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2" i="371" l="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K16" i="419"/>
  <c r="J16" i="419"/>
  <c r="I16" i="419"/>
  <c r="H16" i="419"/>
  <c r="G16" i="419"/>
  <c r="F16" i="419"/>
  <c r="E16" i="419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F18" i="419" l="1"/>
  <c r="C18" i="419"/>
  <c r="G18" i="419"/>
  <c r="E18" i="419"/>
  <c r="I18" i="419"/>
  <c r="J18" i="419"/>
  <c r="L18" i="419"/>
  <c r="D18" i="419"/>
  <c r="H18" i="419"/>
  <c r="K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I23" i="419" l="1"/>
  <c r="G23" i="419"/>
  <c r="K23" i="419"/>
  <c r="H23" i="419"/>
  <c r="L23" i="419"/>
  <c r="J23" i="419"/>
  <c r="G22" i="419"/>
  <c r="K22" i="419"/>
  <c r="H22" i="419"/>
  <c r="L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C6" i="419"/>
  <c r="L6" i="419"/>
  <c r="J6" i="419"/>
  <c r="I6" i="419"/>
  <c r="E6" i="419"/>
  <c r="G6" i="419"/>
  <c r="M6" i="419"/>
  <c r="K6" i="419"/>
  <c r="H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<sst xmlns="http://schemas.openxmlformats.org/spreadsheetml/2006/main" count="85767" uniqueCount="7951">
  <si>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</si>
  <si>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</si>
  <si>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</si>
  <si>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</si>
  <si>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</si>
  <si>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</si>
  <si>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</si>
  <si>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</si>
  <si>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</si>
  <si>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</si>
  <si>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</si>
  <si>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</si>
  <si>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</si>
  <si>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</si>
  <si>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</si>
  <si>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</si>
  <si>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</si>
  <si>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</si>
  <si>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</si>
  <si>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</si>
  <si>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</si>
  <si>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</si>
  <si>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</si>
  <si>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</si>
  <si>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</si>
  <si>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</si>
  <si>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</si>
  <si>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</si>
  <si>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</si>
  <si>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</si>
  <si>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</si>
  <si>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</si>
  <si>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</si>
  <si>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</si>
  <si>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</si>
  <si>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</si>
  <si>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</si>
  <si>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</si>
  <si>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</si>
  <si>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</si>
  <si>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</si>
  <si>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</si>
  <si>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</si>
  <si>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</si>
  <si>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</si>
  <si>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</si>
  <si>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</si>
  <si>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</si>
  <si>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</si>
  <si>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</si>
  <si>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</si>
  <si>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</si>
  <si>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</si>
  <si>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</si>
  <si>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</si>
  <si>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</si>
  <si>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</si>
  <si>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</si>
  <si>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</si>
  <si>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</si>
  <si>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</si>
  <si>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</si>
  <si>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</si>
  <si>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</si>
  <si>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</si>
  <si>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</si>
  <si>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</si>
  <si>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</si>
  <si>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</si>
  <si>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</si>
  <si>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</si>
  <si>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</si>
  <si>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</si>
  <si>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</si>
  <si>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</si>
  <si>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</si>
  <si>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</si>
  <si>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</si>
  <si>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</si>
  <si>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</si>
  <si>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</si>
  <si>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</si>
  <si>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</si>
  <si>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</si>
  <si>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</si>
  <si>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</si>
  <si>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</si>
  <si>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</si>
  <si>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</si>
  <si>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</si>
  <si>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</si>
  <si>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</si>
  <si>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</si>
  <si>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</si>
  <si>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</si>
  <si>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</si>
  <si>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</si>
  <si>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</si>
  <si>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</si>
  <si>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</si>
  <si>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</si>
  <si>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</si>
  <si>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</si>
  <si>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</si>
  <si>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</si>
  <si>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</si>
  <si>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</si>
  <si>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</si>
  <si>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</si>
  <si>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</si>
  <si>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</si>
  <si>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</si>
  <si>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</si>
  <si>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</si>
  <si>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</si>
  <si>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</si>
  <si>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</si>
  <si>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</si>
  <si>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</si>
  <si>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</si>
  <si>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</si>
  <si>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</si>
  <si>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</si>
  <si>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</si>
  <si>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</si>
  <si>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</si>
  <si>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</si>
  <si>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</si>
  <si>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</si>
  <si>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</si>
  <si>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</si>
  <si>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</si>
  <si>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</si>
  <si>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</si>
  <si>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</si>
  <si>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</si>
  <si>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</si>
  <si>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</si>
  <si>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</si>
  <si>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</si>
  <si>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</si>
  <si>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</si>
  <si>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</si>
  <si>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</si>
  <si>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</si>
  <si>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</si>
  <si>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</si>
  <si>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</si>
  <si>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</si>
  <si>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</si>
  <si>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</si>
  <si>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</si>
  <si>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</si>
  <si>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</si>
  <si>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</si>
  <si>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</si>
  <si>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</si>
  <si>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</si>
  <si>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</si>
  <si>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</si>
  <si>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</si>
  <si>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</si>
  <si>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</si>
  <si>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</si>
  <si>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</si>
  <si>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</si>
  <si>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</si>
  <si>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</si>
  <si>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</si>
  <si>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</si>
  <si>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</si>
  <si>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</si>
  <si>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</si>
  <si>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</si>
  <si>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</si>
  <si>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</si>
  <si>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</si>
  <si>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</si>
  <si>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</si>
  <si>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</si>
  <si>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</si>
  <si>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</si>
  <si>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</si>
  <si>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</si>
  <si>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</si>
  <si>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</si>
  <si>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</si>
  <si>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</si>
  <si>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</si>
  <si>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</si>
  <si>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</si>
  <si>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</si>
  <si>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</si>
  <si>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</si>
  <si>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</si>
  <si>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</si>
  <si>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</si>
  <si>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</si>
  <si>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</si>
  <si>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</si>
  <si>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</si>
  <si>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</si>
  <si>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</si>
  <si>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</si>
  <si>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</si>
  <si>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</si>
  <si>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</si>
  <si>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</si>
  <si>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</si>
  <si>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</si>
  <si>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</si>
  <si>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</si>
  <si>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</si>
  <si>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</si>
  <si>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</si>
  <si>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</si>
  <si>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</si>
  <si>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</si>
  <si>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</si>
  <si>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</si>
  <si>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</si>
  <si>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</si>
  <si>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</si>
  <si>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</si>
  <si>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</si>
  <si>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</si>
  <si>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</si>
  <si>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</si>
  <si>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</si>
  <si>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</si>
  <si>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</si>
  <si>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</si>
  <si>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</si>
  <si>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</si>
  <si>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</si>
  <si>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</si>
  <si>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</si>
  <si>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</si>
  <si>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</si>
  <si>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</si>
  <si>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</si>
  <si>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</si>
  <si>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</si>
  <si>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</si>
  <si>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</si>
  <si>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</si>
  <si>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</si>
  <si>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</si>
  <si>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</si>
  <si>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</si>
  <si>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</si>
  <si>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</si>
  <si>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</si>
  <si>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</si>
  <si>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</si>
  <si>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</si>
  <si>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</si>
  <si>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</si>
  <si>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</si>
  <si>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</si>
  <si>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</si>
  <si>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</si>
  <si>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</si>
  <si>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</si>
  <si>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</si>
  <si>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</si>
  <si>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</si>
  <si>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</si>
  <si>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</si>
  <si>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</si>
  <si>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</si>
  <si>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</si>
  <si>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</si>
  <si>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</si>
  <si>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</si>
  <si>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</si>
  <si>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</si>
  <si>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</si>
  <si>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</si>
  <si>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</si>
  <si>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</si>
  <si>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</si>
  <si>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</si>
  <si>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</si>
  <si>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</si>
  <si>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</si>
  <si>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</si>
  <si>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</si>
  <si>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</si>
  <si>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</si>
  <si>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</si>
  <si>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</si>
  <si>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</si>
  <si>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</si>
  <si>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</si>
  <si>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</si>
  <si>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</si>
  <si>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</si>
  <si>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</si>
  <si>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</si>
  <si>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</si>
  <si>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</si>
  <si>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</si>
  <si>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</si>
  <si>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</si>
  <si>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</si>
  <si>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</si>
  <si>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</si>
  <si>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</si>
  <si>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</si>
  <si>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</si>
  <si>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</si>
  <si>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</si>
  <si>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</si>
  <si>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</si>
  <si>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</si>
  <si>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</si>
  <si>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</si>
  <si>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</si>
  <si>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</si>
  <si>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</si>
  <si>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</si>
  <si>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</si>
  <si>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</si>
  <si>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</si>
  <si>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</si>
  <si>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</si>
  <si>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</si>
  <si>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</si>
  <si>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</si>
  <si>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</si>
  <si>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</si>
  <si>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</si>
  <si>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</si>
  <si>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</si>
  <si>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</si>
  <si>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</si>
  <si>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</si>
  <si>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</si>
  <si>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</si>
  <si>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</si>
  <si>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</si>
  <si>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</si>
  <si>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</si>
  <si>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</si>
  <si>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</si>
  <si>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</si>
  <si>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</si>
  <si>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</si>
  <si>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</si>
  <si>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</si>
  <si>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</si>
  <si>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</si>
  <si>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</si>
  <si>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</si>
  <si>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</si>
  <si>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</si>
  <si>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</si>
  <si>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</si>
  <si>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</si>
  <si>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</si>
  <si>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</si>
  <si>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</si>
  <si>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</si>
  <si>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</si>
  <si>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</si>
  <si>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</si>
  <si>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</si>
  <si>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</si>
  <si>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</si>
  <si>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</si>
  <si>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</si>
  <si>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</si>
  <si>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</si>
  <si>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</si>
  <si>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</si>
  <si>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</si>
  <si>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</si>
  <si>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</si>
  <si>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</si>
  <si>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</si>
  <si>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</si>
  <si>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</si>
  <si>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</si>
  <si>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</si>
  <si>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</si>
  <si>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</si>
  <si>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</si>
  <si>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</si>
  <si>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</si>
  <si>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</si>
  <si>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</si>
  <si>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</si>
  <si>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</si>
  <si>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</si>
  <si>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</si>
  <si>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</si>
  <si>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</si>
  <si>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</si>
  <si>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</si>
  <si>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</si>
  <si>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</si>
  <si>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</si>
  <si>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</si>
  <si>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</si>
  <si>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</si>
  <si>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</si>
  <si>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</si>
  <si>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</si>
  <si>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</si>
  <si>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</si>
  <si>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</si>
  <si>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</si>
  <si>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</si>
  <si>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</si>
  <si>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</si>
  <si>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</si>
  <si>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</si>
  <si>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</si>
  <si>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</si>
  <si>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</si>
  <si>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</si>
  <si>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</si>
  <si>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</si>
  <si>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</si>
  <si>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</si>
  <si>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</si>
  <si>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</si>
  <si>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</si>
  <si>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</si>
  <si>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</si>
  <si>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</si>
  <si>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</si>
  <si>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</si>
  <si>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</si>
  <si>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</si>
  <si>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</si>
  <si>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</si>
  <si>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</si>
  <si>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</si>
  <si>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</si>
  <si>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</si>
  <si>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</si>
  <si>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</si>
  <si>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</si>
  <si>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</si>
  <si>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</si>
  <si>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</si>
  <si>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</si>
  <si>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</si>
  <si>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</si>
  <si>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</si>
  <si>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</si>
  <si>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</si>
  <si>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</si>
  <si>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</si>
  <si>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</si>
  <si>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</si>
  <si>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</si>
  <si>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</si>
  <si>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</si>
  <si>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</si>
  <si>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</si>
  <si>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</si>
  <si>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</si>
  <si>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</si>
  <si>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</si>
  <si>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</si>
  <si>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</si>
  <si>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</si>
  <si>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</si>
  <si>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</si>
  <si>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</si>
  <si>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</si>
  <si>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</si>
  <si>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</si>
  <si>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</si>
  <si>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</si>
  <si>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</si>
  <si>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</si>
  <si>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</si>
  <si>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</si>
  <si>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</si>
  <si>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</si>
  <si>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</si>
  <si>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</si>
  <si>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</si>
  <si>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</si>
  <si>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</si>
  <si>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</si>
  <si>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</si>
  <si>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</si>
  <si>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</si>
  <si>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</si>
  <si>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</si>
  <si>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</si>
  <si>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</si>
  <si>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</si>
  <si>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</si>
  <si>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</si>
  <si>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</si>
  <si>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</si>
  <si>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</si>
  <si>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</si>
  <si>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</si>
  <si>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</si>
  <si>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</si>
  <si>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</si>
  <si>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</si>
  <si>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</si>
  <si>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</si>
  <si>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</si>
  <si>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</si>
  <si>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</si>
  <si>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</si>
  <si>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</si>
  <si>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</si>
  <si>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</si>
  <si>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</si>
  <si>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</si>
  <si>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</si>
  <si>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</si>
  <si>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</si>
  <si>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</si>
  <si>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</si>
  <si>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</si>
  <si>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</si>
  <si>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</si>
  <si>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</si>
  <si>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</si>
  <si>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</si>
  <si>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</si>
  <si>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</si>
  <si>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</si>
  <si>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</si>
  <si>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</si>
  <si>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</si>
  <si>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</si>
  <si>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</si>
  <si>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</si>
  <si>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</si>
  <si>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</si>
  <si>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</si>
  <si>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</si>
  <si>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</si>
  <si>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</si>
  <si>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</si>
  <si>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</si>
  <si>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</si>
  <si>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</si>
  <si>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</si>
  <si>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</si>
  <si>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</si>
  <si>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</si>
  <si>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</si>
  <si>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</si>
  <si>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</si>
  <si>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</si>
  <si>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</si>
  <si>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</si>
  <si>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</si>
  <si>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</si>
  <si>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</si>
  <si>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</si>
  <si>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</si>
  <si>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</si>
  <si>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</si>
  <si>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</si>
  <si>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</si>
  <si>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</si>
  <si>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</si>
  <si>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</si>
  <si>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</si>
  <si>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</si>
  <si>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</si>
  <si>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</si>
  <si>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</si>
  <si>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</si>
  <si>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</si>
  <si>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</si>
  <si>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</si>
  <si>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</si>
  <si>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</si>
  <si>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</si>
  <si>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</si>
  <si>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</si>
  <si>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</si>
  <si>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</si>
  <si>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</si>
  <si>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</si>
  <si>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</si>
  <si>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</si>
  <si>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</si>
  <si>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</si>
  <si>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</si>
  <si>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</si>
  <si>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</si>
  <si>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</si>
  <si>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</si>
  <si>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</si>
  <si>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</si>
  <si>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</si>
  <si>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</si>
  <si>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</si>
  <si>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</si>
  <si>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</si>
  <si>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</si>
  <si>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</si>
  <si>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</si>
  <si>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</si>
  <si>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</si>
  <si>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</si>
  <si>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</si>
  <si>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</si>
  <si>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</si>
  <si>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</si>
  <si>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</si>
  <si>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</si>
  <si>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</si>
  <si>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</si>
  <si>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</si>
  <si>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</si>
  <si>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</si>
  <si>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</si>
  <si>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</si>
  <si>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</si>
  <si>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</si>
  <si>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</si>
  <si>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</si>
  <si>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</si>
  <si>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</si>
  <si>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</si>
  <si>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</si>
  <si>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</si>
  <si>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</si>
  <si>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</si>
  <si>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</si>
  <si>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</si>
  <si>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60X2.5MG</t>
  </si>
  <si>
    <t>AESCIN 30mg tbl.60 VULM</t>
  </si>
  <si>
    <t>AESCIN-TEVA</t>
  </si>
  <si>
    <t>POR TBL FLM 30X20MG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</si>
  <si>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</si>
  <si>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</si>
  <si>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</si>
  <si>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</si>
  <si>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</si>
  <si>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</si>
  <si>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</si>
  <si>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</si>
  <si>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</si>
  <si>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</si>
  <si>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ALMIRAL</t>
  </si>
  <si>
    <t>INJ 10X3ML/75MG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</si>
  <si>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</si>
  <si>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</si>
  <si>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</si>
  <si>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</si>
  <si>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</si>
  <si>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</si>
  <si>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</si>
  <si>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P</t>
  </si>
  <si>
    <t>AMOKSIKLAV 1 G</t>
  </si>
  <si>
    <t>POR TBL FLM 21X1GM</t>
  </si>
  <si>
    <t>ANACID</t>
  </si>
  <si>
    <t>SUS 12X5ML(SACKY)</t>
  </si>
  <si>
    <t>ANALGIN</t>
  </si>
  <si>
    <t>INJ SOL 5X5ML</t>
  </si>
  <si>
    <t>APAURIN</t>
  </si>
  <si>
    <t>INJ 10X2ML/10MG</t>
  </si>
  <si>
    <t>APO-AMLO 10</t>
  </si>
  <si>
    <t>POR TBL NOB 30X10MG</t>
  </si>
  <si>
    <t>APO-AMLO 5</t>
  </si>
  <si>
    <t>POR TBL NOB 100X5MG</t>
  </si>
  <si>
    <t>APO-IBUPROFEN 400 MG</t>
  </si>
  <si>
    <t>POR TBL FLM 100X400MG</t>
  </si>
  <si>
    <t>POR TBL FLM 30X400MG</t>
  </si>
  <si>
    <t>APO-PAROX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</si>
  <si>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</si>
  <si>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</si>
  <si>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</si>
  <si>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</si>
  <si>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</si>
  <si>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</si>
  <si>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</si>
  <si>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</si>
  <si>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</si>
  <si>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</si>
  <si>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</si>
  <si>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</si>
  <si>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</si>
  <si>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</si>
  <si>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</si>
  <si>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</si>
  <si>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</si>
  <si>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</si>
  <si>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POR GRA SOL30SÁČKŮ</t>
  </si>
  <si>
    <t>TBL 15X100MG</t>
  </si>
  <si>
    <t>AZOPT</t>
  </si>
  <si>
    <t>OPH GTT SUS 1X5ML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</si>
  <si>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</si>
  <si>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</si>
  <si>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</si>
  <si>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</si>
  <si>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</si>
  <si>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</si>
  <si>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</si>
  <si>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</si>
  <si>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</si>
  <si>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</si>
  <si>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 ZOK 200 MG</t>
  </si>
  <si>
    <t>POR TBL PRO 100X200MG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</si>
  <si>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</si>
  <si>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</si>
  <si>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</si>
  <si>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</si>
  <si>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</si>
  <si>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</si>
  <si>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</si>
  <si>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</si>
  <si>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Biopron FORTE 30 tob.</t>
  </si>
  <si>
    <t>Biopron9 tob.60</t>
  </si>
  <si>
    <t>BISEPTOL 480</t>
  </si>
  <si>
    <t>POR TBL NOB 28X480MG</t>
  </si>
  <si>
    <t>B-komplex Zentiva 30drg</t>
  </si>
  <si>
    <t>BLEOMEDAC</t>
  </si>
  <si>
    <t>30000IU INJ PLV SOL 1X20ML</t>
  </si>
  <si>
    <t>BLEOMEDAC 15000 IU</t>
  </si>
  <si>
    <t>INJ PLV SOL 1X15000UT</t>
  </si>
  <si>
    <t>BROMHEXIN 8</t>
  </si>
  <si>
    <t>GTT 20ML 8MG/ML</t>
  </si>
  <si>
    <t>BROMHEXIN 8 KM KAPKY</t>
  </si>
  <si>
    <t>GTT 1X50ML 8MG/ML</t>
  </si>
  <si>
    <t>BURONIL 25 MG</t>
  </si>
  <si>
    <t>POR TBL OBD 50X25MG</t>
  </si>
  <si>
    <t>CALCIUM BIOTIKA</t>
  </si>
  <si>
    <t>INJ 10X10ML/1GM</t>
  </si>
  <si>
    <t>CALCIUM CHLORATUM BIOTIKA</t>
  </si>
  <si>
    <t>INJ 5X10ML 10%</t>
  </si>
  <si>
    <t>CALCIUMFOLINAT EBEWE 10 MG/ML</t>
  </si>
  <si>
    <t>INJ SOL 1X10ML/100MG</t>
  </si>
  <si>
    <t>INJ SOL 1X60ML/600MG</t>
  </si>
  <si>
    <t>INJ SOL 1X30ML/300MG</t>
  </si>
  <si>
    <t>CALTRATE 600 MG/400 IU D3 POTAHOVANÁ TABLETA</t>
  </si>
  <si>
    <t>POR TBL FLM 90</t>
  </si>
  <si>
    <t>Carmubris Linj.100mg ID</t>
  </si>
  <si>
    <t>1x100mg</t>
  </si>
  <si>
    <t>CASTISPIR 10 MG</t>
  </si>
  <si>
    <t>POR TBL FLM 28X10MG</t>
  </si>
  <si>
    <t>POR TBL FLM 98X10MG</t>
  </si>
  <si>
    <t>CASTISPIR 4 MG ŽVÝKACÍ TABLETY</t>
  </si>
  <si>
    <t>POR TBL MND 28X4MG</t>
  </si>
  <si>
    <t>CELASKON LONG EFFECT</t>
  </si>
  <si>
    <t>POR CPS PRO 30X500MG</t>
  </si>
  <si>
    <t>Celaskon long effect cps.60x 500mg</t>
  </si>
  <si>
    <t>CERNEVIT</t>
  </si>
  <si>
    <t>INJ PLV SOL10X750MG</t>
  </si>
  <si>
    <t>CISPLATIN EBEWE 1 MG/ML</t>
  </si>
  <si>
    <t>INF CNC SOL 1X100ML/100MG</t>
  </si>
  <si>
    <t>CITALEC 10 ZENTIVA</t>
  </si>
  <si>
    <t>POR TBL FLM30X10MG</t>
  </si>
  <si>
    <t>CITALEC 20 ZENTIVA</t>
  </si>
  <si>
    <t>POR TBL FLM30X20MG</t>
  </si>
  <si>
    <t>CLARINASE REPETABS</t>
  </si>
  <si>
    <t>POR TBL PRO 7 II</t>
  </si>
  <si>
    <t>POR TBL PRO 14 II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</si>
  <si>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</si>
  <si>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</si>
  <si>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</si>
  <si>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</si>
  <si>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</si>
  <si>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</si>
  <si>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</si>
  <si>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</si>
  <si>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</si>
  <si>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</si>
  <si>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</si>
  <si>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</si>
  <si>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</si>
  <si>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CORSODYL 1% GEL</t>
  </si>
  <si>
    <t>STM GEL 1X50GM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</si>
  <si>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</si>
  <si>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</si>
  <si>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</si>
  <si>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</si>
  <si>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</si>
  <si>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</si>
  <si>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</si>
  <si>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</si>
  <si>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</si>
  <si>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</si>
  <si>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</si>
  <si>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</si>
  <si>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</si>
  <si>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</si>
  <si>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</si>
  <si>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</si>
  <si>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</si>
  <si>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</si>
  <si>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</si>
  <si>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</si>
  <si>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</si>
  <si>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</si>
  <si>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</si>
  <si>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</si>
  <si>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</si>
  <si>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</si>
  <si>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</si>
  <si>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</si>
  <si>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</si>
  <si>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WZF POLFA</t>
  </si>
  <si>
    <t>OPHGTTSUS1X5ML0.1%</t>
  </si>
  <si>
    <t>DIAZEPAM SLOVAKOFARMA</t>
  </si>
  <si>
    <t>TBL 20X5MG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</si>
  <si>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</si>
  <si>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</si>
  <si>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</si>
  <si>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</si>
  <si>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</si>
  <si>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</si>
  <si>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DITHIADEN</t>
  </si>
  <si>
    <t>INJ 10X2ML</t>
  </si>
  <si>
    <t>DORETA 75 MG/650 MG</t>
  </si>
  <si>
    <t>POR TBL FLM 30</t>
  </si>
  <si>
    <t>Dubová kůra her.1x75g LEROS</t>
  </si>
  <si>
    <t>DUPHALAC</t>
  </si>
  <si>
    <t>SIR 1X500ML-HDPE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</si>
  <si>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</si>
  <si>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</si>
  <si>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</si>
  <si>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</si>
  <si>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</si>
  <si>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</si>
  <si>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</si>
  <si>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</si>
  <si>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</si>
  <si>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PRONTODERM ROZTOK 500 ml</t>
  </si>
  <si>
    <t>DZ TRIXO LIND 500ML</t>
  </si>
  <si>
    <t>EBRANTIL 60 RETARD</t>
  </si>
  <si>
    <t>POR CPS PRO 50X60MG</t>
  </si>
  <si>
    <t>ELOCOM</t>
  </si>
  <si>
    <t>DRM UNG 1X15GM 0.1%</t>
  </si>
  <si>
    <t>ENAP 20MG</t>
  </si>
  <si>
    <t>TBL 30X20MG</t>
  </si>
  <si>
    <t>ENAP-H</t>
  </si>
  <si>
    <t>TBL 30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</si>
  <si>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</si>
  <si>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</si>
  <si>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</si>
  <si>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</si>
  <si>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</si>
  <si>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</si>
  <si>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</si>
  <si>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</si>
  <si>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</si>
  <si>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</si>
  <si>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</si>
  <si>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</si>
  <si>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</si>
  <si>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</si>
  <si>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</si>
  <si>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</si>
  <si>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</si>
  <si>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</si>
  <si>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</si>
  <si>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</si>
  <si>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</si>
  <si>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</si>
  <si>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</si>
  <si>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EUCREAS 50 MG/1000 MG</t>
  </si>
  <si>
    <t>EUPHYLLIN CR N 100</t>
  </si>
  <si>
    <t>POR CPS PRO 50X100MG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</si>
  <si>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</si>
  <si>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</si>
  <si>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</si>
  <si>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</si>
  <si>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</si>
  <si>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</si>
  <si>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EXCIPIAL KRÉM</t>
  </si>
  <si>
    <t>DRM CRM 1X100GM</t>
  </si>
  <si>
    <t>EXCIPIAL U LIPOLOTIO</t>
  </si>
  <si>
    <t>DRM EML 1X200ML</t>
  </si>
  <si>
    <t>FAKTU</t>
  </si>
  <si>
    <t>RCT SUP 20</t>
  </si>
  <si>
    <t>FENISTIL</t>
  </si>
  <si>
    <t>DRM GEL 1X30GM/30MG</t>
  </si>
  <si>
    <t>POR GTT SOL 1X20ML</t>
  </si>
  <si>
    <t>FLONIDAN</t>
  </si>
  <si>
    <t>TBL 30X10MG</t>
  </si>
  <si>
    <t>FLORSALMIN</t>
  </si>
  <si>
    <t>GTT 1X50ML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</si>
  <si>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</si>
  <si>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</si>
  <si>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</si>
  <si>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</si>
  <si>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</si>
  <si>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</si>
  <si>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</si>
  <si>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</si>
  <si>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</si>
  <si>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</si>
  <si>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</si>
  <si>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</si>
  <si>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</si>
  <si>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</si>
  <si>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</si>
  <si>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</si>
  <si>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</si>
  <si>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</si>
  <si>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</si>
  <si>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</si>
  <si>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</si>
  <si>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</si>
  <si>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</si>
  <si>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</si>
  <si>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</si>
  <si>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</si>
  <si>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</si>
  <si>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</si>
  <si>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</si>
  <si>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</si>
  <si>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</si>
  <si>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</si>
  <si>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</si>
  <si>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</si>
  <si>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</si>
  <si>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</si>
  <si>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</si>
  <si>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</si>
  <si>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</si>
  <si>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</si>
  <si>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</si>
  <si>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</si>
  <si>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</si>
  <si>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</si>
  <si>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</si>
  <si>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</si>
  <si>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</si>
  <si>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</si>
  <si>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</si>
  <si>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</si>
  <si>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</si>
  <si>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</si>
  <si>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</si>
  <si>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</si>
  <si>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</si>
  <si>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</si>
  <si>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</si>
  <si>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</si>
  <si>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</si>
  <si>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</si>
  <si>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</si>
  <si>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</si>
  <si>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</si>
  <si>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</si>
  <si>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</si>
  <si>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</si>
  <si>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VUAB 100 MG</t>
  </si>
  <si>
    <t>INJ PLV SOL 1X100MG</t>
  </si>
  <si>
    <t>HYDROCHLOROTHIAZID LECIVA</t>
  </si>
  <si>
    <t>TBL 20X25MG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</si>
  <si>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</si>
  <si>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</si>
  <si>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</si>
  <si>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</si>
  <si>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</si>
  <si>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</si>
  <si>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</si>
  <si>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</si>
  <si>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</si>
  <si>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</si>
  <si>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</si>
  <si>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</si>
  <si>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</si>
  <si>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</si>
  <si>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</si>
  <si>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</si>
  <si>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</si>
  <si>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DUO EFFECT</t>
  </si>
  <si>
    <t>DRM CRM 1X50GM</t>
  </si>
  <si>
    <t>IBALGIN GEL 50G</t>
  </si>
  <si>
    <t>DRM GEL 1X50GM</t>
  </si>
  <si>
    <t>IBALGIN KRÉM 100G</t>
  </si>
  <si>
    <t xml:space="preserve">DRM CRM 1X100GM </t>
  </si>
  <si>
    <t>IBALGIN KRÉM 50G</t>
  </si>
  <si>
    <t>IMACORT</t>
  </si>
  <si>
    <t>DRM CRM 1X20GM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</si>
  <si>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</si>
  <si>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</si>
  <si>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</si>
  <si>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</si>
  <si>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</si>
  <si>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</si>
  <si>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</si>
  <si>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</si>
  <si>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</si>
  <si>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</si>
  <si>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</si>
  <si>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</si>
  <si>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</si>
  <si>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</si>
  <si>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</si>
  <si>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</si>
  <si>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</si>
  <si>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</si>
  <si>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</si>
  <si>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KINEDRYL</t>
  </si>
  <si>
    <t>TBL 10</t>
  </si>
  <si>
    <t>KL BALS.VISNEVSKI 100G</t>
  </si>
  <si>
    <t>KL BENZINUM 500 ml/330g HVLP</t>
  </si>
  <si>
    <t>KL CPS DEXAMETHASON 20MG 50CPS</t>
  </si>
  <si>
    <t xml:space="preserve">KL CPS DEXAMETHASON 4 MG </t>
  </si>
  <si>
    <t>KL ETHANOLUM BENZ.DENAT. 500ml /400g/</t>
  </si>
  <si>
    <t>UN 1170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</si>
  <si>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</si>
  <si>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</si>
  <si>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</si>
  <si>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</si>
  <si>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</si>
  <si>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</si>
  <si>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KLACID 250</t>
  </si>
  <si>
    <t>TBL FLM 14X250MG</t>
  </si>
  <si>
    <t>KLACID 500</t>
  </si>
  <si>
    <t>POR TBL FLM 14X500MG</t>
  </si>
  <si>
    <t>Klysma salinické 135ml</t>
  </si>
  <si>
    <t>KOPŘIVOVÝ ČAJ LEROS</t>
  </si>
  <si>
    <t>KORYLAN</t>
  </si>
  <si>
    <t>LAMICTAL 100 MG</t>
  </si>
  <si>
    <t>POR TBL NOB 42X100MG</t>
  </si>
  <si>
    <t>LETROX 50</t>
  </si>
  <si>
    <t>POR TBL NOB 100X50RG II</t>
  </si>
  <si>
    <t>LEUKERAN</t>
  </si>
  <si>
    <t>POR TBL FLM 25X2MG</t>
  </si>
  <si>
    <t>LEXAURIN</t>
  </si>
  <si>
    <t>TBL 30X1.5MG</t>
  </si>
  <si>
    <t>LEXAURIN 3</t>
  </si>
  <si>
    <t>POR TBL NOB 30X3MG</t>
  </si>
  <si>
    <t>LIDOCAIN</t>
  </si>
  <si>
    <t>INJ 10X2ML 2%</t>
  </si>
  <si>
    <t>LINOLA-FETT OLBAD</t>
  </si>
  <si>
    <t>OLE 1X400ML</t>
  </si>
  <si>
    <t>LIPOBASE</t>
  </si>
  <si>
    <t>LITALIR</t>
  </si>
  <si>
    <t>CPS 100X500MG</t>
  </si>
  <si>
    <t>LOCOID 0.1%</t>
  </si>
  <si>
    <t>CRM 1X30GM 0.1%</t>
  </si>
  <si>
    <t>LOKREN 20 MG</t>
  </si>
  <si>
    <t>POR TBL FLM 28X20MG</t>
  </si>
  <si>
    <t>LOMIR SRO</t>
  </si>
  <si>
    <t>POR CPS PRO 30X5MG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</si>
  <si>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</si>
  <si>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</si>
  <si>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</si>
  <si>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</si>
  <si>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</si>
  <si>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</si>
  <si>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POR TBL FLM 30X50MG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</si>
  <si>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</si>
  <si>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</si>
  <si>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</si>
  <si>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</si>
  <si>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</si>
  <si>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</si>
  <si>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</si>
  <si>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</si>
  <si>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</si>
  <si>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</si>
  <si>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</si>
  <si>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</si>
  <si>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</si>
  <si>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</si>
  <si>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</si>
  <si>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</si>
  <si>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</si>
  <si>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</si>
  <si>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</si>
  <si>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</si>
  <si>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</si>
  <si>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</si>
  <si>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</si>
  <si>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MAXITROL</t>
  </si>
  <si>
    <t>SUS OPH 1X5ML</t>
  </si>
  <si>
    <t>MEDRACET 37,5 MG/325 MG</t>
  </si>
  <si>
    <t>POR TBL NOB 30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</si>
  <si>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</si>
  <si>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</si>
  <si>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</si>
  <si>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</si>
  <si>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</si>
  <si>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</si>
  <si>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</si>
  <si>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</si>
  <si>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</si>
  <si>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</si>
  <si>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</si>
  <si>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</si>
  <si>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</si>
  <si>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</si>
  <si>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</si>
  <si>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</si>
  <si>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</si>
  <si>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</si>
  <si>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</si>
  <si>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</si>
  <si>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</si>
  <si>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</si>
  <si>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</si>
  <si>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</si>
  <si>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</si>
  <si>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</si>
  <si>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</si>
  <si>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</si>
  <si>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</si>
  <si>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</si>
  <si>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</si>
  <si>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</si>
  <si>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</si>
  <si>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</si>
  <si>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</si>
  <si>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</si>
  <si>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</si>
  <si>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</si>
  <si>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</si>
  <si>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</si>
  <si>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</si>
  <si>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</si>
  <si>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</si>
  <si>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</si>
  <si>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0,05%</t>
  </si>
  <si>
    <t>NAS GTT SOL 10ML</t>
  </si>
  <si>
    <t>NAS SPR SOL 10ML-SK</t>
  </si>
  <si>
    <t>NATRIUM CHLORATUM BIOTIKA 10%</t>
  </si>
  <si>
    <t>INJ 10X5ML 10%</t>
  </si>
  <si>
    <t>NEBILET</t>
  </si>
  <si>
    <t>POR TBL NOB 28X5MG</t>
  </si>
  <si>
    <t>NEURONTIN 300MG</t>
  </si>
  <si>
    <t>CPS 50X300MG</t>
  </si>
  <si>
    <t>NORADRENALIN LECIVA</t>
  </si>
  <si>
    <t>NORETHISTERON ZENTIVA</t>
  </si>
  <si>
    <t>TBL NOB 45X5MG</t>
  </si>
  <si>
    <t>NOVALGIN</t>
  </si>
  <si>
    <t>INJ 10X2ML/1000MG</t>
  </si>
  <si>
    <t>TBL OBD 20X500MG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</si>
  <si>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</si>
  <si>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</si>
  <si>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</si>
  <si>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</si>
  <si>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</si>
  <si>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</si>
  <si>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</si>
  <si>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</si>
  <si>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</si>
  <si>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</si>
  <si>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</si>
  <si>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PAMBA</t>
  </si>
  <si>
    <t>PAMIDRONATE MEDAC 3 MG/ML</t>
  </si>
  <si>
    <t>PARACETAMOL KABI 10MG/ML</t>
  </si>
  <si>
    <t>INF SOL 10X100ML/1000MG</t>
  </si>
  <si>
    <t>PARALEN 500</t>
  </si>
  <si>
    <t>POR TBL NOB 24X500MG</t>
  </si>
  <si>
    <t>PIRACETAM AL 800</t>
  </si>
  <si>
    <t>TBL OBD 100X800MG</t>
  </si>
  <si>
    <t>PREDNISON 20 LECIVA</t>
  </si>
  <si>
    <t>TBL 20X20MG(BLISTR)</t>
  </si>
  <si>
    <t>PREDNISON 5 LECIVA</t>
  </si>
  <si>
    <t>PRESTANCE 5 MG/5 MG</t>
  </si>
  <si>
    <t>POR TBL NOB 90</t>
  </si>
  <si>
    <t>PRESTARIUM NEO</t>
  </si>
  <si>
    <t>POR TBL FLM 30X5MG</t>
  </si>
  <si>
    <t>POR TBL FLM 90X5MG</t>
  </si>
  <si>
    <t>PROCORALAN 7,5 MG</t>
  </si>
  <si>
    <t>POR TBL FLM 56X7,5MG</t>
  </si>
  <si>
    <t>PROCTO-GLYVENOL</t>
  </si>
  <si>
    <t>RCT CRM 1X30GM</t>
  </si>
  <si>
    <t>RIVOTRIL 0.5 MG</t>
  </si>
  <si>
    <t>TBL 50X0.5MG</t>
  </si>
  <si>
    <t>ROCALTROL 0.25 MCG</t>
  </si>
  <si>
    <t>POR CPSMOL30X0.25RG</t>
  </si>
  <si>
    <t>ROSUCARD 20 MG POTAHOVANÉ TABLETY</t>
  </si>
  <si>
    <t>RYTMONORM 150MG</t>
  </si>
  <si>
    <t>TBL 50X150MG</t>
  </si>
  <si>
    <t>SANORIN 1 PM</t>
  </si>
  <si>
    <t>NAS SPR SOL 1X10ML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</si>
  <si>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</si>
  <si>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</si>
  <si>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</si>
  <si>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</si>
  <si>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</si>
  <si>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</si>
  <si>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TBL OBD 30X400MG</t>
  </si>
  <si>
    <t>SEPTONEX</t>
  </si>
  <si>
    <t>SPR 1X45ML</t>
  </si>
  <si>
    <t>SERTRALIN APOTEX 50 MG POTAHOVANÉ TABLETY</t>
  </si>
  <si>
    <t>SIOFOR 1000</t>
  </si>
  <si>
    <t>POR TBL FLM 60X1000MG</t>
  </si>
  <si>
    <t>SIOFOR 500</t>
  </si>
  <si>
    <t>TBL OBD 60X500MG</t>
  </si>
  <si>
    <t>SOLIAN 200 MG</t>
  </si>
  <si>
    <t>TBL 30X200MG</t>
  </si>
  <si>
    <t>SOLU-MEDROL</t>
  </si>
  <si>
    <t>INJ SIC 1X40MG+1ML</t>
  </si>
  <si>
    <t>INJ SIC 1X500MG+8ML</t>
  </si>
  <si>
    <t>INJ SIC 1X1GM+16ML</t>
  </si>
  <si>
    <t>INJ SIC 1X250MG+4ML</t>
  </si>
  <si>
    <t>SORTIS 10MG</t>
  </si>
  <si>
    <t>TBL OBD 30X10MG</t>
  </si>
  <si>
    <t>SORTIS 20MG</t>
  </si>
  <si>
    <t>TBL OBD 30X20MG</t>
  </si>
  <si>
    <t>SORTIS 80 MG</t>
  </si>
  <si>
    <t>POR TBL FLM 30X80MG</t>
  </si>
  <si>
    <t>SPERSALLERG</t>
  </si>
  <si>
    <t>OPH GTT SOL 1X10ML</t>
  </si>
  <si>
    <t>SPIROPENT</t>
  </si>
  <si>
    <t>POR TBLNOB20X0.02MG</t>
  </si>
  <si>
    <t>STOPTUSSIN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</si>
  <si>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</si>
  <si>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</si>
  <si>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</si>
  <si>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</si>
  <si>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</si>
  <si>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</si>
  <si>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</si>
  <si>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</si>
  <si>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</si>
  <si>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</si>
  <si>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</si>
  <si>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</si>
  <si>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</si>
  <si>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</si>
  <si>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</si>
  <si>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</si>
  <si>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</si>
  <si>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</si>
  <si>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TENAXUM</t>
  </si>
  <si>
    <t>TBL 30X1MG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</si>
  <si>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</si>
  <si>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</si>
  <si>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</si>
  <si>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</si>
  <si>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</si>
  <si>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</si>
  <si>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</si>
  <si>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</si>
  <si>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</si>
  <si>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</si>
  <si>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</si>
  <si>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</si>
  <si>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TRAJENTA 5 MG</t>
  </si>
  <si>
    <t>TRALGIT</t>
  </si>
  <si>
    <t>POR CPS DUR 20X50MG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</si>
  <si>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</si>
  <si>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</si>
  <si>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</si>
  <si>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</si>
  <si>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</si>
  <si>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</si>
  <si>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</si>
  <si>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</si>
  <si>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</si>
  <si>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TEVA</t>
  </si>
  <si>
    <t>DRM EML 1X30GM</t>
  </si>
  <si>
    <t>TRIPLIXAM 5 MG/1,25 MG/5 MG</t>
  </si>
  <si>
    <t>TRITACE 2,5 MG</t>
  </si>
  <si>
    <t>POR TBL NOB 20X2.5MG</t>
  </si>
  <si>
    <t>ULTRACOD</t>
  </si>
  <si>
    <t>UROMITEXAN 400MG</t>
  </si>
  <si>
    <t>INJ 15X4ML/400MG</t>
  </si>
  <si>
    <t>URSOSAN</t>
  </si>
  <si>
    <t>POR CPSDUR100X250MG</t>
  </si>
  <si>
    <t>CPS 50X250MG</t>
  </si>
  <si>
    <t>VALSACOMBI 80 MG/12,5 MG</t>
  </si>
  <si>
    <t>POR TBL FLM 28</t>
  </si>
  <si>
    <t>VALSACOR 160 MG</t>
  </si>
  <si>
    <t>POR TBL FLM 28X160MG</t>
  </si>
  <si>
    <t>VALTREX 500 MG</t>
  </si>
  <si>
    <t>TBL OBD 42X500MG</t>
  </si>
  <si>
    <t>POR TBL FLM 10X500MG</t>
  </si>
  <si>
    <t>VALZAP COMBI 80 MG/12,5 MG POTAHOVANÉ TABLETY</t>
  </si>
  <si>
    <t>POR TBL FLM 28X80MG/12.5MG</t>
  </si>
  <si>
    <t>VASOCARDIN 50</t>
  </si>
  <si>
    <t>POR TBL NOB 50X50MG</t>
  </si>
  <si>
    <t>VASOPOS N</t>
  </si>
  <si>
    <t>VENTOLIN INHALER N</t>
  </si>
  <si>
    <t>INHSUSPSS200X100RG</t>
  </si>
  <si>
    <t>VENTOLIN ROZTOK K INHALACI</t>
  </si>
  <si>
    <t>INH SOL1X20ML/120MG</t>
  </si>
  <si>
    <t>VEREGEN 10% MAST</t>
  </si>
  <si>
    <t>DRM UNG 1X15GM</t>
  </si>
  <si>
    <t>VEROSPIRON</t>
  </si>
  <si>
    <t>TBL 100X25MG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</si>
  <si>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</si>
  <si>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</si>
  <si>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</si>
  <si>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</si>
  <si>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</si>
  <si>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</si>
  <si>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</si>
  <si>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</si>
  <si>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</si>
  <si>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Vitar Soda tbl.150</t>
  </si>
  <si>
    <t>neleč.</t>
  </si>
  <si>
    <t>VOLTAREN EMULGEL</t>
  </si>
  <si>
    <t>DRM GEL 1X100GM LAM</t>
  </si>
  <si>
    <t>WARFARIN</t>
  </si>
  <si>
    <t>TBL 100X3MG</t>
  </si>
  <si>
    <t>XALATAN</t>
  </si>
  <si>
    <t>GTT OPH 1X2.5ML</t>
  </si>
  <si>
    <t>XANAX</t>
  </si>
  <si>
    <t>XARELTO 10 MG</t>
  </si>
  <si>
    <t>POR TBL FLM 30X10MG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</si>
  <si>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</si>
  <si>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</si>
  <si>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</si>
  <si>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</si>
  <si>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</si>
  <si>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</si>
  <si>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</si>
  <si>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</si>
  <si>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</si>
  <si>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</si>
  <si>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</si>
  <si>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</si>
  <si>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</si>
  <si>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</si>
  <si>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</si>
  <si>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</si>
  <si>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</si>
  <si>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</si>
  <si>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</si>
  <si>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</si>
  <si>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</si>
  <si>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</si>
  <si>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</si>
  <si>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</si>
  <si>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</si>
  <si>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</si>
  <si>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HEPA-10%</t>
  </si>
  <si>
    <t>INF 10X500ML</t>
  </si>
  <si>
    <t>NEPHROTECT</t>
  </si>
  <si>
    <t>NUTRAMIN VLI</t>
  </si>
  <si>
    <t>INF 1X500ML</t>
  </si>
  <si>
    <t>OLIMEL N9E</t>
  </si>
  <si>
    <t>INF EML6x1000 ML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</si>
  <si>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</si>
  <si>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</si>
  <si>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</si>
  <si>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</si>
  <si>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</t>
  </si>
  <si>
    <t>POR SOL 4X200ML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</si>
  <si>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</si>
  <si>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</si>
  <si>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</si>
  <si>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</si>
  <si>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</si>
  <si>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BROSKEV A MA</t>
  </si>
  <si>
    <t>NUTRIDRINK COMPACT S PŘÍCHUTÍ BANÁNOVOU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</si>
  <si>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</si>
  <si>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</si>
  <si>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</si>
  <si>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</si>
  <si>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</si>
  <si>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</si>
  <si>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</si>
  <si>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</si>
  <si>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</si>
  <si>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</si>
  <si>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</si>
  <si>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</si>
  <si>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</si>
  <si>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</si>
  <si>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</si>
  <si>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</si>
  <si>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</si>
  <si>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</si>
  <si>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</si>
  <si>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</si>
  <si>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</si>
  <si>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</si>
  <si>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</si>
  <si>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</si>
  <si>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</si>
  <si>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</si>
  <si>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FACTOR VII BAXTER</t>
  </si>
  <si>
    <t>600IU INJ PSO LQF 1+1X10ML</t>
  </si>
  <si>
    <t>FLEBOGAMMA DIF</t>
  </si>
  <si>
    <t>50MG/ML INF SOL 1X400ML</t>
  </si>
  <si>
    <t>50MG/ML INF SOL 1X100ML</t>
  </si>
  <si>
    <t>50MG/ML INF SOL 1X200ML</t>
  </si>
  <si>
    <t>GAMUNEX 10%</t>
  </si>
  <si>
    <t>100MG/ML INF SOL 1X100ML I</t>
  </si>
  <si>
    <t>100MG/ML INF SOL 1X50ML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</si>
  <si>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</si>
  <si>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</si>
  <si>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</si>
  <si>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</si>
  <si>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</si>
  <si>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</si>
  <si>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</si>
  <si>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</si>
  <si>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</si>
  <si>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</si>
  <si>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</si>
  <si>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</si>
  <si>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</si>
  <si>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</si>
  <si>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</si>
  <si>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</si>
  <si>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</si>
  <si>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</si>
  <si>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</si>
  <si>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</si>
  <si>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1G</t>
  </si>
  <si>
    <t>TBL OBD 14X1GM</t>
  </si>
  <si>
    <t>ARCHIFAR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</si>
  <si>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</si>
  <si>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</si>
  <si>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</si>
  <si>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</si>
  <si>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</si>
  <si>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</si>
  <si>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INJ 10X5ML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</si>
  <si>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</si>
  <si>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</si>
  <si>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</si>
  <si>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</si>
  <si>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</si>
  <si>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</si>
  <si>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</si>
  <si>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</si>
  <si>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</si>
  <si>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</si>
  <si>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</si>
  <si>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</si>
  <si>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</si>
  <si>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</si>
  <si>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</si>
  <si>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ENTIZOL</t>
  </si>
  <si>
    <t>TBL 20X250MG</t>
  </si>
  <si>
    <t>FRAMYKOIN</t>
  </si>
  <si>
    <t>UNG 1X10GM</t>
  </si>
  <si>
    <t>FUCIDIN</t>
  </si>
  <si>
    <t>UNG 1X15GM 2%</t>
  </si>
  <si>
    <t>KLACID SR</t>
  </si>
  <si>
    <t>PORTBLRET14X500MG-D</t>
  </si>
  <si>
    <t>OFLOXIN 200</t>
  </si>
  <si>
    <t>TBL OBD 10X200MG</t>
  </si>
  <si>
    <t>OPHTHALMO-FRAMYKOIN</t>
  </si>
  <si>
    <t>UNG OPH 1X5GM</t>
  </si>
  <si>
    <t>OSPEN 500</t>
  </si>
  <si>
    <t>POR TBLFLM30X500KU</t>
  </si>
  <si>
    <t>PIPERACILLIN/TAZOBACTAM KABI 4 G/0,5 G</t>
  </si>
  <si>
    <t>INF PLV SOL 10X4.5GM</t>
  </si>
  <si>
    <t>TARGOCID 400MG</t>
  </si>
  <si>
    <t>INJ SIC 1X400MG+SOL</t>
  </si>
  <si>
    <t>TOBREX</t>
  </si>
  <si>
    <t>UNG OPH 3.5GM 0.3%</t>
  </si>
  <si>
    <t>VANCOMYCIN MYLAN 1000 MG</t>
  </si>
  <si>
    <t>INF PLV SOL 1X1GM</t>
  </si>
  <si>
    <t>ZINNAT 500 MG</t>
  </si>
  <si>
    <t>léky - antimykotika (LEK)</t>
  </si>
  <si>
    <t>BATRAFEN</t>
  </si>
  <si>
    <t>CRM 1X20GM</t>
  </si>
  <si>
    <t>LIQ 1X20ML</t>
  </si>
  <si>
    <t>CANESTEN KRÉM</t>
  </si>
  <si>
    <t>CRM 1X20GM/200MG</t>
  </si>
  <si>
    <t>DIFLUCAN 100 MG</t>
  </si>
  <si>
    <t>POR CPS DUR 28X100MG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</si>
  <si>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</si>
  <si>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</si>
  <si>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</si>
  <si>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</si>
  <si>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</si>
  <si>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</si>
  <si>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NOXAFIL 100 MG</t>
  </si>
  <si>
    <t>POR TBL ENT 24X100MG</t>
  </si>
  <si>
    <t>léky - centra (LEK)</t>
  </si>
  <si>
    <t>MABTHERA 1400mg</t>
  </si>
  <si>
    <t>1400MG INJ SOL 1X11,7ML</t>
  </si>
  <si>
    <t>léky - dle §16 (LEK)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</si>
  <si>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</si>
  <si>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</si>
  <si>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</si>
  <si>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</si>
  <si>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</si>
  <si>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</si>
  <si>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</si>
  <si>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ARDEANUTRISOL G 40</t>
  </si>
  <si>
    <t>INF 1X80ML</t>
  </si>
  <si>
    <t>CALCIUM GLUCONICUM 10% B.BRAUN</t>
  </si>
  <si>
    <t>INJ SOL 20X10ML</t>
  </si>
  <si>
    <t>Carbosorb tbl.20-blistr</t>
  </si>
  <si>
    <t>Dacarbazin Medac</t>
  </si>
  <si>
    <t>inj. sicc. 10x200mg</t>
  </si>
  <si>
    <t>DACARBAZINE MEDAC</t>
  </si>
  <si>
    <t>100MG INJ+INF PLV SOL 10</t>
  </si>
  <si>
    <t>DAUNOBLASTIN INJ</t>
  </si>
  <si>
    <t>INJ SICC 1X20MG+SOLV</t>
  </si>
  <si>
    <t>DZ BRAUNOL 500 ML</t>
  </si>
  <si>
    <t>FERINJECT</t>
  </si>
  <si>
    <t>INJ SOL 1X10ML</t>
  </si>
  <si>
    <t>FYZIOLOGICKÝ ROZTOK VIAFLO</t>
  </si>
  <si>
    <t>INF SOL 50X100ML</t>
  </si>
  <si>
    <t>INF SOL 30X250ML</t>
  </si>
  <si>
    <t>INF SOL 20X500ML</t>
  </si>
  <si>
    <t>GLUKÓZA 5 BRAUN, REF.349130</t>
  </si>
  <si>
    <t>INF 1X250ML-PE</t>
  </si>
  <si>
    <t>HEPARIN LECIVA</t>
  </si>
  <si>
    <t>INJ 1X10ML/50KU</t>
  </si>
  <si>
    <t>KL CPS DEXAMETHASON 20MG 100CPS</t>
  </si>
  <si>
    <t>KL CPS DEXAMETHASON 40MG 100CPS</t>
  </si>
  <si>
    <t>KL CPS DEXAMETHASON 8MG 50CPS</t>
  </si>
  <si>
    <t>KL KAPSLE</t>
  </si>
  <si>
    <t>Natulan cps.50x50mg- MIMOŘÁDNÝ DOVOZ!!!</t>
  </si>
  <si>
    <t>NEULASTA</t>
  </si>
  <si>
    <t>INJ SOL 1X0.6ML</t>
  </si>
  <si>
    <t>NORADRENALIN LÉČIVA</t>
  </si>
  <si>
    <t>IVN INF CNC SOL 5X5ML</t>
  </si>
  <si>
    <t>TENSIOMIN</t>
  </si>
  <si>
    <t>TBL 30X25MG</t>
  </si>
  <si>
    <t>TBL 30X12.5MG</t>
  </si>
  <si>
    <t>Vesanoid 100x10mg cps.-MIMOŘ.DOVOZ!!!</t>
  </si>
  <si>
    <t>XARELTO 20 MG</t>
  </si>
  <si>
    <t>POR TBL FLM 98X20MG</t>
  </si>
  <si>
    <t>POR TBL FLM 90X10MG</t>
  </si>
  <si>
    <t>KIOVIG</t>
  </si>
  <si>
    <t>100MG/ML INF SOL 1X100ML</t>
  </si>
  <si>
    <t>100MG/ML INF SOL 1X50ML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</si>
  <si>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</si>
  <si>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</si>
  <si>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</si>
  <si>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</si>
  <si>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</si>
  <si>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</si>
  <si>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</si>
  <si>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</si>
  <si>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</si>
  <si>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OCTANINE F 500</t>
  </si>
  <si>
    <t>100IU/ML INJ PSO LQF 1+1X5ML</t>
  </si>
  <si>
    <t>NOXAFIL 40MG/ML</t>
  </si>
  <si>
    <t>POR.SUSP.1X105ML</t>
  </si>
  <si>
    <t>VORIKONAZOL SANDOZ 200 MG</t>
  </si>
  <si>
    <t>TBL FLM 14X200MG</t>
  </si>
  <si>
    <t>NPLATE 250 mcg</t>
  </si>
  <si>
    <t>INJ.PLV.SOL.1x250MCG</t>
  </si>
  <si>
    <t>ADCETRIS 50 MG</t>
  </si>
  <si>
    <t>INF PLV CSL 1X50MG/LAH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</si>
  <si>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</si>
  <si>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</si>
  <si>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</si>
  <si>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</si>
  <si>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</si>
  <si>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</si>
  <si>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</si>
  <si>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</si>
  <si>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</si>
  <si>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</si>
  <si>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</si>
  <si>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POR TBL DIS 30X2.5MG</t>
  </si>
  <si>
    <t>POR TBL ENT 90X20MG</t>
  </si>
  <si>
    <t>ALGIFEN</t>
  </si>
  <si>
    <t>TBL 20</t>
  </si>
  <si>
    <t>ANOPYRIN 100MG</t>
  </si>
  <si>
    <t>TBL 20X100MG</t>
  </si>
  <si>
    <t>APO-AMILZIDE 5/50 MG</t>
  </si>
  <si>
    <t>POR TBL NOB 100X5MG/50MG</t>
  </si>
  <si>
    <t>POR TBL NOB 30X5MG</t>
  </si>
  <si>
    <t>ARDEAELYTOSOL F 1/3</t>
  </si>
  <si>
    <t>ARDEAELYTOSOL NA.HYDR.CARB.8.4%</t>
  </si>
  <si>
    <t>ARDEAOSMOSOL MA 15 (Mannitol)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</si>
  <si>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</si>
  <si>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</si>
  <si>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</si>
  <si>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</si>
  <si>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</si>
  <si>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</si>
  <si>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</si>
  <si>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</si>
  <si>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BETALOC ZOK 25 MG</t>
  </si>
  <si>
    <t>TBL RET 28X25MG</t>
  </si>
  <si>
    <t>Biopron Forte Box tbl.10x10</t>
  </si>
  <si>
    <t>Biopron9 tob.120</t>
  </si>
  <si>
    <t>BISACODYL</t>
  </si>
  <si>
    <t>DRG 105X5MG</t>
  </si>
  <si>
    <t>B-komplex forte 100tbl. Zentiva</t>
  </si>
  <si>
    <t>BRUMARE 1 MG/ML NOSNÍ SPREJ, ROZTOK</t>
  </si>
  <si>
    <t>NAS SPR SOL 1X10ML/10MG</t>
  </si>
  <si>
    <t>BUSCOPAN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</si>
  <si>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</si>
  <si>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</si>
  <si>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</si>
  <si>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</si>
  <si>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</si>
  <si>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</si>
  <si>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CARDIKET RETARD 40</t>
  </si>
  <si>
    <t>TBL RET 50X40MG</t>
  </si>
  <si>
    <t>CARVESAN 6,25</t>
  </si>
  <si>
    <t>POR TBL NOB 30X6,25MG</t>
  </si>
  <si>
    <t>CARZAP 32 MG</t>
  </si>
  <si>
    <t>POR TBL NOB 28X32MG</t>
  </si>
  <si>
    <t>CELASKON 500MG ČERVENÝ POMERANČ</t>
  </si>
  <si>
    <t>POR TBLEFF20X500MG</t>
  </si>
  <si>
    <t>POR TBL FLM 60X20MG</t>
  </si>
  <si>
    <t>CONCOR COMBI 10 MG/5 MG</t>
  </si>
  <si>
    <t>INJ SOL 6X3ML/150MG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</si>
  <si>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</si>
  <si>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</si>
  <si>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</si>
  <si>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</si>
  <si>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</si>
  <si>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</si>
  <si>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</si>
  <si>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</si>
  <si>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</si>
  <si>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</si>
  <si>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</si>
  <si>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DIGOXIN ORION INJ.-MIMOŘÁDNÝ DOVOZ!!</t>
  </si>
  <si>
    <t>INJ SOL 25X1ML/0.25MG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</si>
  <si>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</si>
  <si>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</si>
  <si>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</si>
  <si>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</si>
  <si>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</si>
  <si>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</si>
  <si>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</si>
  <si>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TBL 50X250MG</t>
  </si>
  <si>
    <t>DORSIFLEX</t>
  </si>
  <si>
    <t>667MG/ML POR SOL 1X200ML HDP</t>
  </si>
  <si>
    <t xml:space="preserve">DZ PRONTODERM SHOWER GEL  100ML </t>
  </si>
  <si>
    <t>strong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</si>
  <si>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</si>
  <si>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</si>
  <si>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</si>
  <si>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</si>
  <si>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</si>
  <si>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</si>
  <si>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ENAP 10MG</t>
  </si>
  <si>
    <t>ENDIARON</t>
  </si>
  <si>
    <t>TBL OBD 20X250MG</t>
  </si>
  <si>
    <t>POR TBL FLM 10X250MG</t>
  </si>
  <si>
    <t>EPILAN D GEROT</t>
  </si>
  <si>
    <t>POR TBL NOB 100X100MG</t>
  </si>
  <si>
    <t>FENISTIL 24</t>
  </si>
  <si>
    <t>POR CPS PRO 20X4MG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</si>
  <si>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</si>
  <si>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</si>
  <si>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</si>
  <si>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</si>
  <si>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</si>
  <si>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</si>
  <si>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</si>
  <si>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</si>
  <si>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</si>
  <si>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</si>
  <si>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FOKUSIN</t>
  </si>
  <si>
    <t>POR CPS RDR30X0.4MG</t>
  </si>
  <si>
    <t>FRAXIPARIN MULTI</t>
  </si>
  <si>
    <t>INJ 10X5ML/47.5KU</t>
  </si>
  <si>
    <t>INJ 10X0.8ML/15.2KU</t>
  </si>
  <si>
    <t>INF SOL 20X100ML-PE</t>
  </si>
  <si>
    <t>HERPESIN 250</t>
  </si>
  <si>
    <t>INJ SIC 10X250MG</t>
  </si>
  <si>
    <t>Hylo-Comod 10ml</t>
  </si>
  <si>
    <t>Hylo-Comod gtt. 2 x10 ml</t>
  </si>
  <si>
    <t>IBALGIN 400</t>
  </si>
  <si>
    <t>POR TBL FLM 48X400MG</t>
  </si>
  <si>
    <t>ICHTOXYL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</si>
  <si>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</si>
  <si>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</si>
  <si>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</si>
  <si>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</si>
  <si>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</si>
  <si>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</si>
  <si>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</si>
  <si>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</si>
  <si>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IR  0.9%SOD.CHLOR.FOR IRR. 6X1000 ML</t>
  </si>
  <si>
    <t>IR-Fres. 6X1000 ML 15%</t>
  </si>
  <si>
    <t>IR  AQUA STERILE OPLACH.1x1000 ml ECOTAINER</t>
  </si>
  <si>
    <t>IR OPLACH</t>
  </si>
  <si>
    <t>ISOPTIN SR 240 MG</t>
  </si>
  <si>
    <t>POR TBL PRO 30X240MG</t>
  </si>
  <si>
    <t>KALIUM CHLORATUM BIOMEDICA</t>
  </si>
  <si>
    <t>POR TBLFLM100X500MG</t>
  </si>
  <si>
    <t>KL BENZINUM 33 g/50 ml Fagron</t>
  </si>
  <si>
    <t>KL ETHANOL.C.BENZINO 1 l</t>
  </si>
  <si>
    <t>KL GLUCOSUM 75g</t>
  </si>
  <si>
    <t>KL KAL.PERMANGANAS 20G</t>
  </si>
  <si>
    <t>Lactobacillus acidophil.cps.75 bez laktózy</t>
  </si>
  <si>
    <t>LANTUS 100 IU/ML</t>
  </si>
  <si>
    <t>INJ SOL 5X3ML - CA</t>
  </si>
  <si>
    <t>LESCOL XL</t>
  </si>
  <si>
    <t>POR TBL PRO 28X80MG</t>
  </si>
  <si>
    <t>LETROX 100</t>
  </si>
  <si>
    <t>POR TBL NOB 100X100RG II</t>
  </si>
  <si>
    <t>LEVEMIR 100 U/ML (PENFILL)</t>
  </si>
  <si>
    <t>INJ SOL 5X3ML</t>
  </si>
  <si>
    <t>LIPANTHYL NT</t>
  </si>
  <si>
    <t>145MG TBL FLM 30</t>
  </si>
  <si>
    <t>LIPOVÝ ČAJ LEROS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</si>
  <si>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</si>
  <si>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</si>
  <si>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</si>
  <si>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</si>
  <si>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</si>
  <si>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</si>
  <si>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</si>
  <si>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</si>
  <si>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</si>
  <si>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</si>
  <si>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</si>
  <si>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</si>
  <si>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</si>
  <si>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</si>
  <si>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</si>
  <si>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MOXOSTAD 0,2 MG</t>
  </si>
  <si>
    <t>POR TBL FLM 30X0.2MG</t>
  </si>
  <si>
    <t>POR TBL EFF 50X600MG</t>
  </si>
  <si>
    <t>NASIVIN Sensitive 0,025%</t>
  </si>
  <si>
    <t>nas.spr.sol.1x10ml</t>
  </si>
  <si>
    <t>NASIVIN SENSITIVE 0,05%</t>
  </si>
  <si>
    <t>NAS SPR SOL 1X10ML/5MG</t>
  </si>
  <si>
    <t>NEUROL 0.25</t>
  </si>
  <si>
    <t>NEUROL 0.5</t>
  </si>
  <si>
    <t>POR TBL NOB30X0.5MG</t>
  </si>
  <si>
    <t>NEURONTIN 300 MG</t>
  </si>
  <si>
    <t>POR CPS DUR 100X300MG</t>
  </si>
  <si>
    <t>NO-SPA</t>
  </si>
  <si>
    <t>POR TBL NOB 24X40MG</t>
  </si>
  <si>
    <t>NOVORAPID 100 U/ML</t>
  </si>
  <si>
    <t>NOVORAPID PENFILL 100 U/ML</t>
  </si>
  <si>
    <t>ONCASPAR</t>
  </si>
  <si>
    <t>INJ SOL 1X5ML</t>
  </si>
  <si>
    <t>OTOBACID N</t>
  </si>
  <si>
    <t>AUR GTT SOL 1X5ML</t>
  </si>
  <si>
    <t>OXYCONTIN 10 MG</t>
  </si>
  <si>
    <t>POR TBL PRO 60X10MG</t>
  </si>
  <si>
    <t>PANCREOLAN FORTE</t>
  </si>
  <si>
    <t>TBL ENT 30X220MG</t>
  </si>
  <si>
    <t>POR TBL ENT 60X220MG</t>
  </si>
  <si>
    <t>PLEGOMAZIN</t>
  </si>
  <si>
    <t>INJ 10X5ML/25MG</t>
  </si>
  <si>
    <t>PREDNI-POS</t>
  </si>
  <si>
    <t>PRENEWEL 4 MG/1,25 MG</t>
  </si>
  <si>
    <t>PRESTANCE 10 MG/10 MG</t>
  </si>
  <si>
    <t>PRESTARIUM NEO FORTE</t>
  </si>
  <si>
    <t>PROSULPIN 50MG</t>
  </si>
  <si>
    <t>TBL 30X50MG</t>
  </si>
  <si>
    <t>PROTELOS 2 G</t>
  </si>
  <si>
    <t>POR GRA SUS 28X2GM</t>
  </si>
  <si>
    <t>PULMORAN LEROS</t>
  </si>
  <si>
    <t>PURI-NETHOL</t>
  </si>
  <si>
    <t>POR TBL NOB 25X50MG</t>
  </si>
  <si>
    <t>QUETIAPINE POLPHARMA 25 MG POTAHOVANÉ TABLETY</t>
  </si>
  <si>
    <t>POR TBL FLM 30X25MG</t>
  </si>
  <si>
    <t>RIVOCOR 10</t>
  </si>
  <si>
    <t>RIVOCOR 5</t>
  </si>
  <si>
    <t>RYTMONORM 150 MG</t>
  </si>
  <si>
    <t>TBL FLM 100X150MG</t>
  </si>
  <si>
    <t>TBL FLM 50</t>
  </si>
  <si>
    <t>SENNA LIST LEROS</t>
  </si>
  <si>
    <t>POR SPC 20X1GM(SÁČKY)</t>
  </si>
  <si>
    <t>DRM. SPR. SOL. 1x100ml</t>
  </si>
  <si>
    <t>SINUPRET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</si>
  <si>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</si>
  <si>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</si>
  <si>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</si>
  <si>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</si>
  <si>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</si>
  <si>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</si>
  <si>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</si>
  <si>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SUPP.GLYCERINI SANOVA Glycerín.čípky Extra 3g 10ks</t>
  </si>
  <si>
    <t>SYMBICORT 160 MIKROGRAMŮ/4,5 MIKROGRAMU</t>
  </si>
  <si>
    <t>160MCG/4,5MCG/DÁV INH SUS PSS 1X120DÁV</t>
  </si>
  <si>
    <t>Šalvěj lékařská nať LEROS n.s.</t>
  </si>
  <si>
    <t>20 x1,5g</t>
  </si>
  <si>
    <t>Taurolock hep 100 amp. 10x3ml-MIMOŘÁDNÝ DOVOZ!!</t>
  </si>
  <si>
    <t>TELMISARTAN SANDOZ 80 MG</t>
  </si>
  <si>
    <t>POR TBL NOB 30X80MG</t>
  </si>
  <si>
    <t>TENORETIC</t>
  </si>
  <si>
    <t>TBL OBD 28</t>
  </si>
  <si>
    <t>TEPADINA 100 MG</t>
  </si>
  <si>
    <t>INF PLV CSL 1X100MG</t>
  </si>
  <si>
    <t>THIOGAMMA 600 ORAL</t>
  </si>
  <si>
    <t>TBL OBD 60X600MG</t>
  </si>
  <si>
    <t>INJ 10X1ML/25MG</t>
  </si>
  <si>
    <t>TRIAMCINOLON S LECIVA</t>
  </si>
  <si>
    <t>UNG 30GM</t>
  </si>
  <si>
    <t>TRITACE 1,25 MG</t>
  </si>
  <si>
    <t>POR TBL NOB 20X1.25MG</t>
  </si>
  <si>
    <t>UNITROPIC 1%</t>
  </si>
  <si>
    <t>VALGANCICLOVIR TEVA 450 MG POTAHOVANÉ TABLETY</t>
  </si>
  <si>
    <t>TBL FLM 60X450MG II</t>
  </si>
  <si>
    <t>VERAHEXAL RR</t>
  </si>
  <si>
    <t>VERAPAMIL AL 240 RETARD</t>
  </si>
  <si>
    <t>POR TBL RET50X240MG</t>
  </si>
  <si>
    <t>VERMOX</t>
  </si>
  <si>
    <t>POR TBL NOB 6X100MG</t>
  </si>
  <si>
    <t>VERTIMED 16 MG TABLETY</t>
  </si>
  <si>
    <t>POR TBL NOB 60X16MG</t>
  </si>
  <si>
    <t>VIDISIC</t>
  </si>
  <si>
    <t>GEL OPH 1X10GM</t>
  </si>
  <si>
    <t xml:space="preserve">VITAMIN A FORTE BIOFARM 50000 IU </t>
  </si>
  <si>
    <t>CPS MOL 30X50KU</t>
  </si>
  <si>
    <t>VOLTAREN EMULGEL 10MG/G</t>
  </si>
  <si>
    <t xml:space="preserve">GEL 100G </t>
  </si>
  <si>
    <t>POR TBL FLM 20</t>
  </si>
  <si>
    <t>ZAVEDOS</t>
  </si>
  <si>
    <t>ZEFFIX 100 MG</t>
  </si>
  <si>
    <t>POR TBLFLM 84X100MG</t>
  </si>
  <si>
    <t>ZYPREXA 10 MG</t>
  </si>
  <si>
    <t>IR  SMOFKABIVEN 1970ml</t>
  </si>
  <si>
    <t>IR 4x1970 ml</t>
  </si>
  <si>
    <t>NUTRIFLEX PERI</t>
  </si>
  <si>
    <t>INF SOL 5X2000ML</t>
  </si>
  <si>
    <t>NUTRIFLEX PLUS</t>
  </si>
  <si>
    <t>OLICLINOMEL N4-550E</t>
  </si>
  <si>
    <t>INF EML 4X2000ML</t>
  </si>
  <si>
    <t>OLICLINOMEL N6-900E</t>
  </si>
  <si>
    <t>OLIMEL N9</t>
  </si>
  <si>
    <t>INF EML 6X1000ML</t>
  </si>
  <si>
    <t>CUBITAN S PŘÍCHUTÍ JAHODOVOU</t>
  </si>
  <si>
    <t>CUBITAN S PŘÍCHUTÍ VANILKOVOU (SOL)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</si>
  <si>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</si>
  <si>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</si>
  <si>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</si>
  <si>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</si>
  <si>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NUTRISON</t>
  </si>
  <si>
    <t>POR SOL 1X500ML</t>
  </si>
  <si>
    <t>NUTRISON MULTI FIBRE</t>
  </si>
  <si>
    <t>POR SOL 1X1000ML-VA</t>
  </si>
  <si>
    <t>FLEBOGAMMA DIF 50 MG/ML</t>
  </si>
  <si>
    <t>INF SOL 1X200ML</t>
  </si>
  <si>
    <t>AMOKSIKLAV 1.2GM</t>
  </si>
  <si>
    <t>INJ SIC 5X1.2GM</t>
  </si>
  <si>
    <t>CEFUROXIM KABI 1500 MG</t>
  </si>
  <si>
    <t>INJ+INF PLV SOL 10X1.5GM</t>
  </si>
  <si>
    <t xml:space="preserve">GENTAMICIN B.BRAUN 3 MG/ML INFUZNÍ ROZTOK </t>
  </si>
  <si>
    <t>INF SOL 20X80ML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</si>
  <si>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</si>
  <si>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</si>
  <si>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</si>
  <si>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</si>
  <si>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</si>
  <si>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</si>
  <si>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NORMIX</t>
  </si>
  <si>
    <t>POR TBL FLM 28X200MG</t>
  </si>
  <si>
    <t>PIMAFUCORT</t>
  </si>
  <si>
    <t>UNG 1X15GM</t>
  </si>
  <si>
    <t>GTT OPH 5ML 3MG/1ML</t>
  </si>
  <si>
    <t>TYGACIL 50 MG</t>
  </si>
  <si>
    <t>INF PLV SOL 10X50MG/5ML</t>
  </si>
  <si>
    <t>MYCAMINE 100 MG</t>
  </si>
  <si>
    <t>INF PLV SOL 1X100MG</t>
  </si>
  <si>
    <t>PIMAFUCIN</t>
  </si>
  <si>
    <t>CRM 1X30GM 2%</t>
  </si>
  <si>
    <t>ACC SIRUP PRO DĚTI 20 MG/ML</t>
  </si>
  <si>
    <t>POR SIR 1X100ML/2000MG</t>
  </si>
  <si>
    <t>ADDAVEN</t>
  </si>
  <si>
    <t>IVN INF CNC SOL 20X10ML</t>
  </si>
  <si>
    <t>AMICLOTON</t>
  </si>
  <si>
    <t>GRA 15X100MG(SACKY)</t>
  </si>
  <si>
    <t>INJ 5X1ML/20MG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</si>
  <si>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</si>
  <si>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</si>
  <si>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</si>
  <si>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</si>
  <si>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</si>
  <si>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DIPEPTIVEN</t>
  </si>
  <si>
    <t>INF CNC SOL 1X100ML</t>
  </si>
  <si>
    <t>TBL 20X2MG</t>
  </si>
  <si>
    <t>DZ OCTENISEPT 1 l</t>
  </si>
  <si>
    <t>HYDROCORTISON 10MG</t>
  </si>
  <si>
    <t>TBL 20X10MG</t>
  </si>
  <si>
    <t>IFIRMASTA 150 MG</t>
  </si>
  <si>
    <t>POR TBL FLM 28X150MG</t>
  </si>
  <si>
    <t>KL OLIVAE OLEUM 90G</t>
  </si>
  <si>
    <t>KL PERSTERIL 10% 1000G</t>
  </si>
  <si>
    <t>KL SOL.FORMALDEHYDI 10%,100G</t>
  </si>
  <si>
    <t>LOZAP H</t>
  </si>
  <si>
    <t>LUMIGAN 0.3 MG/ML</t>
  </si>
  <si>
    <t>OPH GTT SOL 3X3ML</t>
  </si>
  <si>
    <t>MALTOFER TABLETY</t>
  </si>
  <si>
    <t>POR TBL MND30X100MG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</si>
  <si>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</si>
  <si>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</si>
  <si>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</si>
  <si>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</si>
  <si>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</si>
  <si>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</si>
  <si>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PANADOL EXTRA RAPIDE</t>
  </si>
  <si>
    <t>POR TBL EFF 12</t>
  </si>
  <si>
    <t>Pentacarinat 300inj sicc.5 x 300mg</t>
  </si>
  <si>
    <t>PRESTARIUM NEO COMBI 5mg/1,25mg</t>
  </si>
  <si>
    <t>Prevenar 13 inj.sus.1x0.5 ml+SJ</t>
  </si>
  <si>
    <t>PROTHIADEN</t>
  </si>
  <si>
    <t>DRG 30X25MG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</si>
  <si>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</si>
  <si>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</si>
  <si>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</si>
  <si>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</si>
  <si>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</si>
  <si>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</si>
  <si>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</si>
  <si>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</si>
  <si>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THYMOGLOBULINE</t>
  </si>
  <si>
    <t>INF PLV SOL 1X25MG</t>
  </si>
  <si>
    <t>TRIAMCINOLON E LECIVA</t>
  </si>
  <si>
    <t>TRITACE 10</t>
  </si>
  <si>
    <t>VALACICLOVIR MYLAN 500 MG</t>
  </si>
  <si>
    <t>POR TBL FLM 42X500MG</t>
  </si>
  <si>
    <t>GEL OPH 3X10GM</t>
  </si>
  <si>
    <t>VitA-POS oční mast 5g</t>
  </si>
  <si>
    <t>POR TBLFLM 28X100MG</t>
  </si>
  <si>
    <t>TBL OBD 10X10MG</t>
  </si>
  <si>
    <t>OLIMEL N7E-1000 ml</t>
  </si>
  <si>
    <t>INF 6x1000ML</t>
  </si>
  <si>
    <t>NUTRIDRINK COMPACT NEUTRAL</t>
  </si>
  <si>
    <t>NUTRIDRINK COMPACT PROTEIN S PŘÍCHUTÍ JAHODOVOU</t>
  </si>
  <si>
    <t>NUTRIDRINK COMPACT PROTEIN S PŘÍCHUTÍ KÁVY</t>
  </si>
  <si>
    <t>NUTRIDRINK COMPACT PROTEIN S PŘÍCHUTÍ VANILKOVOU</t>
  </si>
  <si>
    <t>NUTRIDRINK PROTEIN S PŘÍCHUTÍ VANILKOVOU</t>
  </si>
  <si>
    <t>NUTRISON ENERGY MULTI FIBRE</t>
  </si>
  <si>
    <t>POR SOL 1X1500ML</t>
  </si>
  <si>
    <t>PROTIFAR</t>
  </si>
  <si>
    <t>POR PLV SOL 1X225GM</t>
  </si>
  <si>
    <t>20MG/ML INJ/INF PLV SOL 1X2000MG</t>
  </si>
  <si>
    <t>CEFTRIAXON MEDOPHARM 2 G</t>
  </si>
  <si>
    <t>IMS+IVN INJ+INF PLV SOL 10X2GM</t>
  </si>
  <si>
    <t>METRONIDAZOL 500MG BRAUN</t>
  </si>
  <si>
    <t>INJ 10X100ML(LDPE)</t>
  </si>
  <si>
    <t>TOBREX LA</t>
  </si>
  <si>
    <t>OPH GTT SOL5ML/15MG</t>
  </si>
  <si>
    <t>ZYVOXID</t>
  </si>
  <si>
    <t>INF SOL 10X300ML</t>
  </si>
  <si>
    <t>ECALTA 100 MG</t>
  </si>
  <si>
    <t>INF PLV CSL 100MG+30ML</t>
  </si>
  <si>
    <t>VORICONAZOLE TEVA</t>
  </si>
  <si>
    <t>200MG INF PLV SOL 1</t>
  </si>
  <si>
    <t>VORIKONAZOL SANDOZ 200 MG PRÁŠEK PRO INFUZNÍ ROZTO</t>
  </si>
  <si>
    <t>INF PLV SOL 1X200MG</t>
  </si>
  <si>
    <t>KL BENZINUM 5l/3.3kg Fagron</t>
  </si>
  <si>
    <t>KL ETHANOLUM BENZINO DEN. 4 kg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</si>
  <si>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</si>
  <si>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</si>
  <si>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</si>
  <si>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</si>
  <si>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</si>
  <si>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</si>
  <si>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</si>
  <si>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</si>
  <si>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</si>
  <si>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</si>
  <si>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</si>
  <si>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</si>
  <si>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</si>
  <si>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</si>
  <si>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</si>
  <si>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</si>
  <si>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</si>
  <si>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</si>
  <si>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</si>
  <si>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</si>
  <si>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</si>
  <si>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</si>
  <si>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</si>
  <si>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</si>
  <si>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</si>
  <si>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</si>
  <si>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</si>
  <si>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IMNOVID 4 MG</t>
  </si>
  <si>
    <t>POR CPS DUR 21X4MG</t>
  </si>
  <si>
    <t>LEVACT 2,5 MG/ML</t>
  </si>
  <si>
    <t>INF PLV CSL 20X25MG</t>
  </si>
  <si>
    <t>INF PLV CSL 5X100MG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</si>
  <si>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</si>
  <si>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</si>
  <si>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</si>
  <si>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</si>
  <si>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</si>
  <si>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</si>
  <si>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</si>
  <si>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</si>
  <si>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</si>
  <si>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</si>
  <si>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</si>
  <si>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</si>
  <si>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</si>
  <si>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</si>
  <si>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</si>
  <si>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</si>
  <si>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</si>
  <si>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</si>
  <si>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</si>
  <si>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</si>
  <si>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</si>
  <si>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</si>
  <si>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</si>
  <si>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</si>
  <si>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</si>
  <si>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</si>
  <si>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</si>
  <si>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</si>
  <si>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3294 - HOK: centrum -  HOK</t>
  </si>
  <si>
    <t>3232 - HOK: JIP 5C</t>
  </si>
  <si>
    <t>3231 - HOK: JIP 5B</t>
  </si>
  <si>
    <t>3211 - HOK: lůžkové oddělení 5A</t>
  </si>
  <si>
    <t>3221 - HOK: ambulance</t>
  </si>
  <si>
    <t>L01XE01 - IMATINIB</t>
  </si>
  <si>
    <t>J02AC04 - POSAKONAZOL</t>
  </si>
  <si>
    <t>L01AA09 - BENDAMUSTIN</t>
  </si>
  <si>
    <t>N02AB03 - FENTANYL</t>
  </si>
  <si>
    <t>J05AB11 - VALACIKLOVIR</t>
  </si>
  <si>
    <t>J02AC03 - VORIKONAZOL</t>
  </si>
  <si>
    <t>M04AA01 - ALOPURINOL</t>
  </si>
  <si>
    <t>J01DC02 - CEFUROXIM</t>
  </si>
  <si>
    <t>N02AJ06 - KODEIN A PARACETAMOL</t>
  </si>
  <si>
    <t>J01XD01 - METRONIDAZOL</t>
  </si>
  <si>
    <t>N05CF02 - ZOLPIDEM</t>
  </si>
  <si>
    <t>J01CR02 - AMOXICILIN A ENZYMOVÝ INHIBITOR</t>
  </si>
  <si>
    <t>M01AX17 - NIMESULID</t>
  </si>
  <si>
    <t>N07CA01 - BETAHISTIN</t>
  </si>
  <si>
    <t>N05BA12 - ALPRAZOLAM</t>
  </si>
  <si>
    <t>L01XE06 - DASATINIB</t>
  </si>
  <si>
    <t>V06XX - POTRAVINY PRO ZVLÁŠTNÍ LÉKAŘSKÉ ÚČELY (PZLÚ)</t>
  </si>
  <si>
    <t>C07AB07 - BISOPROLOL</t>
  </si>
  <si>
    <t>M05BA03 - KYSELINA PAMIDRONOVÁ</t>
  </si>
  <si>
    <t>C07AG02 - KARVEDILOL</t>
  </si>
  <si>
    <t>B01AA03 - WARFARIN</t>
  </si>
  <si>
    <t>C08DA01 - VERAPAMIL</t>
  </si>
  <si>
    <t>L03AA13 - PEGFILGRASTIM</t>
  </si>
  <si>
    <t>C09AA04 - PERINDOPRIL</t>
  </si>
  <si>
    <t>N03AG01 - KYSELINA VALPROOVÁ</t>
  </si>
  <si>
    <t>C09AA05 - RAMIPRIL</t>
  </si>
  <si>
    <t>R03DC03 - MONTELUKAST</t>
  </si>
  <si>
    <t>C09BA04 - PERINDOPRIL A DIURETIKA</t>
  </si>
  <si>
    <t>L01XE27 - IBRUTINIB</t>
  </si>
  <si>
    <t>C09BB04 - PERINDOPRIL A AMLODIPIN</t>
  </si>
  <si>
    <t>L01XC12 - BRENTUXIMAB VEDOTIN</t>
  </si>
  <si>
    <t>C09CA01 - LOSARTAN</t>
  </si>
  <si>
    <t>L01XX32 - BORTEZOMIB</t>
  </si>
  <si>
    <t>C09CA07 - TELMISARTAN</t>
  </si>
  <si>
    <t>C01BD01 - AMIODARON</t>
  </si>
  <si>
    <t>C09DA01 - LOSARTAN A DIURETIKA</t>
  </si>
  <si>
    <t>N02BB02 - SODNÁ SŮL METAMIZOLU</t>
  </si>
  <si>
    <t>C10AA05 - ATORVASTATIN</t>
  </si>
  <si>
    <t>N05AL01 - SULPIRID</t>
  </si>
  <si>
    <t>C10AA07 - ROSUVASTATIN</t>
  </si>
  <si>
    <t>C02AC05 - MOXONIDIN</t>
  </si>
  <si>
    <t>G04CA02 - TAMSULOSIN</t>
  </si>
  <si>
    <t>A10AE05 - INZULIN DETEMIR</t>
  </si>
  <si>
    <t>H02AB04 - METHYLPREDNISOLON</t>
  </si>
  <si>
    <t>L04AX06 - POMALIDOMID</t>
  </si>
  <si>
    <t>H03AA01 - LEVOTHYROXIN, SODNÁ SŮL</t>
  </si>
  <si>
    <t>N02AJ13 - TRAMADOL A PARACETAMOL</t>
  </si>
  <si>
    <t>J01AA12 - TIGECYKLIN</t>
  </si>
  <si>
    <t>L01DB06 - IDARUBICIN</t>
  </si>
  <si>
    <t>C01BC03 - PROPAFENON</t>
  </si>
  <si>
    <t>A06AD11 - LAKTULÓZA</t>
  </si>
  <si>
    <t>J01CR05 - PIPERACILIN A ENZYMOVÝ INHIBITOR</t>
  </si>
  <si>
    <t>L01XE08 - NILOTINIB</t>
  </si>
  <si>
    <t>A10BA02 - METFORMIN</t>
  </si>
  <si>
    <t>L03AA02 - FILGRASTIM</t>
  </si>
  <si>
    <t>J01DH02 - MEROPENEM</t>
  </si>
  <si>
    <t>L04AX04 - LENALIDOMID</t>
  </si>
  <si>
    <t>J01EE01 - SULFAMETHOXAZOL A TRIMETHOPRIM</t>
  </si>
  <si>
    <t>B01AB06 - NADROPARIN</t>
  </si>
  <si>
    <t>J01FA10 - AZITHROMYCIN</t>
  </si>
  <si>
    <t>A07DA - ANTIPROPULZIVA</t>
  </si>
  <si>
    <t>J01FF01 - KLINDAMYCIN</t>
  </si>
  <si>
    <t>N02BE01 - PARACETAMOL</t>
  </si>
  <si>
    <t>J01GB06 - AMIKACIN</t>
  </si>
  <si>
    <t>N03AX09 - LAMOTRIGIN</t>
  </si>
  <si>
    <t>J01XA01 - VANKOMYCIN</t>
  </si>
  <si>
    <t>N05AL05 - AMISULPRID</t>
  </si>
  <si>
    <t>N06AB04 - CITALOPRAM</t>
  </si>
  <si>
    <t>N05CD08 - MIDAZOLAM</t>
  </si>
  <si>
    <t>N06AB05 - PAROXETIN</t>
  </si>
  <si>
    <t>C07AB05 - BETAXOLOL</t>
  </si>
  <si>
    <t>N06AX11 - MIRTAZAPIN</t>
  </si>
  <si>
    <t>N06AB06 - SERTRALIN</t>
  </si>
  <si>
    <t>R01AA07 - XYLOMETAZOLIN</t>
  </si>
  <si>
    <t>B01AC04 - KLOPIDOGREL</t>
  </si>
  <si>
    <t>R03AC02 - SALBUTAMOL</t>
  </si>
  <si>
    <t>R01AD09 - MOMETASON</t>
  </si>
  <si>
    <t>J01XX08 - LINEZOLID</t>
  </si>
  <si>
    <t>R03BA05 - FLUTIKASON</t>
  </si>
  <si>
    <t>J02AC01 - FLUKONAZOL</t>
  </si>
  <si>
    <t>R05CB01 - ACETYLCYSTEIN</t>
  </si>
  <si>
    <t>R06AE07 - CETIRIZIN</t>
  </si>
  <si>
    <t>R06AX13 - LORATADIN</t>
  </si>
  <si>
    <t>S01EE01 - LATANOPROST</t>
  </si>
  <si>
    <t>A04AA01 - ONDANSETRON</t>
  </si>
  <si>
    <t>R03AK07 - FORMOTEROL A BUDESONID</t>
  </si>
  <si>
    <t>J05AB01 - ACIKLOVIR</t>
  </si>
  <si>
    <t>L01XE18 - RUXOLITINIB</t>
  </si>
  <si>
    <t>J05AB06 - GANCIKLOVIR</t>
  </si>
  <si>
    <t>L01XC15 - OBINUTUZUMAB</t>
  </si>
  <si>
    <t>A02BC02 - PANTOPRAZOL</t>
  </si>
  <si>
    <t>L04AA06 - KYSELINA MYKOFENOLOVÁ</t>
  </si>
  <si>
    <t>A04AA02 - GRANISETRON</t>
  </si>
  <si>
    <t>A10AB05 - INZULIN ASPART</t>
  </si>
  <si>
    <t>L01CB01 - ETOPOSID</t>
  </si>
  <si>
    <t>A02BC02</t>
  </si>
  <si>
    <t>214427</t>
  </si>
  <si>
    <t>40MG INJ PLV SOL 1</t>
  </si>
  <si>
    <t>214525</t>
  </si>
  <si>
    <t>CONTROLOC</t>
  </si>
  <si>
    <t>40MG TBL ENT 28 I</t>
  </si>
  <si>
    <t>214526</t>
  </si>
  <si>
    <t>40MG TBL ENT 100 I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</si>
  <si>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</si>
  <si>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</si>
  <si>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</si>
  <si>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</si>
  <si>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</si>
  <si>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</si>
  <si>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</si>
  <si>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</si>
  <si>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</si>
  <si>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</si>
  <si>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</si>
  <si>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</si>
  <si>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</si>
  <si>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</si>
  <si>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</si>
  <si>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</si>
  <si>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</si>
  <si>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</si>
  <si>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</si>
  <si>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</si>
  <si>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</si>
  <si>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</si>
  <si>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</si>
  <si>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</si>
  <si>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</si>
  <si>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</si>
  <si>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</si>
  <si>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</si>
  <si>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</si>
  <si>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</si>
  <si>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</si>
  <si>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</si>
  <si>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</si>
  <si>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</si>
  <si>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</si>
  <si>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</si>
  <si>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</si>
  <si>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</si>
  <si>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</si>
  <si>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</si>
  <si>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</si>
  <si>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C01BC03</t>
  </si>
  <si>
    <t>91003</t>
  </si>
  <si>
    <t>RYTMONORM</t>
  </si>
  <si>
    <t>150MG TBL FLM 50</t>
  </si>
  <si>
    <t>C01BD01</t>
  </si>
  <si>
    <t>13767</t>
  </si>
  <si>
    <t>200MG TBL NOB 30</t>
  </si>
  <si>
    <t>C07AB05</t>
  </si>
  <si>
    <t>49909</t>
  </si>
  <si>
    <t>LOKREN</t>
  </si>
  <si>
    <t>20MG TBL FLM 28</t>
  </si>
  <si>
    <t>C09AA04</t>
  </si>
  <si>
    <t>101205</t>
  </si>
  <si>
    <t>5MG TBL FLM 30</t>
  </si>
  <si>
    <t>101211</t>
  </si>
  <si>
    <t>5MG TBL FLM 90</t>
  </si>
  <si>
    <t>C09AA05</t>
  </si>
  <si>
    <t>56976</t>
  </si>
  <si>
    <t>TRITACE</t>
  </si>
  <si>
    <t>2,5MG TBL NOB 20</t>
  </si>
  <si>
    <t>C09BB04</t>
  </si>
  <si>
    <t>124091</t>
  </si>
  <si>
    <t>PRESTANCE</t>
  </si>
  <si>
    <t>5MG/5MG TBL NOB 90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</si>
  <si>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</si>
  <si>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</si>
  <si>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</si>
  <si>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</si>
  <si>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</si>
  <si>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</si>
  <si>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</si>
  <si>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</si>
  <si>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C10AA05</t>
  </si>
  <si>
    <t>122632</t>
  </si>
  <si>
    <t>SORTIS</t>
  </si>
  <si>
    <t>80MG TBL FLM 30</t>
  </si>
  <si>
    <t>93013</t>
  </si>
  <si>
    <t>10MG TBL FLM 30</t>
  </si>
  <si>
    <t>93016</t>
  </si>
  <si>
    <t>20MG TBL FLM 30</t>
  </si>
  <si>
    <t>C10AA07</t>
  </si>
  <si>
    <t>148072</t>
  </si>
  <si>
    <t>ROSUCARD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</si>
  <si>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</si>
  <si>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</si>
  <si>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</si>
  <si>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</si>
  <si>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</si>
  <si>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</si>
  <si>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</si>
  <si>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</si>
  <si>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</si>
  <si>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</si>
  <si>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</si>
  <si>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</si>
  <si>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</si>
  <si>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</si>
  <si>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</si>
  <si>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</si>
  <si>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</si>
  <si>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50MCG TBL NOB 100 II</t>
  </si>
  <si>
    <t>46692</t>
  </si>
  <si>
    <t>75MCG TBL NOB 100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</si>
  <si>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</si>
  <si>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</si>
  <si>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</si>
  <si>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</si>
  <si>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</si>
  <si>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</si>
  <si>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</si>
  <si>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</si>
  <si>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</si>
  <si>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</si>
  <si>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</si>
  <si>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</si>
  <si>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</si>
  <si>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</si>
  <si>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</si>
  <si>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</si>
  <si>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</si>
  <si>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</si>
  <si>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</si>
  <si>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</si>
  <si>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</si>
  <si>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</si>
  <si>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</si>
  <si>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</si>
  <si>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</si>
  <si>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</si>
  <si>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</si>
  <si>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</si>
  <si>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</si>
  <si>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</si>
  <si>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</si>
  <si>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</si>
  <si>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</si>
  <si>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</si>
  <si>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</si>
  <si>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</si>
  <si>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</si>
  <si>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</si>
  <si>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</si>
  <si>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</si>
  <si>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</si>
  <si>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</si>
  <si>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</si>
  <si>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</si>
  <si>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</si>
  <si>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</si>
  <si>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</si>
  <si>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</si>
  <si>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</si>
  <si>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</si>
  <si>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J02AC04</t>
  </si>
  <si>
    <t>210001</t>
  </si>
  <si>
    <t>NOXAFIL</t>
  </si>
  <si>
    <t>100MG TBL ENT 24(2X12)</t>
  </si>
  <si>
    <t>J05AB06</t>
  </si>
  <si>
    <t>16547</t>
  </si>
  <si>
    <t>500MG INF PLV CSL 1</t>
  </si>
  <si>
    <t>J05AB11</t>
  </si>
  <si>
    <t>47465</t>
  </si>
  <si>
    <t>VALTREX</t>
  </si>
  <si>
    <t>47467</t>
  </si>
  <si>
    <t>500MG TBL FLM 42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</si>
  <si>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</si>
  <si>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</si>
  <si>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</si>
  <si>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</si>
  <si>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</si>
  <si>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</si>
  <si>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</si>
  <si>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</si>
  <si>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</si>
  <si>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</si>
  <si>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</si>
  <si>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</si>
  <si>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</si>
  <si>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</si>
  <si>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</si>
  <si>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</si>
  <si>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</si>
  <si>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</si>
  <si>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M01AX17</t>
  </si>
  <si>
    <t>12891</t>
  </si>
  <si>
    <t>100MG TBL NOB 15</t>
  </si>
  <si>
    <t>12892</t>
  </si>
  <si>
    <t>100MG TBL NOB 30</t>
  </si>
  <si>
    <t>132853</t>
  </si>
  <si>
    <t>M04AA01</t>
  </si>
  <si>
    <t>1710</t>
  </si>
  <si>
    <t>300MG TBL NOB 30</t>
  </si>
  <si>
    <t>2592</t>
  </si>
  <si>
    <t>100MG TBL NOB 50</t>
  </si>
  <si>
    <t>M05BA03</t>
  </si>
  <si>
    <t>50699</t>
  </si>
  <si>
    <t>PAMIDRONATE MEDAC</t>
  </si>
  <si>
    <t>3MG/ML INF CNC SOL 1X20ML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</si>
  <si>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</si>
  <si>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</si>
  <si>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</si>
  <si>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</si>
  <si>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</si>
  <si>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</si>
  <si>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</si>
  <si>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</si>
  <si>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</si>
  <si>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</si>
  <si>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</si>
  <si>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</si>
  <si>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</si>
  <si>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</si>
  <si>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</si>
  <si>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</si>
  <si>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</si>
  <si>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</si>
  <si>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</si>
  <si>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</si>
  <si>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</si>
  <si>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</si>
  <si>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</si>
  <si>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</si>
  <si>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</si>
  <si>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</si>
  <si>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</si>
  <si>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</si>
  <si>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</si>
  <si>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</si>
  <si>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</si>
  <si>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</si>
  <si>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</si>
  <si>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</si>
  <si>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</si>
  <si>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</si>
  <si>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</si>
  <si>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</si>
  <si>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N05AL05</t>
  </si>
  <si>
    <t>58172</t>
  </si>
  <si>
    <t>SOLIAN</t>
  </si>
  <si>
    <t>N05BA12</t>
  </si>
  <si>
    <t>90957</t>
  </si>
  <si>
    <t>0,25MG TBL NOB 30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</si>
  <si>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</si>
  <si>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</si>
  <si>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</si>
  <si>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</si>
  <si>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</si>
  <si>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</si>
  <si>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</si>
  <si>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</si>
  <si>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</si>
  <si>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</si>
  <si>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</si>
  <si>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</si>
  <si>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</si>
  <si>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</si>
  <si>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</si>
  <si>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</si>
  <si>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</si>
  <si>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</si>
  <si>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</si>
  <si>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</si>
  <si>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</si>
  <si>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</si>
  <si>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</si>
  <si>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</si>
  <si>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</si>
  <si>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</si>
  <si>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</si>
  <si>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</si>
  <si>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</si>
  <si>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</si>
  <si>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</si>
  <si>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</si>
  <si>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</si>
  <si>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</si>
  <si>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</si>
  <si>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</si>
  <si>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</si>
  <si>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</si>
  <si>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</si>
  <si>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</si>
  <si>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</si>
  <si>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</si>
  <si>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</si>
  <si>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</si>
  <si>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</si>
  <si>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</si>
  <si>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</si>
  <si>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</si>
  <si>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</si>
  <si>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</si>
  <si>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</si>
  <si>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</si>
  <si>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</si>
  <si>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</si>
  <si>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R06AX13</t>
  </si>
  <si>
    <t>53639</t>
  </si>
  <si>
    <t>10MG TBL NOB 30</t>
  </si>
  <si>
    <t>S01EE01</t>
  </si>
  <si>
    <t>58893</t>
  </si>
  <si>
    <t>0,05MG/ML OPH GTT SOL 2,5ML I</t>
  </si>
  <si>
    <t>V06XX</t>
  </si>
  <si>
    <t>217110</t>
  </si>
  <si>
    <t>33340</t>
  </si>
  <si>
    <t>33342</t>
  </si>
  <si>
    <t>CUBITAN S PŘÍCHUTÍ ČOKOLÁDOVOU</t>
  </si>
  <si>
    <t>33343</t>
  </si>
  <si>
    <t>33419</t>
  </si>
  <si>
    <t>33420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</si>
  <si>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</si>
  <si>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</si>
  <si>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</si>
  <si>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</si>
  <si>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</si>
  <si>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</si>
  <si>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</si>
  <si>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</si>
  <si>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</si>
  <si>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</si>
  <si>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</si>
  <si>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</si>
  <si>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</si>
  <si>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</si>
  <si>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</si>
  <si>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</si>
  <si>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</si>
  <si>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</si>
  <si>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</si>
  <si>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33935</t>
  </si>
  <si>
    <t>33936</t>
  </si>
  <si>
    <t>J02AC03</t>
  </si>
  <si>
    <t>189220</t>
  </si>
  <si>
    <t>VORIKONAZOL SANDOZ</t>
  </si>
  <si>
    <t>200MG TBL FLM 14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</si>
  <si>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</si>
  <si>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</si>
  <si>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</si>
  <si>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</si>
  <si>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</si>
  <si>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</si>
  <si>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</si>
  <si>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</si>
  <si>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</si>
  <si>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</si>
  <si>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</si>
  <si>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</si>
  <si>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</si>
  <si>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</si>
  <si>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L03AA13</t>
  </si>
  <si>
    <t>28197</t>
  </si>
  <si>
    <t>6MG INJ SOL 1X0,6ML III</t>
  </si>
  <si>
    <t>99600</t>
  </si>
  <si>
    <t>10MG TBL FLM 90</t>
  </si>
  <si>
    <t>215713</t>
  </si>
  <si>
    <t>667G/L POR SOL 1X200ML HDP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</si>
  <si>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</si>
  <si>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</si>
  <si>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</si>
  <si>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</si>
  <si>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</si>
  <si>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</si>
  <si>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</si>
  <si>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</si>
  <si>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</si>
  <si>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</t>
  </si>
  <si>
    <t>100U/ML INJ SOL ZVL 5X3ML</t>
  </si>
  <si>
    <t>213477</t>
  </si>
  <si>
    <t>9500IU/ML INJ SOL 10X5ML</t>
  </si>
  <si>
    <t>59808</t>
  </si>
  <si>
    <t>19000IU/ML INJ SOL ISP 10X0,8ML</t>
  </si>
  <si>
    <t>215904</t>
  </si>
  <si>
    <t>215906</t>
  </si>
  <si>
    <t>150MG TBL FLM 100</t>
  </si>
  <si>
    <t>107938</t>
  </si>
  <si>
    <t>150MG/3ML INJ SOL 6X3ML</t>
  </si>
  <si>
    <t>C02AC05</t>
  </si>
  <si>
    <t>16913</t>
  </si>
  <si>
    <t>MOXOSTAD</t>
  </si>
  <si>
    <t>0,2MG TBL FLM 30</t>
  </si>
  <si>
    <t>C07AB07</t>
  </si>
  <si>
    <t>47740</t>
  </si>
  <si>
    <t>47741</t>
  </si>
  <si>
    <t>C07AG02</t>
  </si>
  <si>
    <t>102596</t>
  </si>
  <si>
    <t>6,25MG TBL NOB 30</t>
  </si>
  <si>
    <t>C08DA01</t>
  </si>
  <si>
    <t>54032</t>
  </si>
  <si>
    <t>240MG TBL RET 50</t>
  </si>
  <si>
    <t>101227</t>
  </si>
  <si>
    <t>56972</t>
  </si>
  <si>
    <t>1,25MG TBL NOB 20</t>
  </si>
  <si>
    <t>C09BA04</t>
  </si>
  <si>
    <t>126031</t>
  </si>
  <si>
    <t>PRENEWEL</t>
  </si>
  <si>
    <t>4MG/1,25MG TBL NOB 30 II</t>
  </si>
  <si>
    <t>124087</t>
  </si>
  <si>
    <t>5MG/5MG TBL NOB 30</t>
  </si>
  <si>
    <t>124129</t>
  </si>
  <si>
    <t>10MG/10MG TBL NOB 30</t>
  </si>
  <si>
    <t>C09CA07</t>
  </si>
  <si>
    <t>158191</t>
  </si>
  <si>
    <t>TELMISARTAN SANDOZ</t>
  </si>
  <si>
    <t>80MG TBL NOB 30</t>
  </si>
  <si>
    <t>93019</t>
  </si>
  <si>
    <t>40MG TBL FLM 30</t>
  </si>
  <si>
    <t>G04CA02</t>
  </si>
  <si>
    <t>14439</t>
  </si>
  <si>
    <t>0,4MG CPS RDR 30</t>
  </si>
  <si>
    <t>187427</t>
  </si>
  <si>
    <t>100MCG TBL NOB 100 II</t>
  </si>
  <si>
    <t>J01AA12</t>
  </si>
  <si>
    <t>26127</t>
  </si>
  <si>
    <t>TYGACIL</t>
  </si>
  <si>
    <t>50MG INF PLV SOL 10</t>
  </si>
  <si>
    <t>J01XD01</t>
  </si>
  <si>
    <t>97000</t>
  </si>
  <si>
    <t>METRONIDAZOLE 0,5%-POLPHARMA</t>
  </si>
  <si>
    <t>5MG/ML INF SOL 1X100ML</t>
  </si>
  <si>
    <t>J05AB01</t>
  </si>
  <si>
    <t>155939</t>
  </si>
  <si>
    <t>250MG INF PLV SOL 10</t>
  </si>
  <si>
    <t>L01DB06</t>
  </si>
  <si>
    <t>1182</t>
  </si>
  <si>
    <t>5MG INJ PLV SOL 1</t>
  </si>
  <si>
    <t>N05AL01</t>
  </si>
  <si>
    <t>54432</t>
  </si>
  <si>
    <t>PROSULPIN</t>
  </si>
  <si>
    <t>50MG TBL NOB 30</t>
  </si>
  <si>
    <t>6618</t>
  </si>
  <si>
    <t>NEUROL 0,5</t>
  </si>
  <si>
    <t>0,5MG TBL NOB 30</t>
  </si>
  <si>
    <t>91788</t>
  </si>
  <si>
    <t>NEUROL 0,25</t>
  </si>
  <si>
    <t>127736</t>
  </si>
  <si>
    <t>1MG/ML INJ/INF SOL 10X5ML</t>
  </si>
  <si>
    <t>17433</t>
  </si>
  <si>
    <t>20MG TBL FLM 60</t>
  </si>
  <si>
    <t>N06AX11</t>
  </si>
  <si>
    <t>146071</t>
  </si>
  <si>
    <t>MIRTAZAPIN MYLAN</t>
  </si>
  <si>
    <t>30MG POR TBL DIS 30</t>
  </si>
  <si>
    <t>N07CA01</t>
  </si>
  <si>
    <t>188391</t>
  </si>
  <si>
    <t>VERTIMED</t>
  </si>
  <si>
    <t>16MG TBL NOB 60</t>
  </si>
  <si>
    <t>R01AA07</t>
  </si>
  <si>
    <t>215582</t>
  </si>
  <si>
    <t>BRUMARE</t>
  </si>
  <si>
    <t>1MG/ML NAS SPR SOL 1X10ML</t>
  </si>
  <si>
    <t>212646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</si>
  <si>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</si>
  <si>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</si>
  <si>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</si>
  <si>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</si>
  <si>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</si>
  <si>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</si>
  <si>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</si>
  <si>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217109</t>
  </si>
  <si>
    <t>33341</t>
  </si>
  <si>
    <t>33418</t>
  </si>
  <si>
    <t>33421</t>
  </si>
  <si>
    <t>33527</t>
  </si>
  <si>
    <t>33530</t>
  </si>
  <si>
    <t>POR SOL 1X1000ML</t>
  </si>
  <si>
    <t>33865</t>
  </si>
  <si>
    <t>33866</t>
  </si>
  <si>
    <t>A07DA</t>
  </si>
  <si>
    <t>30652</t>
  </si>
  <si>
    <t>2,5MG/0,025MG TBL NOB 20</t>
  </si>
  <si>
    <t>15864</t>
  </si>
  <si>
    <t>122690</t>
  </si>
  <si>
    <t>PRESTARIUM NEO COMBI</t>
  </si>
  <si>
    <t>5MG/1,25MG TBL FLM 90</t>
  </si>
  <si>
    <t>C09DA01</t>
  </si>
  <si>
    <t>15317</t>
  </si>
  <si>
    <t>50MG/12,5MG TBL FLM 90</t>
  </si>
  <si>
    <t>11592</t>
  </si>
  <si>
    <t>METRONIDAZOL B. BRAUN</t>
  </si>
  <si>
    <t>5MG/ML INF SOL 10X100ML</t>
  </si>
  <si>
    <t>J01XX08</t>
  </si>
  <si>
    <t>3708</t>
  </si>
  <si>
    <t>2MG/ML INF SOL 10X300ML I</t>
  </si>
  <si>
    <t>196852</t>
  </si>
  <si>
    <t>205772</t>
  </si>
  <si>
    <t>124231</t>
  </si>
  <si>
    <t>VALACICLOVIR MYLAN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</si>
  <si>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</si>
  <si>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</si>
  <si>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</si>
  <si>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</si>
  <si>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</si>
  <si>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</si>
  <si>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</si>
  <si>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</si>
  <si>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</si>
  <si>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181090</t>
  </si>
  <si>
    <t>ACC SIRUP PRO DĚTI</t>
  </si>
  <si>
    <t>20MG/ML SIR 100ML</t>
  </si>
  <si>
    <t>66029</t>
  </si>
  <si>
    <t>10MG TBL FLM 10</t>
  </si>
  <si>
    <t>33220</t>
  </si>
  <si>
    <t>POR SOL 1X225G</t>
  </si>
  <si>
    <t>33677</t>
  </si>
  <si>
    <t>33739</t>
  </si>
  <si>
    <t>33740</t>
  </si>
  <si>
    <t>33742</t>
  </si>
  <si>
    <t>33851</t>
  </si>
  <si>
    <t>33898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</si>
  <si>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</si>
  <si>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</si>
  <si>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</si>
  <si>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</si>
  <si>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</si>
  <si>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</si>
  <si>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</si>
  <si>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</si>
  <si>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</si>
  <si>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</si>
  <si>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</si>
  <si>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</si>
  <si>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</si>
  <si>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</si>
  <si>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</si>
  <si>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</si>
  <si>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</si>
  <si>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</si>
  <si>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</si>
  <si>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</si>
  <si>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</si>
  <si>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</si>
  <si>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</si>
  <si>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</si>
  <si>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</si>
  <si>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</si>
  <si>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</si>
  <si>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</si>
  <si>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</si>
  <si>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</si>
  <si>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</si>
  <si>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</si>
  <si>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</si>
  <si>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</si>
  <si>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</si>
  <si>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</si>
  <si>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</si>
  <si>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</si>
  <si>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</si>
  <si>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</si>
  <si>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</si>
  <si>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</si>
  <si>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</si>
  <si>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</si>
  <si>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</si>
  <si>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</si>
  <si>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</si>
  <si>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</si>
  <si>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</si>
  <si>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</si>
  <si>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</si>
  <si>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</si>
  <si>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</si>
  <si>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</si>
  <si>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</si>
  <si>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</si>
  <si>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</si>
  <si>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</si>
  <si>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</si>
  <si>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</si>
  <si>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</si>
  <si>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</si>
  <si>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</si>
  <si>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</si>
  <si>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</si>
  <si>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</si>
  <si>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</si>
  <si>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</si>
  <si>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</si>
  <si>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</si>
  <si>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</si>
  <si>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 xml:space="preserve"> 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</si>
  <si>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</si>
  <si>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</si>
  <si>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</si>
  <si>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</si>
  <si>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</si>
  <si>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</si>
  <si>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</si>
  <si>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</si>
  <si>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</si>
  <si>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</si>
  <si>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</si>
  <si>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</si>
  <si>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</si>
  <si>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</si>
  <si>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</si>
  <si>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</si>
  <si>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</si>
  <si>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</si>
  <si>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</si>
  <si>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</si>
  <si>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</si>
  <si>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</si>
  <si>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</si>
  <si>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</si>
  <si>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</si>
  <si>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</si>
  <si>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</si>
  <si>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</si>
  <si>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</si>
  <si>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</si>
  <si>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</si>
  <si>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</si>
  <si>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</si>
  <si>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</si>
  <si>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</si>
  <si>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ZOVIRAX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</si>
  <si>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</si>
  <si>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</si>
  <si>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</si>
  <si>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</si>
  <si>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</si>
  <si>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</si>
  <si>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</si>
  <si>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</si>
  <si>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</si>
  <si>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</si>
  <si>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</si>
  <si>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216285</t>
  </si>
  <si>
    <t>300MG TBL NOB 90</t>
  </si>
  <si>
    <t>127272</t>
  </si>
  <si>
    <t>ALOPURINOL SANDOZ</t>
  </si>
  <si>
    <t>AMOXICILIN A ENZYMOVÝ INHIBITOR</t>
  </si>
  <si>
    <t>12494</t>
  </si>
  <si>
    <t>875MG/125MG TBL FLM 14 I</t>
  </si>
  <si>
    <t>BETAXOLOL</t>
  </si>
  <si>
    <t>Cefuroxim</t>
  </si>
  <si>
    <t>18523</t>
  </si>
  <si>
    <t>XORIMAX</t>
  </si>
  <si>
    <t>250MG TBL FLM 10</t>
  </si>
  <si>
    <t>CETIRIZIN</t>
  </si>
  <si>
    <t>FLUKONAZOL</t>
  </si>
  <si>
    <t>CHLORID DRASELNÝ</t>
  </si>
  <si>
    <t>125599</t>
  </si>
  <si>
    <t>1G TBL PRO 30</t>
  </si>
  <si>
    <t>KLARITHROMYCIN</t>
  </si>
  <si>
    <t>53853</t>
  </si>
  <si>
    <t>500MG TBL FLM 14</t>
  </si>
  <si>
    <t>KYSELINA ACETYLSALICYLOVÁ</t>
  </si>
  <si>
    <t>203564</t>
  </si>
  <si>
    <t>ANOPYRIN</t>
  </si>
  <si>
    <t>100MG TBL NOB 100</t>
  </si>
  <si>
    <t>NADROPARIN</t>
  </si>
  <si>
    <t>32058</t>
  </si>
  <si>
    <t>32059</t>
  </si>
  <si>
    <t>32061</t>
  </si>
  <si>
    <t>32064</t>
  </si>
  <si>
    <t>NIMESULID</t>
  </si>
  <si>
    <t>OMEPRAZOL</t>
  </si>
  <si>
    <t>115317</t>
  </si>
  <si>
    <t>20MG CPS ETD 28</t>
  </si>
  <si>
    <t>PANTOPRAZOL</t>
  </si>
  <si>
    <t>49123</t>
  </si>
  <si>
    <t>Prednison</t>
  </si>
  <si>
    <t>2963</t>
  </si>
  <si>
    <t>PREDNISON 20 LÉČIVA</t>
  </si>
  <si>
    <t>20MG TBL NOB 20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</si>
  <si>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</si>
  <si>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</si>
  <si>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</si>
  <si>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</si>
  <si>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</si>
  <si>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</si>
  <si>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</si>
  <si>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</si>
  <si>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13704</t>
  </si>
  <si>
    <t>400MG TBL NOB 70</t>
  </si>
  <si>
    <t>155938</t>
  </si>
  <si>
    <t>Amlodipin</t>
  </si>
  <si>
    <t>125059</t>
  </si>
  <si>
    <t>5MG TBL NOB 30</t>
  </si>
  <si>
    <t>142117</t>
  </si>
  <si>
    <t>AMLORATIO</t>
  </si>
  <si>
    <t>132811</t>
  </si>
  <si>
    <t>47728</t>
  </si>
  <si>
    <t>132710</t>
  </si>
  <si>
    <t>CIPROFLOXACIN</t>
  </si>
  <si>
    <t>15658</t>
  </si>
  <si>
    <t>15653</t>
  </si>
  <si>
    <t>CIPLOX 250</t>
  </si>
  <si>
    <t>CITALOPRAM</t>
  </si>
  <si>
    <t>132524</t>
  </si>
  <si>
    <t>DIOSMIN, KOMBINACE</t>
  </si>
  <si>
    <t>97522</t>
  </si>
  <si>
    <t>500MG TBL FLM 30</t>
  </si>
  <si>
    <t>FLUDARABIN</t>
  </si>
  <si>
    <t>176522</t>
  </si>
  <si>
    <t>FLUDARA</t>
  </si>
  <si>
    <t>FUROSEMID</t>
  </si>
  <si>
    <t>98218</t>
  </si>
  <si>
    <t>40MG TBL NOB 20</t>
  </si>
  <si>
    <t>GABAPENTIN</t>
  </si>
  <si>
    <t>84400</t>
  </si>
  <si>
    <t>NEURONTIN</t>
  </si>
  <si>
    <t>300MG CPS DUR 100</t>
  </si>
  <si>
    <t>HYDROXYMOČOVINA</t>
  </si>
  <si>
    <t>57345</t>
  </si>
  <si>
    <t>500MG CPS DUR 100</t>
  </si>
  <si>
    <t>JINÁ LÉČIVA PRO LOKÁLNÍ LÉČBU V DUTINĚ ÚSTNÍ</t>
  </si>
  <si>
    <t>46899</t>
  </si>
  <si>
    <t>87,1MG/G ORM GEL 1X8G</t>
  </si>
  <si>
    <t>32546</t>
  </si>
  <si>
    <t>500MG TBL RET 14 DOUBLE BLI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</si>
  <si>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</si>
  <si>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</si>
  <si>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</si>
  <si>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</si>
  <si>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</si>
  <si>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</si>
  <si>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</si>
  <si>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</si>
  <si>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</si>
  <si>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</si>
  <si>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LEVOCETIRIZIN</t>
  </si>
  <si>
    <t>124342</t>
  </si>
  <si>
    <t>CEZERA</t>
  </si>
  <si>
    <t>5MG TBL FLM 28 I</t>
  </si>
  <si>
    <t>25365</t>
  </si>
  <si>
    <t>25366</t>
  </si>
  <si>
    <t>20MG CPS ETD 90</t>
  </si>
  <si>
    <t>119688</t>
  </si>
  <si>
    <t>49115</t>
  </si>
  <si>
    <t>20MG TBL ENT 100</t>
  </si>
  <si>
    <t>214433</t>
  </si>
  <si>
    <t>20MG TBL ENT 28 I</t>
  </si>
  <si>
    <t>PARACETAMOL</t>
  </si>
  <si>
    <t>162142</t>
  </si>
  <si>
    <t>500MG TBL NOB 24</t>
  </si>
  <si>
    <t>Perindopril</t>
  </si>
  <si>
    <t>85160</t>
  </si>
  <si>
    <t>PRENESSA</t>
  </si>
  <si>
    <t>4MG TBL NOB 30</t>
  </si>
  <si>
    <t>POTRAVINY PRO ZVLÁŠTNÍ LÉKAŘSKÉ ÚČELY (PZLÚ)</t>
  </si>
  <si>
    <t>33741</t>
  </si>
  <si>
    <t>NUTRIDRINK COMPACT PROTEIN S PŘÍCHUTÍ BANÁNOVOU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</si>
  <si>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</si>
  <si>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</si>
  <si>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</si>
  <si>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</si>
  <si>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</si>
  <si>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</si>
  <si>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</si>
  <si>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</si>
  <si>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</si>
  <si>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SORBIFER DURULES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</si>
  <si>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</si>
  <si>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</si>
  <si>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</si>
  <si>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</si>
  <si>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</si>
  <si>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</si>
  <si>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</si>
  <si>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</si>
  <si>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</si>
  <si>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</si>
  <si>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</si>
  <si>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VORIKONAZOL</t>
  </si>
  <si>
    <t>ZOLPIDEM</t>
  </si>
  <si>
    <t>155937</t>
  </si>
  <si>
    <t>400MG TBL NOB 50</t>
  </si>
  <si>
    <t>1711</t>
  </si>
  <si>
    <t>300MG TBL NOB 100</t>
  </si>
  <si>
    <t>132689</t>
  </si>
  <si>
    <t>64940</t>
  </si>
  <si>
    <t>50MG CPS DUR 7 I</t>
  </si>
  <si>
    <t>56804</t>
  </si>
  <si>
    <t>FURORESE 40</t>
  </si>
  <si>
    <t>40MG TBL NOB 50</t>
  </si>
  <si>
    <t>ITRAKONAZOL</t>
  </si>
  <si>
    <t>50349</t>
  </si>
  <si>
    <t>PROKANAZOL</t>
  </si>
  <si>
    <t>100MG CPS DUR 14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</si>
  <si>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</si>
  <si>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</si>
  <si>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</si>
  <si>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</si>
  <si>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</si>
  <si>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</si>
  <si>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</si>
  <si>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</si>
  <si>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84492</t>
  </si>
  <si>
    <t>20MG/G CRM 1X15G</t>
  </si>
  <si>
    <t>LÉČIVA K TERAPII ONEMOCNĚNÍ JATER</t>
  </si>
  <si>
    <t>125753</t>
  </si>
  <si>
    <t>METOPROLOL</t>
  </si>
  <si>
    <t>31536</t>
  </si>
  <si>
    <t>BETALOC ZOK</t>
  </si>
  <si>
    <t>25MG TBL PRO 100</t>
  </si>
  <si>
    <t>49941</t>
  </si>
  <si>
    <t>100MG TBL PRO 100</t>
  </si>
  <si>
    <t>59806</t>
  </si>
  <si>
    <t>19000IU/ML INJ SOL ISP 10X0,6M</t>
  </si>
  <si>
    <t>NEBIVOLOL</t>
  </si>
  <si>
    <t>213939</t>
  </si>
  <si>
    <t>5MG TBL NOB 90</t>
  </si>
  <si>
    <t>OFLOXACIN</t>
  </si>
  <si>
    <t>55636</t>
  </si>
  <si>
    <t>200MG TBL FLM 10</t>
  </si>
  <si>
    <t>59687</t>
  </si>
  <si>
    <t>115318</t>
  </si>
  <si>
    <t>180664</t>
  </si>
  <si>
    <t>40MG TBL ENT 90 H</t>
  </si>
  <si>
    <t>180698</t>
  </si>
  <si>
    <t>40MG TBL ENT 90</t>
  </si>
  <si>
    <t>Pitofenon a analgetika</t>
  </si>
  <si>
    <t>176954</t>
  </si>
  <si>
    <t>500MG/ML+5MG/ML POR GTT SOL 1X</t>
  </si>
  <si>
    <t>RILMENIDIN</t>
  </si>
  <si>
    <t>84360</t>
  </si>
  <si>
    <t>1MG TBL NOB 30</t>
  </si>
  <si>
    <t>SODNÁ SŮL METAMIZOLU</t>
  </si>
  <si>
    <t>30434</t>
  </si>
  <si>
    <t>25MG TBL NOB 100</t>
  </si>
  <si>
    <t>32085</t>
  </si>
  <si>
    <t>50MG CPS DUR 10</t>
  </si>
  <si>
    <t>201139</t>
  </si>
  <si>
    <t>TRAMAL RETARD TABLETY 100 MG</t>
  </si>
  <si>
    <t>100MG TBL PRO 50 II</t>
  </si>
  <si>
    <t>196753</t>
  </si>
  <si>
    <t>VORIKONAZOL MYLAN</t>
  </si>
  <si>
    <t>Bromazepam</t>
  </si>
  <si>
    <t>132600</t>
  </si>
  <si>
    <t>LEXAURIN 1,5</t>
  </si>
  <si>
    <t>1,5MG TBL NOB 30</t>
  </si>
  <si>
    <t>98219</t>
  </si>
  <si>
    <t>173420</t>
  </si>
  <si>
    <t>APO-GAB 300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</si>
  <si>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</si>
  <si>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</si>
  <si>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</si>
  <si>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</si>
  <si>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</si>
  <si>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</si>
  <si>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</si>
  <si>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Ademethionin</t>
  </si>
  <si>
    <t>12317</t>
  </si>
  <si>
    <t>500MG TBL ENT 10</t>
  </si>
  <si>
    <t>125060</t>
  </si>
  <si>
    <t>DRASLÍK</t>
  </si>
  <si>
    <t>88356</t>
  </si>
  <si>
    <t>CARDILAN</t>
  </si>
  <si>
    <t>0,175G/0,175G TBL NOB 100</t>
  </si>
  <si>
    <t>FYTOMENADION</t>
  </si>
  <si>
    <t>720</t>
  </si>
  <si>
    <t>20MG/ML POR GTT EML 1X5ML</t>
  </si>
  <si>
    <t>200935</t>
  </si>
  <si>
    <t>50352</t>
  </si>
  <si>
    <t>100MG CPS DUR 28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</si>
  <si>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</si>
  <si>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</si>
  <si>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</si>
  <si>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</si>
  <si>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</si>
  <si>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</si>
  <si>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</si>
  <si>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</si>
  <si>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METFORMIN</t>
  </si>
  <si>
    <t>10245</t>
  </si>
  <si>
    <t>OMEPRAZOL AL 20</t>
  </si>
  <si>
    <t>20MG CPS ETD 30</t>
  </si>
  <si>
    <t>ONDANSETRON</t>
  </si>
  <si>
    <t>11635</t>
  </si>
  <si>
    <t>ONDANSETRON SANDOZ</t>
  </si>
  <si>
    <t>8MG TBL FLM 10</t>
  </si>
  <si>
    <t>49112</t>
  </si>
  <si>
    <t>20MG TBL ENT 14 I</t>
  </si>
  <si>
    <t>46988</t>
  </si>
  <si>
    <t>500MG TBL ENT 30</t>
  </si>
  <si>
    <t>CINCHOKAIN</t>
  </si>
  <si>
    <t>19378</t>
  </si>
  <si>
    <t>100MG/2,5MG SUP 20</t>
  </si>
  <si>
    <t>93124</t>
  </si>
  <si>
    <t>50MG/G+20MG/G RCT UNG 20G</t>
  </si>
  <si>
    <t>53202</t>
  </si>
  <si>
    <t>CIPHIN 500</t>
  </si>
  <si>
    <t>TBL FLM 10X500MG</t>
  </si>
  <si>
    <t>66036</t>
  </si>
  <si>
    <t>MYCOMAX 100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</si>
  <si>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</si>
  <si>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</si>
  <si>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</si>
  <si>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</si>
  <si>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</si>
  <si>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</si>
  <si>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</si>
  <si>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</si>
  <si>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</si>
  <si>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</si>
  <si>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</si>
  <si>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181293</t>
  </si>
  <si>
    <t>ESSENTIALE FORTE</t>
  </si>
  <si>
    <t>600MG CPS DUR 30</t>
  </si>
  <si>
    <t>171577</t>
  </si>
  <si>
    <t>MAGNESIUM LACTATE BIOMEDICA</t>
  </si>
  <si>
    <t>500MG TBL NOB 50</t>
  </si>
  <si>
    <t>19000IU/ML INJ SOL ISP 10X0,8M</t>
  </si>
  <si>
    <t>11632</t>
  </si>
  <si>
    <t>8MG TBL FLM 6</t>
  </si>
  <si>
    <t>Oseltamivir</t>
  </si>
  <si>
    <t>27698</t>
  </si>
  <si>
    <t>TAMIFLU</t>
  </si>
  <si>
    <t>75MG CPS DUR 10</t>
  </si>
  <si>
    <t>49113</t>
  </si>
  <si>
    <t>RABEPRAZOL</t>
  </si>
  <si>
    <t>157142</t>
  </si>
  <si>
    <t>ZULBEX</t>
  </si>
  <si>
    <t>20MG TBL ENT 60</t>
  </si>
  <si>
    <t>115714</t>
  </si>
  <si>
    <t>320MG/60MG TBL FLM 50</t>
  </si>
  <si>
    <t>VALGANCIKLOVIR</t>
  </si>
  <si>
    <t>97249</t>
  </si>
  <si>
    <t>VALCYTE</t>
  </si>
  <si>
    <t>450MG TBL FLM 60</t>
  </si>
  <si>
    <t>202889</t>
  </si>
  <si>
    <t>119773</t>
  </si>
  <si>
    <t>AMIODARON</t>
  </si>
  <si>
    <t>ATENOLOL</t>
  </si>
  <si>
    <t>65388</t>
  </si>
  <si>
    <t>TENORMIN 50</t>
  </si>
  <si>
    <t>132958</t>
  </si>
  <si>
    <t>88217</t>
  </si>
  <si>
    <t>192354</t>
  </si>
  <si>
    <t>47726</t>
  </si>
  <si>
    <t>250MG TBL FLM 14</t>
  </si>
  <si>
    <t>96039</t>
  </si>
  <si>
    <t>CIPRINOL 500</t>
  </si>
  <si>
    <t>Dexamethason</t>
  </si>
  <si>
    <t>52334</t>
  </si>
  <si>
    <t>FORTECORTIN 4</t>
  </si>
  <si>
    <t>4MG TBL NOB 20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</si>
  <si>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</si>
  <si>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</si>
  <si>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</si>
  <si>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</si>
  <si>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</si>
  <si>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</si>
  <si>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</si>
  <si>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66037</t>
  </si>
  <si>
    <t>100MG CPS DUR 7</t>
  </si>
  <si>
    <t>191529</t>
  </si>
  <si>
    <t>100MG CPS DUR 28 II</t>
  </si>
  <si>
    <t>17189</t>
  </si>
  <si>
    <t>500MG TBL ENT 100</t>
  </si>
  <si>
    <t>INDOMETACIN</t>
  </si>
  <si>
    <t>93723</t>
  </si>
  <si>
    <t>50MG SUP 10</t>
  </si>
  <si>
    <t>53189</t>
  </si>
  <si>
    <t>500MG TBL RET 7</t>
  </si>
  <si>
    <t>203854</t>
  </si>
  <si>
    <t>151142</t>
  </si>
  <si>
    <t>155781</t>
  </si>
  <si>
    <t>GODASAL 100</t>
  </si>
  <si>
    <t>100MG/50MG TBL NOB 50</t>
  </si>
  <si>
    <t>13808</t>
  </si>
  <si>
    <t>17992</t>
  </si>
  <si>
    <t>45499</t>
  </si>
  <si>
    <t>100MG TBL PRO 30</t>
  </si>
  <si>
    <t>58037</t>
  </si>
  <si>
    <t>50MG TBL PRO 30</t>
  </si>
  <si>
    <t>59893</t>
  </si>
  <si>
    <t>EGILOK</t>
  </si>
  <si>
    <t>100MG TBL NOB 60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</si>
  <si>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</si>
  <si>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</si>
  <si>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</si>
  <si>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</si>
  <si>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</si>
  <si>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</si>
  <si>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</si>
  <si>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</si>
  <si>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</si>
  <si>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</si>
  <si>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</si>
  <si>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</si>
  <si>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</si>
  <si>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</si>
  <si>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</si>
  <si>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</si>
  <si>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</si>
  <si>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</si>
  <si>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</si>
  <si>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</si>
  <si>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</si>
  <si>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</si>
  <si>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</si>
  <si>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3MG/G OPH UNG 3,5G</t>
  </si>
  <si>
    <t>4306</t>
  </si>
  <si>
    <t>TRAMAL TOBOLKY 50 MG</t>
  </si>
  <si>
    <t>50MG CPS DUR 20 I</t>
  </si>
  <si>
    <t>VALSARTAN</t>
  </si>
  <si>
    <t>125598</t>
  </si>
  <si>
    <t>VALSACOR</t>
  </si>
  <si>
    <t>160MG TBL FLM 84</t>
  </si>
  <si>
    <t>132523</t>
  </si>
  <si>
    <t>ACEBUTOLOL</t>
  </si>
  <si>
    <t>80058</t>
  </si>
  <si>
    <t>SECTRAL</t>
  </si>
  <si>
    <t>400MG TBL FLM 30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</si>
  <si>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</si>
  <si>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</si>
  <si>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</si>
  <si>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</si>
  <si>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</si>
  <si>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</si>
  <si>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</si>
  <si>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</si>
  <si>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</si>
  <si>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Betamethason</t>
  </si>
  <si>
    <t>19757</t>
  </si>
  <si>
    <t>0,5MG/G UNG 30G</t>
  </si>
  <si>
    <t>BISOPROLOL</t>
  </si>
  <si>
    <t>176348</t>
  </si>
  <si>
    <t>BISOPROLOL VITABALANS</t>
  </si>
  <si>
    <t>5MG TBL NOB 30 I</t>
  </si>
  <si>
    <t>18547</t>
  </si>
  <si>
    <t>KLOPIDOGREL</t>
  </si>
  <si>
    <t>149483</t>
  </si>
  <si>
    <t>75MG TBL FLM 56</t>
  </si>
  <si>
    <t>200214</t>
  </si>
  <si>
    <t>100MG TBL NOB 56</t>
  </si>
  <si>
    <t>Kyselina aminomethylbenzoová</t>
  </si>
  <si>
    <t>2123</t>
  </si>
  <si>
    <t>250MG TBL NOB 10</t>
  </si>
  <si>
    <t>12356</t>
  </si>
  <si>
    <t>SIOFOR 850</t>
  </si>
  <si>
    <t>850MG TBL FLM 120 I</t>
  </si>
  <si>
    <t>56504</t>
  </si>
  <si>
    <t>850MG TBL FLM 60 I</t>
  </si>
  <si>
    <t>46981</t>
  </si>
  <si>
    <t>BETALOC SR</t>
  </si>
  <si>
    <t>200MG TBL PRO 30</t>
  </si>
  <si>
    <t>59810</t>
  </si>
  <si>
    <t>19000IU/ML INJ SOL ISP 10X1ML</t>
  </si>
  <si>
    <t>115308</t>
  </si>
  <si>
    <t>20MG CPS ETD 14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</si>
  <si>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</si>
  <si>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</si>
  <si>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</si>
  <si>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</si>
  <si>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</si>
  <si>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</si>
  <si>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</si>
  <si>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</si>
  <si>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</si>
  <si>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</si>
  <si>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</si>
  <si>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</si>
  <si>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</si>
  <si>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</si>
  <si>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190958</t>
  </si>
  <si>
    <t>TRIPLIXAM</t>
  </si>
  <si>
    <t>5MG/1,25MG/5MG TBL FLM 30</t>
  </si>
  <si>
    <t>Jiná</t>
  </si>
  <si>
    <t>999999</t>
  </si>
  <si>
    <t>Dále nespecifikované pomůcky</t>
  </si>
  <si>
    <t>278</t>
  </si>
  <si>
    <t>PARUKA</t>
  </si>
  <si>
    <t>PŘÍSPĚVEK POJIŠŤOVNY DO VÝŠE</t>
  </si>
  <si>
    <t>Atenolol a thiazidy</t>
  </si>
  <si>
    <t>76715</t>
  </si>
  <si>
    <t>100MG/25MG TBL FLM 28</t>
  </si>
  <si>
    <t>19590</t>
  </si>
  <si>
    <t>TORVACARD 10</t>
  </si>
  <si>
    <t>10MG TBL FLM 30 BLI AL</t>
  </si>
  <si>
    <t>LINAGLIPTIN</t>
  </si>
  <si>
    <t>168447</t>
  </si>
  <si>
    <t>TRAJENTA</t>
  </si>
  <si>
    <t>5MG TBL FLM 30X1</t>
  </si>
  <si>
    <t>MEGESTROL</t>
  </si>
  <si>
    <t>199963</t>
  </si>
  <si>
    <t>MEGACE</t>
  </si>
  <si>
    <t>160MG TBL NOB 30</t>
  </si>
  <si>
    <t>94916</t>
  </si>
  <si>
    <t>15MG/2ML INJ SOL 5X2ML</t>
  </si>
  <si>
    <t>192854</t>
  </si>
  <si>
    <t>15654</t>
  </si>
  <si>
    <t>250MG TBL FLM 50</t>
  </si>
  <si>
    <t>132634</t>
  </si>
  <si>
    <t>500MG TBL FLM 60</t>
  </si>
  <si>
    <t>84399</t>
  </si>
  <si>
    <t>300MG CPS DUR 50</t>
  </si>
  <si>
    <t>HYDROCHLOROTHIAZID</t>
  </si>
  <si>
    <t>168</t>
  </si>
  <si>
    <t>HYDROCHLOROTHIAZID LÉČIVA</t>
  </si>
  <si>
    <t>IBUPROFEN</t>
  </si>
  <si>
    <t>20401</t>
  </si>
  <si>
    <t>IBALGIN</t>
  </si>
  <si>
    <t>50MG/G GEL 50G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</si>
  <si>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</si>
  <si>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</si>
  <si>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</si>
  <si>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</si>
  <si>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</si>
  <si>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</si>
  <si>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</si>
  <si>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125752</t>
  </si>
  <si>
    <t>LERKANIDIPIN</t>
  </si>
  <si>
    <t>169629</t>
  </si>
  <si>
    <t>KAPIDIN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</si>
  <si>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</si>
  <si>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</si>
  <si>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</si>
  <si>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</si>
  <si>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</si>
  <si>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</si>
  <si>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</si>
  <si>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</si>
  <si>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</si>
  <si>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METOKLOPRAMID</t>
  </si>
  <si>
    <t>93104</t>
  </si>
  <si>
    <t>10MG TBL NOB 40</t>
  </si>
  <si>
    <t>58038</t>
  </si>
  <si>
    <t>50MG TBL PRO 100</t>
  </si>
  <si>
    <t>215606</t>
  </si>
  <si>
    <t>180578</t>
  </si>
  <si>
    <t>20MG TBL ENT 90 II</t>
  </si>
  <si>
    <t>214435</t>
  </si>
  <si>
    <t>119653</t>
  </si>
  <si>
    <t>320MG/60MG TBL FLM 60</t>
  </si>
  <si>
    <t>46754</t>
  </si>
  <si>
    <t>100MG CPS DUR 30</t>
  </si>
  <si>
    <t>12687</t>
  </si>
  <si>
    <t>59671</t>
  </si>
  <si>
    <t>100MG TBL PRO 10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</si>
  <si>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</si>
  <si>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</si>
  <si>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</si>
  <si>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</si>
  <si>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</si>
  <si>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</si>
  <si>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POSAKONAZOL</t>
  </si>
  <si>
    <t>TRAMADOL A PARACETAMOL</t>
  </si>
  <si>
    <t>17926</t>
  </si>
  <si>
    <t>37,5MG/325MG TBL FLM 30</t>
  </si>
  <si>
    <t>201609</t>
  </si>
  <si>
    <t>ACEKLOFENAK</t>
  </si>
  <si>
    <t>191729</t>
  </si>
  <si>
    <t>BIOFENAC</t>
  </si>
  <si>
    <t>100MG TBL FLM 20</t>
  </si>
  <si>
    <t>132670</t>
  </si>
  <si>
    <t>127260</t>
  </si>
  <si>
    <t>Alprazolam</t>
  </si>
  <si>
    <t>104694</t>
  </si>
  <si>
    <t>MUCOSOLVAN PRO DOSPĚLÉ</t>
  </si>
  <si>
    <t>30MG/5ML SIR 1X100ML</t>
  </si>
  <si>
    <t>94920</t>
  </si>
  <si>
    <t>7,5MG/ML POR SOL 100ML</t>
  </si>
  <si>
    <t>19593</t>
  </si>
  <si>
    <t>TORVACARD 20</t>
  </si>
  <si>
    <t>20MG TBL FLM 90 BLI AL</t>
  </si>
  <si>
    <t>BETAMETHASON A ANTIBIOTIKA</t>
  </si>
  <si>
    <t>17170</t>
  </si>
  <si>
    <t>BELOGENT</t>
  </si>
  <si>
    <t>0,5MG/G+1MG/G CRM 30G</t>
  </si>
  <si>
    <t>CINARIZIN</t>
  </si>
  <si>
    <t>99886</t>
  </si>
  <si>
    <t>CINARIZIN LEK</t>
  </si>
  <si>
    <t>25MG TBL NOB 50</t>
  </si>
  <si>
    <t>151832</t>
  </si>
  <si>
    <t>50MG/G+20MG/G RCT UNG 30G</t>
  </si>
  <si>
    <t>214594</t>
  </si>
  <si>
    <t>100MG/2,5MG SUP 10</t>
  </si>
  <si>
    <t>CYKLOFOSFAMID</t>
  </si>
  <si>
    <t>185374</t>
  </si>
  <si>
    <t>ENDOXAN</t>
  </si>
  <si>
    <t>50MG TBL OBD 50</t>
  </si>
  <si>
    <t>DIAZEPAM</t>
  </si>
  <si>
    <t>2477</t>
  </si>
  <si>
    <t>5MG TBL NOB 20(2X10)</t>
  </si>
  <si>
    <t>83318</t>
  </si>
  <si>
    <t>DIGOXIN 0,125 LÉČIVA</t>
  </si>
  <si>
    <t>0,125MG TBL NOB 30</t>
  </si>
  <si>
    <t>DIKLOFENAK</t>
  </si>
  <si>
    <t>216669</t>
  </si>
  <si>
    <t>DICLOFENAC DUO PHARMASWISS</t>
  </si>
  <si>
    <t>75MG CPS RDR 30 II</t>
  </si>
  <si>
    <t>14075</t>
  </si>
  <si>
    <t>132632</t>
  </si>
  <si>
    <t>185471</t>
  </si>
  <si>
    <t>500MG TBL FLM 120</t>
  </si>
  <si>
    <t>132908</t>
  </si>
  <si>
    <t>DOXYCYKLIN</t>
  </si>
  <si>
    <t>90986</t>
  </si>
  <si>
    <t>DEOXYMYKOIN</t>
  </si>
  <si>
    <t>100MG TBL NOB 10</t>
  </si>
  <si>
    <t>FLUOCINOLON-ACETONID</t>
  </si>
  <si>
    <t>4156</t>
  </si>
  <si>
    <t>GELARGIN</t>
  </si>
  <si>
    <t>0,25MG/G GEL 25G</t>
  </si>
  <si>
    <t>FOSINOPRIL</t>
  </si>
  <si>
    <t>200207</t>
  </si>
  <si>
    <t>MONOPRIL</t>
  </si>
  <si>
    <t>20MG TBL NOB 28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</si>
  <si>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</si>
  <si>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</si>
  <si>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</si>
  <si>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</si>
  <si>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</si>
  <si>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</si>
  <si>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</si>
  <si>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66555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</si>
  <si>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</si>
  <si>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</si>
  <si>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</si>
  <si>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</si>
  <si>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</si>
  <si>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</si>
  <si>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</si>
  <si>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</si>
  <si>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</si>
  <si>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</si>
  <si>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</si>
  <si>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</si>
  <si>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</si>
  <si>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</si>
  <si>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</si>
  <si>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</si>
  <si>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</si>
  <si>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</si>
  <si>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</si>
  <si>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641</t>
  </si>
  <si>
    <t>VITAMIN B12 LÉČIVA</t>
  </si>
  <si>
    <t>300MCG INJ SOL 5X1ML</t>
  </si>
  <si>
    <t>155782</t>
  </si>
  <si>
    <t>100MG/50MG TBL NOB 100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</si>
  <si>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</si>
  <si>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</si>
  <si>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</si>
  <si>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</si>
  <si>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</si>
  <si>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</si>
  <si>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</si>
  <si>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LAKTULÓZA</t>
  </si>
  <si>
    <t>MELFALAN</t>
  </si>
  <si>
    <t>192842</t>
  </si>
  <si>
    <t>46980</t>
  </si>
  <si>
    <t>200MG TBL PRO 100</t>
  </si>
  <si>
    <t>MOMETASON</t>
  </si>
  <si>
    <t>12895</t>
  </si>
  <si>
    <t>100MG POR GRA SUS 30 I</t>
  </si>
  <si>
    <t>215609</t>
  </si>
  <si>
    <t>HELICID 10 ZENTIVA</t>
  </si>
  <si>
    <t>10MG CPS ETD 90</t>
  </si>
  <si>
    <t>PARACETAMOL, KOMBINACE KROMĚ PSYCHOLEPTIK</t>
  </si>
  <si>
    <t>30229</t>
  </si>
  <si>
    <t>PARALEN PLUS</t>
  </si>
  <si>
    <t>325MG/30MG/15MG TBL FLM 24</t>
  </si>
  <si>
    <t>28217</t>
  </si>
  <si>
    <t>75MG CPS DUR 56</t>
  </si>
  <si>
    <t>27111</t>
  </si>
  <si>
    <t>75MG CPS DUR 112(2X56)</t>
  </si>
  <si>
    <t>29960</t>
  </si>
  <si>
    <t>75MG CPS DUR 100</t>
  </si>
  <si>
    <t>Pseudoefedrin, kombinace</t>
  </si>
  <si>
    <t>216104</t>
  </si>
  <si>
    <t>5MG/120MG TBL PRO 14 II</t>
  </si>
  <si>
    <t>94328</t>
  </si>
  <si>
    <t>AKTIFERRIN</t>
  </si>
  <si>
    <t>6,84MG/ML SIR 100ML</t>
  </si>
  <si>
    <t>SILIKONY</t>
  </si>
  <si>
    <t>57586</t>
  </si>
  <si>
    <t>40MG CPS MOL 50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</si>
  <si>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</si>
  <si>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</si>
  <si>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</si>
  <si>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</si>
  <si>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</si>
  <si>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</si>
  <si>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</si>
  <si>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50MG TBL FLM 6</t>
  </si>
  <si>
    <t>10162</t>
  </si>
  <si>
    <t>SUMIGRA</t>
  </si>
  <si>
    <t>50MG TBL FLM 4</t>
  </si>
  <si>
    <t>214904</t>
  </si>
  <si>
    <t>EUPHYLLIN CR N 200</t>
  </si>
  <si>
    <t>200MG CPS PRO 50</t>
  </si>
  <si>
    <t>TIAPRID</t>
  </si>
  <si>
    <t>125314</t>
  </si>
  <si>
    <t>140MG/ML POR GTT SOL 30ML</t>
  </si>
  <si>
    <t>59672</t>
  </si>
  <si>
    <t>84262</t>
  </si>
  <si>
    <t>TRALGIT GTT.</t>
  </si>
  <si>
    <t>100MG/ML POR GTT SOL 96ML</t>
  </si>
  <si>
    <t>164887</t>
  </si>
  <si>
    <t>600MG/400IU TBL FLM 60</t>
  </si>
  <si>
    <t>186538</t>
  </si>
  <si>
    <t>CALTRATE PLUS</t>
  </si>
  <si>
    <t>TBL FLM 90</t>
  </si>
  <si>
    <t>189098</t>
  </si>
  <si>
    <t>1000MG/800IU TBL MND 60</t>
  </si>
  <si>
    <t>94114</t>
  </si>
  <si>
    <t>5MG TBL NOB 100</t>
  </si>
  <si>
    <t>146893</t>
  </si>
  <si>
    <t>16286</t>
  </si>
  <si>
    <t>STILNOX</t>
  </si>
  <si>
    <t>Thalidomid</t>
  </si>
  <si>
    <t>207270</t>
  </si>
  <si>
    <t>MYRIN 100</t>
  </si>
  <si>
    <t>100MG TBL FLM 30</t>
  </si>
  <si>
    <t>179327</t>
  </si>
  <si>
    <t>DORETA</t>
  </si>
  <si>
    <t>75MG/650MG TBL FLM 30 I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</si>
  <si>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</si>
  <si>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</si>
  <si>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</si>
  <si>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</si>
  <si>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</si>
  <si>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</si>
  <si>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</si>
  <si>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Acetylcystein</t>
  </si>
  <si>
    <t>132878</t>
  </si>
  <si>
    <t>ACC LONG</t>
  </si>
  <si>
    <t>155940</t>
  </si>
  <si>
    <t>50MG/G CRM 2G</t>
  </si>
  <si>
    <t>107868</t>
  </si>
  <si>
    <t>APO-ALLOPURINOL</t>
  </si>
  <si>
    <t>107869</t>
  </si>
  <si>
    <t>1631</t>
  </si>
  <si>
    <t>PURINOL</t>
  </si>
  <si>
    <t>1632</t>
  </si>
  <si>
    <t>132921</t>
  </si>
  <si>
    <t>127263</t>
  </si>
  <si>
    <t>59754</t>
  </si>
  <si>
    <t>FRONTIN</t>
  </si>
  <si>
    <t>86656</t>
  </si>
  <si>
    <t>NEUROL 1,0</t>
  </si>
  <si>
    <t>ANAGRELID</t>
  </si>
  <si>
    <t>47614</t>
  </si>
  <si>
    <t>THROMBOREDUCTIN</t>
  </si>
  <si>
    <t>0,5MG CPS DUR 100</t>
  </si>
  <si>
    <t>201642</t>
  </si>
  <si>
    <t>AZELASTIN</t>
  </si>
  <si>
    <t>21971</t>
  </si>
  <si>
    <t>ALLERGODIL</t>
  </si>
  <si>
    <t>AZITHROMYCIN</t>
  </si>
  <si>
    <t>19759</t>
  </si>
  <si>
    <t>0,5MG/G CRM 30G</t>
  </si>
  <si>
    <t>200877</t>
  </si>
  <si>
    <t>CITALOPRAM +PHARMA</t>
  </si>
  <si>
    <t>20MG TBL FLM 100</t>
  </si>
  <si>
    <t>Cyklosporin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</si>
  <si>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</si>
  <si>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</si>
  <si>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</si>
  <si>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</si>
  <si>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</si>
  <si>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</si>
  <si>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</si>
  <si>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</si>
  <si>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</si>
  <si>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</si>
  <si>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</si>
  <si>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</si>
  <si>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</si>
  <si>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</si>
  <si>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132907</t>
  </si>
  <si>
    <t>Escitalopram</t>
  </si>
  <si>
    <t>134502</t>
  </si>
  <si>
    <t>ELICEA</t>
  </si>
  <si>
    <t>Fenylefrin</t>
  </si>
  <si>
    <t>15523</t>
  </si>
  <si>
    <t>VIBROCIL</t>
  </si>
  <si>
    <t>2,5MG/G+0,25MG/G NAS GEL 12G</t>
  </si>
  <si>
    <t>HYDROCHLOROTHIAZID A KALIUM ŠETŘÍCÍ DIURETIKA</t>
  </si>
  <si>
    <t>94804</t>
  </si>
  <si>
    <t>5MG/50MG TBL NOB 30</t>
  </si>
  <si>
    <t>94805</t>
  </si>
  <si>
    <t>5MG/50MG TBL NOB 100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</si>
  <si>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</si>
  <si>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</si>
  <si>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</si>
  <si>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</si>
  <si>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</si>
  <si>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</si>
  <si>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</si>
  <si>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</t>
  </si>
  <si>
    <t>25780</t>
  </si>
  <si>
    <t>30MIU INJ SOL 1X1,2ML+12</t>
  </si>
  <si>
    <t>Isradipin</t>
  </si>
  <si>
    <t>125866</t>
  </si>
  <si>
    <t>5MG CPS PRO 100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</si>
  <si>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</si>
  <si>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</si>
  <si>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</si>
  <si>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</si>
  <si>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</si>
  <si>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</si>
  <si>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KALCIUM-FOLINÁT</t>
  </si>
  <si>
    <t>41629</t>
  </si>
  <si>
    <t>CALCIUMFOLINAT 'EBEWE'</t>
  </si>
  <si>
    <t>15MG CPS DUR 20</t>
  </si>
  <si>
    <t>Klobetasol</t>
  </si>
  <si>
    <t>49950</t>
  </si>
  <si>
    <t>0,5MG/G CRM 25G</t>
  </si>
  <si>
    <t>169252</t>
  </si>
  <si>
    <t>TROMBEX</t>
  </si>
  <si>
    <t>75MG TBL FLM 90</t>
  </si>
  <si>
    <t>KODEIN</t>
  </si>
  <si>
    <t>56992</t>
  </si>
  <si>
    <t>CODEIN SLOVAKOFARMA</t>
  </si>
  <si>
    <t>15MG TBL NOB 10</t>
  </si>
  <si>
    <t>56993</t>
  </si>
  <si>
    <t>30MG TBL NOB 10</t>
  </si>
  <si>
    <t>90</t>
  </si>
  <si>
    <t>643</t>
  </si>
  <si>
    <t>1000MCG INJ SOL 5X1ML</t>
  </si>
  <si>
    <t>81454</t>
  </si>
  <si>
    <t>Lamivudin</t>
  </si>
  <si>
    <t>27036</t>
  </si>
  <si>
    <t>ZEFFIX</t>
  </si>
  <si>
    <t>100MG TBL FLM 84</t>
  </si>
  <si>
    <t>27035</t>
  </si>
  <si>
    <t>100MG TBL FLM 28</t>
  </si>
  <si>
    <t>LOSARTAN A DIURETIKA</t>
  </si>
  <si>
    <t>214627</t>
  </si>
  <si>
    <t>VASOCARDIN 100</t>
  </si>
  <si>
    <t>17187</t>
  </si>
  <si>
    <t>NIMESIL</t>
  </si>
  <si>
    <t>100MG POR GRA SUS 30</t>
  </si>
  <si>
    <t>12894</t>
  </si>
  <si>
    <t>100MG POR GRA SUS 15 I</t>
  </si>
  <si>
    <t>157254</t>
  </si>
  <si>
    <t>OMEPRAZOL ACTAVIS</t>
  </si>
  <si>
    <t>11636</t>
  </si>
  <si>
    <t>8MG TBL FLM 15</t>
  </si>
  <si>
    <t>109402</t>
  </si>
  <si>
    <t>47085</t>
  </si>
  <si>
    <t>PENTOMER RETARD</t>
  </si>
  <si>
    <t>400MG TBL PRO 100</t>
  </si>
  <si>
    <t>PERINDOPRIL A AMLODIPIN</t>
  </si>
  <si>
    <t>124133</t>
  </si>
  <si>
    <t>10MG/10MG TBL NOB 90</t>
  </si>
  <si>
    <t>33331</t>
  </si>
  <si>
    <t>NUTRIDRINK BALÍČEK 5+1</t>
  </si>
  <si>
    <t>POR SOL 6X200ML</t>
  </si>
  <si>
    <t>33855</t>
  </si>
  <si>
    <t>NUTRIDRINK BALÍČEK 5 + 1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</si>
  <si>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</si>
  <si>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</si>
  <si>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</si>
  <si>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</si>
  <si>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</si>
  <si>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</si>
  <si>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</si>
  <si>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</si>
  <si>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</si>
  <si>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</si>
  <si>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</si>
  <si>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</si>
  <si>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</si>
  <si>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</si>
  <si>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44305</t>
  </si>
  <si>
    <t>59673</t>
  </si>
  <si>
    <t>100MG TBL PRO 50</t>
  </si>
  <si>
    <t>104494</t>
  </si>
  <si>
    <t>MABRON RETARD 150</t>
  </si>
  <si>
    <t>150MG TBL PRO 60</t>
  </si>
  <si>
    <t>12686</t>
  </si>
  <si>
    <t>TRIAMCINOLON</t>
  </si>
  <si>
    <t>162502</t>
  </si>
  <si>
    <t>1MG/G DRM EML 30G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</si>
  <si>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</si>
  <si>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</si>
  <si>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</si>
  <si>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</si>
  <si>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</si>
  <si>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</si>
  <si>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</si>
  <si>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</si>
  <si>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15375</t>
  </si>
  <si>
    <t>30MG/G OPH UNG 4,5G</t>
  </si>
  <si>
    <t>176914</t>
  </si>
  <si>
    <t>216679</t>
  </si>
  <si>
    <t>1,5MG TBL NOB 28</t>
  </si>
  <si>
    <t>15646</t>
  </si>
  <si>
    <t>CIPLOX</t>
  </si>
  <si>
    <t>3MG/ML AUR/OPH GTT SOL 5ML</t>
  </si>
  <si>
    <t>203106</t>
  </si>
  <si>
    <t>6408</t>
  </si>
  <si>
    <t>EQUORAL</t>
  </si>
  <si>
    <t>84398</t>
  </si>
  <si>
    <t>100MG CPS DUR 100</t>
  </si>
  <si>
    <t>25770</t>
  </si>
  <si>
    <t>18MIU/3ML INJ/INF SOL 1X3ML+6S</t>
  </si>
  <si>
    <t>25781</t>
  </si>
  <si>
    <t>30MIU INJ SOL 2X1,2ML+24</t>
  </si>
  <si>
    <t>Isosorbid-mononitrát</t>
  </si>
  <si>
    <t>96190</t>
  </si>
  <si>
    <t>MONOSAN</t>
  </si>
  <si>
    <t>20MG TBL NOB 30</t>
  </si>
  <si>
    <t>107135</t>
  </si>
  <si>
    <t>150MG CPS DUR 16</t>
  </si>
  <si>
    <t>132671</t>
  </si>
  <si>
    <t>Lansoprazol</t>
  </si>
  <si>
    <t>106344</t>
  </si>
  <si>
    <t>LANZUL</t>
  </si>
  <si>
    <t>15MG CPS ETD 28</t>
  </si>
  <si>
    <t>17121</t>
  </si>
  <si>
    <t>30MG CPS DUR 28</t>
  </si>
  <si>
    <t>MAKROGOL</t>
  </si>
  <si>
    <t>58827</t>
  </si>
  <si>
    <t>POR PLV SOL 4</t>
  </si>
  <si>
    <t>METHYLPREDNISOLON</t>
  </si>
  <si>
    <t>40373</t>
  </si>
  <si>
    <t>16MG TBL NOB 50</t>
  </si>
  <si>
    <t>MULTIENZYMOVÉ PŘÍPRAVKY (LIPÁZA, PROTEÁZA APOD.)</t>
  </si>
  <si>
    <t>200310</t>
  </si>
  <si>
    <t>KREON 25 000</t>
  </si>
  <si>
    <t>25000U CPS ETD 100</t>
  </si>
  <si>
    <t>215172</t>
  </si>
  <si>
    <t>25000U CPS ETD 50</t>
  </si>
  <si>
    <t>213484</t>
  </si>
  <si>
    <t>202869</t>
  </si>
  <si>
    <t>HELICID</t>
  </si>
  <si>
    <t>40MG CPS ETD 28 VI</t>
  </si>
  <si>
    <t>100304</t>
  </si>
  <si>
    <t>HIRUDOID</t>
  </si>
  <si>
    <t>300MG/100G GEL 40G</t>
  </si>
  <si>
    <t>50335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</si>
  <si>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</si>
  <si>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</si>
  <si>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</si>
  <si>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</si>
  <si>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</si>
  <si>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</si>
  <si>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</si>
  <si>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</si>
  <si>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</si>
  <si>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</si>
  <si>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MAGNESIUM-OROTÁT</t>
  </si>
  <si>
    <t>32888</t>
  </si>
  <si>
    <t>MAGNEROT</t>
  </si>
  <si>
    <t>500MG TBL NOB 50 I</t>
  </si>
  <si>
    <t>88037</t>
  </si>
  <si>
    <t>500MG TBL NOB 20 I</t>
  </si>
  <si>
    <t>APIXABAN</t>
  </si>
  <si>
    <t>193745</t>
  </si>
  <si>
    <t>ELIQUIS</t>
  </si>
  <si>
    <t>5MG TBL FLM 60</t>
  </si>
  <si>
    <t>Ruxolitinib</t>
  </si>
  <si>
    <t>BUSULFAN</t>
  </si>
  <si>
    <t>192846</t>
  </si>
  <si>
    <t>MYLERAN</t>
  </si>
  <si>
    <t>192845</t>
  </si>
  <si>
    <t>2MG TBL FLM 100</t>
  </si>
  <si>
    <t>209688</t>
  </si>
  <si>
    <t>DORETA PROLONG</t>
  </si>
  <si>
    <t>75MG/650MG TBL PRO 30 II</t>
  </si>
  <si>
    <t>209690</t>
  </si>
  <si>
    <t>75MG/650MG TBL PRO 60 II</t>
  </si>
  <si>
    <t>132950</t>
  </si>
  <si>
    <t>ANTITUSIKA A EXPEKTORANCIA</t>
  </si>
  <si>
    <t>88967</t>
  </si>
  <si>
    <t>40MG/ML+100MG/ML POR GTT SOL 1</t>
  </si>
  <si>
    <t>125183</t>
  </si>
  <si>
    <t>CIPRALEX</t>
  </si>
  <si>
    <t>10MG TBL FLM 56 I</t>
  </si>
  <si>
    <t>191530</t>
  </si>
  <si>
    <t>100MG CPS DUR 7 II</t>
  </si>
  <si>
    <t>91017</t>
  </si>
  <si>
    <t>URSOFALK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</si>
  <si>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</si>
  <si>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</si>
  <si>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</si>
  <si>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</si>
  <si>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</si>
  <si>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</si>
  <si>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</si>
  <si>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</si>
  <si>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119513</t>
  </si>
  <si>
    <t>LOSEPRAZOL</t>
  </si>
  <si>
    <t>20MG CPS ETD 98</t>
  </si>
  <si>
    <t>SIMVASTATIN</t>
  </si>
  <si>
    <t>125086</t>
  </si>
  <si>
    <t>APO-SIMVA 20</t>
  </si>
  <si>
    <t>216284</t>
  </si>
  <si>
    <t>100MG TBL NOB 90</t>
  </si>
  <si>
    <t>83100</t>
  </si>
  <si>
    <t>XANAX SR</t>
  </si>
  <si>
    <t>1MG TBL PRO 30</t>
  </si>
  <si>
    <t>93018</t>
  </si>
  <si>
    <t>AVOKÁDOVÝ A SÓJOVÝ OLEJ, NEZMÝDELNITELNÉ</t>
  </si>
  <si>
    <t>216478</t>
  </si>
  <si>
    <t>PIASCLEDINE 300</t>
  </si>
  <si>
    <t>CPS DUR 30</t>
  </si>
  <si>
    <t>AZATHIOPRIN</t>
  </si>
  <si>
    <t>164999</t>
  </si>
  <si>
    <t>IMURAN</t>
  </si>
  <si>
    <t>50MG TBL FLM 100</t>
  </si>
  <si>
    <t>213021</t>
  </si>
  <si>
    <t>IMASUP</t>
  </si>
  <si>
    <t>88219</t>
  </si>
  <si>
    <t>3MG TBL NOB 30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</si>
  <si>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</si>
  <si>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</si>
  <si>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</si>
  <si>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</si>
  <si>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</si>
  <si>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</si>
  <si>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</si>
  <si>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</si>
  <si>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FINASTERID</t>
  </si>
  <si>
    <t>207506</t>
  </si>
  <si>
    <t>FINANORM</t>
  </si>
  <si>
    <t>5MG TBL FLM 100 I</t>
  </si>
  <si>
    <t>127590</t>
  </si>
  <si>
    <t>GABAPENTIN AUROBINDO</t>
  </si>
  <si>
    <t>300MG CPS DUR 50 I</t>
  </si>
  <si>
    <t>CHOLEKALCIFEROL</t>
  </si>
  <si>
    <t>103788</t>
  </si>
  <si>
    <t>0,5MG/ML POR GTT SOL 1X10ML</t>
  </si>
  <si>
    <t>Indapamid</t>
  </si>
  <si>
    <t>151949</t>
  </si>
  <si>
    <t>2,5MG CPS DUR 100</t>
  </si>
  <si>
    <t>JODOVÁ TERAPIE</t>
  </si>
  <si>
    <t>61158</t>
  </si>
  <si>
    <t>JODID 100</t>
  </si>
  <si>
    <t>100MCG TBL NOB 100 I</t>
  </si>
  <si>
    <t>14937</t>
  </si>
  <si>
    <t>KANDESARTAN</t>
  </si>
  <si>
    <t>175285</t>
  </si>
  <si>
    <t>CANOCORD</t>
  </si>
  <si>
    <t>16MG TBL NOB 90</t>
  </si>
  <si>
    <t>KLOTRIMAZOL</t>
  </si>
  <si>
    <t>16895</t>
  </si>
  <si>
    <t>10MG/G DRM PST 1X30G</t>
  </si>
  <si>
    <t>62563</t>
  </si>
  <si>
    <t>667G/L POR SOL 1X200ML SKL</t>
  </si>
  <si>
    <t>97186</t>
  </si>
  <si>
    <t>58828</t>
  </si>
  <si>
    <t>POR PLV SOL 50</t>
  </si>
  <si>
    <t>192390</t>
  </si>
  <si>
    <t>6000U TBL ENT 60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</si>
  <si>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</si>
  <si>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</si>
  <si>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</si>
  <si>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</si>
  <si>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</si>
  <si>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</si>
  <si>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</si>
  <si>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</si>
  <si>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APO-OME 20</t>
  </si>
  <si>
    <t>20MG CPS ETD 100</t>
  </si>
  <si>
    <t>59718</t>
  </si>
  <si>
    <t>600MG TBL PRO 100</t>
  </si>
  <si>
    <t>124119</t>
  </si>
  <si>
    <t>10MG/5MG TBL NOB 90</t>
  </si>
  <si>
    <t>162012</t>
  </si>
  <si>
    <t>10MG/2,5MG TBL FLM 90</t>
  </si>
  <si>
    <t>RAMIPRIL A AMLODIPIN</t>
  </si>
  <si>
    <t>177286</t>
  </si>
  <si>
    <t>10MG/5MG CPS DUR 90</t>
  </si>
  <si>
    <t>500719</t>
  </si>
  <si>
    <t>10MG TBL FLM 100X1 II</t>
  </si>
  <si>
    <t>ROSUVASTATIN</t>
  </si>
  <si>
    <t>148070</t>
  </si>
  <si>
    <t>148074</t>
  </si>
  <si>
    <t>20MG TBL FLM 90</t>
  </si>
  <si>
    <t>57585</t>
  </si>
  <si>
    <t>40MG CPS MOL 100</t>
  </si>
  <si>
    <t>TAMSULOSIN</t>
  </si>
  <si>
    <t>49195</t>
  </si>
  <si>
    <t>0,4MG CPS RDR 90</t>
  </si>
  <si>
    <t>Trazodon</t>
  </si>
  <si>
    <t>46444</t>
  </si>
  <si>
    <t>TRITTICO AC 150</t>
  </si>
  <si>
    <t>150MG TBL RET 60</t>
  </si>
  <si>
    <t>54093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</si>
  <si>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</si>
  <si>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</si>
  <si>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</si>
  <si>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</si>
  <si>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</si>
  <si>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</si>
  <si>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</si>
  <si>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</si>
  <si>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47516</t>
  </si>
  <si>
    <t>500MG/200IU TBL MND 100</t>
  </si>
  <si>
    <t>192340</t>
  </si>
  <si>
    <t>2MG TBL NOB 100 I</t>
  </si>
  <si>
    <t>17929</t>
  </si>
  <si>
    <t>KODEIN A PARACETAMOL</t>
  </si>
  <si>
    <t>96977</t>
  </si>
  <si>
    <t>132810</t>
  </si>
  <si>
    <t>BUTYLSKOPOLAMINIUM</t>
  </si>
  <si>
    <t>41156</t>
  </si>
  <si>
    <t>10MG TBL OBD 50</t>
  </si>
  <si>
    <t>169033</t>
  </si>
  <si>
    <t>500MG TBL FLM 16</t>
  </si>
  <si>
    <t>DROTAVERIN</t>
  </si>
  <si>
    <t>192729</t>
  </si>
  <si>
    <t>40MG TBL NOB 24</t>
  </si>
  <si>
    <t>FAMOTIDIN</t>
  </si>
  <si>
    <t>96194</t>
  </si>
  <si>
    <t>FAMOSAN</t>
  </si>
  <si>
    <t>40MG TBL FLM 20</t>
  </si>
  <si>
    <t>Hydrokortison</t>
  </si>
  <si>
    <t>180826</t>
  </si>
  <si>
    <t>HYDROCORTISON 10 MG JENAPHARM</t>
  </si>
  <si>
    <t>10MG TBL NOB 50</t>
  </si>
  <si>
    <t>93724</t>
  </si>
  <si>
    <t>100MG SUP 10</t>
  </si>
  <si>
    <t>83459</t>
  </si>
  <si>
    <t>141036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</si>
  <si>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</si>
  <si>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</si>
  <si>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</si>
  <si>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</si>
  <si>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</si>
  <si>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</si>
  <si>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157141</t>
  </si>
  <si>
    <t>20MG TBL ENT 56</t>
  </si>
  <si>
    <t>RIFAXIMIN</t>
  </si>
  <si>
    <t>202740</t>
  </si>
  <si>
    <t>200MG TBL FLM 28</t>
  </si>
  <si>
    <t>SILYMARIN</t>
  </si>
  <si>
    <t>214598</t>
  </si>
  <si>
    <t>FLAVOBION</t>
  </si>
  <si>
    <t>70MG TBL FLM 50</t>
  </si>
  <si>
    <t>132817</t>
  </si>
  <si>
    <t>163138</t>
  </si>
  <si>
    <t>107976</t>
  </si>
  <si>
    <t>SUMAMIGREN</t>
  </si>
  <si>
    <t>UREA</t>
  </si>
  <si>
    <t>16462</t>
  </si>
  <si>
    <t>40MG/ML DRM EML 200ML</t>
  </si>
  <si>
    <t>196322</t>
  </si>
  <si>
    <t>VALGANCICLOVIR TEVA</t>
  </si>
  <si>
    <t>204041</t>
  </si>
  <si>
    <t>VALGANCICLOVIR SANDOZ</t>
  </si>
  <si>
    <t>205162</t>
  </si>
  <si>
    <t>VALGANCICLOVIR MYLAN</t>
  </si>
  <si>
    <t>*1019</t>
  </si>
  <si>
    <t>103065</t>
  </si>
  <si>
    <t>50MG/G CRM 1X2G</t>
  </si>
  <si>
    <t>125053</t>
  </si>
  <si>
    <t>10MG TBL NOB 100</t>
  </si>
  <si>
    <t>45011</t>
  </si>
  <si>
    <t>500MG TBL FLM 6</t>
  </si>
  <si>
    <t>47725</t>
  </si>
  <si>
    <t>89026</t>
  </si>
  <si>
    <t>DICLOFENAC AL 50</t>
  </si>
  <si>
    <t>50MG TBL ENT 100</t>
  </si>
  <si>
    <t>201992</t>
  </si>
  <si>
    <t>Erdostein</t>
  </si>
  <si>
    <t>87076</t>
  </si>
  <si>
    <t>300MG CPS DUR 20</t>
  </si>
  <si>
    <t>134507</t>
  </si>
  <si>
    <t>12023</t>
  </si>
  <si>
    <t>132844</t>
  </si>
  <si>
    <t>0,5MG/ML POR GTT SOL 10ML</t>
  </si>
  <si>
    <t>75490</t>
  </si>
  <si>
    <t>124347</t>
  </si>
  <si>
    <t>NITRENDIPIN</t>
  </si>
  <si>
    <t>111900</t>
  </si>
  <si>
    <t>NITRESAN</t>
  </si>
  <si>
    <t>Nitrofurantoin</t>
  </si>
  <si>
    <t>207280</t>
  </si>
  <si>
    <t>FUROLIN</t>
  </si>
  <si>
    <t>23789</t>
  </si>
  <si>
    <t>40MG CPS ETD 28</t>
  </si>
  <si>
    <t>202855</t>
  </si>
  <si>
    <t>40MG CPS ETD 28 II</t>
  </si>
  <si>
    <t>124135</t>
  </si>
  <si>
    <t>10MG/10MG TBL NOB 120</t>
  </si>
  <si>
    <t>33853</t>
  </si>
  <si>
    <t>98194</t>
  </si>
  <si>
    <t>CYCLO 3 FORT</t>
  </si>
  <si>
    <t>150MG/150MG/100MG CPS DUR 30 I</t>
  </si>
  <si>
    <t>19570</t>
  </si>
  <si>
    <t>LAGOSA</t>
  </si>
  <si>
    <t>19571</t>
  </si>
  <si>
    <t>TBL OBD 100</t>
  </si>
  <si>
    <t>46755</t>
  </si>
  <si>
    <t>50MG CPS DUR 30</t>
  </si>
  <si>
    <t>76650</t>
  </si>
  <si>
    <t>AFONILUM SR</t>
  </si>
  <si>
    <t>250MG CPS PRO 50</t>
  </si>
  <si>
    <t>LOKÁLNÍ HEMOSTATIKA</t>
  </si>
  <si>
    <t>88753</t>
  </si>
  <si>
    <t>SPOFAX</t>
  </si>
  <si>
    <t>300MG/100MG/5MG SUP 5</t>
  </si>
  <si>
    <t>138841</t>
  </si>
  <si>
    <t>37,5MG/325MG TBL FLM 30 I</t>
  </si>
  <si>
    <t>17924</t>
  </si>
  <si>
    <t>37,5MG/325MG TBL FLM 10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</si>
  <si>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</si>
  <si>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</si>
  <si>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</si>
  <si>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</si>
  <si>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</si>
  <si>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</si>
  <si>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</si>
  <si>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</si>
  <si>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</si>
  <si>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</si>
  <si>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132712</t>
  </si>
  <si>
    <t>200MG TBL NOB 60</t>
  </si>
  <si>
    <t>125066</t>
  </si>
  <si>
    <t>125515</t>
  </si>
  <si>
    <t>APO-ATENOL</t>
  </si>
  <si>
    <t>19591</t>
  </si>
  <si>
    <t>10MG TBL FLM 90 BLI AL</t>
  </si>
  <si>
    <t>93015</t>
  </si>
  <si>
    <t>93021</t>
  </si>
  <si>
    <t>40MG TBL FLM 100</t>
  </si>
  <si>
    <t>163141</t>
  </si>
  <si>
    <t>BETAXA 20</t>
  </si>
  <si>
    <t>49910</t>
  </si>
  <si>
    <t>20MG TBL FLM 98</t>
  </si>
  <si>
    <t>214425</t>
  </si>
  <si>
    <t>176913</t>
  </si>
  <si>
    <t>158716</t>
  </si>
  <si>
    <t>BISOPROLOL MYLAN</t>
  </si>
  <si>
    <t>5476</t>
  </si>
  <si>
    <t>10MG TBL FLM 7</t>
  </si>
  <si>
    <t>114292</t>
  </si>
  <si>
    <t>APO-CITAL</t>
  </si>
  <si>
    <t>52336</t>
  </si>
  <si>
    <t>4MG TBL NOB 100</t>
  </si>
  <si>
    <t>DIHYDROKODEIN</t>
  </si>
  <si>
    <t>41826</t>
  </si>
  <si>
    <t>DHC CONTINUS</t>
  </si>
  <si>
    <t>90MG TBL RET 60</t>
  </si>
  <si>
    <t>132660</t>
  </si>
  <si>
    <t>32954</t>
  </si>
  <si>
    <t>DOXYHEXAL TABS</t>
  </si>
  <si>
    <t>100MG TBL NOB 20</t>
  </si>
  <si>
    <t>ENOXAPARIN</t>
  </si>
  <si>
    <t>115403</t>
  </si>
  <si>
    <t>CLEXANE</t>
  </si>
  <si>
    <t>8000IU(80MG)/0,8ML INJ SOL ISP</t>
  </si>
  <si>
    <t>115404</t>
  </si>
  <si>
    <t>10000IU(100MG)/1ML INJ SOL ISP</t>
  </si>
  <si>
    <t>56809</t>
  </si>
  <si>
    <t>FURORESE 125</t>
  </si>
  <si>
    <t>125MG TBL NOB 100</t>
  </si>
  <si>
    <t>GLIKLAZID</t>
  </si>
  <si>
    <t>112666</t>
  </si>
  <si>
    <t>GLYCLADA</t>
  </si>
  <si>
    <t>30MG TBL RET 60</t>
  </si>
  <si>
    <t>180825</t>
  </si>
  <si>
    <t>10MG TBL NOB 20</t>
  </si>
  <si>
    <t>180827</t>
  </si>
  <si>
    <t>202362</t>
  </si>
  <si>
    <t>400MG TBL FLM 48</t>
  </si>
  <si>
    <t>Ipratropium-bromid</t>
  </si>
  <si>
    <t>32992</t>
  </si>
  <si>
    <t>0,020MG/DÁV INH SOL PSS 200DÁV</t>
  </si>
  <si>
    <t>16439</t>
  </si>
  <si>
    <t>5MG CPS PRO 30</t>
  </si>
  <si>
    <t>50353</t>
  </si>
  <si>
    <t>48261</t>
  </si>
  <si>
    <t>3300IU/G+250IU/G DRM PLV ADS 1</t>
  </si>
  <si>
    <t>Jiná střevní antiinfektiva</t>
  </si>
  <si>
    <t>2818</t>
  </si>
  <si>
    <t>250MG TBL FLM 20</t>
  </si>
  <si>
    <t>132644</t>
  </si>
  <si>
    <t>500MG TBL NOB 14</t>
  </si>
  <si>
    <t>143531</t>
  </si>
  <si>
    <t>CLOPIDOGREL ACTAVIS</t>
  </si>
  <si>
    <t>75MG TBL FLM 100</t>
  </si>
  <si>
    <t>88</t>
  </si>
  <si>
    <t>26243</t>
  </si>
  <si>
    <t>50MG TBL FLM 84</t>
  </si>
  <si>
    <t>17122</t>
  </si>
  <si>
    <t>30MG CPS DUR 56</t>
  </si>
  <si>
    <t>184245</t>
  </si>
  <si>
    <t>LETROX 75</t>
  </si>
  <si>
    <t>75MCG TBL NOB 100 II</t>
  </si>
  <si>
    <t>12354</t>
  </si>
  <si>
    <t>500MG TBL FLM 120 I</t>
  </si>
  <si>
    <t>23795</t>
  </si>
  <si>
    <t>850MG TBL FLM 100</t>
  </si>
  <si>
    <t>128624</t>
  </si>
  <si>
    <t>500MG TBL FLM 100</t>
  </si>
  <si>
    <t>METFORMIN A SITAGLIPTIN</t>
  </si>
  <si>
    <t>194883</t>
  </si>
  <si>
    <t>JANUMET</t>
  </si>
  <si>
    <t>50MG/850MG TBL FLM 180</t>
  </si>
  <si>
    <t>214628</t>
  </si>
  <si>
    <t>50MG TBL NOB 50</t>
  </si>
  <si>
    <t>MOXONIDIN</t>
  </si>
  <si>
    <t>1017</t>
  </si>
  <si>
    <t>0,4MG TBL FLM 100</t>
  </si>
  <si>
    <t>16916</t>
  </si>
  <si>
    <t>0,2MG TBL FLM 100</t>
  </si>
  <si>
    <t>111904</t>
  </si>
  <si>
    <t>20MG TBL NOB 100</t>
  </si>
  <si>
    <t>119512</t>
  </si>
  <si>
    <t>20MG CPS ETD 56</t>
  </si>
  <si>
    <t>97563</t>
  </si>
  <si>
    <t>8MG TBL BUC 10</t>
  </si>
  <si>
    <t>99589</t>
  </si>
  <si>
    <t>216912</t>
  </si>
  <si>
    <t>PAROXETIN</t>
  </si>
  <si>
    <t>30805</t>
  </si>
  <si>
    <t>REMOOD</t>
  </si>
  <si>
    <t>101233</t>
  </si>
  <si>
    <t>187801</t>
  </si>
  <si>
    <t>TONARSSA</t>
  </si>
  <si>
    <t>4MG/10MG TBL NOB 90</t>
  </si>
  <si>
    <t>28223</t>
  </si>
  <si>
    <t>150MG CPS DUR 56</t>
  </si>
  <si>
    <t>27113</t>
  </si>
  <si>
    <t>150MG CPS DUR 112(2X56)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</si>
  <si>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</si>
  <si>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</si>
  <si>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</si>
  <si>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</si>
  <si>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</si>
  <si>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</si>
  <si>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</si>
  <si>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PROPAFENON</t>
  </si>
  <si>
    <t>136249</t>
  </si>
  <si>
    <t>PROPANORM</t>
  </si>
  <si>
    <t>91276</t>
  </si>
  <si>
    <t>PROLEKOFEN</t>
  </si>
  <si>
    <t>202894</t>
  </si>
  <si>
    <t>5MG/120MG TBL PRO 20 II</t>
  </si>
  <si>
    <t>202893</t>
  </si>
  <si>
    <t>202897</t>
  </si>
  <si>
    <t>5MG/120MG TBL PRO 50 II</t>
  </si>
  <si>
    <t>56974</t>
  </si>
  <si>
    <t>1,25MG TBL NOB 50</t>
  </si>
  <si>
    <t>23965</t>
  </si>
  <si>
    <t>AMPRILAN 5</t>
  </si>
  <si>
    <t>125641</t>
  </si>
  <si>
    <t>1MG TBL NOB 90</t>
  </si>
  <si>
    <t>166423</t>
  </si>
  <si>
    <t>173401</t>
  </si>
  <si>
    <t>250SU CPS MOL 120</t>
  </si>
  <si>
    <t>14498</t>
  </si>
  <si>
    <t>OMNIC TOCAS 0,4</t>
  </si>
  <si>
    <t>0,4MG TBL PRO 100</t>
  </si>
  <si>
    <t>49196</t>
  </si>
  <si>
    <t>0,4MG CPS RDR 100</t>
  </si>
  <si>
    <t>Telmisartan</t>
  </si>
  <si>
    <t>158198</t>
  </si>
  <si>
    <t>80MG TBL NOB 100</t>
  </si>
  <si>
    <t>THIAMIN (VITAMIN B1)</t>
  </si>
  <si>
    <t>75025</t>
  </si>
  <si>
    <t>THIAMIN LÉČIVA</t>
  </si>
  <si>
    <t>50MG TBL NOB 20</t>
  </si>
  <si>
    <t>Thiethylperazin</t>
  </si>
  <si>
    <t>9844</t>
  </si>
  <si>
    <t>6,5MG TBL OBD 50</t>
  </si>
  <si>
    <t>42776</t>
  </si>
  <si>
    <t>TRALGIT SR 150</t>
  </si>
  <si>
    <t>12688</t>
  </si>
  <si>
    <t>12475</t>
  </si>
  <si>
    <t>TRAMABENE</t>
  </si>
  <si>
    <t>17930</t>
  </si>
  <si>
    <t>132873</t>
  </si>
  <si>
    <t>188165</t>
  </si>
  <si>
    <t>Valsartan a diuretika</t>
  </si>
  <si>
    <t>134292</t>
  </si>
  <si>
    <t>VALSACOMBI</t>
  </si>
  <si>
    <t>160MG/25MG TBL FLM 28</t>
  </si>
  <si>
    <t>155093</t>
  </si>
  <si>
    <t>160MG/12,5MG TBL FLM 84</t>
  </si>
  <si>
    <t>134297</t>
  </si>
  <si>
    <t>160MG/25MG TBL FLM 98</t>
  </si>
  <si>
    <t>47515</t>
  </si>
  <si>
    <t>500MG/200IU TBL MND 60</t>
  </si>
  <si>
    <t>189090</t>
  </si>
  <si>
    <t>206529</t>
  </si>
  <si>
    <t>206541</t>
  </si>
  <si>
    <t>500MG/1000IU TBL MND 60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</si>
  <si>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</si>
  <si>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</si>
  <si>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</si>
  <si>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</si>
  <si>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</si>
  <si>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</si>
  <si>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</si>
  <si>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</si>
  <si>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32889</t>
  </si>
  <si>
    <t>500MG TBL NOB 100 I</t>
  </si>
  <si>
    <t>190976</t>
  </si>
  <si>
    <t>10MG/2,5MG/10MG TBL FLM 100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</si>
  <si>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</si>
  <si>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</si>
  <si>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</si>
  <si>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</si>
  <si>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</si>
  <si>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</si>
  <si>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Itopridum</t>
  </si>
  <si>
    <t>166760</t>
  </si>
  <si>
    <t>KINITO</t>
  </si>
  <si>
    <t>166776</t>
  </si>
  <si>
    <t>ITOPRID PMCS</t>
  </si>
  <si>
    <t>50MG TBL FLM 100 I</t>
  </si>
  <si>
    <t>201612</t>
  </si>
  <si>
    <t>37,5MG/325MG TBL FLM 60X1</t>
  </si>
  <si>
    <t>185883</t>
  </si>
  <si>
    <t>FOXIS</t>
  </si>
  <si>
    <t>37,5MG/325MG TBL FLM 100 II</t>
  </si>
  <si>
    <t>*1004</t>
  </si>
  <si>
    <t>*1024</t>
  </si>
  <si>
    <t>CIKLOPIROX</t>
  </si>
  <si>
    <t>76152</t>
  </si>
  <si>
    <t>BATRAFEN ROZTOK</t>
  </si>
  <si>
    <t>10MG/ML DRM SOL 20ML</t>
  </si>
  <si>
    <t>Salbutamol</t>
  </si>
  <si>
    <t>86264</t>
  </si>
  <si>
    <t>3MG/ML OPH GTT SOL 1X5ML</t>
  </si>
  <si>
    <t>215851</t>
  </si>
  <si>
    <t>125050</t>
  </si>
  <si>
    <t>10MG TBL NOB 90</t>
  </si>
  <si>
    <t>ATORVASTATIN A AMLODIPIN</t>
  </si>
  <si>
    <t>159819</t>
  </si>
  <si>
    <t>AMLATOR</t>
  </si>
  <si>
    <t>20MG/5MG TBL FLM 90</t>
  </si>
  <si>
    <t>216707</t>
  </si>
  <si>
    <t>95560</t>
  </si>
  <si>
    <t>300MG CPS DUR 30</t>
  </si>
  <si>
    <t>14449</t>
  </si>
  <si>
    <t>Karvedilol</t>
  </si>
  <si>
    <t>21856</t>
  </si>
  <si>
    <t>CORYOL</t>
  </si>
  <si>
    <t>3,125MG TBL NOB 30</t>
  </si>
  <si>
    <t>98922</t>
  </si>
  <si>
    <t>ATRAM 6,25</t>
  </si>
  <si>
    <t>49122</t>
  </si>
  <si>
    <t>168903</t>
  </si>
  <si>
    <t>20MG TBL FLM 28 II</t>
  </si>
  <si>
    <t>168904</t>
  </si>
  <si>
    <t>20MG TBL FLM 98 II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</si>
  <si>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</si>
  <si>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</si>
  <si>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</si>
  <si>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</si>
  <si>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</si>
  <si>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</si>
  <si>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</si>
  <si>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</si>
  <si>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</si>
  <si>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</si>
  <si>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</si>
  <si>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1633</t>
  </si>
  <si>
    <t>155686</t>
  </si>
  <si>
    <t>ZYRTEC</t>
  </si>
  <si>
    <t>202090</t>
  </si>
  <si>
    <t>ANALERGIN</t>
  </si>
  <si>
    <t>17434</t>
  </si>
  <si>
    <t>132802</t>
  </si>
  <si>
    <t>10184</t>
  </si>
  <si>
    <t>50MG CPS MOL 50</t>
  </si>
  <si>
    <t>15641</t>
  </si>
  <si>
    <t>168837</t>
  </si>
  <si>
    <t>DASSELTA</t>
  </si>
  <si>
    <t>5MG TBL FLM 50</t>
  </si>
  <si>
    <t>2478</t>
  </si>
  <si>
    <t>10MG TBL NOB 20(2X10)</t>
  </si>
  <si>
    <t>75633</t>
  </si>
  <si>
    <t>115400</t>
  </si>
  <si>
    <t>2000IU(20MG)/0,2ML INJ SOL ISP</t>
  </si>
  <si>
    <t>20132</t>
  </si>
  <si>
    <t>10MG TBL FLM 28 I</t>
  </si>
  <si>
    <t>Fenofibrát</t>
  </si>
  <si>
    <t>207095</t>
  </si>
  <si>
    <t>LIPANTHYL SUPRA</t>
  </si>
  <si>
    <t>160MG TBL FLM 30</t>
  </si>
  <si>
    <t>120329</t>
  </si>
  <si>
    <t>INDAPAMID STADA</t>
  </si>
  <si>
    <t>1,5MG TBL PRO 100</t>
  </si>
  <si>
    <t>LATANOPROST</t>
  </si>
  <si>
    <t>58892</t>
  </si>
  <si>
    <t xml:space="preserve">0,05MG/ML OPH GTT SOL 3X2,5ML </t>
  </si>
  <si>
    <t>124346</t>
  </si>
  <si>
    <t>5MG TBL FLM 90 I</t>
  </si>
  <si>
    <t>Losartan</t>
  </si>
  <si>
    <t>125516</t>
  </si>
  <si>
    <t>APO-METOPROLOL 50</t>
  </si>
  <si>
    <t>50MG TBL NOB 100</t>
  </si>
  <si>
    <t>132559</t>
  </si>
  <si>
    <t>32225</t>
  </si>
  <si>
    <t>25MG TBL PRO 28</t>
  </si>
  <si>
    <t>132638</t>
  </si>
  <si>
    <t>203967</t>
  </si>
  <si>
    <t>METOPROLOL MYLAN</t>
  </si>
  <si>
    <t>13316</t>
  </si>
  <si>
    <t>LUSOPRESS</t>
  </si>
  <si>
    <t>185206</t>
  </si>
  <si>
    <t>NOVETRON 8 MG DISPERGOVATELNÉ TABLETY</t>
  </si>
  <si>
    <t>8MG POR TBL DIS 10</t>
  </si>
  <si>
    <t>185202</t>
  </si>
  <si>
    <t>180640</t>
  </si>
  <si>
    <t>40MG TBL ENT 30 II</t>
  </si>
  <si>
    <t>180681</t>
  </si>
  <si>
    <t>40MG TBL ENT 90 I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</si>
  <si>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</si>
  <si>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</si>
  <si>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</si>
  <si>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</si>
  <si>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</si>
  <si>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</si>
  <si>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75022</t>
  </si>
  <si>
    <t>800MG/160MG TBL NOB 10</t>
  </si>
  <si>
    <t>TADALAFIL</t>
  </si>
  <si>
    <t>29258</t>
  </si>
  <si>
    <t>CIALIS</t>
  </si>
  <si>
    <t>5MG TBL FLM 28</t>
  </si>
  <si>
    <t>29261</t>
  </si>
  <si>
    <t>20MG TBL FLM 12</t>
  </si>
  <si>
    <t>14499</t>
  </si>
  <si>
    <t>0,4MG TBL PRO 30</t>
  </si>
  <si>
    <t>26578</t>
  </si>
  <si>
    <t>MICARDISPLUS</t>
  </si>
  <si>
    <t>80MG/12,5MG TBL NOB 28</t>
  </si>
  <si>
    <t>29679</t>
  </si>
  <si>
    <t>80MG/12,5MG TBL NOB 90X1</t>
  </si>
  <si>
    <t>Tizanidin</t>
  </si>
  <si>
    <t>16052</t>
  </si>
  <si>
    <t>SIRDALUD</t>
  </si>
  <si>
    <t>57793</t>
  </si>
  <si>
    <t>TRAMAL KAPKY 100 MG/1 ML</t>
  </si>
  <si>
    <t>100MG/ML POR GTT SOL 1X96ML</t>
  </si>
  <si>
    <t>VINPOCETIN</t>
  </si>
  <si>
    <t>10253</t>
  </si>
  <si>
    <t>CAVINTON FORTE</t>
  </si>
  <si>
    <t>132642</t>
  </si>
  <si>
    <t>59570</t>
  </si>
  <si>
    <t>37MG/5MG/0,01MG CPS MOL 50</t>
  </si>
  <si>
    <t>193746</t>
  </si>
  <si>
    <t>5MG TBL FLM 100X1</t>
  </si>
  <si>
    <t>166759</t>
  </si>
  <si>
    <t>50MG TBL FLM 40</t>
  </si>
  <si>
    <t>103183</t>
  </si>
  <si>
    <t>0,25MG TBL NOB 100</t>
  </si>
  <si>
    <t>162908</t>
  </si>
  <si>
    <t>ORCAL NEO</t>
  </si>
  <si>
    <t>147295</t>
  </si>
  <si>
    <t>ATORVASTATIN MYLAN</t>
  </si>
  <si>
    <t>49006</t>
  </si>
  <si>
    <t>ATORIS 10</t>
  </si>
  <si>
    <t>50311</t>
  </si>
  <si>
    <t>TULIP</t>
  </si>
  <si>
    <t>50318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</si>
  <si>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</si>
  <si>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</si>
  <si>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</si>
  <si>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</si>
  <si>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</si>
  <si>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</si>
  <si>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</si>
  <si>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</si>
  <si>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139479</t>
  </si>
  <si>
    <t>BETAMED</t>
  </si>
  <si>
    <t>94163</t>
  </si>
  <si>
    <t>CONCOR 10</t>
  </si>
  <si>
    <t>94164</t>
  </si>
  <si>
    <t>CONCOR 5</t>
  </si>
  <si>
    <t>199668</t>
  </si>
  <si>
    <t>BISOPROLOL PMCS</t>
  </si>
  <si>
    <t>2,5MG TBL NOB 60</t>
  </si>
  <si>
    <t>216146</t>
  </si>
  <si>
    <t>CYPROHEPTADIN</t>
  </si>
  <si>
    <t>2868</t>
  </si>
  <si>
    <t>PERITOL</t>
  </si>
  <si>
    <t>168838</t>
  </si>
  <si>
    <t>DEXAMETHASON A ANTIINFEKTIVA</t>
  </si>
  <si>
    <t>2546</t>
  </si>
  <si>
    <t>OPH GTT SUS 5ML</t>
  </si>
  <si>
    <t>2547</t>
  </si>
  <si>
    <t>OPH UNG 3,5G</t>
  </si>
  <si>
    <t>119672</t>
  </si>
  <si>
    <t>75MG CPS RDR 30 I</t>
  </si>
  <si>
    <t>185435</t>
  </si>
  <si>
    <t>4014</t>
  </si>
  <si>
    <t>DOXYBENE</t>
  </si>
  <si>
    <t>200MG TBL NOB 20</t>
  </si>
  <si>
    <t>97654</t>
  </si>
  <si>
    <t>100MG CPS MOL 10</t>
  </si>
  <si>
    <t>32953</t>
  </si>
  <si>
    <t>87073</t>
  </si>
  <si>
    <t>225MG POR PLV SOL 20</t>
  </si>
  <si>
    <t>137823</t>
  </si>
  <si>
    <t>ESOPREX</t>
  </si>
  <si>
    <t>ESOMEPRAZOL</t>
  </si>
  <si>
    <t>147921</t>
  </si>
  <si>
    <t>EMANERA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</si>
  <si>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</si>
  <si>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</si>
  <si>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</si>
  <si>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</si>
  <si>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</si>
  <si>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</si>
  <si>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</si>
  <si>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</si>
  <si>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</si>
  <si>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</si>
  <si>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</si>
  <si>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LIPANTHYL S</t>
  </si>
  <si>
    <t>215MG TBL FLM 100</t>
  </si>
  <si>
    <t>23528</t>
  </si>
  <si>
    <t>200MG CPS DUR 90</t>
  </si>
  <si>
    <t>56805</t>
  </si>
  <si>
    <t>40MG TBL NOB 100</t>
  </si>
  <si>
    <t>47478</t>
  </si>
  <si>
    <t>LORADUR MITE</t>
  </si>
  <si>
    <t>2,5MG/25MG TBL NOB 50</t>
  </si>
  <si>
    <t>2668</t>
  </si>
  <si>
    <t>OPHTHALMO-HYDROCORTISON LÉČIVA</t>
  </si>
  <si>
    <t>5MG/G OPH UNG 5G</t>
  </si>
  <si>
    <t>21795</t>
  </si>
  <si>
    <t>MONOTAB SR</t>
  </si>
  <si>
    <t>48262</t>
  </si>
  <si>
    <t>201970</t>
  </si>
  <si>
    <t>PAMYCON NA PŘÍPRAVU KAPEK</t>
  </si>
  <si>
    <t>33000IU/2500IU DRM PLV SOL 1</t>
  </si>
  <si>
    <t>JINÁ KAPILÁRY STABILIZUJÍCÍ LÁTKY</t>
  </si>
  <si>
    <t>202701</t>
  </si>
  <si>
    <t>20MG TBL ENT 90</t>
  </si>
  <si>
    <t>102612</t>
  </si>
  <si>
    <t>CARVESAN 25</t>
  </si>
  <si>
    <t>KETOTIFEN</t>
  </si>
  <si>
    <t>66003</t>
  </si>
  <si>
    <t>KETOTIFEN AL</t>
  </si>
  <si>
    <t>1MG CPS DUR 50</t>
  </si>
  <si>
    <t>216185</t>
  </si>
  <si>
    <t>125114</t>
  </si>
  <si>
    <t>100MG TBL NOB 3X20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</si>
  <si>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</si>
  <si>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</si>
  <si>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</si>
  <si>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</si>
  <si>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</si>
  <si>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</si>
  <si>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</si>
  <si>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</si>
  <si>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</si>
  <si>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</si>
  <si>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</si>
  <si>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</si>
  <si>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</si>
  <si>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LOPERAMID</t>
  </si>
  <si>
    <t>192853</t>
  </si>
  <si>
    <t>2MG CPS DUR 20</t>
  </si>
  <si>
    <t>132702</t>
  </si>
  <si>
    <t>IMODIUM</t>
  </si>
  <si>
    <t>146256</t>
  </si>
  <si>
    <t>LORATADIN</t>
  </si>
  <si>
    <t>13897</t>
  </si>
  <si>
    <t>LOZAP 100 ZENTIVA</t>
  </si>
  <si>
    <t>100MG TBL FLM 90 AL</t>
  </si>
  <si>
    <t>47610</t>
  </si>
  <si>
    <t>LORISTA 50</t>
  </si>
  <si>
    <t>104712</t>
  </si>
  <si>
    <t>50MG/12,5MG TBL FLM 84</t>
  </si>
  <si>
    <t>Meloxikam</t>
  </si>
  <si>
    <t>132718</t>
  </si>
  <si>
    <t>MOVALIS</t>
  </si>
  <si>
    <t>15MG TBL NOB 20</t>
  </si>
  <si>
    <t>144452</t>
  </si>
  <si>
    <t>METFORMIN 850 MG ZENTIVA</t>
  </si>
  <si>
    <t>850MG TBL FLM 90</t>
  </si>
  <si>
    <t>40367</t>
  </si>
  <si>
    <t>163135</t>
  </si>
  <si>
    <t>132522</t>
  </si>
  <si>
    <t>25MG TBL NOB 60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</si>
  <si>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</si>
  <si>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</si>
  <si>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</si>
  <si>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</si>
  <si>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</si>
  <si>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</si>
  <si>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</si>
  <si>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</si>
  <si>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</si>
  <si>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</si>
  <si>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</si>
  <si>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</si>
  <si>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Oxazepam</t>
  </si>
  <si>
    <t>1940</t>
  </si>
  <si>
    <t>OXAZEPAM LÉČIVA</t>
  </si>
  <si>
    <t>109415</t>
  </si>
  <si>
    <t>40MG TBL ENT 84</t>
  </si>
  <si>
    <t>162079</t>
  </si>
  <si>
    <t>20MG TBL ENT 98</t>
  </si>
  <si>
    <t>85159</t>
  </si>
  <si>
    <t>4MG TBL NOB 90</t>
  </si>
  <si>
    <t>124093</t>
  </si>
  <si>
    <t>5MG/5MG TBL NOB 120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</si>
  <si>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</si>
  <si>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</si>
  <si>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</si>
  <si>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</si>
  <si>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</si>
  <si>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</si>
  <si>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</si>
  <si>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</si>
  <si>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</si>
  <si>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</si>
  <si>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</si>
  <si>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</si>
  <si>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</si>
  <si>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</si>
  <si>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27151</t>
  </si>
  <si>
    <t>150MG CPS DUR 200</t>
  </si>
  <si>
    <t>202892</t>
  </si>
  <si>
    <t>5MG/120MG TBL PRO 10 II</t>
  </si>
  <si>
    <t>56982</t>
  </si>
  <si>
    <t>5MG TBL NOB 50</t>
  </si>
  <si>
    <t>84903</t>
  </si>
  <si>
    <t>RAMIL 1,25</t>
  </si>
  <si>
    <t>23957</t>
  </si>
  <si>
    <t>AMPRILAN 1,25</t>
  </si>
  <si>
    <t>13472</t>
  </si>
  <si>
    <t>RAMIL 2,5</t>
  </si>
  <si>
    <t>2,5MG TBL NOB 30</t>
  </si>
  <si>
    <t>SACCHAROMYCES BOULARDII</t>
  </si>
  <si>
    <t>162083</t>
  </si>
  <si>
    <t>ENTEROL</t>
  </si>
  <si>
    <t>47731</t>
  </si>
  <si>
    <t>SIMVACARD 20</t>
  </si>
  <si>
    <t>20MG TBL FLM 84</t>
  </si>
  <si>
    <t>13499</t>
  </si>
  <si>
    <t>SIMGAL</t>
  </si>
  <si>
    <t>10MG TBL FLM 84</t>
  </si>
  <si>
    <t>147989</t>
  </si>
  <si>
    <t>TELMISARTAN-RATIOPHARM</t>
  </si>
  <si>
    <t>80MG TBL NOB 98</t>
  </si>
  <si>
    <t>TELMISARTAN A AMLODIPIN</t>
  </si>
  <si>
    <t>167852</t>
  </si>
  <si>
    <t>TWYNSTA</t>
  </si>
  <si>
    <t>80MG/5MG TBL NOB 28</t>
  </si>
  <si>
    <t>Terazosin</t>
  </si>
  <si>
    <t>44312</t>
  </si>
  <si>
    <t>KORNAM</t>
  </si>
  <si>
    <t>TRIMETAZIDIN</t>
  </si>
  <si>
    <t>172292</t>
  </si>
  <si>
    <t>TRIMETAZIDIN MYLAN</t>
  </si>
  <si>
    <t>35MG TBL PRO 90 IV</t>
  </si>
  <si>
    <t>152134</t>
  </si>
  <si>
    <t>TRIMETAZIDIN ACTAVIS</t>
  </si>
  <si>
    <t>35MG TBL RET 60</t>
  </si>
  <si>
    <t>URAPIDIL</t>
  </si>
  <si>
    <t>215476</t>
  </si>
  <si>
    <t>EBRANTIL 30 RETARD</t>
  </si>
  <si>
    <t>30MG CPS PRO 50</t>
  </si>
  <si>
    <t>146952</t>
  </si>
  <si>
    <t>BLESSIN</t>
  </si>
  <si>
    <t>160MG TBL FLM 98</t>
  </si>
  <si>
    <t>162703</t>
  </si>
  <si>
    <t>140373</t>
  </si>
  <si>
    <t>BLESSIN PLUS H 80/12,5 MG</t>
  </si>
  <si>
    <t>80MG/12,5MG TBL FLM 98</t>
  </si>
  <si>
    <t>155653</t>
  </si>
  <si>
    <t>KYLOTAN PLUS H 160/12,5 MG</t>
  </si>
  <si>
    <t>160MG/12,5MG TBL FLM 98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</si>
  <si>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</si>
  <si>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</si>
  <si>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</si>
  <si>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</si>
  <si>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</si>
  <si>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</si>
  <si>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</si>
  <si>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94776</t>
  </si>
  <si>
    <t>ZOLPINOX</t>
  </si>
  <si>
    <t>146897</t>
  </si>
  <si>
    <t>132803</t>
  </si>
  <si>
    <t>193747</t>
  </si>
  <si>
    <t>5MG TBL FLM 168</t>
  </si>
  <si>
    <t>193741</t>
  </si>
  <si>
    <t>2,5MG TBL FLM 168</t>
  </si>
  <si>
    <t>SALMETEROL A FLUTIKASON</t>
  </si>
  <si>
    <t>122304</t>
  </si>
  <si>
    <t>SERETIDE DISKUS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</si>
  <si>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</si>
  <si>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</si>
  <si>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</si>
  <si>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</si>
  <si>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</si>
  <si>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</si>
  <si>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</si>
  <si>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</si>
  <si>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</si>
  <si>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</si>
  <si>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</si>
  <si>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</si>
  <si>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</si>
  <si>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</si>
  <si>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192721</t>
  </si>
  <si>
    <t>TRAMYLPA</t>
  </si>
  <si>
    <t>201611</t>
  </si>
  <si>
    <t>37,5MG/325MG TBL FLM 50X1</t>
  </si>
  <si>
    <t>15379</t>
  </si>
  <si>
    <t>AGEN 10</t>
  </si>
  <si>
    <t>17171</t>
  </si>
  <si>
    <t>0,5MG/G+1MG/G UNG 30G</t>
  </si>
  <si>
    <t>BUDESONID</t>
  </si>
  <si>
    <t>64787</t>
  </si>
  <si>
    <t>BUDENOFALK</t>
  </si>
  <si>
    <t>3MG CPS ETD 100</t>
  </si>
  <si>
    <t>Cefprozil</t>
  </si>
  <si>
    <t>199796</t>
  </si>
  <si>
    <t>CEFZIL</t>
  </si>
  <si>
    <t>114287</t>
  </si>
  <si>
    <t>DOSULEPIN</t>
  </si>
  <si>
    <t>4207</t>
  </si>
  <si>
    <t>PROTHIADEN 25</t>
  </si>
  <si>
    <t>25MG TBL OBD 30</t>
  </si>
  <si>
    <t>FEBUXOSTÁT</t>
  </si>
  <si>
    <t>208439</t>
  </si>
  <si>
    <t>ADENURIC</t>
  </si>
  <si>
    <t>80MG TBL FLM 28 II</t>
  </si>
  <si>
    <t>199400</t>
  </si>
  <si>
    <t>FORTILIP</t>
  </si>
  <si>
    <t>267MG CPS DUR 30</t>
  </si>
  <si>
    <t>Flutikason-furoát</t>
  </si>
  <si>
    <t>29815</t>
  </si>
  <si>
    <t>AVAMYS</t>
  </si>
  <si>
    <t>27,5MCG/DÁV NAS SPR SUS 1X60DÁ</t>
  </si>
  <si>
    <t>29816</t>
  </si>
  <si>
    <t>AVAMYS 27,5 MIKROGRAMŮ</t>
  </si>
  <si>
    <t>27,5MCG/DÁV NAS SPR SUS 1X120D</t>
  </si>
  <si>
    <t>56067</t>
  </si>
  <si>
    <t>SPORANOX</t>
  </si>
  <si>
    <t>10MG/ML POR SOL 150ML</t>
  </si>
  <si>
    <t>Jiná léčiva k terapii onemocnění žlučových cest</t>
  </si>
  <si>
    <t>699</t>
  </si>
  <si>
    <t>CHOLAGOL</t>
  </si>
  <si>
    <t>POR GTT SOL 1X10ML</t>
  </si>
  <si>
    <t>JODOVANÝ POVIDON</t>
  </si>
  <si>
    <t>62320</t>
  </si>
  <si>
    <t>100MG/G UNG 20G</t>
  </si>
  <si>
    <t>KOMBINACE RŮZNÝCH ANTIBIOTIK</t>
  </si>
  <si>
    <t>1076</t>
  </si>
  <si>
    <t>OPH UNG 5G</t>
  </si>
  <si>
    <t>188849</t>
  </si>
  <si>
    <t>100MG TBL ENT 90 I</t>
  </si>
  <si>
    <t>124343</t>
  </si>
  <si>
    <t>5MG TBL FLM 30 I</t>
  </si>
  <si>
    <t>124338</t>
  </si>
  <si>
    <t>5MG TBL FLM 7 I</t>
  </si>
  <si>
    <t>124340</t>
  </si>
  <si>
    <t>5MG TBL FLM 14 I</t>
  </si>
  <si>
    <t>13896</t>
  </si>
  <si>
    <t>100MG TBL FLM 60 AL</t>
  </si>
  <si>
    <t>100104</t>
  </si>
  <si>
    <t>STADAMET</t>
  </si>
  <si>
    <t>850MG TBL FLM 60</t>
  </si>
  <si>
    <t>58042</t>
  </si>
  <si>
    <t>192205</t>
  </si>
  <si>
    <t>1MG/G UNG 1X30G</t>
  </si>
  <si>
    <t>157143</t>
  </si>
  <si>
    <t>168898</t>
  </si>
  <si>
    <t>15MG TBL FLM 42 II</t>
  </si>
  <si>
    <t>168897</t>
  </si>
  <si>
    <t>15MG TBL FLM 28 II</t>
  </si>
  <si>
    <t>151781</t>
  </si>
  <si>
    <t>SERTRALIN VIPHARM</t>
  </si>
  <si>
    <t>100MG TBL FLM 100 I</t>
  </si>
  <si>
    <t>TETRYZOLIN, KOMBINACE</t>
  </si>
  <si>
    <t>187418</t>
  </si>
  <si>
    <t xml:space="preserve">0,5MG/ML+0,4MG/ML OPH GTT SOL </t>
  </si>
  <si>
    <t>182618</t>
  </si>
  <si>
    <t>TRAMADOL VITABALANS</t>
  </si>
  <si>
    <t>47514</t>
  </si>
  <si>
    <t>500MG/200IU TBL MND 20</t>
  </si>
  <si>
    <t>163145</t>
  </si>
  <si>
    <t>HYPNOGEN</t>
  </si>
  <si>
    <t>198055</t>
  </si>
  <si>
    <t>*1014</t>
  </si>
  <si>
    <t>*2005</t>
  </si>
  <si>
    <t>19592</t>
  </si>
  <si>
    <t>20MG TBL FLM 30 BLI AL</t>
  </si>
  <si>
    <t>17435</t>
  </si>
  <si>
    <t>28839</t>
  </si>
  <si>
    <t>0,5MG/ML POR SOL 120ML+LŽIČKA</t>
  </si>
  <si>
    <t>4013</t>
  </si>
  <si>
    <t>200MG TBL NOB 10</t>
  </si>
  <si>
    <t>115401</t>
  </si>
  <si>
    <t>4000IU(40MG)/0,4ML INJ SOL ISP</t>
  </si>
  <si>
    <t>115402</t>
  </si>
  <si>
    <t>6000IU(60MG)/0,6ML INJ SOL ISP</t>
  </si>
  <si>
    <t>107949</t>
  </si>
  <si>
    <t>CLEXANE FORTE</t>
  </si>
  <si>
    <t>150MG/ML INJ SOL ISP 10X0,6ML</t>
  </si>
  <si>
    <t>107950</t>
  </si>
  <si>
    <t>12000IU(120MG)/0,8ML INJ SOL I</t>
  </si>
  <si>
    <t>180057</t>
  </si>
  <si>
    <t>HELIDES</t>
  </si>
  <si>
    <t>125524</t>
  </si>
  <si>
    <t>94803</t>
  </si>
  <si>
    <t>5MG/50MG TBL NOB 20</t>
  </si>
  <si>
    <t>LISINOPRIL A AMLODIPIN</t>
  </si>
  <si>
    <t>144794</t>
  </si>
  <si>
    <t>AMESOS</t>
  </si>
  <si>
    <t>20MG/10MG TBL NOB 30</t>
  </si>
  <si>
    <t>157778</t>
  </si>
  <si>
    <t>100MG/12,5MG TBL FLM 28</t>
  </si>
  <si>
    <t>40368</t>
  </si>
  <si>
    <t>4MG TBL NOB 30 I</t>
  </si>
  <si>
    <t>MIRTAZAPIN</t>
  </si>
  <si>
    <t>105844</t>
  </si>
  <si>
    <t>MIRTAZAPIN ORION</t>
  </si>
  <si>
    <t>15MG POR TBL DIS 30</t>
  </si>
  <si>
    <t>105845</t>
  </si>
  <si>
    <t>15MG POR TBL DIS 90</t>
  </si>
  <si>
    <t>124107</t>
  </si>
  <si>
    <t>5MG/10MG TBL NOB 120</t>
  </si>
  <si>
    <t>29051</t>
  </si>
  <si>
    <t>AERINAZE</t>
  </si>
  <si>
    <t>2,5MG/120MG TBL RET 14</t>
  </si>
  <si>
    <t>44285</t>
  </si>
  <si>
    <t>200MG TBL FLM 12</t>
  </si>
  <si>
    <t>148078</t>
  </si>
  <si>
    <t>40MG TBL FLM 90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</si>
  <si>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</si>
  <si>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</si>
  <si>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</si>
  <si>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</si>
  <si>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</si>
  <si>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</si>
  <si>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</si>
  <si>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</si>
  <si>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</si>
  <si>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</si>
  <si>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</si>
  <si>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</si>
  <si>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</si>
  <si>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</si>
  <si>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</si>
  <si>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132901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</si>
  <si>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</si>
  <si>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</si>
  <si>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</si>
  <si>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</si>
  <si>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</si>
  <si>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</si>
  <si>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</si>
  <si>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</si>
  <si>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</si>
  <si>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</si>
  <si>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</si>
  <si>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</si>
  <si>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</si>
  <si>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</si>
  <si>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</si>
  <si>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</si>
  <si>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</si>
  <si>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</si>
  <si>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</si>
  <si>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</si>
  <si>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</si>
  <si>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135928</t>
  </si>
  <si>
    <t>134505</t>
  </si>
  <si>
    <t>10MG TBL FLM 56</t>
  </si>
  <si>
    <t>HYDROXYZIN</t>
  </si>
  <si>
    <t>85060</t>
  </si>
  <si>
    <t>25MG TBL FLM 25</t>
  </si>
  <si>
    <t>107806</t>
  </si>
  <si>
    <t>20MG TBL ENT 30</t>
  </si>
  <si>
    <t>METHYLDOPA (LEVOTOČIVÁ)</t>
  </si>
  <si>
    <t>1328</t>
  </si>
  <si>
    <t>250MG TBL NOB 50</t>
  </si>
  <si>
    <t>32060</t>
  </si>
  <si>
    <t>9500IU/ML INJ SOL ISP 2X0,6ML</t>
  </si>
  <si>
    <t>59807</t>
  </si>
  <si>
    <t>19000IU/ML INJ SOL ISP 2X0,8ML</t>
  </si>
  <si>
    <t>99138</t>
  </si>
  <si>
    <t>9,48MG/ML POR GTT SOL 30ML</t>
  </si>
  <si>
    <t>198056</t>
  </si>
  <si>
    <t>190973</t>
  </si>
  <si>
    <t>10MG/2,5MG/10MG TBL FLM 30</t>
  </si>
  <si>
    <t>125065</t>
  </si>
  <si>
    <t>AMOXICILIN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</si>
  <si>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</si>
  <si>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</si>
  <si>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</si>
  <si>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</si>
  <si>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</si>
  <si>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</si>
  <si>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</si>
  <si>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DEFERIPRON</t>
  </si>
  <si>
    <t>29317</t>
  </si>
  <si>
    <t>FERRIPROX</t>
  </si>
  <si>
    <t>500MG TBL FLM 100 I</t>
  </si>
  <si>
    <t>ENALAPRIL</t>
  </si>
  <si>
    <t>59643</t>
  </si>
  <si>
    <t>ENAP</t>
  </si>
  <si>
    <t>47995</t>
  </si>
  <si>
    <t>10MG TBL NOB 30 B</t>
  </si>
  <si>
    <t>207094</t>
  </si>
  <si>
    <t>FLUVASTATIN</t>
  </si>
  <si>
    <t>16055</t>
  </si>
  <si>
    <t>80MG TBL PRO 4X7</t>
  </si>
  <si>
    <t>200995</t>
  </si>
  <si>
    <t>80MG TBL PRO 98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</si>
  <si>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</si>
  <si>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</si>
  <si>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</si>
  <si>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</si>
  <si>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</si>
  <si>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</si>
  <si>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</si>
  <si>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69190</t>
  </si>
  <si>
    <t>50MCG TBL NOB 50</t>
  </si>
  <si>
    <t>69191</t>
  </si>
  <si>
    <t>150MCG TBL NOB 100</t>
  </si>
  <si>
    <t>58036</t>
  </si>
  <si>
    <t>50MG TBL PRO 56</t>
  </si>
  <si>
    <t>94357</t>
  </si>
  <si>
    <t>500MG VAG TBL 50</t>
  </si>
  <si>
    <t>213488</t>
  </si>
  <si>
    <t>Norethisteron</t>
  </si>
  <si>
    <t>125226</t>
  </si>
  <si>
    <t>115396</t>
  </si>
  <si>
    <t>25363</t>
  </si>
  <si>
    <t>122298</t>
  </si>
  <si>
    <t>8MG TBL FLM 10X1</t>
  </si>
  <si>
    <t>151910</t>
  </si>
  <si>
    <t>VALACICLOVIR +PHARMA</t>
  </si>
  <si>
    <t>196324</t>
  </si>
  <si>
    <t>450MG TBL FLM 60 II</t>
  </si>
  <si>
    <t>164889</t>
  </si>
  <si>
    <t>600MG/400IU TBL FLM 180</t>
  </si>
  <si>
    <t>146886</t>
  </si>
  <si>
    <t>10MG TBL FLM 4</t>
  </si>
  <si>
    <t>168327</t>
  </si>
  <si>
    <t>2,5MG TBL FLM 60</t>
  </si>
  <si>
    <t>0</t>
  </si>
  <si>
    <t>1000</t>
  </si>
  <si>
    <t>32857</t>
  </si>
  <si>
    <t>600MG TBL EFF 10</t>
  </si>
  <si>
    <t>19751</t>
  </si>
  <si>
    <t>DUOMOX 1000</t>
  </si>
  <si>
    <t>1000MG TBL SUS 14</t>
  </si>
  <si>
    <t>76150</t>
  </si>
  <si>
    <t>10MG/G CRM 20G</t>
  </si>
  <si>
    <t>214596</t>
  </si>
  <si>
    <t>15659</t>
  </si>
  <si>
    <t>106778</t>
  </si>
  <si>
    <t>CITALOPRAM ORION</t>
  </si>
  <si>
    <t>15643</t>
  </si>
  <si>
    <t>50MG/ML INF CNC SOL 10X5ML</t>
  </si>
  <si>
    <t>168836</t>
  </si>
  <si>
    <t>26324</t>
  </si>
  <si>
    <t>5MG TBL FLM 10</t>
  </si>
  <si>
    <t>27899</t>
  </si>
  <si>
    <t>Dienogest a estradiol</t>
  </si>
  <si>
    <t>129929</t>
  </si>
  <si>
    <t>QLAIRA</t>
  </si>
  <si>
    <t>3MG+2MG/2MG+2MG/3MG+1MG TBL FL</t>
  </si>
  <si>
    <t>125122</t>
  </si>
  <si>
    <t>APO-DICLO SR 100</t>
  </si>
  <si>
    <t>100MG TBL RET 100</t>
  </si>
  <si>
    <t>131248</t>
  </si>
  <si>
    <t>2MG/ML INF SOL 1X50ML</t>
  </si>
  <si>
    <t>HYDROKORTISON A ANTIBIOTIKA</t>
  </si>
  <si>
    <t>707</t>
  </si>
  <si>
    <t>FUCIDIN H</t>
  </si>
  <si>
    <t>20MG/G+10MG/G CRM 15G</t>
  </si>
  <si>
    <t>132874</t>
  </si>
  <si>
    <t>169251</t>
  </si>
  <si>
    <t>75MG TBL FLM 30</t>
  </si>
  <si>
    <t>169254</t>
  </si>
  <si>
    <t>141034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</si>
  <si>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</si>
  <si>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</si>
  <si>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</si>
  <si>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</si>
  <si>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</si>
  <si>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</si>
  <si>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</si>
  <si>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</si>
  <si>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</si>
  <si>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</si>
  <si>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MUPIROCIN</t>
  </si>
  <si>
    <t>90778</t>
  </si>
  <si>
    <t>BACTROBAN</t>
  </si>
  <si>
    <t>20MG/G UNG 15G</t>
  </si>
  <si>
    <t>157247</t>
  </si>
  <si>
    <t>157258</t>
  </si>
  <si>
    <t>173409</t>
  </si>
  <si>
    <t>33328</t>
  </si>
  <si>
    <t>NUTRIDRINK S PŘÍCHUTÍ TROPICKÉHO OVOCE</t>
  </si>
  <si>
    <t>33339</t>
  </si>
  <si>
    <t>DIASIP S PŘÍCHUTÍ JAHODOVOU</t>
  </si>
  <si>
    <t>33833</t>
  </si>
  <si>
    <t>DIASIP S PŘÍCHUTÍ CAPPUCCINO</t>
  </si>
  <si>
    <t>33937</t>
  </si>
  <si>
    <t>NUTRIDRINK COMPACT PROTEIN S PŘÍCHUTÍ LESNÍHO OVOCE</t>
  </si>
  <si>
    <t>PREDNISOLON</t>
  </si>
  <si>
    <t>92410</t>
  </si>
  <si>
    <t>ALPICORT F</t>
  </si>
  <si>
    <t>0,05MG/ML+2MG/ML+4MG/ML DRM SO</t>
  </si>
  <si>
    <t>157129</t>
  </si>
  <si>
    <t>10MG TBL ENT 28</t>
  </si>
  <si>
    <t>2828</t>
  </si>
  <si>
    <t>TRIAMCINOLON LÉČIVA CRM</t>
  </si>
  <si>
    <t>1MG/G CRM 10G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</si>
  <si>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</si>
  <si>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</si>
  <si>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</si>
  <si>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</si>
  <si>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</si>
  <si>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</si>
  <si>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</si>
  <si>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</si>
  <si>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</si>
  <si>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</si>
  <si>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17925</t>
  </si>
  <si>
    <t>37,5MG/325MG TBL FLM 20</t>
  </si>
  <si>
    <t>125046</t>
  </si>
  <si>
    <t>98032</t>
  </si>
  <si>
    <t>DIPROSONE</t>
  </si>
  <si>
    <t>16595</t>
  </si>
  <si>
    <t>50MG/ML POR GTT SOL 1X30ML</t>
  </si>
  <si>
    <t>KYSELINA CHROMOGLYKANOVÁ</t>
  </si>
  <si>
    <t>163322</t>
  </si>
  <si>
    <t>ALLERGOCROM NOSNÍ SPREJ</t>
  </si>
  <si>
    <t>2,8MG/0,14ML NAS SPR SOL 1X15M</t>
  </si>
  <si>
    <t>32783</t>
  </si>
  <si>
    <t>METFOGAMMA 850</t>
  </si>
  <si>
    <t>850MG TBL FLM 30</t>
  </si>
  <si>
    <t>112628</t>
  </si>
  <si>
    <t>METFORMIN TEVA</t>
  </si>
  <si>
    <t>33322</t>
  </si>
  <si>
    <t>189688</t>
  </si>
  <si>
    <t>80MG/12,5MG TBL NOB 90</t>
  </si>
  <si>
    <t>125595</t>
  </si>
  <si>
    <t>160MG TBL FLM 28</t>
  </si>
  <si>
    <t>FLUTIKASON, KOMBINACE</t>
  </si>
  <si>
    <t>183553</t>
  </si>
  <si>
    <t>DYMISTIN</t>
  </si>
  <si>
    <t>137MCG/50MCG NAS SPR SUS 1X17M</t>
  </si>
  <si>
    <t>10183</t>
  </si>
  <si>
    <t>10185</t>
  </si>
  <si>
    <t>FLUTRIMAZOL</t>
  </si>
  <si>
    <t>53905</t>
  </si>
  <si>
    <t>MICETAL</t>
  </si>
  <si>
    <t>10MG/ML DRM SPR SOL 1X30ML</t>
  </si>
  <si>
    <t>32105</t>
  </si>
  <si>
    <t>MEGAPLEX</t>
  </si>
  <si>
    <t>160MG TBL NOB 100</t>
  </si>
  <si>
    <t>METHOTREXÁT (POUZE PERORÁLNÍ)</t>
  </si>
  <si>
    <t>157123</t>
  </si>
  <si>
    <t>56981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</si>
  <si>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</si>
  <si>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</si>
  <si>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</si>
  <si>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</si>
  <si>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</si>
  <si>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</si>
  <si>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</si>
  <si>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191779</t>
  </si>
  <si>
    <t>20MG TBL FLM 50 H</t>
  </si>
  <si>
    <t>30543</t>
  </si>
  <si>
    <t>CADUET</t>
  </si>
  <si>
    <t>5MG/10MG TBL FLM 30</t>
  </si>
  <si>
    <t>162211</t>
  </si>
  <si>
    <t>10MG/G GEL 150G II</t>
  </si>
  <si>
    <t>56811</t>
  </si>
  <si>
    <t>FURORESE 250</t>
  </si>
  <si>
    <t>191880</t>
  </si>
  <si>
    <t>INDAPAMID PMCS</t>
  </si>
  <si>
    <t>2,5MG TBL NOB 100</t>
  </si>
  <si>
    <t>21793</t>
  </si>
  <si>
    <t>100MG TBL PRO 20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</si>
  <si>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</si>
  <si>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</si>
  <si>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</si>
  <si>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</si>
  <si>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</si>
  <si>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</si>
  <si>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</si>
  <si>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</si>
  <si>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MIDODRIN</t>
  </si>
  <si>
    <t>6092</t>
  </si>
  <si>
    <t>GUTRON</t>
  </si>
  <si>
    <t>100338</t>
  </si>
  <si>
    <t>111902</t>
  </si>
  <si>
    <t>178621</t>
  </si>
  <si>
    <t>VIDONORM</t>
  </si>
  <si>
    <t>4MG/5MG TBL NOB 90</t>
  </si>
  <si>
    <t>178620</t>
  </si>
  <si>
    <t>4MG/5MG TBL NOB 30</t>
  </si>
  <si>
    <t>148068</t>
  </si>
  <si>
    <t>45336</t>
  </si>
  <si>
    <t>SIMVASTATIN-RATIOPHARM</t>
  </si>
  <si>
    <t>STRONCIUM-RANELÁT</t>
  </si>
  <si>
    <t>28272</t>
  </si>
  <si>
    <t>PROTELOS</t>
  </si>
  <si>
    <t>2G POR GRA SUS 100</t>
  </si>
  <si>
    <t>214906</t>
  </si>
  <si>
    <t>EUPHYLLIN CR N 300</t>
  </si>
  <si>
    <t>300MG CPS PRO 50</t>
  </si>
  <si>
    <t>THIAMAZOL</t>
  </si>
  <si>
    <t>87149</t>
  </si>
  <si>
    <t>THYROZOL 10</t>
  </si>
  <si>
    <t>83272</t>
  </si>
  <si>
    <t>60MG CPS PRO 50</t>
  </si>
  <si>
    <t>169673</t>
  </si>
  <si>
    <t>TBL FLM 30</t>
  </si>
  <si>
    <t>162897</t>
  </si>
  <si>
    <t>84895</t>
  </si>
  <si>
    <t>125MG TBL FLM 10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</si>
  <si>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</si>
  <si>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</si>
  <si>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</si>
  <si>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</si>
  <si>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</si>
  <si>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</si>
  <si>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</si>
  <si>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</si>
  <si>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</si>
  <si>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KYSELINA PAMIDRONOVÁ</t>
  </si>
  <si>
    <t>50696</t>
  </si>
  <si>
    <t>3MG/ML INF CNC SOL 1X10ML</t>
  </si>
  <si>
    <t>BENZYDAMIN</t>
  </si>
  <si>
    <t>180305</t>
  </si>
  <si>
    <t>1,5MG/ML GGR 120ML</t>
  </si>
  <si>
    <t>45273</t>
  </si>
  <si>
    <t>176521</t>
  </si>
  <si>
    <t>10MG TBL FLM 15</t>
  </si>
  <si>
    <t>150759</t>
  </si>
  <si>
    <t>GABANOX</t>
  </si>
  <si>
    <t>400MG CPS DUR 90</t>
  </si>
  <si>
    <t>216186</t>
  </si>
  <si>
    <t>58653</t>
  </si>
  <si>
    <t>100MG VAG TBL 6</t>
  </si>
  <si>
    <t>13888</t>
  </si>
  <si>
    <t>12,5MG TBL FLM 90 AL</t>
  </si>
  <si>
    <t>151291</t>
  </si>
  <si>
    <t>PANTOPRAZOL +PHARMA</t>
  </si>
  <si>
    <t>210182</t>
  </si>
  <si>
    <t>75MG CPS DUR 70</t>
  </si>
  <si>
    <t>28220</t>
  </si>
  <si>
    <t>100MG CPS DUR 84</t>
  </si>
  <si>
    <t>214902</t>
  </si>
  <si>
    <t>2829</t>
  </si>
  <si>
    <t>TRIAMCINOLON LÉČIVA UNG</t>
  </si>
  <si>
    <t>1MG/G UNG 10G</t>
  </si>
  <si>
    <t>85524</t>
  </si>
  <si>
    <t>AMOKSIKLAV 375 MG</t>
  </si>
  <si>
    <t>250MG/125MG TBL FLM 21</t>
  </si>
  <si>
    <t>BILASTIN</t>
  </si>
  <si>
    <t>148673</t>
  </si>
  <si>
    <t>XADOS</t>
  </si>
  <si>
    <t>148675</t>
  </si>
  <si>
    <t>20MG TBL NOB 50</t>
  </si>
  <si>
    <t>25769</t>
  </si>
  <si>
    <t>18MIU/3ML INJ/INF SOL 1X3ML</t>
  </si>
  <si>
    <t>175280</t>
  </si>
  <si>
    <t>16MG TBL NOB 28</t>
  </si>
  <si>
    <t>203289</t>
  </si>
  <si>
    <t>KYSELINA TIAPROFENOVÁ</t>
  </si>
  <si>
    <t>96484</t>
  </si>
  <si>
    <t>SURGAM LÉČIVA</t>
  </si>
  <si>
    <t>300MG TBL NOB 20</t>
  </si>
  <si>
    <t>169714</t>
  </si>
  <si>
    <t>LETROX 125</t>
  </si>
  <si>
    <t>125MCG TBL NOB 100 II</t>
  </si>
  <si>
    <t>54150</t>
  </si>
  <si>
    <t>132672</t>
  </si>
  <si>
    <t>2430</t>
  </si>
  <si>
    <t>500MG VAG TBL 10</t>
  </si>
  <si>
    <t>54534</t>
  </si>
  <si>
    <t>PANZYTRAT 25 000</t>
  </si>
  <si>
    <t>25000U CPS ETD 50 II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</si>
  <si>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</si>
  <si>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</si>
  <si>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</si>
  <si>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</si>
  <si>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</si>
  <si>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</si>
  <si>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</si>
  <si>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TROXERUTIN</t>
  </si>
  <si>
    <t>4336</t>
  </si>
  <si>
    <t>CILKANOL</t>
  </si>
  <si>
    <t>198052</t>
  </si>
  <si>
    <t>10MG TBL FLM 14</t>
  </si>
  <si>
    <t>197863</t>
  </si>
  <si>
    <t>PALGOTAL</t>
  </si>
  <si>
    <t>75MG/650MG TBL FLM 30</t>
  </si>
  <si>
    <t>IMUNOGLOBULINY, NORMÁLNÍ LIDSKÉ</t>
  </si>
  <si>
    <t>194140</t>
  </si>
  <si>
    <t>HYQVIA</t>
  </si>
  <si>
    <t>100MG/ML INF SOL 1X300ML+1X15M</t>
  </si>
  <si>
    <t>15378</t>
  </si>
  <si>
    <t>AGEN 5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</si>
  <si>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</si>
  <si>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</si>
  <si>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</si>
  <si>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</si>
  <si>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</si>
  <si>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</si>
  <si>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</si>
  <si>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188461</t>
  </si>
  <si>
    <t>60MG TBL RET 30 II</t>
  </si>
  <si>
    <t>HYDROKORTISON-BUTYRÁT</t>
  </si>
  <si>
    <t>218234</t>
  </si>
  <si>
    <t>LOCOID LIPOCREAM 0,1%</t>
  </si>
  <si>
    <t>1MG/G CRM 30G</t>
  </si>
  <si>
    <t>146117</t>
  </si>
  <si>
    <t>50MG/G CRM 50G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</si>
  <si>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</si>
  <si>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</si>
  <si>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</si>
  <si>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</si>
  <si>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</si>
  <si>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</si>
  <si>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</si>
  <si>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</si>
  <si>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</si>
  <si>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</si>
  <si>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</si>
  <si>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</si>
  <si>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</si>
  <si>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</si>
  <si>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</si>
  <si>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</si>
  <si>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</si>
  <si>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</si>
  <si>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</si>
  <si>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</si>
  <si>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</si>
  <si>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32559</t>
  </si>
  <si>
    <t>OSPAMOX</t>
  </si>
  <si>
    <t>1000MG TBL FLM 14</t>
  </si>
  <si>
    <t>88900</t>
  </si>
  <si>
    <t>28837</t>
  </si>
  <si>
    <t>0,5MG/ML POR SOL 60ML+LŽIČKA</t>
  </si>
  <si>
    <t>64941</t>
  </si>
  <si>
    <t>150MG CPS DUR 1 I</t>
  </si>
  <si>
    <t>201100</t>
  </si>
  <si>
    <t>0,25MG/G GEL 15G</t>
  </si>
  <si>
    <t>155052</t>
  </si>
  <si>
    <t>50MG/G CRM 100G</t>
  </si>
  <si>
    <t>METFORMIN A VILDAGLIPTIN</t>
  </si>
  <si>
    <t>29740</t>
  </si>
  <si>
    <t>EUCREAS</t>
  </si>
  <si>
    <t>50MG/1000MG TBL FLM 60 I</t>
  </si>
  <si>
    <t>25364</t>
  </si>
  <si>
    <t>OXYMETAZOLIN</t>
  </si>
  <si>
    <t>119683</t>
  </si>
  <si>
    <t>0,5MG/ML NAS SPR SOL 10ML-SK</t>
  </si>
  <si>
    <t>119685</t>
  </si>
  <si>
    <t>NASIVIN 0,025%</t>
  </si>
  <si>
    <t>0,25MG/ML NAS GTT SOL 10ML</t>
  </si>
  <si>
    <t>168901</t>
  </si>
  <si>
    <t>15MG TBL FLM 100X1 II</t>
  </si>
  <si>
    <t>168899</t>
  </si>
  <si>
    <t>15MG TBL FLM 98 II</t>
  </si>
  <si>
    <t>Vaginální kroužek s progestinem a estrogenem</t>
  </si>
  <si>
    <t>120188</t>
  </si>
  <si>
    <t>NUVARING</t>
  </si>
  <si>
    <t>0,12MG/0,015MG/24H VAG INS 3</t>
  </si>
  <si>
    <t>145846</t>
  </si>
  <si>
    <t>MERTENIL</t>
  </si>
  <si>
    <t>206527</t>
  </si>
  <si>
    <t>500MG/400IU TBL MND 30</t>
  </si>
  <si>
    <t>214595</t>
  </si>
  <si>
    <t>179325</t>
  </si>
  <si>
    <t>75MG/650MG TBL FLM 10 I</t>
  </si>
  <si>
    <t>109797</t>
  </si>
  <si>
    <t>500MG/30MG TBL NOB 10</t>
  </si>
  <si>
    <t>86393</t>
  </si>
  <si>
    <t>0,5G TBL NOB 50</t>
  </si>
  <si>
    <t>127531</t>
  </si>
  <si>
    <t>AFITEN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</si>
  <si>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</si>
  <si>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</si>
  <si>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</si>
  <si>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</si>
  <si>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</si>
  <si>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</si>
  <si>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</si>
  <si>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</si>
  <si>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C10AB05 - FENOFIBRÁT</t>
  </si>
  <si>
    <t>N03AX12 - GABAPENTIN</t>
  </si>
  <si>
    <t>C10BX03 - ATORVASTATIN A AMLODIPIN</t>
  </si>
  <si>
    <t>R06AX27 - DESLORATADIN</t>
  </si>
  <si>
    <t>L04AX01 - AZATHIOPRIN</t>
  </si>
  <si>
    <t>R03AK11 - FORMOTEROL A BUDESONID</t>
  </si>
  <si>
    <t>R03AK11 - FORMOTEROL A FLUTIKASON</t>
  </si>
  <si>
    <t>N06AB10 - ESCITALOPRAM</t>
  </si>
  <si>
    <t>C01EB15 - TRIMETAZIDIN</t>
  </si>
  <si>
    <t>N02CC01 - SUMATRIPTAN</t>
  </si>
  <si>
    <t>A02BC05 - ESOMEPRAZOL</t>
  </si>
  <si>
    <t>R06AE09 - LEVOCETIRIZIN</t>
  </si>
  <si>
    <t>R01AC01 - KYSELINA CHROMOGLYKANOVÁ</t>
  </si>
  <si>
    <t>C08CA08 - NITRENDIPIN</t>
  </si>
  <si>
    <t>C10AA01 - SIMVASTATIN</t>
  </si>
  <si>
    <t>A02BC03 - LANSOPRAZOL</t>
  </si>
  <si>
    <t>N06BX18 - VINPOCETIN</t>
  </si>
  <si>
    <t>R06AX17 - KETOTIFEN</t>
  </si>
  <si>
    <t>L03AB04 - INTERFERON ALFA-2A</t>
  </si>
  <si>
    <t>B01AF02 - APIXABAN</t>
  </si>
  <si>
    <t>R03AK06 - SALMETEROL A FLUTIKASON</t>
  </si>
  <si>
    <t>R05CB06 - AMBROXOL</t>
  </si>
  <si>
    <t>A03FA07 - ITOPRIDUM</t>
  </si>
  <si>
    <t>N02CC01</t>
  </si>
  <si>
    <t>N03AX12</t>
  </si>
  <si>
    <t>N03AX16</t>
  </si>
  <si>
    <t>R05CB06</t>
  </si>
  <si>
    <t>L03AB04</t>
  </si>
  <si>
    <t>N06AB10</t>
  </si>
  <si>
    <t>R06AX27</t>
  </si>
  <si>
    <t>A02BC03</t>
  </si>
  <si>
    <t>B01AF02</t>
  </si>
  <si>
    <t>C10AA01</t>
  </si>
  <si>
    <t>L04AX01</t>
  </si>
  <si>
    <t>R06AE09</t>
  </si>
  <si>
    <t>C08CA08</t>
  </si>
  <si>
    <t>A03FA07</t>
  </si>
  <si>
    <t>C10BX03</t>
  </si>
  <si>
    <t>C10AB05</t>
  </si>
  <si>
    <t>N06BX18</t>
  </si>
  <si>
    <t>0,05MG/ML OPH GTT SOL 3X2,5ML I</t>
  </si>
  <si>
    <t>A02BC05</t>
  </si>
  <si>
    <t>C01EB15</t>
  </si>
  <si>
    <t>R03AK06</t>
  </si>
  <si>
    <t>50MCG/250MCG INH PLV DOS 3X60DÁV</t>
  </si>
  <si>
    <t>R06AX17</t>
  </si>
  <si>
    <t>R03AK11</t>
  </si>
  <si>
    <t>R01AC01</t>
  </si>
  <si>
    <t>2,8MG/0,14ML NAS SPR SOL 1X15ML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</si>
  <si>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</si>
  <si>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</si>
  <si>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</si>
  <si>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</si>
  <si>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</si>
  <si>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</si>
  <si>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</si>
  <si>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</si>
  <si>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</si>
  <si>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</si>
  <si>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</si>
  <si>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</si>
  <si>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</si>
  <si>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</si>
  <si>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</si>
  <si>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</si>
  <si>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</si>
  <si>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</si>
  <si>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</si>
  <si>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</si>
  <si>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</si>
  <si>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</si>
  <si>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</si>
  <si>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</si>
  <si>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</si>
  <si>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</si>
  <si>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</si>
  <si>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</si>
  <si>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</si>
  <si>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</si>
  <si>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</si>
  <si>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</si>
  <si>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</si>
  <si>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</si>
  <si>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</si>
  <si>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</si>
  <si>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</si>
  <si>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</si>
  <si>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</si>
  <si>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</si>
  <si>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</si>
  <si>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</si>
  <si>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</si>
  <si>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</si>
  <si>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</si>
  <si>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</si>
  <si>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</si>
  <si>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</si>
  <si>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</si>
  <si>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</si>
  <si>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</si>
  <si>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</si>
  <si>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</si>
  <si>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ZF042</t>
  </si>
  <si>
    <t>Krytí mastný tyl jelonet 10 x 10 cm á 10 ks 7404</t>
  </si>
  <si>
    <t>ZL664</t>
  </si>
  <si>
    <t>Krytí mastný tyl pharmatull 10 x 20 cm bal. á 10 ks P-Tull1020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</si>
  <si>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</si>
  <si>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</si>
  <si>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</si>
  <si>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</si>
  <si>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</si>
  <si>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</si>
  <si>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</si>
  <si>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</si>
  <si>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</si>
  <si>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</si>
  <si>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</si>
  <si>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</si>
  <si>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</si>
  <si>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</si>
  <si>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</si>
  <si>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</si>
  <si>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</si>
  <si>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</si>
  <si>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</si>
  <si>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</si>
  <si>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</si>
  <si>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</si>
  <si>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ZA314</t>
  </si>
  <si>
    <t>Obinadlo idealast-haft 8 cm x   4 m 9311113</t>
  </si>
  <si>
    <t>ZN471</t>
  </si>
  <si>
    <t>Obvaz elastický síťový pruban č. 6 hlava, ramena, stehno 1323300260</t>
  </si>
  <si>
    <t>ZA006</t>
  </si>
  <si>
    <t>Obvaz elastický síťový pruban č. 8 427308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</si>
  <si>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</si>
  <si>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</si>
  <si>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</si>
  <si>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</si>
  <si>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</si>
  <si>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</si>
  <si>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</si>
  <si>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</si>
  <si>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</si>
  <si>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</si>
  <si>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</si>
  <si>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</si>
  <si>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</si>
  <si>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</si>
  <si>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</si>
  <si>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</si>
  <si>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</si>
  <si>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</si>
  <si>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</si>
  <si>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</si>
  <si>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</si>
  <si>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</si>
  <si>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</si>
  <si>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</si>
  <si>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</si>
  <si>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</si>
  <si>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</si>
  <si>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</si>
  <si>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</si>
  <si>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</si>
  <si>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</si>
  <si>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</si>
  <si>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</si>
  <si>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</si>
  <si>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</si>
  <si>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</si>
  <si>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</si>
  <si>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</si>
  <si>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</si>
  <si>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</si>
  <si>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</si>
  <si>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</si>
  <si>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</si>
  <si>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</si>
  <si>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</si>
  <si>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</si>
  <si>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</si>
  <si>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</si>
  <si>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</si>
  <si>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</si>
  <si>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</si>
  <si>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</si>
  <si>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</si>
  <si>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</si>
  <si>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ZB117</t>
  </si>
  <si>
    <t>Lanceta haemolance modrá plus low flow bal. á 100 ks DIS7371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</si>
  <si>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</si>
  <si>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</si>
  <si>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</si>
  <si>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</si>
  <si>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</si>
  <si>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</si>
  <si>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</si>
  <si>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</si>
  <si>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</si>
  <si>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</si>
  <si>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</si>
  <si>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</si>
  <si>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ZB439</t>
  </si>
  <si>
    <t>Odstraňovač náplastí Convacare á 100 ks 0011279 37443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</si>
  <si>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</si>
  <si>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</si>
  <si>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</si>
  <si>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</si>
  <si>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</si>
  <si>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</si>
  <si>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</si>
  <si>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</si>
  <si>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</si>
  <si>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</si>
  <si>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</si>
  <si>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</si>
  <si>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</si>
  <si>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</si>
  <si>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</si>
  <si>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</si>
  <si>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</si>
  <si>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</si>
  <si>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</si>
  <si>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</si>
  <si>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</si>
  <si>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</si>
  <si>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</si>
  <si>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</si>
  <si>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</si>
  <si>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</si>
  <si>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</si>
  <si>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</si>
  <si>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</si>
  <si>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</si>
  <si>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</si>
  <si>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</si>
  <si>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</si>
  <si>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</si>
  <si>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</si>
  <si>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</si>
  <si>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</si>
  <si>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</si>
  <si>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</si>
  <si>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</si>
  <si>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</si>
  <si>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</si>
  <si>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</si>
  <si>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</si>
  <si>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</si>
  <si>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</si>
  <si>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</si>
  <si>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</si>
  <si>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</si>
  <si>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</si>
  <si>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</si>
  <si>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</si>
  <si>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</si>
  <si>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</si>
  <si>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</si>
  <si>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</si>
  <si>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</si>
  <si>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</si>
  <si>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</si>
  <si>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</si>
  <si>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</si>
  <si>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</si>
  <si>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</si>
  <si>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</si>
  <si>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</si>
  <si>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</si>
  <si>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</si>
  <si>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</si>
  <si>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</si>
  <si>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</si>
  <si>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</si>
  <si>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</si>
  <si>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</si>
  <si>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</si>
  <si>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</si>
  <si>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</si>
  <si>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</si>
  <si>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</si>
  <si>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</si>
  <si>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</si>
  <si>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</si>
  <si>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</si>
  <si>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</si>
  <si>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</si>
  <si>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</si>
  <si>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</si>
  <si>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</si>
  <si>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</si>
  <si>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</si>
  <si>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</si>
  <si>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</si>
  <si>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</si>
  <si>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</si>
  <si>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</si>
  <si>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</si>
  <si>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</si>
  <si>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</si>
  <si>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</si>
  <si>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</si>
  <si>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</si>
  <si>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</si>
  <si>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</si>
  <si>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</si>
  <si>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</si>
  <si>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</si>
  <si>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</si>
  <si>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</si>
  <si>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</si>
  <si>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</si>
  <si>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</si>
  <si>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</si>
  <si>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</si>
  <si>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</si>
  <si>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</si>
  <si>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</si>
  <si>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</si>
  <si>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</si>
  <si>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</si>
  <si>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</si>
  <si>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</si>
  <si>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</si>
  <si>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</si>
  <si>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</si>
  <si>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</si>
  <si>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</si>
  <si>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</si>
  <si>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</si>
  <si>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</si>
  <si>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</si>
  <si>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</si>
  <si>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</si>
  <si>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</si>
  <si>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</si>
  <si>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</si>
  <si>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</si>
  <si>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</si>
  <si>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</si>
  <si>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</si>
  <si>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</si>
  <si>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</si>
  <si>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</si>
  <si>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</si>
  <si>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</si>
  <si>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</si>
  <si>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</si>
  <si>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</si>
  <si>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</si>
  <si>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</si>
  <si>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</si>
  <si>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</si>
  <si>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</si>
  <si>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</si>
  <si>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</si>
  <si>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</si>
  <si>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</si>
  <si>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</si>
  <si>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</si>
  <si>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</si>
  <si>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</si>
  <si>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ZB404</t>
  </si>
  <si>
    <t>Náplast cosmos 8 cm x 1 m 5403353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</si>
  <si>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</si>
  <si>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</si>
  <si>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</si>
  <si>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</si>
  <si>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</si>
  <si>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</si>
  <si>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</si>
  <si>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</si>
  <si>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</si>
  <si>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</si>
  <si>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</si>
  <si>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</si>
  <si>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</si>
  <si>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</si>
  <si>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</si>
  <si>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</si>
  <si>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</si>
  <si>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</si>
  <si>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</si>
  <si>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</si>
  <si>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</si>
  <si>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</si>
  <si>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</si>
  <si>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</si>
  <si>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</si>
  <si>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</si>
  <si>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</si>
  <si>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</si>
  <si>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ZB844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</si>
  <si>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</si>
  <si>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</si>
  <si>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</si>
  <si>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</si>
  <si>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</si>
  <si>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</si>
  <si>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</si>
  <si>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</si>
  <si>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</si>
  <si>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</si>
  <si>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</si>
  <si>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ZF911</t>
  </si>
  <si>
    <t>Nůžky oční rovné 105 mm B397113920043</t>
  </si>
  <si>
    <t>ZB963</t>
  </si>
  <si>
    <t>Pinzeta anatomická úzká 145 mm B397114920019</t>
  </si>
  <si>
    <t>ZL689</t>
  </si>
  <si>
    <t>Roztok Accu-Check Performa Int´l Controls 1+2 level 04861736</t>
  </si>
  <si>
    <t>ZA790</t>
  </si>
  <si>
    <t>Stříkačka injekční 2-dílná 5 ml L Inject Solo4606051V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</si>
  <si>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</si>
  <si>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</si>
  <si>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</si>
  <si>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</si>
  <si>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</si>
  <si>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</si>
  <si>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</si>
  <si>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</si>
  <si>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Zkumavka močová + aplikátor s chem.stabilizátorem UriSwab žlutá 802CE.A</t>
  </si>
  <si>
    <t>ZB766</t>
  </si>
  <si>
    <t>Zkumavka zelená 9 ml 455084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</si>
  <si>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</si>
  <si>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</si>
  <si>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</si>
  <si>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</si>
  <si>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</si>
  <si>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</si>
  <si>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</si>
  <si>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</si>
  <si>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</si>
  <si>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</si>
  <si>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</si>
  <si>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</si>
  <si>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</si>
  <si>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</si>
  <si>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</si>
  <si>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</si>
  <si>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</si>
  <si>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</si>
  <si>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</si>
  <si>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</si>
  <si>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</si>
  <si>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</si>
  <si>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</si>
  <si>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</si>
  <si>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</si>
  <si>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</si>
  <si>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</si>
  <si>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</si>
  <si>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</si>
  <si>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</si>
  <si>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</si>
  <si>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</si>
  <si>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</si>
  <si>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</si>
  <si>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</si>
  <si>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</si>
  <si>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</si>
  <si>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</si>
  <si>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ZP329</t>
  </si>
  <si>
    <t>Krytí hemostatické traumacel FAM trium 5 x 10 cm bal. á 10 ks 10132</t>
  </si>
  <si>
    <t>ZA544</t>
  </si>
  <si>
    <t>Krytí inadine nepřilnavé 5,0 x 5,0 cm 1/10 SYS01481EE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</si>
  <si>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</si>
  <si>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</si>
  <si>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</si>
  <si>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</si>
  <si>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</si>
  <si>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</si>
  <si>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</si>
  <si>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</si>
  <si>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</si>
  <si>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</si>
  <si>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ZA476</t>
  </si>
  <si>
    <t>Krytí mepilex border lite 10 x 10 cm bal. á 5 ks 281300-00</t>
  </si>
  <si>
    <t>ZD634</t>
  </si>
  <si>
    <t>Krytí mepilex border sacrum 23 x 23 cm bal. á 5 ks 282400-01</t>
  </si>
  <si>
    <t>ZN816</t>
  </si>
  <si>
    <t>Krytí roztok k výplachu a čištění ran ActiMaris Sensitiv 300 ml 3098093</t>
  </si>
  <si>
    <t>ZO420</t>
  </si>
  <si>
    <t>Krytí tegaderm CHG 7,5 cm x 8,5 cm na CŽK-antibakt. bal. á 25 ks 1660R</t>
  </si>
  <si>
    <t>ZD770</t>
  </si>
  <si>
    <t>Krytí tubifast 7,5 x 10 m 2438</t>
  </si>
  <si>
    <t>ZH012</t>
  </si>
  <si>
    <t>Náplast micropore 2,50 cm x 9,10 m 840W-1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</si>
  <si>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</si>
  <si>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</si>
  <si>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</si>
  <si>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</si>
  <si>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</si>
  <si>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</si>
  <si>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ZA330</t>
  </si>
  <si>
    <t>Obinadlo fixa crep   8 cm x 4 m 1323100103</t>
  </si>
  <si>
    <t>ZA003</t>
  </si>
  <si>
    <t>Obvaz elastický síťový pruban č. 2 4273020</t>
  </si>
  <si>
    <t>ZC748</t>
  </si>
  <si>
    <t>Brýle kyslíkové 210 cm, á 50 ks, 1104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</si>
  <si>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</si>
  <si>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</si>
  <si>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</si>
  <si>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</si>
  <si>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</si>
  <si>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</si>
  <si>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</si>
  <si>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</si>
  <si>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ZB075</t>
  </si>
  <si>
    <t>Hadička kyslíková 2 m s koncovkami H-103007</t>
  </si>
  <si>
    <t>ZN410</t>
  </si>
  <si>
    <t>Katetr močový nelaton 16CH Silasil balónkový 28 dní bal. á 10 ks 186005-000160</t>
  </si>
  <si>
    <t>ZC744</t>
  </si>
  <si>
    <t>Katetr močový tiemann CH16 s balonkem 5/10 ml bal. á 12 ks K02-9816-02</t>
  </si>
  <si>
    <t>ZB103</t>
  </si>
  <si>
    <t>Láhev k odsávačce flovac 2l hadice 1,8 m 000-036-021</t>
  </si>
  <si>
    <t>ZG497</t>
  </si>
  <si>
    <t>Lepidlo tkáňové na pokožku Glubran tiss bal. á 10 ks 0,25 ml G-NBOC2-25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</si>
  <si>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</si>
  <si>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</si>
  <si>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</si>
  <si>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</si>
  <si>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</si>
  <si>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</si>
  <si>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</si>
  <si>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</si>
  <si>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ZA691</t>
  </si>
  <si>
    <t>Rampa 3 kohouty discofix 16600C/4085434/</t>
  </si>
  <si>
    <t>ZB804</t>
  </si>
  <si>
    <t>Regulátor průtoku infúze dosicair DF 100</t>
  </si>
  <si>
    <t>ZA688</t>
  </si>
  <si>
    <t>Sáček močový curity s hod. diurézou 400 ml hadička 150 cm 8150</t>
  </si>
  <si>
    <t>ZD616</t>
  </si>
  <si>
    <t>Set sterilní pro močovou katetrizaci+ aqua permanent 4 Mediset bal. á 54 ks 753882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</si>
  <si>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</si>
  <si>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</si>
  <si>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</si>
  <si>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</si>
  <si>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</si>
  <si>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</si>
  <si>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</si>
  <si>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</si>
  <si>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</si>
  <si>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</si>
  <si>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</si>
  <si>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</si>
  <si>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</si>
  <si>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</si>
  <si>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</si>
  <si>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</si>
  <si>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</si>
  <si>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</si>
  <si>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</si>
  <si>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</si>
  <si>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</si>
  <si>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</si>
  <si>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</si>
  <si>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</si>
  <si>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</si>
  <si>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</si>
  <si>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</si>
  <si>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</si>
  <si>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</si>
  <si>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</si>
  <si>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</si>
  <si>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</si>
  <si>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</si>
  <si>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</si>
  <si>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</si>
  <si>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</si>
  <si>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</si>
  <si>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</si>
  <si>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</si>
  <si>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</si>
  <si>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</si>
  <si>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</si>
  <si>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</si>
  <si>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</si>
  <si>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ZC047</t>
  </si>
  <si>
    <t>Miska petri sklo 60 mm 713874</t>
  </si>
  <si>
    <t>Kompresa AB 20 x 40 cm/1 ks sterilní NT savá (1230114051) 1327114051</t>
  </si>
  <si>
    <t>ZE486</t>
  </si>
  <si>
    <t>Krytí mepilex border lite 4 x 5 cm bal. á 10 ks 281000</t>
  </si>
  <si>
    <t>ZA537</t>
  </si>
  <si>
    <t>Krytí mepilex heel 13 x 20 cm bal. á 5 ks 288100-01</t>
  </si>
  <si>
    <t>ZO128</t>
  </si>
  <si>
    <t>Krytí roztok  k výplachu a čištění ran ActiMaris Sensitiv 1000 ml 3098119</t>
  </si>
  <si>
    <t>ZK646</t>
  </si>
  <si>
    <t>Krytí tegaderm CHG 8,5 cm x 11,5 cm na CŽK-antibakt. bal. á 25 ks 1657R</t>
  </si>
  <si>
    <t>ZL668</t>
  </si>
  <si>
    <t>Náplast silikon tape 2,5 cm x 5 m bal. á 12 ks 2770-1</t>
  </si>
  <si>
    <t>ZA576</t>
  </si>
  <si>
    <t>Set sterilní pro močovou katetrizaci Mediset bal. á 10 ks 4552710</t>
  </si>
  <si>
    <t>ZB449</t>
  </si>
  <si>
    <t>Kanyla ET 7,0 s manžetou 9570E</t>
  </si>
  <si>
    <t>ZD748</t>
  </si>
  <si>
    <t>Set sterilní pro žilní katetrizaci a rouškování bal. á 10 ks Kit CVK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</si>
  <si>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</si>
  <si>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</si>
  <si>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</si>
  <si>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</si>
  <si>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</si>
  <si>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</si>
  <si>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ZB822</t>
  </si>
  <si>
    <t>Tampon odběrový plastová tyčinka bal. á 100 ks 155C (1656) - povoleno pouze pro urologii, oční klinika, HOK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</si>
  <si>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</si>
  <si>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</si>
  <si>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</si>
  <si>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</si>
  <si>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ZB125</t>
  </si>
  <si>
    <t>Láhev kultivační 25 cm2 á 360 ks 90026</t>
  </si>
  <si>
    <t>ZI041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</si>
  <si>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</si>
  <si>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</si>
  <si>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</si>
  <si>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</si>
  <si>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</si>
  <si>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</si>
  <si>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</si>
  <si>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</si>
  <si>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</si>
  <si>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</si>
  <si>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</si>
  <si>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</si>
  <si>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</si>
  <si>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ZG892</t>
  </si>
  <si>
    <t>Sklo podložní sysmex microscope slides bal. á 50 ks (37001300T) ZE000525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</si>
  <si>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</si>
  <si>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</si>
  <si>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</si>
  <si>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</si>
  <si>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</si>
  <si>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</si>
  <si>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</si>
  <si>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</si>
  <si>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</si>
  <si>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</si>
  <si>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</si>
  <si>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</si>
  <si>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</si>
  <si>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</si>
  <si>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</si>
  <si>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</si>
  <si>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</si>
  <si>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</si>
  <si>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</si>
  <si>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</si>
  <si>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</si>
  <si>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</si>
  <si>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</si>
  <si>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</si>
  <si>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</si>
  <si>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</si>
  <si>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</si>
  <si>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</si>
  <si>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</si>
  <si>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</si>
  <si>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ZC100</t>
  </si>
  <si>
    <t>Vata buničitá dělená 2 role / 500 ks 40 x 50 mm 1230200310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</si>
  <si>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</si>
  <si>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</si>
  <si>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</si>
  <si>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</si>
  <si>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</si>
  <si>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</si>
  <si>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</si>
  <si>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</si>
  <si>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</si>
  <si>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</si>
  <si>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</si>
  <si>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</si>
  <si>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</si>
  <si>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</si>
  <si>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</si>
  <si>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</si>
  <si>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</si>
  <si>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</si>
  <si>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</si>
  <si>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</si>
  <si>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</si>
  <si>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</si>
  <si>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ZC298</t>
  </si>
  <si>
    <t>Nástavec combitips plus 1,0 ml bal. á 100 ks 0030089430</t>
  </si>
  <si>
    <t>ZB998</t>
  </si>
  <si>
    <t>Nunc easy flask s filt. 25 cm2 bal. á 200 ks 156367</t>
  </si>
  <si>
    <t>ZF879</t>
  </si>
  <si>
    <t>Papír filtrační skládaný průměr 150 mm bal. á 500 ks PPER2R/80G/S150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</si>
  <si>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</si>
  <si>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</si>
  <si>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</si>
  <si>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</si>
  <si>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</si>
  <si>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</si>
  <si>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</si>
  <si>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</si>
  <si>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</si>
  <si>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</si>
  <si>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</si>
  <si>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</si>
  <si>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</si>
  <si>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</si>
  <si>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ZK566</t>
  </si>
  <si>
    <t>Zkumavka centrifugační falcon 15 ml sterilní bal. á 50 ks IBSAD1003</t>
  </si>
  <si>
    <t>ZI720</t>
  </si>
  <si>
    <t>Zkumavka PS 15 ml sterilní á 1200 ks 400915 S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</si>
  <si>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</si>
  <si>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</si>
  <si>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</si>
  <si>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</si>
  <si>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</si>
  <si>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</si>
  <si>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</si>
  <si>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</si>
  <si>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</si>
  <si>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</si>
  <si>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</si>
  <si>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</si>
  <si>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</si>
  <si>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</si>
  <si>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</si>
  <si>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</si>
  <si>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</si>
  <si>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</si>
  <si>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</si>
  <si>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</si>
  <si>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ZC488</t>
  </si>
  <si>
    <t>Jehla rozplňovací gauge blunt 28110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</si>
  <si>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</si>
  <si>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</si>
  <si>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</si>
  <si>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</si>
  <si>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</si>
  <si>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</si>
  <si>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</si>
  <si>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</si>
  <si>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</si>
  <si>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</si>
  <si>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</si>
  <si>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</si>
  <si>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</si>
  <si>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</si>
  <si>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</si>
  <si>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</si>
  <si>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</si>
  <si>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</si>
  <si>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</si>
  <si>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</si>
  <si>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</si>
  <si>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</si>
  <si>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</si>
  <si>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</si>
  <si>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</si>
  <si>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</si>
  <si>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</si>
  <si>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</si>
  <si>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</si>
  <si>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</si>
  <si>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</si>
  <si>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</si>
  <si>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</si>
  <si>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</si>
  <si>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</si>
  <si>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</si>
  <si>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</si>
  <si>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</si>
  <si>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</si>
  <si>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</si>
  <si>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</si>
  <si>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</si>
  <si>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</si>
  <si>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</si>
  <si>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</si>
  <si>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</si>
  <si>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</si>
  <si>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</si>
  <si>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</si>
  <si>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</si>
  <si>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</si>
  <si>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</si>
  <si>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</si>
  <si>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</si>
  <si>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</si>
  <si>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</si>
  <si>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</si>
  <si>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</si>
  <si>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</si>
  <si>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</si>
  <si>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</si>
  <si>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</si>
  <si>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</si>
  <si>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</si>
  <si>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</si>
  <si>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</si>
  <si>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</si>
  <si>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</si>
  <si>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</si>
  <si>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</si>
  <si>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</si>
  <si>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</si>
  <si>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</si>
  <si>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</si>
  <si>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</si>
  <si>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</si>
  <si>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</si>
  <si>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</si>
  <si>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</si>
  <si>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</si>
  <si>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</si>
  <si>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</si>
  <si>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</si>
  <si>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</si>
  <si>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</si>
  <si>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</si>
  <si>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</si>
  <si>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</si>
  <si>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</si>
  <si>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</si>
  <si>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</si>
  <si>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</si>
  <si>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</si>
  <si>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</si>
  <si>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</si>
  <si>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</si>
  <si>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</si>
  <si>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</si>
  <si>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</si>
  <si>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</si>
  <si>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</si>
  <si>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</si>
  <si>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</si>
  <si>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</si>
  <si>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</si>
  <si>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</si>
  <si>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</si>
  <si>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</si>
  <si>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</si>
  <si>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</si>
  <si>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</si>
  <si>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</si>
  <si>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</si>
  <si>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</si>
  <si>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</si>
  <si>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</si>
  <si>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</si>
  <si>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</si>
  <si>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</si>
  <si>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</si>
  <si>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</si>
  <si>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</si>
  <si>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</si>
  <si>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</si>
  <si>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</si>
  <si>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</si>
  <si>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</si>
  <si>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</si>
  <si>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</si>
  <si>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</si>
  <si>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</si>
  <si>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</si>
  <si>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</si>
  <si>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</si>
  <si>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</si>
  <si>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</si>
  <si>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</si>
  <si>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</si>
  <si>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</si>
  <si>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</si>
  <si>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</si>
  <si>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</si>
  <si>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</si>
  <si>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</si>
  <si>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</si>
  <si>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</si>
  <si>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</si>
  <si>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</si>
  <si>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</si>
  <si>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</si>
  <si>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</si>
  <si>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</si>
  <si>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</si>
  <si>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</si>
  <si>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</si>
  <si>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</si>
  <si>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</si>
  <si>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</si>
  <si>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</si>
  <si>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</si>
  <si>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</si>
  <si>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</si>
  <si>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</si>
  <si>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</si>
  <si>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</si>
  <si>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</si>
  <si>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</si>
  <si>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</si>
  <si>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</si>
  <si>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</si>
  <si>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</si>
  <si>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</si>
  <si>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</si>
  <si>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</si>
  <si>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</si>
  <si>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</si>
  <si>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</si>
  <si>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</si>
  <si>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</si>
  <si>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</si>
  <si>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</si>
  <si>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</si>
  <si>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</si>
  <si>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</si>
  <si>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</si>
  <si>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</si>
  <si>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</si>
  <si>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</si>
  <si>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</si>
  <si>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</si>
  <si>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</si>
  <si>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</si>
  <si>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</si>
  <si>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</si>
  <si>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</si>
  <si>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</si>
  <si>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DB762</t>
  </si>
  <si>
    <t>TC PAI 1 ELISA KIT</t>
  </si>
  <si>
    <t>DC686</t>
  </si>
  <si>
    <t>TC t-PA antigen kit</t>
  </si>
  <si>
    <t>DF196</t>
  </si>
  <si>
    <t>TGA RC Low 50 x 1 ml</t>
  </si>
  <si>
    <t>DH650</t>
  </si>
  <si>
    <t>TRAP test  3x1 ml</t>
  </si>
  <si>
    <t>DH679</t>
  </si>
  <si>
    <t>Trigger (2x250 ml)</t>
  </si>
  <si>
    <t>DG985</t>
  </si>
  <si>
    <t>1xTE buffer mol grade 3x100ml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</si>
  <si>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</si>
  <si>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</si>
  <si>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</si>
  <si>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</si>
  <si>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</si>
  <si>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</si>
  <si>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</si>
  <si>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</si>
  <si>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</si>
  <si>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</si>
  <si>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</si>
  <si>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</si>
  <si>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</si>
  <si>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</si>
  <si>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</si>
  <si>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</si>
  <si>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</si>
  <si>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</si>
  <si>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</si>
  <si>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</si>
  <si>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</si>
  <si>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</si>
  <si>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DH788</t>
  </si>
  <si>
    <t>CKS1B/CDKN2C (P18)</t>
  </si>
  <si>
    <t>DG883</t>
  </si>
  <si>
    <t>CL 6q21/8q24</t>
  </si>
  <si>
    <t>DD290</t>
  </si>
  <si>
    <t>EARLES BAL. SALT SOLUTION, W CA,MG.PHRED</t>
  </si>
  <si>
    <t>DH576</t>
  </si>
  <si>
    <t>ERBB4/2q11 Dual Color Probe</t>
  </si>
  <si>
    <t>DH217</t>
  </si>
  <si>
    <t>Fixo gum 50g</t>
  </si>
  <si>
    <t>DH725</t>
  </si>
  <si>
    <t>Human Chr 13 Paint, Orange</t>
  </si>
  <si>
    <t>DH797</t>
  </si>
  <si>
    <t>Human Chr 14 Paint, FITC</t>
  </si>
  <si>
    <t>DH219</t>
  </si>
  <si>
    <t>ChromoLympho-B prolif. MIX</t>
  </si>
  <si>
    <t>DF144</t>
  </si>
  <si>
    <t>IMDM 500 ml</t>
  </si>
  <si>
    <t>DD652</t>
  </si>
  <si>
    <t>Imersní olej pro mikroskopii 500 ml OLYMPUS</t>
  </si>
  <si>
    <t>DG948</t>
  </si>
  <si>
    <t>Insulin-transferrin-Selenium 10ml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</si>
  <si>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</si>
  <si>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</si>
  <si>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</si>
  <si>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</si>
  <si>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</si>
  <si>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</si>
  <si>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</si>
  <si>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</si>
  <si>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</si>
  <si>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</si>
  <si>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</si>
  <si>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</si>
  <si>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</si>
  <si>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</si>
  <si>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</si>
  <si>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</si>
  <si>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</si>
  <si>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</si>
  <si>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</si>
  <si>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</si>
  <si>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</si>
  <si>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</si>
  <si>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</si>
  <si>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</si>
  <si>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</si>
  <si>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</si>
  <si>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DG420</t>
  </si>
  <si>
    <t>Sterilní voda - 500 ml sklo</t>
  </si>
  <si>
    <t>DG995</t>
  </si>
  <si>
    <t>TCRAD Breakapart Probe</t>
  </si>
  <si>
    <t>DH769</t>
  </si>
  <si>
    <t>TRA Break Apart FISH Probe Kit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</si>
  <si>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</si>
  <si>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</si>
  <si>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</si>
  <si>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</si>
  <si>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</si>
  <si>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</si>
  <si>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DH319</t>
  </si>
  <si>
    <t>XCP 13 Green</t>
  </si>
  <si>
    <t>DG728</t>
  </si>
  <si>
    <t>XL 5q31</t>
  </si>
  <si>
    <t>DG927</t>
  </si>
  <si>
    <t>XL AML1 Break Apart probe</t>
  </si>
  <si>
    <t>DF232</t>
  </si>
  <si>
    <t>XL BCL2 BA</t>
  </si>
  <si>
    <t>DA833</t>
  </si>
  <si>
    <t>XL BCR/ABL1 PLUS</t>
  </si>
  <si>
    <t>DA757</t>
  </si>
  <si>
    <t>XL CCl Probe Kit</t>
  </si>
  <si>
    <t>DG576</t>
  </si>
  <si>
    <t>XL del (20q)</t>
  </si>
  <si>
    <t>DG396</t>
  </si>
  <si>
    <t>XL Del (7q31/7q22)</t>
  </si>
  <si>
    <t>DG715</t>
  </si>
  <si>
    <t>XL ETV6</t>
  </si>
  <si>
    <t>DG630</t>
  </si>
  <si>
    <t>XL EVI 1probe</t>
  </si>
  <si>
    <t>DA752</t>
  </si>
  <si>
    <t>XL IGH plus</t>
  </si>
  <si>
    <t>DB315</t>
  </si>
  <si>
    <t>XL IGH/MYC</t>
  </si>
  <si>
    <t>DD833</t>
  </si>
  <si>
    <t>XL IGK</t>
  </si>
  <si>
    <t>DG618</t>
  </si>
  <si>
    <t>XL MLL plus</t>
  </si>
  <si>
    <t>DF568</t>
  </si>
  <si>
    <t>XL MYC amp</t>
  </si>
  <si>
    <t>DF231</t>
  </si>
  <si>
    <t>XL MYC BA</t>
  </si>
  <si>
    <t>DG477</t>
  </si>
  <si>
    <t>XL-TP53/CEP 17</t>
  </si>
  <si>
    <t>DH293</t>
  </si>
  <si>
    <t>XT ALK BA</t>
  </si>
  <si>
    <t>DH768</t>
  </si>
  <si>
    <t>ZytoLight SPEC 11q gain/loss Triple Color Probe</t>
  </si>
  <si>
    <t>DH806</t>
  </si>
  <si>
    <t>Anti-Human CD20 PE 100 tests</t>
  </si>
  <si>
    <t>DH834</t>
  </si>
  <si>
    <t>DH836</t>
  </si>
  <si>
    <t>Anti-Human CD3 APC 100 tests</t>
  </si>
  <si>
    <t>DH808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</si>
  <si>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</si>
  <si>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</si>
  <si>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</si>
  <si>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</si>
  <si>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</si>
  <si>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</si>
  <si>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</si>
  <si>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</si>
  <si>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</si>
  <si>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</si>
  <si>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</si>
  <si>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</si>
  <si>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</si>
  <si>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</si>
  <si>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</si>
  <si>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</si>
  <si>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</si>
  <si>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</si>
  <si>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</si>
  <si>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</si>
  <si>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</si>
  <si>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</si>
  <si>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</si>
  <si>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</si>
  <si>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</si>
  <si>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</si>
  <si>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</si>
  <si>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</si>
  <si>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DH847</t>
  </si>
  <si>
    <t>CD138-FITC</t>
  </si>
  <si>
    <t>DH755</t>
  </si>
  <si>
    <t>CD13-PE</t>
  </si>
  <si>
    <t>DG401</t>
  </si>
  <si>
    <t>CD14 FITC 100 tests</t>
  </si>
  <si>
    <t>DG309</t>
  </si>
  <si>
    <t>CD15 FITC Exbio</t>
  </si>
  <si>
    <t>DF167</t>
  </si>
  <si>
    <t>CD19 APC (LT19) Exbio 100 tests</t>
  </si>
  <si>
    <t>DG469</t>
  </si>
  <si>
    <t>CD19 FITC Exbio</t>
  </si>
  <si>
    <t>DH773</t>
  </si>
  <si>
    <t>CD19 klon LT19-FITC</t>
  </si>
  <si>
    <t>DH820</t>
  </si>
  <si>
    <t>CD19 PE-Cyanine7 25 tests</t>
  </si>
  <si>
    <t>DB844</t>
  </si>
  <si>
    <t>CD19-FITC/CD5-PE DUAL COLOR</t>
  </si>
  <si>
    <t>DG470</t>
  </si>
  <si>
    <t>CD2 FITC Exbio</t>
  </si>
  <si>
    <t>DH805</t>
  </si>
  <si>
    <t>CD20 FITC 120 tests</t>
  </si>
  <si>
    <t>DH833</t>
  </si>
  <si>
    <t>DH357</t>
  </si>
  <si>
    <t>CD23  FITC Exbio</t>
  </si>
  <si>
    <t>DH840</t>
  </si>
  <si>
    <t>CD23 FITC 120 tests</t>
  </si>
  <si>
    <t>DH812</t>
  </si>
  <si>
    <t>DG283</t>
  </si>
  <si>
    <t>CD24 PE Exbio</t>
  </si>
  <si>
    <t>DG483</t>
  </si>
  <si>
    <t>CD28 PE Exbio</t>
  </si>
  <si>
    <t>DH841</t>
  </si>
  <si>
    <t>CD2-FITC</t>
  </si>
  <si>
    <t>DG484</t>
  </si>
  <si>
    <t>Cd3 FITC Exbio</t>
  </si>
  <si>
    <t>DH839</t>
  </si>
  <si>
    <t>CD33 FITC 120 tests</t>
  </si>
  <si>
    <t>DH811</t>
  </si>
  <si>
    <t>DG849</t>
  </si>
  <si>
    <t>CD33 FITC Exbio(100TESTŮ)</t>
  </si>
  <si>
    <t>DG362</t>
  </si>
  <si>
    <t>CD33 PerCP Exbio</t>
  </si>
  <si>
    <t>DE946</t>
  </si>
  <si>
    <t>CD34 APC, 100 t.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</si>
  <si>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</si>
  <si>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</si>
  <si>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</si>
  <si>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</si>
  <si>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</si>
  <si>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</si>
  <si>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</si>
  <si>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</si>
  <si>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</si>
  <si>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</si>
  <si>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DE931</t>
  </si>
  <si>
    <t>CD4(FITC)/CD8(R-PE)(hu.)(2-Color)Kombitest™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</si>
  <si>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</si>
  <si>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</si>
  <si>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</si>
  <si>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</si>
  <si>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</si>
  <si>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</si>
  <si>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</si>
  <si>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</si>
  <si>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</si>
  <si>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</si>
  <si>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DH810</t>
  </si>
  <si>
    <t>DG496</t>
  </si>
  <si>
    <t>CD5 FITC Exbio</t>
  </si>
  <si>
    <t>DA256</t>
  </si>
  <si>
    <t>CD56 PE Exbio 100 tests</t>
  </si>
  <si>
    <t>DH552</t>
  </si>
  <si>
    <t>CD61 FITC (100 testů)</t>
  </si>
  <si>
    <t>DH508</t>
  </si>
  <si>
    <t>CD61 FITC (25 testů)</t>
  </si>
  <si>
    <t>DH553</t>
  </si>
  <si>
    <t>CD64 PE (100 testů)</t>
  </si>
  <si>
    <t>DH646</t>
  </si>
  <si>
    <t>CD65 FITC (100 testů)</t>
  </si>
  <si>
    <t>DH817</t>
  </si>
  <si>
    <t>CD66c PE 25 tests</t>
  </si>
  <si>
    <t>DH823</t>
  </si>
  <si>
    <t>CD73 PE 25 tests</t>
  </si>
  <si>
    <t>DH813</t>
  </si>
  <si>
    <t>CD8 PerCP 120 tests</t>
  </si>
  <si>
    <t>DG392</t>
  </si>
  <si>
    <t>CD8 PerCP Exbio 100 tests</t>
  </si>
  <si>
    <t>DH846</t>
  </si>
  <si>
    <t>CyCD79a-FITC</t>
  </si>
  <si>
    <t>DC085</t>
  </si>
  <si>
    <t>FACS Flow sheath fluid</t>
  </si>
  <si>
    <t>DH835</t>
  </si>
  <si>
    <t>FMC7 FITC 120 tests</t>
  </si>
  <si>
    <t>DH807</t>
  </si>
  <si>
    <t>DG504</t>
  </si>
  <si>
    <t>HLA-DR FITC Exbio</t>
  </si>
  <si>
    <t>DH809</t>
  </si>
  <si>
    <t>Isotype Control Mouse IgG1 PE 50 ug</t>
  </si>
  <si>
    <t>DH837</t>
  </si>
  <si>
    <t>DB120</t>
  </si>
  <si>
    <t>Kappa Light Chains APC</t>
  </si>
  <si>
    <t>801696</t>
  </si>
  <si>
    <t>-Lyzační roztok (HEM) pH=7,29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</si>
  <si>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</si>
  <si>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</si>
  <si>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</si>
  <si>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</si>
  <si>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</si>
  <si>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</si>
  <si>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</si>
  <si>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</si>
  <si>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</si>
  <si>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</si>
  <si>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</si>
  <si>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</si>
  <si>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</si>
  <si>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</si>
  <si>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</si>
  <si>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</si>
  <si>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</si>
  <si>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</si>
  <si>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</si>
  <si>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</si>
  <si>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</si>
  <si>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</si>
  <si>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</si>
  <si>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</si>
  <si>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</si>
  <si>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</si>
  <si>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</si>
  <si>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</si>
  <si>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DH776</t>
  </si>
  <si>
    <t>DEAE-Cellulose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</si>
  <si>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</si>
  <si>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</si>
  <si>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</si>
  <si>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</si>
  <si>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</si>
  <si>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</si>
  <si>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</si>
  <si>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</si>
  <si>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</si>
  <si>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</si>
  <si>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</si>
  <si>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</si>
  <si>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</si>
  <si>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</si>
  <si>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</si>
  <si>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</si>
  <si>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DF596</t>
  </si>
  <si>
    <t>Invisorb Spin Blood Mini Kit (50 purifikací)</t>
  </si>
  <si>
    <t>DH473</t>
  </si>
  <si>
    <t>Ipsogen NPM1 mut A MutaQuant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</si>
  <si>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</si>
  <si>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</si>
  <si>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</si>
  <si>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</si>
  <si>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</si>
  <si>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</si>
  <si>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</si>
  <si>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</si>
  <si>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</si>
  <si>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</si>
  <si>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</si>
  <si>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</si>
  <si>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</si>
  <si>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</si>
  <si>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</si>
  <si>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</si>
  <si>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</si>
  <si>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</si>
  <si>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</si>
  <si>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</si>
  <si>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</si>
  <si>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</si>
  <si>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</si>
  <si>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</si>
  <si>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DE971</t>
  </si>
  <si>
    <t>QIAamp DNA FFPE Tissue Kit</t>
  </si>
  <si>
    <t>DD993</t>
  </si>
  <si>
    <t>QIAQUICK GEL EXTRACTION KIT (250)</t>
  </si>
  <si>
    <t>DG588</t>
  </si>
  <si>
    <t>Qubit dsDNA BR Assay kit 500r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</si>
  <si>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</si>
  <si>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</si>
  <si>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</si>
  <si>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</si>
  <si>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</si>
  <si>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</si>
  <si>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</si>
  <si>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</si>
  <si>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DH080</t>
  </si>
  <si>
    <t>TRI Reagent</t>
  </si>
  <si>
    <t>DH792</t>
  </si>
  <si>
    <t>DD126</t>
  </si>
  <si>
    <t>TRIZOL Reagent 200 ml</t>
  </si>
  <si>
    <t>DG383</t>
  </si>
  <si>
    <t>Bactec PEDS</t>
  </si>
  <si>
    <t>DG384</t>
  </si>
  <si>
    <t>Bactec- PEDS - PLUS/F - plastic</t>
  </si>
  <si>
    <t>501551</t>
  </si>
  <si>
    <t>-Erytrolyzační pufr 10x konc. lab. tkáň. kultur 250 ml</t>
  </si>
  <si>
    <t>DG252</t>
  </si>
  <si>
    <t>HANK´S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</si>
  <si>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</si>
  <si>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</si>
  <si>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</si>
  <si>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</si>
  <si>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</si>
  <si>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</si>
  <si>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</si>
  <si>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</si>
  <si>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</si>
  <si>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</si>
  <si>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</si>
  <si>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</si>
  <si>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</si>
  <si>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</si>
  <si>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</si>
  <si>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</si>
  <si>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DG981</t>
  </si>
  <si>
    <t>SureTag DNA labeling kit</t>
  </si>
  <si>
    <t>Spotřeba zdravotnického materiálu - orientační přehled</t>
  </si>
  <si>
    <t>ON Data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</si>
  <si>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</si>
  <si>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</si>
  <si>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</si>
  <si>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</si>
  <si>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</si>
  <si>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</si>
  <si>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</si>
  <si>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</si>
  <si>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</si>
  <si>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</si>
  <si>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</si>
  <si>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</si>
  <si>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</si>
  <si>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</si>
  <si>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</si>
  <si>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</si>
  <si>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0001181</t>
  </si>
  <si>
    <t>0011420</t>
  </si>
  <si>
    <t>VINCRISTINE TEVA</t>
  </si>
  <si>
    <t>0011421</t>
  </si>
  <si>
    <t>0012669</t>
  </si>
  <si>
    <t>0016470</t>
  </si>
  <si>
    <t>0017011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</si>
  <si>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</si>
  <si>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</si>
  <si>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</si>
  <si>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</si>
  <si>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</si>
  <si>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</si>
  <si>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</si>
  <si>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</si>
  <si>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</si>
  <si>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</si>
  <si>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</si>
  <si>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</si>
  <si>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</si>
  <si>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</si>
  <si>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</si>
  <si>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</si>
  <si>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</si>
  <si>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</si>
  <si>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</si>
  <si>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</si>
  <si>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</si>
  <si>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</si>
  <si>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</si>
  <si>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</si>
  <si>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</si>
  <si>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</si>
  <si>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</si>
  <si>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</si>
  <si>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</si>
  <si>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</si>
  <si>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</si>
  <si>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</si>
  <si>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</si>
  <si>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</si>
  <si>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</si>
  <si>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</si>
  <si>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</si>
  <si>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</si>
  <si>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</si>
  <si>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</si>
  <si>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</si>
  <si>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</si>
  <si>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</si>
  <si>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</si>
  <si>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</si>
  <si>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</si>
  <si>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</si>
  <si>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</si>
  <si>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</si>
  <si>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</si>
  <si>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</si>
  <si>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</si>
  <si>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</si>
  <si>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</si>
  <si>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</si>
  <si>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</si>
  <si>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</si>
  <si>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</si>
  <si>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</si>
  <si>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</si>
  <si>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</si>
  <si>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</si>
  <si>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</si>
  <si>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</si>
  <si>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GENTAMICIN LEK 80 MG/2 ML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</si>
  <si>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</si>
  <si>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</si>
  <si>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</si>
  <si>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</si>
  <si>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</si>
  <si>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</si>
  <si>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</si>
  <si>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</si>
  <si>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</si>
  <si>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</si>
  <si>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</si>
  <si>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</si>
  <si>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</si>
  <si>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</si>
  <si>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0151436</t>
  </si>
  <si>
    <t>FERRLECIT</t>
  </si>
  <si>
    <t>0155379</t>
  </si>
  <si>
    <t>0162207</t>
  </si>
  <si>
    <t>DACARBAZIN TEVA</t>
  </si>
  <si>
    <t>0163175</t>
  </si>
  <si>
    <t>METHOTREXATE HOSPIRA</t>
  </si>
  <si>
    <t>0167973</t>
  </si>
  <si>
    <t>0191565</t>
  </si>
  <si>
    <t>0198417</t>
  </si>
  <si>
    <t>ABELCET</t>
  </si>
  <si>
    <t>0500552</t>
  </si>
  <si>
    <t>NPLATE</t>
  </si>
  <si>
    <t>0500566</t>
  </si>
  <si>
    <t>0500570</t>
  </si>
  <si>
    <t>0500683</t>
  </si>
  <si>
    <t>TEVAGRASTIM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</si>
  <si>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</si>
  <si>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</si>
  <si>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</si>
  <si>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</si>
  <si>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</si>
  <si>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</si>
  <si>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</si>
  <si>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</si>
  <si>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</si>
  <si>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0193650</t>
  </si>
  <si>
    <t>0167449</t>
  </si>
  <si>
    <t>0144562</t>
  </si>
  <si>
    <t>OXALIPLATIN ACCORD</t>
  </si>
  <si>
    <t>0088336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</si>
  <si>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</si>
  <si>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</si>
  <si>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</si>
  <si>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</si>
  <si>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</si>
  <si>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</si>
  <si>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</si>
  <si>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</si>
  <si>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</si>
  <si>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</si>
  <si>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</si>
  <si>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</si>
  <si>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</si>
  <si>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</si>
  <si>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</si>
  <si>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0010820</t>
  </si>
  <si>
    <t>0028940</t>
  </si>
  <si>
    <t>SOLIRIS</t>
  </si>
  <si>
    <t>0124239</t>
  </si>
  <si>
    <t>GRANISETRON B. BRAUN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</si>
  <si>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</si>
  <si>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</si>
  <si>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</si>
  <si>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</si>
  <si>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</si>
  <si>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</si>
  <si>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</si>
  <si>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</si>
  <si>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</si>
  <si>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</si>
  <si>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</si>
  <si>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</si>
  <si>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</si>
  <si>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</si>
  <si>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</si>
  <si>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ONDANSETRON ACCORD</t>
  </si>
  <si>
    <t>0206670</t>
  </si>
  <si>
    <t>BORTEGA</t>
  </si>
  <si>
    <t>0054227</t>
  </si>
  <si>
    <t>HIBERIX</t>
  </si>
  <si>
    <t>9999912</t>
  </si>
  <si>
    <t>Nespecifickř leŔivř p°ipravek</t>
  </si>
  <si>
    <t>0057477</t>
  </si>
  <si>
    <t>0207270</t>
  </si>
  <si>
    <t>0149375</t>
  </si>
  <si>
    <t>MOZOBIL</t>
  </si>
  <si>
    <t>0129698</t>
  </si>
  <si>
    <t>0185574</t>
  </si>
  <si>
    <t>LYNETORIL</t>
  </si>
  <si>
    <t>0137124</t>
  </si>
  <si>
    <t>0137123</t>
  </si>
  <si>
    <t>0194249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</si>
  <si>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</si>
  <si>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</si>
  <si>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</si>
  <si>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</si>
  <si>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</si>
  <si>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</si>
  <si>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</si>
  <si>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</si>
  <si>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</si>
  <si>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</si>
  <si>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</si>
  <si>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</si>
  <si>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</si>
  <si>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</si>
  <si>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</si>
  <si>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</si>
  <si>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</si>
  <si>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</si>
  <si>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</si>
  <si>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</si>
  <si>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</si>
  <si>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</si>
  <si>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</si>
  <si>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</si>
  <si>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</si>
  <si>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</si>
  <si>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</si>
  <si>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</si>
  <si>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</si>
  <si>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</si>
  <si>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</si>
  <si>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</si>
  <si>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</si>
  <si>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</si>
  <si>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</si>
  <si>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</si>
  <si>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</si>
  <si>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</si>
  <si>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</si>
  <si>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</si>
  <si>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</si>
  <si>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</si>
  <si>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</si>
  <si>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</si>
  <si>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</si>
  <si>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</si>
  <si>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</si>
  <si>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</si>
  <si>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</si>
  <si>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</si>
  <si>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</si>
  <si>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</si>
  <si>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</si>
  <si>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</si>
  <si>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</si>
  <si>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</si>
  <si>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</si>
  <si>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</si>
  <si>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</si>
  <si>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</si>
  <si>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</si>
  <si>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</si>
  <si>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</si>
  <si>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</si>
  <si>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</si>
  <si>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</si>
  <si>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</si>
  <si>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</si>
  <si>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</si>
  <si>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</si>
  <si>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</si>
  <si>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</si>
  <si>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</si>
  <si>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</si>
  <si>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</si>
  <si>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</si>
  <si>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</si>
  <si>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</si>
  <si>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</si>
  <si>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</si>
  <si>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</si>
  <si>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</si>
  <si>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</si>
  <si>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</si>
  <si>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</si>
  <si>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</si>
  <si>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</si>
  <si>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</si>
  <si>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</si>
  <si>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</si>
  <si>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</si>
  <si>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</si>
  <si>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</si>
  <si>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</si>
  <si>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</si>
  <si>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</si>
  <si>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</si>
  <si>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</si>
  <si>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</si>
  <si>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</si>
  <si>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</si>
  <si>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</si>
  <si>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</si>
  <si>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</si>
  <si>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</si>
  <si>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</si>
  <si>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</si>
  <si>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</si>
  <si>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</si>
  <si>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</si>
  <si>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</si>
  <si>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</si>
  <si>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</si>
  <si>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</si>
  <si>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</si>
  <si>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</si>
  <si>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</si>
  <si>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</si>
  <si>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</si>
  <si>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</si>
  <si>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</si>
  <si>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</si>
  <si>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</si>
  <si>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</si>
  <si>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</si>
  <si>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</si>
  <si>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</si>
  <si>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</si>
  <si>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</si>
  <si>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</si>
  <si>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</si>
  <si>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</si>
  <si>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</si>
  <si>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</si>
  <si>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</si>
  <si>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</si>
  <si>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</si>
  <si>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</si>
  <si>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</si>
  <si>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</si>
  <si>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</si>
  <si>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</si>
  <si>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</si>
  <si>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</si>
  <si>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</si>
  <si>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</si>
  <si>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</si>
  <si>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</si>
  <si>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</si>
  <si>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 xml:space="preserve">(VZP) VYŠETŘENÍ TŘÍ TROMBOFILNÍCH MUTACÍ SPOLEČNĚ </t>
  </si>
  <si>
    <t>94296</t>
  </si>
  <si>
    <t>94973</t>
  </si>
  <si>
    <t>(VZP) VYŠETŘENÍ DVOU TROMBOFILNÍCH MUTACÍ SPOLEČNĚ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</si>
  <si>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</si>
  <si>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</si>
  <si>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</si>
  <si>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</si>
  <si>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</si>
  <si>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</si>
  <si>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</si>
  <si>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</si>
  <si>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</si>
  <si>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</si>
  <si>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</si>
  <si>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</si>
  <si>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</si>
  <si>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</si>
  <si>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</si>
  <si>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</si>
  <si>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</si>
  <si>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</si>
  <si>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</si>
  <si>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</si>
  <si>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</si>
  <si>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</si>
  <si>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</si>
  <si>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</si>
  <si>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</si>
  <si>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</si>
  <si>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</si>
  <si>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</si>
  <si>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</si>
  <si>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</si>
  <si>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</si>
  <si>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</si>
  <si>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</si>
  <si>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</si>
  <si>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</si>
  <si>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</si>
  <si>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</si>
  <si>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</si>
  <si>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</si>
  <si>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</si>
  <si>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</si>
  <si>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</si>
  <si>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</si>
  <si>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</si>
  <si>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</si>
  <si>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</si>
  <si>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</si>
  <si>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</si>
  <si>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</si>
  <si>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</si>
  <si>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</si>
  <si>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</si>
  <si>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</si>
  <si>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</si>
  <si>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</si>
  <si>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</si>
  <si>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</si>
  <si>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</si>
  <si>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</si>
  <si>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</si>
  <si>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</si>
  <si>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</si>
  <si>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</si>
  <si>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</si>
  <si>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</si>
  <si>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</si>
  <si>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</si>
  <si>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</si>
  <si>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</si>
  <si>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</si>
  <si>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</si>
  <si>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</si>
  <si>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</si>
  <si>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</si>
  <si>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</si>
  <si>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</si>
  <si>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</si>
  <si>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</si>
  <si>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</si>
  <si>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</si>
  <si>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</si>
  <si>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</si>
  <si>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</si>
  <si>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</si>
  <si>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</si>
  <si>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</si>
  <si>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</si>
  <si>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</si>
  <si>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</si>
  <si>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</si>
  <si>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</si>
  <si>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</si>
  <si>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</si>
  <si>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</si>
  <si>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</si>
  <si>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</si>
  <si>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</si>
  <si>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</si>
  <si>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</si>
  <si>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</si>
  <si>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</si>
  <si>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</si>
  <si>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</si>
  <si>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</si>
  <si>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</si>
  <si>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</si>
  <si>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</si>
  <si>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</si>
  <si>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</si>
  <si>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</si>
  <si>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</si>
  <si>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</si>
  <si>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</si>
  <si>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</si>
  <si>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</si>
  <si>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</si>
  <si>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</si>
  <si>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</si>
  <si>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</si>
  <si>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</si>
  <si>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</si>
  <si>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</si>
  <si>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</si>
  <si>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</si>
  <si>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</si>
  <si>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</si>
  <si>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</si>
  <si>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</si>
  <si>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</si>
  <si>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</si>
  <si>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</si>
  <si>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</si>
  <si>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</si>
  <si>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</si>
  <si>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</si>
  <si>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</si>
  <si>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</si>
  <si>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</si>
  <si>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</si>
  <si>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</si>
  <si>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</si>
  <si>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</si>
  <si>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</si>
  <si>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</si>
  <si>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</si>
  <si>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</si>
  <si>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</si>
  <si>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</si>
  <si>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</si>
  <si>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</si>
  <si>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</si>
  <si>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</si>
  <si>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</si>
  <si>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</si>
  <si>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</si>
  <si>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</si>
  <si>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</si>
  <si>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</si>
  <si>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</si>
  <si>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</si>
  <si>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</si>
  <si>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</si>
  <si>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</si>
  <si>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</si>
  <si>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96127</t>
  </si>
  <si>
    <t>ALFA 2 - ANTIPLAZMIN - AKTIVITA</t>
  </si>
  <si>
    <t>96147</t>
  </si>
  <si>
    <t>PAI AKTIVITA</t>
  </si>
  <si>
    <t>04</t>
  </si>
  <si>
    <t>05</t>
  </si>
  <si>
    <t>07</t>
  </si>
  <si>
    <t>96891</t>
  </si>
  <si>
    <t>TROMBELASTOGRAM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</si>
  <si>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</si>
  <si>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</si>
  <si>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</si>
  <si>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</si>
  <si>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</si>
  <si>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</si>
  <si>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</si>
  <si>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</si>
  <si>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</si>
  <si>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</si>
  <si>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</si>
  <si>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</si>
  <si>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</si>
  <si>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</si>
  <si>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</si>
  <si>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</si>
  <si>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</si>
  <si>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</si>
  <si>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</si>
  <si>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</si>
  <si>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</si>
  <si>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</si>
  <si>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</si>
  <si>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</si>
  <si>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</si>
  <si>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</si>
  <si>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</si>
  <si>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</si>
  <si>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</si>
  <si>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0006480</t>
  </si>
  <si>
    <t>0008807</t>
  </si>
  <si>
    <t>0011785</t>
  </si>
  <si>
    <t>AMIKIN 1 G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</si>
  <si>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</si>
  <si>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</si>
  <si>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</si>
  <si>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</si>
  <si>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</si>
  <si>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</si>
  <si>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</si>
  <si>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</si>
  <si>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</si>
  <si>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</si>
  <si>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</si>
  <si>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</si>
  <si>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</si>
  <si>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</si>
  <si>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</si>
  <si>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0053922</t>
  </si>
  <si>
    <t>CIPHIN PRO INFUSIONE 200 MG/100 ML</t>
  </si>
  <si>
    <t>0059830</t>
  </si>
  <si>
    <t>CIPRINOL 200 MG/100 ML</t>
  </si>
  <si>
    <t>0062464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</si>
  <si>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</si>
  <si>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</si>
  <si>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</si>
  <si>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</si>
  <si>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</si>
  <si>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</si>
  <si>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</si>
  <si>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</si>
  <si>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</si>
  <si>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</si>
  <si>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</si>
  <si>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</si>
  <si>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</si>
  <si>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</si>
  <si>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</si>
  <si>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SEFOTAK 1 G</t>
  </si>
  <si>
    <t>0085515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</si>
  <si>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</si>
  <si>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</si>
  <si>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</si>
  <si>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</si>
  <si>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</si>
  <si>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</si>
  <si>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</si>
  <si>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</si>
  <si>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</si>
  <si>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</si>
  <si>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</si>
  <si>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</si>
  <si>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</si>
  <si>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</si>
  <si>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</si>
  <si>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</si>
  <si>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</si>
  <si>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</si>
  <si>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</si>
  <si>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</si>
  <si>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</si>
  <si>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</si>
  <si>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</si>
  <si>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</si>
  <si>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</si>
  <si>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</si>
  <si>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0149996</t>
  </si>
  <si>
    <t>0150726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</si>
  <si>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</si>
  <si>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</si>
  <si>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</si>
  <si>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</si>
  <si>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</si>
  <si>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</si>
  <si>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</si>
  <si>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</si>
  <si>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</si>
  <si>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</si>
  <si>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</si>
  <si>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</si>
  <si>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</si>
  <si>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</si>
  <si>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</si>
  <si>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</si>
  <si>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</si>
  <si>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</si>
  <si>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</si>
  <si>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</si>
  <si>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</si>
  <si>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0129056</t>
  </si>
  <si>
    <t>0198192</t>
  </si>
  <si>
    <t>0129057</t>
  </si>
  <si>
    <t>0084336</t>
  </si>
  <si>
    <t>GEMZAR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</si>
  <si>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</si>
  <si>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</si>
  <si>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</si>
  <si>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</si>
  <si>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</si>
  <si>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</si>
  <si>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</si>
  <si>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</si>
  <si>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</si>
  <si>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</si>
  <si>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</si>
  <si>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MEROPENEM KABI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</si>
  <si>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</si>
  <si>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</si>
  <si>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</si>
  <si>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</si>
  <si>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</si>
  <si>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</si>
  <si>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</si>
  <si>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0195767</t>
  </si>
  <si>
    <t>CYTARABINE ACCORD</t>
  </si>
  <si>
    <t>0195147</t>
  </si>
  <si>
    <t>0167960</t>
  </si>
  <si>
    <t>0192841</t>
  </si>
  <si>
    <t>0183817</t>
  </si>
  <si>
    <t>0144406</t>
  </si>
  <si>
    <t>OXALIPLATINA MYLAN</t>
  </si>
  <si>
    <t>0107499</t>
  </si>
  <si>
    <t>0192559</t>
  </si>
  <si>
    <t>0197004</t>
  </si>
  <si>
    <t>CISPLATIN KABI</t>
  </si>
  <si>
    <t>0147640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</si>
  <si>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</si>
  <si>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</si>
  <si>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</si>
  <si>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</si>
  <si>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</si>
  <si>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</si>
  <si>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</si>
  <si>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</si>
  <si>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</si>
  <si>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</si>
  <si>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</si>
  <si>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</si>
  <si>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</si>
  <si>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</si>
  <si>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</si>
  <si>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</si>
  <si>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</si>
  <si>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</si>
  <si>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</si>
  <si>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</si>
  <si>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</si>
  <si>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</si>
  <si>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</si>
  <si>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</si>
  <si>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</si>
  <si>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</si>
  <si>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</si>
  <si>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</si>
  <si>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</si>
  <si>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</si>
  <si>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</si>
  <si>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</si>
  <si>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</si>
  <si>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0206609</t>
  </si>
  <si>
    <t>CEFTRIAXON MEDOPHARM</t>
  </si>
  <si>
    <t>0007963</t>
  </si>
  <si>
    <t>Erytrocyty z aferézy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</si>
  <si>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</si>
  <si>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</si>
  <si>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</si>
  <si>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</si>
  <si>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</si>
  <si>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</si>
  <si>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</si>
  <si>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</si>
  <si>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</si>
  <si>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</si>
  <si>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</si>
  <si>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</si>
  <si>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96177</t>
  </si>
  <si>
    <t>SEPARACE KOSTNÍ DŘENĚ PŘI ABO INKOMPATIBILITĚ DÁRC</t>
  </si>
  <si>
    <t>96183</t>
  </si>
  <si>
    <t>KRYOKONZERVACE AUTOLOGNÍ KOSTNÍ DŘENĚ PROGRAMOVANÝ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</si>
  <si>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</si>
  <si>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</si>
  <si>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</si>
  <si>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</si>
  <si>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</si>
  <si>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</si>
  <si>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</si>
  <si>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</si>
  <si>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</si>
  <si>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</si>
  <si>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</si>
  <si>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</si>
  <si>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</si>
  <si>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</si>
  <si>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</si>
  <si>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</si>
  <si>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</si>
  <si>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</si>
  <si>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</si>
  <si>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</si>
  <si>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</si>
  <si>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</si>
  <si>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</si>
  <si>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</si>
  <si>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</si>
  <si>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</si>
  <si>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</si>
  <si>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</si>
  <si>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</si>
  <si>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</si>
  <si>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</si>
  <si>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</si>
  <si>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</si>
  <si>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</si>
  <si>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</si>
  <si>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</si>
  <si>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</si>
  <si>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</si>
  <si>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</si>
  <si>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</si>
  <si>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</si>
  <si>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</si>
  <si>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</si>
  <si>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</si>
  <si>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</si>
  <si>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</si>
  <si>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</si>
  <si>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</si>
  <si>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</si>
  <si>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</si>
  <si>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</si>
  <si>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</si>
  <si>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</si>
  <si>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</si>
  <si>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</si>
  <si>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</si>
  <si>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</si>
  <si>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</si>
  <si>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</si>
  <si>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</si>
  <si>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</si>
  <si>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</si>
  <si>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</si>
  <si>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</si>
  <si>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</si>
  <si>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</si>
  <si>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</si>
  <si>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</si>
  <si>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</si>
  <si>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</si>
  <si>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</si>
  <si>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</si>
  <si>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</si>
  <si>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</si>
  <si>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</si>
  <si>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</si>
  <si>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</si>
  <si>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</si>
  <si>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</si>
  <si>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</si>
  <si>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</si>
  <si>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</si>
  <si>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</si>
  <si>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</si>
  <si>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</si>
  <si>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</si>
  <si>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</si>
  <si>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</si>
  <si>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</si>
  <si>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</si>
  <si>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</si>
  <si>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</si>
  <si>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</si>
  <si>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</si>
  <si>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</si>
  <si>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</si>
  <si>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</si>
  <si>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</si>
  <si>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</si>
  <si>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</si>
  <si>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</si>
  <si>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</si>
  <si>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</si>
  <si>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</si>
  <si>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</si>
  <si>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</si>
  <si>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</si>
  <si>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</si>
  <si>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</si>
  <si>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</si>
  <si>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</si>
  <si>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</si>
  <si>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</si>
  <si>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</si>
  <si>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</si>
  <si>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</si>
  <si>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</si>
  <si>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</si>
  <si>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</si>
  <si>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</si>
  <si>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</si>
  <si>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</si>
  <si>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</si>
  <si>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</si>
  <si>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</si>
  <si>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</si>
  <si>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</si>
  <si>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</si>
  <si>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</si>
  <si>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</si>
  <si>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</si>
  <si>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</si>
  <si>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</si>
  <si>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</si>
  <si>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</si>
  <si>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</si>
  <si>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</si>
  <si>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</si>
  <si>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</si>
  <si>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</si>
  <si>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</si>
  <si>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</si>
  <si>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</si>
  <si>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</si>
  <si>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0002066</t>
  </si>
  <si>
    <t>51Cr-trombocyty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</si>
  <si>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</si>
  <si>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</si>
  <si>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</si>
  <si>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</si>
  <si>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</si>
  <si>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</si>
  <si>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</si>
  <si>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</si>
  <si>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</si>
  <si>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</si>
  <si>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</si>
  <si>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</si>
  <si>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</si>
  <si>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</si>
  <si>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</si>
  <si>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</si>
  <si>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</si>
  <si>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</si>
  <si>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</si>
  <si>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</si>
  <si>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</si>
  <si>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</si>
  <si>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</si>
  <si>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</si>
  <si>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</si>
  <si>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</si>
  <si>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</si>
  <si>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</si>
  <si>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</si>
  <si>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</si>
  <si>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</si>
  <si>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</si>
  <si>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</si>
  <si>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</si>
  <si>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</si>
  <si>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</si>
  <si>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</si>
  <si>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</si>
  <si>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</si>
  <si>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</si>
  <si>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</si>
  <si>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</si>
  <si>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</si>
  <si>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</si>
  <si>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</si>
  <si>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</si>
  <si>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</si>
  <si>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</si>
  <si>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</si>
  <si>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</si>
  <si>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</si>
  <si>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</si>
  <si>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</si>
  <si>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</si>
  <si>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</si>
  <si>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</si>
  <si>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</si>
  <si>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</si>
  <si>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</si>
  <si>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</si>
  <si>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</si>
  <si>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</si>
  <si>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</si>
  <si>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</si>
  <si>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</si>
  <si>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</si>
  <si>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</si>
  <si>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</si>
  <si>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</si>
  <si>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</si>
  <si>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</si>
  <si>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</si>
  <si>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</si>
  <si>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</si>
  <si>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</si>
  <si>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</si>
  <si>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</si>
  <si>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</si>
  <si>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</si>
  <si>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</si>
  <si>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</si>
  <si>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</si>
  <si>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</si>
  <si>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</si>
  <si>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</si>
  <si>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</si>
  <si>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</si>
  <si>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</si>
  <si>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</si>
  <si>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</si>
  <si>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</si>
  <si>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</si>
  <si>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</si>
  <si>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</si>
  <si>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</si>
  <si>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</si>
  <si>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</si>
  <si>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</si>
  <si>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</si>
  <si>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</si>
  <si>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</si>
  <si>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</si>
  <si>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</si>
  <si>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</si>
  <si>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</si>
  <si>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</si>
  <si>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</si>
  <si>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</si>
  <si>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</si>
  <si>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</si>
  <si>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</si>
  <si>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</si>
  <si>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</si>
  <si>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</si>
  <si>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</si>
  <si>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</si>
  <si>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</si>
  <si>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</si>
  <si>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</si>
  <si>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</si>
  <si>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</si>
  <si>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</si>
  <si>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</si>
  <si>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</si>
  <si>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</si>
  <si>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</si>
  <si>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</si>
  <si>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</si>
  <si>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</si>
  <si>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</si>
  <si>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</si>
  <si>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</si>
  <si>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</si>
  <si>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</si>
  <si>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</si>
  <si>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</si>
  <si>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</si>
  <si>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</si>
  <si>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</si>
  <si>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</si>
  <si>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</si>
  <si>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</si>
  <si>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</si>
  <si>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</si>
  <si>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</si>
  <si>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</si>
  <si>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</si>
  <si>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</si>
  <si>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</si>
  <si>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</si>
  <si>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</si>
  <si>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</si>
  <si>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</si>
  <si>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</si>
  <si>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</si>
  <si>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</si>
  <si>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</si>
  <si>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</si>
  <si>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</si>
  <si>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</si>
  <si>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</si>
  <si>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</si>
  <si>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</si>
  <si>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</si>
  <si>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</si>
  <si>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</si>
  <si>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</si>
  <si>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</si>
  <si>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</si>
  <si>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</si>
  <si>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</si>
  <si>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</si>
  <si>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</si>
  <si>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</si>
  <si>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</si>
  <si>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</si>
  <si>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</si>
  <si>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</si>
  <si>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</si>
  <si>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</si>
  <si>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</si>
  <si>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</si>
  <si>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</si>
  <si>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</si>
  <si>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</si>
  <si>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</si>
  <si>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</si>
  <si>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</si>
  <si>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</si>
  <si>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</si>
  <si>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</si>
  <si>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</si>
  <si>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</si>
  <si>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</si>
  <si>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</si>
  <si>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</si>
  <si>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</si>
  <si>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</si>
  <si>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</si>
  <si>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</si>
  <si>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</si>
  <si>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</si>
  <si>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</si>
  <si>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</si>
  <si>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</si>
  <si>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</si>
  <si>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</si>
  <si>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</si>
  <si>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</si>
  <si>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</si>
  <si>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</si>
  <si>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</si>
  <si>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</si>
  <si>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</si>
  <si>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</si>
  <si>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</si>
  <si>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</si>
  <si>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</si>
  <si>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</si>
  <si>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</si>
  <si>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</si>
  <si>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</si>
  <si>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</si>
  <si>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</si>
  <si>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</si>
  <si>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</si>
  <si>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</si>
  <si>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</si>
  <si>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</si>
  <si>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</si>
  <si>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</si>
  <si>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</si>
  <si>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</si>
  <si>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</si>
  <si>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</si>
  <si>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</si>
  <si>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</si>
  <si>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</si>
  <si>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</si>
  <si>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</si>
  <si>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</si>
  <si>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</si>
  <si>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</si>
  <si>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</si>
  <si>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</si>
  <si>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</si>
  <si>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</si>
  <si>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</si>
  <si>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</si>
  <si>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</si>
  <si>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</si>
  <si>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</si>
  <si>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</si>
  <si>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</si>
  <si>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</si>
  <si>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</si>
  <si>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</si>
  <si>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</si>
  <si>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</si>
  <si>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</si>
  <si>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</si>
  <si>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</si>
  <si>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</si>
  <si>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</si>
  <si>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</si>
  <si>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</si>
  <si>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</si>
  <si>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</si>
  <si>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</si>
  <si>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</si>
  <si>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</si>
  <si>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</si>
  <si>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</si>
  <si>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</si>
  <si>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</si>
  <si>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</si>
  <si>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</si>
  <si>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</si>
  <si>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</si>
  <si>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</si>
  <si>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</si>
  <si>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</si>
  <si>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</si>
  <si>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</si>
  <si>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</si>
  <si>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</si>
  <si>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</si>
  <si>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</si>
  <si>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</si>
  <si>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</si>
  <si>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</si>
  <si>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</si>
  <si>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</si>
  <si>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</si>
  <si>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</si>
  <si>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</si>
  <si>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</si>
  <si>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</si>
  <si>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</si>
  <si>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</si>
  <si>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</si>
  <si>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</si>
  <si>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</si>
  <si>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</si>
  <si>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</si>
  <si>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</si>
  <si>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</si>
  <si>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</si>
  <si>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</si>
  <si>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</si>
  <si>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</si>
  <si>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</si>
  <si>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</si>
  <si>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</si>
  <si>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</si>
  <si>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</si>
  <si>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</si>
  <si>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</si>
  <si>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</si>
  <si>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</si>
  <si>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</si>
  <si>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</si>
  <si>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</si>
  <si>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</si>
  <si>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</si>
  <si>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</si>
  <si>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</si>
  <si>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</si>
  <si>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</si>
  <si>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</si>
  <si>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</si>
  <si>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</si>
  <si>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</si>
  <si>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</si>
  <si>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</si>
  <si>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</si>
  <si>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</si>
  <si>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</si>
  <si>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</si>
  <si>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</si>
  <si>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</si>
  <si>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</si>
  <si>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</si>
  <si>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</si>
  <si>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</si>
  <si>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</si>
  <si>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</si>
  <si>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</si>
  <si>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</si>
  <si>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</si>
  <si>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</si>
  <si>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</si>
  <si>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</si>
  <si>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0038482</t>
  </si>
  <si>
    <t>DRÁT VODÍCÍ GUIDE WIRE M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</si>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</sst>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0.31446195731112914</c:v>
                </c:pt>
                <c:pt idx="1">
                  <c:v>0.35350512413109392</c:v>
                </c:pt>
                <c:pt idx="2">
                  <c:v>0.34723011213492039</c:v>
                </c:pt>
                <c:pt idx="3">
                  <c:v>0.35348564717034064</c:v>
                </c:pt>
                <c:pt idx="4">
                  <c:v>0.36112735501592264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8080512"/>
        <c:axId val="-2180772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0.36201740407845856</c:v>
                </c:pt>
                <c:pt idx="1">
                  <c:v>0.36201740407845856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8078336"/>
        <c:axId val="-218076704"/>
      </c:scatterChart>
      <c:catAx>
        <c:axId val="-2180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1807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8077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18080512"/>
        <c:crosses val="autoZero"/>
        <c:crossBetween val="between"/>
      </c:valAx>
      <c:valAx>
        <c:axId val="-2180783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18076704"/>
        <c:crosses val="max"/>
        <c:crossBetween val="midCat"/>
      </c:valAx>
      <c:valAx>
        <c:axId val="-2180767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180783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8076160"/>
        <c:axId val="-2180832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8078880"/>
        <c:axId val="-218079424"/>
      </c:scatterChart>
      <c:catAx>
        <c:axId val="-21807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1808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80832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18076160"/>
        <c:crosses val="autoZero"/>
        <c:crossBetween val="between"/>
      </c:valAx>
      <c:valAx>
        <c:axId val="-2180788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18079424"/>
        <c:crosses val="max"/>
        <c:crossBetween val="midCat"/>
      </c:valAx>
      <c:valAx>
        <c:axId val="-218079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180788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8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2665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5090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8" t="s">
        <v>5091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5142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6405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6412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6419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6878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6879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7129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7222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7948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2665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383.49900000000002</v>
      </c>
      <c r="G3" s="47">
        <f>SUBTOTAL(9,G6:G1048576)</f>
        <v>5946503.6836511865</v>
      </c>
      <c r="H3" s="48">
        <f>IF(M3=0,0,G3/M3)</f>
        <v>0.11891808567264932</v>
      </c>
      <c r="I3" s="47">
        <f>SUBTOTAL(9,I6:I1048576)</f>
        <v>8719.4054694000006</v>
      </c>
      <c r="J3" s="47">
        <f>SUBTOTAL(9,J6:J1048576)</f>
        <v>44058536.760914743</v>
      </c>
      <c r="K3" s="48">
        <f>IF(M3=0,0,J3/M3)</f>
        <v>0.8810819143273505</v>
      </c>
      <c r="L3" s="47">
        <f>SUBTOTAL(9,L6:L1048576)</f>
        <v>9102.9044694000004</v>
      </c>
      <c r="M3" s="49">
        <f>SUBTOTAL(9,M6:M1048576)</f>
        <v>50005040.444565937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1" t="s">
        <v>162</v>
      </c>
      <c r="B5" s="759" t="s">
        <v>163</v>
      </c>
      <c r="C5" s="759" t="s">
        <v>90</v>
      </c>
      <c r="D5" s="759" t="s">
        <v>164</v>
      </c>
      <c r="E5" s="759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720" t="s">
        <v>582</v>
      </c>
      <c r="B6" s="721" t="s">
        <v>2101</v>
      </c>
      <c r="C6" s="721" t="s">
        <v>2102</v>
      </c>
      <c r="D6" s="721" t="s">
        <v>775</v>
      </c>
      <c r="E6" s="721" t="s">
        <v>2103</v>
      </c>
      <c r="F6" s="725"/>
      <c r="G6" s="725"/>
      <c r="H6" s="745">
        <v>0</v>
      </c>
      <c r="I6" s="725">
        <v>160</v>
      </c>
      <c r="J6" s="725">
        <v>10829.310403868516</v>
      </c>
      <c r="K6" s="745">
        <v>1</v>
      </c>
      <c r="L6" s="725">
        <v>160</v>
      </c>
      <c r="M6" s="726">
        <v>10829.310403868516</v>
      </c>
    </row>
    <row r="7" spans="1:13" ht="14.4" customHeight="1" x14ac:dyDescent="0.3">
      <c r="A7" s="727" t="s">
        <v>582</v>
      </c>
      <c r="B7" s="728" t="s">
        <v>2101</v>
      </c>
      <c r="C7" s="728" t="s">
        <v>2104</v>
      </c>
      <c r="D7" s="728" t="s">
        <v>2105</v>
      </c>
      <c r="E7" s="728" t="s">
        <v>2106</v>
      </c>
      <c r="F7" s="732"/>
      <c r="G7" s="732"/>
      <c r="H7" s="746">
        <v>0</v>
      </c>
      <c r="I7" s="732">
        <v>5</v>
      </c>
      <c r="J7" s="732">
        <v>216.05000000000007</v>
      </c>
      <c r="K7" s="746">
        <v>1</v>
      </c>
      <c r="L7" s="732">
        <v>5</v>
      </c>
      <c r="M7" s="733">
        <v>216.05000000000007</v>
      </c>
    </row>
    <row r="8" spans="1:13" ht="14.4" customHeight="1" x14ac:dyDescent="0.3">
      <c r="A8" s="727" t="s">
        <v>582</v>
      </c>
      <c r="B8" s="728" t="s">
        <v>2101</v>
      </c>
      <c r="C8" s="728" t="s">
        <v>2107</v>
      </c>
      <c r="D8" s="728" t="s">
        <v>2105</v>
      </c>
      <c r="E8" s="728" t="s">
        <v>2108</v>
      </c>
      <c r="F8" s="732"/>
      <c r="G8" s="732"/>
      <c r="H8" s="746">
        <v>0</v>
      </c>
      <c r="I8" s="732">
        <v>26</v>
      </c>
      <c r="J8" s="732">
        <v>4010.5499999999993</v>
      </c>
      <c r="K8" s="746">
        <v>1</v>
      </c>
      <c r="L8" s="732">
        <v>26</v>
      </c>
      <c r="M8" s="733">
        <v>4010.5499999999993</v>
      </c>
    </row>
    <row r="9" spans="1:13" ht="14.4" customHeight="1" x14ac:dyDescent="0.3">
      <c r="A9" s="727" t="s">
        <v>582</v>
      </c>
      <c r="B9" s="728" t="s">
        <v>2109</v>
      </c>
      <c r="C9" s="728" t="s">
        <v>2110</v>
      </c>
      <c r="D9" s="728" t="s">
        <v>2111</v>
      </c>
      <c r="E9" s="728" t="s">
        <v>2112</v>
      </c>
      <c r="F9" s="732"/>
      <c r="G9" s="732"/>
      <c r="H9" s="746">
        <v>0</v>
      </c>
      <c r="I9" s="732">
        <v>33</v>
      </c>
      <c r="J9" s="732">
        <v>9038.7000000000007</v>
      </c>
      <c r="K9" s="746">
        <v>1</v>
      </c>
      <c r="L9" s="732">
        <v>33</v>
      </c>
      <c r="M9" s="733">
        <v>9038.7000000000007</v>
      </c>
    </row>
    <row r="10" spans="1:13" ht="14.4" customHeight="1" x14ac:dyDescent="0.3">
      <c r="A10" s="727" t="s">
        <v>582</v>
      </c>
      <c r="B10" s="728" t="s">
        <v>2109</v>
      </c>
      <c r="C10" s="728" t="s">
        <v>2113</v>
      </c>
      <c r="D10" s="728" t="s">
        <v>2114</v>
      </c>
      <c r="E10" s="728" t="s">
        <v>2115</v>
      </c>
      <c r="F10" s="732"/>
      <c r="G10" s="732"/>
      <c r="H10" s="746">
        <v>0</v>
      </c>
      <c r="I10" s="732">
        <v>11</v>
      </c>
      <c r="J10" s="732">
        <v>634.70000000000005</v>
      </c>
      <c r="K10" s="746">
        <v>1</v>
      </c>
      <c r="L10" s="732">
        <v>11</v>
      </c>
      <c r="M10" s="733">
        <v>634.70000000000005</v>
      </c>
    </row>
    <row r="11" spans="1:13" ht="14.4" customHeight="1" x14ac:dyDescent="0.3">
      <c r="A11" s="727" t="s">
        <v>582</v>
      </c>
      <c r="B11" s="728" t="s">
        <v>2116</v>
      </c>
      <c r="C11" s="728" t="s">
        <v>2117</v>
      </c>
      <c r="D11" s="728" t="s">
        <v>2118</v>
      </c>
      <c r="E11" s="728" t="s">
        <v>2119</v>
      </c>
      <c r="F11" s="732"/>
      <c r="G11" s="732"/>
      <c r="H11" s="746">
        <v>0</v>
      </c>
      <c r="I11" s="732">
        <v>5</v>
      </c>
      <c r="J11" s="732">
        <v>666.9</v>
      </c>
      <c r="K11" s="746">
        <v>1</v>
      </c>
      <c r="L11" s="732">
        <v>5</v>
      </c>
      <c r="M11" s="733">
        <v>666.9</v>
      </c>
    </row>
    <row r="12" spans="1:13" ht="14.4" customHeight="1" x14ac:dyDescent="0.3">
      <c r="A12" s="727" t="s">
        <v>582</v>
      </c>
      <c r="B12" s="728" t="s">
        <v>2120</v>
      </c>
      <c r="C12" s="728" t="s">
        <v>2121</v>
      </c>
      <c r="D12" s="728" t="s">
        <v>825</v>
      </c>
      <c r="E12" s="728" t="s">
        <v>2122</v>
      </c>
      <c r="F12" s="732"/>
      <c r="G12" s="732"/>
      <c r="H12" s="746">
        <v>0</v>
      </c>
      <c r="I12" s="732">
        <v>6</v>
      </c>
      <c r="J12" s="732">
        <v>533.84000000000015</v>
      </c>
      <c r="K12" s="746">
        <v>1</v>
      </c>
      <c r="L12" s="732">
        <v>6</v>
      </c>
      <c r="M12" s="733">
        <v>533.84000000000015</v>
      </c>
    </row>
    <row r="13" spans="1:13" ht="14.4" customHeight="1" x14ac:dyDescent="0.3">
      <c r="A13" s="727" t="s">
        <v>582</v>
      </c>
      <c r="B13" s="728" t="s">
        <v>2120</v>
      </c>
      <c r="C13" s="728" t="s">
        <v>2123</v>
      </c>
      <c r="D13" s="728" t="s">
        <v>825</v>
      </c>
      <c r="E13" s="728" t="s">
        <v>2122</v>
      </c>
      <c r="F13" s="732"/>
      <c r="G13" s="732"/>
      <c r="H13" s="746">
        <v>0</v>
      </c>
      <c r="I13" s="732">
        <v>4</v>
      </c>
      <c r="J13" s="732">
        <v>266.92000000000013</v>
      </c>
      <c r="K13" s="746">
        <v>1</v>
      </c>
      <c r="L13" s="732">
        <v>4</v>
      </c>
      <c r="M13" s="733">
        <v>266.92000000000013</v>
      </c>
    </row>
    <row r="14" spans="1:13" ht="14.4" customHeight="1" x14ac:dyDescent="0.3">
      <c r="A14" s="727" t="s">
        <v>582</v>
      </c>
      <c r="B14" s="728" t="s">
        <v>2124</v>
      </c>
      <c r="C14" s="728" t="s">
        <v>2125</v>
      </c>
      <c r="D14" s="728" t="s">
        <v>1193</v>
      </c>
      <c r="E14" s="728" t="s">
        <v>2126</v>
      </c>
      <c r="F14" s="732"/>
      <c r="G14" s="732"/>
      <c r="H14" s="746">
        <v>0</v>
      </c>
      <c r="I14" s="732">
        <v>1</v>
      </c>
      <c r="J14" s="732">
        <v>93.07</v>
      </c>
      <c r="K14" s="746">
        <v>1</v>
      </c>
      <c r="L14" s="732">
        <v>1</v>
      </c>
      <c r="M14" s="733">
        <v>93.07</v>
      </c>
    </row>
    <row r="15" spans="1:13" ht="14.4" customHeight="1" x14ac:dyDescent="0.3">
      <c r="A15" s="727" t="s">
        <v>582</v>
      </c>
      <c r="B15" s="728" t="s">
        <v>2124</v>
      </c>
      <c r="C15" s="728" t="s">
        <v>2127</v>
      </c>
      <c r="D15" s="728" t="s">
        <v>1195</v>
      </c>
      <c r="E15" s="728" t="s">
        <v>2128</v>
      </c>
      <c r="F15" s="732"/>
      <c r="G15" s="732"/>
      <c r="H15" s="746">
        <v>0</v>
      </c>
      <c r="I15" s="732">
        <v>1</v>
      </c>
      <c r="J15" s="732">
        <v>49.319947202397977</v>
      </c>
      <c r="K15" s="746">
        <v>1</v>
      </c>
      <c r="L15" s="732">
        <v>1</v>
      </c>
      <c r="M15" s="733">
        <v>49.319947202397977</v>
      </c>
    </row>
    <row r="16" spans="1:13" ht="14.4" customHeight="1" x14ac:dyDescent="0.3">
      <c r="A16" s="727" t="s">
        <v>582</v>
      </c>
      <c r="B16" s="728" t="s">
        <v>2129</v>
      </c>
      <c r="C16" s="728" t="s">
        <v>2130</v>
      </c>
      <c r="D16" s="728" t="s">
        <v>2131</v>
      </c>
      <c r="E16" s="728" t="s">
        <v>2132</v>
      </c>
      <c r="F16" s="732"/>
      <c r="G16" s="732"/>
      <c r="H16" s="746">
        <v>0</v>
      </c>
      <c r="I16" s="732">
        <v>3</v>
      </c>
      <c r="J16" s="732">
        <v>336.11999999999989</v>
      </c>
      <c r="K16" s="746">
        <v>1</v>
      </c>
      <c r="L16" s="732">
        <v>3</v>
      </c>
      <c r="M16" s="733">
        <v>336.11999999999989</v>
      </c>
    </row>
    <row r="17" spans="1:13" ht="14.4" customHeight="1" x14ac:dyDescent="0.3">
      <c r="A17" s="727" t="s">
        <v>582</v>
      </c>
      <c r="B17" s="728" t="s">
        <v>2133</v>
      </c>
      <c r="C17" s="728" t="s">
        <v>2134</v>
      </c>
      <c r="D17" s="728" t="s">
        <v>901</v>
      </c>
      <c r="E17" s="728" t="s">
        <v>2135</v>
      </c>
      <c r="F17" s="732"/>
      <c r="G17" s="732"/>
      <c r="H17" s="746">
        <v>0</v>
      </c>
      <c r="I17" s="732">
        <v>3</v>
      </c>
      <c r="J17" s="732">
        <v>3318.7800000000007</v>
      </c>
      <c r="K17" s="746">
        <v>1</v>
      </c>
      <c r="L17" s="732">
        <v>3</v>
      </c>
      <c r="M17" s="733">
        <v>3318.7800000000007</v>
      </c>
    </row>
    <row r="18" spans="1:13" ht="14.4" customHeight="1" x14ac:dyDescent="0.3">
      <c r="A18" s="727" t="s">
        <v>582</v>
      </c>
      <c r="B18" s="728" t="s">
        <v>2133</v>
      </c>
      <c r="C18" s="728" t="s">
        <v>2136</v>
      </c>
      <c r="D18" s="728" t="s">
        <v>895</v>
      </c>
      <c r="E18" s="728" t="s">
        <v>2137</v>
      </c>
      <c r="F18" s="732"/>
      <c r="G18" s="732"/>
      <c r="H18" s="746">
        <v>0</v>
      </c>
      <c r="I18" s="732">
        <v>71</v>
      </c>
      <c r="J18" s="732">
        <v>21404.37</v>
      </c>
      <c r="K18" s="746">
        <v>1</v>
      </c>
      <c r="L18" s="732">
        <v>71</v>
      </c>
      <c r="M18" s="733">
        <v>21404.37</v>
      </c>
    </row>
    <row r="19" spans="1:13" ht="14.4" customHeight="1" x14ac:dyDescent="0.3">
      <c r="A19" s="727" t="s">
        <v>582</v>
      </c>
      <c r="B19" s="728" t="s">
        <v>2133</v>
      </c>
      <c r="C19" s="728" t="s">
        <v>2138</v>
      </c>
      <c r="D19" s="728" t="s">
        <v>895</v>
      </c>
      <c r="E19" s="728" t="s">
        <v>2139</v>
      </c>
      <c r="F19" s="732"/>
      <c r="G19" s="732"/>
      <c r="H19" s="746">
        <v>0</v>
      </c>
      <c r="I19" s="732">
        <v>29</v>
      </c>
      <c r="J19" s="732">
        <v>18289.14</v>
      </c>
      <c r="K19" s="746">
        <v>1</v>
      </c>
      <c r="L19" s="732">
        <v>29</v>
      </c>
      <c r="M19" s="733">
        <v>18289.14</v>
      </c>
    </row>
    <row r="20" spans="1:13" ht="14.4" customHeight="1" x14ac:dyDescent="0.3">
      <c r="A20" s="727" t="s">
        <v>582</v>
      </c>
      <c r="B20" s="728" t="s">
        <v>2133</v>
      </c>
      <c r="C20" s="728" t="s">
        <v>2140</v>
      </c>
      <c r="D20" s="728" t="s">
        <v>895</v>
      </c>
      <c r="E20" s="728" t="s">
        <v>2141</v>
      </c>
      <c r="F20" s="732"/>
      <c r="G20" s="732"/>
      <c r="H20" s="746">
        <v>0</v>
      </c>
      <c r="I20" s="732">
        <v>2</v>
      </c>
      <c r="J20" s="732">
        <v>1827.3</v>
      </c>
      <c r="K20" s="746">
        <v>1</v>
      </c>
      <c r="L20" s="732">
        <v>2</v>
      </c>
      <c r="M20" s="733">
        <v>1827.3</v>
      </c>
    </row>
    <row r="21" spans="1:13" ht="14.4" customHeight="1" x14ac:dyDescent="0.3">
      <c r="A21" s="727" t="s">
        <v>582</v>
      </c>
      <c r="B21" s="728" t="s">
        <v>2133</v>
      </c>
      <c r="C21" s="728" t="s">
        <v>2142</v>
      </c>
      <c r="D21" s="728" t="s">
        <v>895</v>
      </c>
      <c r="E21" s="728" t="s">
        <v>2143</v>
      </c>
      <c r="F21" s="732"/>
      <c r="G21" s="732"/>
      <c r="H21" s="746">
        <v>0</v>
      </c>
      <c r="I21" s="732">
        <v>60</v>
      </c>
      <c r="J21" s="732">
        <v>24536.997963334426</v>
      </c>
      <c r="K21" s="746">
        <v>1</v>
      </c>
      <c r="L21" s="732">
        <v>60</v>
      </c>
      <c r="M21" s="733">
        <v>24536.997963334426</v>
      </c>
    </row>
    <row r="22" spans="1:13" ht="14.4" customHeight="1" x14ac:dyDescent="0.3">
      <c r="A22" s="727" t="s">
        <v>582</v>
      </c>
      <c r="B22" s="728" t="s">
        <v>2133</v>
      </c>
      <c r="C22" s="728" t="s">
        <v>2144</v>
      </c>
      <c r="D22" s="728" t="s">
        <v>895</v>
      </c>
      <c r="E22" s="728" t="s">
        <v>2145</v>
      </c>
      <c r="F22" s="732"/>
      <c r="G22" s="732"/>
      <c r="H22" s="746">
        <v>0</v>
      </c>
      <c r="I22" s="732">
        <v>4</v>
      </c>
      <c r="J22" s="732">
        <v>2884.8</v>
      </c>
      <c r="K22" s="746">
        <v>1</v>
      </c>
      <c r="L22" s="732">
        <v>4</v>
      </c>
      <c r="M22" s="733">
        <v>2884.8</v>
      </c>
    </row>
    <row r="23" spans="1:13" ht="14.4" customHeight="1" x14ac:dyDescent="0.3">
      <c r="A23" s="727" t="s">
        <v>582</v>
      </c>
      <c r="B23" s="728" t="s">
        <v>2146</v>
      </c>
      <c r="C23" s="728" t="s">
        <v>2147</v>
      </c>
      <c r="D23" s="728" t="s">
        <v>2148</v>
      </c>
      <c r="E23" s="728" t="s">
        <v>2149</v>
      </c>
      <c r="F23" s="732"/>
      <c r="G23" s="732"/>
      <c r="H23" s="746">
        <v>0</v>
      </c>
      <c r="I23" s="732">
        <v>1</v>
      </c>
      <c r="J23" s="732">
        <v>69.56</v>
      </c>
      <c r="K23" s="746">
        <v>1</v>
      </c>
      <c r="L23" s="732">
        <v>1</v>
      </c>
      <c r="M23" s="733">
        <v>69.56</v>
      </c>
    </row>
    <row r="24" spans="1:13" ht="14.4" customHeight="1" x14ac:dyDescent="0.3">
      <c r="A24" s="727" t="s">
        <v>582</v>
      </c>
      <c r="B24" s="728" t="s">
        <v>2150</v>
      </c>
      <c r="C24" s="728" t="s">
        <v>2151</v>
      </c>
      <c r="D24" s="728" t="s">
        <v>2152</v>
      </c>
      <c r="E24" s="728" t="s">
        <v>2153</v>
      </c>
      <c r="F24" s="732"/>
      <c r="G24" s="732"/>
      <c r="H24" s="746">
        <v>0</v>
      </c>
      <c r="I24" s="732">
        <v>1</v>
      </c>
      <c r="J24" s="732">
        <v>120.25000000000003</v>
      </c>
      <c r="K24" s="746">
        <v>1</v>
      </c>
      <c r="L24" s="732">
        <v>1</v>
      </c>
      <c r="M24" s="733">
        <v>120.25000000000003</v>
      </c>
    </row>
    <row r="25" spans="1:13" ht="14.4" customHeight="1" x14ac:dyDescent="0.3">
      <c r="A25" s="727" t="s">
        <v>582</v>
      </c>
      <c r="B25" s="728" t="s">
        <v>2154</v>
      </c>
      <c r="C25" s="728" t="s">
        <v>2155</v>
      </c>
      <c r="D25" s="728" t="s">
        <v>777</v>
      </c>
      <c r="E25" s="728" t="s">
        <v>2156</v>
      </c>
      <c r="F25" s="732"/>
      <c r="G25" s="732"/>
      <c r="H25" s="746">
        <v>0</v>
      </c>
      <c r="I25" s="732">
        <v>2</v>
      </c>
      <c r="J25" s="732">
        <v>90.38</v>
      </c>
      <c r="K25" s="746">
        <v>1</v>
      </c>
      <c r="L25" s="732">
        <v>2</v>
      </c>
      <c r="M25" s="733">
        <v>90.38</v>
      </c>
    </row>
    <row r="26" spans="1:13" ht="14.4" customHeight="1" x14ac:dyDescent="0.3">
      <c r="A26" s="727" t="s">
        <v>582</v>
      </c>
      <c r="B26" s="728" t="s">
        <v>2157</v>
      </c>
      <c r="C26" s="728" t="s">
        <v>2158</v>
      </c>
      <c r="D26" s="728" t="s">
        <v>2159</v>
      </c>
      <c r="E26" s="728" t="s">
        <v>2160</v>
      </c>
      <c r="F26" s="732"/>
      <c r="G26" s="732"/>
      <c r="H26" s="746">
        <v>0</v>
      </c>
      <c r="I26" s="732">
        <v>4</v>
      </c>
      <c r="J26" s="732">
        <v>170.32</v>
      </c>
      <c r="K26" s="746">
        <v>1</v>
      </c>
      <c r="L26" s="732">
        <v>4</v>
      </c>
      <c r="M26" s="733">
        <v>170.32</v>
      </c>
    </row>
    <row r="27" spans="1:13" ht="14.4" customHeight="1" x14ac:dyDescent="0.3">
      <c r="A27" s="727" t="s">
        <v>582</v>
      </c>
      <c r="B27" s="728" t="s">
        <v>2161</v>
      </c>
      <c r="C27" s="728" t="s">
        <v>2162</v>
      </c>
      <c r="D27" s="728" t="s">
        <v>1167</v>
      </c>
      <c r="E27" s="728" t="s">
        <v>2163</v>
      </c>
      <c r="F27" s="732"/>
      <c r="G27" s="732"/>
      <c r="H27" s="746">
        <v>0</v>
      </c>
      <c r="I27" s="732">
        <v>1</v>
      </c>
      <c r="J27" s="732">
        <v>86.089999999999989</v>
      </c>
      <c r="K27" s="746">
        <v>1</v>
      </c>
      <c r="L27" s="732">
        <v>1</v>
      </c>
      <c r="M27" s="733">
        <v>86.089999999999989</v>
      </c>
    </row>
    <row r="28" spans="1:13" ht="14.4" customHeight="1" x14ac:dyDescent="0.3">
      <c r="A28" s="727" t="s">
        <v>582</v>
      </c>
      <c r="B28" s="728" t="s">
        <v>2161</v>
      </c>
      <c r="C28" s="728" t="s">
        <v>2164</v>
      </c>
      <c r="D28" s="728" t="s">
        <v>1167</v>
      </c>
      <c r="E28" s="728" t="s">
        <v>2165</v>
      </c>
      <c r="F28" s="732"/>
      <c r="G28" s="732"/>
      <c r="H28" s="746">
        <v>0</v>
      </c>
      <c r="I28" s="732">
        <v>2</v>
      </c>
      <c r="J28" s="732">
        <v>443.55999999999995</v>
      </c>
      <c r="K28" s="746">
        <v>1</v>
      </c>
      <c r="L28" s="732">
        <v>2</v>
      </c>
      <c r="M28" s="733">
        <v>443.55999999999995</v>
      </c>
    </row>
    <row r="29" spans="1:13" ht="14.4" customHeight="1" x14ac:dyDescent="0.3">
      <c r="A29" s="727" t="s">
        <v>582</v>
      </c>
      <c r="B29" s="728" t="s">
        <v>2166</v>
      </c>
      <c r="C29" s="728" t="s">
        <v>2167</v>
      </c>
      <c r="D29" s="728" t="s">
        <v>2168</v>
      </c>
      <c r="E29" s="728" t="s">
        <v>2169</v>
      </c>
      <c r="F29" s="732"/>
      <c r="G29" s="732"/>
      <c r="H29" s="746">
        <v>0</v>
      </c>
      <c r="I29" s="732">
        <v>1</v>
      </c>
      <c r="J29" s="732">
        <v>12.05999999999999</v>
      </c>
      <c r="K29" s="746">
        <v>1</v>
      </c>
      <c r="L29" s="732">
        <v>1</v>
      </c>
      <c r="M29" s="733">
        <v>12.05999999999999</v>
      </c>
    </row>
    <row r="30" spans="1:13" ht="14.4" customHeight="1" x14ac:dyDescent="0.3">
      <c r="A30" s="727" t="s">
        <v>582</v>
      </c>
      <c r="B30" s="728" t="s">
        <v>2170</v>
      </c>
      <c r="C30" s="728" t="s">
        <v>2171</v>
      </c>
      <c r="D30" s="728" t="s">
        <v>2172</v>
      </c>
      <c r="E30" s="728" t="s">
        <v>2173</v>
      </c>
      <c r="F30" s="732"/>
      <c r="G30" s="732"/>
      <c r="H30" s="746">
        <v>0</v>
      </c>
      <c r="I30" s="732">
        <v>1</v>
      </c>
      <c r="J30" s="732">
        <v>387.12999999999994</v>
      </c>
      <c r="K30" s="746">
        <v>1</v>
      </c>
      <c r="L30" s="732">
        <v>1</v>
      </c>
      <c r="M30" s="733">
        <v>387.12999999999994</v>
      </c>
    </row>
    <row r="31" spans="1:13" ht="14.4" customHeight="1" x14ac:dyDescent="0.3">
      <c r="A31" s="727" t="s">
        <v>582</v>
      </c>
      <c r="B31" s="728" t="s">
        <v>2174</v>
      </c>
      <c r="C31" s="728" t="s">
        <v>2175</v>
      </c>
      <c r="D31" s="728" t="s">
        <v>2176</v>
      </c>
      <c r="E31" s="728" t="s">
        <v>2177</v>
      </c>
      <c r="F31" s="732"/>
      <c r="G31" s="732"/>
      <c r="H31" s="746">
        <v>0</v>
      </c>
      <c r="I31" s="732">
        <v>1</v>
      </c>
      <c r="J31" s="732">
        <v>14.400000000000007</v>
      </c>
      <c r="K31" s="746">
        <v>1</v>
      </c>
      <c r="L31" s="732">
        <v>1</v>
      </c>
      <c r="M31" s="733">
        <v>14.400000000000007</v>
      </c>
    </row>
    <row r="32" spans="1:13" ht="14.4" customHeight="1" x14ac:dyDescent="0.3">
      <c r="A32" s="727" t="s">
        <v>582</v>
      </c>
      <c r="B32" s="728" t="s">
        <v>2174</v>
      </c>
      <c r="C32" s="728" t="s">
        <v>2178</v>
      </c>
      <c r="D32" s="728" t="s">
        <v>1054</v>
      </c>
      <c r="E32" s="728" t="s">
        <v>2179</v>
      </c>
      <c r="F32" s="732"/>
      <c r="G32" s="732"/>
      <c r="H32" s="746">
        <v>0</v>
      </c>
      <c r="I32" s="732">
        <v>6</v>
      </c>
      <c r="J32" s="732">
        <v>130.02000000000001</v>
      </c>
      <c r="K32" s="746">
        <v>1</v>
      </c>
      <c r="L32" s="732">
        <v>6</v>
      </c>
      <c r="M32" s="733">
        <v>130.02000000000001</v>
      </c>
    </row>
    <row r="33" spans="1:13" ht="14.4" customHeight="1" x14ac:dyDescent="0.3">
      <c r="A33" s="727" t="s">
        <v>582</v>
      </c>
      <c r="B33" s="728" t="s">
        <v>2174</v>
      </c>
      <c r="C33" s="728" t="s">
        <v>2180</v>
      </c>
      <c r="D33" s="728" t="s">
        <v>1054</v>
      </c>
      <c r="E33" s="728" t="s">
        <v>2181</v>
      </c>
      <c r="F33" s="732"/>
      <c r="G33" s="732"/>
      <c r="H33" s="746">
        <v>0</v>
      </c>
      <c r="I33" s="732">
        <v>2</v>
      </c>
      <c r="J33" s="732">
        <v>111.55999999999995</v>
      </c>
      <c r="K33" s="746">
        <v>1</v>
      </c>
      <c r="L33" s="732">
        <v>2</v>
      </c>
      <c r="M33" s="733">
        <v>111.55999999999995</v>
      </c>
    </row>
    <row r="34" spans="1:13" ht="14.4" customHeight="1" x14ac:dyDescent="0.3">
      <c r="A34" s="727" t="s">
        <v>582</v>
      </c>
      <c r="B34" s="728" t="s">
        <v>2182</v>
      </c>
      <c r="C34" s="728" t="s">
        <v>2183</v>
      </c>
      <c r="D34" s="728" t="s">
        <v>2184</v>
      </c>
      <c r="E34" s="728" t="s">
        <v>2185</v>
      </c>
      <c r="F34" s="732"/>
      <c r="G34" s="732"/>
      <c r="H34" s="746">
        <v>0</v>
      </c>
      <c r="I34" s="732">
        <v>1</v>
      </c>
      <c r="J34" s="732">
        <v>210.07000000000005</v>
      </c>
      <c r="K34" s="746">
        <v>1</v>
      </c>
      <c r="L34" s="732">
        <v>1</v>
      </c>
      <c r="M34" s="733">
        <v>210.07000000000005</v>
      </c>
    </row>
    <row r="35" spans="1:13" ht="14.4" customHeight="1" x14ac:dyDescent="0.3">
      <c r="A35" s="727" t="s">
        <v>582</v>
      </c>
      <c r="B35" s="728" t="s">
        <v>2182</v>
      </c>
      <c r="C35" s="728" t="s">
        <v>2186</v>
      </c>
      <c r="D35" s="728" t="s">
        <v>2184</v>
      </c>
      <c r="E35" s="728" t="s">
        <v>2187</v>
      </c>
      <c r="F35" s="732"/>
      <c r="G35" s="732"/>
      <c r="H35" s="746">
        <v>0</v>
      </c>
      <c r="I35" s="732">
        <v>2</v>
      </c>
      <c r="J35" s="732">
        <v>88.240000000000009</v>
      </c>
      <c r="K35" s="746">
        <v>1</v>
      </c>
      <c r="L35" s="732">
        <v>2</v>
      </c>
      <c r="M35" s="733">
        <v>88.240000000000009</v>
      </c>
    </row>
    <row r="36" spans="1:13" ht="14.4" customHeight="1" x14ac:dyDescent="0.3">
      <c r="A36" s="727" t="s">
        <v>582</v>
      </c>
      <c r="B36" s="728" t="s">
        <v>2182</v>
      </c>
      <c r="C36" s="728" t="s">
        <v>2188</v>
      </c>
      <c r="D36" s="728" t="s">
        <v>2184</v>
      </c>
      <c r="E36" s="728" t="s">
        <v>2189</v>
      </c>
      <c r="F36" s="732"/>
      <c r="G36" s="732"/>
      <c r="H36" s="746">
        <v>0</v>
      </c>
      <c r="I36" s="732">
        <v>2</v>
      </c>
      <c r="J36" s="732">
        <v>176.5</v>
      </c>
      <c r="K36" s="746">
        <v>1</v>
      </c>
      <c r="L36" s="732">
        <v>2</v>
      </c>
      <c r="M36" s="733">
        <v>176.5</v>
      </c>
    </row>
    <row r="37" spans="1:13" ht="14.4" customHeight="1" x14ac:dyDescent="0.3">
      <c r="A37" s="727" t="s">
        <v>582</v>
      </c>
      <c r="B37" s="728" t="s">
        <v>2190</v>
      </c>
      <c r="C37" s="728" t="s">
        <v>2191</v>
      </c>
      <c r="D37" s="728" t="s">
        <v>2192</v>
      </c>
      <c r="E37" s="728" t="s">
        <v>2189</v>
      </c>
      <c r="F37" s="732"/>
      <c r="G37" s="732"/>
      <c r="H37" s="746">
        <v>0</v>
      </c>
      <c r="I37" s="732">
        <v>1</v>
      </c>
      <c r="J37" s="732">
        <v>107.46000000000009</v>
      </c>
      <c r="K37" s="746">
        <v>1</v>
      </c>
      <c r="L37" s="732">
        <v>1</v>
      </c>
      <c r="M37" s="733">
        <v>107.46000000000009</v>
      </c>
    </row>
    <row r="38" spans="1:13" ht="14.4" customHeight="1" x14ac:dyDescent="0.3">
      <c r="A38" s="727" t="s">
        <v>582</v>
      </c>
      <c r="B38" s="728" t="s">
        <v>2193</v>
      </c>
      <c r="C38" s="728" t="s">
        <v>2194</v>
      </c>
      <c r="D38" s="728" t="s">
        <v>2195</v>
      </c>
      <c r="E38" s="728" t="s">
        <v>2196</v>
      </c>
      <c r="F38" s="732"/>
      <c r="G38" s="732"/>
      <c r="H38" s="746">
        <v>0</v>
      </c>
      <c r="I38" s="732">
        <v>1</v>
      </c>
      <c r="J38" s="732">
        <v>267.38</v>
      </c>
      <c r="K38" s="746">
        <v>1</v>
      </c>
      <c r="L38" s="732">
        <v>1</v>
      </c>
      <c r="M38" s="733">
        <v>267.38</v>
      </c>
    </row>
    <row r="39" spans="1:13" ht="14.4" customHeight="1" x14ac:dyDescent="0.3">
      <c r="A39" s="727" t="s">
        <v>582</v>
      </c>
      <c r="B39" s="728" t="s">
        <v>2193</v>
      </c>
      <c r="C39" s="728" t="s">
        <v>2197</v>
      </c>
      <c r="D39" s="728" t="s">
        <v>1199</v>
      </c>
      <c r="E39" s="728" t="s">
        <v>2198</v>
      </c>
      <c r="F39" s="732"/>
      <c r="G39" s="732"/>
      <c r="H39" s="746">
        <v>0</v>
      </c>
      <c r="I39" s="732">
        <v>5</v>
      </c>
      <c r="J39" s="732">
        <v>717.35000000000014</v>
      </c>
      <c r="K39" s="746">
        <v>1</v>
      </c>
      <c r="L39" s="732">
        <v>5</v>
      </c>
      <c r="M39" s="733">
        <v>717.35000000000014</v>
      </c>
    </row>
    <row r="40" spans="1:13" ht="14.4" customHeight="1" x14ac:dyDescent="0.3">
      <c r="A40" s="727" t="s">
        <v>582</v>
      </c>
      <c r="B40" s="728" t="s">
        <v>2193</v>
      </c>
      <c r="C40" s="728" t="s">
        <v>2199</v>
      </c>
      <c r="D40" s="728" t="s">
        <v>1199</v>
      </c>
      <c r="E40" s="728" t="s">
        <v>2200</v>
      </c>
      <c r="F40" s="732"/>
      <c r="G40" s="732"/>
      <c r="H40" s="746">
        <v>0</v>
      </c>
      <c r="I40" s="732">
        <v>30</v>
      </c>
      <c r="J40" s="732">
        <v>1042.5</v>
      </c>
      <c r="K40" s="746">
        <v>1</v>
      </c>
      <c r="L40" s="732">
        <v>30</v>
      </c>
      <c r="M40" s="733">
        <v>1042.5</v>
      </c>
    </row>
    <row r="41" spans="1:13" ht="14.4" customHeight="1" x14ac:dyDescent="0.3">
      <c r="A41" s="727" t="s">
        <v>582</v>
      </c>
      <c r="B41" s="728" t="s">
        <v>2193</v>
      </c>
      <c r="C41" s="728" t="s">
        <v>2201</v>
      </c>
      <c r="D41" s="728" t="s">
        <v>1199</v>
      </c>
      <c r="E41" s="728" t="s">
        <v>2202</v>
      </c>
      <c r="F41" s="732"/>
      <c r="G41" s="732"/>
      <c r="H41" s="746">
        <v>0</v>
      </c>
      <c r="I41" s="732">
        <v>29</v>
      </c>
      <c r="J41" s="732">
        <v>4960.88</v>
      </c>
      <c r="K41" s="746">
        <v>1</v>
      </c>
      <c r="L41" s="732">
        <v>29</v>
      </c>
      <c r="M41" s="733">
        <v>4960.88</v>
      </c>
    </row>
    <row r="42" spans="1:13" ht="14.4" customHeight="1" x14ac:dyDescent="0.3">
      <c r="A42" s="727" t="s">
        <v>582</v>
      </c>
      <c r="B42" s="728" t="s">
        <v>2193</v>
      </c>
      <c r="C42" s="728" t="s">
        <v>2203</v>
      </c>
      <c r="D42" s="728" t="s">
        <v>1199</v>
      </c>
      <c r="E42" s="728" t="s">
        <v>2204</v>
      </c>
      <c r="F42" s="732"/>
      <c r="G42" s="732"/>
      <c r="H42" s="746">
        <v>0</v>
      </c>
      <c r="I42" s="732">
        <v>11</v>
      </c>
      <c r="J42" s="732">
        <v>2564.4300000000003</v>
      </c>
      <c r="K42" s="746">
        <v>1</v>
      </c>
      <c r="L42" s="732">
        <v>11</v>
      </c>
      <c r="M42" s="733">
        <v>2564.4300000000003</v>
      </c>
    </row>
    <row r="43" spans="1:13" ht="14.4" customHeight="1" x14ac:dyDescent="0.3">
      <c r="A43" s="727" t="s">
        <v>582</v>
      </c>
      <c r="B43" s="728" t="s">
        <v>2205</v>
      </c>
      <c r="C43" s="728" t="s">
        <v>2206</v>
      </c>
      <c r="D43" s="728" t="s">
        <v>2207</v>
      </c>
      <c r="E43" s="728" t="s">
        <v>2208</v>
      </c>
      <c r="F43" s="732"/>
      <c r="G43" s="732"/>
      <c r="H43" s="746">
        <v>0</v>
      </c>
      <c r="I43" s="732">
        <v>1</v>
      </c>
      <c r="J43" s="732">
        <v>100.07</v>
      </c>
      <c r="K43" s="746">
        <v>1</v>
      </c>
      <c r="L43" s="732">
        <v>1</v>
      </c>
      <c r="M43" s="733">
        <v>100.07</v>
      </c>
    </row>
    <row r="44" spans="1:13" ht="14.4" customHeight="1" x14ac:dyDescent="0.3">
      <c r="A44" s="727" t="s">
        <v>582</v>
      </c>
      <c r="B44" s="728" t="s">
        <v>2205</v>
      </c>
      <c r="C44" s="728" t="s">
        <v>2209</v>
      </c>
      <c r="D44" s="728" t="s">
        <v>1029</v>
      </c>
      <c r="E44" s="728" t="s">
        <v>2210</v>
      </c>
      <c r="F44" s="732"/>
      <c r="G44" s="732"/>
      <c r="H44" s="746">
        <v>0</v>
      </c>
      <c r="I44" s="732">
        <v>3</v>
      </c>
      <c r="J44" s="732">
        <v>149.15999999999997</v>
      </c>
      <c r="K44" s="746">
        <v>1</v>
      </c>
      <c r="L44" s="732">
        <v>3</v>
      </c>
      <c r="M44" s="733">
        <v>149.15999999999997</v>
      </c>
    </row>
    <row r="45" spans="1:13" ht="14.4" customHeight="1" x14ac:dyDescent="0.3">
      <c r="A45" s="727" t="s">
        <v>582</v>
      </c>
      <c r="B45" s="728" t="s">
        <v>2205</v>
      </c>
      <c r="C45" s="728" t="s">
        <v>2211</v>
      </c>
      <c r="D45" s="728" t="s">
        <v>2207</v>
      </c>
      <c r="E45" s="728" t="s">
        <v>2212</v>
      </c>
      <c r="F45" s="732"/>
      <c r="G45" s="732"/>
      <c r="H45" s="746">
        <v>0</v>
      </c>
      <c r="I45" s="732">
        <v>1</v>
      </c>
      <c r="J45" s="732">
        <v>78.29000000000002</v>
      </c>
      <c r="K45" s="746">
        <v>1</v>
      </c>
      <c r="L45" s="732">
        <v>1</v>
      </c>
      <c r="M45" s="733">
        <v>78.29000000000002</v>
      </c>
    </row>
    <row r="46" spans="1:13" ht="14.4" customHeight="1" x14ac:dyDescent="0.3">
      <c r="A46" s="727" t="s">
        <v>582</v>
      </c>
      <c r="B46" s="728" t="s">
        <v>2205</v>
      </c>
      <c r="C46" s="728" t="s">
        <v>2213</v>
      </c>
      <c r="D46" s="728" t="s">
        <v>2207</v>
      </c>
      <c r="E46" s="728" t="s">
        <v>2214</v>
      </c>
      <c r="F46" s="732"/>
      <c r="G46" s="732"/>
      <c r="H46" s="746">
        <v>0</v>
      </c>
      <c r="I46" s="732">
        <v>9</v>
      </c>
      <c r="J46" s="732">
        <v>553.05999999999995</v>
      </c>
      <c r="K46" s="746">
        <v>1</v>
      </c>
      <c r="L46" s="732">
        <v>9</v>
      </c>
      <c r="M46" s="733">
        <v>553.05999999999995</v>
      </c>
    </row>
    <row r="47" spans="1:13" ht="14.4" customHeight="1" x14ac:dyDescent="0.3">
      <c r="A47" s="727" t="s">
        <v>582</v>
      </c>
      <c r="B47" s="728" t="s">
        <v>2215</v>
      </c>
      <c r="C47" s="728" t="s">
        <v>2216</v>
      </c>
      <c r="D47" s="728" t="s">
        <v>662</v>
      </c>
      <c r="E47" s="728" t="s">
        <v>2217</v>
      </c>
      <c r="F47" s="732"/>
      <c r="G47" s="732"/>
      <c r="H47" s="746">
        <v>0</v>
      </c>
      <c r="I47" s="732">
        <v>2</v>
      </c>
      <c r="J47" s="732">
        <v>335.12</v>
      </c>
      <c r="K47" s="746">
        <v>1</v>
      </c>
      <c r="L47" s="732">
        <v>2</v>
      </c>
      <c r="M47" s="733">
        <v>335.12</v>
      </c>
    </row>
    <row r="48" spans="1:13" ht="14.4" customHeight="1" x14ac:dyDescent="0.3">
      <c r="A48" s="727" t="s">
        <v>582</v>
      </c>
      <c r="B48" s="728" t="s">
        <v>2215</v>
      </c>
      <c r="C48" s="728" t="s">
        <v>2218</v>
      </c>
      <c r="D48" s="728" t="s">
        <v>662</v>
      </c>
      <c r="E48" s="728" t="s">
        <v>2219</v>
      </c>
      <c r="F48" s="732"/>
      <c r="G48" s="732"/>
      <c r="H48" s="746">
        <v>0</v>
      </c>
      <c r="I48" s="732">
        <v>8</v>
      </c>
      <c r="J48" s="732">
        <v>919.44</v>
      </c>
      <c r="K48" s="746">
        <v>1</v>
      </c>
      <c r="L48" s="732">
        <v>8</v>
      </c>
      <c r="M48" s="733">
        <v>919.44</v>
      </c>
    </row>
    <row r="49" spans="1:13" ht="14.4" customHeight="1" x14ac:dyDescent="0.3">
      <c r="A49" s="727" t="s">
        <v>582</v>
      </c>
      <c r="B49" s="728" t="s">
        <v>2215</v>
      </c>
      <c r="C49" s="728" t="s">
        <v>2220</v>
      </c>
      <c r="D49" s="728" t="s">
        <v>2221</v>
      </c>
      <c r="E49" s="728" t="s">
        <v>2222</v>
      </c>
      <c r="F49" s="732"/>
      <c r="G49" s="732"/>
      <c r="H49" s="746">
        <v>0</v>
      </c>
      <c r="I49" s="732">
        <v>3</v>
      </c>
      <c r="J49" s="732">
        <v>333.95999999999992</v>
      </c>
      <c r="K49" s="746">
        <v>1</v>
      </c>
      <c r="L49" s="732">
        <v>3</v>
      </c>
      <c r="M49" s="733">
        <v>333.95999999999992</v>
      </c>
    </row>
    <row r="50" spans="1:13" ht="14.4" customHeight="1" x14ac:dyDescent="0.3">
      <c r="A50" s="727" t="s">
        <v>582</v>
      </c>
      <c r="B50" s="728" t="s">
        <v>2215</v>
      </c>
      <c r="C50" s="728" t="s">
        <v>2223</v>
      </c>
      <c r="D50" s="728" t="s">
        <v>692</v>
      </c>
      <c r="E50" s="728" t="s">
        <v>2224</v>
      </c>
      <c r="F50" s="732">
        <v>3</v>
      </c>
      <c r="G50" s="732">
        <v>347.16</v>
      </c>
      <c r="H50" s="746">
        <v>1</v>
      </c>
      <c r="I50" s="732"/>
      <c r="J50" s="732"/>
      <c r="K50" s="746">
        <v>0</v>
      </c>
      <c r="L50" s="732">
        <v>3</v>
      </c>
      <c r="M50" s="733">
        <v>347.16</v>
      </c>
    </row>
    <row r="51" spans="1:13" ht="14.4" customHeight="1" x14ac:dyDescent="0.3">
      <c r="A51" s="727" t="s">
        <v>582</v>
      </c>
      <c r="B51" s="728" t="s">
        <v>2225</v>
      </c>
      <c r="C51" s="728" t="s">
        <v>2226</v>
      </c>
      <c r="D51" s="728" t="s">
        <v>2227</v>
      </c>
      <c r="E51" s="728" t="s">
        <v>2228</v>
      </c>
      <c r="F51" s="732"/>
      <c r="G51" s="732"/>
      <c r="H51" s="746">
        <v>0</v>
      </c>
      <c r="I51" s="732">
        <v>151.5</v>
      </c>
      <c r="J51" s="732">
        <v>69857.7</v>
      </c>
      <c r="K51" s="746">
        <v>1</v>
      </c>
      <c r="L51" s="732">
        <v>151.5</v>
      </c>
      <c r="M51" s="733">
        <v>69857.7</v>
      </c>
    </row>
    <row r="52" spans="1:13" ht="14.4" customHeight="1" x14ac:dyDescent="0.3">
      <c r="A52" s="727" t="s">
        <v>582</v>
      </c>
      <c r="B52" s="728" t="s">
        <v>2229</v>
      </c>
      <c r="C52" s="728" t="s">
        <v>2230</v>
      </c>
      <c r="D52" s="728" t="s">
        <v>2231</v>
      </c>
      <c r="E52" s="728" t="s">
        <v>2232</v>
      </c>
      <c r="F52" s="732">
        <v>9</v>
      </c>
      <c r="G52" s="732">
        <v>1145.19</v>
      </c>
      <c r="H52" s="746">
        <v>1</v>
      </c>
      <c r="I52" s="732"/>
      <c r="J52" s="732"/>
      <c r="K52" s="746">
        <v>0</v>
      </c>
      <c r="L52" s="732">
        <v>9</v>
      </c>
      <c r="M52" s="733">
        <v>1145.19</v>
      </c>
    </row>
    <row r="53" spans="1:13" ht="14.4" customHeight="1" x14ac:dyDescent="0.3">
      <c r="A53" s="727" t="s">
        <v>582</v>
      </c>
      <c r="B53" s="728" t="s">
        <v>2233</v>
      </c>
      <c r="C53" s="728" t="s">
        <v>2234</v>
      </c>
      <c r="D53" s="728" t="s">
        <v>2235</v>
      </c>
      <c r="E53" s="728" t="s">
        <v>2236</v>
      </c>
      <c r="F53" s="732"/>
      <c r="G53" s="732"/>
      <c r="H53" s="746">
        <v>0</v>
      </c>
      <c r="I53" s="732">
        <v>57</v>
      </c>
      <c r="J53" s="732">
        <v>53610.540403455707</v>
      </c>
      <c r="K53" s="746">
        <v>1</v>
      </c>
      <c r="L53" s="732">
        <v>57</v>
      </c>
      <c r="M53" s="733">
        <v>53610.540403455707</v>
      </c>
    </row>
    <row r="54" spans="1:13" ht="14.4" customHeight="1" x14ac:dyDescent="0.3">
      <c r="A54" s="727" t="s">
        <v>582</v>
      </c>
      <c r="B54" s="728" t="s">
        <v>2237</v>
      </c>
      <c r="C54" s="728" t="s">
        <v>2238</v>
      </c>
      <c r="D54" s="728" t="s">
        <v>722</v>
      </c>
      <c r="E54" s="728" t="s">
        <v>2239</v>
      </c>
      <c r="F54" s="732"/>
      <c r="G54" s="732"/>
      <c r="H54" s="746">
        <v>0</v>
      </c>
      <c r="I54" s="732">
        <v>34</v>
      </c>
      <c r="J54" s="732">
        <v>7925.48</v>
      </c>
      <c r="K54" s="746">
        <v>1</v>
      </c>
      <c r="L54" s="732">
        <v>34</v>
      </c>
      <c r="M54" s="733">
        <v>7925.48</v>
      </c>
    </row>
    <row r="55" spans="1:13" ht="14.4" customHeight="1" x14ac:dyDescent="0.3">
      <c r="A55" s="727" t="s">
        <v>582</v>
      </c>
      <c r="B55" s="728" t="s">
        <v>2240</v>
      </c>
      <c r="C55" s="728" t="s">
        <v>2241</v>
      </c>
      <c r="D55" s="728" t="s">
        <v>2242</v>
      </c>
      <c r="E55" s="728" t="s">
        <v>2243</v>
      </c>
      <c r="F55" s="732"/>
      <c r="G55" s="732"/>
      <c r="H55" s="746">
        <v>0</v>
      </c>
      <c r="I55" s="732">
        <v>2</v>
      </c>
      <c r="J55" s="732">
        <v>84.039999999999964</v>
      </c>
      <c r="K55" s="746">
        <v>1</v>
      </c>
      <c r="L55" s="732">
        <v>2</v>
      </c>
      <c r="M55" s="733">
        <v>84.039999999999964</v>
      </c>
    </row>
    <row r="56" spans="1:13" ht="14.4" customHeight="1" x14ac:dyDescent="0.3">
      <c r="A56" s="727" t="s">
        <v>582</v>
      </c>
      <c r="B56" s="728" t="s">
        <v>2244</v>
      </c>
      <c r="C56" s="728" t="s">
        <v>2245</v>
      </c>
      <c r="D56" s="728" t="s">
        <v>2246</v>
      </c>
      <c r="E56" s="728" t="s">
        <v>2247</v>
      </c>
      <c r="F56" s="732"/>
      <c r="G56" s="732"/>
      <c r="H56" s="746">
        <v>0</v>
      </c>
      <c r="I56" s="732">
        <v>2</v>
      </c>
      <c r="J56" s="732">
        <v>525.79999999999995</v>
      </c>
      <c r="K56" s="746">
        <v>1</v>
      </c>
      <c r="L56" s="732">
        <v>2</v>
      </c>
      <c r="M56" s="733">
        <v>525.79999999999995</v>
      </c>
    </row>
    <row r="57" spans="1:13" ht="14.4" customHeight="1" x14ac:dyDescent="0.3">
      <c r="A57" s="727" t="s">
        <v>582</v>
      </c>
      <c r="B57" s="728" t="s">
        <v>2248</v>
      </c>
      <c r="C57" s="728" t="s">
        <v>2249</v>
      </c>
      <c r="D57" s="728" t="s">
        <v>2250</v>
      </c>
      <c r="E57" s="728" t="s">
        <v>2251</v>
      </c>
      <c r="F57" s="732"/>
      <c r="G57" s="732"/>
      <c r="H57" s="746">
        <v>0</v>
      </c>
      <c r="I57" s="732">
        <v>47.5</v>
      </c>
      <c r="J57" s="732">
        <v>27030.51</v>
      </c>
      <c r="K57" s="746">
        <v>1</v>
      </c>
      <c r="L57" s="732">
        <v>47.5</v>
      </c>
      <c r="M57" s="733">
        <v>27030.51</v>
      </c>
    </row>
    <row r="58" spans="1:13" ht="14.4" customHeight="1" x14ac:dyDescent="0.3">
      <c r="A58" s="727" t="s">
        <v>582</v>
      </c>
      <c r="B58" s="728" t="s">
        <v>2252</v>
      </c>
      <c r="C58" s="728" t="s">
        <v>2253</v>
      </c>
      <c r="D58" s="728" t="s">
        <v>2254</v>
      </c>
      <c r="E58" s="728" t="s">
        <v>2255</v>
      </c>
      <c r="F58" s="732"/>
      <c r="G58" s="732"/>
      <c r="H58" s="746">
        <v>0</v>
      </c>
      <c r="I58" s="732">
        <v>165</v>
      </c>
      <c r="J58" s="732">
        <v>13458.300000000001</v>
      </c>
      <c r="K58" s="746">
        <v>1</v>
      </c>
      <c r="L58" s="732">
        <v>165</v>
      </c>
      <c r="M58" s="733">
        <v>13458.300000000001</v>
      </c>
    </row>
    <row r="59" spans="1:13" ht="14.4" customHeight="1" x14ac:dyDescent="0.3">
      <c r="A59" s="727" t="s">
        <v>582</v>
      </c>
      <c r="B59" s="728" t="s">
        <v>2256</v>
      </c>
      <c r="C59" s="728" t="s">
        <v>2257</v>
      </c>
      <c r="D59" s="728" t="s">
        <v>2258</v>
      </c>
      <c r="E59" s="728" t="s">
        <v>2259</v>
      </c>
      <c r="F59" s="732"/>
      <c r="G59" s="732"/>
      <c r="H59" s="746">
        <v>0</v>
      </c>
      <c r="I59" s="732">
        <v>3</v>
      </c>
      <c r="J59" s="732">
        <v>445.5</v>
      </c>
      <c r="K59" s="746">
        <v>1</v>
      </c>
      <c r="L59" s="732">
        <v>3</v>
      </c>
      <c r="M59" s="733">
        <v>445.5</v>
      </c>
    </row>
    <row r="60" spans="1:13" ht="14.4" customHeight="1" x14ac:dyDescent="0.3">
      <c r="A60" s="727" t="s">
        <v>582</v>
      </c>
      <c r="B60" s="728" t="s">
        <v>2256</v>
      </c>
      <c r="C60" s="728" t="s">
        <v>2260</v>
      </c>
      <c r="D60" s="728" t="s">
        <v>2261</v>
      </c>
      <c r="E60" s="728" t="s">
        <v>2262</v>
      </c>
      <c r="F60" s="732"/>
      <c r="G60" s="732"/>
      <c r="H60" s="746">
        <v>0</v>
      </c>
      <c r="I60" s="732">
        <v>19</v>
      </c>
      <c r="J60" s="732">
        <v>5395.34</v>
      </c>
      <c r="K60" s="746">
        <v>1</v>
      </c>
      <c r="L60" s="732">
        <v>19</v>
      </c>
      <c r="M60" s="733">
        <v>5395.34</v>
      </c>
    </row>
    <row r="61" spans="1:13" ht="14.4" customHeight="1" x14ac:dyDescent="0.3">
      <c r="A61" s="727" t="s">
        <v>582</v>
      </c>
      <c r="B61" s="728" t="s">
        <v>2263</v>
      </c>
      <c r="C61" s="728" t="s">
        <v>2264</v>
      </c>
      <c r="D61" s="728" t="s">
        <v>2265</v>
      </c>
      <c r="E61" s="728" t="s">
        <v>2266</v>
      </c>
      <c r="F61" s="732">
        <v>4</v>
      </c>
      <c r="G61" s="732">
        <v>46170.61</v>
      </c>
      <c r="H61" s="746">
        <v>1</v>
      </c>
      <c r="I61" s="732"/>
      <c r="J61" s="732"/>
      <c r="K61" s="746">
        <v>0</v>
      </c>
      <c r="L61" s="732">
        <v>4</v>
      </c>
      <c r="M61" s="733">
        <v>46170.61</v>
      </c>
    </row>
    <row r="62" spans="1:13" ht="14.4" customHeight="1" x14ac:dyDescent="0.3">
      <c r="A62" s="727" t="s">
        <v>582</v>
      </c>
      <c r="B62" s="728" t="s">
        <v>2267</v>
      </c>
      <c r="C62" s="728" t="s">
        <v>2268</v>
      </c>
      <c r="D62" s="728" t="s">
        <v>781</v>
      </c>
      <c r="E62" s="728" t="s">
        <v>2269</v>
      </c>
      <c r="F62" s="732"/>
      <c r="G62" s="732"/>
      <c r="H62" s="746">
        <v>0</v>
      </c>
      <c r="I62" s="732">
        <v>16</v>
      </c>
      <c r="J62" s="732">
        <v>8522.1499999999978</v>
      </c>
      <c r="K62" s="746">
        <v>1</v>
      </c>
      <c r="L62" s="732">
        <v>16</v>
      </c>
      <c r="M62" s="733">
        <v>8522.1499999999978</v>
      </c>
    </row>
    <row r="63" spans="1:13" ht="14.4" customHeight="1" x14ac:dyDescent="0.3">
      <c r="A63" s="727" t="s">
        <v>582</v>
      </c>
      <c r="B63" s="728" t="s">
        <v>2270</v>
      </c>
      <c r="C63" s="728" t="s">
        <v>2271</v>
      </c>
      <c r="D63" s="728" t="s">
        <v>2272</v>
      </c>
      <c r="E63" s="728" t="s">
        <v>2232</v>
      </c>
      <c r="F63" s="732"/>
      <c r="G63" s="732"/>
      <c r="H63" s="746">
        <v>0</v>
      </c>
      <c r="I63" s="732">
        <v>9</v>
      </c>
      <c r="J63" s="732">
        <v>1891.13</v>
      </c>
      <c r="K63" s="746">
        <v>1</v>
      </c>
      <c r="L63" s="732">
        <v>9</v>
      </c>
      <c r="M63" s="733">
        <v>1891.13</v>
      </c>
    </row>
    <row r="64" spans="1:13" ht="14.4" customHeight="1" x14ac:dyDescent="0.3">
      <c r="A64" s="727" t="s">
        <v>582</v>
      </c>
      <c r="B64" s="728" t="s">
        <v>2270</v>
      </c>
      <c r="C64" s="728" t="s">
        <v>2273</v>
      </c>
      <c r="D64" s="728" t="s">
        <v>2272</v>
      </c>
      <c r="E64" s="728" t="s">
        <v>2274</v>
      </c>
      <c r="F64" s="732"/>
      <c r="G64" s="732"/>
      <c r="H64" s="746">
        <v>0</v>
      </c>
      <c r="I64" s="732">
        <v>1</v>
      </c>
      <c r="J64" s="732">
        <v>957.28</v>
      </c>
      <c r="K64" s="746">
        <v>1</v>
      </c>
      <c r="L64" s="732">
        <v>1</v>
      </c>
      <c r="M64" s="733">
        <v>957.28</v>
      </c>
    </row>
    <row r="65" spans="1:13" ht="14.4" customHeight="1" x14ac:dyDescent="0.3">
      <c r="A65" s="727" t="s">
        <v>582</v>
      </c>
      <c r="B65" s="728" t="s">
        <v>2275</v>
      </c>
      <c r="C65" s="728" t="s">
        <v>2276</v>
      </c>
      <c r="D65" s="728" t="s">
        <v>2277</v>
      </c>
      <c r="E65" s="728" t="s">
        <v>2278</v>
      </c>
      <c r="F65" s="732"/>
      <c r="G65" s="732"/>
      <c r="H65" s="746">
        <v>0</v>
      </c>
      <c r="I65" s="732">
        <v>37.685471100000001</v>
      </c>
      <c r="J65" s="732">
        <v>3938.135506650317</v>
      </c>
      <c r="K65" s="746">
        <v>1</v>
      </c>
      <c r="L65" s="732">
        <v>37.685471100000001</v>
      </c>
      <c r="M65" s="733">
        <v>3938.135506650317</v>
      </c>
    </row>
    <row r="66" spans="1:13" ht="14.4" customHeight="1" x14ac:dyDescent="0.3">
      <c r="A66" s="727" t="s">
        <v>582</v>
      </c>
      <c r="B66" s="728" t="s">
        <v>2275</v>
      </c>
      <c r="C66" s="728" t="s">
        <v>2279</v>
      </c>
      <c r="D66" s="728" t="s">
        <v>2277</v>
      </c>
      <c r="E66" s="728" t="s">
        <v>2280</v>
      </c>
      <c r="F66" s="732"/>
      <c r="G66" s="732"/>
      <c r="H66" s="746">
        <v>0</v>
      </c>
      <c r="I66" s="732">
        <v>45.909068500000004</v>
      </c>
      <c r="J66" s="732">
        <v>7272.001616996904</v>
      </c>
      <c r="K66" s="746">
        <v>1</v>
      </c>
      <c r="L66" s="732">
        <v>45.909068500000004</v>
      </c>
      <c r="M66" s="733">
        <v>7272.001616996904</v>
      </c>
    </row>
    <row r="67" spans="1:13" ht="14.4" customHeight="1" x14ac:dyDescent="0.3">
      <c r="A67" s="727" t="s">
        <v>582</v>
      </c>
      <c r="B67" s="728" t="s">
        <v>2275</v>
      </c>
      <c r="C67" s="728" t="s">
        <v>2281</v>
      </c>
      <c r="D67" s="728" t="s">
        <v>2277</v>
      </c>
      <c r="E67" s="728" t="s">
        <v>2282</v>
      </c>
      <c r="F67" s="732"/>
      <c r="G67" s="732"/>
      <c r="H67" s="746">
        <v>0</v>
      </c>
      <c r="I67" s="732">
        <v>54.532569800000005</v>
      </c>
      <c r="J67" s="732">
        <v>18020.34412415087</v>
      </c>
      <c r="K67" s="746">
        <v>1</v>
      </c>
      <c r="L67" s="732">
        <v>54.532569800000005</v>
      </c>
      <c r="M67" s="733">
        <v>18020.34412415087</v>
      </c>
    </row>
    <row r="68" spans="1:13" ht="14.4" customHeight="1" x14ac:dyDescent="0.3">
      <c r="A68" s="727" t="s">
        <v>582</v>
      </c>
      <c r="B68" s="728" t="s">
        <v>2283</v>
      </c>
      <c r="C68" s="728" t="s">
        <v>2284</v>
      </c>
      <c r="D68" s="728" t="s">
        <v>2285</v>
      </c>
      <c r="E68" s="728" t="s">
        <v>2286</v>
      </c>
      <c r="F68" s="732"/>
      <c r="G68" s="732"/>
      <c r="H68" s="746"/>
      <c r="I68" s="732">
        <v>0</v>
      </c>
      <c r="J68" s="732">
        <v>0</v>
      </c>
      <c r="K68" s="746"/>
      <c r="L68" s="732">
        <v>0</v>
      </c>
      <c r="M68" s="733">
        <v>0</v>
      </c>
    </row>
    <row r="69" spans="1:13" ht="14.4" customHeight="1" x14ac:dyDescent="0.3">
      <c r="A69" s="727" t="s">
        <v>582</v>
      </c>
      <c r="B69" s="728" t="s">
        <v>2287</v>
      </c>
      <c r="C69" s="728" t="s">
        <v>2288</v>
      </c>
      <c r="D69" s="728" t="s">
        <v>2289</v>
      </c>
      <c r="E69" s="728" t="s">
        <v>2290</v>
      </c>
      <c r="F69" s="732"/>
      <c r="G69" s="732"/>
      <c r="H69" s="746">
        <v>0</v>
      </c>
      <c r="I69" s="732">
        <v>12</v>
      </c>
      <c r="J69" s="732">
        <v>10016.040000000001</v>
      </c>
      <c r="K69" s="746">
        <v>1</v>
      </c>
      <c r="L69" s="732">
        <v>12</v>
      </c>
      <c r="M69" s="733">
        <v>10016.040000000001</v>
      </c>
    </row>
    <row r="70" spans="1:13" ht="14.4" customHeight="1" x14ac:dyDescent="0.3">
      <c r="A70" s="727" t="s">
        <v>582</v>
      </c>
      <c r="B70" s="728" t="s">
        <v>2287</v>
      </c>
      <c r="C70" s="728" t="s">
        <v>2291</v>
      </c>
      <c r="D70" s="728" t="s">
        <v>2289</v>
      </c>
      <c r="E70" s="728" t="s">
        <v>2292</v>
      </c>
      <c r="F70" s="732"/>
      <c r="G70" s="732"/>
      <c r="H70" s="746">
        <v>0</v>
      </c>
      <c r="I70" s="732">
        <v>84</v>
      </c>
      <c r="J70" s="732">
        <v>79862.988495381054</v>
      </c>
      <c r="K70" s="746">
        <v>1</v>
      </c>
      <c r="L70" s="732">
        <v>84</v>
      </c>
      <c r="M70" s="733">
        <v>79862.988495381054</v>
      </c>
    </row>
    <row r="71" spans="1:13" ht="14.4" customHeight="1" x14ac:dyDescent="0.3">
      <c r="A71" s="727" t="s">
        <v>582</v>
      </c>
      <c r="B71" s="728" t="s">
        <v>2293</v>
      </c>
      <c r="C71" s="728" t="s">
        <v>2294</v>
      </c>
      <c r="D71" s="728" t="s">
        <v>694</v>
      </c>
      <c r="E71" s="728" t="s">
        <v>2295</v>
      </c>
      <c r="F71" s="732"/>
      <c r="G71" s="732"/>
      <c r="H71" s="746">
        <v>0</v>
      </c>
      <c r="I71" s="732">
        <v>6</v>
      </c>
      <c r="J71" s="732">
        <v>352.43999999999971</v>
      </c>
      <c r="K71" s="746">
        <v>1</v>
      </c>
      <c r="L71" s="732">
        <v>6</v>
      </c>
      <c r="M71" s="733">
        <v>352.43999999999971</v>
      </c>
    </row>
    <row r="72" spans="1:13" ht="14.4" customHeight="1" x14ac:dyDescent="0.3">
      <c r="A72" s="727" t="s">
        <v>582</v>
      </c>
      <c r="B72" s="728" t="s">
        <v>2293</v>
      </c>
      <c r="C72" s="728" t="s">
        <v>2296</v>
      </c>
      <c r="D72" s="728" t="s">
        <v>694</v>
      </c>
      <c r="E72" s="728" t="s">
        <v>2297</v>
      </c>
      <c r="F72" s="732"/>
      <c r="G72" s="732"/>
      <c r="H72" s="746">
        <v>0</v>
      </c>
      <c r="I72" s="732">
        <v>3</v>
      </c>
      <c r="J72" s="732">
        <v>311.69999999999987</v>
      </c>
      <c r="K72" s="746">
        <v>1</v>
      </c>
      <c r="L72" s="732">
        <v>3</v>
      </c>
      <c r="M72" s="733">
        <v>311.69999999999987</v>
      </c>
    </row>
    <row r="73" spans="1:13" ht="14.4" customHeight="1" x14ac:dyDescent="0.3">
      <c r="A73" s="727" t="s">
        <v>582</v>
      </c>
      <c r="B73" s="728" t="s">
        <v>2293</v>
      </c>
      <c r="C73" s="728" t="s">
        <v>2298</v>
      </c>
      <c r="D73" s="728" t="s">
        <v>694</v>
      </c>
      <c r="E73" s="728" t="s">
        <v>2297</v>
      </c>
      <c r="F73" s="732">
        <v>1</v>
      </c>
      <c r="G73" s="732">
        <v>103.31999999999998</v>
      </c>
      <c r="H73" s="746">
        <v>1</v>
      </c>
      <c r="I73" s="732"/>
      <c r="J73" s="732"/>
      <c r="K73" s="746">
        <v>0</v>
      </c>
      <c r="L73" s="732">
        <v>1</v>
      </c>
      <c r="M73" s="733">
        <v>103.31999999999998</v>
      </c>
    </row>
    <row r="74" spans="1:13" ht="14.4" customHeight="1" x14ac:dyDescent="0.3">
      <c r="A74" s="727" t="s">
        <v>582</v>
      </c>
      <c r="B74" s="728" t="s">
        <v>2299</v>
      </c>
      <c r="C74" s="728" t="s">
        <v>2300</v>
      </c>
      <c r="D74" s="728" t="s">
        <v>1102</v>
      </c>
      <c r="E74" s="728" t="s">
        <v>2301</v>
      </c>
      <c r="F74" s="732">
        <v>29</v>
      </c>
      <c r="G74" s="732">
        <v>1905.8881664962507</v>
      </c>
      <c r="H74" s="746">
        <v>1</v>
      </c>
      <c r="I74" s="732"/>
      <c r="J74" s="732"/>
      <c r="K74" s="746">
        <v>0</v>
      </c>
      <c r="L74" s="732">
        <v>29</v>
      </c>
      <c r="M74" s="733">
        <v>1905.8881664962507</v>
      </c>
    </row>
    <row r="75" spans="1:13" ht="14.4" customHeight="1" x14ac:dyDescent="0.3">
      <c r="A75" s="727" t="s">
        <v>582</v>
      </c>
      <c r="B75" s="728" t="s">
        <v>2299</v>
      </c>
      <c r="C75" s="728" t="s">
        <v>2302</v>
      </c>
      <c r="D75" s="728" t="s">
        <v>1100</v>
      </c>
      <c r="E75" s="728" t="s">
        <v>2303</v>
      </c>
      <c r="F75" s="732">
        <v>6</v>
      </c>
      <c r="G75" s="732">
        <v>377.01</v>
      </c>
      <c r="H75" s="746">
        <v>1</v>
      </c>
      <c r="I75" s="732"/>
      <c r="J75" s="732"/>
      <c r="K75" s="746">
        <v>0</v>
      </c>
      <c r="L75" s="732">
        <v>6</v>
      </c>
      <c r="M75" s="733">
        <v>377.01</v>
      </c>
    </row>
    <row r="76" spans="1:13" ht="14.4" customHeight="1" x14ac:dyDescent="0.3">
      <c r="A76" s="727" t="s">
        <v>582</v>
      </c>
      <c r="B76" s="728" t="s">
        <v>2304</v>
      </c>
      <c r="C76" s="728" t="s">
        <v>2305</v>
      </c>
      <c r="D76" s="728" t="s">
        <v>2306</v>
      </c>
      <c r="E76" s="728" t="s">
        <v>2307</v>
      </c>
      <c r="F76" s="732"/>
      <c r="G76" s="732"/>
      <c r="H76" s="746">
        <v>0</v>
      </c>
      <c r="I76" s="732">
        <v>7</v>
      </c>
      <c r="J76" s="732">
        <v>6008.8700000000017</v>
      </c>
      <c r="K76" s="746">
        <v>1</v>
      </c>
      <c r="L76" s="732">
        <v>7</v>
      </c>
      <c r="M76" s="733">
        <v>6008.8700000000017</v>
      </c>
    </row>
    <row r="77" spans="1:13" ht="14.4" customHeight="1" x14ac:dyDescent="0.3">
      <c r="A77" s="727" t="s">
        <v>582</v>
      </c>
      <c r="B77" s="728" t="s">
        <v>2308</v>
      </c>
      <c r="C77" s="728" t="s">
        <v>2309</v>
      </c>
      <c r="D77" s="728" t="s">
        <v>2310</v>
      </c>
      <c r="E77" s="728" t="s">
        <v>2311</v>
      </c>
      <c r="F77" s="732">
        <v>2</v>
      </c>
      <c r="G77" s="732">
        <v>347.11999999999995</v>
      </c>
      <c r="H77" s="746">
        <v>1</v>
      </c>
      <c r="I77" s="732"/>
      <c r="J77" s="732"/>
      <c r="K77" s="746">
        <v>0</v>
      </c>
      <c r="L77" s="732">
        <v>2</v>
      </c>
      <c r="M77" s="733">
        <v>347.11999999999995</v>
      </c>
    </row>
    <row r="78" spans="1:13" ht="14.4" customHeight="1" x14ac:dyDescent="0.3">
      <c r="A78" s="727" t="s">
        <v>582</v>
      </c>
      <c r="B78" s="728" t="s">
        <v>2308</v>
      </c>
      <c r="C78" s="728" t="s">
        <v>2312</v>
      </c>
      <c r="D78" s="728" t="s">
        <v>2310</v>
      </c>
      <c r="E78" s="728" t="s">
        <v>2313</v>
      </c>
      <c r="F78" s="732">
        <v>7</v>
      </c>
      <c r="G78" s="732">
        <v>2583.63</v>
      </c>
      <c r="H78" s="746">
        <v>1</v>
      </c>
      <c r="I78" s="732"/>
      <c r="J78" s="732"/>
      <c r="K78" s="746">
        <v>0</v>
      </c>
      <c r="L78" s="732">
        <v>7</v>
      </c>
      <c r="M78" s="733">
        <v>2583.63</v>
      </c>
    </row>
    <row r="79" spans="1:13" ht="14.4" customHeight="1" x14ac:dyDescent="0.3">
      <c r="A79" s="727" t="s">
        <v>582</v>
      </c>
      <c r="B79" s="728" t="s">
        <v>2308</v>
      </c>
      <c r="C79" s="728" t="s">
        <v>2314</v>
      </c>
      <c r="D79" s="728" t="s">
        <v>2310</v>
      </c>
      <c r="E79" s="728" t="s">
        <v>2315</v>
      </c>
      <c r="F79" s="732">
        <v>11</v>
      </c>
      <c r="G79" s="732">
        <v>8523.3988993545972</v>
      </c>
      <c r="H79" s="746">
        <v>1</v>
      </c>
      <c r="I79" s="732"/>
      <c r="J79" s="732"/>
      <c r="K79" s="746">
        <v>0</v>
      </c>
      <c r="L79" s="732">
        <v>11</v>
      </c>
      <c r="M79" s="733">
        <v>8523.3988993545972</v>
      </c>
    </row>
    <row r="80" spans="1:13" ht="14.4" customHeight="1" x14ac:dyDescent="0.3">
      <c r="A80" s="727" t="s">
        <v>582</v>
      </c>
      <c r="B80" s="728" t="s">
        <v>2316</v>
      </c>
      <c r="C80" s="728" t="s">
        <v>2317</v>
      </c>
      <c r="D80" s="728" t="s">
        <v>1264</v>
      </c>
      <c r="E80" s="728" t="s">
        <v>2318</v>
      </c>
      <c r="F80" s="732"/>
      <c r="G80" s="732"/>
      <c r="H80" s="746">
        <v>0</v>
      </c>
      <c r="I80" s="732">
        <v>9</v>
      </c>
      <c r="J80" s="732">
        <v>981.07080787799714</v>
      </c>
      <c r="K80" s="746">
        <v>1</v>
      </c>
      <c r="L80" s="732">
        <v>9</v>
      </c>
      <c r="M80" s="733">
        <v>981.07080787799714</v>
      </c>
    </row>
    <row r="81" spans="1:13" ht="14.4" customHeight="1" x14ac:dyDescent="0.3">
      <c r="A81" s="727" t="s">
        <v>582</v>
      </c>
      <c r="B81" s="728" t="s">
        <v>2316</v>
      </c>
      <c r="C81" s="728" t="s">
        <v>2319</v>
      </c>
      <c r="D81" s="728" t="s">
        <v>1026</v>
      </c>
      <c r="E81" s="728" t="s">
        <v>2320</v>
      </c>
      <c r="F81" s="732">
        <v>8</v>
      </c>
      <c r="G81" s="732">
        <v>372.32000000000005</v>
      </c>
      <c r="H81" s="746">
        <v>1</v>
      </c>
      <c r="I81" s="732"/>
      <c r="J81" s="732"/>
      <c r="K81" s="746">
        <v>0</v>
      </c>
      <c r="L81" s="732">
        <v>8</v>
      </c>
      <c r="M81" s="733">
        <v>372.32000000000005</v>
      </c>
    </row>
    <row r="82" spans="1:13" ht="14.4" customHeight="1" x14ac:dyDescent="0.3">
      <c r="A82" s="727" t="s">
        <v>582</v>
      </c>
      <c r="B82" s="728" t="s">
        <v>2321</v>
      </c>
      <c r="C82" s="728" t="s">
        <v>2322</v>
      </c>
      <c r="D82" s="728" t="s">
        <v>2323</v>
      </c>
      <c r="E82" s="728" t="s">
        <v>2324</v>
      </c>
      <c r="F82" s="732"/>
      <c r="G82" s="732"/>
      <c r="H82" s="746">
        <v>0</v>
      </c>
      <c r="I82" s="732">
        <v>6</v>
      </c>
      <c r="J82" s="732">
        <v>149.58000000000004</v>
      </c>
      <c r="K82" s="746">
        <v>1</v>
      </c>
      <c r="L82" s="732">
        <v>6</v>
      </c>
      <c r="M82" s="733">
        <v>149.58000000000004</v>
      </c>
    </row>
    <row r="83" spans="1:13" ht="14.4" customHeight="1" x14ac:dyDescent="0.3">
      <c r="A83" s="727" t="s">
        <v>582</v>
      </c>
      <c r="B83" s="728" t="s">
        <v>2325</v>
      </c>
      <c r="C83" s="728" t="s">
        <v>2326</v>
      </c>
      <c r="D83" s="728" t="s">
        <v>2327</v>
      </c>
      <c r="E83" s="728" t="s">
        <v>2328</v>
      </c>
      <c r="F83" s="732"/>
      <c r="G83" s="732"/>
      <c r="H83" s="746">
        <v>0</v>
      </c>
      <c r="I83" s="732">
        <v>16</v>
      </c>
      <c r="J83" s="732">
        <v>646.71999999999991</v>
      </c>
      <c r="K83" s="746">
        <v>1</v>
      </c>
      <c r="L83" s="732">
        <v>16</v>
      </c>
      <c r="M83" s="733">
        <v>646.71999999999991</v>
      </c>
    </row>
    <row r="84" spans="1:13" ht="14.4" customHeight="1" x14ac:dyDescent="0.3">
      <c r="A84" s="727" t="s">
        <v>582</v>
      </c>
      <c r="B84" s="728" t="s">
        <v>2325</v>
      </c>
      <c r="C84" s="728" t="s">
        <v>2329</v>
      </c>
      <c r="D84" s="728" t="s">
        <v>2330</v>
      </c>
      <c r="E84" s="728" t="s">
        <v>2331</v>
      </c>
      <c r="F84" s="732"/>
      <c r="G84" s="732"/>
      <c r="H84" s="746">
        <v>0</v>
      </c>
      <c r="I84" s="732">
        <v>22</v>
      </c>
      <c r="J84" s="732">
        <v>1220.1599999999999</v>
      </c>
      <c r="K84" s="746">
        <v>1</v>
      </c>
      <c r="L84" s="732">
        <v>22</v>
      </c>
      <c r="M84" s="733">
        <v>1220.1599999999999</v>
      </c>
    </row>
    <row r="85" spans="1:13" ht="14.4" customHeight="1" x14ac:dyDescent="0.3">
      <c r="A85" s="727" t="s">
        <v>582</v>
      </c>
      <c r="B85" s="728" t="s">
        <v>2332</v>
      </c>
      <c r="C85" s="728" t="s">
        <v>2333</v>
      </c>
      <c r="D85" s="728" t="s">
        <v>2334</v>
      </c>
      <c r="E85" s="728" t="s">
        <v>2335</v>
      </c>
      <c r="F85" s="732"/>
      <c r="G85" s="732"/>
      <c r="H85" s="746">
        <v>0</v>
      </c>
      <c r="I85" s="732">
        <v>2</v>
      </c>
      <c r="J85" s="732">
        <v>550.66</v>
      </c>
      <c r="K85" s="746">
        <v>1</v>
      </c>
      <c r="L85" s="732">
        <v>2</v>
      </c>
      <c r="M85" s="733">
        <v>550.66</v>
      </c>
    </row>
    <row r="86" spans="1:13" ht="14.4" customHeight="1" x14ac:dyDescent="0.3">
      <c r="A86" s="727" t="s">
        <v>582</v>
      </c>
      <c r="B86" s="728" t="s">
        <v>2336</v>
      </c>
      <c r="C86" s="728" t="s">
        <v>2337</v>
      </c>
      <c r="D86" s="728" t="s">
        <v>797</v>
      </c>
      <c r="E86" s="728" t="s">
        <v>2338</v>
      </c>
      <c r="F86" s="732"/>
      <c r="G86" s="732"/>
      <c r="H86" s="746">
        <v>0</v>
      </c>
      <c r="I86" s="732">
        <v>9</v>
      </c>
      <c r="J86" s="732">
        <v>8642.2500000000018</v>
      </c>
      <c r="K86" s="746">
        <v>1</v>
      </c>
      <c r="L86" s="732">
        <v>9</v>
      </c>
      <c r="M86" s="733">
        <v>8642.2500000000018</v>
      </c>
    </row>
    <row r="87" spans="1:13" ht="14.4" customHeight="1" x14ac:dyDescent="0.3">
      <c r="A87" s="727" t="s">
        <v>582</v>
      </c>
      <c r="B87" s="728" t="s">
        <v>2336</v>
      </c>
      <c r="C87" s="728" t="s">
        <v>2339</v>
      </c>
      <c r="D87" s="728" t="s">
        <v>2340</v>
      </c>
      <c r="E87" s="728" t="s">
        <v>2341</v>
      </c>
      <c r="F87" s="732"/>
      <c r="G87" s="732"/>
      <c r="H87" s="746">
        <v>0</v>
      </c>
      <c r="I87" s="732">
        <v>2</v>
      </c>
      <c r="J87" s="732">
        <v>88.059999999999988</v>
      </c>
      <c r="K87" s="746">
        <v>1</v>
      </c>
      <c r="L87" s="732">
        <v>2</v>
      </c>
      <c r="M87" s="733">
        <v>88.059999999999988</v>
      </c>
    </row>
    <row r="88" spans="1:13" ht="14.4" customHeight="1" x14ac:dyDescent="0.3">
      <c r="A88" s="727" t="s">
        <v>582</v>
      </c>
      <c r="B88" s="728" t="s">
        <v>2342</v>
      </c>
      <c r="C88" s="728" t="s">
        <v>2343</v>
      </c>
      <c r="D88" s="728" t="s">
        <v>2344</v>
      </c>
      <c r="E88" s="728" t="s">
        <v>2345</v>
      </c>
      <c r="F88" s="732"/>
      <c r="G88" s="732"/>
      <c r="H88" s="746">
        <v>0</v>
      </c>
      <c r="I88" s="732">
        <v>1</v>
      </c>
      <c r="J88" s="732">
        <v>161.54000000000002</v>
      </c>
      <c r="K88" s="746">
        <v>1</v>
      </c>
      <c r="L88" s="732">
        <v>1</v>
      </c>
      <c r="M88" s="733">
        <v>161.54000000000002</v>
      </c>
    </row>
    <row r="89" spans="1:13" ht="14.4" customHeight="1" x14ac:dyDescent="0.3">
      <c r="A89" s="727" t="s">
        <v>582</v>
      </c>
      <c r="B89" s="728" t="s">
        <v>2346</v>
      </c>
      <c r="C89" s="728" t="s">
        <v>2347</v>
      </c>
      <c r="D89" s="728" t="s">
        <v>2348</v>
      </c>
      <c r="E89" s="728" t="s">
        <v>2156</v>
      </c>
      <c r="F89" s="732"/>
      <c r="G89" s="732"/>
      <c r="H89" s="746">
        <v>0</v>
      </c>
      <c r="I89" s="732">
        <v>2</v>
      </c>
      <c r="J89" s="732">
        <v>507.50862099668279</v>
      </c>
      <c r="K89" s="746">
        <v>1</v>
      </c>
      <c r="L89" s="732">
        <v>2</v>
      </c>
      <c r="M89" s="733">
        <v>507.50862099668279</v>
      </c>
    </row>
    <row r="90" spans="1:13" ht="14.4" customHeight="1" x14ac:dyDescent="0.3">
      <c r="A90" s="727" t="s">
        <v>582</v>
      </c>
      <c r="B90" s="728" t="s">
        <v>2349</v>
      </c>
      <c r="C90" s="728" t="s">
        <v>2350</v>
      </c>
      <c r="D90" s="728" t="s">
        <v>1307</v>
      </c>
      <c r="E90" s="728" t="s">
        <v>2351</v>
      </c>
      <c r="F90" s="732">
        <v>1</v>
      </c>
      <c r="G90" s="732">
        <v>46.989999999999995</v>
      </c>
      <c r="H90" s="746">
        <v>0.25</v>
      </c>
      <c r="I90" s="732">
        <v>3</v>
      </c>
      <c r="J90" s="732">
        <v>140.96999999999997</v>
      </c>
      <c r="K90" s="746">
        <v>0.74999999999999989</v>
      </c>
      <c r="L90" s="732">
        <v>4</v>
      </c>
      <c r="M90" s="733">
        <v>187.95999999999998</v>
      </c>
    </row>
    <row r="91" spans="1:13" ht="14.4" customHeight="1" x14ac:dyDescent="0.3">
      <c r="A91" s="727" t="s">
        <v>582</v>
      </c>
      <c r="B91" s="728" t="s">
        <v>2352</v>
      </c>
      <c r="C91" s="728" t="s">
        <v>2353</v>
      </c>
      <c r="D91" s="728" t="s">
        <v>2354</v>
      </c>
      <c r="E91" s="728" t="s">
        <v>2355</v>
      </c>
      <c r="F91" s="732"/>
      <c r="G91" s="732"/>
      <c r="H91" s="746">
        <v>0</v>
      </c>
      <c r="I91" s="732">
        <v>1</v>
      </c>
      <c r="J91" s="732">
        <v>330.98999999999995</v>
      </c>
      <c r="K91" s="746">
        <v>1</v>
      </c>
      <c r="L91" s="732">
        <v>1</v>
      </c>
      <c r="M91" s="733">
        <v>330.98999999999995</v>
      </c>
    </row>
    <row r="92" spans="1:13" ht="14.4" customHeight="1" x14ac:dyDescent="0.3">
      <c r="A92" s="727" t="s">
        <v>582</v>
      </c>
      <c r="B92" s="728" t="s">
        <v>2356</v>
      </c>
      <c r="C92" s="728" t="s">
        <v>2357</v>
      </c>
      <c r="D92" s="728" t="s">
        <v>1325</v>
      </c>
      <c r="E92" s="728" t="s">
        <v>2358</v>
      </c>
      <c r="F92" s="732"/>
      <c r="G92" s="732"/>
      <c r="H92" s="746">
        <v>0</v>
      </c>
      <c r="I92" s="732">
        <v>8</v>
      </c>
      <c r="J92" s="732">
        <v>176.72000000000003</v>
      </c>
      <c r="K92" s="746">
        <v>1</v>
      </c>
      <c r="L92" s="732">
        <v>8</v>
      </c>
      <c r="M92" s="733">
        <v>176.72000000000003</v>
      </c>
    </row>
    <row r="93" spans="1:13" ht="14.4" customHeight="1" x14ac:dyDescent="0.3">
      <c r="A93" s="727" t="s">
        <v>582</v>
      </c>
      <c r="B93" s="728" t="s">
        <v>2356</v>
      </c>
      <c r="C93" s="728" t="s">
        <v>2359</v>
      </c>
      <c r="D93" s="728" t="s">
        <v>1325</v>
      </c>
      <c r="E93" s="728" t="s">
        <v>2360</v>
      </c>
      <c r="F93" s="732"/>
      <c r="G93" s="732"/>
      <c r="H93" s="746">
        <v>0</v>
      </c>
      <c r="I93" s="732">
        <v>21</v>
      </c>
      <c r="J93" s="732">
        <v>960.75</v>
      </c>
      <c r="K93" s="746">
        <v>1</v>
      </c>
      <c r="L93" s="732">
        <v>21</v>
      </c>
      <c r="M93" s="733">
        <v>960.75</v>
      </c>
    </row>
    <row r="94" spans="1:13" ht="14.4" customHeight="1" x14ac:dyDescent="0.3">
      <c r="A94" s="727" t="s">
        <v>582</v>
      </c>
      <c r="B94" s="728" t="s">
        <v>2356</v>
      </c>
      <c r="C94" s="728" t="s">
        <v>2361</v>
      </c>
      <c r="D94" s="728" t="s">
        <v>2362</v>
      </c>
      <c r="E94" s="728" t="s">
        <v>2358</v>
      </c>
      <c r="F94" s="732">
        <v>5</v>
      </c>
      <c r="G94" s="732">
        <v>220</v>
      </c>
      <c r="H94" s="746">
        <v>1</v>
      </c>
      <c r="I94" s="732"/>
      <c r="J94" s="732"/>
      <c r="K94" s="746">
        <v>0</v>
      </c>
      <c r="L94" s="732">
        <v>5</v>
      </c>
      <c r="M94" s="733">
        <v>220</v>
      </c>
    </row>
    <row r="95" spans="1:13" ht="14.4" customHeight="1" x14ac:dyDescent="0.3">
      <c r="A95" s="727" t="s">
        <v>582</v>
      </c>
      <c r="B95" s="728" t="s">
        <v>2356</v>
      </c>
      <c r="C95" s="728" t="s">
        <v>2363</v>
      </c>
      <c r="D95" s="728" t="s">
        <v>2362</v>
      </c>
      <c r="E95" s="728" t="s">
        <v>2364</v>
      </c>
      <c r="F95" s="732">
        <v>2</v>
      </c>
      <c r="G95" s="732">
        <v>220.0000000000002</v>
      </c>
      <c r="H95" s="746">
        <v>1</v>
      </c>
      <c r="I95" s="732"/>
      <c r="J95" s="732"/>
      <c r="K95" s="746">
        <v>0</v>
      </c>
      <c r="L95" s="732">
        <v>2</v>
      </c>
      <c r="M95" s="733">
        <v>220.0000000000002</v>
      </c>
    </row>
    <row r="96" spans="1:13" ht="14.4" customHeight="1" x14ac:dyDescent="0.3">
      <c r="A96" s="727" t="s">
        <v>582</v>
      </c>
      <c r="B96" s="728" t="s">
        <v>2365</v>
      </c>
      <c r="C96" s="728" t="s">
        <v>2366</v>
      </c>
      <c r="D96" s="728" t="s">
        <v>759</v>
      </c>
      <c r="E96" s="728" t="s">
        <v>2187</v>
      </c>
      <c r="F96" s="732"/>
      <c r="G96" s="732"/>
      <c r="H96" s="746">
        <v>0</v>
      </c>
      <c r="I96" s="732">
        <v>8</v>
      </c>
      <c r="J96" s="732">
        <v>160.47999999999999</v>
      </c>
      <c r="K96" s="746">
        <v>1</v>
      </c>
      <c r="L96" s="732">
        <v>8</v>
      </c>
      <c r="M96" s="733">
        <v>160.47999999999999</v>
      </c>
    </row>
    <row r="97" spans="1:13" ht="14.4" customHeight="1" x14ac:dyDescent="0.3">
      <c r="A97" s="727" t="s">
        <v>582</v>
      </c>
      <c r="B97" s="728" t="s">
        <v>2365</v>
      </c>
      <c r="C97" s="728" t="s">
        <v>2367</v>
      </c>
      <c r="D97" s="728" t="s">
        <v>761</v>
      </c>
      <c r="E97" s="728" t="s">
        <v>2189</v>
      </c>
      <c r="F97" s="732"/>
      <c r="G97" s="732"/>
      <c r="H97" s="746">
        <v>0</v>
      </c>
      <c r="I97" s="732">
        <v>2</v>
      </c>
      <c r="J97" s="732">
        <v>54.5</v>
      </c>
      <c r="K97" s="746">
        <v>1</v>
      </c>
      <c r="L97" s="732">
        <v>2</v>
      </c>
      <c r="M97" s="733">
        <v>54.5</v>
      </c>
    </row>
    <row r="98" spans="1:13" ht="14.4" customHeight="1" x14ac:dyDescent="0.3">
      <c r="A98" s="727" t="s">
        <v>582</v>
      </c>
      <c r="B98" s="728" t="s">
        <v>2368</v>
      </c>
      <c r="C98" s="728" t="s">
        <v>2369</v>
      </c>
      <c r="D98" s="728" t="s">
        <v>677</v>
      </c>
      <c r="E98" s="728" t="s">
        <v>2189</v>
      </c>
      <c r="F98" s="732"/>
      <c r="G98" s="732"/>
      <c r="H98" s="746">
        <v>0</v>
      </c>
      <c r="I98" s="732">
        <v>1</v>
      </c>
      <c r="J98" s="732">
        <v>78.819999999999993</v>
      </c>
      <c r="K98" s="746">
        <v>1</v>
      </c>
      <c r="L98" s="732">
        <v>1</v>
      </c>
      <c r="M98" s="733">
        <v>78.819999999999993</v>
      </c>
    </row>
    <row r="99" spans="1:13" ht="14.4" customHeight="1" x14ac:dyDescent="0.3">
      <c r="A99" s="727" t="s">
        <v>582</v>
      </c>
      <c r="B99" s="728" t="s">
        <v>2370</v>
      </c>
      <c r="C99" s="728" t="s">
        <v>2371</v>
      </c>
      <c r="D99" s="728" t="s">
        <v>2372</v>
      </c>
      <c r="E99" s="728" t="s">
        <v>2373</v>
      </c>
      <c r="F99" s="732"/>
      <c r="G99" s="732"/>
      <c r="H99" s="746">
        <v>0</v>
      </c>
      <c r="I99" s="732">
        <v>3</v>
      </c>
      <c r="J99" s="732">
        <v>191.52000000000004</v>
      </c>
      <c r="K99" s="746">
        <v>1</v>
      </c>
      <c r="L99" s="732">
        <v>3</v>
      </c>
      <c r="M99" s="733">
        <v>191.52000000000004</v>
      </c>
    </row>
    <row r="100" spans="1:13" ht="14.4" customHeight="1" x14ac:dyDescent="0.3">
      <c r="A100" s="727" t="s">
        <v>582</v>
      </c>
      <c r="B100" s="728" t="s">
        <v>2370</v>
      </c>
      <c r="C100" s="728" t="s">
        <v>2374</v>
      </c>
      <c r="D100" s="728" t="s">
        <v>2375</v>
      </c>
      <c r="E100" s="728" t="s">
        <v>2376</v>
      </c>
      <c r="F100" s="732"/>
      <c r="G100" s="732"/>
      <c r="H100" s="746">
        <v>0</v>
      </c>
      <c r="I100" s="732">
        <v>1</v>
      </c>
      <c r="J100" s="732">
        <v>91.54</v>
      </c>
      <c r="K100" s="746">
        <v>1</v>
      </c>
      <c r="L100" s="732">
        <v>1</v>
      </c>
      <c r="M100" s="733">
        <v>91.54</v>
      </c>
    </row>
    <row r="101" spans="1:13" ht="14.4" customHeight="1" x14ac:dyDescent="0.3">
      <c r="A101" s="727" t="s">
        <v>582</v>
      </c>
      <c r="B101" s="728" t="s">
        <v>2377</v>
      </c>
      <c r="C101" s="728" t="s">
        <v>2378</v>
      </c>
      <c r="D101" s="728" t="s">
        <v>2379</v>
      </c>
      <c r="E101" s="728" t="s">
        <v>2380</v>
      </c>
      <c r="F101" s="732"/>
      <c r="G101" s="732"/>
      <c r="H101" s="746">
        <v>0</v>
      </c>
      <c r="I101" s="732">
        <v>1</v>
      </c>
      <c r="J101" s="732">
        <v>105.8900000000001</v>
      </c>
      <c r="K101" s="746">
        <v>1</v>
      </c>
      <c r="L101" s="732">
        <v>1</v>
      </c>
      <c r="M101" s="733">
        <v>105.8900000000001</v>
      </c>
    </row>
    <row r="102" spans="1:13" ht="14.4" customHeight="1" x14ac:dyDescent="0.3">
      <c r="A102" s="727" t="s">
        <v>582</v>
      </c>
      <c r="B102" s="728" t="s">
        <v>2381</v>
      </c>
      <c r="C102" s="728" t="s">
        <v>2382</v>
      </c>
      <c r="D102" s="728" t="s">
        <v>1282</v>
      </c>
      <c r="E102" s="728" t="s">
        <v>2383</v>
      </c>
      <c r="F102" s="732"/>
      <c r="G102" s="732"/>
      <c r="H102" s="746">
        <v>0</v>
      </c>
      <c r="I102" s="732">
        <v>3</v>
      </c>
      <c r="J102" s="732">
        <v>149.83000000000001</v>
      </c>
      <c r="K102" s="746">
        <v>1</v>
      </c>
      <c r="L102" s="732">
        <v>3</v>
      </c>
      <c r="M102" s="733">
        <v>149.83000000000001</v>
      </c>
    </row>
    <row r="103" spans="1:13" ht="14.4" customHeight="1" x14ac:dyDescent="0.3">
      <c r="A103" s="727" t="s">
        <v>582</v>
      </c>
      <c r="B103" s="728" t="s">
        <v>2381</v>
      </c>
      <c r="C103" s="728" t="s">
        <v>2384</v>
      </c>
      <c r="D103" s="728" t="s">
        <v>2385</v>
      </c>
      <c r="E103" s="728" t="s">
        <v>2386</v>
      </c>
      <c r="F103" s="732"/>
      <c r="G103" s="732"/>
      <c r="H103" s="746">
        <v>0</v>
      </c>
      <c r="I103" s="732">
        <v>1</v>
      </c>
      <c r="J103" s="732">
        <v>81.289999999999992</v>
      </c>
      <c r="K103" s="746">
        <v>1</v>
      </c>
      <c r="L103" s="732">
        <v>1</v>
      </c>
      <c r="M103" s="733">
        <v>81.289999999999992</v>
      </c>
    </row>
    <row r="104" spans="1:13" ht="14.4" customHeight="1" x14ac:dyDescent="0.3">
      <c r="A104" s="727" t="s">
        <v>582</v>
      </c>
      <c r="B104" s="728" t="s">
        <v>2387</v>
      </c>
      <c r="C104" s="728" t="s">
        <v>2388</v>
      </c>
      <c r="D104" s="728" t="s">
        <v>2389</v>
      </c>
      <c r="E104" s="728" t="s">
        <v>2390</v>
      </c>
      <c r="F104" s="732"/>
      <c r="G104" s="732"/>
      <c r="H104" s="746">
        <v>0</v>
      </c>
      <c r="I104" s="732">
        <v>1</v>
      </c>
      <c r="J104" s="732">
        <v>680.26</v>
      </c>
      <c r="K104" s="746">
        <v>1</v>
      </c>
      <c r="L104" s="732">
        <v>1</v>
      </c>
      <c r="M104" s="733">
        <v>680.26</v>
      </c>
    </row>
    <row r="105" spans="1:13" ht="14.4" customHeight="1" x14ac:dyDescent="0.3">
      <c r="A105" s="727" t="s">
        <v>582</v>
      </c>
      <c r="B105" s="728" t="s">
        <v>2391</v>
      </c>
      <c r="C105" s="728" t="s">
        <v>2392</v>
      </c>
      <c r="D105" s="728" t="s">
        <v>2393</v>
      </c>
      <c r="E105" s="728" t="s">
        <v>2394</v>
      </c>
      <c r="F105" s="732"/>
      <c r="G105" s="732"/>
      <c r="H105" s="746">
        <v>0</v>
      </c>
      <c r="I105" s="732">
        <v>1</v>
      </c>
      <c r="J105" s="732">
        <v>319.79000000000008</v>
      </c>
      <c r="K105" s="746">
        <v>1</v>
      </c>
      <c r="L105" s="732">
        <v>1</v>
      </c>
      <c r="M105" s="733">
        <v>319.79000000000008</v>
      </c>
    </row>
    <row r="106" spans="1:13" ht="14.4" customHeight="1" x14ac:dyDescent="0.3">
      <c r="A106" s="727" t="s">
        <v>582</v>
      </c>
      <c r="B106" s="728" t="s">
        <v>2391</v>
      </c>
      <c r="C106" s="728" t="s">
        <v>2395</v>
      </c>
      <c r="D106" s="728" t="s">
        <v>2393</v>
      </c>
      <c r="E106" s="728" t="s">
        <v>2396</v>
      </c>
      <c r="F106" s="732"/>
      <c r="G106" s="732"/>
      <c r="H106" s="746">
        <v>0</v>
      </c>
      <c r="I106" s="732">
        <v>1</v>
      </c>
      <c r="J106" s="732">
        <v>1212.4899999999989</v>
      </c>
      <c r="K106" s="746">
        <v>1</v>
      </c>
      <c r="L106" s="732">
        <v>1</v>
      </c>
      <c r="M106" s="733">
        <v>1212.4899999999989</v>
      </c>
    </row>
    <row r="107" spans="1:13" ht="14.4" customHeight="1" x14ac:dyDescent="0.3">
      <c r="A107" s="727" t="s">
        <v>582</v>
      </c>
      <c r="B107" s="728" t="s">
        <v>2391</v>
      </c>
      <c r="C107" s="728" t="s">
        <v>2397</v>
      </c>
      <c r="D107" s="728" t="s">
        <v>2393</v>
      </c>
      <c r="E107" s="728" t="s">
        <v>2398</v>
      </c>
      <c r="F107" s="732"/>
      <c r="G107" s="732"/>
      <c r="H107" s="746">
        <v>0</v>
      </c>
      <c r="I107" s="732">
        <v>1</v>
      </c>
      <c r="J107" s="732">
        <v>314.5</v>
      </c>
      <c r="K107" s="746">
        <v>1</v>
      </c>
      <c r="L107" s="732">
        <v>1</v>
      </c>
      <c r="M107" s="733">
        <v>314.5</v>
      </c>
    </row>
    <row r="108" spans="1:13" ht="14.4" customHeight="1" x14ac:dyDescent="0.3">
      <c r="A108" s="727" t="s">
        <v>582</v>
      </c>
      <c r="B108" s="728" t="s">
        <v>2399</v>
      </c>
      <c r="C108" s="728" t="s">
        <v>2400</v>
      </c>
      <c r="D108" s="728" t="s">
        <v>1126</v>
      </c>
      <c r="E108" s="728" t="s">
        <v>2401</v>
      </c>
      <c r="F108" s="732"/>
      <c r="G108" s="732"/>
      <c r="H108" s="746">
        <v>0</v>
      </c>
      <c r="I108" s="732">
        <v>3</v>
      </c>
      <c r="J108" s="732">
        <v>233.01</v>
      </c>
      <c r="K108" s="746">
        <v>1</v>
      </c>
      <c r="L108" s="732">
        <v>3</v>
      </c>
      <c r="M108" s="733">
        <v>233.01</v>
      </c>
    </row>
    <row r="109" spans="1:13" ht="14.4" customHeight="1" x14ac:dyDescent="0.3">
      <c r="A109" s="727" t="s">
        <v>582</v>
      </c>
      <c r="B109" s="728" t="s">
        <v>2402</v>
      </c>
      <c r="C109" s="728" t="s">
        <v>2403</v>
      </c>
      <c r="D109" s="728" t="s">
        <v>1315</v>
      </c>
      <c r="E109" s="728" t="s">
        <v>2404</v>
      </c>
      <c r="F109" s="732"/>
      <c r="G109" s="732"/>
      <c r="H109" s="746">
        <v>0</v>
      </c>
      <c r="I109" s="732">
        <v>20</v>
      </c>
      <c r="J109" s="732">
        <v>1518.4000720030433</v>
      </c>
      <c r="K109" s="746">
        <v>1</v>
      </c>
      <c r="L109" s="732">
        <v>20</v>
      </c>
      <c r="M109" s="733">
        <v>1518.4000720030433</v>
      </c>
    </row>
    <row r="110" spans="1:13" ht="14.4" customHeight="1" x14ac:dyDescent="0.3">
      <c r="A110" s="727" t="s">
        <v>582</v>
      </c>
      <c r="B110" s="728" t="s">
        <v>2402</v>
      </c>
      <c r="C110" s="728" t="s">
        <v>2405</v>
      </c>
      <c r="D110" s="728" t="s">
        <v>1315</v>
      </c>
      <c r="E110" s="728" t="s">
        <v>2187</v>
      </c>
      <c r="F110" s="732"/>
      <c r="G110" s="732"/>
      <c r="H110" s="746">
        <v>0</v>
      </c>
      <c r="I110" s="732">
        <v>7</v>
      </c>
      <c r="J110" s="732">
        <v>211.53999999999996</v>
      </c>
      <c r="K110" s="746">
        <v>1</v>
      </c>
      <c r="L110" s="732">
        <v>7</v>
      </c>
      <c r="M110" s="733">
        <v>211.53999999999996</v>
      </c>
    </row>
    <row r="111" spans="1:13" ht="14.4" customHeight="1" x14ac:dyDescent="0.3">
      <c r="A111" s="727" t="s">
        <v>582</v>
      </c>
      <c r="B111" s="728" t="s">
        <v>2406</v>
      </c>
      <c r="C111" s="728" t="s">
        <v>2407</v>
      </c>
      <c r="D111" s="728" t="s">
        <v>887</v>
      </c>
      <c r="E111" s="728" t="s">
        <v>2408</v>
      </c>
      <c r="F111" s="732"/>
      <c r="G111" s="732"/>
      <c r="H111" s="746">
        <v>0</v>
      </c>
      <c r="I111" s="732">
        <v>1</v>
      </c>
      <c r="J111" s="732">
        <v>89.32</v>
      </c>
      <c r="K111" s="746">
        <v>1</v>
      </c>
      <c r="L111" s="732">
        <v>1</v>
      </c>
      <c r="M111" s="733">
        <v>89.32</v>
      </c>
    </row>
    <row r="112" spans="1:13" ht="14.4" customHeight="1" x14ac:dyDescent="0.3">
      <c r="A112" s="727" t="s">
        <v>582</v>
      </c>
      <c r="B112" s="728" t="s">
        <v>2409</v>
      </c>
      <c r="C112" s="728" t="s">
        <v>2410</v>
      </c>
      <c r="D112" s="728" t="s">
        <v>1305</v>
      </c>
      <c r="E112" s="728" t="s">
        <v>2411</v>
      </c>
      <c r="F112" s="732"/>
      <c r="G112" s="732"/>
      <c r="H112" s="746">
        <v>0</v>
      </c>
      <c r="I112" s="732">
        <v>3</v>
      </c>
      <c r="J112" s="732">
        <v>482.13</v>
      </c>
      <c r="K112" s="746">
        <v>1</v>
      </c>
      <c r="L112" s="732">
        <v>3</v>
      </c>
      <c r="M112" s="733">
        <v>482.13</v>
      </c>
    </row>
    <row r="113" spans="1:13" ht="14.4" customHeight="1" x14ac:dyDescent="0.3">
      <c r="A113" s="727" t="s">
        <v>582</v>
      </c>
      <c r="B113" s="728" t="s">
        <v>2412</v>
      </c>
      <c r="C113" s="728" t="s">
        <v>2413</v>
      </c>
      <c r="D113" s="728" t="s">
        <v>1347</v>
      </c>
      <c r="E113" s="728" t="s">
        <v>1348</v>
      </c>
      <c r="F113" s="732"/>
      <c r="G113" s="732"/>
      <c r="H113" s="746">
        <v>0</v>
      </c>
      <c r="I113" s="732">
        <v>4</v>
      </c>
      <c r="J113" s="732">
        <v>661.19</v>
      </c>
      <c r="K113" s="746">
        <v>1</v>
      </c>
      <c r="L113" s="732">
        <v>4</v>
      </c>
      <c r="M113" s="733">
        <v>661.19</v>
      </c>
    </row>
    <row r="114" spans="1:13" ht="14.4" customHeight="1" x14ac:dyDescent="0.3">
      <c r="A114" s="727" t="s">
        <v>582</v>
      </c>
      <c r="B114" s="728" t="s">
        <v>2412</v>
      </c>
      <c r="C114" s="728" t="s">
        <v>2414</v>
      </c>
      <c r="D114" s="728" t="s">
        <v>1349</v>
      </c>
      <c r="E114" s="728" t="s">
        <v>1345</v>
      </c>
      <c r="F114" s="732"/>
      <c r="G114" s="732"/>
      <c r="H114" s="746">
        <v>0</v>
      </c>
      <c r="I114" s="732">
        <v>2</v>
      </c>
      <c r="J114" s="732">
        <v>81.84</v>
      </c>
      <c r="K114" s="746">
        <v>1</v>
      </c>
      <c r="L114" s="732">
        <v>2</v>
      </c>
      <c r="M114" s="733">
        <v>81.84</v>
      </c>
    </row>
    <row r="115" spans="1:13" ht="14.4" customHeight="1" x14ac:dyDescent="0.3">
      <c r="A115" s="727" t="s">
        <v>582</v>
      </c>
      <c r="B115" s="728" t="s">
        <v>2412</v>
      </c>
      <c r="C115" s="728" t="s">
        <v>2415</v>
      </c>
      <c r="D115" s="728" t="s">
        <v>2416</v>
      </c>
      <c r="E115" s="728" t="s">
        <v>1345</v>
      </c>
      <c r="F115" s="732"/>
      <c r="G115" s="732"/>
      <c r="H115" s="746">
        <v>0</v>
      </c>
      <c r="I115" s="732">
        <v>20</v>
      </c>
      <c r="J115" s="732">
        <v>823.6</v>
      </c>
      <c r="K115" s="746">
        <v>1</v>
      </c>
      <c r="L115" s="732">
        <v>20</v>
      </c>
      <c r="M115" s="733">
        <v>823.6</v>
      </c>
    </row>
    <row r="116" spans="1:13" ht="14.4" customHeight="1" x14ac:dyDescent="0.3">
      <c r="A116" s="727" t="s">
        <v>582</v>
      </c>
      <c r="B116" s="728" t="s">
        <v>2412</v>
      </c>
      <c r="C116" s="728" t="s">
        <v>2417</v>
      </c>
      <c r="D116" s="728" t="s">
        <v>1819</v>
      </c>
      <c r="E116" s="728" t="s">
        <v>1345</v>
      </c>
      <c r="F116" s="732"/>
      <c r="G116" s="732"/>
      <c r="H116" s="746">
        <v>0</v>
      </c>
      <c r="I116" s="732">
        <v>28</v>
      </c>
      <c r="J116" s="732">
        <v>1153.04</v>
      </c>
      <c r="K116" s="746">
        <v>1</v>
      </c>
      <c r="L116" s="732">
        <v>28</v>
      </c>
      <c r="M116" s="733">
        <v>1153.04</v>
      </c>
    </row>
    <row r="117" spans="1:13" ht="14.4" customHeight="1" x14ac:dyDescent="0.3">
      <c r="A117" s="727" t="s">
        <v>582</v>
      </c>
      <c r="B117" s="728" t="s">
        <v>2412</v>
      </c>
      <c r="C117" s="728" t="s">
        <v>2418</v>
      </c>
      <c r="D117" s="728" t="s">
        <v>1355</v>
      </c>
      <c r="E117" s="728" t="s">
        <v>1351</v>
      </c>
      <c r="F117" s="732"/>
      <c r="G117" s="732"/>
      <c r="H117" s="746">
        <v>0</v>
      </c>
      <c r="I117" s="732">
        <v>3</v>
      </c>
      <c r="J117" s="732">
        <v>406.80000000000007</v>
      </c>
      <c r="K117" s="746">
        <v>1</v>
      </c>
      <c r="L117" s="732">
        <v>3</v>
      </c>
      <c r="M117" s="733">
        <v>406.80000000000007</v>
      </c>
    </row>
    <row r="118" spans="1:13" ht="14.4" customHeight="1" x14ac:dyDescent="0.3">
      <c r="A118" s="727" t="s">
        <v>582</v>
      </c>
      <c r="B118" s="728" t="s">
        <v>2412</v>
      </c>
      <c r="C118" s="728" t="s">
        <v>2419</v>
      </c>
      <c r="D118" s="728" t="s">
        <v>1356</v>
      </c>
      <c r="E118" s="728" t="s">
        <v>1351</v>
      </c>
      <c r="F118" s="732"/>
      <c r="G118" s="732"/>
      <c r="H118" s="746">
        <v>0</v>
      </c>
      <c r="I118" s="732">
        <v>4</v>
      </c>
      <c r="J118" s="732">
        <v>542.39999999999986</v>
      </c>
      <c r="K118" s="746">
        <v>1</v>
      </c>
      <c r="L118" s="732">
        <v>4</v>
      </c>
      <c r="M118" s="733">
        <v>542.39999999999986</v>
      </c>
    </row>
    <row r="119" spans="1:13" ht="14.4" customHeight="1" x14ac:dyDescent="0.3">
      <c r="A119" s="727" t="s">
        <v>582</v>
      </c>
      <c r="B119" s="728" t="s">
        <v>2412</v>
      </c>
      <c r="C119" s="728" t="s">
        <v>2420</v>
      </c>
      <c r="D119" s="728" t="s">
        <v>1357</v>
      </c>
      <c r="E119" s="728" t="s">
        <v>2421</v>
      </c>
      <c r="F119" s="732"/>
      <c r="G119" s="732"/>
      <c r="H119" s="746">
        <v>0</v>
      </c>
      <c r="I119" s="732">
        <v>5</v>
      </c>
      <c r="J119" s="732">
        <v>559.75</v>
      </c>
      <c r="K119" s="746">
        <v>1</v>
      </c>
      <c r="L119" s="732">
        <v>5</v>
      </c>
      <c r="M119" s="733">
        <v>559.75</v>
      </c>
    </row>
    <row r="120" spans="1:13" ht="14.4" customHeight="1" x14ac:dyDescent="0.3">
      <c r="A120" s="727" t="s">
        <v>582</v>
      </c>
      <c r="B120" s="728" t="s">
        <v>2412</v>
      </c>
      <c r="C120" s="728" t="s">
        <v>2422</v>
      </c>
      <c r="D120" s="728" t="s">
        <v>1362</v>
      </c>
      <c r="E120" s="728" t="s">
        <v>2421</v>
      </c>
      <c r="F120" s="732"/>
      <c r="G120" s="732"/>
      <c r="H120" s="746">
        <v>0</v>
      </c>
      <c r="I120" s="732">
        <v>5</v>
      </c>
      <c r="J120" s="732">
        <v>559.75</v>
      </c>
      <c r="K120" s="746">
        <v>1</v>
      </c>
      <c r="L120" s="732">
        <v>5</v>
      </c>
      <c r="M120" s="733">
        <v>559.75</v>
      </c>
    </row>
    <row r="121" spans="1:13" ht="14.4" customHeight="1" x14ac:dyDescent="0.3">
      <c r="A121" s="727" t="s">
        <v>582</v>
      </c>
      <c r="B121" s="728" t="s">
        <v>2412</v>
      </c>
      <c r="C121" s="728" t="s">
        <v>2423</v>
      </c>
      <c r="D121" s="728" t="s">
        <v>1359</v>
      </c>
      <c r="E121" s="728" t="s">
        <v>2421</v>
      </c>
      <c r="F121" s="732"/>
      <c r="G121" s="732"/>
      <c r="H121" s="746">
        <v>0</v>
      </c>
      <c r="I121" s="732">
        <v>4</v>
      </c>
      <c r="J121" s="732">
        <v>447.8</v>
      </c>
      <c r="K121" s="746">
        <v>1</v>
      </c>
      <c r="L121" s="732">
        <v>4</v>
      </c>
      <c r="M121" s="733">
        <v>447.8</v>
      </c>
    </row>
    <row r="122" spans="1:13" ht="14.4" customHeight="1" x14ac:dyDescent="0.3">
      <c r="A122" s="727" t="s">
        <v>582</v>
      </c>
      <c r="B122" s="728" t="s">
        <v>2412</v>
      </c>
      <c r="C122" s="728" t="s">
        <v>2424</v>
      </c>
      <c r="D122" s="728" t="s">
        <v>2425</v>
      </c>
      <c r="E122" s="728" t="s">
        <v>2421</v>
      </c>
      <c r="F122" s="732"/>
      <c r="G122" s="732"/>
      <c r="H122" s="746">
        <v>0</v>
      </c>
      <c r="I122" s="732">
        <v>5</v>
      </c>
      <c r="J122" s="732">
        <v>559.75</v>
      </c>
      <c r="K122" s="746">
        <v>1</v>
      </c>
      <c r="L122" s="732">
        <v>5</v>
      </c>
      <c r="M122" s="733">
        <v>559.75</v>
      </c>
    </row>
    <row r="123" spans="1:13" ht="14.4" customHeight="1" x14ac:dyDescent="0.3">
      <c r="A123" s="727" t="s">
        <v>582</v>
      </c>
      <c r="B123" s="728" t="s">
        <v>2412</v>
      </c>
      <c r="C123" s="728" t="s">
        <v>2426</v>
      </c>
      <c r="D123" s="728" t="s">
        <v>1353</v>
      </c>
      <c r="E123" s="728" t="s">
        <v>1351</v>
      </c>
      <c r="F123" s="732"/>
      <c r="G123" s="732"/>
      <c r="H123" s="746">
        <v>0</v>
      </c>
      <c r="I123" s="732">
        <v>17</v>
      </c>
      <c r="J123" s="732">
        <v>2399.7200000000003</v>
      </c>
      <c r="K123" s="746">
        <v>1</v>
      </c>
      <c r="L123" s="732">
        <v>17</v>
      </c>
      <c r="M123" s="733">
        <v>2399.7200000000003</v>
      </c>
    </row>
    <row r="124" spans="1:13" ht="14.4" customHeight="1" x14ac:dyDescent="0.3">
      <c r="A124" s="727" t="s">
        <v>582</v>
      </c>
      <c r="B124" s="728" t="s">
        <v>2412</v>
      </c>
      <c r="C124" s="728" t="s">
        <v>2427</v>
      </c>
      <c r="D124" s="728" t="s">
        <v>1350</v>
      </c>
      <c r="E124" s="728" t="s">
        <v>1351</v>
      </c>
      <c r="F124" s="732"/>
      <c r="G124" s="732"/>
      <c r="H124" s="746">
        <v>0</v>
      </c>
      <c r="I124" s="732">
        <v>11</v>
      </c>
      <c r="J124" s="732">
        <v>1552.7600000000002</v>
      </c>
      <c r="K124" s="746">
        <v>1</v>
      </c>
      <c r="L124" s="732">
        <v>11</v>
      </c>
      <c r="M124" s="733">
        <v>1552.7600000000002</v>
      </c>
    </row>
    <row r="125" spans="1:13" ht="14.4" customHeight="1" x14ac:dyDescent="0.3">
      <c r="A125" s="727" t="s">
        <v>582</v>
      </c>
      <c r="B125" s="728" t="s">
        <v>2412</v>
      </c>
      <c r="C125" s="728" t="s">
        <v>2428</v>
      </c>
      <c r="D125" s="728" t="s">
        <v>1352</v>
      </c>
      <c r="E125" s="728" t="s">
        <v>1351</v>
      </c>
      <c r="F125" s="732"/>
      <c r="G125" s="732"/>
      <c r="H125" s="746">
        <v>0</v>
      </c>
      <c r="I125" s="732">
        <v>7</v>
      </c>
      <c r="J125" s="732">
        <v>988.12</v>
      </c>
      <c r="K125" s="746">
        <v>1</v>
      </c>
      <c r="L125" s="732">
        <v>7</v>
      </c>
      <c r="M125" s="733">
        <v>988.12</v>
      </c>
    </row>
    <row r="126" spans="1:13" ht="14.4" customHeight="1" x14ac:dyDescent="0.3">
      <c r="A126" s="727" t="s">
        <v>582</v>
      </c>
      <c r="B126" s="728" t="s">
        <v>2412</v>
      </c>
      <c r="C126" s="728" t="s">
        <v>2429</v>
      </c>
      <c r="D126" s="728" t="s">
        <v>1370</v>
      </c>
      <c r="E126" s="728" t="s">
        <v>1348</v>
      </c>
      <c r="F126" s="732"/>
      <c r="G126" s="732"/>
      <c r="H126" s="746">
        <v>0</v>
      </c>
      <c r="I126" s="732">
        <v>4</v>
      </c>
      <c r="J126" s="732">
        <v>490.76</v>
      </c>
      <c r="K126" s="746">
        <v>1</v>
      </c>
      <c r="L126" s="732">
        <v>4</v>
      </c>
      <c r="M126" s="733">
        <v>490.76</v>
      </c>
    </row>
    <row r="127" spans="1:13" ht="14.4" customHeight="1" x14ac:dyDescent="0.3">
      <c r="A127" s="727" t="s">
        <v>582</v>
      </c>
      <c r="B127" s="728" t="s">
        <v>2412</v>
      </c>
      <c r="C127" s="728" t="s">
        <v>2430</v>
      </c>
      <c r="D127" s="728" t="s">
        <v>1368</v>
      </c>
      <c r="E127" s="728" t="s">
        <v>1348</v>
      </c>
      <c r="F127" s="732"/>
      <c r="G127" s="732"/>
      <c r="H127" s="746">
        <v>0</v>
      </c>
      <c r="I127" s="732">
        <v>5</v>
      </c>
      <c r="J127" s="732">
        <v>613.45000000000005</v>
      </c>
      <c r="K127" s="746">
        <v>1</v>
      </c>
      <c r="L127" s="732">
        <v>5</v>
      </c>
      <c r="M127" s="733">
        <v>613.45000000000005</v>
      </c>
    </row>
    <row r="128" spans="1:13" ht="14.4" customHeight="1" x14ac:dyDescent="0.3">
      <c r="A128" s="727" t="s">
        <v>582</v>
      </c>
      <c r="B128" s="728" t="s">
        <v>2412</v>
      </c>
      <c r="C128" s="728" t="s">
        <v>2431</v>
      </c>
      <c r="D128" s="728" t="s">
        <v>1365</v>
      </c>
      <c r="E128" s="728" t="s">
        <v>1348</v>
      </c>
      <c r="F128" s="732"/>
      <c r="G128" s="732"/>
      <c r="H128" s="746">
        <v>0</v>
      </c>
      <c r="I128" s="732">
        <v>12</v>
      </c>
      <c r="J128" s="732">
        <v>1745.9997882083567</v>
      </c>
      <c r="K128" s="746">
        <v>1</v>
      </c>
      <c r="L128" s="732">
        <v>12</v>
      </c>
      <c r="M128" s="733">
        <v>1745.9997882083567</v>
      </c>
    </row>
    <row r="129" spans="1:13" ht="14.4" customHeight="1" x14ac:dyDescent="0.3">
      <c r="A129" s="727" t="s">
        <v>582</v>
      </c>
      <c r="B129" s="728" t="s">
        <v>2412</v>
      </c>
      <c r="C129" s="728" t="s">
        <v>2432</v>
      </c>
      <c r="D129" s="728" t="s">
        <v>1366</v>
      </c>
      <c r="E129" s="728" t="s">
        <v>1348</v>
      </c>
      <c r="F129" s="732"/>
      <c r="G129" s="732"/>
      <c r="H129" s="746">
        <v>0</v>
      </c>
      <c r="I129" s="732">
        <v>3</v>
      </c>
      <c r="J129" s="732">
        <v>436.5</v>
      </c>
      <c r="K129" s="746">
        <v>1</v>
      </c>
      <c r="L129" s="732">
        <v>3</v>
      </c>
      <c r="M129" s="733">
        <v>436.5</v>
      </c>
    </row>
    <row r="130" spans="1:13" ht="14.4" customHeight="1" x14ac:dyDescent="0.3">
      <c r="A130" s="727" t="s">
        <v>582</v>
      </c>
      <c r="B130" s="728" t="s">
        <v>2412</v>
      </c>
      <c r="C130" s="728" t="s">
        <v>2433</v>
      </c>
      <c r="D130" s="728" t="s">
        <v>1371</v>
      </c>
      <c r="E130" s="728" t="s">
        <v>1348</v>
      </c>
      <c r="F130" s="732"/>
      <c r="G130" s="732"/>
      <c r="H130" s="746">
        <v>0</v>
      </c>
      <c r="I130" s="732">
        <v>4</v>
      </c>
      <c r="J130" s="732">
        <v>519.88</v>
      </c>
      <c r="K130" s="746">
        <v>1</v>
      </c>
      <c r="L130" s="732">
        <v>4</v>
      </c>
      <c r="M130" s="733">
        <v>519.88</v>
      </c>
    </row>
    <row r="131" spans="1:13" ht="14.4" customHeight="1" x14ac:dyDescent="0.3">
      <c r="A131" s="727" t="s">
        <v>582</v>
      </c>
      <c r="B131" s="728" t="s">
        <v>2412</v>
      </c>
      <c r="C131" s="728" t="s">
        <v>2434</v>
      </c>
      <c r="D131" s="728" t="s">
        <v>1372</v>
      </c>
      <c r="E131" s="728" t="s">
        <v>1348</v>
      </c>
      <c r="F131" s="732"/>
      <c r="G131" s="732"/>
      <c r="H131" s="746">
        <v>0</v>
      </c>
      <c r="I131" s="732">
        <v>6</v>
      </c>
      <c r="J131" s="732">
        <v>779.82</v>
      </c>
      <c r="K131" s="746">
        <v>1</v>
      </c>
      <c r="L131" s="732">
        <v>6</v>
      </c>
      <c r="M131" s="733">
        <v>779.82</v>
      </c>
    </row>
    <row r="132" spans="1:13" ht="14.4" customHeight="1" x14ac:dyDescent="0.3">
      <c r="A132" s="727" t="s">
        <v>582</v>
      </c>
      <c r="B132" s="728" t="s">
        <v>2412</v>
      </c>
      <c r="C132" s="728" t="s">
        <v>2435</v>
      </c>
      <c r="D132" s="728" t="s">
        <v>1364</v>
      </c>
      <c r="E132" s="728" t="s">
        <v>1348</v>
      </c>
      <c r="F132" s="732"/>
      <c r="G132" s="732"/>
      <c r="H132" s="746">
        <v>0</v>
      </c>
      <c r="I132" s="732">
        <v>1</v>
      </c>
      <c r="J132" s="732">
        <v>129.97000000000003</v>
      </c>
      <c r="K132" s="746">
        <v>1</v>
      </c>
      <c r="L132" s="732">
        <v>1</v>
      </c>
      <c r="M132" s="733">
        <v>129.97000000000003</v>
      </c>
    </row>
    <row r="133" spans="1:13" ht="14.4" customHeight="1" x14ac:dyDescent="0.3">
      <c r="A133" s="727" t="s">
        <v>582</v>
      </c>
      <c r="B133" s="728" t="s">
        <v>2412</v>
      </c>
      <c r="C133" s="728" t="s">
        <v>2436</v>
      </c>
      <c r="D133" s="728" t="s">
        <v>1363</v>
      </c>
      <c r="E133" s="728" t="s">
        <v>1348</v>
      </c>
      <c r="F133" s="732"/>
      <c r="G133" s="732"/>
      <c r="H133" s="746">
        <v>0</v>
      </c>
      <c r="I133" s="732">
        <v>1</v>
      </c>
      <c r="J133" s="732">
        <v>129.97</v>
      </c>
      <c r="K133" s="746">
        <v>1</v>
      </c>
      <c r="L133" s="732">
        <v>1</v>
      </c>
      <c r="M133" s="733">
        <v>129.97</v>
      </c>
    </row>
    <row r="134" spans="1:13" ht="14.4" customHeight="1" x14ac:dyDescent="0.3">
      <c r="A134" s="727" t="s">
        <v>582</v>
      </c>
      <c r="B134" s="728" t="s">
        <v>2412</v>
      </c>
      <c r="C134" s="728" t="s">
        <v>2437</v>
      </c>
      <c r="D134" s="728" t="s">
        <v>2438</v>
      </c>
      <c r="E134" s="728" t="s">
        <v>1351</v>
      </c>
      <c r="F134" s="732"/>
      <c r="G134" s="732"/>
      <c r="H134" s="746">
        <v>0</v>
      </c>
      <c r="I134" s="732">
        <v>2</v>
      </c>
      <c r="J134" s="732">
        <v>297.92000000000007</v>
      </c>
      <c r="K134" s="746">
        <v>1</v>
      </c>
      <c r="L134" s="732">
        <v>2</v>
      </c>
      <c r="M134" s="733">
        <v>297.92000000000007</v>
      </c>
    </row>
    <row r="135" spans="1:13" ht="14.4" customHeight="1" x14ac:dyDescent="0.3">
      <c r="A135" s="727" t="s">
        <v>582</v>
      </c>
      <c r="B135" s="728" t="s">
        <v>2412</v>
      </c>
      <c r="C135" s="728" t="s">
        <v>2439</v>
      </c>
      <c r="D135" s="728" t="s">
        <v>1369</v>
      </c>
      <c r="E135" s="728" t="s">
        <v>1345</v>
      </c>
      <c r="F135" s="732"/>
      <c r="G135" s="732"/>
      <c r="H135" s="746">
        <v>0</v>
      </c>
      <c r="I135" s="732">
        <v>6</v>
      </c>
      <c r="J135" s="732">
        <v>184.01999999999998</v>
      </c>
      <c r="K135" s="746">
        <v>1</v>
      </c>
      <c r="L135" s="732">
        <v>6</v>
      </c>
      <c r="M135" s="733">
        <v>184.01999999999998</v>
      </c>
    </row>
    <row r="136" spans="1:13" ht="14.4" customHeight="1" x14ac:dyDescent="0.3">
      <c r="A136" s="727" t="s">
        <v>582</v>
      </c>
      <c r="B136" s="728" t="s">
        <v>2412</v>
      </c>
      <c r="C136" s="728" t="s">
        <v>2440</v>
      </c>
      <c r="D136" s="728" t="s">
        <v>1367</v>
      </c>
      <c r="E136" s="728" t="s">
        <v>1345</v>
      </c>
      <c r="F136" s="732"/>
      <c r="G136" s="732"/>
      <c r="H136" s="746">
        <v>0</v>
      </c>
      <c r="I136" s="732">
        <v>11</v>
      </c>
      <c r="J136" s="732">
        <v>337.37</v>
      </c>
      <c r="K136" s="746">
        <v>1</v>
      </c>
      <c r="L136" s="732">
        <v>11</v>
      </c>
      <c r="M136" s="733">
        <v>337.37</v>
      </c>
    </row>
    <row r="137" spans="1:13" ht="14.4" customHeight="1" x14ac:dyDescent="0.3">
      <c r="A137" s="727" t="s">
        <v>587</v>
      </c>
      <c r="B137" s="728" t="s">
        <v>2109</v>
      </c>
      <c r="C137" s="728" t="s">
        <v>2110</v>
      </c>
      <c r="D137" s="728" t="s">
        <v>2111</v>
      </c>
      <c r="E137" s="728" t="s">
        <v>2112</v>
      </c>
      <c r="F137" s="732"/>
      <c r="G137" s="732"/>
      <c r="H137" s="746">
        <v>0</v>
      </c>
      <c r="I137" s="732">
        <v>24</v>
      </c>
      <c r="J137" s="732">
        <v>7596.5999999999995</v>
      </c>
      <c r="K137" s="746">
        <v>1</v>
      </c>
      <c r="L137" s="732">
        <v>24</v>
      </c>
      <c r="M137" s="733">
        <v>7596.5999999999995</v>
      </c>
    </row>
    <row r="138" spans="1:13" ht="14.4" customHeight="1" x14ac:dyDescent="0.3">
      <c r="A138" s="727" t="s">
        <v>587</v>
      </c>
      <c r="B138" s="728" t="s">
        <v>2193</v>
      </c>
      <c r="C138" s="728" t="s">
        <v>2197</v>
      </c>
      <c r="D138" s="728" t="s">
        <v>1199</v>
      </c>
      <c r="E138" s="728" t="s">
        <v>2198</v>
      </c>
      <c r="F138" s="732"/>
      <c r="G138" s="732"/>
      <c r="H138" s="746">
        <v>0</v>
      </c>
      <c r="I138" s="732">
        <v>6</v>
      </c>
      <c r="J138" s="732">
        <v>860.82000000000016</v>
      </c>
      <c r="K138" s="746">
        <v>1</v>
      </c>
      <c r="L138" s="732">
        <v>6</v>
      </c>
      <c r="M138" s="733">
        <v>860.82000000000016</v>
      </c>
    </row>
    <row r="139" spans="1:13" ht="14.4" customHeight="1" x14ac:dyDescent="0.3">
      <c r="A139" s="727" t="s">
        <v>587</v>
      </c>
      <c r="B139" s="728" t="s">
        <v>2193</v>
      </c>
      <c r="C139" s="728" t="s">
        <v>2199</v>
      </c>
      <c r="D139" s="728" t="s">
        <v>1199</v>
      </c>
      <c r="E139" s="728" t="s">
        <v>2200</v>
      </c>
      <c r="F139" s="732"/>
      <c r="G139" s="732"/>
      <c r="H139" s="746">
        <v>0</v>
      </c>
      <c r="I139" s="732">
        <v>70</v>
      </c>
      <c r="J139" s="732">
        <v>2456</v>
      </c>
      <c r="K139" s="746">
        <v>1</v>
      </c>
      <c r="L139" s="732">
        <v>70</v>
      </c>
      <c r="M139" s="733">
        <v>2456</v>
      </c>
    </row>
    <row r="140" spans="1:13" ht="14.4" customHeight="1" x14ac:dyDescent="0.3">
      <c r="A140" s="727" t="s">
        <v>587</v>
      </c>
      <c r="B140" s="728" t="s">
        <v>2441</v>
      </c>
      <c r="C140" s="728" t="s">
        <v>2442</v>
      </c>
      <c r="D140" s="728" t="s">
        <v>2443</v>
      </c>
      <c r="E140" s="728" t="s">
        <v>2444</v>
      </c>
      <c r="F140" s="732"/>
      <c r="G140" s="732"/>
      <c r="H140" s="746"/>
      <c r="I140" s="732">
        <v>0</v>
      </c>
      <c r="J140" s="732">
        <v>0</v>
      </c>
      <c r="K140" s="746"/>
      <c r="L140" s="732">
        <v>0</v>
      </c>
      <c r="M140" s="733">
        <v>0</v>
      </c>
    </row>
    <row r="141" spans="1:13" ht="14.4" customHeight="1" x14ac:dyDescent="0.3">
      <c r="A141" s="727" t="s">
        <v>587</v>
      </c>
      <c r="B141" s="728" t="s">
        <v>2263</v>
      </c>
      <c r="C141" s="728" t="s">
        <v>2264</v>
      </c>
      <c r="D141" s="728" t="s">
        <v>2265</v>
      </c>
      <c r="E141" s="728" t="s">
        <v>2266</v>
      </c>
      <c r="F141" s="732">
        <v>0</v>
      </c>
      <c r="G141" s="732">
        <v>0</v>
      </c>
      <c r="H141" s="746"/>
      <c r="I141" s="732"/>
      <c r="J141" s="732"/>
      <c r="K141" s="746"/>
      <c r="L141" s="732">
        <v>0</v>
      </c>
      <c r="M141" s="733">
        <v>0</v>
      </c>
    </row>
    <row r="142" spans="1:13" ht="14.4" customHeight="1" x14ac:dyDescent="0.3">
      <c r="A142" s="727" t="s">
        <v>587</v>
      </c>
      <c r="B142" s="728" t="s">
        <v>2263</v>
      </c>
      <c r="C142" s="728" t="s">
        <v>2445</v>
      </c>
      <c r="D142" s="728" t="s">
        <v>2265</v>
      </c>
      <c r="E142" s="728" t="s">
        <v>2446</v>
      </c>
      <c r="F142" s="732"/>
      <c r="G142" s="732"/>
      <c r="H142" s="746">
        <v>0</v>
      </c>
      <c r="I142" s="732">
        <v>1</v>
      </c>
      <c r="J142" s="732">
        <v>9929.7000000000007</v>
      </c>
      <c r="K142" s="746">
        <v>1</v>
      </c>
      <c r="L142" s="732">
        <v>1</v>
      </c>
      <c r="M142" s="733">
        <v>9929.7000000000007</v>
      </c>
    </row>
    <row r="143" spans="1:13" ht="14.4" customHeight="1" x14ac:dyDescent="0.3">
      <c r="A143" s="727" t="s">
        <v>587</v>
      </c>
      <c r="B143" s="728" t="s">
        <v>2275</v>
      </c>
      <c r="C143" s="728" t="s">
        <v>2276</v>
      </c>
      <c r="D143" s="728" t="s">
        <v>2277</v>
      </c>
      <c r="E143" s="728" t="s">
        <v>2278</v>
      </c>
      <c r="F143" s="732"/>
      <c r="G143" s="732"/>
      <c r="H143" s="746">
        <v>0</v>
      </c>
      <c r="I143" s="732">
        <v>9.8251112999999997</v>
      </c>
      <c r="J143" s="732">
        <v>1097.785985239567</v>
      </c>
      <c r="K143" s="746">
        <v>1</v>
      </c>
      <c r="L143" s="732">
        <v>9.8251112999999997</v>
      </c>
      <c r="M143" s="733">
        <v>1097.785985239567</v>
      </c>
    </row>
    <row r="144" spans="1:13" ht="14.4" customHeight="1" x14ac:dyDescent="0.3">
      <c r="A144" s="727" t="s">
        <v>587</v>
      </c>
      <c r="B144" s="728" t="s">
        <v>2275</v>
      </c>
      <c r="C144" s="728" t="s">
        <v>2279</v>
      </c>
      <c r="D144" s="728" t="s">
        <v>2277</v>
      </c>
      <c r="E144" s="728" t="s">
        <v>2280</v>
      </c>
      <c r="F144" s="732"/>
      <c r="G144" s="732"/>
      <c r="H144" s="746">
        <v>0</v>
      </c>
      <c r="I144" s="732">
        <v>9.0250000000000004</v>
      </c>
      <c r="J144" s="732">
        <v>1524.4423300396338</v>
      </c>
      <c r="K144" s="746">
        <v>1</v>
      </c>
      <c r="L144" s="732">
        <v>9.0250000000000004</v>
      </c>
      <c r="M144" s="733">
        <v>1524.4423300396338</v>
      </c>
    </row>
    <row r="145" spans="1:13" ht="14.4" customHeight="1" x14ac:dyDescent="0.3">
      <c r="A145" s="727" t="s">
        <v>587</v>
      </c>
      <c r="B145" s="728" t="s">
        <v>2275</v>
      </c>
      <c r="C145" s="728" t="s">
        <v>2281</v>
      </c>
      <c r="D145" s="728" t="s">
        <v>2277</v>
      </c>
      <c r="E145" s="728" t="s">
        <v>2282</v>
      </c>
      <c r="F145" s="732"/>
      <c r="G145" s="732"/>
      <c r="H145" s="746">
        <v>0</v>
      </c>
      <c r="I145" s="732">
        <v>9.7390000000000008</v>
      </c>
      <c r="J145" s="732">
        <v>3160.3123667037926</v>
      </c>
      <c r="K145" s="746">
        <v>1</v>
      </c>
      <c r="L145" s="732">
        <v>9.7390000000000008</v>
      </c>
      <c r="M145" s="733">
        <v>3160.3123667037926</v>
      </c>
    </row>
    <row r="146" spans="1:13" ht="14.4" customHeight="1" x14ac:dyDescent="0.3">
      <c r="A146" s="727" t="s">
        <v>587</v>
      </c>
      <c r="B146" s="728" t="s">
        <v>2447</v>
      </c>
      <c r="C146" s="728" t="s">
        <v>2448</v>
      </c>
      <c r="D146" s="728" t="s">
        <v>2449</v>
      </c>
      <c r="E146" s="728" t="s">
        <v>2450</v>
      </c>
      <c r="F146" s="732"/>
      <c r="G146" s="732"/>
      <c r="H146" s="746">
        <v>0</v>
      </c>
      <c r="I146" s="732">
        <v>3.5629999999999997</v>
      </c>
      <c r="J146" s="732">
        <v>340021.2626688889</v>
      </c>
      <c r="K146" s="746">
        <v>1</v>
      </c>
      <c r="L146" s="732">
        <v>3.5629999999999997</v>
      </c>
      <c r="M146" s="733">
        <v>340021.2626688889</v>
      </c>
    </row>
    <row r="147" spans="1:13" ht="14.4" customHeight="1" x14ac:dyDescent="0.3">
      <c r="A147" s="727" t="s">
        <v>587</v>
      </c>
      <c r="B147" s="728" t="s">
        <v>2283</v>
      </c>
      <c r="C147" s="728" t="s">
        <v>2284</v>
      </c>
      <c r="D147" s="728" t="s">
        <v>2285</v>
      </c>
      <c r="E147" s="728" t="s">
        <v>2286</v>
      </c>
      <c r="F147" s="732"/>
      <c r="G147" s="732"/>
      <c r="H147" s="746">
        <v>0</v>
      </c>
      <c r="I147" s="732">
        <v>13</v>
      </c>
      <c r="J147" s="732">
        <v>533511.50000000012</v>
      </c>
      <c r="K147" s="746">
        <v>1</v>
      </c>
      <c r="L147" s="732">
        <v>13</v>
      </c>
      <c r="M147" s="733">
        <v>533511.50000000012</v>
      </c>
    </row>
    <row r="148" spans="1:13" ht="14.4" customHeight="1" x14ac:dyDescent="0.3">
      <c r="A148" s="727" t="s">
        <v>587</v>
      </c>
      <c r="B148" s="728" t="s">
        <v>2283</v>
      </c>
      <c r="C148" s="728" t="s">
        <v>2451</v>
      </c>
      <c r="D148" s="728" t="s">
        <v>2285</v>
      </c>
      <c r="E148" s="728" t="s">
        <v>2452</v>
      </c>
      <c r="F148" s="732"/>
      <c r="G148" s="732"/>
      <c r="H148" s="746">
        <v>0</v>
      </c>
      <c r="I148" s="732">
        <v>2</v>
      </c>
      <c r="J148" s="732">
        <v>212204.6</v>
      </c>
      <c r="K148" s="746">
        <v>1</v>
      </c>
      <c r="L148" s="732">
        <v>2</v>
      </c>
      <c r="M148" s="733">
        <v>212204.6</v>
      </c>
    </row>
    <row r="149" spans="1:13" ht="14.4" customHeight="1" x14ac:dyDescent="0.3">
      <c r="A149" s="727" t="s">
        <v>587</v>
      </c>
      <c r="B149" s="728" t="s">
        <v>2283</v>
      </c>
      <c r="C149" s="728" t="s">
        <v>2453</v>
      </c>
      <c r="D149" s="728" t="s">
        <v>2285</v>
      </c>
      <c r="E149" s="728" t="s">
        <v>2454</v>
      </c>
      <c r="F149" s="732"/>
      <c r="G149" s="732"/>
      <c r="H149" s="746">
        <v>0</v>
      </c>
      <c r="I149" s="732">
        <v>17</v>
      </c>
      <c r="J149" s="732">
        <v>1593534.5</v>
      </c>
      <c r="K149" s="746">
        <v>1</v>
      </c>
      <c r="L149" s="732">
        <v>17</v>
      </c>
      <c r="M149" s="733">
        <v>1593534.5</v>
      </c>
    </row>
    <row r="150" spans="1:13" ht="14.4" customHeight="1" x14ac:dyDescent="0.3">
      <c r="A150" s="727" t="s">
        <v>587</v>
      </c>
      <c r="B150" s="728" t="s">
        <v>2455</v>
      </c>
      <c r="C150" s="728" t="s">
        <v>2456</v>
      </c>
      <c r="D150" s="728" t="s">
        <v>2457</v>
      </c>
      <c r="E150" s="728" t="s">
        <v>2458</v>
      </c>
      <c r="F150" s="732"/>
      <c r="G150" s="732"/>
      <c r="H150" s="746">
        <v>0</v>
      </c>
      <c r="I150" s="732">
        <v>54</v>
      </c>
      <c r="J150" s="732">
        <v>8820900</v>
      </c>
      <c r="K150" s="746">
        <v>1</v>
      </c>
      <c r="L150" s="732">
        <v>54</v>
      </c>
      <c r="M150" s="733">
        <v>8820900</v>
      </c>
    </row>
    <row r="151" spans="1:13" ht="14.4" customHeight="1" x14ac:dyDescent="0.3">
      <c r="A151" s="727" t="s">
        <v>587</v>
      </c>
      <c r="B151" s="728" t="s">
        <v>2287</v>
      </c>
      <c r="C151" s="728" t="s">
        <v>2288</v>
      </c>
      <c r="D151" s="728" t="s">
        <v>2289</v>
      </c>
      <c r="E151" s="728" t="s">
        <v>2290</v>
      </c>
      <c r="F151" s="732"/>
      <c r="G151" s="732"/>
      <c r="H151" s="746">
        <v>0</v>
      </c>
      <c r="I151" s="732">
        <v>150</v>
      </c>
      <c r="J151" s="732">
        <v>125200.46611403229</v>
      </c>
      <c r="K151" s="746">
        <v>1</v>
      </c>
      <c r="L151" s="732">
        <v>150</v>
      </c>
      <c r="M151" s="733">
        <v>125200.46611403229</v>
      </c>
    </row>
    <row r="152" spans="1:13" ht="14.4" customHeight="1" x14ac:dyDescent="0.3">
      <c r="A152" s="727" t="s">
        <v>587</v>
      </c>
      <c r="B152" s="728" t="s">
        <v>2287</v>
      </c>
      <c r="C152" s="728" t="s">
        <v>2291</v>
      </c>
      <c r="D152" s="728" t="s">
        <v>2289</v>
      </c>
      <c r="E152" s="728" t="s">
        <v>2292</v>
      </c>
      <c r="F152" s="732"/>
      <c r="G152" s="732"/>
      <c r="H152" s="746">
        <v>0</v>
      </c>
      <c r="I152" s="732">
        <v>295</v>
      </c>
      <c r="J152" s="732">
        <v>280471.25760586769</v>
      </c>
      <c r="K152" s="746">
        <v>1</v>
      </c>
      <c r="L152" s="732">
        <v>295</v>
      </c>
      <c r="M152" s="733">
        <v>280471.25760586769</v>
      </c>
    </row>
    <row r="153" spans="1:13" ht="14.4" customHeight="1" x14ac:dyDescent="0.3">
      <c r="A153" s="727" t="s">
        <v>587</v>
      </c>
      <c r="B153" s="728" t="s">
        <v>2459</v>
      </c>
      <c r="C153" s="728" t="s">
        <v>2460</v>
      </c>
      <c r="D153" s="728" t="s">
        <v>1513</v>
      </c>
      <c r="E153" s="728" t="s">
        <v>2461</v>
      </c>
      <c r="F153" s="732"/>
      <c r="G153" s="732"/>
      <c r="H153" s="746">
        <v>0</v>
      </c>
      <c r="I153" s="732">
        <v>21</v>
      </c>
      <c r="J153" s="732">
        <v>440902.77094535151</v>
      </c>
      <c r="K153" s="746">
        <v>1</v>
      </c>
      <c r="L153" s="732">
        <v>21</v>
      </c>
      <c r="M153" s="733">
        <v>440902.77094535151</v>
      </c>
    </row>
    <row r="154" spans="1:13" ht="14.4" customHeight="1" x14ac:dyDescent="0.3">
      <c r="A154" s="727" t="s">
        <v>587</v>
      </c>
      <c r="B154" s="728" t="s">
        <v>2304</v>
      </c>
      <c r="C154" s="728" t="s">
        <v>2305</v>
      </c>
      <c r="D154" s="728" t="s">
        <v>2306</v>
      </c>
      <c r="E154" s="728" t="s">
        <v>2307</v>
      </c>
      <c r="F154" s="732"/>
      <c r="G154" s="732"/>
      <c r="H154" s="746">
        <v>0</v>
      </c>
      <c r="I154" s="732">
        <v>131</v>
      </c>
      <c r="J154" s="732">
        <v>112451.71000000002</v>
      </c>
      <c r="K154" s="746">
        <v>1</v>
      </c>
      <c r="L154" s="732">
        <v>131</v>
      </c>
      <c r="M154" s="733">
        <v>112451.71000000002</v>
      </c>
    </row>
    <row r="155" spans="1:13" ht="14.4" customHeight="1" x14ac:dyDescent="0.3">
      <c r="A155" s="727" t="s">
        <v>587</v>
      </c>
      <c r="B155" s="728" t="s">
        <v>2325</v>
      </c>
      <c r="C155" s="728" t="s">
        <v>2326</v>
      </c>
      <c r="D155" s="728" t="s">
        <v>2327</v>
      </c>
      <c r="E155" s="728" t="s">
        <v>2328</v>
      </c>
      <c r="F155" s="732"/>
      <c r="G155" s="732"/>
      <c r="H155" s="746">
        <v>0</v>
      </c>
      <c r="I155" s="732">
        <v>7</v>
      </c>
      <c r="J155" s="732">
        <v>312.13</v>
      </c>
      <c r="K155" s="746">
        <v>1</v>
      </c>
      <c r="L155" s="732">
        <v>7</v>
      </c>
      <c r="M155" s="733">
        <v>312.13</v>
      </c>
    </row>
    <row r="156" spans="1:13" ht="14.4" customHeight="1" x14ac:dyDescent="0.3">
      <c r="A156" s="727" t="s">
        <v>587</v>
      </c>
      <c r="B156" s="728" t="s">
        <v>2325</v>
      </c>
      <c r="C156" s="728" t="s">
        <v>2329</v>
      </c>
      <c r="D156" s="728" t="s">
        <v>2330</v>
      </c>
      <c r="E156" s="728" t="s">
        <v>2331</v>
      </c>
      <c r="F156" s="732"/>
      <c r="G156" s="732"/>
      <c r="H156" s="746">
        <v>0</v>
      </c>
      <c r="I156" s="732">
        <v>5</v>
      </c>
      <c r="J156" s="732">
        <v>284.39999999999998</v>
      </c>
      <c r="K156" s="746">
        <v>1</v>
      </c>
      <c r="L156" s="732">
        <v>5</v>
      </c>
      <c r="M156" s="733">
        <v>284.39999999999998</v>
      </c>
    </row>
    <row r="157" spans="1:13" ht="14.4" customHeight="1" x14ac:dyDescent="0.3">
      <c r="A157" s="727" t="s">
        <v>587</v>
      </c>
      <c r="B157" s="728" t="s">
        <v>2402</v>
      </c>
      <c r="C157" s="728" t="s">
        <v>2403</v>
      </c>
      <c r="D157" s="728" t="s">
        <v>1315</v>
      </c>
      <c r="E157" s="728" t="s">
        <v>2404</v>
      </c>
      <c r="F157" s="732"/>
      <c r="G157" s="732"/>
      <c r="H157" s="746">
        <v>0</v>
      </c>
      <c r="I157" s="732">
        <v>5</v>
      </c>
      <c r="J157" s="732">
        <v>379.59999999999991</v>
      </c>
      <c r="K157" s="746">
        <v>1</v>
      </c>
      <c r="L157" s="732">
        <v>5</v>
      </c>
      <c r="M157" s="733">
        <v>379.59999999999991</v>
      </c>
    </row>
    <row r="158" spans="1:13" ht="14.4" customHeight="1" x14ac:dyDescent="0.3">
      <c r="A158" s="727" t="s">
        <v>587</v>
      </c>
      <c r="B158" s="728" t="s">
        <v>2402</v>
      </c>
      <c r="C158" s="728" t="s">
        <v>2405</v>
      </c>
      <c r="D158" s="728" t="s">
        <v>1315</v>
      </c>
      <c r="E158" s="728" t="s">
        <v>2187</v>
      </c>
      <c r="F158" s="732"/>
      <c r="G158" s="732"/>
      <c r="H158" s="746">
        <v>0</v>
      </c>
      <c r="I158" s="732">
        <v>7</v>
      </c>
      <c r="J158" s="732">
        <v>211.54</v>
      </c>
      <c r="K158" s="746">
        <v>1</v>
      </c>
      <c r="L158" s="732">
        <v>7</v>
      </c>
      <c r="M158" s="733">
        <v>211.54</v>
      </c>
    </row>
    <row r="159" spans="1:13" ht="14.4" customHeight="1" x14ac:dyDescent="0.3">
      <c r="A159" s="727" t="s">
        <v>587</v>
      </c>
      <c r="B159" s="728" t="s">
        <v>2402</v>
      </c>
      <c r="C159" s="728" t="s">
        <v>2462</v>
      </c>
      <c r="D159" s="728" t="s">
        <v>1315</v>
      </c>
      <c r="E159" s="728" t="s">
        <v>2463</v>
      </c>
      <c r="F159" s="732"/>
      <c r="G159" s="732"/>
      <c r="H159" s="746">
        <v>0</v>
      </c>
      <c r="I159" s="732">
        <v>1</v>
      </c>
      <c r="J159" s="732">
        <v>101.09</v>
      </c>
      <c r="K159" s="746">
        <v>1</v>
      </c>
      <c r="L159" s="732">
        <v>1</v>
      </c>
      <c r="M159" s="733">
        <v>101.09</v>
      </c>
    </row>
    <row r="160" spans="1:13" ht="14.4" customHeight="1" x14ac:dyDescent="0.3">
      <c r="A160" s="727" t="s">
        <v>590</v>
      </c>
      <c r="B160" s="728" t="s">
        <v>2101</v>
      </c>
      <c r="C160" s="728" t="s">
        <v>2102</v>
      </c>
      <c r="D160" s="728" t="s">
        <v>775</v>
      </c>
      <c r="E160" s="728" t="s">
        <v>2103</v>
      </c>
      <c r="F160" s="732"/>
      <c r="G160" s="732"/>
      <c r="H160" s="746">
        <v>0</v>
      </c>
      <c r="I160" s="732">
        <v>850</v>
      </c>
      <c r="J160" s="732">
        <v>57555.838699943415</v>
      </c>
      <c r="K160" s="746">
        <v>1</v>
      </c>
      <c r="L160" s="732">
        <v>850</v>
      </c>
      <c r="M160" s="733">
        <v>57555.838699943415</v>
      </c>
    </row>
    <row r="161" spans="1:13" ht="14.4" customHeight="1" x14ac:dyDescent="0.3">
      <c r="A161" s="727" t="s">
        <v>590</v>
      </c>
      <c r="B161" s="728" t="s">
        <v>2101</v>
      </c>
      <c r="C161" s="728" t="s">
        <v>2107</v>
      </c>
      <c r="D161" s="728" t="s">
        <v>2105</v>
      </c>
      <c r="E161" s="728" t="s">
        <v>2108</v>
      </c>
      <c r="F161" s="732"/>
      <c r="G161" s="732"/>
      <c r="H161" s="746">
        <v>0</v>
      </c>
      <c r="I161" s="732">
        <v>19</v>
      </c>
      <c r="J161" s="732">
        <v>2928.8689143375764</v>
      </c>
      <c r="K161" s="746">
        <v>1</v>
      </c>
      <c r="L161" s="732">
        <v>19</v>
      </c>
      <c r="M161" s="733">
        <v>2928.8689143375764</v>
      </c>
    </row>
    <row r="162" spans="1:13" ht="14.4" customHeight="1" x14ac:dyDescent="0.3">
      <c r="A162" s="727" t="s">
        <v>590</v>
      </c>
      <c r="B162" s="728" t="s">
        <v>2109</v>
      </c>
      <c r="C162" s="728" t="s">
        <v>2110</v>
      </c>
      <c r="D162" s="728" t="s">
        <v>2111</v>
      </c>
      <c r="E162" s="728" t="s">
        <v>2112</v>
      </c>
      <c r="F162" s="732"/>
      <c r="G162" s="732"/>
      <c r="H162" s="746">
        <v>0</v>
      </c>
      <c r="I162" s="732">
        <v>35</v>
      </c>
      <c r="J162" s="732">
        <v>9586.5001826034859</v>
      </c>
      <c r="K162" s="746">
        <v>1</v>
      </c>
      <c r="L162" s="732">
        <v>35</v>
      </c>
      <c r="M162" s="733">
        <v>9586.5001826034859</v>
      </c>
    </row>
    <row r="163" spans="1:13" ht="14.4" customHeight="1" x14ac:dyDescent="0.3">
      <c r="A163" s="727" t="s">
        <v>590</v>
      </c>
      <c r="B163" s="728" t="s">
        <v>2109</v>
      </c>
      <c r="C163" s="728" t="s">
        <v>2113</v>
      </c>
      <c r="D163" s="728" t="s">
        <v>2114</v>
      </c>
      <c r="E163" s="728" t="s">
        <v>2115</v>
      </c>
      <c r="F163" s="732"/>
      <c r="G163" s="732"/>
      <c r="H163" s="746">
        <v>0</v>
      </c>
      <c r="I163" s="732">
        <v>3</v>
      </c>
      <c r="J163" s="732">
        <v>173.10000000000002</v>
      </c>
      <c r="K163" s="746">
        <v>1</v>
      </c>
      <c r="L163" s="732">
        <v>3</v>
      </c>
      <c r="M163" s="733">
        <v>173.10000000000002</v>
      </c>
    </row>
    <row r="164" spans="1:13" ht="14.4" customHeight="1" x14ac:dyDescent="0.3">
      <c r="A164" s="727" t="s">
        <v>590</v>
      </c>
      <c r="B164" s="728" t="s">
        <v>2120</v>
      </c>
      <c r="C164" s="728" t="s">
        <v>2464</v>
      </c>
      <c r="D164" s="728" t="s">
        <v>825</v>
      </c>
      <c r="E164" s="728" t="s">
        <v>2465</v>
      </c>
      <c r="F164" s="732"/>
      <c r="G164" s="732"/>
      <c r="H164" s="746">
        <v>0</v>
      </c>
      <c r="I164" s="732">
        <v>4</v>
      </c>
      <c r="J164" s="732">
        <v>207.84000000000003</v>
      </c>
      <c r="K164" s="746">
        <v>1</v>
      </c>
      <c r="L164" s="732">
        <v>4</v>
      </c>
      <c r="M164" s="733">
        <v>207.84000000000003</v>
      </c>
    </row>
    <row r="165" spans="1:13" ht="14.4" customHeight="1" x14ac:dyDescent="0.3">
      <c r="A165" s="727" t="s">
        <v>590</v>
      </c>
      <c r="B165" s="728" t="s">
        <v>2120</v>
      </c>
      <c r="C165" s="728" t="s">
        <v>2123</v>
      </c>
      <c r="D165" s="728" t="s">
        <v>825</v>
      </c>
      <c r="E165" s="728" t="s">
        <v>2122</v>
      </c>
      <c r="F165" s="732"/>
      <c r="G165" s="732"/>
      <c r="H165" s="746">
        <v>0</v>
      </c>
      <c r="I165" s="732">
        <v>2</v>
      </c>
      <c r="J165" s="732">
        <v>133.45999999999998</v>
      </c>
      <c r="K165" s="746">
        <v>1</v>
      </c>
      <c r="L165" s="732">
        <v>2</v>
      </c>
      <c r="M165" s="733">
        <v>133.45999999999998</v>
      </c>
    </row>
    <row r="166" spans="1:13" ht="14.4" customHeight="1" x14ac:dyDescent="0.3">
      <c r="A166" s="727" t="s">
        <v>590</v>
      </c>
      <c r="B166" s="728" t="s">
        <v>2466</v>
      </c>
      <c r="C166" s="728" t="s">
        <v>2467</v>
      </c>
      <c r="D166" s="728" t="s">
        <v>2468</v>
      </c>
      <c r="E166" s="728" t="s">
        <v>2469</v>
      </c>
      <c r="F166" s="732"/>
      <c r="G166" s="732"/>
      <c r="H166" s="746">
        <v>0</v>
      </c>
      <c r="I166" s="732">
        <v>2</v>
      </c>
      <c r="J166" s="732">
        <v>819.18000000000018</v>
      </c>
      <c r="K166" s="746">
        <v>1</v>
      </c>
      <c r="L166" s="732">
        <v>2</v>
      </c>
      <c r="M166" s="733">
        <v>819.18000000000018</v>
      </c>
    </row>
    <row r="167" spans="1:13" ht="14.4" customHeight="1" x14ac:dyDescent="0.3">
      <c r="A167" s="727" t="s">
        <v>590</v>
      </c>
      <c r="B167" s="728" t="s">
        <v>2466</v>
      </c>
      <c r="C167" s="728" t="s">
        <v>2470</v>
      </c>
      <c r="D167" s="728" t="s">
        <v>2471</v>
      </c>
      <c r="E167" s="728" t="s">
        <v>2472</v>
      </c>
      <c r="F167" s="732"/>
      <c r="G167" s="732"/>
      <c r="H167" s="746">
        <v>0</v>
      </c>
      <c r="I167" s="732">
        <v>4</v>
      </c>
      <c r="J167" s="732">
        <v>2696.88</v>
      </c>
      <c r="K167" s="746">
        <v>1</v>
      </c>
      <c r="L167" s="732">
        <v>4</v>
      </c>
      <c r="M167" s="733">
        <v>2696.88</v>
      </c>
    </row>
    <row r="168" spans="1:13" ht="14.4" customHeight="1" x14ac:dyDescent="0.3">
      <c r="A168" s="727" t="s">
        <v>590</v>
      </c>
      <c r="B168" s="728" t="s">
        <v>2473</v>
      </c>
      <c r="C168" s="728" t="s">
        <v>2474</v>
      </c>
      <c r="D168" s="728" t="s">
        <v>2475</v>
      </c>
      <c r="E168" s="728" t="s">
        <v>2476</v>
      </c>
      <c r="F168" s="732"/>
      <c r="G168" s="732"/>
      <c r="H168" s="746">
        <v>0</v>
      </c>
      <c r="I168" s="732">
        <v>3</v>
      </c>
      <c r="J168" s="732">
        <v>3151.2000000000003</v>
      </c>
      <c r="K168" s="746">
        <v>1</v>
      </c>
      <c r="L168" s="732">
        <v>3</v>
      </c>
      <c r="M168" s="733">
        <v>3151.2000000000003</v>
      </c>
    </row>
    <row r="169" spans="1:13" ht="14.4" customHeight="1" x14ac:dyDescent="0.3">
      <c r="A169" s="727" t="s">
        <v>590</v>
      </c>
      <c r="B169" s="728" t="s">
        <v>2124</v>
      </c>
      <c r="C169" s="728" t="s">
        <v>2127</v>
      </c>
      <c r="D169" s="728" t="s">
        <v>1195</v>
      </c>
      <c r="E169" s="728" t="s">
        <v>2128</v>
      </c>
      <c r="F169" s="732"/>
      <c r="G169" s="732"/>
      <c r="H169" s="746">
        <v>0</v>
      </c>
      <c r="I169" s="732">
        <v>1</v>
      </c>
      <c r="J169" s="732">
        <v>49.32</v>
      </c>
      <c r="K169" s="746">
        <v>1</v>
      </c>
      <c r="L169" s="732">
        <v>1</v>
      </c>
      <c r="M169" s="733">
        <v>49.32</v>
      </c>
    </row>
    <row r="170" spans="1:13" ht="14.4" customHeight="1" x14ac:dyDescent="0.3">
      <c r="A170" s="727" t="s">
        <v>590</v>
      </c>
      <c r="B170" s="728" t="s">
        <v>2129</v>
      </c>
      <c r="C170" s="728" t="s">
        <v>2130</v>
      </c>
      <c r="D170" s="728" t="s">
        <v>2131</v>
      </c>
      <c r="E170" s="728" t="s">
        <v>2132</v>
      </c>
      <c r="F170" s="732"/>
      <c r="G170" s="732"/>
      <c r="H170" s="746">
        <v>0</v>
      </c>
      <c r="I170" s="732">
        <v>1</v>
      </c>
      <c r="J170" s="732">
        <v>112.03999999999995</v>
      </c>
      <c r="K170" s="746">
        <v>1</v>
      </c>
      <c r="L170" s="732">
        <v>1</v>
      </c>
      <c r="M170" s="733">
        <v>112.03999999999995</v>
      </c>
    </row>
    <row r="171" spans="1:13" ht="14.4" customHeight="1" x14ac:dyDescent="0.3">
      <c r="A171" s="727" t="s">
        <v>590</v>
      </c>
      <c r="B171" s="728" t="s">
        <v>2133</v>
      </c>
      <c r="C171" s="728" t="s">
        <v>2477</v>
      </c>
      <c r="D171" s="728" t="s">
        <v>1655</v>
      </c>
      <c r="E171" s="728" t="s">
        <v>2478</v>
      </c>
      <c r="F171" s="732"/>
      <c r="G171" s="732"/>
      <c r="H171" s="746">
        <v>0</v>
      </c>
      <c r="I171" s="732">
        <v>9</v>
      </c>
      <c r="J171" s="732">
        <v>29700</v>
      </c>
      <c r="K171" s="746">
        <v>1</v>
      </c>
      <c r="L171" s="732">
        <v>9</v>
      </c>
      <c r="M171" s="733">
        <v>29700</v>
      </c>
    </row>
    <row r="172" spans="1:13" ht="14.4" customHeight="1" x14ac:dyDescent="0.3">
      <c r="A172" s="727" t="s">
        <v>590</v>
      </c>
      <c r="B172" s="728" t="s">
        <v>2133</v>
      </c>
      <c r="C172" s="728" t="s">
        <v>2136</v>
      </c>
      <c r="D172" s="728" t="s">
        <v>895</v>
      </c>
      <c r="E172" s="728" t="s">
        <v>2137</v>
      </c>
      <c r="F172" s="732"/>
      <c r="G172" s="732"/>
      <c r="H172" s="746">
        <v>0</v>
      </c>
      <c r="I172" s="732">
        <v>7</v>
      </c>
      <c r="J172" s="732">
        <v>2110.29</v>
      </c>
      <c r="K172" s="746">
        <v>1</v>
      </c>
      <c r="L172" s="732">
        <v>7</v>
      </c>
      <c r="M172" s="733">
        <v>2110.29</v>
      </c>
    </row>
    <row r="173" spans="1:13" ht="14.4" customHeight="1" x14ac:dyDescent="0.3">
      <c r="A173" s="727" t="s">
        <v>590</v>
      </c>
      <c r="B173" s="728" t="s">
        <v>2133</v>
      </c>
      <c r="C173" s="728" t="s">
        <v>2138</v>
      </c>
      <c r="D173" s="728" t="s">
        <v>895</v>
      </c>
      <c r="E173" s="728" t="s">
        <v>2139</v>
      </c>
      <c r="F173" s="732"/>
      <c r="G173" s="732"/>
      <c r="H173" s="746">
        <v>0</v>
      </c>
      <c r="I173" s="732">
        <v>65</v>
      </c>
      <c r="J173" s="732">
        <v>40992.901288751047</v>
      </c>
      <c r="K173" s="746">
        <v>1</v>
      </c>
      <c r="L173" s="732">
        <v>65</v>
      </c>
      <c r="M173" s="733">
        <v>40992.901288751047</v>
      </c>
    </row>
    <row r="174" spans="1:13" ht="14.4" customHeight="1" x14ac:dyDescent="0.3">
      <c r="A174" s="727" t="s">
        <v>590</v>
      </c>
      <c r="B174" s="728" t="s">
        <v>2133</v>
      </c>
      <c r="C174" s="728" t="s">
        <v>2140</v>
      </c>
      <c r="D174" s="728" t="s">
        <v>895</v>
      </c>
      <c r="E174" s="728" t="s">
        <v>2141</v>
      </c>
      <c r="F174" s="732"/>
      <c r="G174" s="732"/>
      <c r="H174" s="746">
        <v>0</v>
      </c>
      <c r="I174" s="732">
        <v>2</v>
      </c>
      <c r="J174" s="732">
        <v>1827.3</v>
      </c>
      <c r="K174" s="746">
        <v>1</v>
      </c>
      <c r="L174" s="732">
        <v>2</v>
      </c>
      <c r="M174" s="733">
        <v>1827.3</v>
      </c>
    </row>
    <row r="175" spans="1:13" ht="14.4" customHeight="1" x14ac:dyDescent="0.3">
      <c r="A175" s="727" t="s">
        <v>590</v>
      </c>
      <c r="B175" s="728" t="s">
        <v>2133</v>
      </c>
      <c r="C175" s="728" t="s">
        <v>2142</v>
      </c>
      <c r="D175" s="728" t="s">
        <v>895</v>
      </c>
      <c r="E175" s="728" t="s">
        <v>2143</v>
      </c>
      <c r="F175" s="732"/>
      <c r="G175" s="732"/>
      <c r="H175" s="746">
        <v>0</v>
      </c>
      <c r="I175" s="732">
        <v>47</v>
      </c>
      <c r="J175" s="732">
        <v>19220.650000000001</v>
      </c>
      <c r="K175" s="746">
        <v>1</v>
      </c>
      <c r="L175" s="732">
        <v>47</v>
      </c>
      <c r="M175" s="733">
        <v>19220.650000000001</v>
      </c>
    </row>
    <row r="176" spans="1:13" ht="14.4" customHeight="1" x14ac:dyDescent="0.3">
      <c r="A176" s="727" t="s">
        <v>590</v>
      </c>
      <c r="B176" s="728" t="s">
        <v>2133</v>
      </c>
      <c r="C176" s="728" t="s">
        <v>2144</v>
      </c>
      <c r="D176" s="728" t="s">
        <v>895</v>
      </c>
      <c r="E176" s="728" t="s">
        <v>2145</v>
      </c>
      <c r="F176" s="732"/>
      <c r="G176" s="732"/>
      <c r="H176" s="746">
        <v>0</v>
      </c>
      <c r="I176" s="732">
        <v>23</v>
      </c>
      <c r="J176" s="732">
        <v>16587.600000000002</v>
      </c>
      <c r="K176" s="746">
        <v>1</v>
      </c>
      <c r="L176" s="732">
        <v>23</v>
      </c>
      <c r="M176" s="733">
        <v>16587.600000000002</v>
      </c>
    </row>
    <row r="177" spans="1:13" ht="14.4" customHeight="1" x14ac:dyDescent="0.3">
      <c r="A177" s="727" t="s">
        <v>590</v>
      </c>
      <c r="B177" s="728" t="s">
        <v>2133</v>
      </c>
      <c r="C177" s="728" t="s">
        <v>2479</v>
      </c>
      <c r="D177" s="728" t="s">
        <v>901</v>
      </c>
      <c r="E177" s="728" t="s">
        <v>2480</v>
      </c>
      <c r="F177" s="732"/>
      <c r="G177" s="732"/>
      <c r="H177" s="746">
        <v>0</v>
      </c>
      <c r="I177" s="732">
        <v>0</v>
      </c>
      <c r="J177" s="732">
        <v>-462.77999999999975</v>
      </c>
      <c r="K177" s="746">
        <v>1</v>
      </c>
      <c r="L177" s="732">
        <v>0</v>
      </c>
      <c r="M177" s="733">
        <v>-462.77999999999975</v>
      </c>
    </row>
    <row r="178" spans="1:13" ht="14.4" customHeight="1" x14ac:dyDescent="0.3">
      <c r="A178" s="727" t="s">
        <v>590</v>
      </c>
      <c r="B178" s="728" t="s">
        <v>2150</v>
      </c>
      <c r="C178" s="728" t="s">
        <v>2481</v>
      </c>
      <c r="D178" s="728" t="s">
        <v>2152</v>
      </c>
      <c r="E178" s="728" t="s">
        <v>2153</v>
      </c>
      <c r="F178" s="732"/>
      <c r="G178" s="732"/>
      <c r="H178" s="746">
        <v>0</v>
      </c>
      <c r="I178" s="732">
        <v>1</v>
      </c>
      <c r="J178" s="732">
        <v>119.31999999999998</v>
      </c>
      <c r="K178" s="746">
        <v>1</v>
      </c>
      <c r="L178" s="732">
        <v>1</v>
      </c>
      <c r="M178" s="733">
        <v>119.31999999999998</v>
      </c>
    </row>
    <row r="179" spans="1:13" ht="14.4" customHeight="1" x14ac:dyDescent="0.3">
      <c r="A179" s="727" t="s">
        <v>590</v>
      </c>
      <c r="B179" s="728" t="s">
        <v>2150</v>
      </c>
      <c r="C179" s="728" t="s">
        <v>2482</v>
      </c>
      <c r="D179" s="728" t="s">
        <v>2152</v>
      </c>
      <c r="E179" s="728" t="s">
        <v>2483</v>
      </c>
      <c r="F179" s="732"/>
      <c r="G179" s="732"/>
      <c r="H179" s="746">
        <v>0</v>
      </c>
      <c r="I179" s="732">
        <v>2</v>
      </c>
      <c r="J179" s="732">
        <v>508.90000000000009</v>
      </c>
      <c r="K179" s="746">
        <v>1</v>
      </c>
      <c r="L179" s="732">
        <v>2</v>
      </c>
      <c r="M179" s="733">
        <v>508.90000000000009</v>
      </c>
    </row>
    <row r="180" spans="1:13" ht="14.4" customHeight="1" x14ac:dyDescent="0.3">
      <c r="A180" s="727" t="s">
        <v>590</v>
      </c>
      <c r="B180" s="728" t="s">
        <v>2154</v>
      </c>
      <c r="C180" s="728" t="s">
        <v>2484</v>
      </c>
      <c r="D180" s="728" t="s">
        <v>777</v>
      </c>
      <c r="E180" s="728" t="s">
        <v>2485</v>
      </c>
      <c r="F180" s="732"/>
      <c r="G180" s="732"/>
      <c r="H180" s="746">
        <v>0</v>
      </c>
      <c r="I180" s="732">
        <v>2</v>
      </c>
      <c r="J180" s="732">
        <v>258.65999999999997</v>
      </c>
      <c r="K180" s="746">
        <v>1</v>
      </c>
      <c r="L180" s="732">
        <v>2</v>
      </c>
      <c r="M180" s="733">
        <v>258.65999999999997</v>
      </c>
    </row>
    <row r="181" spans="1:13" ht="14.4" customHeight="1" x14ac:dyDescent="0.3">
      <c r="A181" s="727" t="s">
        <v>590</v>
      </c>
      <c r="B181" s="728" t="s">
        <v>2486</v>
      </c>
      <c r="C181" s="728" t="s">
        <v>2487</v>
      </c>
      <c r="D181" s="728" t="s">
        <v>2488</v>
      </c>
      <c r="E181" s="728" t="s">
        <v>2489</v>
      </c>
      <c r="F181" s="732"/>
      <c r="G181" s="732"/>
      <c r="H181" s="746">
        <v>0</v>
      </c>
      <c r="I181" s="732">
        <v>1</v>
      </c>
      <c r="J181" s="732">
        <v>52.699999999999989</v>
      </c>
      <c r="K181" s="746">
        <v>1</v>
      </c>
      <c r="L181" s="732">
        <v>1</v>
      </c>
      <c r="M181" s="733">
        <v>52.699999999999989</v>
      </c>
    </row>
    <row r="182" spans="1:13" ht="14.4" customHeight="1" x14ac:dyDescent="0.3">
      <c r="A182" s="727" t="s">
        <v>590</v>
      </c>
      <c r="B182" s="728" t="s">
        <v>2490</v>
      </c>
      <c r="C182" s="728" t="s">
        <v>2491</v>
      </c>
      <c r="D182" s="728" t="s">
        <v>1754</v>
      </c>
      <c r="E182" s="728" t="s">
        <v>2163</v>
      </c>
      <c r="F182" s="732"/>
      <c r="G182" s="732"/>
      <c r="H182" s="746">
        <v>0</v>
      </c>
      <c r="I182" s="732">
        <v>6</v>
      </c>
      <c r="J182" s="732">
        <v>219.72000000000006</v>
      </c>
      <c r="K182" s="746">
        <v>1</v>
      </c>
      <c r="L182" s="732">
        <v>6</v>
      </c>
      <c r="M182" s="733">
        <v>219.72000000000006</v>
      </c>
    </row>
    <row r="183" spans="1:13" ht="14.4" customHeight="1" x14ac:dyDescent="0.3">
      <c r="A183" s="727" t="s">
        <v>590</v>
      </c>
      <c r="B183" s="728" t="s">
        <v>2490</v>
      </c>
      <c r="C183" s="728" t="s">
        <v>2492</v>
      </c>
      <c r="D183" s="728" t="s">
        <v>1753</v>
      </c>
      <c r="E183" s="728" t="s">
        <v>2187</v>
      </c>
      <c r="F183" s="732"/>
      <c r="G183" s="732"/>
      <c r="H183" s="746">
        <v>0</v>
      </c>
      <c r="I183" s="732">
        <v>4</v>
      </c>
      <c r="J183" s="732">
        <v>157.91999999999996</v>
      </c>
      <c r="K183" s="746">
        <v>1</v>
      </c>
      <c r="L183" s="732">
        <v>4</v>
      </c>
      <c r="M183" s="733">
        <v>157.91999999999996</v>
      </c>
    </row>
    <row r="184" spans="1:13" ht="14.4" customHeight="1" x14ac:dyDescent="0.3">
      <c r="A184" s="727" t="s">
        <v>590</v>
      </c>
      <c r="B184" s="728" t="s">
        <v>2493</v>
      </c>
      <c r="C184" s="728" t="s">
        <v>2494</v>
      </c>
      <c r="D184" s="728" t="s">
        <v>1595</v>
      </c>
      <c r="E184" s="728" t="s">
        <v>2495</v>
      </c>
      <c r="F184" s="732"/>
      <c r="G184" s="732"/>
      <c r="H184" s="746">
        <v>0</v>
      </c>
      <c r="I184" s="732">
        <v>1</v>
      </c>
      <c r="J184" s="732">
        <v>24.749999999999993</v>
      </c>
      <c r="K184" s="746">
        <v>1</v>
      </c>
      <c r="L184" s="732">
        <v>1</v>
      </c>
      <c r="M184" s="733">
        <v>24.749999999999993</v>
      </c>
    </row>
    <row r="185" spans="1:13" ht="14.4" customHeight="1" x14ac:dyDescent="0.3">
      <c r="A185" s="727" t="s">
        <v>590</v>
      </c>
      <c r="B185" s="728" t="s">
        <v>2496</v>
      </c>
      <c r="C185" s="728" t="s">
        <v>2497</v>
      </c>
      <c r="D185" s="728" t="s">
        <v>1792</v>
      </c>
      <c r="E185" s="728" t="s">
        <v>2498</v>
      </c>
      <c r="F185" s="732"/>
      <c r="G185" s="732"/>
      <c r="H185" s="746">
        <v>0</v>
      </c>
      <c r="I185" s="732">
        <v>1</v>
      </c>
      <c r="J185" s="732">
        <v>189.12000000000006</v>
      </c>
      <c r="K185" s="746">
        <v>1</v>
      </c>
      <c r="L185" s="732">
        <v>1</v>
      </c>
      <c r="M185" s="733">
        <v>189.12000000000006</v>
      </c>
    </row>
    <row r="186" spans="1:13" ht="14.4" customHeight="1" x14ac:dyDescent="0.3">
      <c r="A186" s="727" t="s">
        <v>590</v>
      </c>
      <c r="B186" s="728" t="s">
        <v>2161</v>
      </c>
      <c r="C186" s="728" t="s">
        <v>2162</v>
      </c>
      <c r="D186" s="728" t="s">
        <v>1167</v>
      </c>
      <c r="E186" s="728" t="s">
        <v>2163</v>
      </c>
      <c r="F186" s="732"/>
      <c r="G186" s="732"/>
      <c r="H186" s="746">
        <v>0</v>
      </c>
      <c r="I186" s="732">
        <v>7</v>
      </c>
      <c r="J186" s="732">
        <v>606.76000000000022</v>
      </c>
      <c r="K186" s="746">
        <v>1</v>
      </c>
      <c r="L186" s="732">
        <v>7</v>
      </c>
      <c r="M186" s="733">
        <v>606.76000000000022</v>
      </c>
    </row>
    <row r="187" spans="1:13" ht="14.4" customHeight="1" x14ac:dyDescent="0.3">
      <c r="A187" s="727" t="s">
        <v>590</v>
      </c>
      <c r="B187" s="728" t="s">
        <v>2161</v>
      </c>
      <c r="C187" s="728" t="s">
        <v>2499</v>
      </c>
      <c r="D187" s="728" t="s">
        <v>1743</v>
      </c>
      <c r="E187" s="728" t="s">
        <v>2187</v>
      </c>
      <c r="F187" s="732"/>
      <c r="G187" s="732"/>
      <c r="H187" s="746">
        <v>0</v>
      </c>
      <c r="I187" s="732">
        <v>1</v>
      </c>
      <c r="J187" s="732">
        <v>162.79</v>
      </c>
      <c r="K187" s="746">
        <v>1</v>
      </c>
      <c r="L187" s="732">
        <v>1</v>
      </c>
      <c r="M187" s="733">
        <v>162.79</v>
      </c>
    </row>
    <row r="188" spans="1:13" ht="14.4" customHeight="1" x14ac:dyDescent="0.3">
      <c r="A188" s="727" t="s">
        <v>590</v>
      </c>
      <c r="B188" s="728" t="s">
        <v>2166</v>
      </c>
      <c r="C188" s="728" t="s">
        <v>2500</v>
      </c>
      <c r="D188" s="728" t="s">
        <v>2168</v>
      </c>
      <c r="E188" s="728" t="s">
        <v>2501</v>
      </c>
      <c r="F188" s="732"/>
      <c r="G188" s="732"/>
      <c r="H188" s="746">
        <v>0</v>
      </c>
      <c r="I188" s="732">
        <v>4</v>
      </c>
      <c r="J188" s="732">
        <v>59.520000000000039</v>
      </c>
      <c r="K188" s="746">
        <v>1</v>
      </c>
      <c r="L188" s="732">
        <v>4</v>
      </c>
      <c r="M188" s="733">
        <v>59.520000000000039</v>
      </c>
    </row>
    <row r="189" spans="1:13" ht="14.4" customHeight="1" x14ac:dyDescent="0.3">
      <c r="A189" s="727" t="s">
        <v>590</v>
      </c>
      <c r="B189" s="728" t="s">
        <v>2502</v>
      </c>
      <c r="C189" s="728" t="s">
        <v>2503</v>
      </c>
      <c r="D189" s="728" t="s">
        <v>2504</v>
      </c>
      <c r="E189" s="728" t="s">
        <v>2505</v>
      </c>
      <c r="F189" s="732"/>
      <c r="G189" s="732"/>
      <c r="H189" s="746">
        <v>0</v>
      </c>
      <c r="I189" s="732">
        <v>6</v>
      </c>
      <c r="J189" s="732">
        <v>337.64</v>
      </c>
      <c r="K189" s="746">
        <v>1</v>
      </c>
      <c r="L189" s="732">
        <v>6</v>
      </c>
      <c r="M189" s="733">
        <v>337.64</v>
      </c>
    </row>
    <row r="190" spans="1:13" ht="14.4" customHeight="1" x14ac:dyDescent="0.3">
      <c r="A190" s="727" t="s">
        <v>590</v>
      </c>
      <c r="B190" s="728" t="s">
        <v>2170</v>
      </c>
      <c r="C190" s="728" t="s">
        <v>2506</v>
      </c>
      <c r="D190" s="728" t="s">
        <v>2172</v>
      </c>
      <c r="E190" s="728" t="s">
        <v>2507</v>
      </c>
      <c r="F190" s="732"/>
      <c r="G190" s="732"/>
      <c r="H190" s="746">
        <v>0</v>
      </c>
      <c r="I190" s="732">
        <v>2</v>
      </c>
      <c r="J190" s="732">
        <v>317.95999999999998</v>
      </c>
      <c r="K190" s="746">
        <v>1</v>
      </c>
      <c r="L190" s="732">
        <v>2</v>
      </c>
      <c r="M190" s="733">
        <v>317.95999999999998</v>
      </c>
    </row>
    <row r="191" spans="1:13" ht="14.4" customHeight="1" x14ac:dyDescent="0.3">
      <c r="A191" s="727" t="s">
        <v>590</v>
      </c>
      <c r="B191" s="728" t="s">
        <v>2170</v>
      </c>
      <c r="C191" s="728" t="s">
        <v>2508</v>
      </c>
      <c r="D191" s="728" t="s">
        <v>2172</v>
      </c>
      <c r="E191" s="728" t="s">
        <v>2509</v>
      </c>
      <c r="F191" s="732"/>
      <c r="G191" s="732"/>
      <c r="H191" s="746">
        <v>0</v>
      </c>
      <c r="I191" s="732">
        <v>5</v>
      </c>
      <c r="J191" s="732">
        <v>1271.25</v>
      </c>
      <c r="K191" s="746">
        <v>1</v>
      </c>
      <c r="L191" s="732">
        <v>5</v>
      </c>
      <c r="M191" s="733">
        <v>1271.25</v>
      </c>
    </row>
    <row r="192" spans="1:13" ht="14.4" customHeight="1" x14ac:dyDescent="0.3">
      <c r="A192" s="727" t="s">
        <v>590</v>
      </c>
      <c r="B192" s="728" t="s">
        <v>2510</v>
      </c>
      <c r="C192" s="728" t="s">
        <v>2511</v>
      </c>
      <c r="D192" s="728" t="s">
        <v>2512</v>
      </c>
      <c r="E192" s="728" t="s">
        <v>2513</v>
      </c>
      <c r="F192" s="732"/>
      <c r="G192" s="732"/>
      <c r="H192" s="746">
        <v>0</v>
      </c>
      <c r="I192" s="732">
        <v>1</v>
      </c>
      <c r="J192" s="732">
        <v>59.549999999999983</v>
      </c>
      <c r="K192" s="746">
        <v>1</v>
      </c>
      <c r="L192" s="732">
        <v>1</v>
      </c>
      <c r="M192" s="733">
        <v>59.549999999999983</v>
      </c>
    </row>
    <row r="193" spans="1:13" ht="14.4" customHeight="1" x14ac:dyDescent="0.3">
      <c r="A193" s="727" t="s">
        <v>590</v>
      </c>
      <c r="B193" s="728" t="s">
        <v>2182</v>
      </c>
      <c r="C193" s="728" t="s">
        <v>2514</v>
      </c>
      <c r="D193" s="728" t="s">
        <v>2184</v>
      </c>
      <c r="E193" s="728" t="s">
        <v>2515</v>
      </c>
      <c r="F193" s="732"/>
      <c r="G193" s="732"/>
      <c r="H193" s="746">
        <v>0</v>
      </c>
      <c r="I193" s="732">
        <v>1</v>
      </c>
      <c r="J193" s="732">
        <v>135.77999999999997</v>
      </c>
      <c r="K193" s="746">
        <v>1</v>
      </c>
      <c r="L193" s="732">
        <v>1</v>
      </c>
      <c r="M193" s="733">
        <v>135.77999999999997</v>
      </c>
    </row>
    <row r="194" spans="1:13" ht="14.4" customHeight="1" x14ac:dyDescent="0.3">
      <c r="A194" s="727" t="s">
        <v>590</v>
      </c>
      <c r="B194" s="728" t="s">
        <v>2516</v>
      </c>
      <c r="C194" s="728" t="s">
        <v>2517</v>
      </c>
      <c r="D194" s="728" t="s">
        <v>1653</v>
      </c>
      <c r="E194" s="728" t="s">
        <v>2518</v>
      </c>
      <c r="F194" s="732"/>
      <c r="G194" s="732"/>
      <c r="H194" s="746">
        <v>0</v>
      </c>
      <c r="I194" s="732">
        <v>1</v>
      </c>
      <c r="J194" s="732">
        <v>98.600000000000065</v>
      </c>
      <c r="K194" s="746">
        <v>1</v>
      </c>
      <c r="L194" s="732">
        <v>1</v>
      </c>
      <c r="M194" s="733">
        <v>98.600000000000065</v>
      </c>
    </row>
    <row r="195" spans="1:13" ht="14.4" customHeight="1" x14ac:dyDescent="0.3">
      <c r="A195" s="727" t="s">
        <v>590</v>
      </c>
      <c r="B195" s="728" t="s">
        <v>2193</v>
      </c>
      <c r="C195" s="728" t="s">
        <v>2199</v>
      </c>
      <c r="D195" s="728" t="s">
        <v>1199</v>
      </c>
      <c r="E195" s="728" t="s">
        <v>2200</v>
      </c>
      <c r="F195" s="732"/>
      <c r="G195" s="732"/>
      <c r="H195" s="746">
        <v>0</v>
      </c>
      <c r="I195" s="732">
        <v>20</v>
      </c>
      <c r="J195" s="732">
        <v>695</v>
      </c>
      <c r="K195" s="746">
        <v>1</v>
      </c>
      <c r="L195" s="732">
        <v>20</v>
      </c>
      <c r="M195" s="733">
        <v>695</v>
      </c>
    </row>
    <row r="196" spans="1:13" ht="14.4" customHeight="1" x14ac:dyDescent="0.3">
      <c r="A196" s="727" t="s">
        <v>590</v>
      </c>
      <c r="B196" s="728" t="s">
        <v>2205</v>
      </c>
      <c r="C196" s="728" t="s">
        <v>2209</v>
      </c>
      <c r="D196" s="728" t="s">
        <v>1029</v>
      </c>
      <c r="E196" s="728" t="s">
        <v>2210</v>
      </c>
      <c r="F196" s="732"/>
      <c r="G196" s="732"/>
      <c r="H196" s="746">
        <v>0</v>
      </c>
      <c r="I196" s="732">
        <v>1</v>
      </c>
      <c r="J196" s="732">
        <v>49.720000000000013</v>
      </c>
      <c r="K196" s="746">
        <v>1</v>
      </c>
      <c r="L196" s="732">
        <v>1</v>
      </c>
      <c r="M196" s="733">
        <v>49.720000000000013</v>
      </c>
    </row>
    <row r="197" spans="1:13" ht="14.4" customHeight="1" x14ac:dyDescent="0.3">
      <c r="A197" s="727" t="s">
        <v>590</v>
      </c>
      <c r="B197" s="728" t="s">
        <v>2205</v>
      </c>
      <c r="C197" s="728" t="s">
        <v>2519</v>
      </c>
      <c r="D197" s="728" t="s">
        <v>1691</v>
      </c>
      <c r="E197" s="728" t="s">
        <v>2520</v>
      </c>
      <c r="F197" s="732"/>
      <c r="G197" s="732"/>
      <c r="H197" s="746">
        <v>0</v>
      </c>
      <c r="I197" s="732">
        <v>3</v>
      </c>
      <c r="J197" s="732">
        <v>189.32999999999993</v>
      </c>
      <c r="K197" s="746">
        <v>1</v>
      </c>
      <c r="L197" s="732">
        <v>3</v>
      </c>
      <c r="M197" s="733">
        <v>189.32999999999993</v>
      </c>
    </row>
    <row r="198" spans="1:13" ht="14.4" customHeight="1" x14ac:dyDescent="0.3">
      <c r="A198" s="727" t="s">
        <v>590</v>
      </c>
      <c r="B198" s="728" t="s">
        <v>2205</v>
      </c>
      <c r="C198" s="728" t="s">
        <v>2213</v>
      </c>
      <c r="D198" s="728" t="s">
        <v>2207</v>
      </c>
      <c r="E198" s="728" t="s">
        <v>2214</v>
      </c>
      <c r="F198" s="732"/>
      <c r="G198" s="732"/>
      <c r="H198" s="746">
        <v>0</v>
      </c>
      <c r="I198" s="732">
        <v>2</v>
      </c>
      <c r="J198" s="732">
        <v>123.06000000000002</v>
      </c>
      <c r="K198" s="746">
        <v>1</v>
      </c>
      <c r="L198" s="732">
        <v>2</v>
      </c>
      <c r="M198" s="733">
        <v>123.06000000000002</v>
      </c>
    </row>
    <row r="199" spans="1:13" ht="14.4" customHeight="1" x14ac:dyDescent="0.3">
      <c r="A199" s="727" t="s">
        <v>590</v>
      </c>
      <c r="B199" s="728" t="s">
        <v>2521</v>
      </c>
      <c r="C199" s="728" t="s">
        <v>2522</v>
      </c>
      <c r="D199" s="728" t="s">
        <v>2523</v>
      </c>
      <c r="E199" s="728" t="s">
        <v>2524</v>
      </c>
      <c r="F199" s="732"/>
      <c r="G199" s="732"/>
      <c r="H199" s="746">
        <v>0</v>
      </c>
      <c r="I199" s="732">
        <v>33</v>
      </c>
      <c r="J199" s="732">
        <v>407276.37000000005</v>
      </c>
      <c r="K199" s="746">
        <v>1</v>
      </c>
      <c r="L199" s="732">
        <v>33</v>
      </c>
      <c r="M199" s="733">
        <v>407276.37000000005</v>
      </c>
    </row>
    <row r="200" spans="1:13" ht="14.4" customHeight="1" x14ac:dyDescent="0.3">
      <c r="A200" s="727" t="s">
        <v>590</v>
      </c>
      <c r="B200" s="728" t="s">
        <v>2215</v>
      </c>
      <c r="C200" s="728" t="s">
        <v>2216</v>
      </c>
      <c r="D200" s="728" t="s">
        <v>662</v>
      </c>
      <c r="E200" s="728" t="s">
        <v>2217</v>
      </c>
      <c r="F200" s="732"/>
      <c r="G200" s="732"/>
      <c r="H200" s="746">
        <v>0</v>
      </c>
      <c r="I200" s="732">
        <v>16</v>
      </c>
      <c r="J200" s="732">
        <v>2690.0065633690901</v>
      </c>
      <c r="K200" s="746">
        <v>1</v>
      </c>
      <c r="L200" s="732">
        <v>16</v>
      </c>
      <c r="M200" s="733">
        <v>2690.0065633690901</v>
      </c>
    </row>
    <row r="201" spans="1:13" ht="14.4" customHeight="1" x14ac:dyDescent="0.3">
      <c r="A201" s="727" t="s">
        <v>590</v>
      </c>
      <c r="B201" s="728" t="s">
        <v>2215</v>
      </c>
      <c r="C201" s="728" t="s">
        <v>2218</v>
      </c>
      <c r="D201" s="728" t="s">
        <v>662</v>
      </c>
      <c r="E201" s="728" t="s">
        <v>2219</v>
      </c>
      <c r="F201" s="732"/>
      <c r="G201" s="732"/>
      <c r="H201" s="746">
        <v>0</v>
      </c>
      <c r="I201" s="732">
        <v>3</v>
      </c>
      <c r="J201" s="732">
        <v>344.79000000000008</v>
      </c>
      <c r="K201" s="746">
        <v>1</v>
      </c>
      <c r="L201" s="732">
        <v>3</v>
      </c>
      <c r="M201" s="733">
        <v>344.79000000000008</v>
      </c>
    </row>
    <row r="202" spans="1:13" ht="14.4" customHeight="1" x14ac:dyDescent="0.3">
      <c r="A202" s="727" t="s">
        <v>590</v>
      </c>
      <c r="B202" s="728" t="s">
        <v>2225</v>
      </c>
      <c r="C202" s="728" t="s">
        <v>2226</v>
      </c>
      <c r="D202" s="728" t="s">
        <v>2227</v>
      </c>
      <c r="E202" s="728" t="s">
        <v>2228</v>
      </c>
      <c r="F202" s="732"/>
      <c r="G202" s="732"/>
      <c r="H202" s="746">
        <v>0</v>
      </c>
      <c r="I202" s="732">
        <v>123</v>
      </c>
      <c r="J202" s="732">
        <v>56746.8</v>
      </c>
      <c r="K202" s="746">
        <v>1</v>
      </c>
      <c r="L202" s="732">
        <v>123</v>
      </c>
      <c r="M202" s="733">
        <v>56746.8</v>
      </c>
    </row>
    <row r="203" spans="1:13" ht="14.4" customHeight="1" x14ac:dyDescent="0.3">
      <c r="A203" s="727" t="s">
        <v>590</v>
      </c>
      <c r="B203" s="728" t="s">
        <v>2229</v>
      </c>
      <c r="C203" s="728" t="s">
        <v>2230</v>
      </c>
      <c r="D203" s="728" t="s">
        <v>2231</v>
      </c>
      <c r="E203" s="728" t="s">
        <v>2232</v>
      </c>
      <c r="F203" s="732">
        <v>2</v>
      </c>
      <c r="G203" s="732">
        <v>253.9</v>
      </c>
      <c r="H203" s="746">
        <v>1</v>
      </c>
      <c r="I203" s="732"/>
      <c r="J203" s="732"/>
      <c r="K203" s="746">
        <v>0</v>
      </c>
      <c r="L203" s="732">
        <v>2</v>
      </c>
      <c r="M203" s="733">
        <v>253.9</v>
      </c>
    </row>
    <row r="204" spans="1:13" ht="14.4" customHeight="1" x14ac:dyDescent="0.3">
      <c r="A204" s="727" t="s">
        <v>590</v>
      </c>
      <c r="B204" s="728" t="s">
        <v>2233</v>
      </c>
      <c r="C204" s="728" t="s">
        <v>2234</v>
      </c>
      <c r="D204" s="728" t="s">
        <v>2235</v>
      </c>
      <c r="E204" s="728" t="s">
        <v>2236</v>
      </c>
      <c r="F204" s="732"/>
      <c r="G204" s="732"/>
      <c r="H204" s="746">
        <v>0</v>
      </c>
      <c r="I204" s="732">
        <v>118</v>
      </c>
      <c r="J204" s="732">
        <v>110978.18797854274</v>
      </c>
      <c r="K204" s="746">
        <v>1</v>
      </c>
      <c r="L204" s="732">
        <v>118</v>
      </c>
      <c r="M204" s="733">
        <v>110978.18797854274</v>
      </c>
    </row>
    <row r="205" spans="1:13" ht="14.4" customHeight="1" x14ac:dyDescent="0.3">
      <c r="A205" s="727" t="s">
        <v>590</v>
      </c>
      <c r="B205" s="728" t="s">
        <v>2240</v>
      </c>
      <c r="C205" s="728" t="s">
        <v>2241</v>
      </c>
      <c r="D205" s="728" t="s">
        <v>2242</v>
      </c>
      <c r="E205" s="728" t="s">
        <v>2243</v>
      </c>
      <c r="F205" s="732"/>
      <c r="G205" s="732"/>
      <c r="H205" s="746">
        <v>0</v>
      </c>
      <c r="I205" s="732">
        <v>5</v>
      </c>
      <c r="J205" s="732">
        <v>210.10000000000002</v>
      </c>
      <c r="K205" s="746">
        <v>1</v>
      </c>
      <c r="L205" s="732">
        <v>5</v>
      </c>
      <c r="M205" s="733">
        <v>210.10000000000002</v>
      </c>
    </row>
    <row r="206" spans="1:13" ht="14.4" customHeight="1" x14ac:dyDescent="0.3">
      <c r="A206" s="727" t="s">
        <v>590</v>
      </c>
      <c r="B206" s="728" t="s">
        <v>2248</v>
      </c>
      <c r="C206" s="728" t="s">
        <v>2249</v>
      </c>
      <c r="D206" s="728" t="s">
        <v>2250</v>
      </c>
      <c r="E206" s="728" t="s">
        <v>2251</v>
      </c>
      <c r="F206" s="732"/>
      <c r="G206" s="732"/>
      <c r="H206" s="746">
        <v>0</v>
      </c>
      <c r="I206" s="732">
        <v>96</v>
      </c>
      <c r="J206" s="732">
        <v>54615.032999999996</v>
      </c>
      <c r="K206" s="746">
        <v>1</v>
      </c>
      <c r="L206" s="732">
        <v>96</v>
      </c>
      <c r="M206" s="733">
        <v>54615.032999999996</v>
      </c>
    </row>
    <row r="207" spans="1:13" ht="14.4" customHeight="1" x14ac:dyDescent="0.3">
      <c r="A207" s="727" t="s">
        <v>590</v>
      </c>
      <c r="B207" s="728" t="s">
        <v>2252</v>
      </c>
      <c r="C207" s="728" t="s">
        <v>2253</v>
      </c>
      <c r="D207" s="728" t="s">
        <v>2254</v>
      </c>
      <c r="E207" s="728" t="s">
        <v>2255</v>
      </c>
      <c r="F207" s="732"/>
      <c r="G207" s="732"/>
      <c r="H207" s="746">
        <v>0</v>
      </c>
      <c r="I207" s="732">
        <v>610</v>
      </c>
      <c r="J207" s="732">
        <v>38914.200237326892</v>
      </c>
      <c r="K207" s="746">
        <v>1</v>
      </c>
      <c r="L207" s="732">
        <v>610</v>
      </c>
      <c r="M207" s="733">
        <v>38914.200237326892</v>
      </c>
    </row>
    <row r="208" spans="1:13" ht="14.4" customHeight="1" x14ac:dyDescent="0.3">
      <c r="A208" s="727" t="s">
        <v>590</v>
      </c>
      <c r="B208" s="728" t="s">
        <v>2525</v>
      </c>
      <c r="C208" s="728" t="s">
        <v>2526</v>
      </c>
      <c r="D208" s="728" t="s">
        <v>2527</v>
      </c>
      <c r="E208" s="728" t="s">
        <v>2528</v>
      </c>
      <c r="F208" s="732"/>
      <c r="G208" s="732"/>
      <c r="H208" s="746">
        <v>0</v>
      </c>
      <c r="I208" s="732">
        <v>50</v>
      </c>
      <c r="J208" s="732">
        <v>1468.5</v>
      </c>
      <c r="K208" s="746">
        <v>1</v>
      </c>
      <c r="L208" s="732">
        <v>50</v>
      </c>
      <c r="M208" s="733">
        <v>1468.5</v>
      </c>
    </row>
    <row r="209" spans="1:13" ht="14.4" customHeight="1" x14ac:dyDescent="0.3">
      <c r="A209" s="727" t="s">
        <v>590</v>
      </c>
      <c r="B209" s="728" t="s">
        <v>2256</v>
      </c>
      <c r="C209" s="728" t="s">
        <v>2257</v>
      </c>
      <c r="D209" s="728" t="s">
        <v>2258</v>
      </c>
      <c r="E209" s="728" t="s">
        <v>2259</v>
      </c>
      <c r="F209" s="732"/>
      <c r="G209" s="732"/>
      <c r="H209" s="746">
        <v>0</v>
      </c>
      <c r="I209" s="732">
        <v>22</v>
      </c>
      <c r="J209" s="732">
        <v>3465</v>
      </c>
      <c r="K209" s="746">
        <v>1</v>
      </c>
      <c r="L209" s="732">
        <v>22</v>
      </c>
      <c r="M209" s="733">
        <v>3465</v>
      </c>
    </row>
    <row r="210" spans="1:13" ht="14.4" customHeight="1" x14ac:dyDescent="0.3">
      <c r="A210" s="727" t="s">
        <v>590</v>
      </c>
      <c r="B210" s="728" t="s">
        <v>2256</v>
      </c>
      <c r="C210" s="728" t="s">
        <v>2260</v>
      </c>
      <c r="D210" s="728" t="s">
        <v>2261</v>
      </c>
      <c r="E210" s="728" t="s">
        <v>2262</v>
      </c>
      <c r="F210" s="732"/>
      <c r="G210" s="732"/>
      <c r="H210" s="746">
        <v>0</v>
      </c>
      <c r="I210" s="732">
        <v>23</v>
      </c>
      <c r="J210" s="732">
        <v>6526.3</v>
      </c>
      <c r="K210" s="746">
        <v>1</v>
      </c>
      <c r="L210" s="732">
        <v>23</v>
      </c>
      <c r="M210" s="733">
        <v>6526.3</v>
      </c>
    </row>
    <row r="211" spans="1:13" ht="14.4" customHeight="1" x14ac:dyDescent="0.3">
      <c r="A211" s="727" t="s">
        <v>590</v>
      </c>
      <c r="B211" s="728" t="s">
        <v>2441</v>
      </c>
      <c r="C211" s="728" t="s">
        <v>2442</v>
      </c>
      <c r="D211" s="728" t="s">
        <v>2443</v>
      </c>
      <c r="E211" s="728" t="s">
        <v>2444</v>
      </c>
      <c r="F211" s="732"/>
      <c r="G211" s="732"/>
      <c r="H211" s="746">
        <v>0</v>
      </c>
      <c r="I211" s="732">
        <v>23</v>
      </c>
      <c r="J211" s="732">
        <v>226158.45500000002</v>
      </c>
      <c r="K211" s="746">
        <v>1</v>
      </c>
      <c r="L211" s="732">
        <v>23</v>
      </c>
      <c r="M211" s="733">
        <v>226158.45500000002</v>
      </c>
    </row>
    <row r="212" spans="1:13" ht="14.4" customHeight="1" x14ac:dyDescent="0.3">
      <c r="A212" s="727" t="s">
        <v>590</v>
      </c>
      <c r="B212" s="728" t="s">
        <v>2263</v>
      </c>
      <c r="C212" s="728" t="s">
        <v>2264</v>
      </c>
      <c r="D212" s="728" t="s">
        <v>2265</v>
      </c>
      <c r="E212" s="728" t="s">
        <v>2266</v>
      </c>
      <c r="F212" s="732">
        <v>20</v>
      </c>
      <c r="G212" s="732">
        <v>215137.49000000002</v>
      </c>
      <c r="H212" s="746">
        <v>1</v>
      </c>
      <c r="I212" s="732"/>
      <c r="J212" s="732"/>
      <c r="K212" s="746">
        <v>0</v>
      </c>
      <c r="L212" s="732">
        <v>20</v>
      </c>
      <c r="M212" s="733">
        <v>215137.49000000002</v>
      </c>
    </row>
    <row r="213" spans="1:13" ht="14.4" customHeight="1" x14ac:dyDescent="0.3">
      <c r="A213" s="727" t="s">
        <v>590</v>
      </c>
      <c r="B213" s="728" t="s">
        <v>2529</v>
      </c>
      <c r="C213" s="728" t="s">
        <v>2530</v>
      </c>
      <c r="D213" s="728" t="s">
        <v>1659</v>
      </c>
      <c r="E213" s="728" t="s">
        <v>2531</v>
      </c>
      <c r="F213" s="732"/>
      <c r="G213" s="732"/>
      <c r="H213" s="746">
        <v>0</v>
      </c>
      <c r="I213" s="732">
        <v>67</v>
      </c>
      <c r="J213" s="732">
        <v>40108.75</v>
      </c>
      <c r="K213" s="746">
        <v>1</v>
      </c>
      <c r="L213" s="732">
        <v>67</v>
      </c>
      <c r="M213" s="733">
        <v>40108.75</v>
      </c>
    </row>
    <row r="214" spans="1:13" ht="14.4" customHeight="1" x14ac:dyDescent="0.3">
      <c r="A214" s="727" t="s">
        <v>590</v>
      </c>
      <c r="B214" s="728" t="s">
        <v>2275</v>
      </c>
      <c r="C214" s="728" t="s">
        <v>2276</v>
      </c>
      <c r="D214" s="728" t="s">
        <v>2277</v>
      </c>
      <c r="E214" s="728" t="s">
        <v>2278</v>
      </c>
      <c r="F214" s="732"/>
      <c r="G214" s="732"/>
      <c r="H214" s="746">
        <v>0</v>
      </c>
      <c r="I214" s="732">
        <v>15.435686700000002</v>
      </c>
      <c r="J214" s="732">
        <v>1613.0310141652417</v>
      </c>
      <c r="K214" s="746">
        <v>1</v>
      </c>
      <c r="L214" s="732">
        <v>15.435686700000002</v>
      </c>
      <c r="M214" s="733">
        <v>1613.0310141652417</v>
      </c>
    </row>
    <row r="215" spans="1:13" ht="14.4" customHeight="1" x14ac:dyDescent="0.3">
      <c r="A215" s="727" t="s">
        <v>590</v>
      </c>
      <c r="B215" s="728" t="s">
        <v>2275</v>
      </c>
      <c r="C215" s="728" t="s">
        <v>2279</v>
      </c>
      <c r="D215" s="728" t="s">
        <v>2277</v>
      </c>
      <c r="E215" s="728" t="s">
        <v>2280</v>
      </c>
      <c r="F215" s="732"/>
      <c r="G215" s="732"/>
      <c r="H215" s="746">
        <v>0</v>
      </c>
      <c r="I215" s="732">
        <v>25.244</v>
      </c>
      <c r="J215" s="732">
        <v>3998.6515584805848</v>
      </c>
      <c r="K215" s="746">
        <v>1</v>
      </c>
      <c r="L215" s="732">
        <v>25.244</v>
      </c>
      <c r="M215" s="733">
        <v>3998.6515584805848</v>
      </c>
    </row>
    <row r="216" spans="1:13" ht="14.4" customHeight="1" x14ac:dyDescent="0.3">
      <c r="A216" s="727" t="s">
        <v>590</v>
      </c>
      <c r="B216" s="728" t="s">
        <v>2275</v>
      </c>
      <c r="C216" s="728" t="s">
        <v>2281</v>
      </c>
      <c r="D216" s="728" t="s">
        <v>2277</v>
      </c>
      <c r="E216" s="728" t="s">
        <v>2282</v>
      </c>
      <c r="F216" s="732"/>
      <c r="G216" s="732"/>
      <c r="H216" s="746">
        <v>0</v>
      </c>
      <c r="I216" s="732">
        <v>17.516745</v>
      </c>
      <c r="J216" s="732">
        <v>5684.191152520154</v>
      </c>
      <c r="K216" s="746">
        <v>1</v>
      </c>
      <c r="L216" s="732">
        <v>17.516745</v>
      </c>
      <c r="M216" s="733">
        <v>5684.191152520154</v>
      </c>
    </row>
    <row r="217" spans="1:13" ht="14.4" customHeight="1" x14ac:dyDescent="0.3">
      <c r="A217" s="727" t="s">
        <v>590</v>
      </c>
      <c r="B217" s="728" t="s">
        <v>2532</v>
      </c>
      <c r="C217" s="728" t="s">
        <v>2533</v>
      </c>
      <c r="D217" s="728" t="s">
        <v>1805</v>
      </c>
      <c r="E217" s="728" t="s">
        <v>2534</v>
      </c>
      <c r="F217" s="732"/>
      <c r="G217" s="732"/>
      <c r="H217" s="746">
        <v>0</v>
      </c>
      <c r="I217" s="732">
        <v>42</v>
      </c>
      <c r="J217" s="732">
        <v>66844.396615276404</v>
      </c>
      <c r="K217" s="746">
        <v>1</v>
      </c>
      <c r="L217" s="732">
        <v>42</v>
      </c>
      <c r="M217" s="733">
        <v>66844.396615276404</v>
      </c>
    </row>
    <row r="218" spans="1:13" ht="14.4" customHeight="1" x14ac:dyDescent="0.3">
      <c r="A218" s="727" t="s">
        <v>590</v>
      </c>
      <c r="B218" s="728" t="s">
        <v>2447</v>
      </c>
      <c r="C218" s="728" t="s">
        <v>2448</v>
      </c>
      <c r="D218" s="728" t="s">
        <v>2449</v>
      </c>
      <c r="E218" s="728" t="s">
        <v>2450</v>
      </c>
      <c r="F218" s="732"/>
      <c r="G218" s="732"/>
      <c r="H218" s="746">
        <v>0</v>
      </c>
      <c r="I218" s="732">
        <v>5.9999999999999991</v>
      </c>
      <c r="J218" s="732">
        <v>572587.02</v>
      </c>
      <c r="K218" s="746">
        <v>1</v>
      </c>
      <c r="L218" s="732">
        <v>5.9999999999999991</v>
      </c>
      <c r="M218" s="733">
        <v>572587.02</v>
      </c>
    </row>
    <row r="219" spans="1:13" ht="14.4" customHeight="1" x14ac:dyDescent="0.3">
      <c r="A219" s="727" t="s">
        <v>590</v>
      </c>
      <c r="B219" s="728" t="s">
        <v>2287</v>
      </c>
      <c r="C219" s="728" t="s">
        <v>2288</v>
      </c>
      <c r="D219" s="728" t="s">
        <v>2289</v>
      </c>
      <c r="E219" s="728" t="s">
        <v>2290</v>
      </c>
      <c r="F219" s="732"/>
      <c r="G219" s="732"/>
      <c r="H219" s="746">
        <v>0</v>
      </c>
      <c r="I219" s="732">
        <v>9</v>
      </c>
      <c r="J219" s="732">
        <v>7512.0300000000007</v>
      </c>
      <c r="K219" s="746">
        <v>1</v>
      </c>
      <c r="L219" s="732">
        <v>9</v>
      </c>
      <c r="M219" s="733">
        <v>7512.0300000000007</v>
      </c>
    </row>
    <row r="220" spans="1:13" ht="14.4" customHeight="1" x14ac:dyDescent="0.3">
      <c r="A220" s="727" t="s">
        <v>590</v>
      </c>
      <c r="B220" s="728" t="s">
        <v>2287</v>
      </c>
      <c r="C220" s="728" t="s">
        <v>2291</v>
      </c>
      <c r="D220" s="728" t="s">
        <v>2289</v>
      </c>
      <c r="E220" s="728" t="s">
        <v>2292</v>
      </c>
      <c r="F220" s="732"/>
      <c r="G220" s="732"/>
      <c r="H220" s="746">
        <v>0</v>
      </c>
      <c r="I220" s="732">
        <v>39</v>
      </c>
      <c r="J220" s="732">
        <v>37079.25</v>
      </c>
      <c r="K220" s="746">
        <v>1</v>
      </c>
      <c r="L220" s="732">
        <v>39</v>
      </c>
      <c r="M220" s="733">
        <v>37079.25</v>
      </c>
    </row>
    <row r="221" spans="1:13" ht="14.4" customHeight="1" x14ac:dyDescent="0.3">
      <c r="A221" s="727" t="s">
        <v>590</v>
      </c>
      <c r="B221" s="728" t="s">
        <v>2293</v>
      </c>
      <c r="C221" s="728" t="s">
        <v>2296</v>
      </c>
      <c r="D221" s="728" t="s">
        <v>694</v>
      </c>
      <c r="E221" s="728" t="s">
        <v>2297</v>
      </c>
      <c r="F221" s="732"/>
      <c r="G221" s="732"/>
      <c r="H221" s="746">
        <v>0</v>
      </c>
      <c r="I221" s="732">
        <v>2</v>
      </c>
      <c r="J221" s="732">
        <v>206.63999999999996</v>
      </c>
      <c r="K221" s="746">
        <v>1</v>
      </c>
      <c r="L221" s="732">
        <v>2</v>
      </c>
      <c r="M221" s="733">
        <v>206.63999999999996</v>
      </c>
    </row>
    <row r="222" spans="1:13" ht="14.4" customHeight="1" x14ac:dyDescent="0.3">
      <c r="A222" s="727" t="s">
        <v>590</v>
      </c>
      <c r="B222" s="728" t="s">
        <v>2293</v>
      </c>
      <c r="C222" s="728" t="s">
        <v>2298</v>
      </c>
      <c r="D222" s="728" t="s">
        <v>694</v>
      </c>
      <c r="E222" s="728" t="s">
        <v>2297</v>
      </c>
      <c r="F222" s="732">
        <v>2</v>
      </c>
      <c r="G222" s="732">
        <v>206.63999999999996</v>
      </c>
      <c r="H222" s="746">
        <v>1</v>
      </c>
      <c r="I222" s="732"/>
      <c r="J222" s="732"/>
      <c r="K222" s="746">
        <v>0</v>
      </c>
      <c r="L222" s="732">
        <v>2</v>
      </c>
      <c r="M222" s="733">
        <v>206.63999999999996</v>
      </c>
    </row>
    <row r="223" spans="1:13" ht="14.4" customHeight="1" x14ac:dyDescent="0.3">
      <c r="A223" s="727" t="s">
        <v>590</v>
      </c>
      <c r="B223" s="728" t="s">
        <v>2299</v>
      </c>
      <c r="C223" s="728" t="s">
        <v>2300</v>
      </c>
      <c r="D223" s="728" t="s">
        <v>1102</v>
      </c>
      <c r="E223" s="728" t="s">
        <v>2301</v>
      </c>
      <c r="F223" s="732">
        <v>16</v>
      </c>
      <c r="G223" s="732">
        <v>1052.25</v>
      </c>
      <c r="H223" s="746">
        <v>1</v>
      </c>
      <c r="I223" s="732"/>
      <c r="J223" s="732"/>
      <c r="K223" s="746">
        <v>0</v>
      </c>
      <c r="L223" s="732">
        <v>16</v>
      </c>
      <c r="M223" s="733">
        <v>1052.25</v>
      </c>
    </row>
    <row r="224" spans="1:13" ht="14.4" customHeight="1" x14ac:dyDescent="0.3">
      <c r="A224" s="727" t="s">
        <v>590</v>
      </c>
      <c r="B224" s="728" t="s">
        <v>2308</v>
      </c>
      <c r="C224" s="728" t="s">
        <v>2312</v>
      </c>
      <c r="D224" s="728" t="s">
        <v>2310</v>
      </c>
      <c r="E224" s="728" t="s">
        <v>2313</v>
      </c>
      <c r="F224" s="732">
        <v>2</v>
      </c>
      <c r="G224" s="732">
        <v>738.48</v>
      </c>
      <c r="H224" s="746">
        <v>1</v>
      </c>
      <c r="I224" s="732"/>
      <c r="J224" s="732"/>
      <c r="K224" s="746">
        <v>0</v>
      </c>
      <c r="L224" s="732">
        <v>2</v>
      </c>
      <c r="M224" s="733">
        <v>738.48</v>
      </c>
    </row>
    <row r="225" spans="1:13" ht="14.4" customHeight="1" x14ac:dyDescent="0.3">
      <c r="A225" s="727" t="s">
        <v>590</v>
      </c>
      <c r="B225" s="728" t="s">
        <v>2308</v>
      </c>
      <c r="C225" s="728" t="s">
        <v>2314</v>
      </c>
      <c r="D225" s="728" t="s">
        <v>2310</v>
      </c>
      <c r="E225" s="728" t="s">
        <v>2315</v>
      </c>
      <c r="F225" s="732">
        <v>3</v>
      </c>
      <c r="G225" s="732">
        <v>2324.29</v>
      </c>
      <c r="H225" s="746">
        <v>1</v>
      </c>
      <c r="I225" s="732"/>
      <c r="J225" s="732"/>
      <c r="K225" s="746">
        <v>0</v>
      </c>
      <c r="L225" s="732">
        <v>3</v>
      </c>
      <c r="M225" s="733">
        <v>2324.29</v>
      </c>
    </row>
    <row r="226" spans="1:13" ht="14.4" customHeight="1" x14ac:dyDescent="0.3">
      <c r="A226" s="727" t="s">
        <v>590</v>
      </c>
      <c r="B226" s="728" t="s">
        <v>2316</v>
      </c>
      <c r="C226" s="728" t="s">
        <v>2317</v>
      </c>
      <c r="D226" s="728" t="s">
        <v>1264</v>
      </c>
      <c r="E226" s="728" t="s">
        <v>2318</v>
      </c>
      <c r="F226" s="732"/>
      <c r="G226" s="732"/>
      <c r="H226" s="746">
        <v>0</v>
      </c>
      <c r="I226" s="732">
        <v>21</v>
      </c>
      <c r="J226" s="732">
        <v>2347.130000000001</v>
      </c>
      <c r="K226" s="746">
        <v>1</v>
      </c>
      <c r="L226" s="732">
        <v>21</v>
      </c>
      <c r="M226" s="733">
        <v>2347.130000000001</v>
      </c>
    </row>
    <row r="227" spans="1:13" ht="14.4" customHeight="1" x14ac:dyDescent="0.3">
      <c r="A227" s="727" t="s">
        <v>590</v>
      </c>
      <c r="B227" s="728" t="s">
        <v>2316</v>
      </c>
      <c r="C227" s="728" t="s">
        <v>2319</v>
      </c>
      <c r="D227" s="728" t="s">
        <v>1026</v>
      </c>
      <c r="E227" s="728" t="s">
        <v>2320</v>
      </c>
      <c r="F227" s="732">
        <v>9</v>
      </c>
      <c r="G227" s="732">
        <v>418.86000000000013</v>
      </c>
      <c r="H227" s="746">
        <v>1</v>
      </c>
      <c r="I227" s="732"/>
      <c r="J227" s="732"/>
      <c r="K227" s="746">
        <v>0</v>
      </c>
      <c r="L227" s="732">
        <v>9</v>
      </c>
      <c r="M227" s="733">
        <v>418.86000000000013</v>
      </c>
    </row>
    <row r="228" spans="1:13" ht="14.4" customHeight="1" x14ac:dyDescent="0.3">
      <c r="A228" s="727" t="s">
        <v>590</v>
      </c>
      <c r="B228" s="728" t="s">
        <v>2321</v>
      </c>
      <c r="C228" s="728" t="s">
        <v>2322</v>
      </c>
      <c r="D228" s="728" t="s">
        <v>2323</v>
      </c>
      <c r="E228" s="728" t="s">
        <v>2324</v>
      </c>
      <c r="F228" s="732"/>
      <c r="G228" s="732"/>
      <c r="H228" s="746">
        <v>0</v>
      </c>
      <c r="I228" s="732">
        <v>2</v>
      </c>
      <c r="J228" s="732">
        <v>49.860000000000014</v>
      </c>
      <c r="K228" s="746">
        <v>1</v>
      </c>
      <c r="L228" s="732">
        <v>2</v>
      </c>
      <c r="M228" s="733">
        <v>49.860000000000014</v>
      </c>
    </row>
    <row r="229" spans="1:13" ht="14.4" customHeight="1" x14ac:dyDescent="0.3">
      <c r="A229" s="727" t="s">
        <v>590</v>
      </c>
      <c r="B229" s="728" t="s">
        <v>2325</v>
      </c>
      <c r="C229" s="728" t="s">
        <v>2326</v>
      </c>
      <c r="D229" s="728" t="s">
        <v>2327</v>
      </c>
      <c r="E229" s="728" t="s">
        <v>2328</v>
      </c>
      <c r="F229" s="732"/>
      <c r="G229" s="732"/>
      <c r="H229" s="746">
        <v>0</v>
      </c>
      <c r="I229" s="732">
        <v>21</v>
      </c>
      <c r="J229" s="732">
        <v>869.67107838291861</v>
      </c>
      <c r="K229" s="746">
        <v>1</v>
      </c>
      <c r="L229" s="732">
        <v>21</v>
      </c>
      <c r="M229" s="733">
        <v>869.67107838291861</v>
      </c>
    </row>
    <row r="230" spans="1:13" ht="14.4" customHeight="1" x14ac:dyDescent="0.3">
      <c r="A230" s="727" t="s">
        <v>590</v>
      </c>
      <c r="B230" s="728" t="s">
        <v>2325</v>
      </c>
      <c r="C230" s="728" t="s">
        <v>2329</v>
      </c>
      <c r="D230" s="728" t="s">
        <v>2330</v>
      </c>
      <c r="E230" s="728" t="s">
        <v>2331</v>
      </c>
      <c r="F230" s="732"/>
      <c r="G230" s="732"/>
      <c r="H230" s="746">
        <v>0</v>
      </c>
      <c r="I230" s="732">
        <v>34</v>
      </c>
      <c r="J230" s="732">
        <v>1896.48</v>
      </c>
      <c r="K230" s="746">
        <v>1</v>
      </c>
      <c r="L230" s="732">
        <v>34</v>
      </c>
      <c r="M230" s="733">
        <v>1896.48</v>
      </c>
    </row>
    <row r="231" spans="1:13" ht="14.4" customHeight="1" x14ac:dyDescent="0.3">
      <c r="A231" s="727" t="s">
        <v>590</v>
      </c>
      <c r="B231" s="728" t="s">
        <v>2332</v>
      </c>
      <c r="C231" s="728" t="s">
        <v>2333</v>
      </c>
      <c r="D231" s="728" t="s">
        <v>2334</v>
      </c>
      <c r="E231" s="728" t="s">
        <v>2335</v>
      </c>
      <c r="F231" s="732"/>
      <c r="G231" s="732"/>
      <c r="H231" s="746">
        <v>0</v>
      </c>
      <c r="I231" s="732">
        <v>6</v>
      </c>
      <c r="J231" s="732">
        <v>1950.96</v>
      </c>
      <c r="K231" s="746">
        <v>1</v>
      </c>
      <c r="L231" s="732">
        <v>6</v>
      </c>
      <c r="M231" s="733">
        <v>1950.96</v>
      </c>
    </row>
    <row r="232" spans="1:13" ht="14.4" customHeight="1" x14ac:dyDescent="0.3">
      <c r="A232" s="727" t="s">
        <v>590</v>
      </c>
      <c r="B232" s="728" t="s">
        <v>2535</v>
      </c>
      <c r="C232" s="728" t="s">
        <v>2536</v>
      </c>
      <c r="D232" s="728" t="s">
        <v>2537</v>
      </c>
      <c r="E232" s="728" t="s">
        <v>2538</v>
      </c>
      <c r="F232" s="732"/>
      <c r="G232" s="732"/>
      <c r="H232" s="746">
        <v>0</v>
      </c>
      <c r="I232" s="732">
        <v>1</v>
      </c>
      <c r="J232" s="732">
        <v>62.46</v>
      </c>
      <c r="K232" s="746">
        <v>1</v>
      </c>
      <c r="L232" s="732">
        <v>1</v>
      </c>
      <c r="M232" s="733">
        <v>62.46</v>
      </c>
    </row>
    <row r="233" spans="1:13" ht="14.4" customHeight="1" x14ac:dyDescent="0.3">
      <c r="A233" s="727" t="s">
        <v>590</v>
      </c>
      <c r="B233" s="728" t="s">
        <v>2349</v>
      </c>
      <c r="C233" s="728" t="s">
        <v>2539</v>
      </c>
      <c r="D233" s="728" t="s">
        <v>2540</v>
      </c>
      <c r="E233" s="728" t="s">
        <v>2541</v>
      </c>
      <c r="F233" s="732"/>
      <c r="G233" s="732"/>
      <c r="H233" s="746">
        <v>0</v>
      </c>
      <c r="I233" s="732">
        <v>1</v>
      </c>
      <c r="J233" s="732">
        <v>63.270000000000017</v>
      </c>
      <c r="K233" s="746">
        <v>1</v>
      </c>
      <c r="L233" s="732">
        <v>1</v>
      </c>
      <c r="M233" s="733">
        <v>63.270000000000017</v>
      </c>
    </row>
    <row r="234" spans="1:13" ht="14.4" customHeight="1" x14ac:dyDescent="0.3">
      <c r="A234" s="727" t="s">
        <v>590</v>
      </c>
      <c r="B234" s="728" t="s">
        <v>2349</v>
      </c>
      <c r="C234" s="728" t="s">
        <v>2542</v>
      </c>
      <c r="D234" s="728" t="s">
        <v>2543</v>
      </c>
      <c r="E234" s="728" t="s">
        <v>2351</v>
      </c>
      <c r="F234" s="732"/>
      <c r="G234" s="732"/>
      <c r="H234" s="746">
        <v>0</v>
      </c>
      <c r="I234" s="732">
        <v>5</v>
      </c>
      <c r="J234" s="732">
        <v>128.24</v>
      </c>
      <c r="K234" s="746">
        <v>1</v>
      </c>
      <c r="L234" s="732">
        <v>5</v>
      </c>
      <c r="M234" s="733">
        <v>128.24</v>
      </c>
    </row>
    <row r="235" spans="1:13" ht="14.4" customHeight="1" x14ac:dyDescent="0.3">
      <c r="A235" s="727" t="s">
        <v>590</v>
      </c>
      <c r="B235" s="728" t="s">
        <v>2352</v>
      </c>
      <c r="C235" s="728" t="s">
        <v>2544</v>
      </c>
      <c r="D235" s="728" t="s">
        <v>2354</v>
      </c>
      <c r="E235" s="728" t="s">
        <v>2545</v>
      </c>
      <c r="F235" s="732"/>
      <c r="G235" s="732"/>
      <c r="H235" s="746">
        <v>0</v>
      </c>
      <c r="I235" s="732">
        <v>2</v>
      </c>
      <c r="J235" s="732">
        <v>98.739999999999966</v>
      </c>
      <c r="K235" s="746">
        <v>1</v>
      </c>
      <c r="L235" s="732">
        <v>2</v>
      </c>
      <c r="M235" s="733">
        <v>98.739999999999966</v>
      </c>
    </row>
    <row r="236" spans="1:13" ht="14.4" customHeight="1" x14ac:dyDescent="0.3">
      <c r="A236" s="727" t="s">
        <v>590</v>
      </c>
      <c r="B236" s="728" t="s">
        <v>2356</v>
      </c>
      <c r="C236" s="728" t="s">
        <v>2359</v>
      </c>
      <c r="D236" s="728" t="s">
        <v>1325</v>
      </c>
      <c r="E236" s="728" t="s">
        <v>2360</v>
      </c>
      <c r="F236" s="732"/>
      <c r="G236" s="732"/>
      <c r="H236" s="746">
        <v>0</v>
      </c>
      <c r="I236" s="732">
        <v>4</v>
      </c>
      <c r="J236" s="732">
        <v>182.99999999999997</v>
      </c>
      <c r="K236" s="746">
        <v>1</v>
      </c>
      <c r="L236" s="732">
        <v>4</v>
      </c>
      <c r="M236" s="733">
        <v>182.99999999999997</v>
      </c>
    </row>
    <row r="237" spans="1:13" ht="14.4" customHeight="1" x14ac:dyDescent="0.3">
      <c r="A237" s="727" t="s">
        <v>590</v>
      </c>
      <c r="B237" s="728" t="s">
        <v>2365</v>
      </c>
      <c r="C237" s="728" t="s">
        <v>2366</v>
      </c>
      <c r="D237" s="728" t="s">
        <v>759</v>
      </c>
      <c r="E237" s="728" t="s">
        <v>2187</v>
      </c>
      <c r="F237" s="732"/>
      <c r="G237" s="732"/>
      <c r="H237" s="746">
        <v>0</v>
      </c>
      <c r="I237" s="732">
        <v>19</v>
      </c>
      <c r="J237" s="732">
        <v>380.75</v>
      </c>
      <c r="K237" s="746">
        <v>1</v>
      </c>
      <c r="L237" s="732">
        <v>19</v>
      </c>
      <c r="M237" s="733">
        <v>380.75</v>
      </c>
    </row>
    <row r="238" spans="1:13" ht="14.4" customHeight="1" x14ac:dyDescent="0.3">
      <c r="A238" s="727" t="s">
        <v>590</v>
      </c>
      <c r="B238" s="728" t="s">
        <v>2365</v>
      </c>
      <c r="C238" s="728" t="s">
        <v>2367</v>
      </c>
      <c r="D238" s="728" t="s">
        <v>761</v>
      </c>
      <c r="E238" s="728" t="s">
        <v>2189</v>
      </c>
      <c r="F238" s="732"/>
      <c r="G238" s="732"/>
      <c r="H238" s="746">
        <v>0</v>
      </c>
      <c r="I238" s="732">
        <v>14</v>
      </c>
      <c r="J238" s="732">
        <v>382.54</v>
      </c>
      <c r="K238" s="746">
        <v>1</v>
      </c>
      <c r="L238" s="732">
        <v>14</v>
      </c>
      <c r="M238" s="733">
        <v>382.54</v>
      </c>
    </row>
    <row r="239" spans="1:13" ht="14.4" customHeight="1" x14ac:dyDescent="0.3">
      <c r="A239" s="727" t="s">
        <v>590</v>
      </c>
      <c r="B239" s="728" t="s">
        <v>2365</v>
      </c>
      <c r="C239" s="728" t="s">
        <v>2546</v>
      </c>
      <c r="D239" s="728" t="s">
        <v>761</v>
      </c>
      <c r="E239" s="728" t="s">
        <v>2547</v>
      </c>
      <c r="F239" s="732"/>
      <c r="G239" s="732"/>
      <c r="H239" s="746">
        <v>0</v>
      </c>
      <c r="I239" s="732">
        <v>5</v>
      </c>
      <c r="J239" s="732">
        <v>271.99</v>
      </c>
      <c r="K239" s="746">
        <v>1</v>
      </c>
      <c r="L239" s="732">
        <v>5</v>
      </c>
      <c r="M239" s="733">
        <v>271.99</v>
      </c>
    </row>
    <row r="240" spans="1:13" ht="14.4" customHeight="1" x14ac:dyDescent="0.3">
      <c r="A240" s="727" t="s">
        <v>590</v>
      </c>
      <c r="B240" s="728" t="s">
        <v>2368</v>
      </c>
      <c r="C240" s="728" t="s">
        <v>2369</v>
      </c>
      <c r="D240" s="728" t="s">
        <v>677</v>
      </c>
      <c r="E240" s="728" t="s">
        <v>2189</v>
      </c>
      <c r="F240" s="732"/>
      <c r="G240" s="732"/>
      <c r="H240" s="746">
        <v>0</v>
      </c>
      <c r="I240" s="732">
        <v>1</v>
      </c>
      <c r="J240" s="732">
        <v>78.819999999999993</v>
      </c>
      <c r="K240" s="746">
        <v>1</v>
      </c>
      <c r="L240" s="732">
        <v>1</v>
      </c>
      <c r="M240" s="733">
        <v>78.819999999999993</v>
      </c>
    </row>
    <row r="241" spans="1:13" ht="14.4" customHeight="1" x14ac:dyDescent="0.3">
      <c r="A241" s="727" t="s">
        <v>590</v>
      </c>
      <c r="B241" s="728" t="s">
        <v>2370</v>
      </c>
      <c r="C241" s="728" t="s">
        <v>2371</v>
      </c>
      <c r="D241" s="728" t="s">
        <v>2372</v>
      </c>
      <c r="E241" s="728" t="s">
        <v>2373</v>
      </c>
      <c r="F241" s="732"/>
      <c r="G241" s="732"/>
      <c r="H241" s="746">
        <v>0</v>
      </c>
      <c r="I241" s="732">
        <v>2</v>
      </c>
      <c r="J241" s="732">
        <v>126.80324028328752</v>
      </c>
      <c r="K241" s="746">
        <v>1</v>
      </c>
      <c r="L241" s="732">
        <v>2</v>
      </c>
      <c r="M241" s="733">
        <v>126.80324028328752</v>
      </c>
    </row>
    <row r="242" spans="1:13" ht="14.4" customHeight="1" x14ac:dyDescent="0.3">
      <c r="A242" s="727" t="s">
        <v>590</v>
      </c>
      <c r="B242" s="728" t="s">
        <v>2370</v>
      </c>
      <c r="C242" s="728" t="s">
        <v>2374</v>
      </c>
      <c r="D242" s="728" t="s">
        <v>2375</v>
      </c>
      <c r="E242" s="728" t="s">
        <v>2376</v>
      </c>
      <c r="F242" s="732"/>
      <c r="G242" s="732"/>
      <c r="H242" s="746">
        <v>0</v>
      </c>
      <c r="I242" s="732">
        <v>1</v>
      </c>
      <c r="J242" s="732">
        <v>92.169999999999987</v>
      </c>
      <c r="K242" s="746">
        <v>1</v>
      </c>
      <c r="L242" s="732">
        <v>1</v>
      </c>
      <c r="M242" s="733">
        <v>92.169999999999987</v>
      </c>
    </row>
    <row r="243" spans="1:13" ht="14.4" customHeight="1" x14ac:dyDescent="0.3">
      <c r="A243" s="727" t="s">
        <v>590</v>
      </c>
      <c r="B243" s="728" t="s">
        <v>2548</v>
      </c>
      <c r="C243" s="728" t="s">
        <v>2549</v>
      </c>
      <c r="D243" s="728" t="s">
        <v>2550</v>
      </c>
      <c r="E243" s="728" t="s">
        <v>2551</v>
      </c>
      <c r="F243" s="732"/>
      <c r="G243" s="732"/>
      <c r="H243" s="746">
        <v>0</v>
      </c>
      <c r="I243" s="732">
        <v>1</v>
      </c>
      <c r="J243" s="732">
        <v>139.47000000000011</v>
      </c>
      <c r="K243" s="746">
        <v>1</v>
      </c>
      <c r="L243" s="732">
        <v>1</v>
      </c>
      <c r="M243" s="733">
        <v>139.47000000000011</v>
      </c>
    </row>
    <row r="244" spans="1:13" ht="14.4" customHeight="1" x14ac:dyDescent="0.3">
      <c r="A244" s="727" t="s">
        <v>590</v>
      </c>
      <c r="B244" s="728" t="s">
        <v>2552</v>
      </c>
      <c r="C244" s="728" t="s">
        <v>2553</v>
      </c>
      <c r="D244" s="728" t="s">
        <v>2554</v>
      </c>
      <c r="E244" s="728" t="s">
        <v>2555</v>
      </c>
      <c r="F244" s="732">
        <v>1</v>
      </c>
      <c r="G244" s="732">
        <v>98.669894372680616</v>
      </c>
      <c r="H244" s="746">
        <v>1</v>
      </c>
      <c r="I244" s="732"/>
      <c r="J244" s="732"/>
      <c r="K244" s="746">
        <v>0</v>
      </c>
      <c r="L244" s="732">
        <v>1</v>
      </c>
      <c r="M244" s="733">
        <v>98.669894372680616</v>
      </c>
    </row>
    <row r="245" spans="1:13" ht="14.4" customHeight="1" x14ac:dyDescent="0.3">
      <c r="A245" s="727" t="s">
        <v>590</v>
      </c>
      <c r="B245" s="728" t="s">
        <v>2556</v>
      </c>
      <c r="C245" s="728" t="s">
        <v>2557</v>
      </c>
      <c r="D245" s="728" t="s">
        <v>2558</v>
      </c>
      <c r="E245" s="728" t="s">
        <v>2559</v>
      </c>
      <c r="F245" s="732"/>
      <c r="G245" s="732"/>
      <c r="H245" s="746">
        <v>0</v>
      </c>
      <c r="I245" s="732">
        <v>3</v>
      </c>
      <c r="J245" s="732">
        <v>106.28999999999998</v>
      </c>
      <c r="K245" s="746">
        <v>1</v>
      </c>
      <c r="L245" s="732">
        <v>3</v>
      </c>
      <c r="M245" s="733">
        <v>106.28999999999998</v>
      </c>
    </row>
    <row r="246" spans="1:13" ht="14.4" customHeight="1" x14ac:dyDescent="0.3">
      <c r="A246" s="727" t="s">
        <v>590</v>
      </c>
      <c r="B246" s="728" t="s">
        <v>2381</v>
      </c>
      <c r="C246" s="728" t="s">
        <v>2382</v>
      </c>
      <c r="D246" s="728" t="s">
        <v>1282</v>
      </c>
      <c r="E246" s="728" t="s">
        <v>2383</v>
      </c>
      <c r="F246" s="732"/>
      <c r="G246" s="732"/>
      <c r="H246" s="746">
        <v>0</v>
      </c>
      <c r="I246" s="732">
        <v>5</v>
      </c>
      <c r="J246" s="732">
        <v>250.84999999999997</v>
      </c>
      <c r="K246" s="746">
        <v>1</v>
      </c>
      <c r="L246" s="732">
        <v>5</v>
      </c>
      <c r="M246" s="733">
        <v>250.84999999999997</v>
      </c>
    </row>
    <row r="247" spans="1:13" ht="14.4" customHeight="1" x14ac:dyDescent="0.3">
      <c r="A247" s="727" t="s">
        <v>590</v>
      </c>
      <c r="B247" s="728" t="s">
        <v>2381</v>
      </c>
      <c r="C247" s="728" t="s">
        <v>2384</v>
      </c>
      <c r="D247" s="728" t="s">
        <v>2385</v>
      </c>
      <c r="E247" s="728" t="s">
        <v>2386</v>
      </c>
      <c r="F247" s="732"/>
      <c r="G247" s="732"/>
      <c r="H247" s="746">
        <v>0</v>
      </c>
      <c r="I247" s="732">
        <v>2</v>
      </c>
      <c r="J247" s="732">
        <v>162.5</v>
      </c>
      <c r="K247" s="746">
        <v>1</v>
      </c>
      <c r="L247" s="732">
        <v>2</v>
      </c>
      <c r="M247" s="733">
        <v>162.5</v>
      </c>
    </row>
    <row r="248" spans="1:13" ht="14.4" customHeight="1" x14ac:dyDescent="0.3">
      <c r="A248" s="727" t="s">
        <v>590</v>
      </c>
      <c r="B248" s="728" t="s">
        <v>2387</v>
      </c>
      <c r="C248" s="728" t="s">
        <v>2560</v>
      </c>
      <c r="D248" s="728" t="s">
        <v>1770</v>
      </c>
      <c r="E248" s="728" t="s">
        <v>1771</v>
      </c>
      <c r="F248" s="732"/>
      <c r="G248" s="732"/>
      <c r="H248" s="746">
        <v>0</v>
      </c>
      <c r="I248" s="732">
        <v>1</v>
      </c>
      <c r="J248" s="732">
        <v>883.96</v>
      </c>
      <c r="K248" s="746">
        <v>1</v>
      </c>
      <c r="L248" s="732">
        <v>1</v>
      </c>
      <c r="M248" s="733">
        <v>883.96</v>
      </c>
    </row>
    <row r="249" spans="1:13" ht="14.4" customHeight="1" x14ac:dyDescent="0.3">
      <c r="A249" s="727" t="s">
        <v>590</v>
      </c>
      <c r="B249" s="728" t="s">
        <v>2561</v>
      </c>
      <c r="C249" s="728" t="s">
        <v>2562</v>
      </c>
      <c r="D249" s="728" t="s">
        <v>1645</v>
      </c>
      <c r="E249" s="728" t="s">
        <v>2563</v>
      </c>
      <c r="F249" s="732"/>
      <c r="G249" s="732"/>
      <c r="H249" s="746">
        <v>0</v>
      </c>
      <c r="I249" s="732">
        <v>3</v>
      </c>
      <c r="J249" s="732">
        <v>360.77999999999992</v>
      </c>
      <c r="K249" s="746">
        <v>1</v>
      </c>
      <c r="L249" s="732">
        <v>3</v>
      </c>
      <c r="M249" s="733">
        <v>360.77999999999992</v>
      </c>
    </row>
    <row r="250" spans="1:13" ht="14.4" customHeight="1" x14ac:dyDescent="0.3">
      <c r="A250" s="727" t="s">
        <v>590</v>
      </c>
      <c r="B250" s="728" t="s">
        <v>2561</v>
      </c>
      <c r="C250" s="728" t="s">
        <v>2564</v>
      </c>
      <c r="D250" s="728" t="s">
        <v>1643</v>
      </c>
      <c r="E250" s="728" t="s">
        <v>2565</v>
      </c>
      <c r="F250" s="732"/>
      <c r="G250" s="732"/>
      <c r="H250" s="746">
        <v>0</v>
      </c>
      <c r="I250" s="732">
        <v>3</v>
      </c>
      <c r="J250" s="732">
        <v>268.35000000000002</v>
      </c>
      <c r="K250" s="746">
        <v>1</v>
      </c>
      <c r="L250" s="732">
        <v>3</v>
      </c>
      <c r="M250" s="733">
        <v>268.35000000000002</v>
      </c>
    </row>
    <row r="251" spans="1:13" ht="14.4" customHeight="1" x14ac:dyDescent="0.3">
      <c r="A251" s="727" t="s">
        <v>590</v>
      </c>
      <c r="B251" s="728" t="s">
        <v>2399</v>
      </c>
      <c r="C251" s="728" t="s">
        <v>2400</v>
      </c>
      <c r="D251" s="728" t="s">
        <v>1126</v>
      </c>
      <c r="E251" s="728" t="s">
        <v>2401</v>
      </c>
      <c r="F251" s="732"/>
      <c r="G251" s="732"/>
      <c r="H251" s="746">
        <v>0</v>
      </c>
      <c r="I251" s="732">
        <v>5</v>
      </c>
      <c r="J251" s="732">
        <v>388.34871823441625</v>
      </c>
      <c r="K251" s="746">
        <v>1</v>
      </c>
      <c r="L251" s="732">
        <v>5</v>
      </c>
      <c r="M251" s="733">
        <v>388.34871823441625</v>
      </c>
    </row>
    <row r="252" spans="1:13" ht="14.4" customHeight="1" x14ac:dyDescent="0.3">
      <c r="A252" s="727" t="s">
        <v>590</v>
      </c>
      <c r="B252" s="728" t="s">
        <v>2399</v>
      </c>
      <c r="C252" s="728" t="s">
        <v>2566</v>
      </c>
      <c r="D252" s="728" t="s">
        <v>1126</v>
      </c>
      <c r="E252" s="728" t="s">
        <v>2567</v>
      </c>
      <c r="F252" s="732"/>
      <c r="G252" s="732"/>
      <c r="H252" s="746">
        <v>0</v>
      </c>
      <c r="I252" s="732">
        <v>3</v>
      </c>
      <c r="J252" s="732">
        <v>377.40000000000009</v>
      </c>
      <c r="K252" s="746">
        <v>1</v>
      </c>
      <c r="L252" s="732">
        <v>3</v>
      </c>
      <c r="M252" s="733">
        <v>377.40000000000009</v>
      </c>
    </row>
    <row r="253" spans="1:13" ht="14.4" customHeight="1" x14ac:dyDescent="0.3">
      <c r="A253" s="727" t="s">
        <v>590</v>
      </c>
      <c r="B253" s="728" t="s">
        <v>2402</v>
      </c>
      <c r="C253" s="728" t="s">
        <v>2403</v>
      </c>
      <c r="D253" s="728" t="s">
        <v>1315</v>
      </c>
      <c r="E253" s="728" t="s">
        <v>2404</v>
      </c>
      <c r="F253" s="732"/>
      <c r="G253" s="732"/>
      <c r="H253" s="746">
        <v>0</v>
      </c>
      <c r="I253" s="732">
        <v>12</v>
      </c>
      <c r="J253" s="732">
        <v>911.03787278531536</v>
      </c>
      <c r="K253" s="746">
        <v>1</v>
      </c>
      <c r="L253" s="732">
        <v>12</v>
      </c>
      <c r="M253" s="733">
        <v>911.03787278531536</v>
      </c>
    </row>
    <row r="254" spans="1:13" ht="14.4" customHeight="1" x14ac:dyDescent="0.3">
      <c r="A254" s="727" t="s">
        <v>590</v>
      </c>
      <c r="B254" s="728" t="s">
        <v>2402</v>
      </c>
      <c r="C254" s="728" t="s">
        <v>2462</v>
      </c>
      <c r="D254" s="728" t="s">
        <v>1315</v>
      </c>
      <c r="E254" s="728" t="s">
        <v>2463</v>
      </c>
      <c r="F254" s="732"/>
      <c r="G254" s="732"/>
      <c r="H254" s="746">
        <v>0</v>
      </c>
      <c r="I254" s="732">
        <v>4</v>
      </c>
      <c r="J254" s="732">
        <v>404.55000000000007</v>
      </c>
      <c r="K254" s="746">
        <v>1</v>
      </c>
      <c r="L254" s="732">
        <v>4</v>
      </c>
      <c r="M254" s="733">
        <v>404.55000000000007</v>
      </c>
    </row>
    <row r="255" spans="1:13" ht="14.4" customHeight="1" x14ac:dyDescent="0.3">
      <c r="A255" s="727" t="s">
        <v>590</v>
      </c>
      <c r="B255" s="728" t="s">
        <v>2409</v>
      </c>
      <c r="C255" s="728" t="s">
        <v>2410</v>
      </c>
      <c r="D255" s="728" t="s">
        <v>1305</v>
      </c>
      <c r="E255" s="728" t="s">
        <v>2411</v>
      </c>
      <c r="F255" s="732"/>
      <c r="G255" s="732"/>
      <c r="H255" s="746">
        <v>0</v>
      </c>
      <c r="I255" s="732">
        <v>2</v>
      </c>
      <c r="J255" s="732">
        <v>321.42000000000013</v>
      </c>
      <c r="K255" s="746">
        <v>1</v>
      </c>
      <c r="L255" s="732">
        <v>2</v>
      </c>
      <c r="M255" s="733">
        <v>321.42000000000013</v>
      </c>
    </row>
    <row r="256" spans="1:13" ht="14.4" customHeight="1" x14ac:dyDescent="0.3">
      <c r="A256" s="727" t="s">
        <v>590</v>
      </c>
      <c r="B256" s="728" t="s">
        <v>2412</v>
      </c>
      <c r="C256" s="728" t="s">
        <v>2568</v>
      </c>
      <c r="D256" s="728" t="s">
        <v>1819</v>
      </c>
      <c r="E256" s="728" t="s">
        <v>1348</v>
      </c>
      <c r="F256" s="732"/>
      <c r="G256" s="732"/>
      <c r="H256" s="746">
        <v>0</v>
      </c>
      <c r="I256" s="732">
        <v>2</v>
      </c>
      <c r="J256" s="732">
        <v>329.46</v>
      </c>
      <c r="K256" s="746">
        <v>1</v>
      </c>
      <c r="L256" s="732">
        <v>2</v>
      </c>
      <c r="M256" s="733">
        <v>329.46</v>
      </c>
    </row>
    <row r="257" spans="1:13" ht="14.4" customHeight="1" x14ac:dyDescent="0.3">
      <c r="A257" s="727" t="s">
        <v>590</v>
      </c>
      <c r="B257" s="728" t="s">
        <v>2412</v>
      </c>
      <c r="C257" s="728" t="s">
        <v>2413</v>
      </c>
      <c r="D257" s="728" t="s">
        <v>1347</v>
      </c>
      <c r="E257" s="728" t="s">
        <v>1348</v>
      </c>
      <c r="F257" s="732"/>
      <c r="G257" s="732"/>
      <c r="H257" s="746">
        <v>0</v>
      </c>
      <c r="I257" s="732">
        <v>2</v>
      </c>
      <c r="J257" s="732">
        <v>329.46</v>
      </c>
      <c r="K257" s="746">
        <v>1</v>
      </c>
      <c r="L257" s="732">
        <v>2</v>
      </c>
      <c r="M257" s="733">
        <v>329.46</v>
      </c>
    </row>
    <row r="258" spans="1:13" ht="14.4" customHeight="1" x14ac:dyDescent="0.3">
      <c r="A258" s="727" t="s">
        <v>590</v>
      </c>
      <c r="B258" s="728" t="s">
        <v>2412</v>
      </c>
      <c r="C258" s="728" t="s">
        <v>2569</v>
      </c>
      <c r="D258" s="728" t="s">
        <v>1347</v>
      </c>
      <c r="E258" s="728" t="s">
        <v>1345</v>
      </c>
      <c r="F258" s="732"/>
      <c r="G258" s="732"/>
      <c r="H258" s="746">
        <v>0</v>
      </c>
      <c r="I258" s="732">
        <v>4</v>
      </c>
      <c r="J258" s="732">
        <v>164.72</v>
      </c>
      <c r="K258" s="746">
        <v>1</v>
      </c>
      <c r="L258" s="732">
        <v>4</v>
      </c>
      <c r="M258" s="733">
        <v>164.72</v>
      </c>
    </row>
    <row r="259" spans="1:13" ht="14.4" customHeight="1" x14ac:dyDescent="0.3">
      <c r="A259" s="727" t="s">
        <v>590</v>
      </c>
      <c r="B259" s="728" t="s">
        <v>2412</v>
      </c>
      <c r="C259" s="728" t="s">
        <v>2415</v>
      </c>
      <c r="D259" s="728" t="s">
        <v>2416</v>
      </c>
      <c r="E259" s="728" t="s">
        <v>1345</v>
      </c>
      <c r="F259" s="732"/>
      <c r="G259" s="732"/>
      <c r="H259" s="746">
        <v>0</v>
      </c>
      <c r="I259" s="732">
        <v>12</v>
      </c>
      <c r="J259" s="732">
        <v>494.15999999999997</v>
      </c>
      <c r="K259" s="746">
        <v>1</v>
      </c>
      <c r="L259" s="732">
        <v>12</v>
      </c>
      <c r="M259" s="733">
        <v>494.15999999999997</v>
      </c>
    </row>
    <row r="260" spans="1:13" ht="14.4" customHeight="1" x14ac:dyDescent="0.3">
      <c r="A260" s="727" t="s">
        <v>590</v>
      </c>
      <c r="B260" s="728" t="s">
        <v>2412</v>
      </c>
      <c r="C260" s="728" t="s">
        <v>2417</v>
      </c>
      <c r="D260" s="728" t="s">
        <v>1819</v>
      </c>
      <c r="E260" s="728" t="s">
        <v>1345</v>
      </c>
      <c r="F260" s="732"/>
      <c r="G260" s="732"/>
      <c r="H260" s="746">
        <v>0</v>
      </c>
      <c r="I260" s="732">
        <v>4</v>
      </c>
      <c r="J260" s="732">
        <v>164.72</v>
      </c>
      <c r="K260" s="746">
        <v>1</v>
      </c>
      <c r="L260" s="732">
        <v>4</v>
      </c>
      <c r="M260" s="733">
        <v>164.72</v>
      </c>
    </row>
    <row r="261" spans="1:13" ht="14.4" customHeight="1" x14ac:dyDescent="0.3">
      <c r="A261" s="727" t="s">
        <v>590</v>
      </c>
      <c r="B261" s="728" t="s">
        <v>2412</v>
      </c>
      <c r="C261" s="728" t="s">
        <v>2570</v>
      </c>
      <c r="D261" s="728" t="s">
        <v>1821</v>
      </c>
      <c r="E261" s="728" t="s">
        <v>1351</v>
      </c>
      <c r="F261" s="732"/>
      <c r="G261" s="732"/>
      <c r="H261" s="746">
        <v>0</v>
      </c>
      <c r="I261" s="732">
        <v>7</v>
      </c>
      <c r="J261" s="732">
        <v>949.19999999999993</v>
      </c>
      <c r="K261" s="746">
        <v>1</v>
      </c>
      <c r="L261" s="732">
        <v>7</v>
      </c>
      <c r="M261" s="733">
        <v>949.19999999999993</v>
      </c>
    </row>
    <row r="262" spans="1:13" ht="14.4" customHeight="1" x14ac:dyDescent="0.3">
      <c r="A262" s="727" t="s">
        <v>590</v>
      </c>
      <c r="B262" s="728" t="s">
        <v>2412</v>
      </c>
      <c r="C262" s="728" t="s">
        <v>2419</v>
      </c>
      <c r="D262" s="728" t="s">
        <v>1356</v>
      </c>
      <c r="E262" s="728" t="s">
        <v>1351</v>
      </c>
      <c r="F262" s="732"/>
      <c r="G262" s="732"/>
      <c r="H262" s="746">
        <v>0</v>
      </c>
      <c r="I262" s="732">
        <v>7</v>
      </c>
      <c r="J262" s="732">
        <v>949.19999999999993</v>
      </c>
      <c r="K262" s="746">
        <v>1</v>
      </c>
      <c r="L262" s="732">
        <v>7</v>
      </c>
      <c r="M262" s="733">
        <v>949.19999999999993</v>
      </c>
    </row>
    <row r="263" spans="1:13" ht="14.4" customHeight="1" x14ac:dyDescent="0.3">
      <c r="A263" s="727" t="s">
        <v>590</v>
      </c>
      <c r="B263" s="728" t="s">
        <v>2412</v>
      </c>
      <c r="C263" s="728" t="s">
        <v>2571</v>
      </c>
      <c r="D263" s="728" t="s">
        <v>1822</v>
      </c>
      <c r="E263" s="728" t="s">
        <v>1351</v>
      </c>
      <c r="F263" s="732"/>
      <c r="G263" s="732"/>
      <c r="H263" s="746">
        <v>0</v>
      </c>
      <c r="I263" s="732">
        <v>5</v>
      </c>
      <c r="J263" s="732">
        <v>677.99999999999989</v>
      </c>
      <c r="K263" s="746">
        <v>1</v>
      </c>
      <c r="L263" s="732">
        <v>5</v>
      </c>
      <c r="M263" s="733">
        <v>677.99999999999989</v>
      </c>
    </row>
    <row r="264" spans="1:13" ht="14.4" customHeight="1" x14ac:dyDescent="0.3">
      <c r="A264" s="727" t="s">
        <v>590</v>
      </c>
      <c r="B264" s="728" t="s">
        <v>2412</v>
      </c>
      <c r="C264" s="728" t="s">
        <v>2572</v>
      </c>
      <c r="D264" s="728" t="s">
        <v>1825</v>
      </c>
      <c r="E264" s="728" t="s">
        <v>1826</v>
      </c>
      <c r="F264" s="732"/>
      <c r="G264" s="732"/>
      <c r="H264" s="746">
        <v>0</v>
      </c>
      <c r="I264" s="732">
        <v>4</v>
      </c>
      <c r="J264" s="732">
        <v>217.51999999999998</v>
      </c>
      <c r="K264" s="746">
        <v>1</v>
      </c>
      <c r="L264" s="732">
        <v>4</v>
      </c>
      <c r="M264" s="733">
        <v>217.51999999999998</v>
      </c>
    </row>
    <row r="265" spans="1:13" ht="14.4" customHeight="1" x14ac:dyDescent="0.3">
      <c r="A265" s="727" t="s">
        <v>590</v>
      </c>
      <c r="B265" s="728" t="s">
        <v>2412</v>
      </c>
      <c r="C265" s="728" t="s">
        <v>2573</v>
      </c>
      <c r="D265" s="728" t="s">
        <v>1827</v>
      </c>
      <c r="E265" s="728" t="s">
        <v>2574</v>
      </c>
      <c r="F265" s="732"/>
      <c r="G265" s="732"/>
      <c r="H265" s="746">
        <v>0</v>
      </c>
      <c r="I265" s="732">
        <v>1</v>
      </c>
      <c r="J265" s="732">
        <v>156.49</v>
      </c>
      <c r="K265" s="746">
        <v>1</v>
      </c>
      <c r="L265" s="732">
        <v>1</v>
      </c>
      <c r="M265" s="733">
        <v>156.49</v>
      </c>
    </row>
    <row r="266" spans="1:13" ht="14.4" customHeight="1" x14ac:dyDescent="0.3">
      <c r="A266" s="727" t="s">
        <v>590</v>
      </c>
      <c r="B266" s="728" t="s">
        <v>2412</v>
      </c>
      <c r="C266" s="728" t="s">
        <v>2427</v>
      </c>
      <c r="D266" s="728" t="s">
        <v>1350</v>
      </c>
      <c r="E266" s="728" t="s">
        <v>1351</v>
      </c>
      <c r="F266" s="732"/>
      <c r="G266" s="732"/>
      <c r="H266" s="746">
        <v>0</v>
      </c>
      <c r="I266" s="732">
        <v>4</v>
      </c>
      <c r="J266" s="732">
        <v>564.64</v>
      </c>
      <c r="K266" s="746">
        <v>1</v>
      </c>
      <c r="L266" s="732">
        <v>4</v>
      </c>
      <c r="M266" s="733">
        <v>564.64</v>
      </c>
    </row>
    <row r="267" spans="1:13" ht="14.4" customHeight="1" x14ac:dyDescent="0.3">
      <c r="A267" s="727" t="s">
        <v>590</v>
      </c>
      <c r="B267" s="728" t="s">
        <v>2412</v>
      </c>
      <c r="C267" s="728" t="s">
        <v>2428</v>
      </c>
      <c r="D267" s="728" t="s">
        <v>1352</v>
      </c>
      <c r="E267" s="728" t="s">
        <v>1351</v>
      </c>
      <c r="F267" s="732"/>
      <c r="G267" s="732"/>
      <c r="H267" s="746">
        <v>0</v>
      </c>
      <c r="I267" s="732">
        <v>4</v>
      </c>
      <c r="J267" s="732">
        <v>564.64</v>
      </c>
      <c r="K267" s="746">
        <v>1</v>
      </c>
      <c r="L267" s="732">
        <v>4</v>
      </c>
      <c r="M267" s="733">
        <v>564.64</v>
      </c>
    </row>
    <row r="268" spans="1:13" ht="14.4" customHeight="1" x14ac:dyDescent="0.3">
      <c r="A268" s="727" t="s">
        <v>590</v>
      </c>
      <c r="B268" s="728" t="s">
        <v>2412</v>
      </c>
      <c r="C268" s="728" t="s">
        <v>2431</v>
      </c>
      <c r="D268" s="728" t="s">
        <v>1365</v>
      </c>
      <c r="E268" s="728" t="s">
        <v>1348</v>
      </c>
      <c r="F268" s="732"/>
      <c r="G268" s="732"/>
      <c r="H268" s="746">
        <v>0</v>
      </c>
      <c r="I268" s="732">
        <v>4</v>
      </c>
      <c r="J268" s="732">
        <v>582</v>
      </c>
      <c r="K268" s="746">
        <v>1</v>
      </c>
      <c r="L268" s="732">
        <v>4</v>
      </c>
      <c r="M268" s="733">
        <v>582</v>
      </c>
    </row>
    <row r="269" spans="1:13" ht="14.4" customHeight="1" x14ac:dyDescent="0.3">
      <c r="A269" s="727" t="s">
        <v>590</v>
      </c>
      <c r="B269" s="728" t="s">
        <v>2412</v>
      </c>
      <c r="C269" s="728" t="s">
        <v>2575</v>
      </c>
      <c r="D269" s="728" t="s">
        <v>1823</v>
      </c>
      <c r="E269" s="728" t="s">
        <v>1351</v>
      </c>
      <c r="F269" s="732"/>
      <c r="G269" s="732"/>
      <c r="H269" s="746">
        <v>0</v>
      </c>
      <c r="I269" s="732">
        <v>3</v>
      </c>
      <c r="J269" s="732">
        <v>406.8</v>
      </c>
      <c r="K269" s="746">
        <v>1</v>
      </c>
      <c r="L269" s="732">
        <v>3</v>
      </c>
      <c r="M269" s="733">
        <v>406.8</v>
      </c>
    </row>
    <row r="270" spans="1:13" ht="14.4" customHeight="1" x14ac:dyDescent="0.3">
      <c r="A270" s="727" t="s">
        <v>590</v>
      </c>
      <c r="B270" s="728" t="s">
        <v>2412</v>
      </c>
      <c r="C270" s="728" t="s">
        <v>2576</v>
      </c>
      <c r="D270" s="728" t="s">
        <v>1824</v>
      </c>
      <c r="E270" s="728" t="s">
        <v>1351</v>
      </c>
      <c r="F270" s="732"/>
      <c r="G270" s="732"/>
      <c r="H270" s="746">
        <v>0</v>
      </c>
      <c r="I270" s="732">
        <v>6</v>
      </c>
      <c r="J270" s="732">
        <v>813.5999999999998</v>
      </c>
      <c r="K270" s="746">
        <v>1</v>
      </c>
      <c r="L270" s="732">
        <v>6</v>
      </c>
      <c r="M270" s="733">
        <v>813.5999999999998</v>
      </c>
    </row>
    <row r="271" spans="1:13" ht="14.4" customHeight="1" x14ac:dyDescent="0.3">
      <c r="A271" s="727" t="s">
        <v>593</v>
      </c>
      <c r="B271" s="728" t="s">
        <v>2101</v>
      </c>
      <c r="C271" s="728" t="s">
        <v>2102</v>
      </c>
      <c r="D271" s="728" t="s">
        <v>775</v>
      </c>
      <c r="E271" s="728" t="s">
        <v>2103</v>
      </c>
      <c r="F271" s="732"/>
      <c r="G271" s="732"/>
      <c r="H271" s="746">
        <v>0</v>
      </c>
      <c r="I271" s="732">
        <v>1550</v>
      </c>
      <c r="J271" s="732">
        <v>104943.42599469109</v>
      </c>
      <c r="K271" s="746">
        <v>1</v>
      </c>
      <c r="L271" s="732">
        <v>1550</v>
      </c>
      <c r="M271" s="733">
        <v>104943.42599469109</v>
      </c>
    </row>
    <row r="272" spans="1:13" ht="14.4" customHeight="1" x14ac:dyDescent="0.3">
      <c r="A272" s="727" t="s">
        <v>593</v>
      </c>
      <c r="B272" s="728" t="s">
        <v>2109</v>
      </c>
      <c r="C272" s="728" t="s">
        <v>2110</v>
      </c>
      <c r="D272" s="728" t="s">
        <v>2111</v>
      </c>
      <c r="E272" s="728" t="s">
        <v>2112</v>
      </c>
      <c r="F272" s="732"/>
      <c r="G272" s="732"/>
      <c r="H272" s="746">
        <v>0</v>
      </c>
      <c r="I272" s="732">
        <v>21</v>
      </c>
      <c r="J272" s="732">
        <v>5751.8997300287556</v>
      </c>
      <c r="K272" s="746">
        <v>1</v>
      </c>
      <c r="L272" s="732">
        <v>21</v>
      </c>
      <c r="M272" s="733">
        <v>5751.8997300287556</v>
      </c>
    </row>
    <row r="273" spans="1:13" ht="14.4" customHeight="1" x14ac:dyDescent="0.3">
      <c r="A273" s="727" t="s">
        <v>593</v>
      </c>
      <c r="B273" s="728" t="s">
        <v>2120</v>
      </c>
      <c r="C273" s="728" t="s">
        <v>2121</v>
      </c>
      <c r="D273" s="728" t="s">
        <v>825</v>
      </c>
      <c r="E273" s="728" t="s">
        <v>2122</v>
      </c>
      <c r="F273" s="732"/>
      <c r="G273" s="732"/>
      <c r="H273" s="746">
        <v>0</v>
      </c>
      <c r="I273" s="732">
        <v>1</v>
      </c>
      <c r="J273" s="732">
        <v>66.339999999999989</v>
      </c>
      <c r="K273" s="746">
        <v>1</v>
      </c>
      <c r="L273" s="732">
        <v>1</v>
      </c>
      <c r="M273" s="733">
        <v>66.339999999999989</v>
      </c>
    </row>
    <row r="274" spans="1:13" ht="14.4" customHeight="1" x14ac:dyDescent="0.3">
      <c r="A274" s="727" t="s">
        <v>593</v>
      </c>
      <c r="B274" s="728" t="s">
        <v>2577</v>
      </c>
      <c r="C274" s="728" t="s">
        <v>2578</v>
      </c>
      <c r="D274" s="728" t="s">
        <v>1895</v>
      </c>
      <c r="E274" s="728" t="s">
        <v>2579</v>
      </c>
      <c r="F274" s="732"/>
      <c r="G274" s="732"/>
      <c r="H274" s="746">
        <v>0</v>
      </c>
      <c r="I274" s="732">
        <v>2</v>
      </c>
      <c r="J274" s="732">
        <v>209.00000000000011</v>
      </c>
      <c r="K274" s="746">
        <v>1</v>
      </c>
      <c r="L274" s="732">
        <v>2</v>
      </c>
      <c r="M274" s="733">
        <v>209.00000000000011</v>
      </c>
    </row>
    <row r="275" spans="1:13" ht="14.4" customHeight="1" x14ac:dyDescent="0.3">
      <c r="A275" s="727" t="s">
        <v>593</v>
      </c>
      <c r="B275" s="728" t="s">
        <v>2466</v>
      </c>
      <c r="C275" s="728" t="s">
        <v>2467</v>
      </c>
      <c r="D275" s="728" t="s">
        <v>2468</v>
      </c>
      <c r="E275" s="728" t="s">
        <v>2469</v>
      </c>
      <c r="F275" s="732"/>
      <c r="G275" s="732"/>
      <c r="H275" s="746">
        <v>0</v>
      </c>
      <c r="I275" s="732">
        <v>3</v>
      </c>
      <c r="J275" s="732">
        <v>1228.7653145199215</v>
      </c>
      <c r="K275" s="746">
        <v>1</v>
      </c>
      <c r="L275" s="732">
        <v>3</v>
      </c>
      <c r="M275" s="733">
        <v>1228.7653145199215</v>
      </c>
    </row>
    <row r="276" spans="1:13" ht="14.4" customHeight="1" x14ac:dyDescent="0.3">
      <c r="A276" s="727" t="s">
        <v>593</v>
      </c>
      <c r="B276" s="728" t="s">
        <v>2133</v>
      </c>
      <c r="C276" s="728" t="s">
        <v>2134</v>
      </c>
      <c r="D276" s="728" t="s">
        <v>901</v>
      </c>
      <c r="E276" s="728" t="s">
        <v>2135</v>
      </c>
      <c r="F276" s="732"/>
      <c r="G276" s="732"/>
      <c r="H276" s="746">
        <v>0</v>
      </c>
      <c r="I276" s="732">
        <v>3</v>
      </c>
      <c r="J276" s="732">
        <v>3318.7799999999997</v>
      </c>
      <c r="K276" s="746">
        <v>1</v>
      </c>
      <c r="L276" s="732">
        <v>3</v>
      </c>
      <c r="M276" s="733">
        <v>3318.7799999999997</v>
      </c>
    </row>
    <row r="277" spans="1:13" ht="14.4" customHeight="1" x14ac:dyDescent="0.3">
      <c r="A277" s="727" t="s">
        <v>593</v>
      </c>
      <c r="B277" s="728" t="s">
        <v>2133</v>
      </c>
      <c r="C277" s="728" t="s">
        <v>2136</v>
      </c>
      <c r="D277" s="728" t="s">
        <v>895</v>
      </c>
      <c r="E277" s="728" t="s">
        <v>2137</v>
      </c>
      <c r="F277" s="732"/>
      <c r="G277" s="732"/>
      <c r="H277" s="746">
        <v>0</v>
      </c>
      <c r="I277" s="732">
        <v>35</v>
      </c>
      <c r="J277" s="732">
        <v>10462.588498609686</v>
      </c>
      <c r="K277" s="746">
        <v>1</v>
      </c>
      <c r="L277" s="732">
        <v>35</v>
      </c>
      <c r="M277" s="733">
        <v>10462.588498609686</v>
      </c>
    </row>
    <row r="278" spans="1:13" ht="14.4" customHeight="1" x14ac:dyDescent="0.3">
      <c r="A278" s="727" t="s">
        <v>593</v>
      </c>
      <c r="B278" s="728" t="s">
        <v>2133</v>
      </c>
      <c r="C278" s="728" t="s">
        <v>2138</v>
      </c>
      <c r="D278" s="728" t="s">
        <v>895</v>
      </c>
      <c r="E278" s="728" t="s">
        <v>2139</v>
      </c>
      <c r="F278" s="732"/>
      <c r="G278" s="732"/>
      <c r="H278" s="746">
        <v>0</v>
      </c>
      <c r="I278" s="732">
        <v>7</v>
      </c>
      <c r="J278" s="732">
        <v>4414.62</v>
      </c>
      <c r="K278" s="746">
        <v>1</v>
      </c>
      <c r="L278" s="732">
        <v>7</v>
      </c>
      <c r="M278" s="733">
        <v>4414.62</v>
      </c>
    </row>
    <row r="279" spans="1:13" ht="14.4" customHeight="1" x14ac:dyDescent="0.3">
      <c r="A279" s="727" t="s">
        <v>593</v>
      </c>
      <c r="B279" s="728" t="s">
        <v>2133</v>
      </c>
      <c r="C279" s="728" t="s">
        <v>2142</v>
      </c>
      <c r="D279" s="728" t="s">
        <v>895</v>
      </c>
      <c r="E279" s="728" t="s">
        <v>2143</v>
      </c>
      <c r="F279" s="732"/>
      <c r="G279" s="732"/>
      <c r="H279" s="746">
        <v>0</v>
      </c>
      <c r="I279" s="732">
        <v>37</v>
      </c>
      <c r="J279" s="732">
        <v>15131.144</v>
      </c>
      <c r="K279" s="746">
        <v>1</v>
      </c>
      <c r="L279" s="732">
        <v>37</v>
      </c>
      <c r="M279" s="733">
        <v>15131.144</v>
      </c>
    </row>
    <row r="280" spans="1:13" ht="14.4" customHeight="1" x14ac:dyDescent="0.3">
      <c r="A280" s="727" t="s">
        <v>593</v>
      </c>
      <c r="B280" s="728" t="s">
        <v>2133</v>
      </c>
      <c r="C280" s="728" t="s">
        <v>2144</v>
      </c>
      <c r="D280" s="728" t="s">
        <v>895</v>
      </c>
      <c r="E280" s="728" t="s">
        <v>2145</v>
      </c>
      <c r="F280" s="732"/>
      <c r="G280" s="732"/>
      <c r="H280" s="746">
        <v>0</v>
      </c>
      <c r="I280" s="732">
        <v>3</v>
      </c>
      <c r="J280" s="732">
        <v>2163.6000000000004</v>
      </c>
      <c r="K280" s="746">
        <v>1</v>
      </c>
      <c r="L280" s="732">
        <v>3</v>
      </c>
      <c r="M280" s="733">
        <v>2163.6000000000004</v>
      </c>
    </row>
    <row r="281" spans="1:13" ht="14.4" customHeight="1" x14ac:dyDescent="0.3">
      <c r="A281" s="727" t="s">
        <v>593</v>
      </c>
      <c r="B281" s="728" t="s">
        <v>2133</v>
      </c>
      <c r="C281" s="728" t="s">
        <v>2479</v>
      </c>
      <c r="D281" s="728" t="s">
        <v>901</v>
      </c>
      <c r="E281" s="728" t="s">
        <v>2480</v>
      </c>
      <c r="F281" s="732"/>
      <c r="G281" s="732"/>
      <c r="H281" s="746">
        <v>0</v>
      </c>
      <c r="I281" s="732">
        <v>1</v>
      </c>
      <c r="J281" s="732">
        <v>1501.0150000000001</v>
      </c>
      <c r="K281" s="746">
        <v>1</v>
      </c>
      <c r="L281" s="732">
        <v>1</v>
      </c>
      <c r="M281" s="733">
        <v>1501.0150000000001</v>
      </c>
    </row>
    <row r="282" spans="1:13" ht="14.4" customHeight="1" x14ac:dyDescent="0.3">
      <c r="A282" s="727" t="s">
        <v>593</v>
      </c>
      <c r="B282" s="728" t="s">
        <v>2150</v>
      </c>
      <c r="C282" s="728" t="s">
        <v>2151</v>
      </c>
      <c r="D282" s="728" t="s">
        <v>2152</v>
      </c>
      <c r="E282" s="728" t="s">
        <v>2153</v>
      </c>
      <c r="F282" s="732"/>
      <c r="G282" s="732"/>
      <c r="H282" s="746">
        <v>0</v>
      </c>
      <c r="I282" s="732">
        <v>1</v>
      </c>
      <c r="J282" s="732">
        <v>119.2</v>
      </c>
      <c r="K282" s="746">
        <v>1</v>
      </c>
      <c r="L282" s="732">
        <v>1</v>
      </c>
      <c r="M282" s="733">
        <v>119.2</v>
      </c>
    </row>
    <row r="283" spans="1:13" ht="14.4" customHeight="1" x14ac:dyDescent="0.3">
      <c r="A283" s="727" t="s">
        <v>593</v>
      </c>
      <c r="B283" s="728" t="s">
        <v>2157</v>
      </c>
      <c r="C283" s="728" t="s">
        <v>2158</v>
      </c>
      <c r="D283" s="728" t="s">
        <v>2159</v>
      </c>
      <c r="E283" s="728" t="s">
        <v>2160</v>
      </c>
      <c r="F283" s="732"/>
      <c r="G283" s="732"/>
      <c r="H283" s="746">
        <v>0</v>
      </c>
      <c r="I283" s="732">
        <v>1</v>
      </c>
      <c r="J283" s="732">
        <v>42.58</v>
      </c>
      <c r="K283" s="746">
        <v>1</v>
      </c>
      <c r="L283" s="732">
        <v>1</v>
      </c>
      <c r="M283" s="733">
        <v>42.58</v>
      </c>
    </row>
    <row r="284" spans="1:13" ht="14.4" customHeight="1" x14ac:dyDescent="0.3">
      <c r="A284" s="727" t="s">
        <v>593</v>
      </c>
      <c r="B284" s="728" t="s">
        <v>2166</v>
      </c>
      <c r="C284" s="728" t="s">
        <v>2580</v>
      </c>
      <c r="D284" s="728" t="s">
        <v>2168</v>
      </c>
      <c r="E284" s="728" t="s">
        <v>2408</v>
      </c>
      <c r="F284" s="732"/>
      <c r="G284" s="732"/>
      <c r="H284" s="746">
        <v>0</v>
      </c>
      <c r="I284" s="732">
        <v>1</v>
      </c>
      <c r="J284" s="732">
        <v>62.140000000000015</v>
      </c>
      <c r="K284" s="746">
        <v>1</v>
      </c>
      <c r="L284" s="732">
        <v>1</v>
      </c>
      <c r="M284" s="733">
        <v>62.140000000000015</v>
      </c>
    </row>
    <row r="285" spans="1:13" ht="14.4" customHeight="1" x14ac:dyDescent="0.3">
      <c r="A285" s="727" t="s">
        <v>593</v>
      </c>
      <c r="B285" s="728" t="s">
        <v>2502</v>
      </c>
      <c r="C285" s="728" t="s">
        <v>2581</v>
      </c>
      <c r="D285" s="728" t="s">
        <v>2582</v>
      </c>
      <c r="E285" s="728" t="s">
        <v>2583</v>
      </c>
      <c r="F285" s="732"/>
      <c r="G285" s="732"/>
      <c r="H285" s="746">
        <v>0</v>
      </c>
      <c r="I285" s="732">
        <v>1</v>
      </c>
      <c r="J285" s="732">
        <v>279.58999999999997</v>
      </c>
      <c r="K285" s="746">
        <v>1</v>
      </c>
      <c r="L285" s="732">
        <v>1</v>
      </c>
      <c r="M285" s="733">
        <v>279.58999999999997</v>
      </c>
    </row>
    <row r="286" spans="1:13" ht="14.4" customHeight="1" x14ac:dyDescent="0.3">
      <c r="A286" s="727" t="s">
        <v>593</v>
      </c>
      <c r="B286" s="728" t="s">
        <v>2584</v>
      </c>
      <c r="C286" s="728" t="s">
        <v>2585</v>
      </c>
      <c r="D286" s="728" t="s">
        <v>1877</v>
      </c>
      <c r="E286" s="728" t="s">
        <v>2586</v>
      </c>
      <c r="F286" s="732"/>
      <c r="G286" s="732"/>
      <c r="H286" s="746">
        <v>0</v>
      </c>
      <c r="I286" s="732">
        <v>1</v>
      </c>
      <c r="J286" s="732">
        <v>86.339999999999975</v>
      </c>
      <c r="K286" s="746">
        <v>1</v>
      </c>
      <c r="L286" s="732">
        <v>1</v>
      </c>
      <c r="M286" s="733">
        <v>86.339999999999975</v>
      </c>
    </row>
    <row r="287" spans="1:13" ht="14.4" customHeight="1" x14ac:dyDescent="0.3">
      <c r="A287" s="727" t="s">
        <v>593</v>
      </c>
      <c r="B287" s="728" t="s">
        <v>2193</v>
      </c>
      <c r="C287" s="728" t="s">
        <v>2199</v>
      </c>
      <c r="D287" s="728" t="s">
        <v>1199</v>
      </c>
      <c r="E287" s="728" t="s">
        <v>2200</v>
      </c>
      <c r="F287" s="732"/>
      <c r="G287" s="732"/>
      <c r="H287" s="746">
        <v>0</v>
      </c>
      <c r="I287" s="732">
        <v>220</v>
      </c>
      <c r="J287" s="732">
        <v>7644.9771884052352</v>
      </c>
      <c r="K287" s="746">
        <v>1</v>
      </c>
      <c r="L287" s="732">
        <v>220</v>
      </c>
      <c r="M287" s="733">
        <v>7644.9771884052352</v>
      </c>
    </row>
    <row r="288" spans="1:13" ht="14.4" customHeight="1" x14ac:dyDescent="0.3">
      <c r="A288" s="727" t="s">
        <v>593</v>
      </c>
      <c r="B288" s="728" t="s">
        <v>2205</v>
      </c>
      <c r="C288" s="728" t="s">
        <v>2206</v>
      </c>
      <c r="D288" s="728" t="s">
        <v>2207</v>
      </c>
      <c r="E288" s="728" t="s">
        <v>2208</v>
      </c>
      <c r="F288" s="732"/>
      <c r="G288" s="732"/>
      <c r="H288" s="746">
        <v>0</v>
      </c>
      <c r="I288" s="732">
        <v>1</v>
      </c>
      <c r="J288" s="732">
        <v>100.07000000000002</v>
      </c>
      <c r="K288" s="746">
        <v>1</v>
      </c>
      <c r="L288" s="732">
        <v>1</v>
      </c>
      <c r="M288" s="733">
        <v>100.07000000000002</v>
      </c>
    </row>
    <row r="289" spans="1:13" ht="14.4" customHeight="1" x14ac:dyDescent="0.3">
      <c r="A289" s="727" t="s">
        <v>593</v>
      </c>
      <c r="B289" s="728" t="s">
        <v>2205</v>
      </c>
      <c r="C289" s="728" t="s">
        <v>2209</v>
      </c>
      <c r="D289" s="728" t="s">
        <v>1029</v>
      </c>
      <c r="E289" s="728" t="s">
        <v>2210</v>
      </c>
      <c r="F289" s="732"/>
      <c r="G289" s="732"/>
      <c r="H289" s="746">
        <v>0</v>
      </c>
      <c r="I289" s="732">
        <v>1</v>
      </c>
      <c r="J289" s="732">
        <v>49.720000000000013</v>
      </c>
      <c r="K289" s="746">
        <v>1</v>
      </c>
      <c r="L289" s="732">
        <v>1</v>
      </c>
      <c r="M289" s="733">
        <v>49.720000000000013</v>
      </c>
    </row>
    <row r="290" spans="1:13" ht="14.4" customHeight="1" x14ac:dyDescent="0.3">
      <c r="A290" s="727" t="s">
        <v>593</v>
      </c>
      <c r="B290" s="728" t="s">
        <v>2521</v>
      </c>
      <c r="C290" s="728" t="s">
        <v>2522</v>
      </c>
      <c r="D290" s="728" t="s">
        <v>2523</v>
      </c>
      <c r="E290" s="728" t="s">
        <v>2524</v>
      </c>
      <c r="F290" s="732"/>
      <c r="G290" s="732"/>
      <c r="H290" s="746">
        <v>0</v>
      </c>
      <c r="I290" s="732">
        <v>26</v>
      </c>
      <c r="J290" s="732">
        <v>323263.80525120639</v>
      </c>
      <c r="K290" s="746">
        <v>1</v>
      </c>
      <c r="L290" s="732">
        <v>26</v>
      </c>
      <c r="M290" s="733">
        <v>323263.80525120639</v>
      </c>
    </row>
    <row r="291" spans="1:13" ht="14.4" customHeight="1" x14ac:dyDescent="0.3">
      <c r="A291" s="727" t="s">
        <v>593</v>
      </c>
      <c r="B291" s="728" t="s">
        <v>2215</v>
      </c>
      <c r="C291" s="728" t="s">
        <v>2220</v>
      </c>
      <c r="D291" s="728" t="s">
        <v>2221</v>
      </c>
      <c r="E291" s="728" t="s">
        <v>2222</v>
      </c>
      <c r="F291" s="732"/>
      <c r="G291" s="732"/>
      <c r="H291" s="746">
        <v>0</v>
      </c>
      <c r="I291" s="732">
        <v>2</v>
      </c>
      <c r="J291" s="732">
        <v>222.64000000000001</v>
      </c>
      <c r="K291" s="746">
        <v>1</v>
      </c>
      <c r="L291" s="732">
        <v>2</v>
      </c>
      <c r="M291" s="733">
        <v>222.64000000000001</v>
      </c>
    </row>
    <row r="292" spans="1:13" ht="14.4" customHeight="1" x14ac:dyDescent="0.3">
      <c r="A292" s="727" t="s">
        <v>593</v>
      </c>
      <c r="B292" s="728" t="s">
        <v>2225</v>
      </c>
      <c r="C292" s="728" t="s">
        <v>2226</v>
      </c>
      <c r="D292" s="728" t="s">
        <v>2227</v>
      </c>
      <c r="E292" s="728" t="s">
        <v>2228</v>
      </c>
      <c r="F292" s="732"/>
      <c r="G292" s="732"/>
      <c r="H292" s="746">
        <v>0</v>
      </c>
      <c r="I292" s="732">
        <v>15</v>
      </c>
      <c r="J292" s="732">
        <v>6923.4</v>
      </c>
      <c r="K292" s="746">
        <v>1</v>
      </c>
      <c r="L292" s="732">
        <v>15</v>
      </c>
      <c r="M292" s="733">
        <v>6923.4</v>
      </c>
    </row>
    <row r="293" spans="1:13" ht="14.4" customHeight="1" x14ac:dyDescent="0.3">
      <c r="A293" s="727" t="s">
        <v>593</v>
      </c>
      <c r="B293" s="728" t="s">
        <v>2233</v>
      </c>
      <c r="C293" s="728" t="s">
        <v>2234</v>
      </c>
      <c r="D293" s="728" t="s">
        <v>2235</v>
      </c>
      <c r="E293" s="728" t="s">
        <v>2236</v>
      </c>
      <c r="F293" s="732"/>
      <c r="G293" s="732"/>
      <c r="H293" s="746">
        <v>0</v>
      </c>
      <c r="I293" s="732">
        <v>63</v>
      </c>
      <c r="J293" s="732">
        <v>59101.859999999993</v>
      </c>
      <c r="K293" s="746">
        <v>1</v>
      </c>
      <c r="L293" s="732">
        <v>63</v>
      </c>
      <c r="M293" s="733">
        <v>59101.859999999993</v>
      </c>
    </row>
    <row r="294" spans="1:13" ht="14.4" customHeight="1" x14ac:dyDescent="0.3">
      <c r="A294" s="727" t="s">
        <v>593</v>
      </c>
      <c r="B294" s="728" t="s">
        <v>2237</v>
      </c>
      <c r="C294" s="728" t="s">
        <v>2238</v>
      </c>
      <c r="D294" s="728" t="s">
        <v>722</v>
      </c>
      <c r="E294" s="728" t="s">
        <v>2239</v>
      </c>
      <c r="F294" s="732"/>
      <c r="G294" s="732"/>
      <c r="H294" s="746">
        <v>0</v>
      </c>
      <c r="I294" s="732">
        <v>85</v>
      </c>
      <c r="J294" s="732">
        <v>19790.600000000002</v>
      </c>
      <c r="K294" s="746">
        <v>1</v>
      </c>
      <c r="L294" s="732">
        <v>85</v>
      </c>
      <c r="M294" s="733">
        <v>19790.600000000002</v>
      </c>
    </row>
    <row r="295" spans="1:13" ht="14.4" customHeight="1" x14ac:dyDescent="0.3">
      <c r="A295" s="727" t="s">
        <v>593</v>
      </c>
      <c r="B295" s="728" t="s">
        <v>2248</v>
      </c>
      <c r="C295" s="728" t="s">
        <v>2249</v>
      </c>
      <c r="D295" s="728" t="s">
        <v>2250</v>
      </c>
      <c r="E295" s="728" t="s">
        <v>2251</v>
      </c>
      <c r="F295" s="732"/>
      <c r="G295" s="732"/>
      <c r="H295" s="746">
        <v>0</v>
      </c>
      <c r="I295" s="732">
        <v>22</v>
      </c>
      <c r="J295" s="732">
        <v>12567.419999999998</v>
      </c>
      <c r="K295" s="746">
        <v>1</v>
      </c>
      <c r="L295" s="732">
        <v>22</v>
      </c>
      <c r="M295" s="733">
        <v>12567.419999999998</v>
      </c>
    </row>
    <row r="296" spans="1:13" ht="14.4" customHeight="1" x14ac:dyDescent="0.3">
      <c r="A296" s="727" t="s">
        <v>593</v>
      </c>
      <c r="B296" s="728" t="s">
        <v>2252</v>
      </c>
      <c r="C296" s="728" t="s">
        <v>2253</v>
      </c>
      <c r="D296" s="728" t="s">
        <v>2254</v>
      </c>
      <c r="E296" s="728" t="s">
        <v>2255</v>
      </c>
      <c r="F296" s="732"/>
      <c r="G296" s="732"/>
      <c r="H296" s="746">
        <v>0</v>
      </c>
      <c r="I296" s="732">
        <v>30</v>
      </c>
      <c r="J296" s="732">
        <v>1650.8000000000002</v>
      </c>
      <c r="K296" s="746">
        <v>1</v>
      </c>
      <c r="L296" s="732">
        <v>30</v>
      </c>
      <c r="M296" s="733">
        <v>1650.8000000000002</v>
      </c>
    </row>
    <row r="297" spans="1:13" ht="14.4" customHeight="1" x14ac:dyDescent="0.3">
      <c r="A297" s="727" t="s">
        <v>593</v>
      </c>
      <c r="B297" s="728" t="s">
        <v>2525</v>
      </c>
      <c r="C297" s="728" t="s">
        <v>2587</v>
      </c>
      <c r="D297" s="728" t="s">
        <v>2588</v>
      </c>
      <c r="E297" s="728" t="s">
        <v>2589</v>
      </c>
      <c r="F297" s="732">
        <v>2</v>
      </c>
      <c r="G297" s="732">
        <v>764.88</v>
      </c>
      <c r="H297" s="746">
        <v>1</v>
      </c>
      <c r="I297" s="732"/>
      <c r="J297" s="732"/>
      <c r="K297" s="746">
        <v>0</v>
      </c>
      <c r="L297" s="732">
        <v>2</v>
      </c>
      <c r="M297" s="733">
        <v>764.88</v>
      </c>
    </row>
    <row r="298" spans="1:13" ht="14.4" customHeight="1" x14ac:dyDescent="0.3">
      <c r="A298" s="727" t="s">
        <v>593</v>
      </c>
      <c r="B298" s="728" t="s">
        <v>2525</v>
      </c>
      <c r="C298" s="728" t="s">
        <v>2526</v>
      </c>
      <c r="D298" s="728" t="s">
        <v>2527</v>
      </c>
      <c r="E298" s="728" t="s">
        <v>2528</v>
      </c>
      <c r="F298" s="732"/>
      <c r="G298" s="732"/>
      <c r="H298" s="746">
        <v>0</v>
      </c>
      <c r="I298" s="732">
        <v>77</v>
      </c>
      <c r="J298" s="732">
        <v>1826.58</v>
      </c>
      <c r="K298" s="746">
        <v>1</v>
      </c>
      <c r="L298" s="732">
        <v>77</v>
      </c>
      <c r="M298" s="733">
        <v>1826.58</v>
      </c>
    </row>
    <row r="299" spans="1:13" ht="14.4" customHeight="1" x14ac:dyDescent="0.3">
      <c r="A299" s="727" t="s">
        <v>593</v>
      </c>
      <c r="B299" s="728" t="s">
        <v>2590</v>
      </c>
      <c r="C299" s="728" t="s">
        <v>2591</v>
      </c>
      <c r="D299" s="728" t="s">
        <v>1931</v>
      </c>
      <c r="E299" s="728" t="s">
        <v>2592</v>
      </c>
      <c r="F299" s="732"/>
      <c r="G299" s="732"/>
      <c r="H299" s="746">
        <v>0</v>
      </c>
      <c r="I299" s="732">
        <v>3</v>
      </c>
      <c r="J299" s="732">
        <v>4606.93</v>
      </c>
      <c r="K299" s="746">
        <v>1</v>
      </c>
      <c r="L299" s="732">
        <v>3</v>
      </c>
      <c r="M299" s="733">
        <v>4606.93</v>
      </c>
    </row>
    <row r="300" spans="1:13" ht="14.4" customHeight="1" x14ac:dyDescent="0.3">
      <c r="A300" s="727" t="s">
        <v>593</v>
      </c>
      <c r="B300" s="728" t="s">
        <v>2256</v>
      </c>
      <c r="C300" s="728" t="s">
        <v>2257</v>
      </c>
      <c r="D300" s="728" t="s">
        <v>2258</v>
      </c>
      <c r="E300" s="728" t="s">
        <v>2259</v>
      </c>
      <c r="F300" s="732"/>
      <c r="G300" s="732"/>
      <c r="H300" s="746">
        <v>0</v>
      </c>
      <c r="I300" s="732">
        <v>12</v>
      </c>
      <c r="J300" s="732">
        <v>1859</v>
      </c>
      <c r="K300" s="746">
        <v>1</v>
      </c>
      <c r="L300" s="732">
        <v>12</v>
      </c>
      <c r="M300" s="733">
        <v>1859</v>
      </c>
    </row>
    <row r="301" spans="1:13" ht="14.4" customHeight="1" x14ac:dyDescent="0.3">
      <c r="A301" s="727" t="s">
        <v>593</v>
      </c>
      <c r="B301" s="728" t="s">
        <v>2256</v>
      </c>
      <c r="C301" s="728" t="s">
        <v>2260</v>
      </c>
      <c r="D301" s="728" t="s">
        <v>2261</v>
      </c>
      <c r="E301" s="728" t="s">
        <v>2262</v>
      </c>
      <c r="F301" s="732"/>
      <c r="G301" s="732"/>
      <c r="H301" s="746">
        <v>0</v>
      </c>
      <c r="I301" s="732">
        <v>12</v>
      </c>
      <c r="J301" s="732">
        <v>3414.52</v>
      </c>
      <c r="K301" s="746">
        <v>1</v>
      </c>
      <c r="L301" s="732">
        <v>12</v>
      </c>
      <c r="M301" s="733">
        <v>3414.52</v>
      </c>
    </row>
    <row r="302" spans="1:13" ht="14.4" customHeight="1" x14ac:dyDescent="0.3">
      <c r="A302" s="727" t="s">
        <v>593</v>
      </c>
      <c r="B302" s="728" t="s">
        <v>2441</v>
      </c>
      <c r="C302" s="728" t="s">
        <v>2442</v>
      </c>
      <c r="D302" s="728" t="s">
        <v>2443</v>
      </c>
      <c r="E302" s="728" t="s">
        <v>2444</v>
      </c>
      <c r="F302" s="732"/>
      <c r="G302" s="732"/>
      <c r="H302" s="746">
        <v>0</v>
      </c>
      <c r="I302" s="732">
        <v>10</v>
      </c>
      <c r="J302" s="732">
        <v>101323.125</v>
      </c>
      <c r="K302" s="746">
        <v>1</v>
      </c>
      <c r="L302" s="732">
        <v>10</v>
      </c>
      <c r="M302" s="733">
        <v>101323.125</v>
      </c>
    </row>
    <row r="303" spans="1:13" ht="14.4" customHeight="1" x14ac:dyDescent="0.3">
      <c r="A303" s="727" t="s">
        <v>593</v>
      </c>
      <c r="B303" s="728" t="s">
        <v>2441</v>
      </c>
      <c r="C303" s="728" t="s">
        <v>2593</v>
      </c>
      <c r="D303" s="728" t="s">
        <v>2443</v>
      </c>
      <c r="E303" s="728" t="s">
        <v>1936</v>
      </c>
      <c r="F303" s="732">
        <v>10</v>
      </c>
      <c r="G303" s="732">
        <v>4934.6000000000004</v>
      </c>
      <c r="H303" s="746">
        <v>0.25</v>
      </c>
      <c r="I303" s="732">
        <v>30</v>
      </c>
      <c r="J303" s="732">
        <v>14803.8</v>
      </c>
      <c r="K303" s="746">
        <v>0.74999999999999989</v>
      </c>
      <c r="L303" s="732">
        <v>40</v>
      </c>
      <c r="M303" s="733">
        <v>19738.400000000001</v>
      </c>
    </row>
    <row r="304" spans="1:13" ht="14.4" customHeight="1" x14ac:dyDescent="0.3">
      <c r="A304" s="727" t="s">
        <v>593</v>
      </c>
      <c r="B304" s="728" t="s">
        <v>2441</v>
      </c>
      <c r="C304" s="728" t="s">
        <v>2594</v>
      </c>
      <c r="D304" s="728" t="s">
        <v>1935</v>
      </c>
      <c r="E304" s="728" t="s">
        <v>1936</v>
      </c>
      <c r="F304" s="732"/>
      <c r="G304" s="732"/>
      <c r="H304" s="746">
        <v>0</v>
      </c>
      <c r="I304" s="732">
        <v>10</v>
      </c>
      <c r="J304" s="732">
        <v>2189</v>
      </c>
      <c r="K304" s="746">
        <v>1</v>
      </c>
      <c r="L304" s="732">
        <v>10</v>
      </c>
      <c r="M304" s="733">
        <v>2189</v>
      </c>
    </row>
    <row r="305" spans="1:13" ht="14.4" customHeight="1" x14ac:dyDescent="0.3">
      <c r="A305" s="727" t="s">
        <v>593</v>
      </c>
      <c r="B305" s="728" t="s">
        <v>2263</v>
      </c>
      <c r="C305" s="728" t="s">
        <v>2264</v>
      </c>
      <c r="D305" s="728" t="s">
        <v>2265</v>
      </c>
      <c r="E305" s="728" t="s">
        <v>2266</v>
      </c>
      <c r="F305" s="732">
        <v>19</v>
      </c>
      <c r="G305" s="732">
        <v>253453.84</v>
      </c>
      <c r="H305" s="746">
        <v>1</v>
      </c>
      <c r="I305" s="732"/>
      <c r="J305" s="732"/>
      <c r="K305" s="746">
        <v>0</v>
      </c>
      <c r="L305" s="732">
        <v>19</v>
      </c>
      <c r="M305" s="733">
        <v>253453.84</v>
      </c>
    </row>
    <row r="306" spans="1:13" ht="14.4" customHeight="1" x14ac:dyDescent="0.3">
      <c r="A306" s="727" t="s">
        <v>593</v>
      </c>
      <c r="B306" s="728" t="s">
        <v>2529</v>
      </c>
      <c r="C306" s="728" t="s">
        <v>2530</v>
      </c>
      <c r="D306" s="728" t="s">
        <v>1659</v>
      </c>
      <c r="E306" s="728" t="s">
        <v>2531</v>
      </c>
      <c r="F306" s="732"/>
      <c r="G306" s="732"/>
      <c r="H306" s="746">
        <v>0</v>
      </c>
      <c r="I306" s="732">
        <v>71</v>
      </c>
      <c r="J306" s="732">
        <v>42308.960000000006</v>
      </c>
      <c r="K306" s="746">
        <v>1</v>
      </c>
      <c r="L306" s="732">
        <v>71</v>
      </c>
      <c r="M306" s="733">
        <v>42308.960000000006</v>
      </c>
    </row>
    <row r="307" spans="1:13" ht="14.4" customHeight="1" x14ac:dyDescent="0.3">
      <c r="A307" s="727" t="s">
        <v>593</v>
      </c>
      <c r="B307" s="728" t="s">
        <v>2267</v>
      </c>
      <c r="C307" s="728" t="s">
        <v>2268</v>
      </c>
      <c r="D307" s="728" t="s">
        <v>781</v>
      </c>
      <c r="E307" s="728" t="s">
        <v>2269</v>
      </c>
      <c r="F307" s="732"/>
      <c r="G307" s="732"/>
      <c r="H307" s="746">
        <v>0</v>
      </c>
      <c r="I307" s="732">
        <v>54</v>
      </c>
      <c r="J307" s="732">
        <v>28936.821992651672</v>
      </c>
      <c r="K307" s="746">
        <v>1</v>
      </c>
      <c r="L307" s="732">
        <v>54</v>
      </c>
      <c r="M307" s="733">
        <v>28936.821992651672</v>
      </c>
    </row>
    <row r="308" spans="1:13" ht="14.4" customHeight="1" x14ac:dyDescent="0.3">
      <c r="A308" s="727" t="s">
        <v>593</v>
      </c>
      <c r="B308" s="728" t="s">
        <v>2270</v>
      </c>
      <c r="C308" s="728" t="s">
        <v>2595</v>
      </c>
      <c r="D308" s="728" t="s">
        <v>2596</v>
      </c>
      <c r="E308" s="728" t="s">
        <v>2274</v>
      </c>
      <c r="F308" s="732"/>
      <c r="G308" s="732"/>
      <c r="H308" s="746">
        <v>0</v>
      </c>
      <c r="I308" s="732">
        <v>1</v>
      </c>
      <c r="J308" s="732">
        <v>236.17</v>
      </c>
      <c r="K308" s="746">
        <v>1</v>
      </c>
      <c r="L308" s="732">
        <v>1</v>
      </c>
      <c r="M308" s="733">
        <v>236.17</v>
      </c>
    </row>
    <row r="309" spans="1:13" ht="14.4" customHeight="1" x14ac:dyDescent="0.3">
      <c r="A309" s="727" t="s">
        <v>593</v>
      </c>
      <c r="B309" s="728" t="s">
        <v>2270</v>
      </c>
      <c r="C309" s="728" t="s">
        <v>2271</v>
      </c>
      <c r="D309" s="728" t="s">
        <v>2272</v>
      </c>
      <c r="E309" s="728" t="s">
        <v>2232</v>
      </c>
      <c r="F309" s="732"/>
      <c r="G309" s="732"/>
      <c r="H309" s="746">
        <v>0</v>
      </c>
      <c r="I309" s="732">
        <v>4</v>
      </c>
      <c r="J309" s="732">
        <v>828.56</v>
      </c>
      <c r="K309" s="746">
        <v>1</v>
      </c>
      <c r="L309" s="732">
        <v>4</v>
      </c>
      <c r="M309" s="733">
        <v>828.56</v>
      </c>
    </row>
    <row r="310" spans="1:13" ht="14.4" customHeight="1" x14ac:dyDescent="0.3">
      <c r="A310" s="727" t="s">
        <v>593</v>
      </c>
      <c r="B310" s="728" t="s">
        <v>2270</v>
      </c>
      <c r="C310" s="728" t="s">
        <v>2273</v>
      </c>
      <c r="D310" s="728" t="s">
        <v>2272</v>
      </c>
      <c r="E310" s="728" t="s">
        <v>2274</v>
      </c>
      <c r="F310" s="732">
        <v>12</v>
      </c>
      <c r="G310" s="732">
        <v>11569.86</v>
      </c>
      <c r="H310" s="746">
        <v>0.70720415647921764</v>
      </c>
      <c r="I310" s="732">
        <v>5</v>
      </c>
      <c r="J310" s="732">
        <v>4790.1400000000003</v>
      </c>
      <c r="K310" s="746">
        <v>0.29279584352078242</v>
      </c>
      <c r="L310" s="732">
        <v>17</v>
      </c>
      <c r="M310" s="733">
        <v>16360</v>
      </c>
    </row>
    <row r="311" spans="1:13" ht="14.4" customHeight="1" x14ac:dyDescent="0.3">
      <c r="A311" s="727" t="s">
        <v>593</v>
      </c>
      <c r="B311" s="728" t="s">
        <v>2275</v>
      </c>
      <c r="C311" s="728" t="s">
        <v>2276</v>
      </c>
      <c r="D311" s="728" t="s">
        <v>2277</v>
      </c>
      <c r="E311" s="728" t="s">
        <v>2278</v>
      </c>
      <c r="F311" s="732"/>
      <c r="G311" s="732"/>
      <c r="H311" s="746">
        <v>0</v>
      </c>
      <c r="I311" s="732">
        <v>2.0227189000000001</v>
      </c>
      <c r="J311" s="732">
        <v>211.37426887479052</v>
      </c>
      <c r="K311" s="746">
        <v>1</v>
      </c>
      <c r="L311" s="732">
        <v>2.0227189000000001</v>
      </c>
      <c r="M311" s="733">
        <v>211.37426887479052</v>
      </c>
    </row>
    <row r="312" spans="1:13" ht="14.4" customHeight="1" x14ac:dyDescent="0.3">
      <c r="A312" s="727" t="s">
        <v>593</v>
      </c>
      <c r="B312" s="728" t="s">
        <v>2275</v>
      </c>
      <c r="C312" s="728" t="s">
        <v>2279</v>
      </c>
      <c r="D312" s="728" t="s">
        <v>2277</v>
      </c>
      <c r="E312" s="728" t="s">
        <v>2280</v>
      </c>
      <c r="F312" s="732"/>
      <c r="G312" s="732"/>
      <c r="H312" s="746">
        <v>0</v>
      </c>
      <c r="I312" s="732">
        <v>6.449450399999999</v>
      </c>
      <c r="J312" s="732">
        <v>1021.5932031191624</v>
      </c>
      <c r="K312" s="746">
        <v>1</v>
      </c>
      <c r="L312" s="732">
        <v>6.449450399999999</v>
      </c>
      <c r="M312" s="733">
        <v>1021.5932031191624</v>
      </c>
    </row>
    <row r="313" spans="1:13" ht="14.4" customHeight="1" x14ac:dyDescent="0.3">
      <c r="A313" s="727" t="s">
        <v>593</v>
      </c>
      <c r="B313" s="728" t="s">
        <v>2275</v>
      </c>
      <c r="C313" s="728" t="s">
        <v>2281</v>
      </c>
      <c r="D313" s="728" t="s">
        <v>2277</v>
      </c>
      <c r="E313" s="728" t="s">
        <v>2282</v>
      </c>
      <c r="F313" s="732"/>
      <c r="G313" s="732"/>
      <c r="H313" s="746">
        <v>0</v>
      </c>
      <c r="I313" s="732">
        <v>7.1099990000000002</v>
      </c>
      <c r="J313" s="732">
        <v>2307.1948653718759</v>
      </c>
      <c r="K313" s="746">
        <v>1</v>
      </c>
      <c r="L313" s="732">
        <v>7.1099990000000002</v>
      </c>
      <c r="M313" s="733">
        <v>2307.1948653718759</v>
      </c>
    </row>
    <row r="314" spans="1:13" ht="14.4" customHeight="1" x14ac:dyDescent="0.3">
      <c r="A314" s="727" t="s">
        <v>593</v>
      </c>
      <c r="B314" s="728" t="s">
        <v>2532</v>
      </c>
      <c r="C314" s="728" t="s">
        <v>2533</v>
      </c>
      <c r="D314" s="728" t="s">
        <v>1805</v>
      </c>
      <c r="E314" s="728" t="s">
        <v>2534</v>
      </c>
      <c r="F314" s="732"/>
      <c r="G314" s="732"/>
      <c r="H314" s="746">
        <v>0</v>
      </c>
      <c r="I314" s="732">
        <v>11</v>
      </c>
      <c r="J314" s="732">
        <v>17495.875827096112</v>
      </c>
      <c r="K314" s="746">
        <v>1</v>
      </c>
      <c r="L314" s="732">
        <v>11</v>
      </c>
      <c r="M314" s="733">
        <v>17495.875827096112</v>
      </c>
    </row>
    <row r="315" spans="1:13" ht="14.4" customHeight="1" x14ac:dyDescent="0.3">
      <c r="A315" s="727" t="s">
        <v>593</v>
      </c>
      <c r="B315" s="728" t="s">
        <v>2283</v>
      </c>
      <c r="C315" s="728" t="s">
        <v>2284</v>
      </c>
      <c r="D315" s="728" t="s">
        <v>2285</v>
      </c>
      <c r="E315" s="728" t="s">
        <v>2286</v>
      </c>
      <c r="F315" s="732"/>
      <c r="G315" s="732"/>
      <c r="H315" s="746">
        <v>0</v>
      </c>
      <c r="I315" s="732">
        <v>0</v>
      </c>
      <c r="J315" s="732">
        <v>-52051.15</v>
      </c>
      <c r="K315" s="746">
        <v>1</v>
      </c>
      <c r="L315" s="732">
        <v>0</v>
      </c>
      <c r="M315" s="733">
        <v>-52051.15</v>
      </c>
    </row>
    <row r="316" spans="1:13" ht="14.4" customHeight="1" x14ac:dyDescent="0.3">
      <c r="A316" s="727" t="s">
        <v>593</v>
      </c>
      <c r="B316" s="728" t="s">
        <v>2287</v>
      </c>
      <c r="C316" s="728" t="s">
        <v>2288</v>
      </c>
      <c r="D316" s="728" t="s">
        <v>2289</v>
      </c>
      <c r="E316" s="728" t="s">
        <v>2290</v>
      </c>
      <c r="F316" s="732"/>
      <c r="G316" s="732"/>
      <c r="H316" s="746">
        <v>0</v>
      </c>
      <c r="I316" s="732">
        <v>4</v>
      </c>
      <c r="J316" s="732">
        <v>3338.68</v>
      </c>
      <c r="K316" s="746">
        <v>1</v>
      </c>
      <c r="L316" s="732">
        <v>4</v>
      </c>
      <c r="M316" s="733">
        <v>3338.68</v>
      </c>
    </row>
    <row r="317" spans="1:13" ht="14.4" customHeight="1" x14ac:dyDescent="0.3">
      <c r="A317" s="727" t="s">
        <v>593</v>
      </c>
      <c r="B317" s="728" t="s">
        <v>2287</v>
      </c>
      <c r="C317" s="728" t="s">
        <v>2291</v>
      </c>
      <c r="D317" s="728" t="s">
        <v>2289</v>
      </c>
      <c r="E317" s="728" t="s">
        <v>2292</v>
      </c>
      <c r="F317" s="732"/>
      <c r="G317" s="732"/>
      <c r="H317" s="746">
        <v>0</v>
      </c>
      <c r="I317" s="732">
        <v>7</v>
      </c>
      <c r="J317" s="732">
        <v>6655.247858708306</v>
      </c>
      <c r="K317" s="746">
        <v>1</v>
      </c>
      <c r="L317" s="732">
        <v>7</v>
      </c>
      <c r="M317" s="733">
        <v>6655.247858708306</v>
      </c>
    </row>
    <row r="318" spans="1:13" ht="14.4" customHeight="1" x14ac:dyDescent="0.3">
      <c r="A318" s="727" t="s">
        <v>593</v>
      </c>
      <c r="B318" s="728" t="s">
        <v>2597</v>
      </c>
      <c r="C318" s="728" t="s">
        <v>2598</v>
      </c>
      <c r="D318" s="728" t="s">
        <v>2599</v>
      </c>
      <c r="E318" s="728" t="s">
        <v>2600</v>
      </c>
      <c r="F318" s="732"/>
      <c r="G318" s="732"/>
      <c r="H318" s="746">
        <v>0</v>
      </c>
      <c r="I318" s="732">
        <v>3</v>
      </c>
      <c r="J318" s="732">
        <v>3224.4000000000005</v>
      </c>
      <c r="K318" s="746">
        <v>1</v>
      </c>
      <c r="L318" s="732">
        <v>3</v>
      </c>
      <c r="M318" s="733">
        <v>3224.4000000000005</v>
      </c>
    </row>
    <row r="319" spans="1:13" ht="14.4" customHeight="1" x14ac:dyDescent="0.3">
      <c r="A319" s="727" t="s">
        <v>593</v>
      </c>
      <c r="B319" s="728" t="s">
        <v>2597</v>
      </c>
      <c r="C319" s="728" t="s">
        <v>2601</v>
      </c>
      <c r="D319" s="728" t="s">
        <v>2599</v>
      </c>
      <c r="E319" s="728" t="s">
        <v>2602</v>
      </c>
      <c r="F319" s="732"/>
      <c r="G319" s="732"/>
      <c r="H319" s="746">
        <v>0</v>
      </c>
      <c r="I319" s="732">
        <v>6</v>
      </c>
      <c r="J319" s="732">
        <v>4960.62</v>
      </c>
      <c r="K319" s="746">
        <v>1</v>
      </c>
      <c r="L319" s="732">
        <v>6</v>
      </c>
      <c r="M319" s="733">
        <v>4960.62</v>
      </c>
    </row>
    <row r="320" spans="1:13" ht="14.4" customHeight="1" x14ac:dyDescent="0.3">
      <c r="A320" s="727" t="s">
        <v>593</v>
      </c>
      <c r="B320" s="728" t="s">
        <v>2597</v>
      </c>
      <c r="C320" s="728" t="s">
        <v>2603</v>
      </c>
      <c r="D320" s="728" t="s">
        <v>2604</v>
      </c>
      <c r="E320" s="728" t="s">
        <v>2605</v>
      </c>
      <c r="F320" s="732"/>
      <c r="G320" s="732"/>
      <c r="H320" s="746">
        <v>0</v>
      </c>
      <c r="I320" s="732">
        <v>153</v>
      </c>
      <c r="J320" s="732">
        <v>345215.37999999995</v>
      </c>
      <c r="K320" s="746">
        <v>1</v>
      </c>
      <c r="L320" s="732">
        <v>153</v>
      </c>
      <c r="M320" s="733">
        <v>345215.37999999995</v>
      </c>
    </row>
    <row r="321" spans="1:13" ht="14.4" customHeight="1" x14ac:dyDescent="0.3">
      <c r="A321" s="727" t="s">
        <v>593</v>
      </c>
      <c r="B321" s="728" t="s">
        <v>2299</v>
      </c>
      <c r="C321" s="728" t="s">
        <v>2300</v>
      </c>
      <c r="D321" s="728" t="s">
        <v>1102</v>
      </c>
      <c r="E321" s="728" t="s">
        <v>2301</v>
      </c>
      <c r="F321" s="732">
        <v>3</v>
      </c>
      <c r="G321" s="732">
        <v>196.63</v>
      </c>
      <c r="H321" s="746">
        <v>1</v>
      </c>
      <c r="I321" s="732"/>
      <c r="J321" s="732"/>
      <c r="K321" s="746">
        <v>0</v>
      </c>
      <c r="L321" s="732">
        <v>3</v>
      </c>
      <c r="M321" s="733">
        <v>196.63</v>
      </c>
    </row>
    <row r="322" spans="1:13" ht="14.4" customHeight="1" x14ac:dyDescent="0.3">
      <c r="A322" s="727" t="s">
        <v>593</v>
      </c>
      <c r="B322" s="728" t="s">
        <v>2316</v>
      </c>
      <c r="C322" s="728" t="s">
        <v>2317</v>
      </c>
      <c r="D322" s="728" t="s">
        <v>1264</v>
      </c>
      <c r="E322" s="728" t="s">
        <v>2318</v>
      </c>
      <c r="F322" s="732"/>
      <c r="G322" s="732"/>
      <c r="H322" s="746">
        <v>0</v>
      </c>
      <c r="I322" s="732">
        <v>1</v>
      </c>
      <c r="J322" s="732">
        <v>116.81000000000009</v>
      </c>
      <c r="K322" s="746">
        <v>1</v>
      </c>
      <c r="L322" s="732">
        <v>1</v>
      </c>
      <c r="M322" s="733">
        <v>116.81000000000009</v>
      </c>
    </row>
    <row r="323" spans="1:13" ht="14.4" customHeight="1" x14ac:dyDescent="0.3">
      <c r="A323" s="727" t="s">
        <v>593</v>
      </c>
      <c r="B323" s="728" t="s">
        <v>2325</v>
      </c>
      <c r="C323" s="728" t="s">
        <v>2329</v>
      </c>
      <c r="D323" s="728" t="s">
        <v>2330</v>
      </c>
      <c r="E323" s="728" t="s">
        <v>2331</v>
      </c>
      <c r="F323" s="732"/>
      <c r="G323" s="732"/>
      <c r="H323" s="746">
        <v>0</v>
      </c>
      <c r="I323" s="732">
        <v>10</v>
      </c>
      <c r="J323" s="732">
        <v>537.6</v>
      </c>
      <c r="K323" s="746">
        <v>1</v>
      </c>
      <c r="L323" s="732">
        <v>10</v>
      </c>
      <c r="M323" s="733">
        <v>537.6</v>
      </c>
    </row>
    <row r="324" spans="1:13" ht="14.4" customHeight="1" x14ac:dyDescent="0.3">
      <c r="A324" s="727" t="s">
        <v>593</v>
      </c>
      <c r="B324" s="728" t="s">
        <v>2332</v>
      </c>
      <c r="C324" s="728" t="s">
        <v>2333</v>
      </c>
      <c r="D324" s="728" t="s">
        <v>2334</v>
      </c>
      <c r="E324" s="728" t="s">
        <v>2335</v>
      </c>
      <c r="F324" s="732"/>
      <c r="G324" s="732"/>
      <c r="H324" s="746">
        <v>0</v>
      </c>
      <c r="I324" s="732">
        <v>3</v>
      </c>
      <c r="J324" s="732">
        <v>875.81999999999994</v>
      </c>
      <c r="K324" s="746">
        <v>1</v>
      </c>
      <c r="L324" s="732">
        <v>3</v>
      </c>
      <c r="M324" s="733">
        <v>875.81999999999994</v>
      </c>
    </row>
    <row r="325" spans="1:13" ht="14.4" customHeight="1" x14ac:dyDescent="0.3">
      <c r="A325" s="727" t="s">
        <v>593</v>
      </c>
      <c r="B325" s="728" t="s">
        <v>2349</v>
      </c>
      <c r="C325" s="728" t="s">
        <v>2539</v>
      </c>
      <c r="D325" s="728" t="s">
        <v>2540</v>
      </c>
      <c r="E325" s="728" t="s">
        <v>2541</v>
      </c>
      <c r="F325" s="732"/>
      <c r="G325" s="732"/>
      <c r="H325" s="746">
        <v>0</v>
      </c>
      <c r="I325" s="732">
        <v>1</v>
      </c>
      <c r="J325" s="732">
        <v>63.270000000000017</v>
      </c>
      <c r="K325" s="746">
        <v>1</v>
      </c>
      <c r="L325" s="732">
        <v>1</v>
      </c>
      <c r="M325" s="733">
        <v>63.270000000000017</v>
      </c>
    </row>
    <row r="326" spans="1:13" ht="14.4" customHeight="1" x14ac:dyDescent="0.3">
      <c r="A326" s="727" t="s">
        <v>593</v>
      </c>
      <c r="B326" s="728" t="s">
        <v>2352</v>
      </c>
      <c r="C326" s="728" t="s">
        <v>2544</v>
      </c>
      <c r="D326" s="728" t="s">
        <v>2354</v>
      </c>
      <c r="E326" s="728" t="s">
        <v>2545</v>
      </c>
      <c r="F326" s="732"/>
      <c r="G326" s="732"/>
      <c r="H326" s="746">
        <v>0</v>
      </c>
      <c r="I326" s="732">
        <v>3</v>
      </c>
      <c r="J326" s="732">
        <v>148.10999999999996</v>
      </c>
      <c r="K326" s="746">
        <v>1</v>
      </c>
      <c r="L326" s="732">
        <v>3</v>
      </c>
      <c r="M326" s="733">
        <v>148.10999999999996</v>
      </c>
    </row>
    <row r="327" spans="1:13" ht="14.4" customHeight="1" x14ac:dyDescent="0.3">
      <c r="A327" s="727" t="s">
        <v>593</v>
      </c>
      <c r="B327" s="728" t="s">
        <v>2356</v>
      </c>
      <c r="C327" s="728" t="s">
        <v>2357</v>
      </c>
      <c r="D327" s="728" t="s">
        <v>1325</v>
      </c>
      <c r="E327" s="728" t="s">
        <v>2358</v>
      </c>
      <c r="F327" s="732"/>
      <c r="G327" s="732"/>
      <c r="H327" s="746">
        <v>0</v>
      </c>
      <c r="I327" s="732">
        <v>6</v>
      </c>
      <c r="J327" s="732">
        <v>132.28</v>
      </c>
      <c r="K327" s="746">
        <v>1</v>
      </c>
      <c r="L327" s="732">
        <v>6</v>
      </c>
      <c r="M327" s="733">
        <v>132.28</v>
      </c>
    </row>
    <row r="328" spans="1:13" ht="14.4" customHeight="1" x14ac:dyDescent="0.3">
      <c r="A328" s="727" t="s">
        <v>593</v>
      </c>
      <c r="B328" s="728" t="s">
        <v>2365</v>
      </c>
      <c r="C328" s="728" t="s">
        <v>2366</v>
      </c>
      <c r="D328" s="728" t="s">
        <v>759</v>
      </c>
      <c r="E328" s="728" t="s">
        <v>2187</v>
      </c>
      <c r="F328" s="732"/>
      <c r="G328" s="732"/>
      <c r="H328" s="746">
        <v>0</v>
      </c>
      <c r="I328" s="732">
        <v>4</v>
      </c>
      <c r="J328" s="732">
        <v>80.11</v>
      </c>
      <c r="K328" s="746">
        <v>1</v>
      </c>
      <c r="L328" s="732">
        <v>4</v>
      </c>
      <c r="M328" s="733">
        <v>80.11</v>
      </c>
    </row>
    <row r="329" spans="1:13" ht="14.4" customHeight="1" x14ac:dyDescent="0.3">
      <c r="A329" s="727" t="s">
        <v>593</v>
      </c>
      <c r="B329" s="728" t="s">
        <v>2365</v>
      </c>
      <c r="C329" s="728" t="s">
        <v>2367</v>
      </c>
      <c r="D329" s="728" t="s">
        <v>761</v>
      </c>
      <c r="E329" s="728" t="s">
        <v>2189</v>
      </c>
      <c r="F329" s="732"/>
      <c r="G329" s="732"/>
      <c r="H329" s="746">
        <v>0</v>
      </c>
      <c r="I329" s="732">
        <v>2</v>
      </c>
      <c r="J329" s="732">
        <v>54.5</v>
      </c>
      <c r="K329" s="746">
        <v>1</v>
      </c>
      <c r="L329" s="732">
        <v>2</v>
      </c>
      <c r="M329" s="733">
        <v>54.5</v>
      </c>
    </row>
    <row r="330" spans="1:13" ht="14.4" customHeight="1" x14ac:dyDescent="0.3">
      <c r="A330" s="727" t="s">
        <v>593</v>
      </c>
      <c r="B330" s="728" t="s">
        <v>2399</v>
      </c>
      <c r="C330" s="728" t="s">
        <v>2606</v>
      </c>
      <c r="D330" s="728" t="s">
        <v>2607</v>
      </c>
      <c r="E330" s="728" t="s">
        <v>2608</v>
      </c>
      <c r="F330" s="732"/>
      <c r="G330" s="732"/>
      <c r="H330" s="746">
        <v>0</v>
      </c>
      <c r="I330" s="732">
        <v>1</v>
      </c>
      <c r="J330" s="732">
        <v>51.940000000000012</v>
      </c>
      <c r="K330" s="746">
        <v>1</v>
      </c>
      <c r="L330" s="732">
        <v>1</v>
      </c>
      <c r="M330" s="733">
        <v>51.940000000000012</v>
      </c>
    </row>
    <row r="331" spans="1:13" ht="14.4" customHeight="1" x14ac:dyDescent="0.3">
      <c r="A331" s="727" t="s">
        <v>593</v>
      </c>
      <c r="B331" s="728" t="s">
        <v>2402</v>
      </c>
      <c r="C331" s="728" t="s">
        <v>2403</v>
      </c>
      <c r="D331" s="728" t="s">
        <v>1315</v>
      </c>
      <c r="E331" s="728" t="s">
        <v>2404</v>
      </c>
      <c r="F331" s="732"/>
      <c r="G331" s="732"/>
      <c r="H331" s="746">
        <v>0</v>
      </c>
      <c r="I331" s="732">
        <v>1</v>
      </c>
      <c r="J331" s="732">
        <v>75.919999999999987</v>
      </c>
      <c r="K331" s="746">
        <v>1</v>
      </c>
      <c r="L331" s="732">
        <v>1</v>
      </c>
      <c r="M331" s="733">
        <v>75.919999999999987</v>
      </c>
    </row>
    <row r="332" spans="1:13" ht="14.4" customHeight="1" x14ac:dyDescent="0.3">
      <c r="A332" s="727" t="s">
        <v>593</v>
      </c>
      <c r="B332" s="728" t="s">
        <v>2402</v>
      </c>
      <c r="C332" s="728" t="s">
        <v>2609</v>
      </c>
      <c r="D332" s="728" t="s">
        <v>1315</v>
      </c>
      <c r="E332" s="728" t="s">
        <v>2610</v>
      </c>
      <c r="F332" s="732"/>
      <c r="G332" s="732"/>
      <c r="H332" s="746">
        <v>0</v>
      </c>
      <c r="I332" s="732">
        <v>2</v>
      </c>
      <c r="J332" s="732">
        <v>58.54</v>
      </c>
      <c r="K332" s="746">
        <v>1</v>
      </c>
      <c r="L332" s="732">
        <v>2</v>
      </c>
      <c r="M332" s="733">
        <v>58.54</v>
      </c>
    </row>
    <row r="333" spans="1:13" ht="14.4" customHeight="1" x14ac:dyDescent="0.3">
      <c r="A333" s="727" t="s">
        <v>593</v>
      </c>
      <c r="B333" s="728" t="s">
        <v>2402</v>
      </c>
      <c r="C333" s="728" t="s">
        <v>2405</v>
      </c>
      <c r="D333" s="728" t="s">
        <v>1315</v>
      </c>
      <c r="E333" s="728" t="s">
        <v>2187</v>
      </c>
      <c r="F333" s="732"/>
      <c r="G333" s="732"/>
      <c r="H333" s="746">
        <v>0</v>
      </c>
      <c r="I333" s="732">
        <v>5</v>
      </c>
      <c r="J333" s="732">
        <v>151.10000000000002</v>
      </c>
      <c r="K333" s="746">
        <v>1</v>
      </c>
      <c r="L333" s="732">
        <v>5</v>
      </c>
      <c r="M333" s="733">
        <v>151.10000000000002</v>
      </c>
    </row>
    <row r="334" spans="1:13" ht="14.4" customHeight="1" x14ac:dyDescent="0.3">
      <c r="A334" s="727" t="s">
        <v>593</v>
      </c>
      <c r="B334" s="728" t="s">
        <v>2412</v>
      </c>
      <c r="C334" s="728" t="s">
        <v>2611</v>
      </c>
      <c r="D334" s="728" t="s">
        <v>1922</v>
      </c>
      <c r="E334" s="728" t="s">
        <v>2612</v>
      </c>
      <c r="F334" s="732"/>
      <c r="G334" s="732"/>
      <c r="H334" s="746">
        <v>0</v>
      </c>
      <c r="I334" s="732">
        <v>1</v>
      </c>
      <c r="J334" s="732">
        <v>198.89</v>
      </c>
      <c r="K334" s="746">
        <v>1</v>
      </c>
      <c r="L334" s="732">
        <v>1</v>
      </c>
      <c r="M334" s="733">
        <v>198.89</v>
      </c>
    </row>
    <row r="335" spans="1:13" ht="14.4" customHeight="1" x14ac:dyDescent="0.3">
      <c r="A335" s="727" t="s">
        <v>593</v>
      </c>
      <c r="B335" s="728" t="s">
        <v>2412</v>
      </c>
      <c r="C335" s="728" t="s">
        <v>2419</v>
      </c>
      <c r="D335" s="728" t="s">
        <v>1356</v>
      </c>
      <c r="E335" s="728" t="s">
        <v>1351</v>
      </c>
      <c r="F335" s="732"/>
      <c r="G335" s="732"/>
      <c r="H335" s="746">
        <v>0</v>
      </c>
      <c r="I335" s="732">
        <v>2</v>
      </c>
      <c r="J335" s="732">
        <v>271.20000000000005</v>
      </c>
      <c r="K335" s="746">
        <v>1</v>
      </c>
      <c r="L335" s="732">
        <v>2</v>
      </c>
      <c r="M335" s="733">
        <v>271.20000000000005</v>
      </c>
    </row>
    <row r="336" spans="1:13" ht="14.4" customHeight="1" x14ac:dyDescent="0.3">
      <c r="A336" s="727" t="s">
        <v>593</v>
      </c>
      <c r="B336" s="728" t="s">
        <v>2412</v>
      </c>
      <c r="C336" s="728" t="s">
        <v>2572</v>
      </c>
      <c r="D336" s="728" t="s">
        <v>1825</v>
      </c>
      <c r="E336" s="728" t="s">
        <v>1826</v>
      </c>
      <c r="F336" s="732"/>
      <c r="G336" s="732"/>
      <c r="H336" s="746">
        <v>0</v>
      </c>
      <c r="I336" s="732">
        <v>3</v>
      </c>
      <c r="J336" s="732">
        <v>163.14000000000001</v>
      </c>
      <c r="K336" s="746">
        <v>1</v>
      </c>
      <c r="L336" s="732">
        <v>3</v>
      </c>
      <c r="M336" s="733">
        <v>163.14000000000001</v>
      </c>
    </row>
    <row r="337" spans="1:13" ht="14.4" customHeight="1" x14ac:dyDescent="0.3">
      <c r="A337" s="727" t="s">
        <v>593</v>
      </c>
      <c r="B337" s="728" t="s">
        <v>2412</v>
      </c>
      <c r="C337" s="728" t="s">
        <v>2613</v>
      </c>
      <c r="D337" s="728" t="s">
        <v>1920</v>
      </c>
      <c r="E337" s="728" t="s">
        <v>1921</v>
      </c>
      <c r="F337" s="732"/>
      <c r="G337" s="732"/>
      <c r="H337" s="746">
        <v>0</v>
      </c>
      <c r="I337" s="732">
        <v>1</v>
      </c>
      <c r="J337" s="732">
        <v>278.52</v>
      </c>
      <c r="K337" s="746">
        <v>1</v>
      </c>
      <c r="L337" s="732">
        <v>1</v>
      </c>
      <c r="M337" s="733">
        <v>278.52</v>
      </c>
    </row>
    <row r="338" spans="1:13" ht="14.4" customHeight="1" x14ac:dyDescent="0.3">
      <c r="A338" s="727" t="s">
        <v>593</v>
      </c>
      <c r="B338" s="728" t="s">
        <v>2412</v>
      </c>
      <c r="C338" s="728" t="s">
        <v>2614</v>
      </c>
      <c r="D338" s="728" t="s">
        <v>1918</v>
      </c>
      <c r="E338" s="728" t="s">
        <v>1351</v>
      </c>
      <c r="F338" s="732"/>
      <c r="G338" s="732"/>
      <c r="H338" s="746">
        <v>0</v>
      </c>
      <c r="I338" s="732">
        <v>2</v>
      </c>
      <c r="J338" s="732">
        <v>297.92</v>
      </c>
      <c r="K338" s="746">
        <v>1</v>
      </c>
      <c r="L338" s="732">
        <v>2</v>
      </c>
      <c r="M338" s="733">
        <v>297.92</v>
      </c>
    </row>
    <row r="339" spans="1:13" ht="14.4" customHeight="1" x14ac:dyDescent="0.3">
      <c r="A339" s="727" t="s">
        <v>593</v>
      </c>
      <c r="B339" s="728" t="s">
        <v>2412</v>
      </c>
      <c r="C339" s="728" t="s">
        <v>2615</v>
      </c>
      <c r="D339" s="728" t="s">
        <v>1917</v>
      </c>
      <c r="E339" s="728" t="s">
        <v>1351</v>
      </c>
      <c r="F339" s="732"/>
      <c r="G339" s="732"/>
      <c r="H339" s="746">
        <v>0</v>
      </c>
      <c r="I339" s="732">
        <v>8</v>
      </c>
      <c r="J339" s="732">
        <v>1120.8400000000001</v>
      </c>
      <c r="K339" s="746">
        <v>1</v>
      </c>
      <c r="L339" s="732">
        <v>8</v>
      </c>
      <c r="M339" s="733">
        <v>1120.8400000000001</v>
      </c>
    </row>
    <row r="340" spans="1:13" ht="14.4" customHeight="1" x14ac:dyDescent="0.3">
      <c r="A340" s="727" t="s">
        <v>593</v>
      </c>
      <c r="B340" s="728" t="s">
        <v>2412</v>
      </c>
      <c r="C340" s="728" t="s">
        <v>2616</v>
      </c>
      <c r="D340" s="728" t="s">
        <v>1916</v>
      </c>
      <c r="E340" s="728" t="s">
        <v>1351</v>
      </c>
      <c r="F340" s="732"/>
      <c r="G340" s="732"/>
      <c r="H340" s="746">
        <v>0</v>
      </c>
      <c r="I340" s="732">
        <v>8</v>
      </c>
      <c r="J340" s="732">
        <v>1103.1300000000001</v>
      </c>
      <c r="K340" s="746">
        <v>1</v>
      </c>
      <c r="L340" s="732">
        <v>8</v>
      </c>
      <c r="M340" s="733">
        <v>1103.1300000000001</v>
      </c>
    </row>
    <row r="341" spans="1:13" ht="14.4" customHeight="1" x14ac:dyDescent="0.3">
      <c r="A341" s="727" t="s">
        <v>593</v>
      </c>
      <c r="B341" s="728" t="s">
        <v>2412</v>
      </c>
      <c r="C341" s="728" t="s">
        <v>2423</v>
      </c>
      <c r="D341" s="728" t="s">
        <v>1359</v>
      </c>
      <c r="E341" s="728" t="s">
        <v>2421</v>
      </c>
      <c r="F341" s="732"/>
      <c r="G341" s="732"/>
      <c r="H341" s="746">
        <v>0</v>
      </c>
      <c r="I341" s="732">
        <v>2</v>
      </c>
      <c r="J341" s="732">
        <v>223.89999999999995</v>
      </c>
      <c r="K341" s="746">
        <v>1</v>
      </c>
      <c r="L341" s="732">
        <v>2</v>
      </c>
      <c r="M341" s="733">
        <v>223.89999999999995</v>
      </c>
    </row>
    <row r="342" spans="1:13" ht="14.4" customHeight="1" x14ac:dyDescent="0.3">
      <c r="A342" s="727" t="s">
        <v>593</v>
      </c>
      <c r="B342" s="728" t="s">
        <v>2412</v>
      </c>
      <c r="C342" s="728" t="s">
        <v>2428</v>
      </c>
      <c r="D342" s="728" t="s">
        <v>1352</v>
      </c>
      <c r="E342" s="728" t="s">
        <v>1351</v>
      </c>
      <c r="F342" s="732"/>
      <c r="G342" s="732"/>
      <c r="H342" s="746">
        <v>0</v>
      </c>
      <c r="I342" s="732">
        <v>5</v>
      </c>
      <c r="J342" s="732">
        <v>705.8</v>
      </c>
      <c r="K342" s="746">
        <v>1</v>
      </c>
      <c r="L342" s="732">
        <v>5</v>
      </c>
      <c r="M342" s="733">
        <v>705.8</v>
      </c>
    </row>
    <row r="343" spans="1:13" ht="14.4" customHeight="1" x14ac:dyDescent="0.3">
      <c r="A343" s="727" t="s">
        <v>593</v>
      </c>
      <c r="B343" s="728" t="s">
        <v>2412</v>
      </c>
      <c r="C343" s="728" t="s">
        <v>2431</v>
      </c>
      <c r="D343" s="728" t="s">
        <v>1365</v>
      </c>
      <c r="E343" s="728" t="s">
        <v>1348</v>
      </c>
      <c r="F343" s="732"/>
      <c r="G343" s="732"/>
      <c r="H343" s="746">
        <v>0</v>
      </c>
      <c r="I343" s="732">
        <v>3</v>
      </c>
      <c r="J343" s="732">
        <v>436.50000000000006</v>
      </c>
      <c r="K343" s="746">
        <v>1</v>
      </c>
      <c r="L343" s="732">
        <v>3</v>
      </c>
      <c r="M343" s="733">
        <v>436.50000000000006</v>
      </c>
    </row>
    <row r="344" spans="1:13" ht="14.4" customHeight="1" x14ac:dyDescent="0.3">
      <c r="A344" s="727" t="s">
        <v>593</v>
      </c>
      <c r="B344" s="728" t="s">
        <v>2412</v>
      </c>
      <c r="C344" s="728" t="s">
        <v>2617</v>
      </c>
      <c r="D344" s="728" t="s">
        <v>1919</v>
      </c>
      <c r="E344" s="728" t="s">
        <v>1348</v>
      </c>
      <c r="F344" s="732"/>
      <c r="G344" s="732"/>
      <c r="H344" s="746">
        <v>0</v>
      </c>
      <c r="I344" s="732">
        <v>1</v>
      </c>
      <c r="J344" s="732">
        <v>145.50006416748641</v>
      </c>
      <c r="K344" s="746">
        <v>1</v>
      </c>
      <c r="L344" s="732">
        <v>1</v>
      </c>
      <c r="M344" s="733">
        <v>145.50006416748641</v>
      </c>
    </row>
    <row r="345" spans="1:13" ht="14.4" customHeight="1" x14ac:dyDescent="0.3">
      <c r="A345" s="727" t="s">
        <v>593</v>
      </c>
      <c r="B345" s="728" t="s">
        <v>2412</v>
      </c>
      <c r="C345" s="728" t="s">
        <v>2618</v>
      </c>
      <c r="D345" s="728" t="s">
        <v>1915</v>
      </c>
      <c r="E345" s="728" t="s">
        <v>1351</v>
      </c>
      <c r="F345" s="732"/>
      <c r="G345" s="732"/>
      <c r="H345" s="746">
        <v>0</v>
      </c>
      <c r="I345" s="732">
        <v>3</v>
      </c>
      <c r="J345" s="732">
        <v>406.8</v>
      </c>
      <c r="K345" s="746">
        <v>1</v>
      </c>
      <c r="L345" s="732">
        <v>3</v>
      </c>
      <c r="M345" s="733">
        <v>406.8</v>
      </c>
    </row>
    <row r="346" spans="1:13" ht="14.4" customHeight="1" x14ac:dyDescent="0.3">
      <c r="A346" s="727" t="s">
        <v>617</v>
      </c>
      <c r="B346" s="728" t="s">
        <v>2619</v>
      </c>
      <c r="C346" s="728" t="s">
        <v>2620</v>
      </c>
      <c r="D346" s="728" t="s">
        <v>2621</v>
      </c>
      <c r="E346" s="728" t="s">
        <v>2622</v>
      </c>
      <c r="F346" s="732"/>
      <c r="G346" s="732"/>
      <c r="H346" s="746">
        <v>0</v>
      </c>
      <c r="I346" s="732">
        <v>4.5500000000000007</v>
      </c>
      <c r="J346" s="732">
        <v>35383.71806815076</v>
      </c>
      <c r="K346" s="746">
        <v>1</v>
      </c>
      <c r="L346" s="732">
        <v>4.5500000000000007</v>
      </c>
      <c r="M346" s="733">
        <v>35383.71806815076</v>
      </c>
    </row>
    <row r="347" spans="1:13" ht="14.4" customHeight="1" x14ac:dyDescent="0.3">
      <c r="A347" s="727" t="s">
        <v>617</v>
      </c>
      <c r="B347" s="728" t="s">
        <v>2619</v>
      </c>
      <c r="C347" s="728" t="s">
        <v>2623</v>
      </c>
      <c r="D347" s="728" t="s">
        <v>2621</v>
      </c>
      <c r="E347" s="728" t="s">
        <v>2624</v>
      </c>
      <c r="F347" s="732"/>
      <c r="G347" s="732"/>
      <c r="H347" s="746">
        <v>0</v>
      </c>
      <c r="I347" s="732">
        <v>13.600000000000001</v>
      </c>
      <c r="J347" s="732">
        <v>105761.54254841839</v>
      </c>
      <c r="K347" s="746">
        <v>1</v>
      </c>
      <c r="L347" s="732">
        <v>13.600000000000001</v>
      </c>
      <c r="M347" s="733">
        <v>105761.54254841839</v>
      </c>
    </row>
    <row r="348" spans="1:13" ht="14.4" customHeight="1" x14ac:dyDescent="0.3">
      <c r="A348" s="727" t="s">
        <v>617</v>
      </c>
      <c r="B348" s="728" t="s">
        <v>2619</v>
      </c>
      <c r="C348" s="728" t="s">
        <v>2625</v>
      </c>
      <c r="D348" s="728" t="s">
        <v>2626</v>
      </c>
      <c r="E348" s="728" t="s">
        <v>2622</v>
      </c>
      <c r="F348" s="732">
        <v>2.52</v>
      </c>
      <c r="G348" s="732">
        <v>61109.560595113864</v>
      </c>
      <c r="H348" s="746">
        <v>1</v>
      </c>
      <c r="I348" s="732"/>
      <c r="J348" s="732"/>
      <c r="K348" s="746">
        <v>0</v>
      </c>
      <c r="L348" s="732">
        <v>2.52</v>
      </c>
      <c r="M348" s="733">
        <v>61109.560595113864</v>
      </c>
    </row>
    <row r="349" spans="1:13" ht="14.4" customHeight="1" x14ac:dyDescent="0.3">
      <c r="A349" s="727" t="s">
        <v>617</v>
      </c>
      <c r="B349" s="728" t="s">
        <v>2619</v>
      </c>
      <c r="C349" s="728" t="s">
        <v>2627</v>
      </c>
      <c r="D349" s="728" t="s">
        <v>2626</v>
      </c>
      <c r="E349" s="728" t="s">
        <v>2624</v>
      </c>
      <c r="F349" s="732">
        <v>1.9789999999999999</v>
      </c>
      <c r="G349" s="732">
        <v>47570.696095849249</v>
      </c>
      <c r="H349" s="746">
        <v>1</v>
      </c>
      <c r="I349" s="732"/>
      <c r="J349" s="732"/>
      <c r="K349" s="746">
        <v>0</v>
      </c>
      <c r="L349" s="732">
        <v>1.9789999999999999</v>
      </c>
      <c r="M349" s="733">
        <v>47570.696095849249</v>
      </c>
    </row>
    <row r="350" spans="1:13" ht="14.4" customHeight="1" x14ac:dyDescent="0.3">
      <c r="A350" s="727" t="s">
        <v>617</v>
      </c>
      <c r="B350" s="728" t="s">
        <v>2628</v>
      </c>
      <c r="C350" s="728" t="s">
        <v>2629</v>
      </c>
      <c r="D350" s="728" t="s">
        <v>2630</v>
      </c>
      <c r="E350" s="728" t="s">
        <v>2631</v>
      </c>
      <c r="F350" s="732"/>
      <c r="G350" s="732"/>
      <c r="H350" s="746">
        <v>0</v>
      </c>
      <c r="I350" s="732">
        <v>9</v>
      </c>
      <c r="J350" s="732">
        <v>838558.03469388583</v>
      </c>
      <c r="K350" s="746">
        <v>1</v>
      </c>
      <c r="L350" s="732">
        <v>9</v>
      </c>
      <c r="M350" s="733">
        <v>838558.03469388583</v>
      </c>
    </row>
    <row r="351" spans="1:13" ht="14.4" customHeight="1" x14ac:dyDescent="0.3">
      <c r="A351" s="727" t="s">
        <v>617</v>
      </c>
      <c r="B351" s="728" t="s">
        <v>2632</v>
      </c>
      <c r="C351" s="728" t="s">
        <v>2633</v>
      </c>
      <c r="D351" s="728" t="s">
        <v>1965</v>
      </c>
      <c r="E351" s="728" t="s">
        <v>1966</v>
      </c>
      <c r="F351" s="732"/>
      <c r="G351" s="732"/>
      <c r="H351" s="746">
        <v>0</v>
      </c>
      <c r="I351" s="732">
        <v>30</v>
      </c>
      <c r="J351" s="732">
        <v>55926.9</v>
      </c>
      <c r="K351" s="746">
        <v>1</v>
      </c>
      <c r="L351" s="732">
        <v>30</v>
      </c>
      <c r="M351" s="733">
        <v>55926.9</v>
      </c>
    </row>
    <row r="352" spans="1:13" ht="14.4" customHeight="1" x14ac:dyDescent="0.3">
      <c r="A352" s="727" t="s">
        <v>617</v>
      </c>
      <c r="B352" s="728" t="s">
        <v>2632</v>
      </c>
      <c r="C352" s="728" t="s">
        <v>2634</v>
      </c>
      <c r="D352" s="728" t="s">
        <v>1965</v>
      </c>
      <c r="E352" s="728" t="s">
        <v>1967</v>
      </c>
      <c r="F352" s="732"/>
      <c r="G352" s="732"/>
      <c r="H352" s="746">
        <v>0</v>
      </c>
      <c r="I352" s="732">
        <v>20</v>
      </c>
      <c r="J352" s="732">
        <v>74569</v>
      </c>
      <c r="K352" s="746">
        <v>1</v>
      </c>
      <c r="L352" s="732">
        <v>20</v>
      </c>
      <c r="M352" s="733">
        <v>74569</v>
      </c>
    </row>
    <row r="353" spans="1:13" ht="14.4" customHeight="1" x14ac:dyDescent="0.3">
      <c r="A353" s="727" t="s">
        <v>617</v>
      </c>
      <c r="B353" s="728" t="s">
        <v>2632</v>
      </c>
      <c r="C353" s="728" t="s">
        <v>2635</v>
      </c>
      <c r="D353" s="728" t="s">
        <v>2636</v>
      </c>
      <c r="E353" s="728" t="s">
        <v>2637</v>
      </c>
      <c r="F353" s="732">
        <v>190</v>
      </c>
      <c r="G353" s="732">
        <v>5284310.4000000004</v>
      </c>
      <c r="H353" s="746">
        <v>1</v>
      </c>
      <c r="I353" s="732"/>
      <c r="J353" s="732"/>
      <c r="K353" s="746">
        <v>0</v>
      </c>
      <c r="L353" s="732">
        <v>190</v>
      </c>
      <c r="M353" s="733">
        <v>5284310.4000000004</v>
      </c>
    </row>
    <row r="354" spans="1:13" ht="14.4" customHeight="1" x14ac:dyDescent="0.3">
      <c r="A354" s="727" t="s">
        <v>617</v>
      </c>
      <c r="B354" s="728" t="s">
        <v>2638</v>
      </c>
      <c r="C354" s="728" t="s">
        <v>2639</v>
      </c>
      <c r="D354" s="728" t="s">
        <v>2640</v>
      </c>
      <c r="E354" s="728" t="s">
        <v>2547</v>
      </c>
      <c r="F354" s="732"/>
      <c r="G354" s="732"/>
      <c r="H354" s="746">
        <v>0</v>
      </c>
      <c r="I354" s="732">
        <v>125</v>
      </c>
      <c r="J354" s="732">
        <v>4179417</v>
      </c>
      <c r="K354" s="746">
        <v>1</v>
      </c>
      <c r="L354" s="732">
        <v>125</v>
      </c>
      <c r="M354" s="733">
        <v>4179417</v>
      </c>
    </row>
    <row r="355" spans="1:13" ht="14.4" customHeight="1" x14ac:dyDescent="0.3">
      <c r="A355" s="727" t="s">
        <v>617</v>
      </c>
      <c r="B355" s="728" t="s">
        <v>2638</v>
      </c>
      <c r="C355" s="728" t="s">
        <v>2641</v>
      </c>
      <c r="D355" s="728" t="s">
        <v>2640</v>
      </c>
      <c r="E355" s="728" t="s">
        <v>2642</v>
      </c>
      <c r="F355" s="732"/>
      <c r="G355" s="732"/>
      <c r="H355" s="746">
        <v>0</v>
      </c>
      <c r="I355" s="732">
        <v>6</v>
      </c>
      <c r="J355" s="732">
        <v>499950</v>
      </c>
      <c r="K355" s="746">
        <v>1</v>
      </c>
      <c r="L355" s="732">
        <v>6</v>
      </c>
      <c r="M355" s="733">
        <v>499950</v>
      </c>
    </row>
    <row r="356" spans="1:13" ht="14.4" customHeight="1" x14ac:dyDescent="0.3">
      <c r="A356" s="727" t="s">
        <v>617</v>
      </c>
      <c r="B356" s="728" t="s">
        <v>2643</v>
      </c>
      <c r="C356" s="728" t="s">
        <v>2644</v>
      </c>
      <c r="D356" s="728" t="s">
        <v>2645</v>
      </c>
      <c r="E356" s="728" t="s">
        <v>2646</v>
      </c>
      <c r="F356" s="732"/>
      <c r="G356" s="732"/>
      <c r="H356" s="746">
        <v>0</v>
      </c>
      <c r="I356" s="732">
        <v>26</v>
      </c>
      <c r="J356" s="732">
        <v>1681645.94</v>
      </c>
      <c r="K356" s="746">
        <v>1</v>
      </c>
      <c r="L356" s="732">
        <v>26</v>
      </c>
      <c r="M356" s="733">
        <v>1681645.94</v>
      </c>
    </row>
    <row r="357" spans="1:13" ht="14.4" customHeight="1" x14ac:dyDescent="0.3">
      <c r="A357" s="727" t="s">
        <v>617</v>
      </c>
      <c r="B357" s="728" t="s">
        <v>2643</v>
      </c>
      <c r="C357" s="728" t="s">
        <v>2647</v>
      </c>
      <c r="D357" s="728" t="s">
        <v>2645</v>
      </c>
      <c r="E357" s="728" t="s">
        <v>2648</v>
      </c>
      <c r="F357" s="732"/>
      <c r="G357" s="732"/>
      <c r="H357" s="746">
        <v>0</v>
      </c>
      <c r="I357" s="732">
        <v>16</v>
      </c>
      <c r="J357" s="732">
        <v>1352367.6800000002</v>
      </c>
      <c r="K357" s="746">
        <v>1</v>
      </c>
      <c r="L357" s="732">
        <v>16</v>
      </c>
      <c r="M357" s="733">
        <v>1352367.6800000002</v>
      </c>
    </row>
    <row r="358" spans="1:13" ht="14.4" customHeight="1" x14ac:dyDescent="0.3">
      <c r="A358" s="727" t="s">
        <v>617</v>
      </c>
      <c r="B358" s="728" t="s">
        <v>2649</v>
      </c>
      <c r="C358" s="728" t="s">
        <v>2650</v>
      </c>
      <c r="D358" s="728" t="s">
        <v>2651</v>
      </c>
      <c r="E358" s="728" t="s">
        <v>2652</v>
      </c>
      <c r="F358" s="732"/>
      <c r="G358" s="732"/>
      <c r="H358" s="746">
        <v>0</v>
      </c>
      <c r="I358" s="732">
        <v>408.1976487</v>
      </c>
      <c r="J358" s="732">
        <v>1489347.3126655775</v>
      </c>
      <c r="K358" s="746">
        <v>1</v>
      </c>
      <c r="L358" s="732">
        <v>408.1976487</v>
      </c>
      <c r="M358" s="733">
        <v>1489347.3126655775</v>
      </c>
    </row>
    <row r="359" spans="1:13" ht="14.4" customHeight="1" x14ac:dyDescent="0.3">
      <c r="A359" s="727" t="s">
        <v>617</v>
      </c>
      <c r="B359" s="728" t="s">
        <v>2653</v>
      </c>
      <c r="C359" s="728" t="s">
        <v>2654</v>
      </c>
      <c r="D359" s="728" t="s">
        <v>2655</v>
      </c>
      <c r="E359" s="728" t="s">
        <v>2656</v>
      </c>
      <c r="F359" s="732"/>
      <c r="G359" s="732"/>
      <c r="H359" s="746">
        <v>0</v>
      </c>
      <c r="I359" s="732">
        <v>15</v>
      </c>
      <c r="J359" s="732">
        <v>1716708.15</v>
      </c>
      <c r="K359" s="746">
        <v>1</v>
      </c>
      <c r="L359" s="732">
        <v>15</v>
      </c>
      <c r="M359" s="733">
        <v>1716708.15</v>
      </c>
    </row>
    <row r="360" spans="1:13" ht="14.4" customHeight="1" x14ac:dyDescent="0.3">
      <c r="A360" s="727" t="s">
        <v>617</v>
      </c>
      <c r="B360" s="728" t="s">
        <v>2653</v>
      </c>
      <c r="C360" s="728" t="s">
        <v>2657</v>
      </c>
      <c r="D360" s="728" t="s">
        <v>2655</v>
      </c>
      <c r="E360" s="728" t="s">
        <v>2658</v>
      </c>
      <c r="F360" s="732"/>
      <c r="G360" s="732"/>
      <c r="H360" s="746">
        <v>0</v>
      </c>
      <c r="I360" s="732">
        <v>39</v>
      </c>
      <c r="J360" s="732">
        <v>4697174.0399999991</v>
      </c>
      <c r="K360" s="746">
        <v>1</v>
      </c>
      <c r="L360" s="732">
        <v>39</v>
      </c>
      <c r="M360" s="733">
        <v>4697174.0399999991</v>
      </c>
    </row>
    <row r="361" spans="1:13" ht="14.4" customHeight="1" x14ac:dyDescent="0.3">
      <c r="A361" s="727" t="s">
        <v>617</v>
      </c>
      <c r="B361" s="728" t="s">
        <v>2653</v>
      </c>
      <c r="C361" s="728" t="s">
        <v>2659</v>
      </c>
      <c r="D361" s="728" t="s">
        <v>2655</v>
      </c>
      <c r="E361" s="728" t="s">
        <v>2660</v>
      </c>
      <c r="F361" s="732"/>
      <c r="G361" s="732"/>
      <c r="H361" s="746">
        <v>0</v>
      </c>
      <c r="I361" s="732">
        <v>69</v>
      </c>
      <c r="J361" s="732">
        <v>9154904.8200000003</v>
      </c>
      <c r="K361" s="746">
        <v>1</v>
      </c>
      <c r="L361" s="732">
        <v>69</v>
      </c>
      <c r="M361" s="733">
        <v>9154904.8200000003</v>
      </c>
    </row>
    <row r="362" spans="1:13" ht="14.4" customHeight="1" thickBot="1" x14ac:dyDescent="0.35">
      <c r="A362" s="734" t="s">
        <v>617</v>
      </c>
      <c r="B362" s="735" t="s">
        <v>2661</v>
      </c>
      <c r="C362" s="735" t="s">
        <v>2662</v>
      </c>
      <c r="D362" s="735" t="s">
        <v>2663</v>
      </c>
      <c r="E362" s="735" t="s">
        <v>2664</v>
      </c>
      <c r="F362" s="739"/>
      <c r="G362" s="739"/>
      <c r="H362" s="747">
        <v>0</v>
      </c>
      <c r="I362" s="739">
        <v>9</v>
      </c>
      <c r="J362" s="739">
        <v>2236837.59</v>
      </c>
      <c r="K362" s="747">
        <v>1</v>
      </c>
      <c r="L362" s="739">
        <v>9</v>
      </c>
      <c r="M362" s="740">
        <v>2236837.59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2568</v>
      </c>
      <c r="C3" s="437">
        <f>SUM(C6:C1048576)</f>
        <v>2019</v>
      </c>
      <c r="D3" s="437">
        <f>SUM(D6:D1048576)</f>
        <v>535</v>
      </c>
      <c r="E3" s="438">
        <f>SUM(E6:E1048576)</f>
        <v>283</v>
      </c>
      <c r="F3" s="435">
        <f>IF(SUM($B3:$E3)=0,"",B3/SUM($B3:$E3))</f>
        <v>0.47511563367252546</v>
      </c>
      <c r="G3" s="433">
        <f t="shared" ref="G3:I3" si="0">IF(SUM($B3:$E3)=0,"",C3/SUM($B3:$E3))</f>
        <v>0.37354301572617948</v>
      </c>
      <c r="H3" s="433">
        <f t="shared" si="0"/>
        <v>9.8982423681776135E-2</v>
      </c>
      <c r="I3" s="434">
        <f t="shared" si="0"/>
        <v>5.2358926919518961E-2</v>
      </c>
      <c r="J3" s="437">
        <f>SUM(J6:J1048576)</f>
        <v>499</v>
      </c>
      <c r="K3" s="437">
        <f>SUM(K6:K1048576)</f>
        <v>539</v>
      </c>
      <c r="L3" s="437">
        <f>SUM(L6:L1048576)</f>
        <v>535</v>
      </c>
      <c r="M3" s="438">
        <f>SUM(M6:M1048576)</f>
        <v>240</v>
      </c>
      <c r="N3" s="435">
        <f>IF(SUM($J3:$M3)=0,"",J3/SUM($J3:$M3))</f>
        <v>0.27523441809156096</v>
      </c>
      <c r="O3" s="433">
        <f t="shared" ref="O3:Q3" si="1">IF(SUM($J3:$M3)=0,"",K3/SUM($J3:$M3))</f>
        <v>0.29729729729729731</v>
      </c>
      <c r="P3" s="433">
        <f t="shared" si="1"/>
        <v>0.29509100937672367</v>
      </c>
      <c r="Q3" s="434">
        <f t="shared" si="1"/>
        <v>0.13237727523441808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2" t="s">
        <v>256</v>
      </c>
      <c r="B5" s="763" t="s">
        <v>258</v>
      </c>
      <c r="C5" s="763" t="s">
        <v>259</v>
      </c>
      <c r="D5" s="763" t="s">
        <v>260</v>
      </c>
      <c r="E5" s="764" t="s">
        <v>261</v>
      </c>
      <c r="F5" s="765" t="s">
        <v>258</v>
      </c>
      <c r="G5" s="766" t="s">
        <v>259</v>
      </c>
      <c r="H5" s="766" t="s">
        <v>260</v>
      </c>
      <c r="I5" s="767" t="s">
        <v>261</v>
      </c>
      <c r="J5" s="763" t="s">
        <v>258</v>
      </c>
      <c r="K5" s="763" t="s">
        <v>259</v>
      </c>
      <c r="L5" s="763" t="s">
        <v>260</v>
      </c>
      <c r="M5" s="764" t="s">
        <v>261</v>
      </c>
      <c r="N5" s="765" t="s">
        <v>258</v>
      </c>
      <c r="O5" s="766" t="s">
        <v>259</v>
      </c>
      <c r="P5" s="766" t="s">
        <v>260</v>
      </c>
      <c r="Q5" s="767" t="s">
        <v>261</v>
      </c>
    </row>
    <row r="6" spans="1:17" ht="14.4" customHeight="1" x14ac:dyDescent="0.3">
      <c r="A6" s="771" t="s">
        <v>2666</v>
      </c>
      <c r="B6" s="777"/>
      <c r="C6" s="725"/>
      <c r="D6" s="725"/>
      <c r="E6" s="726"/>
      <c r="F6" s="774"/>
      <c r="G6" s="745"/>
      <c r="H6" s="745"/>
      <c r="I6" s="780"/>
      <c r="J6" s="777"/>
      <c r="K6" s="725"/>
      <c r="L6" s="725"/>
      <c r="M6" s="726"/>
      <c r="N6" s="774"/>
      <c r="O6" s="745"/>
      <c r="P6" s="745"/>
      <c r="Q6" s="768"/>
    </row>
    <row r="7" spans="1:17" ht="14.4" customHeight="1" x14ac:dyDescent="0.3">
      <c r="A7" s="772" t="s">
        <v>2667</v>
      </c>
      <c r="B7" s="778">
        <v>588</v>
      </c>
      <c r="C7" s="732">
        <v>1021</v>
      </c>
      <c r="D7" s="732">
        <v>120</v>
      </c>
      <c r="E7" s="733"/>
      <c r="F7" s="775">
        <v>0.34008097165991902</v>
      </c>
      <c r="G7" s="746">
        <v>0.59051474840948526</v>
      </c>
      <c r="H7" s="746">
        <v>6.9404279930595725E-2</v>
      </c>
      <c r="I7" s="781">
        <v>0</v>
      </c>
      <c r="J7" s="778">
        <v>88</v>
      </c>
      <c r="K7" s="732">
        <v>182</v>
      </c>
      <c r="L7" s="732">
        <v>120</v>
      </c>
      <c r="M7" s="733"/>
      <c r="N7" s="775">
        <v>0.22564102564102564</v>
      </c>
      <c r="O7" s="746">
        <v>0.46666666666666667</v>
      </c>
      <c r="P7" s="746">
        <v>0.30769230769230771</v>
      </c>
      <c r="Q7" s="769">
        <v>0</v>
      </c>
    </row>
    <row r="8" spans="1:17" ht="14.4" customHeight="1" x14ac:dyDescent="0.3">
      <c r="A8" s="772" t="s">
        <v>2668</v>
      </c>
      <c r="B8" s="778">
        <v>430</v>
      </c>
      <c r="C8" s="732">
        <v>61</v>
      </c>
      <c r="D8" s="732">
        <v>34</v>
      </c>
      <c r="E8" s="733"/>
      <c r="F8" s="775">
        <v>0.81904761904761902</v>
      </c>
      <c r="G8" s="746">
        <v>0.11619047619047619</v>
      </c>
      <c r="H8" s="746">
        <v>6.4761904761904757E-2</v>
      </c>
      <c r="I8" s="781">
        <v>0</v>
      </c>
      <c r="J8" s="778">
        <v>165</v>
      </c>
      <c r="K8" s="732">
        <v>59</v>
      </c>
      <c r="L8" s="732">
        <v>34</v>
      </c>
      <c r="M8" s="733"/>
      <c r="N8" s="775">
        <v>0.63953488372093026</v>
      </c>
      <c r="O8" s="746">
        <v>0.22868217054263565</v>
      </c>
      <c r="P8" s="746">
        <v>0.13178294573643412</v>
      </c>
      <c r="Q8" s="769">
        <v>0</v>
      </c>
    </row>
    <row r="9" spans="1:17" ht="14.4" customHeight="1" x14ac:dyDescent="0.3">
      <c r="A9" s="772" t="s">
        <v>2669</v>
      </c>
      <c r="B9" s="778">
        <v>746</v>
      </c>
      <c r="C9" s="732">
        <v>538</v>
      </c>
      <c r="D9" s="732">
        <v>219</v>
      </c>
      <c r="E9" s="733"/>
      <c r="F9" s="775">
        <v>0.4963406520292748</v>
      </c>
      <c r="G9" s="746">
        <v>0.3579507651363939</v>
      </c>
      <c r="H9" s="746">
        <v>0.14570858283433133</v>
      </c>
      <c r="I9" s="781">
        <v>0</v>
      </c>
      <c r="J9" s="778">
        <v>92</v>
      </c>
      <c r="K9" s="732">
        <v>158</v>
      </c>
      <c r="L9" s="732">
        <v>219</v>
      </c>
      <c r="M9" s="733"/>
      <c r="N9" s="775">
        <v>0.19616204690831557</v>
      </c>
      <c r="O9" s="746">
        <v>0.33688699360341151</v>
      </c>
      <c r="P9" s="746">
        <v>0.46695095948827292</v>
      </c>
      <c r="Q9" s="769">
        <v>0</v>
      </c>
    </row>
    <row r="10" spans="1:17" ht="14.4" customHeight="1" x14ac:dyDescent="0.3">
      <c r="A10" s="772" t="s">
        <v>2670</v>
      </c>
      <c r="B10" s="778">
        <v>709</v>
      </c>
      <c r="C10" s="732">
        <v>397</v>
      </c>
      <c r="D10" s="732">
        <v>162</v>
      </c>
      <c r="E10" s="733"/>
      <c r="F10" s="775">
        <v>0.55914826498422709</v>
      </c>
      <c r="G10" s="746">
        <v>0.31309148264984227</v>
      </c>
      <c r="H10" s="746">
        <v>0.12776025236593061</v>
      </c>
      <c r="I10" s="781">
        <v>0</v>
      </c>
      <c r="J10" s="778">
        <v>106</v>
      </c>
      <c r="K10" s="732">
        <v>139</v>
      </c>
      <c r="L10" s="732">
        <v>162</v>
      </c>
      <c r="M10" s="733"/>
      <c r="N10" s="775">
        <v>0.26044226044226043</v>
      </c>
      <c r="O10" s="746">
        <v>0.34152334152334152</v>
      </c>
      <c r="P10" s="746">
        <v>0.39803439803439805</v>
      </c>
      <c r="Q10" s="769">
        <v>0</v>
      </c>
    </row>
    <row r="11" spans="1:17" ht="14.4" customHeight="1" x14ac:dyDescent="0.3">
      <c r="A11" s="772" t="s">
        <v>2671</v>
      </c>
      <c r="B11" s="778">
        <v>65</v>
      </c>
      <c r="C11" s="732"/>
      <c r="D11" s="732"/>
      <c r="E11" s="733"/>
      <c r="F11" s="775">
        <v>1</v>
      </c>
      <c r="G11" s="746">
        <v>0</v>
      </c>
      <c r="H11" s="746">
        <v>0</v>
      </c>
      <c r="I11" s="781">
        <v>0</v>
      </c>
      <c r="J11" s="778">
        <v>19</v>
      </c>
      <c r="K11" s="732"/>
      <c r="L11" s="732"/>
      <c r="M11" s="733"/>
      <c r="N11" s="775">
        <v>1</v>
      </c>
      <c r="O11" s="746">
        <v>0</v>
      </c>
      <c r="P11" s="746">
        <v>0</v>
      </c>
      <c r="Q11" s="769">
        <v>0</v>
      </c>
    </row>
    <row r="12" spans="1:17" ht="14.4" customHeight="1" x14ac:dyDescent="0.3">
      <c r="A12" s="772" t="s">
        <v>2672</v>
      </c>
      <c r="B12" s="778"/>
      <c r="C12" s="732">
        <v>2</v>
      </c>
      <c r="D12" s="732"/>
      <c r="E12" s="733"/>
      <c r="F12" s="775">
        <v>0</v>
      </c>
      <c r="G12" s="746">
        <v>1</v>
      </c>
      <c r="H12" s="746">
        <v>0</v>
      </c>
      <c r="I12" s="781">
        <v>0</v>
      </c>
      <c r="J12" s="778"/>
      <c r="K12" s="732">
        <v>1</v>
      </c>
      <c r="L12" s="732"/>
      <c r="M12" s="733"/>
      <c r="N12" s="775">
        <v>0</v>
      </c>
      <c r="O12" s="746">
        <v>1</v>
      </c>
      <c r="P12" s="746">
        <v>0</v>
      </c>
      <c r="Q12" s="769">
        <v>0</v>
      </c>
    </row>
    <row r="13" spans="1:17" ht="14.4" customHeight="1" x14ac:dyDescent="0.3">
      <c r="A13" s="772" t="s">
        <v>2673</v>
      </c>
      <c r="B13" s="778">
        <v>1</v>
      </c>
      <c r="C13" s="732"/>
      <c r="D13" s="732"/>
      <c r="E13" s="733"/>
      <c r="F13" s="775">
        <v>1</v>
      </c>
      <c r="G13" s="746">
        <v>0</v>
      </c>
      <c r="H13" s="746">
        <v>0</v>
      </c>
      <c r="I13" s="781">
        <v>0</v>
      </c>
      <c r="J13" s="778">
        <v>1</v>
      </c>
      <c r="K13" s="732"/>
      <c r="L13" s="732"/>
      <c r="M13" s="733"/>
      <c r="N13" s="775">
        <v>1</v>
      </c>
      <c r="O13" s="746">
        <v>0</v>
      </c>
      <c r="P13" s="746">
        <v>0</v>
      </c>
      <c r="Q13" s="769">
        <v>0</v>
      </c>
    </row>
    <row r="14" spans="1:17" ht="14.4" customHeight="1" x14ac:dyDescent="0.3">
      <c r="A14" s="772" t="s">
        <v>2674</v>
      </c>
      <c r="B14" s="778">
        <v>4</v>
      </c>
      <c r="C14" s="732"/>
      <c r="D14" s="732"/>
      <c r="E14" s="733"/>
      <c r="F14" s="775">
        <v>1</v>
      </c>
      <c r="G14" s="746">
        <v>0</v>
      </c>
      <c r="H14" s="746">
        <v>0</v>
      </c>
      <c r="I14" s="781">
        <v>0</v>
      </c>
      <c r="J14" s="778">
        <v>3</v>
      </c>
      <c r="K14" s="732"/>
      <c r="L14" s="732"/>
      <c r="M14" s="733"/>
      <c r="N14" s="775">
        <v>1</v>
      </c>
      <c r="O14" s="746">
        <v>0</v>
      </c>
      <c r="P14" s="746">
        <v>0</v>
      </c>
      <c r="Q14" s="769">
        <v>0</v>
      </c>
    </row>
    <row r="15" spans="1:17" ht="14.4" customHeight="1" x14ac:dyDescent="0.3">
      <c r="A15" s="772" t="s">
        <v>2675</v>
      </c>
      <c r="B15" s="778">
        <v>25</v>
      </c>
      <c r="C15" s="732"/>
      <c r="D15" s="732"/>
      <c r="E15" s="733"/>
      <c r="F15" s="775">
        <v>1</v>
      </c>
      <c r="G15" s="746">
        <v>0</v>
      </c>
      <c r="H15" s="746">
        <v>0</v>
      </c>
      <c r="I15" s="781">
        <v>0</v>
      </c>
      <c r="J15" s="778">
        <v>25</v>
      </c>
      <c r="K15" s="732"/>
      <c r="L15" s="732"/>
      <c r="M15" s="733"/>
      <c r="N15" s="775">
        <v>1</v>
      </c>
      <c r="O15" s="746">
        <v>0</v>
      </c>
      <c r="P15" s="746">
        <v>0</v>
      </c>
      <c r="Q15" s="769">
        <v>0</v>
      </c>
    </row>
    <row r="16" spans="1:17" ht="14.4" customHeight="1" thickBot="1" x14ac:dyDescent="0.35">
      <c r="A16" s="773" t="s">
        <v>2676</v>
      </c>
      <c r="B16" s="779"/>
      <c r="C16" s="739"/>
      <c r="D16" s="739"/>
      <c r="E16" s="740">
        <v>283</v>
      </c>
      <c r="F16" s="776">
        <v>0</v>
      </c>
      <c r="G16" s="747">
        <v>0</v>
      </c>
      <c r="H16" s="747">
        <v>0</v>
      </c>
      <c r="I16" s="782">
        <v>1</v>
      </c>
      <c r="J16" s="779"/>
      <c r="K16" s="739"/>
      <c r="L16" s="739"/>
      <c r="M16" s="740">
        <v>240</v>
      </c>
      <c r="N16" s="776">
        <v>0</v>
      </c>
      <c r="O16" s="747">
        <v>0</v>
      </c>
      <c r="P16" s="747">
        <v>0</v>
      </c>
      <c r="Q16" s="77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9">
        <v>32</v>
      </c>
      <c r="B5" s="710" t="s">
        <v>2677</v>
      </c>
      <c r="C5" s="713">
        <v>9778920.7500000075</v>
      </c>
      <c r="D5" s="713">
        <v>6183</v>
      </c>
      <c r="E5" s="713">
        <v>7964401.4900000012</v>
      </c>
      <c r="F5" s="783">
        <v>0.81444585692137805</v>
      </c>
      <c r="G5" s="713">
        <v>4225</v>
      </c>
      <c r="H5" s="783">
        <v>0.68332524664402394</v>
      </c>
      <c r="I5" s="713">
        <v>1814519.2600000068</v>
      </c>
      <c r="J5" s="783">
        <v>0.18555414307862197</v>
      </c>
      <c r="K5" s="713">
        <v>1958</v>
      </c>
      <c r="L5" s="783">
        <v>0.31667475335597606</v>
      </c>
      <c r="M5" s="713" t="s">
        <v>74</v>
      </c>
      <c r="N5" s="270"/>
    </row>
    <row r="6" spans="1:14" ht="14.4" customHeight="1" x14ac:dyDescent="0.3">
      <c r="A6" s="709">
        <v>32</v>
      </c>
      <c r="B6" s="710" t="s">
        <v>2678</v>
      </c>
      <c r="C6" s="713">
        <v>9756920.7500000075</v>
      </c>
      <c r="D6" s="713">
        <v>6014.5</v>
      </c>
      <c r="E6" s="713">
        <v>7964401.4900000012</v>
      </c>
      <c r="F6" s="783">
        <v>0.81628227737731651</v>
      </c>
      <c r="G6" s="713">
        <v>4093</v>
      </c>
      <c r="H6" s="783">
        <v>0.68052207166015466</v>
      </c>
      <c r="I6" s="713">
        <v>1792519.2600000068</v>
      </c>
      <c r="J6" s="783">
        <v>0.18371772262268354</v>
      </c>
      <c r="K6" s="713">
        <v>1921.5</v>
      </c>
      <c r="L6" s="783">
        <v>0.3194779283398454</v>
      </c>
      <c r="M6" s="713" t="s">
        <v>1</v>
      </c>
      <c r="N6" s="270"/>
    </row>
    <row r="7" spans="1:14" ht="14.4" customHeight="1" x14ac:dyDescent="0.3">
      <c r="A7" s="709">
        <v>32</v>
      </c>
      <c r="B7" s="710" t="s">
        <v>2679</v>
      </c>
      <c r="C7" s="713">
        <v>0</v>
      </c>
      <c r="D7" s="713">
        <v>146.5</v>
      </c>
      <c r="E7" s="713">
        <v>0</v>
      </c>
      <c r="F7" s="783" t="s">
        <v>568</v>
      </c>
      <c r="G7" s="713">
        <v>132</v>
      </c>
      <c r="H7" s="783">
        <v>0.90102389078498291</v>
      </c>
      <c r="I7" s="713">
        <v>0</v>
      </c>
      <c r="J7" s="783" t="s">
        <v>568</v>
      </c>
      <c r="K7" s="713">
        <v>14.5</v>
      </c>
      <c r="L7" s="783">
        <v>9.8976109215017066E-2</v>
      </c>
      <c r="M7" s="713" t="s">
        <v>1</v>
      </c>
      <c r="N7" s="270"/>
    </row>
    <row r="8" spans="1:14" ht="14.4" customHeight="1" x14ac:dyDescent="0.3">
      <c r="A8" s="709">
        <v>32</v>
      </c>
      <c r="B8" s="710" t="s">
        <v>2680</v>
      </c>
      <c r="C8" s="713">
        <v>22000</v>
      </c>
      <c r="D8" s="713">
        <v>22</v>
      </c>
      <c r="E8" s="713" t="s">
        <v>568</v>
      </c>
      <c r="F8" s="783">
        <v>0</v>
      </c>
      <c r="G8" s="713" t="s">
        <v>568</v>
      </c>
      <c r="H8" s="783">
        <v>0</v>
      </c>
      <c r="I8" s="713">
        <v>22000</v>
      </c>
      <c r="J8" s="783">
        <v>1</v>
      </c>
      <c r="K8" s="713">
        <v>22</v>
      </c>
      <c r="L8" s="783">
        <v>1</v>
      </c>
      <c r="M8" s="713" t="s">
        <v>1</v>
      </c>
      <c r="N8" s="270"/>
    </row>
    <row r="9" spans="1:14" ht="14.4" customHeight="1" x14ac:dyDescent="0.3">
      <c r="A9" s="709" t="s">
        <v>566</v>
      </c>
      <c r="B9" s="710" t="s">
        <v>3</v>
      </c>
      <c r="C9" s="713">
        <v>9778920.7500000075</v>
      </c>
      <c r="D9" s="713">
        <v>6183</v>
      </c>
      <c r="E9" s="713">
        <v>7964401.4900000012</v>
      </c>
      <c r="F9" s="783">
        <v>0.81444585692137805</v>
      </c>
      <c r="G9" s="713">
        <v>4225</v>
      </c>
      <c r="H9" s="783">
        <v>0.68332524664402394</v>
      </c>
      <c r="I9" s="713">
        <v>1814519.2600000068</v>
      </c>
      <c r="J9" s="783">
        <v>0.18555414307862197</v>
      </c>
      <c r="K9" s="713">
        <v>1958</v>
      </c>
      <c r="L9" s="783">
        <v>0.31667475335597606</v>
      </c>
      <c r="M9" s="713" t="s">
        <v>581</v>
      </c>
      <c r="N9" s="270"/>
    </row>
    <row r="11" spans="1:14" ht="14.4" customHeight="1" x14ac:dyDescent="0.3">
      <c r="A11" s="709">
        <v>32</v>
      </c>
      <c r="B11" s="710" t="s">
        <v>2677</v>
      </c>
      <c r="C11" s="713" t="s">
        <v>568</v>
      </c>
      <c r="D11" s="713" t="s">
        <v>568</v>
      </c>
      <c r="E11" s="713" t="s">
        <v>568</v>
      </c>
      <c r="F11" s="783" t="s">
        <v>568</v>
      </c>
      <c r="G11" s="713" t="s">
        <v>568</v>
      </c>
      <c r="H11" s="783" t="s">
        <v>568</v>
      </c>
      <c r="I11" s="713" t="s">
        <v>568</v>
      </c>
      <c r="J11" s="783" t="s">
        <v>568</v>
      </c>
      <c r="K11" s="713" t="s">
        <v>568</v>
      </c>
      <c r="L11" s="783" t="s">
        <v>568</v>
      </c>
      <c r="M11" s="713" t="s">
        <v>74</v>
      </c>
      <c r="N11" s="270"/>
    </row>
    <row r="12" spans="1:14" ht="14.4" customHeight="1" x14ac:dyDescent="0.3">
      <c r="A12" s="709" t="s">
        <v>2681</v>
      </c>
      <c r="B12" s="710" t="s">
        <v>2678</v>
      </c>
      <c r="C12" s="713">
        <v>461567.81999999983</v>
      </c>
      <c r="D12" s="713">
        <v>479</v>
      </c>
      <c r="E12" s="713">
        <v>362458.17999999982</v>
      </c>
      <c r="F12" s="783">
        <v>0.78527610525361136</v>
      </c>
      <c r="G12" s="713">
        <v>317</v>
      </c>
      <c r="H12" s="783">
        <v>0.66179540709812112</v>
      </c>
      <c r="I12" s="713">
        <v>99109.64</v>
      </c>
      <c r="J12" s="783">
        <v>0.21472389474638859</v>
      </c>
      <c r="K12" s="713">
        <v>162</v>
      </c>
      <c r="L12" s="783">
        <v>0.33820459290187893</v>
      </c>
      <c r="M12" s="713" t="s">
        <v>1</v>
      </c>
      <c r="N12" s="270"/>
    </row>
    <row r="13" spans="1:14" ht="14.4" customHeight="1" x14ac:dyDescent="0.3">
      <c r="A13" s="709" t="s">
        <v>2681</v>
      </c>
      <c r="B13" s="710" t="s">
        <v>2679</v>
      </c>
      <c r="C13" s="713">
        <v>0</v>
      </c>
      <c r="D13" s="713">
        <v>1</v>
      </c>
      <c r="E13" s="713">
        <v>0</v>
      </c>
      <c r="F13" s="783" t="s">
        <v>568</v>
      </c>
      <c r="G13" s="713">
        <v>1</v>
      </c>
      <c r="H13" s="783">
        <v>1</v>
      </c>
      <c r="I13" s="713" t="s">
        <v>568</v>
      </c>
      <c r="J13" s="783" t="s">
        <v>568</v>
      </c>
      <c r="K13" s="713" t="s">
        <v>568</v>
      </c>
      <c r="L13" s="783">
        <v>0</v>
      </c>
      <c r="M13" s="713" t="s">
        <v>1</v>
      </c>
      <c r="N13" s="270"/>
    </row>
    <row r="14" spans="1:14" ht="14.4" customHeight="1" x14ac:dyDescent="0.3">
      <c r="A14" s="709" t="s">
        <v>2681</v>
      </c>
      <c r="B14" s="710" t="s">
        <v>2680</v>
      </c>
      <c r="C14" s="713">
        <v>3000</v>
      </c>
      <c r="D14" s="713">
        <v>3</v>
      </c>
      <c r="E14" s="713" t="s">
        <v>568</v>
      </c>
      <c r="F14" s="783">
        <v>0</v>
      </c>
      <c r="G14" s="713" t="s">
        <v>568</v>
      </c>
      <c r="H14" s="783">
        <v>0</v>
      </c>
      <c r="I14" s="713">
        <v>3000</v>
      </c>
      <c r="J14" s="783">
        <v>1</v>
      </c>
      <c r="K14" s="713">
        <v>3</v>
      </c>
      <c r="L14" s="783">
        <v>1</v>
      </c>
      <c r="M14" s="713" t="s">
        <v>1</v>
      </c>
      <c r="N14" s="270"/>
    </row>
    <row r="15" spans="1:14" ht="14.4" customHeight="1" x14ac:dyDescent="0.3">
      <c r="A15" s="709" t="s">
        <v>2681</v>
      </c>
      <c r="B15" s="710" t="s">
        <v>2682</v>
      </c>
      <c r="C15" s="713">
        <v>464567.81999999983</v>
      </c>
      <c r="D15" s="713">
        <v>483</v>
      </c>
      <c r="E15" s="713">
        <v>362458.17999999982</v>
      </c>
      <c r="F15" s="783">
        <v>0.78020509470500976</v>
      </c>
      <c r="G15" s="713">
        <v>318</v>
      </c>
      <c r="H15" s="783">
        <v>0.65838509316770188</v>
      </c>
      <c r="I15" s="713">
        <v>102109.64</v>
      </c>
      <c r="J15" s="783">
        <v>0.21979490529499016</v>
      </c>
      <c r="K15" s="713">
        <v>165</v>
      </c>
      <c r="L15" s="783">
        <v>0.34161490683229812</v>
      </c>
      <c r="M15" s="713" t="s">
        <v>585</v>
      </c>
      <c r="N15" s="270"/>
    </row>
    <row r="16" spans="1:14" ht="14.4" customHeight="1" x14ac:dyDescent="0.3">
      <c r="A16" s="709" t="s">
        <v>568</v>
      </c>
      <c r="B16" s="710" t="s">
        <v>568</v>
      </c>
      <c r="C16" s="713" t="s">
        <v>568</v>
      </c>
      <c r="D16" s="713" t="s">
        <v>568</v>
      </c>
      <c r="E16" s="713" t="s">
        <v>568</v>
      </c>
      <c r="F16" s="783" t="s">
        <v>568</v>
      </c>
      <c r="G16" s="713" t="s">
        <v>568</v>
      </c>
      <c r="H16" s="783" t="s">
        <v>568</v>
      </c>
      <c r="I16" s="713" t="s">
        <v>568</v>
      </c>
      <c r="J16" s="783" t="s">
        <v>568</v>
      </c>
      <c r="K16" s="713" t="s">
        <v>568</v>
      </c>
      <c r="L16" s="783" t="s">
        <v>568</v>
      </c>
      <c r="M16" s="713" t="s">
        <v>586</v>
      </c>
      <c r="N16" s="270"/>
    </row>
    <row r="17" spans="1:14" ht="14.4" customHeight="1" x14ac:dyDescent="0.3">
      <c r="A17" s="709" t="s">
        <v>2683</v>
      </c>
      <c r="B17" s="710" t="s">
        <v>2678</v>
      </c>
      <c r="C17" s="713">
        <v>8713624.1800000127</v>
      </c>
      <c r="D17" s="713">
        <v>5339.5</v>
      </c>
      <c r="E17" s="713">
        <v>7093078.810000007</v>
      </c>
      <c r="F17" s="783">
        <v>0.8140216588960113</v>
      </c>
      <c r="G17" s="713">
        <v>3604</v>
      </c>
      <c r="H17" s="783">
        <v>0.67496956643880512</v>
      </c>
      <c r="I17" s="713">
        <v>1620545.3700000059</v>
      </c>
      <c r="J17" s="783">
        <v>0.18597834110398867</v>
      </c>
      <c r="K17" s="713">
        <v>1735.5</v>
      </c>
      <c r="L17" s="783">
        <v>0.32503043356119488</v>
      </c>
      <c r="M17" s="713" t="s">
        <v>1</v>
      </c>
      <c r="N17" s="270"/>
    </row>
    <row r="18" spans="1:14" ht="14.4" customHeight="1" x14ac:dyDescent="0.3">
      <c r="A18" s="709" t="s">
        <v>2683</v>
      </c>
      <c r="B18" s="710" t="s">
        <v>2679</v>
      </c>
      <c r="C18" s="713">
        <v>0</v>
      </c>
      <c r="D18" s="713">
        <v>144.5</v>
      </c>
      <c r="E18" s="713">
        <v>0</v>
      </c>
      <c r="F18" s="783" t="s">
        <v>568</v>
      </c>
      <c r="G18" s="713">
        <v>130</v>
      </c>
      <c r="H18" s="783">
        <v>0.89965397923875434</v>
      </c>
      <c r="I18" s="713">
        <v>0</v>
      </c>
      <c r="J18" s="783" t="s">
        <v>568</v>
      </c>
      <c r="K18" s="713">
        <v>14.5</v>
      </c>
      <c r="L18" s="783">
        <v>0.10034602076124567</v>
      </c>
      <c r="M18" s="713" t="s">
        <v>1</v>
      </c>
      <c r="N18" s="270"/>
    </row>
    <row r="19" spans="1:14" ht="14.4" customHeight="1" x14ac:dyDescent="0.3">
      <c r="A19" s="709" t="s">
        <v>2683</v>
      </c>
      <c r="B19" s="710" t="s">
        <v>2680</v>
      </c>
      <c r="C19" s="713">
        <v>16000</v>
      </c>
      <c r="D19" s="713">
        <v>16</v>
      </c>
      <c r="E19" s="713" t="s">
        <v>568</v>
      </c>
      <c r="F19" s="783">
        <v>0</v>
      </c>
      <c r="G19" s="713" t="s">
        <v>568</v>
      </c>
      <c r="H19" s="783">
        <v>0</v>
      </c>
      <c r="I19" s="713">
        <v>16000</v>
      </c>
      <c r="J19" s="783">
        <v>1</v>
      </c>
      <c r="K19" s="713">
        <v>16</v>
      </c>
      <c r="L19" s="783">
        <v>1</v>
      </c>
      <c r="M19" s="713" t="s">
        <v>1</v>
      </c>
      <c r="N19" s="270"/>
    </row>
    <row r="20" spans="1:14" ht="14.4" customHeight="1" x14ac:dyDescent="0.3">
      <c r="A20" s="709" t="s">
        <v>2683</v>
      </c>
      <c r="B20" s="710" t="s">
        <v>2684</v>
      </c>
      <c r="C20" s="713">
        <v>8729624.1800000127</v>
      </c>
      <c r="D20" s="713">
        <v>5500</v>
      </c>
      <c r="E20" s="713">
        <v>7093078.810000007</v>
      </c>
      <c r="F20" s="783">
        <v>0.81252968784734059</v>
      </c>
      <c r="G20" s="713">
        <v>3734</v>
      </c>
      <c r="H20" s="783">
        <v>0.67890909090909091</v>
      </c>
      <c r="I20" s="713">
        <v>1636545.3700000059</v>
      </c>
      <c r="J20" s="783">
        <v>0.18747031215265941</v>
      </c>
      <c r="K20" s="713">
        <v>1766</v>
      </c>
      <c r="L20" s="783">
        <v>0.32109090909090909</v>
      </c>
      <c r="M20" s="713" t="s">
        <v>585</v>
      </c>
      <c r="N20" s="270"/>
    </row>
    <row r="21" spans="1:14" ht="14.4" customHeight="1" x14ac:dyDescent="0.3">
      <c r="A21" s="709" t="s">
        <v>568</v>
      </c>
      <c r="B21" s="710" t="s">
        <v>568</v>
      </c>
      <c r="C21" s="713" t="s">
        <v>568</v>
      </c>
      <c r="D21" s="713" t="s">
        <v>568</v>
      </c>
      <c r="E21" s="713" t="s">
        <v>568</v>
      </c>
      <c r="F21" s="783" t="s">
        <v>568</v>
      </c>
      <c r="G21" s="713" t="s">
        <v>568</v>
      </c>
      <c r="H21" s="783" t="s">
        <v>568</v>
      </c>
      <c r="I21" s="713" t="s">
        <v>568</v>
      </c>
      <c r="J21" s="783" t="s">
        <v>568</v>
      </c>
      <c r="K21" s="713" t="s">
        <v>568</v>
      </c>
      <c r="L21" s="783" t="s">
        <v>568</v>
      </c>
      <c r="M21" s="713" t="s">
        <v>586</v>
      </c>
      <c r="N21" s="270"/>
    </row>
    <row r="22" spans="1:14" ht="14.4" customHeight="1" x14ac:dyDescent="0.3">
      <c r="A22" s="709" t="s">
        <v>2685</v>
      </c>
      <c r="B22" s="710" t="s">
        <v>2678</v>
      </c>
      <c r="C22" s="713">
        <v>318194.49999999994</v>
      </c>
      <c r="D22" s="713">
        <v>136</v>
      </c>
      <c r="E22" s="713">
        <v>254076.3299999999</v>
      </c>
      <c r="F22" s="783">
        <v>0.7984937828906532</v>
      </c>
      <c r="G22" s="713">
        <v>115</v>
      </c>
      <c r="H22" s="783">
        <v>0.84558823529411764</v>
      </c>
      <c r="I22" s="713">
        <v>64118.17000000002</v>
      </c>
      <c r="J22" s="783">
        <v>0.20150621710934674</v>
      </c>
      <c r="K22" s="713">
        <v>21</v>
      </c>
      <c r="L22" s="783">
        <v>0.15441176470588236</v>
      </c>
      <c r="M22" s="713" t="s">
        <v>1</v>
      </c>
      <c r="N22" s="270"/>
    </row>
    <row r="23" spans="1:14" ht="14.4" customHeight="1" x14ac:dyDescent="0.3">
      <c r="A23" s="709" t="s">
        <v>2685</v>
      </c>
      <c r="B23" s="710" t="s">
        <v>2680</v>
      </c>
      <c r="C23" s="713">
        <v>3000</v>
      </c>
      <c r="D23" s="713">
        <v>3</v>
      </c>
      <c r="E23" s="713" t="s">
        <v>568</v>
      </c>
      <c r="F23" s="783">
        <v>0</v>
      </c>
      <c r="G23" s="713" t="s">
        <v>568</v>
      </c>
      <c r="H23" s="783">
        <v>0</v>
      </c>
      <c r="I23" s="713">
        <v>3000</v>
      </c>
      <c r="J23" s="783">
        <v>1</v>
      </c>
      <c r="K23" s="713">
        <v>3</v>
      </c>
      <c r="L23" s="783">
        <v>1</v>
      </c>
      <c r="M23" s="713" t="s">
        <v>1</v>
      </c>
      <c r="N23" s="270"/>
    </row>
    <row r="24" spans="1:14" ht="14.4" customHeight="1" x14ac:dyDescent="0.3">
      <c r="A24" s="709" t="s">
        <v>2685</v>
      </c>
      <c r="B24" s="710" t="s">
        <v>2686</v>
      </c>
      <c r="C24" s="713">
        <v>321194.49999999994</v>
      </c>
      <c r="D24" s="713">
        <v>139</v>
      </c>
      <c r="E24" s="713">
        <v>254076.3299999999</v>
      </c>
      <c r="F24" s="783">
        <v>0.79103574314005987</v>
      </c>
      <c r="G24" s="713">
        <v>115</v>
      </c>
      <c r="H24" s="783">
        <v>0.82733812949640284</v>
      </c>
      <c r="I24" s="713">
        <v>67118.170000000013</v>
      </c>
      <c r="J24" s="783">
        <v>0.20896425685994008</v>
      </c>
      <c r="K24" s="713">
        <v>24</v>
      </c>
      <c r="L24" s="783">
        <v>0.17266187050359713</v>
      </c>
      <c r="M24" s="713" t="s">
        <v>585</v>
      </c>
      <c r="N24" s="270"/>
    </row>
    <row r="25" spans="1:14" ht="14.4" customHeight="1" x14ac:dyDescent="0.3">
      <c r="A25" s="709" t="s">
        <v>568</v>
      </c>
      <c r="B25" s="710" t="s">
        <v>568</v>
      </c>
      <c r="C25" s="713" t="s">
        <v>568</v>
      </c>
      <c r="D25" s="713" t="s">
        <v>568</v>
      </c>
      <c r="E25" s="713" t="s">
        <v>568</v>
      </c>
      <c r="F25" s="783" t="s">
        <v>568</v>
      </c>
      <c r="G25" s="713" t="s">
        <v>568</v>
      </c>
      <c r="H25" s="783" t="s">
        <v>568</v>
      </c>
      <c r="I25" s="713" t="s">
        <v>568</v>
      </c>
      <c r="J25" s="783" t="s">
        <v>568</v>
      </c>
      <c r="K25" s="713" t="s">
        <v>568</v>
      </c>
      <c r="L25" s="783" t="s">
        <v>568</v>
      </c>
      <c r="M25" s="713" t="s">
        <v>586</v>
      </c>
      <c r="N25" s="270"/>
    </row>
    <row r="26" spans="1:14" ht="14.4" customHeight="1" x14ac:dyDescent="0.3">
      <c r="A26" s="709" t="s">
        <v>2687</v>
      </c>
      <c r="B26" s="710" t="s">
        <v>2678</v>
      </c>
      <c r="C26" s="713">
        <v>263534.25</v>
      </c>
      <c r="D26" s="713">
        <v>60</v>
      </c>
      <c r="E26" s="713">
        <v>254788.17</v>
      </c>
      <c r="F26" s="783">
        <v>0.96681235930434095</v>
      </c>
      <c r="G26" s="713">
        <v>57</v>
      </c>
      <c r="H26" s="783">
        <v>0.95</v>
      </c>
      <c r="I26" s="713">
        <v>8746.0799999999981</v>
      </c>
      <c r="J26" s="783">
        <v>3.3187640695659097E-2</v>
      </c>
      <c r="K26" s="713">
        <v>3</v>
      </c>
      <c r="L26" s="783">
        <v>0.05</v>
      </c>
      <c r="M26" s="713" t="s">
        <v>1</v>
      </c>
      <c r="N26" s="270"/>
    </row>
    <row r="27" spans="1:14" ht="14.4" customHeight="1" x14ac:dyDescent="0.3">
      <c r="A27" s="709" t="s">
        <v>2687</v>
      </c>
      <c r="B27" s="710" t="s">
        <v>2679</v>
      </c>
      <c r="C27" s="713">
        <v>0</v>
      </c>
      <c r="D27" s="713">
        <v>1</v>
      </c>
      <c r="E27" s="713">
        <v>0</v>
      </c>
      <c r="F27" s="783" t="s">
        <v>568</v>
      </c>
      <c r="G27" s="713">
        <v>1</v>
      </c>
      <c r="H27" s="783">
        <v>1</v>
      </c>
      <c r="I27" s="713" t="s">
        <v>568</v>
      </c>
      <c r="J27" s="783" t="s">
        <v>568</v>
      </c>
      <c r="K27" s="713" t="s">
        <v>568</v>
      </c>
      <c r="L27" s="783">
        <v>0</v>
      </c>
      <c r="M27" s="713" t="s">
        <v>1</v>
      </c>
      <c r="N27" s="270"/>
    </row>
    <row r="28" spans="1:14" ht="14.4" customHeight="1" x14ac:dyDescent="0.3">
      <c r="A28" s="709" t="s">
        <v>2687</v>
      </c>
      <c r="B28" s="710" t="s">
        <v>2688</v>
      </c>
      <c r="C28" s="713">
        <v>263534.25</v>
      </c>
      <c r="D28" s="713">
        <v>61</v>
      </c>
      <c r="E28" s="713">
        <v>254788.17</v>
      </c>
      <c r="F28" s="783">
        <v>0.96681235930434095</v>
      </c>
      <c r="G28" s="713">
        <v>58</v>
      </c>
      <c r="H28" s="783">
        <v>0.95081967213114749</v>
      </c>
      <c r="I28" s="713">
        <v>8746.0799999999981</v>
      </c>
      <c r="J28" s="783">
        <v>3.3187640695659097E-2</v>
      </c>
      <c r="K28" s="713">
        <v>3</v>
      </c>
      <c r="L28" s="783">
        <v>4.9180327868852458E-2</v>
      </c>
      <c r="M28" s="713" t="s">
        <v>585</v>
      </c>
      <c r="N28" s="270"/>
    </row>
    <row r="29" spans="1:14" ht="14.4" customHeight="1" x14ac:dyDescent="0.3">
      <c r="A29" s="709" t="s">
        <v>568</v>
      </c>
      <c r="B29" s="710" t="s">
        <v>568</v>
      </c>
      <c r="C29" s="713" t="s">
        <v>568</v>
      </c>
      <c r="D29" s="713" t="s">
        <v>568</v>
      </c>
      <c r="E29" s="713" t="s">
        <v>568</v>
      </c>
      <c r="F29" s="783" t="s">
        <v>568</v>
      </c>
      <c r="G29" s="713" t="s">
        <v>568</v>
      </c>
      <c r="H29" s="783" t="s">
        <v>568</v>
      </c>
      <c r="I29" s="713" t="s">
        <v>568</v>
      </c>
      <c r="J29" s="783" t="s">
        <v>568</v>
      </c>
      <c r="K29" s="713" t="s">
        <v>568</v>
      </c>
      <c r="L29" s="783" t="s">
        <v>568</v>
      </c>
      <c r="M29" s="713" t="s">
        <v>586</v>
      </c>
      <c r="N29" s="270"/>
    </row>
    <row r="30" spans="1:14" ht="14.4" customHeight="1" x14ac:dyDescent="0.3">
      <c r="A30" s="709" t="s">
        <v>566</v>
      </c>
      <c r="B30" s="710" t="s">
        <v>2689</v>
      </c>
      <c r="C30" s="713">
        <v>9778920.750000013</v>
      </c>
      <c r="D30" s="713">
        <v>6183</v>
      </c>
      <c r="E30" s="713">
        <v>7964401.4900000067</v>
      </c>
      <c r="F30" s="783">
        <v>0.81444585692137816</v>
      </c>
      <c r="G30" s="713">
        <v>4225</v>
      </c>
      <c r="H30" s="783">
        <v>0.68332524664402394</v>
      </c>
      <c r="I30" s="713">
        <v>1814519.2600000058</v>
      </c>
      <c r="J30" s="783">
        <v>0.18555414307862178</v>
      </c>
      <c r="K30" s="713">
        <v>1958</v>
      </c>
      <c r="L30" s="783">
        <v>0.31667475335597606</v>
      </c>
      <c r="M30" s="713" t="s">
        <v>581</v>
      </c>
      <c r="N30" s="270"/>
    </row>
    <row r="31" spans="1:14" ht="14.4" customHeight="1" x14ac:dyDescent="0.3">
      <c r="A31" s="784" t="s">
        <v>2690</v>
      </c>
    </row>
    <row r="32" spans="1:14" ht="14.4" customHeight="1" x14ac:dyDescent="0.3">
      <c r="A32" s="785" t="s">
        <v>2691</v>
      </c>
    </row>
    <row r="33" spans="1:1" ht="14.4" customHeight="1" x14ac:dyDescent="0.3">
      <c r="A33" s="784" t="s">
        <v>2692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30">
    <cfRule type="expression" dxfId="54" priority="4">
      <formula>AND(LEFT(M11,6)&lt;&gt;"mezera",M11&lt;&gt;"")</formula>
    </cfRule>
  </conditionalFormatting>
  <conditionalFormatting sqref="A11:A30">
    <cfRule type="expression" dxfId="53" priority="2">
      <formula>AND(M11&lt;&gt;"",M11&lt;&gt;"mezeraKL")</formula>
    </cfRule>
  </conditionalFormatting>
  <conditionalFormatting sqref="F11:F30">
    <cfRule type="cellIs" dxfId="52" priority="1" operator="lessThan">
      <formula>0.6</formula>
    </cfRule>
  </conditionalFormatting>
  <conditionalFormatting sqref="B11:L30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30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2" t="s">
        <v>167</v>
      </c>
      <c r="B4" s="763" t="s">
        <v>19</v>
      </c>
      <c r="C4" s="789"/>
      <c r="D4" s="763" t="s">
        <v>20</v>
      </c>
      <c r="E4" s="789"/>
      <c r="F4" s="763" t="s">
        <v>19</v>
      </c>
      <c r="G4" s="766" t="s">
        <v>2</v>
      </c>
      <c r="H4" s="763" t="s">
        <v>20</v>
      </c>
      <c r="I4" s="766" t="s">
        <v>2</v>
      </c>
      <c r="J4" s="763" t="s">
        <v>19</v>
      </c>
      <c r="K4" s="766" t="s">
        <v>2</v>
      </c>
      <c r="L4" s="763" t="s">
        <v>20</v>
      </c>
      <c r="M4" s="767" t="s">
        <v>2</v>
      </c>
    </row>
    <row r="5" spans="1:13" ht="14.4" customHeight="1" x14ac:dyDescent="0.3">
      <c r="A5" s="786" t="s">
        <v>2693</v>
      </c>
      <c r="B5" s="777">
        <v>361063.79999999993</v>
      </c>
      <c r="C5" s="721">
        <v>1</v>
      </c>
      <c r="D5" s="790">
        <v>363</v>
      </c>
      <c r="E5" s="793" t="s">
        <v>2693</v>
      </c>
      <c r="F5" s="777">
        <v>306519.94999999995</v>
      </c>
      <c r="G5" s="745">
        <v>0.84893570056039958</v>
      </c>
      <c r="H5" s="725">
        <v>266</v>
      </c>
      <c r="I5" s="768">
        <v>0.73278236914600547</v>
      </c>
      <c r="J5" s="796">
        <v>54543.85</v>
      </c>
      <c r="K5" s="745">
        <v>0.15106429943960045</v>
      </c>
      <c r="L5" s="725">
        <v>97</v>
      </c>
      <c r="M5" s="768">
        <v>0.26721763085399447</v>
      </c>
    </row>
    <row r="6" spans="1:13" ht="14.4" customHeight="1" x14ac:dyDescent="0.3">
      <c r="A6" s="787" t="s">
        <v>2694</v>
      </c>
      <c r="B6" s="778">
        <v>456.32</v>
      </c>
      <c r="C6" s="728">
        <v>1</v>
      </c>
      <c r="D6" s="791">
        <v>2</v>
      </c>
      <c r="E6" s="794" t="s">
        <v>2694</v>
      </c>
      <c r="F6" s="778">
        <v>456.32</v>
      </c>
      <c r="G6" s="746">
        <v>1</v>
      </c>
      <c r="H6" s="732">
        <v>2</v>
      </c>
      <c r="I6" s="769">
        <v>1</v>
      </c>
      <c r="J6" s="797"/>
      <c r="K6" s="746">
        <v>0</v>
      </c>
      <c r="L6" s="732"/>
      <c r="M6" s="769">
        <v>0</v>
      </c>
    </row>
    <row r="7" spans="1:13" ht="14.4" customHeight="1" x14ac:dyDescent="0.3">
      <c r="A7" s="787" t="s">
        <v>2695</v>
      </c>
      <c r="B7" s="778">
        <v>22841.649999999998</v>
      </c>
      <c r="C7" s="728">
        <v>1</v>
      </c>
      <c r="D7" s="791">
        <v>12</v>
      </c>
      <c r="E7" s="794" t="s">
        <v>2695</v>
      </c>
      <c r="F7" s="778">
        <v>22841.649999999998</v>
      </c>
      <c r="G7" s="746">
        <v>1</v>
      </c>
      <c r="H7" s="732">
        <v>12</v>
      </c>
      <c r="I7" s="769">
        <v>1</v>
      </c>
      <c r="J7" s="797"/>
      <c r="K7" s="746">
        <v>0</v>
      </c>
      <c r="L7" s="732"/>
      <c r="M7" s="769">
        <v>0</v>
      </c>
    </row>
    <row r="8" spans="1:13" ht="14.4" customHeight="1" x14ac:dyDescent="0.3">
      <c r="A8" s="787" t="s">
        <v>2696</v>
      </c>
      <c r="B8" s="778">
        <v>416462.35</v>
      </c>
      <c r="C8" s="728">
        <v>1</v>
      </c>
      <c r="D8" s="791">
        <v>221</v>
      </c>
      <c r="E8" s="794" t="s">
        <v>2696</v>
      </c>
      <c r="F8" s="778">
        <v>304694.93</v>
      </c>
      <c r="G8" s="746">
        <v>0.73162659241585704</v>
      </c>
      <c r="H8" s="732">
        <v>128</v>
      </c>
      <c r="I8" s="769">
        <v>0.579185520361991</v>
      </c>
      <c r="J8" s="797">
        <v>111767.42</v>
      </c>
      <c r="K8" s="746">
        <v>0.26837340758414296</v>
      </c>
      <c r="L8" s="732">
        <v>93</v>
      </c>
      <c r="M8" s="769">
        <v>0.42081447963800905</v>
      </c>
    </row>
    <row r="9" spans="1:13" ht="14.4" customHeight="1" x14ac:dyDescent="0.3">
      <c r="A9" s="787" t="s">
        <v>2697</v>
      </c>
      <c r="B9" s="778">
        <v>1054659.56</v>
      </c>
      <c r="C9" s="728">
        <v>1</v>
      </c>
      <c r="D9" s="791">
        <v>250</v>
      </c>
      <c r="E9" s="794" t="s">
        <v>2697</v>
      </c>
      <c r="F9" s="778">
        <v>944017.37</v>
      </c>
      <c r="G9" s="746">
        <v>0.89509203330030018</v>
      </c>
      <c r="H9" s="732">
        <v>181</v>
      </c>
      <c r="I9" s="769">
        <v>0.72399999999999998</v>
      </c>
      <c r="J9" s="797">
        <v>110642.18999999999</v>
      </c>
      <c r="K9" s="746">
        <v>0.10490796669969975</v>
      </c>
      <c r="L9" s="732">
        <v>69</v>
      </c>
      <c r="M9" s="769">
        <v>0.27600000000000002</v>
      </c>
    </row>
    <row r="10" spans="1:13" ht="14.4" customHeight="1" x14ac:dyDescent="0.3">
      <c r="A10" s="787" t="s">
        <v>2698</v>
      </c>
      <c r="B10" s="778">
        <v>216741.00000000003</v>
      </c>
      <c r="C10" s="728">
        <v>1</v>
      </c>
      <c r="D10" s="791">
        <v>139</v>
      </c>
      <c r="E10" s="794" t="s">
        <v>2698</v>
      </c>
      <c r="F10" s="778">
        <v>183295.96000000002</v>
      </c>
      <c r="G10" s="746">
        <v>0.84569121670565328</v>
      </c>
      <c r="H10" s="732">
        <v>81</v>
      </c>
      <c r="I10" s="769">
        <v>0.58273381294964033</v>
      </c>
      <c r="J10" s="797">
        <v>33445.040000000001</v>
      </c>
      <c r="K10" s="746">
        <v>0.15430878329434669</v>
      </c>
      <c r="L10" s="732">
        <v>58</v>
      </c>
      <c r="M10" s="769">
        <v>0.41726618705035973</v>
      </c>
    </row>
    <row r="11" spans="1:13" ht="14.4" customHeight="1" x14ac:dyDescent="0.3">
      <c r="A11" s="787" t="s">
        <v>2699</v>
      </c>
      <c r="B11" s="778">
        <v>156603.89000000001</v>
      </c>
      <c r="C11" s="728">
        <v>1</v>
      </c>
      <c r="D11" s="791">
        <v>137</v>
      </c>
      <c r="E11" s="794" t="s">
        <v>2699</v>
      </c>
      <c r="F11" s="778">
        <v>83539.679999999993</v>
      </c>
      <c r="G11" s="746">
        <v>0.5334457528481571</v>
      </c>
      <c r="H11" s="732">
        <v>55</v>
      </c>
      <c r="I11" s="769">
        <v>0.40145985401459855</v>
      </c>
      <c r="J11" s="797">
        <v>73064.210000000006</v>
      </c>
      <c r="K11" s="746">
        <v>0.46655424715184279</v>
      </c>
      <c r="L11" s="732">
        <v>82</v>
      </c>
      <c r="M11" s="769">
        <v>0.59854014598540151</v>
      </c>
    </row>
    <row r="12" spans="1:13" ht="14.4" customHeight="1" x14ac:dyDescent="0.3">
      <c r="A12" s="787" t="s">
        <v>2700</v>
      </c>
      <c r="B12" s="778">
        <v>961.56999999999994</v>
      </c>
      <c r="C12" s="728">
        <v>1</v>
      </c>
      <c r="D12" s="791">
        <v>4</v>
      </c>
      <c r="E12" s="794" t="s">
        <v>2700</v>
      </c>
      <c r="F12" s="778">
        <v>484.52</v>
      </c>
      <c r="G12" s="746">
        <v>0.50388427259585888</v>
      </c>
      <c r="H12" s="732">
        <v>2</v>
      </c>
      <c r="I12" s="769">
        <v>0.5</v>
      </c>
      <c r="J12" s="797">
        <v>477.04999999999995</v>
      </c>
      <c r="K12" s="746">
        <v>0.49611572740414112</v>
      </c>
      <c r="L12" s="732">
        <v>2</v>
      </c>
      <c r="M12" s="769">
        <v>0.5</v>
      </c>
    </row>
    <row r="13" spans="1:13" ht="14.4" customHeight="1" x14ac:dyDescent="0.3">
      <c r="A13" s="787" t="s">
        <v>2701</v>
      </c>
      <c r="B13" s="778">
        <v>126740.40999999999</v>
      </c>
      <c r="C13" s="728">
        <v>1</v>
      </c>
      <c r="D13" s="791">
        <v>108</v>
      </c>
      <c r="E13" s="794" t="s">
        <v>2701</v>
      </c>
      <c r="F13" s="778">
        <v>94334.9</v>
      </c>
      <c r="G13" s="746">
        <v>0.74431588157242035</v>
      </c>
      <c r="H13" s="732">
        <v>78</v>
      </c>
      <c r="I13" s="769">
        <v>0.72222222222222221</v>
      </c>
      <c r="J13" s="797">
        <v>32405.51</v>
      </c>
      <c r="K13" s="746">
        <v>0.25568411842757965</v>
      </c>
      <c r="L13" s="732">
        <v>30</v>
      </c>
      <c r="M13" s="769">
        <v>0.27777777777777779</v>
      </c>
    </row>
    <row r="14" spans="1:13" ht="14.4" customHeight="1" x14ac:dyDescent="0.3">
      <c r="A14" s="787" t="s">
        <v>2702</v>
      </c>
      <c r="B14" s="778">
        <v>1061031.8800000001</v>
      </c>
      <c r="C14" s="728">
        <v>1</v>
      </c>
      <c r="D14" s="791">
        <v>241</v>
      </c>
      <c r="E14" s="794" t="s">
        <v>2702</v>
      </c>
      <c r="F14" s="778">
        <v>879239.69000000006</v>
      </c>
      <c r="G14" s="746">
        <v>0.82866472400433433</v>
      </c>
      <c r="H14" s="732">
        <v>182</v>
      </c>
      <c r="I14" s="769">
        <v>0.75518672199170123</v>
      </c>
      <c r="J14" s="797">
        <v>181792.19000000003</v>
      </c>
      <c r="K14" s="746">
        <v>0.17133527599566567</v>
      </c>
      <c r="L14" s="732">
        <v>59</v>
      </c>
      <c r="M14" s="769">
        <v>0.24481327800829875</v>
      </c>
    </row>
    <row r="15" spans="1:13" ht="14.4" customHeight="1" x14ac:dyDescent="0.3">
      <c r="A15" s="787" t="s">
        <v>2703</v>
      </c>
      <c r="B15" s="778">
        <v>191569.27</v>
      </c>
      <c r="C15" s="728">
        <v>1</v>
      </c>
      <c r="D15" s="791">
        <v>205</v>
      </c>
      <c r="E15" s="794" t="s">
        <v>2703</v>
      </c>
      <c r="F15" s="778">
        <v>127609.97999999997</v>
      </c>
      <c r="G15" s="746">
        <v>0.6661296981504391</v>
      </c>
      <c r="H15" s="732">
        <v>133</v>
      </c>
      <c r="I15" s="769">
        <v>0.64878048780487807</v>
      </c>
      <c r="J15" s="797">
        <v>63959.290000000015</v>
      </c>
      <c r="K15" s="746">
        <v>0.33387030184956085</v>
      </c>
      <c r="L15" s="732">
        <v>72</v>
      </c>
      <c r="M15" s="769">
        <v>0.35121951219512193</v>
      </c>
    </row>
    <row r="16" spans="1:13" ht="14.4" customHeight="1" x14ac:dyDescent="0.3">
      <c r="A16" s="787" t="s">
        <v>2704</v>
      </c>
      <c r="B16" s="778">
        <v>458725.03</v>
      </c>
      <c r="C16" s="728">
        <v>1</v>
      </c>
      <c r="D16" s="791">
        <v>268</v>
      </c>
      <c r="E16" s="794" t="s">
        <v>2704</v>
      </c>
      <c r="F16" s="778">
        <v>403808.84</v>
      </c>
      <c r="G16" s="746">
        <v>0.88028516778341048</v>
      </c>
      <c r="H16" s="732">
        <v>196</v>
      </c>
      <c r="I16" s="769">
        <v>0.73134328358208955</v>
      </c>
      <c r="J16" s="797">
        <v>54916.19</v>
      </c>
      <c r="K16" s="746">
        <v>0.11971483221658953</v>
      </c>
      <c r="L16" s="732">
        <v>72</v>
      </c>
      <c r="M16" s="769">
        <v>0.26865671641791045</v>
      </c>
    </row>
    <row r="17" spans="1:13" ht="14.4" customHeight="1" x14ac:dyDescent="0.3">
      <c r="A17" s="787" t="s">
        <v>2705</v>
      </c>
      <c r="B17" s="778">
        <v>269095.63</v>
      </c>
      <c r="C17" s="728">
        <v>1</v>
      </c>
      <c r="D17" s="791">
        <v>216</v>
      </c>
      <c r="E17" s="794" t="s">
        <v>2705</v>
      </c>
      <c r="F17" s="778">
        <v>218933.40000000002</v>
      </c>
      <c r="G17" s="746">
        <v>0.81358957780176522</v>
      </c>
      <c r="H17" s="732">
        <v>127</v>
      </c>
      <c r="I17" s="769">
        <v>0.58796296296296291</v>
      </c>
      <c r="J17" s="797">
        <v>50162.23</v>
      </c>
      <c r="K17" s="746">
        <v>0.18641042219823489</v>
      </c>
      <c r="L17" s="732">
        <v>89</v>
      </c>
      <c r="M17" s="769">
        <v>0.41203703703703703</v>
      </c>
    </row>
    <row r="18" spans="1:13" ht="14.4" customHeight="1" x14ac:dyDescent="0.3">
      <c r="A18" s="787" t="s">
        <v>2706</v>
      </c>
      <c r="B18" s="778">
        <v>532134.80999999994</v>
      </c>
      <c r="C18" s="728">
        <v>1</v>
      </c>
      <c r="D18" s="791">
        <v>568</v>
      </c>
      <c r="E18" s="794" t="s">
        <v>2706</v>
      </c>
      <c r="F18" s="778">
        <v>375754.34999999986</v>
      </c>
      <c r="G18" s="746">
        <v>0.70612623519216855</v>
      </c>
      <c r="H18" s="732">
        <v>350</v>
      </c>
      <c r="I18" s="769">
        <v>0.61619718309859151</v>
      </c>
      <c r="J18" s="797">
        <v>156380.46000000005</v>
      </c>
      <c r="K18" s="746">
        <v>0.29387376480783145</v>
      </c>
      <c r="L18" s="732">
        <v>218</v>
      </c>
      <c r="M18" s="769">
        <v>0.38380281690140844</v>
      </c>
    </row>
    <row r="19" spans="1:13" ht="14.4" customHeight="1" x14ac:dyDescent="0.3">
      <c r="A19" s="787" t="s">
        <v>2707</v>
      </c>
      <c r="B19" s="778">
        <v>68946.760000000009</v>
      </c>
      <c r="C19" s="728">
        <v>1</v>
      </c>
      <c r="D19" s="791">
        <v>72</v>
      </c>
      <c r="E19" s="794" t="s">
        <v>2707</v>
      </c>
      <c r="F19" s="778">
        <v>47718.8</v>
      </c>
      <c r="G19" s="746">
        <v>0.69211084030634651</v>
      </c>
      <c r="H19" s="732">
        <v>40</v>
      </c>
      <c r="I19" s="769">
        <v>0.55555555555555558</v>
      </c>
      <c r="J19" s="797">
        <v>21227.960000000003</v>
      </c>
      <c r="K19" s="746">
        <v>0.30788915969365349</v>
      </c>
      <c r="L19" s="732">
        <v>32</v>
      </c>
      <c r="M19" s="769">
        <v>0.44444444444444442</v>
      </c>
    </row>
    <row r="20" spans="1:13" ht="14.4" customHeight="1" x14ac:dyDescent="0.3">
      <c r="A20" s="787" t="s">
        <v>2708</v>
      </c>
      <c r="B20" s="778">
        <v>468567.81000000017</v>
      </c>
      <c r="C20" s="728">
        <v>1</v>
      </c>
      <c r="D20" s="791">
        <v>197</v>
      </c>
      <c r="E20" s="794" t="s">
        <v>2708</v>
      </c>
      <c r="F20" s="778">
        <v>357661.8400000002</v>
      </c>
      <c r="G20" s="746">
        <v>0.76330860201429562</v>
      </c>
      <c r="H20" s="732">
        <v>123</v>
      </c>
      <c r="I20" s="769">
        <v>0.62436548223350252</v>
      </c>
      <c r="J20" s="797">
        <v>110905.97</v>
      </c>
      <c r="K20" s="746">
        <v>0.23669139798570449</v>
      </c>
      <c r="L20" s="732">
        <v>74</v>
      </c>
      <c r="M20" s="769">
        <v>0.37563451776649748</v>
      </c>
    </row>
    <row r="21" spans="1:13" ht="14.4" customHeight="1" x14ac:dyDescent="0.3">
      <c r="A21" s="787" t="s">
        <v>2709</v>
      </c>
      <c r="B21" s="778">
        <v>237593.35000000003</v>
      </c>
      <c r="C21" s="728">
        <v>1</v>
      </c>
      <c r="D21" s="791">
        <v>184</v>
      </c>
      <c r="E21" s="794" t="s">
        <v>2709</v>
      </c>
      <c r="F21" s="778">
        <v>178197.15000000002</v>
      </c>
      <c r="G21" s="746">
        <v>0.75000899646391617</v>
      </c>
      <c r="H21" s="732">
        <v>127</v>
      </c>
      <c r="I21" s="769">
        <v>0.69021739130434778</v>
      </c>
      <c r="J21" s="797">
        <v>59396.200000000012</v>
      </c>
      <c r="K21" s="746">
        <v>0.24999100353608383</v>
      </c>
      <c r="L21" s="732">
        <v>57</v>
      </c>
      <c r="M21" s="769">
        <v>0.30978260869565216</v>
      </c>
    </row>
    <row r="22" spans="1:13" ht="14.4" customHeight="1" x14ac:dyDescent="0.3">
      <c r="A22" s="787" t="s">
        <v>2710</v>
      </c>
      <c r="B22" s="778">
        <v>591953.2200000002</v>
      </c>
      <c r="C22" s="728">
        <v>1</v>
      </c>
      <c r="D22" s="791">
        <v>618</v>
      </c>
      <c r="E22" s="794" t="s">
        <v>2710</v>
      </c>
      <c r="F22" s="778">
        <v>497303.4700000002</v>
      </c>
      <c r="G22" s="746">
        <v>0.84010603067586997</v>
      </c>
      <c r="H22" s="732">
        <v>476</v>
      </c>
      <c r="I22" s="769">
        <v>0.77022653721682843</v>
      </c>
      <c r="J22" s="797">
        <v>94649.75</v>
      </c>
      <c r="K22" s="746">
        <v>0.15989396932412997</v>
      </c>
      <c r="L22" s="732">
        <v>142</v>
      </c>
      <c r="M22" s="769">
        <v>0.22977346278317151</v>
      </c>
    </row>
    <row r="23" spans="1:13" ht="14.4" customHeight="1" x14ac:dyDescent="0.3">
      <c r="A23" s="787" t="s">
        <v>2711</v>
      </c>
      <c r="B23" s="778">
        <v>434533.76000000013</v>
      </c>
      <c r="C23" s="728">
        <v>1</v>
      </c>
      <c r="D23" s="791">
        <v>354</v>
      </c>
      <c r="E23" s="794" t="s">
        <v>2711</v>
      </c>
      <c r="F23" s="778">
        <v>305495.60000000009</v>
      </c>
      <c r="G23" s="746">
        <v>0.70304226764797284</v>
      </c>
      <c r="H23" s="732">
        <v>247</v>
      </c>
      <c r="I23" s="769">
        <v>0.69774011299435024</v>
      </c>
      <c r="J23" s="797">
        <v>129038.16000000002</v>
      </c>
      <c r="K23" s="746">
        <v>0.2969577323520271</v>
      </c>
      <c r="L23" s="732">
        <v>107</v>
      </c>
      <c r="M23" s="769">
        <v>0.30225988700564971</v>
      </c>
    </row>
    <row r="24" spans="1:13" ht="14.4" customHeight="1" x14ac:dyDescent="0.3">
      <c r="A24" s="787" t="s">
        <v>2712</v>
      </c>
      <c r="B24" s="778">
        <v>326759.45000000007</v>
      </c>
      <c r="C24" s="728">
        <v>1</v>
      </c>
      <c r="D24" s="791">
        <v>296</v>
      </c>
      <c r="E24" s="794" t="s">
        <v>2712</v>
      </c>
      <c r="F24" s="778">
        <v>264975.35000000003</v>
      </c>
      <c r="G24" s="746">
        <v>0.81091870487601803</v>
      </c>
      <c r="H24" s="732">
        <v>190</v>
      </c>
      <c r="I24" s="769">
        <v>0.64189189189189189</v>
      </c>
      <c r="J24" s="797">
        <v>61784.100000000013</v>
      </c>
      <c r="K24" s="746">
        <v>0.18908129512398189</v>
      </c>
      <c r="L24" s="732">
        <v>106</v>
      </c>
      <c r="M24" s="769">
        <v>0.35810810810810811</v>
      </c>
    </row>
    <row r="25" spans="1:13" ht="14.4" customHeight="1" x14ac:dyDescent="0.3">
      <c r="A25" s="787" t="s">
        <v>2713</v>
      </c>
      <c r="B25" s="778">
        <v>359483.77000000014</v>
      </c>
      <c r="C25" s="728">
        <v>1</v>
      </c>
      <c r="D25" s="791">
        <v>128</v>
      </c>
      <c r="E25" s="794" t="s">
        <v>2713</v>
      </c>
      <c r="F25" s="778">
        <v>345685.70000000013</v>
      </c>
      <c r="G25" s="746">
        <v>0.961616987604197</v>
      </c>
      <c r="H25" s="732">
        <v>104</v>
      </c>
      <c r="I25" s="769">
        <v>0.8125</v>
      </c>
      <c r="J25" s="797">
        <v>13798.07</v>
      </c>
      <c r="K25" s="746">
        <v>3.8383012395803003E-2</v>
      </c>
      <c r="L25" s="732">
        <v>24</v>
      </c>
      <c r="M25" s="769">
        <v>0.1875</v>
      </c>
    </row>
    <row r="26" spans="1:13" ht="14.4" customHeight="1" x14ac:dyDescent="0.3">
      <c r="A26" s="787" t="s">
        <v>2714</v>
      </c>
      <c r="B26" s="778">
        <v>417302.31000000006</v>
      </c>
      <c r="C26" s="728">
        <v>1</v>
      </c>
      <c r="D26" s="791">
        <v>249</v>
      </c>
      <c r="E26" s="794" t="s">
        <v>2714</v>
      </c>
      <c r="F26" s="778">
        <v>376635.83000000007</v>
      </c>
      <c r="G26" s="746">
        <v>0.90254911361501933</v>
      </c>
      <c r="H26" s="732">
        <v>165</v>
      </c>
      <c r="I26" s="769">
        <v>0.66265060240963858</v>
      </c>
      <c r="J26" s="797">
        <v>40666.480000000003</v>
      </c>
      <c r="K26" s="746">
        <v>9.7450886384980701E-2</v>
      </c>
      <c r="L26" s="732">
        <v>84</v>
      </c>
      <c r="M26" s="769">
        <v>0.33734939759036142</v>
      </c>
    </row>
    <row r="27" spans="1:13" ht="14.4" customHeight="1" x14ac:dyDescent="0.3">
      <c r="A27" s="787" t="s">
        <v>2715</v>
      </c>
      <c r="B27" s="778">
        <v>800142.17999999982</v>
      </c>
      <c r="C27" s="728">
        <v>1</v>
      </c>
      <c r="D27" s="791">
        <v>279</v>
      </c>
      <c r="E27" s="794" t="s">
        <v>2715</v>
      </c>
      <c r="F27" s="778">
        <v>701005.62999999977</v>
      </c>
      <c r="G27" s="746">
        <v>0.87610133239070076</v>
      </c>
      <c r="H27" s="732">
        <v>191</v>
      </c>
      <c r="I27" s="769">
        <v>0.68458781362007171</v>
      </c>
      <c r="J27" s="797">
        <v>99136.550000000017</v>
      </c>
      <c r="K27" s="746">
        <v>0.12389866760929918</v>
      </c>
      <c r="L27" s="732">
        <v>88</v>
      </c>
      <c r="M27" s="769">
        <v>0.31541218637992829</v>
      </c>
    </row>
    <row r="28" spans="1:13" ht="14.4" customHeight="1" x14ac:dyDescent="0.3">
      <c r="A28" s="787" t="s">
        <v>2716</v>
      </c>
      <c r="B28" s="778">
        <v>148141.01</v>
      </c>
      <c r="C28" s="728">
        <v>1</v>
      </c>
      <c r="D28" s="791">
        <v>54</v>
      </c>
      <c r="E28" s="794" t="s">
        <v>2716</v>
      </c>
      <c r="F28" s="778">
        <v>67712.06</v>
      </c>
      <c r="G28" s="746">
        <v>0.45707842818136579</v>
      </c>
      <c r="H28" s="732">
        <v>39</v>
      </c>
      <c r="I28" s="769">
        <v>0.72222222222222221</v>
      </c>
      <c r="J28" s="797">
        <v>80428.95</v>
      </c>
      <c r="K28" s="746">
        <v>0.5429215718186341</v>
      </c>
      <c r="L28" s="732">
        <v>15</v>
      </c>
      <c r="M28" s="769">
        <v>0.27777777777777779</v>
      </c>
    </row>
    <row r="29" spans="1:13" ht="14.4" customHeight="1" x14ac:dyDescent="0.3">
      <c r="A29" s="787" t="s">
        <v>2717</v>
      </c>
      <c r="B29" s="778">
        <v>271306.99</v>
      </c>
      <c r="C29" s="728">
        <v>1</v>
      </c>
      <c r="D29" s="791">
        <v>279</v>
      </c>
      <c r="E29" s="794" t="s">
        <v>2717</v>
      </c>
      <c r="F29" s="778">
        <v>230656.46</v>
      </c>
      <c r="G29" s="746">
        <v>0.85016777488851281</v>
      </c>
      <c r="H29" s="732">
        <v>189</v>
      </c>
      <c r="I29" s="769">
        <v>0.67741935483870963</v>
      </c>
      <c r="J29" s="797">
        <v>40650.530000000006</v>
      </c>
      <c r="K29" s="746">
        <v>0.14983222511148719</v>
      </c>
      <c r="L29" s="732">
        <v>90</v>
      </c>
      <c r="M29" s="769">
        <v>0.32258064516129031</v>
      </c>
    </row>
    <row r="30" spans="1:13" ht="14.4" customHeight="1" x14ac:dyDescent="0.3">
      <c r="A30" s="787" t="s">
        <v>2718</v>
      </c>
      <c r="B30" s="778">
        <v>153950.25</v>
      </c>
      <c r="C30" s="728">
        <v>1</v>
      </c>
      <c r="D30" s="791">
        <v>133</v>
      </c>
      <c r="E30" s="794" t="s">
        <v>2718</v>
      </c>
      <c r="F30" s="778">
        <v>132844.73000000001</v>
      </c>
      <c r="G30" s="746">
        <v>0.86290688063189247</v>
      </c>
      <c r="H30" s="732">
        <v>100</v>
      </c>
      <c r="I30" s="769">
        <v>0.75187969924812026</v>
      </c>
      <c r="J30" s="797">
        <v>21105.52</v>
      </c>
      <c r="K30" s="746">
        <v>0.13709311936810756</v>
      </c>
      <c r="L30" s="732">
        <v>33</v>
      </c>
      <c r="M30" s="769">
        <v>0.24812030075187969</v>
      </c>
    </row>
    <row r="31" spans="1:13" ht="14.4" customHeight="1" x14ac:dyDescent="0.3">
      <c r="A31" s="787" t="s">
        <v>2719</v>
      </c>
      <c r="B31" s="778">
        <v>222163.7699999999</v>
      </c>
      <c r="C31" s="728">
        <v>1</v>
      </c>
      <c r="D31" s="791">
        <v>87</v>
      </c>
      <c r="E31" s="794" t="s">
        <v>2719</v>
      </c>
      <c r="F31" s="778">
        <v>174994.53999999992</v>
      </c>
      <c r="G31" s="746">
        <v>0.78768261809745121</v>
      </c>
      <c r="H31" s="732">
        <v>53</v>
      </c>
      <c r="I31" s="769">
        <v>0.60919540229885061</v>
      </c>
      <c r="J31" s="797">
        <v>47169.229999999989</v>
      </c>
      <c r="K31" s="746">
        <v>0.21231738190254879</v>
      </c>
      <c r="L31" s="732">
        <v>34</v>
      </c>
      <c r="M31" s="769">
        <v>0.39080459770114945</v>
      </c>
    </row>
    <row r="32" spans="1:13" ht="14.4" customHeight="1" x14ac:dyDescent="0.3">
      <c r="A32" s="787" t="s">
        <v>2720</v>
      </c>
      <c r="B32" s="778">
        <v>62528.06</v>
      </c>
      <c r="C32" s="728">
        <v>1</v>
      </c>
      <c r="D32" s="791">
        <v>110</v>
      </c>
      <c r="E32" s="794" t="s">
        <v>2720</v>
      </c>
      <c r="F32" s="778">
        <v>45870.28</v>
      </c>
      <c r="G32" s="746">
        <v>0.73359512513262048</v>
      </c>
      <c r="H32" s="732">
        <v>84</v>
      </c>
      <c r="I32" s="769">
        <v>0.76363636363636367</v>
      </c>
      <c r="J32" s="797">
        <v>16657.78</v>
      </c>
      <c r="K32" s="746">
        <v>0.26640487486737952</v>
      </c>
      <c r="L32" s="732">
        <v>26</v>
      </c>
      <c r="M32" s="769">
        <v>0.23636363636363636</v>
      </c>
    </row>
    <row r="33" spans="1:13" ht="14.4" customHeight="1" x14ac:dyDescent="0.3">
      <c r="A33" s="787" t="s">
        <v>2721</v>
      </c>
      <c r="B33" s="778">
        <v>125194.92999999996</v>
      </c>
      <c r="C33" s="728">
        <v>1</v>
      </c>
      <c r="D33" s="791">
        <v>140</v>
      </c>
      <c r="E33" s="794" t="s">
        <v>2721</v>
      </c>
      <c r="F33" s="778">
        <v>91401.709999999948</v>
      </c>
      <c r="G33" s="746">
        <v>0.7300751715744398</v>
      </c>
      <c r="H33" s="732">
        <v>93</v>
      </c>
      <c r="I33" s="769">
        <v>0.66428571428571426</v>
      </c>
      <c r="J33" s="797">
        <v>33793.220000000008</v>
      </c>
      <c r="K33" s="746">
        <v>0.2699248284255602</v>
      </c>
      <c r="L33" s="732">
        <v>47</v>
      </c>
      <c r="M33" s="769">
        <v>0.33571428571428569</v>
      </c>
    </row>
    <row r="34" spans="1:13" ht="14.4" customHeight="1" x14ac:dyDescent="0.3">
      <c r="A34" s="787" t="s">
        <v>2722</v>
      </c>
      <c r="B34" s="778">
        <v>216050.76000000004</v>
      </c>
      <c r="C34" s="728">
        <v>1</v>
      </c>
      <c r="D34" s="791">
        <v>262</v>
      </c>
      <c r="E34" s="794" t="s">
        <v>2722</v>
      </c>
      <c r="F34" s="778">
        <v>198037.43000000002</v>
      </c>
      <c r="G34" s="746">
        <v>0.91662454693517392</v>
      </c>
      <c r="H34" s="732">
        <v>207</v>
      </c>
      <c r="I34" s="769">
        <v>0.79007633587786263</v>
      </c>
      <c r="J34" s="797">
        <v>18013.330000000005</v>
      </c>
      <c r="K34" s="746">
        <v>8.3375453064826077E-2</v>
      </c>
      <c r="L34" s="732">
        <v>55</v>
      </c>
      <c r="M34" s="769">
        <v>0.20992366412213739</v>
      </c>
    </row>
    <row r="35" spans="1:13" ht="14.4" customHeight="1" thickBot="1" x14ac:dyDescent="0.35">
      <c r="A35" s="788" t="s">
        <v>2723</v>
      </c>
      <c r="B35" s="779">
        <v>5215.2</v>
      </c>
      <c r="C35" s="735">
        <v>1</v>
      </c>
      <c r="D35" s="792">
        <v>7</v>
      </c>
      <c r="E35" s="795" t="s">
        <v>2723</v>
      </c>
      <c r="F35" s="779">
        <v>2673.37</v>
      </c>
      <c r="G35" s="747">
        <v>0.51261121337628468</v>
      </c>
      <c r="H35" s="739">
        <v>4</v>
      </c>
      <c r="I35" s="770">
        <v>0.5714285714285714</v>
      </c>
      <c r="J35" s="798">
        <v>2541.83</v>
      </c>
      <c r="K35" s="747">
        <v>0.48738878662371532</v>
      </c>
      <c r="L35" s="739">
        <v>3</v>
      </c>
      <c r="M35" s="770">
        <v>0.42857142857142855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92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5090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9778920.7499999981</v>
      </c>
      <c r="N3" s="70">
        <f>SUBTOTAL(9,N7:N1048576)</f>
        <v>13748</v>
      </c>
      <c r="O3" s="70">
        <f>SUBTOTAL(9,O7:O1048576)</f>
        <v>6183</v>
      </c>
      <c r="P3" s="70">
        <f>SUBTOTAL(9,P7:P1048576)</f>
        <v>7964401.4899999974</v>
      </c>
      <c r="Q3" s="71">
        <f>IF(M3=0,0,P3/M3)</f>
        <v>0.8144458569213785</v>
      </c>
      <c r="R3" s="70">
        <f>SUBTOTAL(9,R7:R1048576)</f>
        <v>9751</v>
      </c>
      <c r="S3" s="71">
        <f>IF(N3=0,0,R3/N3)</f>
        <v>0.70926680244399187</v>
      </c>
      <c r="T3" s="70">
        <f>SUBTOTAL(9,T7:T1048576)</f>
        <v>4225</v>
      </c>
      <c r="U3" s="72">
        <f>IF(O3=0,0,T3/O3)</f>
        <v>0.68332524664402394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9" t="s">
        <v>23</v>
      </c>
      <c r="B6" s="800" t="s">
        <v>5</v>
      </c>
      <c r="C6" s="799" t="s">
        <v>24</v>
      </c>
      <c r="D6" s="800" t="s">
        <v>6</v>
      </c>
      <c r="E6" s="800" t="s">
        <v>193</v>
      </c>
      <c r="F6" s="800" t="s">
        <v>25</v>
      </c>
      <c r="G6" s="800" t="s">
        <v>26</v>
      </c>
      <c r="H6" s="800" t="s">
        <v>8</v>
      </c>
      <c r="I6" s="800" t="s">
        <v>10</v>
      </c>
      <c r="J6" s="800" t="s">
        <v>11</v>
      </c>
      <c r="K6" s="800" t="s">
        <v>12</v>
      </c>
      <c r="L6" s="800" t="s">
        <v>27</v>
      </c>
      <c r="M6" s="801" t="s">
        <v>14</v>
      </c>
      <c r="N6" s="802" t="s">
        <v>28</v>
      </c>
      <c r="O6" s="802" t="s">
        <v>28</v>
      </c>
      <c r="P6" s="802" t="s">
        <v>14</v>
      </c>
      <c r="Q6" s="802" t="s">
        <v>2</v>
      </c>
      <c r="R6" s="802" t="s">
        <v>28</v>
      </c>
      <c r="S6" s="802" t="s">
        <v>2</v>
      </c>
      <c r="T6" s="802" t="s">
        <v>28</v>
      </c>
      <c r="U6" s="803" t="s">
        <v>2</v>
      </c>
    </row>
    <row r="7" spans="1:21" ht="14.4" customHeight="1" x14ac:dyDescent="0.3">
      <c r="A7" s="804">
        <v>32</v>
      </c>
      <c r="B7" s="805" t="s">
        <v>2677</v>
      </c>
      <c r="C7" s="805" t="s">
        <v>2681</v>
      </c>
      <c r="D7" s="806" t="s">
        <v>5086</v>
      </c>
      <c r="E7" s="807" t="s">
        <v>2700</v>
      </c>
      <c r="F7" s="805" t="s">
        <v>2678</v>
      </c>
      <c r="G7" s="805" t="s">
        <v>2724</v>
      </c>
      <c r="H7" s="805" t="s">
        <v>568</v>
      </c>
      <c r="I7" s="805" t="s">
        <v>2725</v>
      </c>
      <c r="J7" s="805" t="s">
        <v>2726</v>
      </c>
      <c r="K7" s="805" t="s">
        <v>2727</v>
      </c>
      <c r="L7" s="808">
        <v>263.26</v>
      </c>
      <c r="M7" s="808">
        <v>263.26</v>
      </c>
      <c r="N7" s="805">
        <v>1</v>
      </c>
      <c r="O7" s="809">
        <v>0.5</v>
      </c>
      <c r="P7" s="808"/>
      <c r="Q7" s="810">
        <v>0</v>
      </c>
      <c r="R7" s="805"/>
      <c r="S7" s="810">
        <v>0</v>
      </c>
      <c r="T7" s="809"/>
      <c r="U7" s="231">
        <v>0</v>
      </c>
    </row>
    <row r="8" spans="1:21" ht="14.4" customHeight="1" x14ac:dyDescent="0.3">
      <c r="A8" s="727">
        <v>32</v>
      </c>
      <c r="B8" s="728" t="s">
        <v>2677</v>
      </c>
      <c r="C8" s="728" t="s">
        <v>2681</v>
      </c>
      <c r="D8" s="811" t="s">
        <v>5086</v>
      </c>
      <c r="E8" s="812" t="s">
        <v>2700</v>
      </c>
      <c r="F8" s="728" t="s">
        <v>2678</v>
      </c>
      <c r="G8" s="728" t="s">
        <v>2728</v>
      </c>
      <c r="H8" s="728" t="s">
        <v>568</v>
      </c>
      <c r="I8" s="728" t="s">
        <v>2302</v>
      </c>
      <c r="J8" s="728" t="s">
        <v>1100</v>
      </c>
      <c r="K8" s="728" t="s">
        <v>2303</v>
      </c>
      <c r="L8" s="729">
        <v>36.270000000000003</v>
      </c>
      <c r="M8" s="729">
        <v>36.270000000000003</v>
      </c>
      <c r="N8" s="728">
        <v>1</v>
      </c>
      <c r="O8" s="813">
        <v>0.5</v>
      </c>
      <c r="P8" s="729"/>
      <c r="Q8" s="746">
        <v>0</v>
      </c>
      <c r="R8" s="728"/>
      <c r="S8" s="746">
        <v>0</v>
      </c>
      <c r="T8" s="813"/>
      <c r="U8" s="769">
        <v>0</v>
      </c>
    </row>
    <row r="9" spans="1:21" ht="14.4" customHeight="1" x14ac:dyDescent="0.3">
      <c r="A9" s="727">
        <v>32</v>
      </c>
      <c r="B9" s="728" t="s">
        <v>2677</v>
      </c>
      <c r="C9" s="728" t="s">
        <v>2681</v>
      </c>
      <c r="D9" s="811" t="s">
        <v>5086</v>
      </c>
      <c r="E9" s="812" t="s">
        <v>2700</v>
      </c>
      <c r="F9" s="728" t="s">
        <v>2678</v>
      </c>
      <c r="G9" s="728" t="s">
        <v>2729</v>
      </c>
      <c r="H9" s="728" t="s">
        <v>568</v>
      </c>
      <c r="I9" s="728" t="s">
        <v>2730</v>
      </c>
      <c r="J9" s="728" t="s">
        <v>2731</v>
      </c>
      <c r="K9" s="728" t="s">
        <v>2732</v>
      </c>
      <c r="L9" s="729">
        <v>88.76</v>
      </c>
      <c r="M9" s="729">
        <v>177.52</v>
      </c>
      <c r="N9" s="728">
        <v>2</v>
      </c>
      <c r="O9" s="813">
        <v>1</v>
      </c>
      <c r="P9" s="729"/>
      <c r="Q9" s="746">
        <v>0</v>
      </c>
      <c r="R9" s="728"/>
      <c r="S9" s="746">
        <v>0</v>
      </c>
      <c r="T9" s="813"/>
      <c r="U9" s="769">
        <v>0</v>
      </c>
    </row>
    <row r="10" spans="1:21" ht="14.4" customHeight="1" x14ac:dyDescent="0.3">
      <c r="A10" s="727">
        <v>32</v>
      </c>
      <c r="B10" s="728" t="s">
        <v>2677</v>
      </c>
      <c r="C10" s="728" t="s">
        <v>2681</v>
      </c>
      <c r="D10" s="811" t="s">
        <v>5086</v>
      </c>
      <c r="E10" s="812" t="s">
        <v>2700</v>
      </c>
      <c r="F10" s="728" t="s">
        <v>2678</v>
      </c>
      <c r="G10" s="728" t="s">
        <v>2733</v>
      </c>
      <c r="H10" s="728" t="s">
        <v>568</v>
      </c>
      <c r="I10" s="728" t="s">
        <v>2734</v>
      </c>
      <c r="J10" s="728" t="s">
        <v>1436</v>
      </c>
      <c r="K10" s="728" t="s">
        <v>2735</v>
      </c>
      <c r="L10" s="729">
        <v>34.19</v>
      </c>
      <c r="M10" s="729">
        <v>34.19</v>
      </c>
      <c r="N10" s="728">
        <v>1</v>
      </c>
      <c r="O10" s="813">
        <v>1</v>
      </c>
      <c r="P10" s="729">
        <v>34.19</v>
      </c>
      <c r="Q10" s="746">
        <v>1</v>
      </c>
      <c r="R10" s="728">
        <v>1</v>
      </c>
      <c r="S10" s="746">
        <v>1</v>
      </c>
      <c r="T10" s="813">
        <v>1</v>
      </c>
      <c r="U10" s="769">
        <v>1</v>
      </c>
    </row>
    <row r="11" spans="1:21" ht="14.4" customHeight="1" x14ac:dyDescent="0.3">
      <c r="A11" s="727">
        <v>32</v>
      </c>
      <c r="B11" s="728" t="s">
        <v>2677</v>
      </c>
      <c r="C11" s="728" t="s">
        <v>2681</v>
      </c>
      <c r="D11" s="811" t="s">
        <v>5086</v>
      </c>
      <c r="E11" s="812" t="s">
        <v>2705</v>
      </c>
      <c r="F11" s="728" t="s">
        <v>2678</v>
      </c>
      <c r="G11" s="728" t="s">
        <v>2724</v>
      </c>
      <c r="H11" s="728" t="s">
        <v>568</v>
      </c>
      <c r="I11" s="728" t="s">
        <v>2725</v>
      </c>
      <c r="J11" s="728" t="s">
        <v>2726</v>
      </c>
      <c r="K11" s="728" t="s">
        <v>2727</v>
      </c>
      <c r="L11" s="729">
        <v>263.26</v>
      </c>
      <c r="M11" s="729">
        <v>526.52</v>
      </c>
      <c r="N11" s="728">
        <v>2</v>
      </c>
      <c r="O11" s="813">
        <v>1</v>
      </c>
      <c r="P11" s="729">
        <v>526.52</v>
      </c>
      <c r="Q11" s="746">
        <v>1</v>
      </c>
      <c r="R11" s="728">
        <v>2</v>
      </c>
      <c r="S11" s="746">
        <v>1</v>
      </c>
      <c r="T11" s="813">
        <v>1</v>
      </c>
      <c r="U11" s="769">
        <v>1</v>
      </c>
    </row>
    <row r="12" spans="1:21" ht="14.4" customHeight="1" x14ac:dyDescent="0.3">
      <c r="A12" s="727">
        <v>32</v>
      </c>
      <c r="B12" s="728" t="s">
        <v>2677</v>
      </c>
      <c r="C12" s="728" t="s">
        <v>2681</v>
      </c>
      <c r="D12" s="811" t="s">
        <v>5086</v>
      </c>
      <c r="E12" s="812" t="s">
        <v>2705</v>
      </c>
      <c r="F12" s="728" t="s">
        <v>2678</v>
      </c>
      <c r="G12" s="728" t="s">
        <v>2724</v>
      </c>
      <c r="H12" s="728" t="s">
        <v>568</v>
      </c>
      <c r="I12" s="728" t="s">
        <v>2736</v>
      </c>
      <c r="J12" s="728" t="s">
        <v>944</v>
      </c>
      <c r="K12" s="728" t="s">
        <v>2737</v>
      </c>
      <c r="L12" s="729">
        <v>462.73</v>
      </c>
      <c r="M12" s="729">
        <v>925.46</v>
      </c>
      <c r="N12" s="728">
        <v>2</v>
      </c>
      <c r="O12" s="813">
        <v>1</v>
      </c>
      <c r="P12" s="729">
        <v>462.73</v>
      </c>
      <c r="Q12" s="746">
        <v>0.5</v>
      </c>
      <c r="R12" s="728">
        <v>1</v>
      </c>
      <c r="S12" s="746">
        <v>0.5</v>
      </c>
      <c r="T12" s="813">
        <v>0.5</v>
      </c>
      <c r="U12" s="769">
        <v>0.5</v>
      </c>
    </row>
    <row r="13" spans="1:21" ht="14.4" customHeight="1" x14ac:dyDescent="0.3">
      <c r="A13" s="727">
        <v>32</v>
      </c>
      <c r="B13" s="728" t="s">
        <v>2677</v>
      </c>
      <c r="C13" s="728" t="s">
        <v>2681</v>
      </c>
      <c r="D13" s="811" t="s">
        <v>5086</v>
      </c>
      <c r="E13" s="812" t="s">
        <v>2705</v>
      </c>
      <c r="F13" s="728" t="s">
        <v>2678</v>
      </c>
      <c r="G13" s="728" t="s">
        <v>2728</v>
      </c>
      <c r="H13" s="728" t="s">
        <v>568</v>
      </c>
      <c r="I13" s="728" t="s">
        <v>2300</v>
      </c>
      <c r="J13" s="728" t="s">
        <v>1102</v>
      </c>
      <c r="K13" s="728" t="s">
        <v>2301</v>
      </c>
      <c r="L13" s="729">
        <v>65.28</v>
      </c>
      <c r="M13" s="729">
        <v>195.84</v>
      </c>
      <c r="N13" s="728">
        <v>3</v>
      </c>
      <c r="O13" s="813">
        <v>2</v>
      </c>
      <c r="P13" s="729">
        <v>195.84</v>
      </c>
      <c r="Q13" s="746">
        <v>1</v>
      </c>
      <c r="R13" s="728">
        <v>3</v>
      </c>
      <c r="S13" s="746">
        <v>1</v>
      </c>
      <c r="T13" s="813">
        <v>2</v>
      </c>
      <c r="U13" s="769">
        <v>1</v>
      </c>
    </row>
    <row r="14" spans="1:21" ht="14.4" customHeight="1" x14ac:dyDescent="0.3">
      <c r="A14" s="727">
        <v>32</v>
      </c>
      <c r="B14" s="728" t="s">
        <v>2677</v>
      </c>
      <c r="C14" s="728" t="s">
        <v>2681</v>
      </c>
      <c r="D14" s="811" t="s">
        <v>5086</v>
      </c>
      <c r="E14" s="812" t="s">
        <v>2705</v>
      </c>
      <c r="F14" s="728" t="s">
        <v>2678</v>
      </c>
      <c r="G14" s="728" t="s">
        <v>2728</v>
      </c>
      <c r="H14" s="728" t="s">
        <v>568</v>
      </c>
      <c r="I14" s="728" t="s">
        <v>2738</v>
      </c>
      <c r="J14" s="728" t="s">
        <v>1102</v>
      </c>
      <c r="K14" s="728" t="s">
        <v>2739</v>
      </c>
      <c r="L14" s="729">
        <v>121.75</v>
      </c>
      <c r="M14" s="729">
        <v>121.75</v>
      </c>
      <c r="N14" s="728">
        <v>1</v>
      </c>
      <c r="O14" s="813">
        <v>0.5</v>
      </c>
      <c r="P14" s="729"/>
      <c r="Q14" s="746">
        <v>0</v>
      </c>
      <c r="R14" s="728"/>
      <c r="S14" s="746">
        <v>0</v>
      </c>
      <c r="T14" s="813"/>
      <c r="U14" s="769">
        <v>0</v>
      </c>
    </row>
    <row r="15" spans="1:21" ht="14.4" customHeight="1" x14ac:dyDescent="0.3">
      <c r="A15" s="727">
        <v>32</v>
      </c>
      <c r="B15" s="728" t="s">
        <v>2677</v>
      </c>
      <c r="C15" s="728" t="s">
        <v>2681</v>
      </c>
      <c r="D15" s="811" t="s">
        <v>5086</v>
      </c>
      <c r="E15" s="812" t="s">
        <v>2705</v>
      </c>
      <c r="F15" s="728" t="s">
        <v>2678</v>
      </c>
      <c r="G15" s="728" t="s">
        <v>2728</v>
      </c>
      <c r="H15" s="728" t="s">
        <v>661</v>
      </c>
      <c r="I15" s="728" t="s">
        <v>2740</v>
      </c>
      <c r="J15" s="728" t="s">
        <v>2741</v>
      </c>
      <c r="K15" s="728" t="s">
        <v>2301</v>
      </c>
      <c r="L15" s="729">
        <v>40.58</v>
      </c>
      <c r="M15" s="729">
        <v>81.16</v>
      </c>
      <c r="N15" s="728">
        <v>2</v>
      </c>
      <c r="O15" s="813">
        <v>1</v>
      </c>
      <c r="P15" s="729">
        <v>81.16</v>
      </c>
      <c r="Q15" s="746">
        <v>1</v>
      </c>
      <c r="R15" s="728">
        <v>2</v>
      </c>
      <c r="S15" s="746">
        <v>1</v>
      </c>
      <c r="T15" s="813">
        <v>1</v>
      </c>
      <c r="U15" s="769">
        <v>1</v>
      </c>
    </row>
    <row r="16" spans="1:21" ht="14.4" customHeight="1" x14ac:dyDescent="0.3">
      <c r="A16" s="727">
        <v>32</v>
      </c>
      <c r="B16" s="728" t="s">
        <v>2677</v>
      </c>
      <c r="C16" s="728" t="s">
        <v>2681</v>
      </c>
      <c r="D16" s="811" t="s">
        <v>5086</v>
      </c>
      <c r="E16" s="812" t="s">
        <v>2705</v>
      </c>
      <c r="F16" s="728" t="s">
        <v>2678</v>
      </c>
      <c r="G16" s="728" t="s">
        <v>2742</v>
      </c>
      <c r="H16" s="728" t="s">
        <v>568</v>
      </c>
      <c r="I16" s="728" t="s">
        <v>2743</v>
      </c>
      <c r="J16" s="728" t="s">
        <v>692</v>
      </c>
      <c r="K16" s="728" t="s">
        <v>2744</v>
      </c>
      <c r="L16" s="729">
        <v>154.36000000000001</v>
      </c>
      <c r="M16" s="729">
        <v>154.36000000000001</v>
      </c>
      <c r="N16" s="728">
        <v>1</v>
      </c>
      <c r="O16" s="813">
        <v>0.5</v>
      </c>
      <c r="P16" s="729">
        <v>154.36000000000001</v>
      </c>
      <c r="Q16" s="746">
        <v>1</v>
      </c>
      <c r="R16" s="728">
        <v>1</v>
      </c>
      <c r="S16" s="746">
        <v>1</v>
      </c>
      <c r="T16" s="813">
        <v>0.5</v>
      </c>
      <c r="U16" s="769">
        <v>1</v>
      </c>
    </row>
    <row r="17" spans="1:21" ht="14.4" customHeight="1" x14ac:dyDescent="0.3">
      <c r="A17" s="727">
        <v>32</v>
      </c>
      <c r="B17" s="728" t="s">
        <v>2677</v>
      </c>
      <c r="C17" s="728" t="s">
        <v>2681</v>
      </c>
      <c r="D17" s="811" t="s">
        <v>5086</v>
      </c>
      <c r="E17" s="812" t="s">
        <v>2705</v>
      </c>
      <c r="F17" s="728" t="s">
        <v>2678</v>
      </c>
      <c r="G17" s="728" t="s">
        <v>2742</v>
      </c>
      <c r="H17" s="728" t="s">
        <v>661</v>
      </c>
      <c r="I17" s="728" t="s">
        <v>2218</v>
      </c>
      <c r="J17" s="728" t="s">
        <v>662</v>
      </c>
      <c r="K17" s="728" t="s">
        <v>2219</v>
      </c>
      <c r="L17" s="729">
        <v>154.36000000000001</v>
      </c>
      <c r="M17" s="729">
        <v>308.72000000000003</v>
      </c>
      <c r="N17" s="728">
        <v>2</v>
      </c>
      <c r="O17" s="813">
        <v>1</v>
      </c>
      <c r="P17" s="729">
        <v>154.36000000000001</v>
      </c>
      <c r="Q17" s="746">
        <v>0.5</v>
      </c>
      <c r="R17" s="728">
        <v>1</v>
      </c>
      <c r="S17" s="746">
        <v>0.5</v>
      </c>
      <c r="T17" s="813">
        <v>0.5</v>
      </c>
      <c r="U17" s="769">
        <v>0.5</v>
      </c>
    </row>
    <row r="18" spans="1:21" ht="14.4" customHeight="1" x14ac:dyDescent="0.3">
      <c r="A18" s="727">
        <v>32</v>
      </c>
      <c r="B18" s="728" t="s">
        <v>2677</v>
      </c>
      <c r="C18" s="728" t="s">
        <v>2681</v>
      </c>
      <c r="D18" s="811" t="s">
        <v>5086</v>
      </c>
      <c r="E18" s="812" t="s">
        <v>2705</v>
      </c>
      <c r="F18" s="728" t="s">
        <v>2678</v>
      </c>
      <c r="G18" s="728" t="s">
        <v>2745</v>
      </c>
      <c r="H18" s="728" t="s">
        <v>661</v>
      </c>
      <c r="I18" s="728" t="s">
        <v>2158</v>
      </c>
      <c r="J18" s="728" t="s">
        <v>2159</v>
      </c>
      <c r="K18" s="728" t="s">
        <v>2160</v>
      </c>
      <c r="L18" s="729">
        <v>65.540000000000006</v>
      </c>
      <c r="M18" s="729">
        <v>65.540000000000006</v>
      </c>
      <c r="N18" s="728">
        <v>1</v>
      </c>
      <c r="O18" s="813">
        <v>0.5</v>
      </c>
      <c r="P18" s="729">
        <v>65.540000000000006</v>
      </c>
      <c r="Q18" s="746">
        <v>1</v>
      </c>
      <c r="R18" s="728">
        <v>1</v>
      </c>
      <c r="S18" s="746">
        <v>1</v>
      </c>
      <c r="T18" s="813">
        <v>0.5</v>
      </c>
      <c r="U18" s="769">
        <v>1</v>
      </c>
    </row>
    <row r="19" spans="1:21" ht="14.4" customHeight="1" x14ac:dyDescent="0.3">
      <c r="A19" s="727">
        <v>32</v>
      </c>
      <c r="B19" s="728" t="s">
        <v>2677</v>
      </c>
      <c r="C19" s="728" t="s">
        <v>2681</v>
      </c>
      <c r="D19" s="811" t="s">
        <v>5086</v>
      </c>
      <c r="E19" s="812" t="s">
        <v>2705</v>
      </c>
      <c r="F19" s="728" t="s">
        <v>2678</v>
      </c>
      <c r="G19" s="728" t="s">
        <v>2746</v>
      </c>
      <c r="H19" s="728" t="s">
        <v>661</v>
      </c>
      <c r="I19" s="728" t="s">
        <v>2747</v>
      </c>
      <c r="J19" s="728" t="s">
        <v>2748</v>
      </c>
      <c r="K19" s="728" t="s">
        <v>2749</v>
      </c>
      <c r="L19" s="729">
        <v>85.27</v>
      </c>
      <c r="M19" s="729">
        <v>85.27</v>
      </c>
      <c r="N19" s="728">
        <v>1</v>
      </c>
      <c r="O19" s="813">
        <v>0.5</v>
      </c>
      <c r="P19" s="729">
        <v>85.27</v>
      </c>
      <c r="Q19" s="746">
        <v>1</v>
      </c>
      <c r="R19" s="728">
        <v>1</v>
      </c>
      <c r="S19" s="746">
        <v>1</v>
      </c>
      <c r="T19" s="813">
        <v>0.5</v>
      </c>
      <c r="U19" s="769">
        <v>1</v>
      </c>
    </row>
    <row r="20" spans="1:21" ht="14.4" customHeight="1" x14ac:dyDescent="0.3">
      <c r="A20" s="727">
        <v>32</v>
      </c>
      <c r="B20" s="728" t="s">
        <v>2677</v>
      </c>
      <c r="C20" s="728" t="s">
        <v>2681</v>
      </c>
      <c r="D20" s="811" t="s">
        <v>5086</v>
      </c>
      <c r="E20" s="812" t="s">
        <v>2705</v>
      </c>
      <c r="F20" s="728" t="s">
        <v>2678</v>
      </c>
      <c r="G20" s="728" t="s">
        <v>2750</v>
      </c>
      <c r="H20" s="728" t="s">
        <v>661</v>
      </c>
      <c r="I20" s="728" t="s">
        <v>2405</v>
      </c>
      <c r="J20" s="728" t="s">
        <v>1315</v>
      </c>
      <c r="K20" s="728" t="s">
        <v>2187</v>
      </c>
      <c r="L20" s="729">
        <v>69.16</v>
      </c>
      <c r="M20" s="729">
        <v>138.32</v>
      </c>
      <c r="N20" s="728">
        <v>2</v>
      </c>
      <c r="O20" s="813">
        <v>2</v>
      </c>
      <c r="P20" s="729">
        <v>69.16</v>
      </c>
      <c r="Q20" s="746">
        <v>0.5</v>
      </c>
      <c r="R20" s="728">
        <v>1</v>
      </c>
      <c r="S20" s="746">
        <v>0.5</v>
      </c>
      <c r="T20" s="813">
        <v>1</v>
      </c>
      <c r="U20" s="769">
        <v>0.5</v>
      </c>
    </row>
    <row r="21" spans="1:21" ht="14.4" customHeight="1" x14ac:dyDescent="0.3">
      <c r="A21" s="727">
        <v>32</v>
      </c>
      <c r="B21" s="728" t="s">
        <v>2677</v>
      </c>
      <c r="C21" s="728" t="s">
        <v>2681</v>
      </c>
      <c r="D21" s="811" t="s">
        <v>5086</v>
      </c>
      <c r="E21" s="812" t="s">
        <v>2705</v>
      </c>
      <c r="F21" s="728" t="s">
        <v>2678</v>
      </c>
      <c r="G21" s="728" t="s">
        <v>2751</v>
      </c>
      <c r="H21" s="728" t="s">
        <v>661</v>
      </c>
      <c r="I21" s="728" t="s">
        <v>2260</v>
      </c>
      <c r="J21" s="728" t="s">
        <v>2261</v>
      </c>
      <c r="K21" s="728" t="s">
        <v>2262</v>
      </c>
      <c r="L21" s="729">
        <v>3231.81</v>
      </c>
      <c r="M21" s="729">
        <v>12927.24</v>
      </c>
      <c r="N21" s="728">
        <v>4</v>
      </c>
      <c r="O21" s="813">
        <v>2</v>
      </c>
      <c r="P21" s="729">
        <v>9695.43</v>
      </c>
      <c r="Q21" s="746">
        <v>0.75</v>
      </c>
      <c r="R21" s="728">
        <v>3</v>
      </c>
      <c r="S21" s="746">
        <v>0.75</v>
      </c>
      <c r="T21" s="813">
        <v>1.5</v>
      </c>
      <c r="U21" s="769">
        <v>0.75</v>
      </c>
    </row>
    <row r="22" spans="1:21" ht="14.4" customHeight="1" x14ac:dyDescent="0.3">
      <c r="A22" s="727">
        <v>32</v>
      </c>
      <c r="B22" s="728" t="s">
        <v>2677</v>
      </c>
      <c r="C22" s="728" t="s">
        <v>2681</v>
      </c>
      <c r="D22" s="811" t="s">
        <v>5086</v>
      </c>
      <c r="E22" s="812" t="s">
        <v>2705</v>
      </c>
      <c r="F22" s="728" t="s">
        <v>2678</v>
      </c>
      <c r="G22" s="728" t="s">
        <v>2752</v>
      </c>
      <c r="H22" s="728" t="s">
        <v>568</v>
      </c>
      <c r="I22" s="728" t="s">
        <v>2753</v>
      </c>
      <c r="J22" s="728" t="s">
        <v>1001</v>
      </c>
      <c r="K22" s="728" t="s">
        <v>2754</v>
      </c>
      <c r="L22" s="729">
        <v>33</v>
      </c>
      <c r="M22" s="729">
        <v>66</v>
      </c>
      <c r="N22" s="728">
        <v>2</v>
      </c>
      <c r="O22" s="813">
        <v>1.5</v>
      </c>
      <c r="P22" s="729">
        <v>66</v>
      </c>
      <c r="Q22" s="746">
        <v>1</v>
      </c>
      <c r="R22" s="728">
        <v>2</v>
      </c>
      <c r="S22" s="746">
        <v>1</v>
      </c>
      <c r="T22" s="813">
        <v>1.5</v>
      </c>
      <c r="U22" s="769">
        <v>1</v>
      </c>
    </row>
    <row r="23" spans="1:21" ht="14.4" customHeight="1" x14ac:dyDescent="0.3">
      <c r="A23" s="727">
        <v>32</v>
      </c>
      <c r="B23" s="728" t="s">
        <v>2677</v>
      </c>
      <c r="C23" s="728" t="s">
        <v>2681</v>
      </c>
      <c r="D23" s="811" t="s">
        <v>5086</v>
      </c>
      <c r="E23" s="812" t="s">
        <v>2705</v>
      </c>
      <c r="F23" s="728" t="s">
        <v>2678</v>
      </c>
      <c r="G23" s="728" t="s">
        <v>2755</v>
      </c>
      <c r="H23" s="728" t="s">
        <v>568</v>
      </c>
      <c r="I23" s="728" t="s">
        <v>2756</v>
      </c>
      <c r="J23" s="728" t="s">
        <v>1022</v>
      </c>
      <c r="K23" s="728" t="s">
        <v>2757</v>
      </c>
      <c r="L23" s="729">
        <v>98.75</v>
      </c>
      <c r="M23" s="729">
        <v>197.5</v>
      </c>
      <c r="N23" s="728">
        <v>2</v>
      </c>
      <c r="O23" s="813">
        <v>0.5</v>
      </c>
      <c r="P23" s="729">
        <v>197.5</v>
      </c>
      <c r="Q23" s="746">
        <v>1</v>
      </c>
      <c r="R23" s="728">
        <v>2</v>
      </c>
      <c r="S23" s="746">
        <v>1</v>
      </c>
      <c r="T23" s="813">
        <v>0.5</v>
      </c>
      <c r="U23" s="769">
        <v>1</v>
      </c>
    </row>
    <row r="24" spans="1:21" ht="14.4" customHeight="1" x14ac:dyDescent="0.3">
      <c r="A24" s="727">
        <v>32</v>
      </c>
      <c r="B24" s="728" t="s">
        <v>2677</v>
      </c>
      <c r="C24" s="728" t="s">
        <v>2681</v>
      </c>
      <c r="D24" s="811" t="s">
        <v>5086</v>
      </c>
      <c r="E24" s="812" t="s">
        <v>2705</v>
      </c>
      <c r="F24" s="728" t="s">
        <v>2678</v>
      </c>
      <c r="G24" s="728" t="s">
        <v>2758</v>
      </c>
      <c r="H24" s="728" t="s">
        <v>568</v>
      </c>
      <c r="I24" s="728" t="s">
        <v>2759</v>
      </c>
      <c r="J24" s="728" t="s">
        <v>2760</v>
      </c>
      <c r="K24" s="728" t="s">
        <v>2761</v>
      </c>
      <c r="L24" s="729">
        <v>58.62</v>
      </c>
      <c r="M24" s="729">
        <v>58.62</v>
      </c>
      <c r="N24" s="728">
        <v>1</v>
      </c>
      <c r="O24" s="813">
        <v>0.5</v>
      </c>
      <c r="P24" s="729"/>
      <c r="Q24" s="746">
        <v>0</v>
      </c>
      <c r="R24" s="728"/>
      <c r="S24" s="746">
        <v>0</v>
      </c>
      <c r="T24" s="813"/>
      <c r="U24" s="769">
        <v>0</v>
      </c>
    </row>
    <row r="25" spans="1:21" ht="14.4" customHeight="1" x14ac:dyDescent="0.3">
      <c r="A25" s="727">
        <v>32</v>
      </c>
      <c r="B25" s="728" t="s">
        <v>2677</v>
      </c>
      <c r="C25" s="728" t="s">
        <v>2681</v>
      </c>
      <c r="D25" s="811" t="s">
        <v>5086</v>
      </c>
      <c r="E25" s="812" t="s">
        <v>2705</v>
      </c>
      <c r="F25" s="728" t="s">
        <v>2678</v>
      </c>
      <c r="G25" s="728" t="s">
        <v>2729</v>
      </c>
      <c r="H25" s="728" t="s">
        <v>568</v>
      </c>
      <c r="I25" s="728" t="s">
        <v>2730</v>
      </c>
      <c r="J25" s="728" t="s">
        <v>2731</v>
      </c>
      <c r="K25" s="728" t="s">
        <v>2732</v>
      </c>
      <c r="L25" s="729">
        <v>88.76</v>
      </c>
      <c r="M25" s="729">
        <v>88.76</v>
      </c>
      <c r="N25" s="728">
        <v>1</v>
      </c>
      <c r="O25" s="813">
        <v>1</v>
      </c>
      <c r="P25" s="729"/>
      <c r="Q25" s="746">
        <v>0</v>
      </c>
      <c r="R25" s="728"/>
      <c r="S25" s="746">
        <v>0</v>
      </c>
      <c r="T25" s="813"/>
      <c r="U25" s="769">
        <v>0</v>
      </c>
    </row>
    <row r="26" spans="1:21" ht="14.4" customHeight="1" x14ac:dyDescent="0.3">
      <c r="A26" s="727">
        <v>32</v>
      </c>
      <c r="B26" s="728" t="s">
        <v>2677</v>
      </c>
      <c r="C26" s="728" t="s">
        <v>2681</v>
      </c>
      <c r="D26" s="811" t="s">
        <v>5086</v>
      </c>
      <c r="E26" s="812" t="s">
        <v>2705</v>
      </c>
      <c r="F26" s="728" t="s">
        <v>2678</v>
      </c>
      <c r="G26" s="728" t="s">
        <v>2762</v>
      </c>
      <c r="H26" s="728" t="s">
        <v>661</v>
      </c>
      <c r="I26" s="728" t="s">
        <v>2763</v>
      </c>
      <c r="J26" s="728" t="s">
        <v>895</v>
      </c>
      <c r="K26" s="728" t="s">
        <v>2137</v>
      </c>
      <c r="L26" s="729">
        <v>368.16</v>
      </c>
      <c r="M26" s="729">
        <v>368.16</v>
      </c>
      <c r="N26" s="728">
        <v>1</v>
      </c>
      <c r="O26" s="813">
        <v>0.5</v>
      </c>
      <c r="P26" s="729">
        <v>368.16</v>
      </c>
      <c r="Q26" s="746">
        <v>1</v>
      </c>
      <c r="R26" s="728">
        <v>1</v>
      </c>
      <c r="S26" s="746">
        <v>1</v>
      </c>
      <c r="T26" s="813">
        <v>0.5</v>
      </c>
      <c r="U26" s="769">
        <v>1</v>
      </c>
    </row>
    <row r="27" spans="1:21" ht="14.4" customHeight="1" x14ac:dyDescent="0.3">
      <c r="A27" s="727">
        <v>32</v>
      </c>
      <c r="B27" s="728" t="s">
        <v>2677</v>
      </c>
      <c r="C27" s="728" t="s">
        <v>2681</v>
      </c>
      <c r="D27" s="811" t="s">
        <v>5086</v>
      </c>
      <c r="E27" s="812" t="s">
        <v>2705</v>
      </c>
      <c r="F27" s="728" t="s">
        <v>2678</v>
      </c>
      <c r="G27" s="728" t="s">
        <v>2762</v>
      </c>
      <c r="H27" s="728" t="s">
        <v>661</v>
      </c>
      <c r="I27" s="728" t="s">
        <v>2764</v>
      </c>
      <c r="J27" s="728" t="s">
        <v>895</v>
      </c>
      <c r="K27" s="728" t="s">
        <v>2143</v>
      </c>
      <c r="L27" s="729">
        <v>490.89</v>
      </c>
      <c r="M27" s="729">
        <v>1472.67</v>
      </c>
      <c r="N27" s="728">
        <v>3</v>
      </c>
      <c r="O27" s="813">
        <v>2</v>
      </c>
      <c r="P27" s="729">
        <v>490.89</v>
      </c>
      <c r="Q27" s="746">
        <v>0.33333333333333331</v>
      </c>
      <c r="R27" s="728">
        <v>1</v>
      </c>
      <c r="S27" s="746">
        <v>0.33333333333333331</v>
      </c>
      <c r="T27" s="813">
        <v>1</v>
      </c>
      <c r="U27" s="769">
        <v>0.5</v>
      </c>
    </row>
    <row r="28" spans="1:21" ht="14.4" customHeight="1" x14ac:dyDescent="0.3">
      <c r="A28" s="727">
        <v>32</v>
      </c>
      <c r="B28" s="728" t="s">
        <v>2677</v>
      </c>
      <c r="C28" s="728" t="s">
        <v>2681</v>
      </c>
      <c r="D28" s="811" t="s">
        <v>5086</v>
      </c>
      <c r="E28" s="812" t="s">
        <v>2705</v>
      </c>
      <c r="F28" s="728" t="s">
        <v>2678</v>
      </c>
      <c r="G28" s="728" t="s">
        <v>2762</v>
      </c>
      <c r="H28" s="728" t="s">
        <v>661</v>
      </c>
      <c r="I28" s="728" t="s">
        <v>2765</v>
      </c>
      <c r="J28" s="728" t="s">
        <v>895</v>
      </c>
      <c r="K28" s="728" t="s">
        <v>2139</v>
      </c>
      <c r="L28" s="729">
        <v>736.33</v>
      </c>
      <c r="M28" s="729">
        <v>3681.6500000000005</v>
      </c>
      <c r="N28" s="728">
        <v>5</v>
      </c>
      <c r="O28" s="813">
        <v>1</v>
      </c>
      <c r="P28" s="729">
        <v>3681.6500000000005</v>
      </c>
      <c r="Q28" s="746">
        <v>1</v>
      </c>
      <c r="R28" s="728">
        <v>5</v>
      </c>
      <c r="S28" s="746">
        <v>1</v>
      </c>
      <c r="T28" s="813">
        <v>1</v>
      </c>
      <c r="U28" s="769">
        <v>1</v>
      </c>
    </row>
    <row r="29" spans="1:21" ht="14.4" customHeight="1" x14ac:dyDescent="0.3">
      <c r="A29" s="727">
        <v>32</v>
      </c>
      <c r="B29" s="728" t="s">
        <v>2677</v>
      </c>
      <c r="C29" s="728" t="s">
        <v>2681</v>
      </c>
      <c r="D29" s="811" t="s">
        <v>5086</v>
      </c>
      <c r="E29" s="812" t="s">
        <v>2705</v>
      </c>
      <c r="F29" s="728" t="s">
        <v>2678</v>
      </c>
      <c r="G29" s="728" t="s">
        <v>2762</v>
      </c>
      <c r="H29" s="728" t="s">
        <v>661</v>
      </c>
      <c r="I29" s="728" t="s">
        <v>2766</v>
      </c>
      <c r="J29" s="728" t="s">
        <v>895</v>
      </c>
      <c r="K29" s="728" t="s">
        <v>2141</v>
      </c>
      <c r="L29" s="729">
        <v>1154.68</v>
      </c>
      <c r="M29" s="729">
        <v>3464.04</v>
      </c>
      <c r="N29" s="728">
        <v>3</v>
      </c>
      <c r="O29" s="813">
        <v>1</v>
      </c>
      <c r="P29" s="729">
        <v>3464.04</v>
      </c>
      <c r="Q29" s="746">
        <v>1</v>
      </c>
      <c r="R29" s="728">
        <v>3</v>
      </c>
      <c r="S29" s="746">
        <v>1</v>
      </c>
      <c r="T29" s="813">
        <v>1</v>
      </c>
      <c r="U29" s="769">
        <v>1</v>
      </c>
    </row>
    <row r="30" spans="1:21" ht="14.4" customHeight="1" x14ac:dyDescent="0.3">
      <c r="A30" s="727">
        <v>32</v>
      </c>
      <c r="B30" s="728" t="s">
        <v>2677</v>
      </c>
      <c r="C30" s="728" t="s">
        <v>2681</v>
      </c>
      <c r="D30" s="811" t="s">
        <v>5086</v>
      </c>
      <c r="E30" s="812" t="s">
        <v>2705</v>
      </c>
      <c r="F30" s="728" t="s">
        <v>2678</v>
      </c>
      <c r="G30" s="728" t="s">
        <v>2767</v>
      </c>
      <c r="H30" s="728" t="s">
        <v>661</v>
      </c>
      <c r="I30" s="728" t="s">
        <v>2294</v>
      </c>
      <c r="J30" s="728" t="s">
        <v>694</v>
      </c>
      <c r="K30" s="728" t="s">
        <v>2295</v>
      </c>
      <c r="L30" s="729">
        <v>24.22</v>
      </c>
      <c r="M30" s="729">
        <v>24.22</v>
      </c>
      <c r="N30" s="728">
        <v>1</v>
      </c>
      <c r="O30" s="813">
        <v>0.5</v>
      </c>
      <c r="P30" s="729">
        <v>24.22</v>
      </c>
      <c r="Q30" s="746">
        <v>1</v>
      </c>
      <c r="R30" s="728">
        <v>1</v>
      </c>
      <c r="S30" s="746">
        <v>1</v>
      </c>
      <c r="T30" s="813">
        <v>0.5</v>
      </c>
      <c r="U30" s="769">
        <v>1</v>
      </c>
    </row>
    <row r="31" spans="1:21" ht="14.4" customHeight="1" x14ac:dyDescent="0.3">
      <c r="A31" s="727">
        <v>32</v>
      </c>
      <c r="B31" s="728" t="s">
        <v>2677</v>
      </c>
      <c r="C31" s="728" t="s">
        <v>2681</v>
      </c>
      <c r="D31" s="811" t="s">
        <v>5086</v>
      </c>
      <c r="E31" s="812" t="s">
        <v>2705</v>
      </c>
      <c r="F31" s="728" t="s">
        <v>2678</v>
      </c>
      <c r="G31" s="728" t="s">
        <v>2768</v>
      </c>
      <c r="H31" s="728" t="s">
        <v>568</v>
      </c>
      <c r="I31" s="728" t="s">
        <v>2769</v>
      </c>
      <c r="J31" s="728" t="s">
        <v>934</v>
      </c>
      <c r="K31" s="728" t="s">
        <v>2770</v>
      </c>
      <c r="L31" s="729">
        <v>32.25</v>
      </c>
      <c r="M31" s="729">
        <v>32.25</v>
      </c>
      <c r="N31" s="728">
        <v>1</v>
      </c>
      <c r="O31" s="813">
        <v>0.5</v>
      </c>
      <c r="P31" s="729"/>
      <c r="Q31" s="746">
        <v>0</v>
      </c>
      <c r="R31" s="728"/>
      <c r="S31" s="746">
        <v>0</v>
      </c>
      <c r="T31" s="813"/>
      <c r="U31" s="769">
        <v>0</v>
      </c>
    </row>
    <row r="32" spans="1:21" ht="14.4" customHeight="1" x14ac:dyDescent="0.3">
      <c r="A32" s="727">
        <v>32</v>
      </c>
      <c r="B32" s="728" t="s">
        <v>2677</v>
      </c>
      <c r="C32" s="728" t="s">
        <v>2681</v>
      </c>
      <c r="D32" s="811" t="s">
        <v>5086</v>
      </c>
      <c r="E32" s="812" t="s">
        <v>2705</v>
      </c>
      <c r="F32" s="728" t="s">
        <v>2678</v>
      </c>
      <c r="G32" s="728" t="s">
        <v>2771</v>
      </c>
      <c r="H32" s="728" t="s">
        <v>661</v>
      </c>
      <c r="I32" s="728" t="s">
        <v>2772</v>
      </c>
      <c r="J32" s="728" t="s">
        <v>2105</v>
      </c>
      <c r="K32" s="728" t="s">
        <v>2106</v>
      </c>
      <c r="L32" s="729">
        <v>57.64</v>
      </c>
      <c r="M32" s="729">
        <v>57.64</v>
      </c>
      <c r="N32" s="728">
        <v>1</v>
      </c>
      <c r="O32" s="813">
        <v>0.5</v>
      </c>
      <c r="P32" s="729">
        <v>57.64</v>
      </c>
      <c r="Q32" s="746">
        <v>1</v>
      </c>
      <c r="R32" s="728">
        <v>1</v>
      </c>
      <c r="S32" s="746">
        <v>1</v>
      </c>
      <c r="T32" s="813">
        <v>0.5</v>
      </c>
      <c r="U32" s="769">
        <v>1</v>
      </c>
    </row>
    <row r="33" spans="1:21" ht="14.4" customHeight="1" x14ac:dyDescent="0.3">
      <c r="A33" s="727">
        <v>32</v>
      </c>
      <c r="B33" s="728" t="s">
        <v>2677</v>
      </c>
      <c r="C33" s="728" t="s">
        <v>2681</v>
      </c>
      <c r="D33" s="811" t="s">
        <v>5086</v>
      </c>
      <c r="E33" s="812" t="s">
        <v>2705</v>
      </c>
      <c r="F33" s="728" t="s">
        <v>2678</v>
      </c>
      <c r="G33" s="728" t="s">
        <v>2771</v>
      </c>
      <c r="H33" s="728" t="s">
        <v>661</v>
      </c>
      <c r="I33" s="728" t="s">
        <v>2772</v>
      </c>
      <c r="J33" s="728" t="s">
        <v>2105</v>
      </c>
      <c r="K33" s="728" t="s">
        <v>2106</v>
      </c>
      <c r="L33" s="729">
        <v>32.25</v>
      </c>
      <c r="M33" s="729">
        <v>32.25</v>
      </c>
      <c r="N33" s="728">
        <v>1</v>
      </c>
      <c r="O33" s="813">
        <v>1</v>
      </c>
      <c r="P33" s="729">
        <v>32.25</v>
      </c>
      <c r="Q33" s="746">
        <v>1</v>
      </c>
      <c r="R33" s="728">
        <v>1</v>
      </c>
      <c r="S33" s="746">
        <v>1</v>
      </c>
      <c r="T33" s="813">
        <v>1</v>
      </c>
      <c r="U33" s="769">
        <v>1</v>
      </c>
    </row>
    <row r="34" spans="1:21" ht="14.4" customHeight="1" x14ac:dyDescent="0.3">
      <c r="A34" s="727">
        <v>32</v>
      </c>
      <c r="B34" s="728" t="s">
        <v>2677</v>
      </c>
      <c r="C34" s="728" t="s">
        <v>2681</v>
      </c>
      <c r="D34" s="811" t="s">
        <v>5086</v>
      </c>
      <c r="E34" s="812" t="s">
        <v>2705</v>
      </c>
      <c r="F34" s="728" t="s">
        <v>2678</v>
      </c>
      <c r="G34" s="728" t="s">
        <v>2773</v>
      </c>
      <c r="H34" s="728" t="s">
        <v>568</v>
      </c>
      <c r="I34" s="728" t="s">
        <v>2774</v>
      </c>
      <c r="J34" s="728" t="s">
        <v>2775</v>
      </c>
      <c r="K34" s="728" t="s">
        <v>2776</v>
      </c>
      <c r="L34" s="729">
        <v>87.67</v>
      </c>
      <c r="M34" s="729">
        <v>350.68</v>
      </c>
      <c r="N34" s="728">
        <v>4</v>
      </c>
      <c r="O34" s="813">
        <v>1</v>
      </c>
      <c r="P34" s="729">
        <v>350.68</v>
      </c>
      <c r="Q34" s="746">
        <v>1</v>
      </c>
      <c r="R34" s="728">
        <v>4</v>
      </c>
      <c r="S34" s="746">
        <v>1</v>
      </c>
      <c r="T34" s="813">
        <v>1</v>
      </c>
      <c r="U34" s="769">
        <v>1</v>
      </c>
    </row>
    <row r="35" spans="1:21" ht="14.4" customHeight="1" x14ac:dyDescent="0.3">
      <c r="A35" s="727">
        <v>32</v>
      </c>
      <c r="B35" s="728" t="s">
        <v>2677</v>
      </c>
      <c r="C35" s="728" t="s">
        <v>2681</v>
      </c>
      <c r="D35" s="811" t="s">
        <v>5086</v>
      </c>
      <c r="E35" s="812" t="s">
        <v>2705</v>
      </c>
      <c r="F35" s="728" t="s">
        <v>2678</v>
      </c>
      <c r="G35" s="728" t="s">
        <v>2777</v>
      </c>
      <c r="H35" s="728" t="s">
        <v>568</v>
      </c>
      <c r="I35" s="728" t="s">
        <v>2778</v>
      </c>
      <c r="J35" s="728" t="s">
        <v>1431</v>
      </c>
      <c r="K35" s="728" t="s">
        <v>2779</v>
      </c>
      <c r="L35" s="729">
        <v>66.88</v>
      </c>
      <c r="M35" s="729">
        <v>66.88</v>
      </c>
      <c r="N35" s="728">
        <v>1</v>
      </c>
      <c r="O35" s="813">
        <v>0.5</v>
      </c>
      <c r="P35" s="729">
        <v>66.88</v>
      </c>
      <c r="Q35" s="746">
        <v>1</v>
      </c>
      <c r="R35" s="728">
        <v>1</v>
      </c>
      <c r="S35" s="746">
        <v>1</v>
      </c>
      <c r="T35" s="813">
        <v>0.5</v>
      </c>
      <c r="U35" s="769">
        <v>1</v>
      </c>
    </row>
    <row r="36" spans="1:21" ht="14.4" customHeight="1" x14ac:dyDescent="0.3">
      <c r="A36" s="727">
        <v>32</v>
      </c>
      <c r="B36" s="728" t="s">
        <v>2677</v>
      </c>
      <c r="C36" s="728" t="s">
        <v>2681</v>
      </c>
      <c r="D36" s="811" t="s">
        <v>5086</v>
      </c>
      <c r="E36" s="812" t="s">
        <v>2705</v>
      </c>
      <c r="F36" s="728" t="s">
        <v>2678</v>
      </c>
      <c r="G36" s="728" t="s">
        <v>2780</v>
      </c>
      <c r="H36" s="728" t="s">
        <v>568</v>
      </c>
      <c r="I36" s="728" t="s">
        <v>2781</v>
      </c>
      <c r="J36" s="728" t="s">
        <v>2782</v>
      </c>
      <c r="K36" s="728" t="s">
        <v>2783</v>
      </c>
      <c r="L36" s="729">
        <v>171.09</v>
      </c>
      <c r="M36" s="729">
        <v>171.09</v>
      </c>
      <c r="N36" s="728">
        <v>1</v>
      </c>
      <c r="O36" s="813">
        <v>0.5</v>
      </c>
      <c r="P36" s="729"/>
      <c r="Q36" s="746">
        <v>0</v>
      </c>
      <c r="R36" s="728"/>
      <c r="S36" s="746">
        <v>0</v>
      </c>
      <c r="T36" s="813"/>
      <c r="U36" s="769">
        <v>0</v>
      </c>
    </row>
    <row r="37" spans="1:21" ht="14.4" customHeight="1" x14ac:dyDescent="0.3">
      <c r="A37" s="727">
        <v>32</v>
      </c>
      <c r="B37" s="728" t="s">
        <v>2677</v>
      </c>
      <c r="C37" s="728" t="s">
        <v>2681</v>
      </c>
      <c r="D37" s="811" t="s">
        <v>5086</v>
      </c>
      <c r="E37" s="812" t="s">
        <v>2705</v>
      </c>
      <c r="F37" s="728" t="s">
        <v>2678</v>
      </c>
      <c r="G37" s="728" t="s">
        <v>2784</v>
      </c>
      <c r="H37" s="728" t="s">
        <v>661</v>
      </c>
      <c r="I37" s="728" t="s">
        <v>2271</v>
      </c>
      <c r="J37" s="728" t="s">
        <v>2272</v>
      </c>
      <c r="K37" s="728" t="s">
        <v>2232</v>
      </c>
      <c r="L37" s="729">
        <v>339.8</v>
      </c>
      <c r="M37" s="729">
        <v>1019.4000000000001</v>
      </c>
      <c r="N37" s="728">
        <v>3</v>
      </c>
      <c r="O37" s="813">
        <v>0.5</v>
      </c>
      <c r="P37" s="729"/>
      <c r="Q37" s="746">
        <v>0</v>
      </c>
      <c r="R37" s="728"/>
      <c r="S37" s="746">
        <v>0</v>
      </c>
      <c r="T37" s="813"/>
      <c r="U37" s="769">
        <v>0</v>
      </c>
    </row>
    <row r="38" spans="1:21" ht="14.4" customHeight="1" x14ac:dyDescent="0.3">
      <c r="A38" s="727">
        <v>32</v>
      </c>
      <c r="B38" s="728" t="s">
        <v>2677</v>
      </c>
      <c r="C38" s="728" t="s">
        <v>2681</v>
      </c>
      <c r="D38" s="811" t="s">
        <v>5086</v>
      </c>
      <c r="E38" s="812" t="s">
        <v>2707</v>
      </c>
      <c r="F38" s="728" t="s">
        <v>2678</v>
      </c>
      <c r="G38" s="728" t="s">
        <v>2724</v>
      </c>
      <c r="H38" s="728" t="s">
        <v>568</v>
      </c>
      <c r="I38" s="728" t="s">
        <v>2725</v>
      </c>
      <c r="J38" s="728" t="s">
        <v>2726</v>
      </c>
      <c r="K38" s="728" t="s">
        <v>2727</v>
      </c>
      <c r="L38" s="729">
        <v>263.26</v>
      </c>
      <c r="M38" s="729">
        <v>263.26</v>
      </c>
      <c r="N38" s="728">
        <v>1</v>
      </c>
      <c r="O38" s="813">
        <v>0.5</v>
      </c>
      <c r="P38" s="729">
        <v>263.26</v>
      </c>
      <c r="Q38" s="746">
        <v>1</v>
      </c>
      <c r="R38" s="728">
        <v>1</v>
      </c>
      <c r="S38" s="746">
        <v>1</v>
      </c>
      <c r="T38" s="813">
        <v>0.5</v>
      </c>
      <c r="U38" s="769">
        <v>1</v>
      </c>
    </row>
    <row r="39" spans="1:21" ht="14.4" customHeight="1" x14ac:dyDescent="0.3">
      <c r="A39" s="727">
        <v>32</v>
      </c>
      <c r="B39" s="728" t="s">
        <v>2677</v>
      </c>
      <c r="C39" s="728" t="s">
        <v>2681</v>
      </c>
      <c r="D39" s="811" t="s">
        <v>5086</v>
      </c>
      <c r="E39" s="812" t="s">
        <v>2707</v>
      </c>
      <c r="F39" s="728" t="s">
        <v>2678</v>
      </c>
      <c r="G39" s="728" t="s">
        <v>2724</v>
      </c>
      <c r="H39" s="728" t="s">
        <v>568</v>
      </c>
      <c r="I39" s="728" t="s">
        <v>2785</v>
      </c>
      <c r="J39" s="728" t="s">
        <v>2726</v>
      </c>
      <c r="K39" s="728" t="s">
        <v>2786</v>
      </c>
      <c r="L39" s="729">
        <v>1295.6400000000001</v>
      </c>
      <c r="M39" s="729">
        <v>2591.2800000000002</v>
      </c>
      <c r="N39" s="728">
        <v>2</v>
      </c>
      <c r="O39" s="813">
        <v>0.5</v>
      </c>
      <c r="P39" s="729">
        <v>2591.2800000000002</v>
      </c>
      <c r="Q39" s="746">
        <v>1</v>
      </c>
      <c r="R39" s="728">
        <v>2</v>
      </c>
      <c r="S39" s="746">
        <v>1</v>
      </c>
      <c r="T39" s="813">
        <v>0.5</v>
      </c>
      <c r="U39" s="769">
        <v>1</v>
      </c>
    </row>
    <row r="40" spans="1:21" ht="14.4" customHeight="1" x14ac:dyDescent="0.3">
      <c r="A40" s="727">
        <v>32</v>
      </c>
      <c r="B40" s="728" t="s">
        <v>2677</v>
      </c>
      <c r="C40" s="728" t="s">
        <v>2681</v>
      </c>
      <c r="D40" s="811" t="s">
        <v>5086</v>
      </c>
      <c r="E40" s="812" t="s">
        <v>2707</v>
      </c>
      <c r="F40" s="728" t="s">
        <v>2678</v>
      </c>
      <c r="G40" s="728" t="s">
        <v>2724</v>
      </c>
      <c r="H40" s="728" t="s">
        <v>568</v>
      </c>
      <c r="I40" s="728" t="s">
        <v>2787</v>
      </c>
      <c r="J40" s="728" t="s">
        <v>942</v>
      </c>
      <c r="K40" s="728" t="s">
        <v>2727</v>
      </c>
      <c r="L40" s="729">
        <v>263.26</v>
      </c>
      <c r="M40" s="729">
        <v>263.26</v>
      </c>
      <c r="N40" s="728">
        <v>1</v>
      </c>
      <c r="O40" s="813">
        <v>0.5</v>
      </c>
      <c r="P40" s="729">
        <v>263.26</v>
      </c>
      <c r="Q40" s="746">
        <v>1</v>
      </c>
      <c r="R40" s="728">
        <v>1</v>
      </c>
      <c r="S40" s="746">
        <v>1</v>
      </c>
      <c r="T40" s="813">
        <v>0.5</v>
      </c>
      <c r="U40" s="769">
        <v>1</v>
      </c>
    </row>
    <row r="41" spans="1:21" ht="14.4" customHeight="1" x14ac:dyDescent="0.3">
      <c r="A41" s="727">
        <v>32</v>
      </c>
      <c r="B41" s="728" t="s">
        <v>2677</v>
      </c>
      <c r="C41" s="728" t="s">
        <v>2681</v>
      </c>
      <c r="D41" s="811" t="s">
        <v>5086</v>
      </c>
      <c r="E41" s="812" t="s">
        <v>2707</v>
      </c>
      <c r="F41" s="728" t="s">
        <v>2678</v>
      </c>
      <c r="G41" s="728" t="s">
        <v>2728</v>
      </c>
      <c r="H41" s="728" t="s">
        <v>568</v>
      </c>
      <c r="I41" s="728" t="s">
        <v>2300</v>
      </c>
      <c r="J41" s="728" t="s">
        <v>1102</v>
      </c>
      <c r="K41" s="728" t="s">
        <v>2301</v>
      </c>
      <c r="L41" s="729">
        <v>65.28</v>
      </c>
      <c r="M41" s="729">
        <v>326.39999999999998</v>
      </c>
      <c r="N41" s="728">
        <v>5</v>
      </c>
      <c r="O41" s="813">
        <v>3.5</v>
      </c>
      <c r="P41" s="729">
        <v>195.84</v>
      </c>
      <c r="Q41" s="746">
        <v>0.60000000000000009</v>
      </c>
      <c r="R41" s="728">
        <v>3</v>
      </c>
      <c r="S41" s="746">
        <v>0.6</v>
      </c>
      <c r="T41" s="813">
        <v>2</v>
      </c>
      <c r="U41" s="769">
        <v>0.5714285714285714</v>
      </c>
    </row>
    <row r="42" spans="1:21" ht="14.4" customHeight="1" x14ac:dyDescent="0.3">
      <c r="A42" s="727">
        <v>32</v>
      </c>
      <c r="B42" s="728" t="s">
        <v>2677</v>
      </c>
      <c r="C42" s="728" t="s">
        <v>2681</v>
      </c>
      <c r="D42" s="811" t="s">
        <v>5086</v>
      </c>
      <c r="E42" s="812" t="s">
        <v>2707</v>
      </c>
      <c r="F42" s="728" t="s">
        <v>2678</v>
      </c>
      <c r="G42" s="728" t="s">
        <v>2728</v>
      </c>
      <c r="H42" s="728" t="s">
        <v>568</v>
      </c>
      <c r="I42" s="728" t="s">
        <v>2738</v>
      </c>
      <c r="J42" s="728" t="s">
        <v>1102</v>
      </c>
      <c r="K42" s="728" t="s">
        <v>2739</v>
      </c>
      <c r="L42" s="729">
        <v>121.75</v>
      </c>
      <c r="M42" s="729">
        <v>243.5</v>
      </c>
      <c r="N42" s="728">
        <v>2</v>
      </c>
      <c r="O42" s="813">
        <v>1.5</v>
      </c>
      <c r="P42" s="729">
        <v>121.75</v>
      </c>
      <c r="Q42" s="746">
        <v>0.5</v>
      </c>
      <c r="R42" s="728">
        <v>1</v>
      </c>
      <c r="S42" s="746">
        <v>0.5</v>
      </c>
      <c r="T42" s="813">
        <v>0.5</v>
      </c>
      <c r="U42" s="769">
        <v>0.33333333333333331</v>
      </c>
    </row>
    <row r="43" spans="1:21" ht="14.4" customHeight="1" x14ac:dyDescent="0.3">
      <c r="A43" s="727">
        <v>32</v>
      </c>
      <c r="B43" s="728" t="s">
        <v>2677</v>
      </c>
      <c r="C43" s="728" t="s">
        <v>2681</v>
      </c>
      <c r="D43" s="811" t="s">
        <v>5086</v>
      </c>
      <c r="E43" s="812" t="s">
        <v>2707</v>
      </c>
      <c r="F43" s="728" t="s">
        <v>2678</v>
      </c>
      <c r="G43" s="728" t="s">
        <v>2788</v>
      </c>
      <c r="H43" s="728" t="s">
        <v>568</v>
      </c>
      <c r="I43" s="728" t="s">
        <v>2789</v>
      </c>
      <c r="J43" s="728" t="s">
        <v>672</v>
      </c>
      <c r="K43" s="728" t="s">
        <v>2790</v>
      </c>
      <c r="L43" s="729">
        <v>0</v>
      </c>
      <c r="M43" s="729">
        <v>0</v>
      </c>
      <c r="N43" s="728">
        <v>1</v>
      </c>
      <c r="O43" s="813">
        <v>1</v>
      </c>
      <c r="P43" s="729"/>
      <c r="Q43" s="746"/>
      <c r="R43" s="728"/>
      <c r="S43" s="746">
        <v>0</v>
      </c>
      <c r="T43" s="813"/>
      <c r="U43" s="769">
        <v>0</v>
      </c>
    </row>
    <row r="44" spans="1:21" ht="14.4" customHeight="1" x14ac:dyDescent="0.3">
      <c r="A44" s="727">
        <v>32</v>
      </c>
      <c r="B44" s="728" t="s">
        <v>2677</v>
      </c>
      <c r="C44" s="728" t="s">
        <v>2681</v>
      </c>
      <c r="D44" s="811" t="s">
        <v>5086</v>
      </c>
      <c r="E44" s="812" t="s">
        <v>2707</v>
      </c>
      <c r="F44" s="728" t="s">
        <v>2678</v>
      </c>
      <c r="G44" s="728" t="s">
        <v>2788</v>
      </c>
      <c r="H44" s="728" t="s">
        <v>568</v>
      </c>
      <c r="I44" s="728" t="s">
        <v>2791</v>
      </c>
      <c r="J44" s="728" t="s">
        <v>2792</v>
      </c>
      <c r="K44" s="728" t="s">
        <v>2408</v>
      </c>
      <c r="L44" s="729">
        <v>62.18</v>
      </c>
      <c r="M44" s="729">
        <v>62.18</v>
      </c>
      <c r="N44" s="728">
        <v>1</v>
      </c>
      <c r="O44" s="813">
        <v>0.5</v>
      </c>
      <c r="P44" s="729"/>
      <c r="Q44" s="746">
        <v>0</v>
      </c>
      <c r="R44" s="728"/>
      <c r="S44" s="746">
        <v>0</v>
      </c>
      <c r="T44" s="813"/>
      <c r="U44" s="769">
        <v>0</v>
      </c>
    </row>
    <row r="45" spans="1:21" ht="14.4" customHeight="1" x14ac:dyDescent="0.3">
      <c r="A45" s="727">
        <v>32</v>
      </c>
      <c r="B45" s="728" t="s">
        <v>2677</v>
      </c>
      <c r="C45" s="728" t="s">
        <v>2681</v>
      </c>
      <c r="D45" s="811" t="s">
        <v>5086</v>
      </c>
      <c r="E45" s="812" t="s">
        <v>2707</v>
      </c>
      <c r="F45" s="728" t="s">
        <v>2678</v>
      </c>
      <c r="G45" s="728" t="s">
        <v>2742</v>
      </c>
      <c r="H45" s="728" t="s">
        <v>661</v>
      </c>
      <c r="I45" s="728" t="s">
        <v>2218</v>
      </c>
      <c r="J45" s="728" t="s">
        <v>662</v>
      </c>
      <c r="K45" s="728" t="s">
        <v>2219</v>
      </c>
      <c r="L45" s="729">
        <v>154.36000000000001</v>
      </c>
      <c r="M45" s="729">
        <v>308.72000000000003</v>
      </c>
      <c r="N45" s="728">
        <v>2</v>
      </c>
      <c r="O45" s="813">
        <v>1</v>
      </c>
      <c r="P45" s="729">
        <v>308.72000000000003</v>
      </c>
      <c r="Q45" s="746">
        <v>1</v>
      </c>
      <c r="R45" s="728">
        <v>2</v>
      </c>
      <c r="S45" s="746">
        <v>1</v>
      </c>
      <c r="T45" s="813">
        <v>1</v>
      </c>
      <c r="U45" s="769">
        <v>1</v>
      </c>
    </row>
    <row r="46" spans="1:21" ht="14.4" customHeight="1" x14ac:dyDescent="0.3">
      <c r="A46" s="727">
        <v>32</v>
      </c>
      <c r="B46" s="728" t="s">
        <v>2677</v>
      </c>
      <c r="C46" s="728" t="s">
        <v>2681</v>
      </c>
      <c r="D46" s="811" t="s">
        <v>5086</v>
      </c>
      <c r="E46" s="812" t="s">
        <v>2707</v>
      </c>
      <c r="F46" s="728" t="s">
        <v>2678</v>
      </c>
      <c r="G46" s="728" t="s">
        <v>2742</v>
      </c>
      <c r="H46" s="728" t="s">
        <v>568</v>
      </c>
      <c r="I46" s="728" t="s">
        <v>2793</v>
      </c>
      <c r="J46" s="728" t="s">
        <v>692</v>
      </c>
      <c r="K46" s="728" t="s">
        <v>2219</v>
      </c>
      <c r="L46" s="729">
        <v>154.36000000000001</v>
      </c>
      <c r="M46" s="729">
        <v>154.36000000000001</v>
      </c>
      <c r="N46" s="728">
        <v>1</v>
      </c>
      <c r="O46" s="813">
        <v>0.5</v>
      </c>
      <c r="P46" s="729">
        <v>154.36000000000001</v>
      </c>
      <c r="Q46" s="746">
        <v>1</v>
      </c>
      <c r="R46" s="728">
        <v>1</v>
      </c>
      <c r="S46" s="746">
        <v>1</v>
      </c>
      <c r="T46" s="813">
        <v>0.5</v>
      </c>
      <c r="U46" s="769">
        <v>1</v>
      </c>
    </row>
    <row r="47" spans="1:21" ht="14.4" customHeight="1" x14ac:dyDescent="0.3">
      <c r="A47" s="727">
        <v>32</v>
      </c>
      <c r="B47" s="728" t="s">
        <v>2677</v>
      </c>
      <c r="C47" s="728" t="s">
        <v>2681</v>
      </c>
      <c r="D47" s="811" t="s">
        <v>5086</v>
      </c>
      <c r="E47" s="812" t="s">
        <v>2707</v>
      </c>
      <c r="F47" s="728" t="s">
        <v>2678</v>
      </c>
      <c r="G47" s="728" t="s">
        <v>2746</v>
      </c>
      <c r="H47" s="728" t="s">
        <v>568</v>
      </c>
      <c r="I47" s="728" t="s">
        <v>2230</v>
      </c>
      <c r="J47" s="728" t="s">
        <v>2231</v>
      </c>
      <c r="K47" s="728" t="s">
        <v>2232</v>
      </c>
      <c r="L47" s="729">
        <v>170.52</v>
      </c>
      <c r="M47" s="729">
        <v>170.52</v>
      </c>
      <c r="N47" s="728">
        <v>1</v>
      </c>
      <c r="O47" s="813">
        <v>0.5</v>
      </c>
      <c r="P47" s="729"/>
      <c r="Q47" s="746">
        <v>0</v>
      </c>
      <c r="R47" s="728"/>
      <c r="S47" s="746">
        <v>0</v>
      </c>
      <c r="T47" s="813"/>
      <c r="U47" s="769">
        <v>0</v>
      </c>
    </row>
    <row r="48" spans="1:21" ht="14.4" customHeight="1" x14ac:dyDescent="0.3">
      <c r="A48" s="727">
        <v>32</v>
      </c>
      <c r="B48" s="728" t="s">
        <v>2677</v>
      </c>
      <c r="C48" s="728" t="s">
        <v>2681</v>
      </c>
      <c r="D48" s="811" t="s">
        <v>5086</v>
      </c>
      <c r="E48" s="812" t="s">
        <v>2707</v>
      </c>
      <c r="F48" s="728" t="s">
        <v>2678</v>
      </c>
      <c r="G48" s="728" t="s">
        <v>2746</v>
      </c>
      <c r="H48" s="728" t="s">
        <v>568</v>
      </c>
      <c r="I48" s="728" t="s">
        <v>2794</v>
      </c>
      <c r="J48" s="728" t="s">
        <v>2231</v>
      </c>
      <c r="K48" s="728" t="s">
        <v>2757</v>
      </c>
      <c r="L48" s="729">
        <v>238.72</v>
      </c>
      <c r="M48" s="729">
        <v>238.72</v>
      </c>
      <c r="N48" s="728">
        <v>1</v>
      </c>
      <c r="O48" s="813">
        <v>0.5</v>
      </c>
      <c r="P48" s="729"/>
      <c r="Q48" s="746">
        <v>0</v>
      </c>
      <c r="R48" s="728"/>
      <c r="S48" s="746">
        <v>0</v>
      </c>
      <c r="T48" s="813"/>
      <c r="U48" s="769">
        <v>0</v>
      </c>
    </row>
    <row r="49" spans="1:21" ht="14.4" customHeight="1" x14ac:dyDescent="0.3">
      <c r="A49" s="727">
        <v>32</v>
      </c>
      <c r="B49" s="728" t="s">
        <v>2677</v>
      </c>
      <c r="C49" s="728" t="s">
        <v>2681</v>
      </c>
      <c r="D49" s="811" t="s">
        <v>5086</v>
      </c>
      <c r="E49" s="812" t="s">
        <v>2707</v>
      </c>
      <c r="F49" s="728" t="s">
        <v>2678</v>
      </c>
      <c r="G49" s="728" t="s">
        <v>2746</v>
      </c>
      <c r="H49" s="728" t="s">
        <v>568</v>
      </c>
      <c r="I49" s="728" t="s">
        <v>2795</v>
      </c>
      <c r="J49" s="728" t="s">
        <v>2231</v>
      </c>
      <c r="K49" s="728" t="s">
        <v>2232</v>
      </c>
      <c r="L49" s="729">
        <v>0</v>
      </c>
      <c r="M49" s="729">
        <v>0</v>
      </c>
      <c r="N49" s="728">
        <v>2</v>
      </c>
      <c r="O49" s="813">
        <v>0.5</v>
      </c>
      <c r="P49" s="729"/>
      <c r="Q49" s="746"/>
      <c r="R49" s="728"/>
      <c r="S49" s="746">
        <v>0</v>
      </c>
      <c r="T49" s="813"/>
      <c r="U49" s="769">
        <v>0</v>
      </c>
    </row>
    <row r="50" spans="1:21" ht="14.4" customHeight="1" x14ac:dyDescent="0.3">
      <c r="A50" s="727">
        <v>32</v>
      </c>
      <c r="B50" s="728" t="s">
        <v>2677</v>
      </c>
      <c r="C50" s="728" t="s">
        <v>2681</v>
      </c>
      <c r="D50" s="811" t="s">
        <v>5086</v>
      </c>
      <c r="E50" s="812" t="s">
        <v>2707</v>
      </c>
      <c r="F50" s="728" t="s">
        <v>2678</v>
      </c>
      <c r="G50" s="728" t="s">
        <v>2796</v>
      </c>
      <c r="H50" s="728" t="s">
        <v>568</v>
      </c>
      <c r="I50" s="728" t="s">
        <v>2797</v>
      </c>
      <c r="J50" s="728" t="s">
        <v>1421</v>
      </c>
      <c r="K50" s="728" t="s">
        <v>2232</v>
      </c>
      <c r="L50" s="729">
        <v>78.33</v>
      </c>
      <c r="M50" s="729">
        <v>234.99</v>
      </c>
      <c r="N50" s="728">
        <v>3</v>
      </c>
      <c r="O50" s="813">
        <v>1</v>
      </c>
      <c r="P50" s="729">
        <v>78.33</v>
      </c>
      <c r="Q50" s="746">
        <v>0.33333333333333331</v>
      </c>
      <c r="R50" s="728">
        <v>1</v>
      </c>
      <c r="S50" s="746">
        <v>0.33333333333333331</v>
      </c>
      <c r="T50" s="813">
        <v>0.5</v>
      </c>
      <c r="U50" s="769">
        <v>0.5</v>
      </c>
    </row>
    <row r="51" spans="1:21" ht="14.4" customHeight="1" x14ac:dyDescent="0.3">
      <c r="A51" s="727">
        <v>32</v>
      </c>
      <c r="B51" s="728" t="s">
        <v>2677</v>
      </c>
      <c r="C51" s="728" t="s">
        <v>2681</v>
      </c>
      <c r="D51" s="811" t="s">
        <v>5086</v>
      </c>
      <c r="E51" s="812" t="s">
        <v>2707</v>
      </c>
      <c r="F51" s="728" t="s">
        <v>2678</v>
      </c>
      <c r="G51" s="728" t="s">
        <v>2796</v>
      </c>
      <c r="H51" s="728" t="s">
        <v>568</v>
      </c>
      <c r="I51" s="728" t="s">
        <v>2798</v>
      </c>
      <c r="J51" s="728" t="s">
        <v>2799</v>
      </c>
      <c r="K51" s="728" t="s">
        <v>2749</v>
      </c>
      <c r="L51" s="729">
        <v>39.17</v>
      </c>
      <c r="M51" s="729">
        <v>39.17</v>
      </c>
      <c r="N51" s="728">
        <v>1</v>
      </c>
      <c r="O51" s="813">
        <v>0.5</v>
      </c>
      <c r="P51" s="729">
        <v>39.17</v>
      </c>
      <c r="Q51" s="746">
        <v>1</v>
      </c>
      <c r="R51" s="728">
        <v>1</v>
      </c>
      <c r="S51" s="746">
        <v>1</v>
      </c>
      <c r="T51" s="813">
        <v>0.5</v>
      </c>
      <c r="U51" s="769">
        <v>1</v>
      </c>
    </row>
    <row r="52" spans="1:21" ht="14.4" customHeight="1" x14ac:dyDescent="0.3">
      <c r="A52" s="727">
        <v>32</v>
      </c>
      <c r="B52" s="728" t="s">
        <v>2677</v>
      </c>
      <c r="C52" s="728" t="s">
        <v>2681</v>
      </c>
      <c r="D52" s="811" t="s">
        <v>5086</v>
      </c>
      <c r="E52" s="812" t="s">
        <v>2707</v>
      </c>
      <c r="F52" s="728" t="s">
        <v>2678</v>
      </c>
      <c r="G52" s="728" t="s">
        <v>2800</v>
      </c>
      <c r="H52" s="728" t="s">
        <v>661</v>
      </c>
      <c r="I52" s="728" t="s">
        <v>2801</v>
      </c>
      <c r="J52" s="728" t="s">
        <v>761</v>
      </c>
      <c r="K52" s="728" t="s">
        <v>2547</v>
      </c>
      <c r="L52" s="729">
        <v>170.32</v>
      </c>
      <c r="M52" s="729">
        <v>170.32</v>
      </c>
      <c r="N52" s="728">
        <v>1</v>
      </c>
      <c r="O52" s="813">
        <v>1</v>
      </c>
      <c r="P52" s="729">
        <v>170.32</v>
      </c>
      <c r="Q52" s="746">
        <v>1</v>
      </c>
      <c r="R52" s="728">
        <v>1</v>
      </c>
      <c r="S52" s="746">
        <v>1</v>
      </c>
      <c r="T52" s="813">
        <v>1</v>
      </c>
      <c r="U52" s="769">
        <v>1</v>
      </c>
    </row>
    <row r="53" spans="1:21" ht="14.4" customHeight="1" x14ac:dyDescent="0.3">
      <c r="A53" s="727">
        <v>32</v>
      </c>
      <c r="B53" s="728" t="s">
        <v>2677</v>
      </c>
      <c r="C53" s="728" t="s">
        <v>2681</v>
      </c>
      <c r="D53" s="811" t="s">
        <v>5086</v>
      </c>
      <c r="E53" s="812" t="s">
        <v>2707</v>
      </c>
      <c r="F53" s="728" t="s">
        <v>2678</v>
      </c>
      <c r="G53" s="728" t="s">
        <v>2800</v>
      </c>
      <c r="H53" s="728" t="s">
        <v>661</v>
      </c>
      <c r="I53" s="728" t="s">
        <v>2366</v>
      </c>
      <c r="J53" s="728" t="s">
        <v>759</v>
      </c>
      <c r="K53" s="728" t="s">
        <v>2187</v>
      </c>
      <c r="L53" s="729">
        <v>42.57</v>
      </c>
      <c r="M53" s="729">
        <v>85.14</v>
      </c>
      <c r="N53" s="728">
        <v>2</v>
      </c>
      <c r="O53" s="813">
        <v>1</v>
      </c>
      <c r="P53" s="729">
        <v>85.14</v>
      </c>
      <c r="Q53" s="746">
        <v>1</v>
      </c>
      <c r="R53" s="728">
        <v>2</v>
      </c>
      <c r="S53" s="746">
        <v>1</v>
      </c>
      <c r="T53" s="813">
        <v>1</v>
      </c>
      <c r="U53" s="769">
        <v>1</v>
      </c>
    </row>
    <row r="54" spans="1:21" ht="14.4" customHeight="1" x14ac:dyDescent="0.3">
      <c r="A54" s="727">
        <v>32</v>
      </c>
      <c r="B54" s="728" t="s">
        <v>2677</v>
      </c>
      <c r="C54" s="728" t="s">
        <v>2681</v>
      </c>
      <c r="D54" s="811" t="s">
        <v>5086</v>
      </c>
      <c r="E54" s="812" t="s">
        <v>2707</v>
      </c>
      <c r="F54" s="728" t="s">
        <v>2678</v>
      </c>
      <c r="G54" s="728" t="s">
        <v>2802</v>
      </c>
      <c r="H54" s="728" t="s">
        <v>568</v>
      </c>
      <c r="I54" s="728" t="s">
        <v>2803</v>
      </c>
      <c r="J54" s="728" t="s">
        <v>805</v>
      </c>
      <c r="K54" s="728" t="s">
        <v>2804</v>
      </c>
      <c r="L54" s="729">
        <v>45.56</v>
      </c>
      <c r="M54" s="729">
        <v>45.56</v>
      </c>
      <c r="N54" s="728">
        <v>1</v>
      </c>
      <c r="O54" s="813">
        <v>1</v>
      </c>
      <c r="P54" s="729">
        <v>45.56</v>
      </c>
      <c r="Q54" s="746">
        <v>1</v>
      </c>
      <c r="R54" s="728">
        <v>1</v>
      </c>
      <c r="S54" s="746">
        <v>1</v>
      </c>
      <c r="T54" s="813">
        <v>1</v>
      </c>
      <c r="U54" s="769">
        <v>1</v>
      </c>
    </row>
    <row r="55" spans="1:21" ht="14.4" customHeight="1" x14ac:dyDescent="0.3">
      <c r="A55" s="727">
        <v>32</v>
      </c>
      <c r="B55" s="728" t="s">
        <v>2677</v>
      </c>
      <c r="C55" s="728" t="s">
        <v>2681</v>
      </c>
      <c r="D55" s="811" t="s">
        <v>5086</v>
      </c>
      <c r="E55" s="812" t="s">
        <v>2707</v>
      </c>
      <c r="F55" s="728" t="s">
        <v>2678</v>
      </c>
      <c r="G55" s="728" t="s">
        <v>2805</v>
      </c>
      <c r="H55" s="728" t="s">
        <v>568</v>
      </c>
      <c r="I55" s="728" t="s">
        <v>2806</v>
      </c>
      <c r="J55" s="728" t="s">
        <v>2807</v>
      </c>
      <c r="K55" s="728" t="s">
        <v>2358</v>
      </c>
      <c r="L55" s="729">
        <v>8540.5</v>
      </c>
      <c r="M55" s="729">
        <v>8540.5</v>
      </c>
      <c r="N55" s="728">
        <v>1</v>
      </c>
      <c r="O55" s="813">
        <v>0.5</v>
      </c>
      <c r="P55" s="729">
        <v>8540.5</v>
      </c>
      <c r="Q55" s="746">
        <v>1</v>
      </c>
      <c r="R55" s="728">
        <v>1</v>
      </c>
      <c r="S55" s="746">
        <v>1</v>
      </c>
      <c r="T55" s="813">
        <v>0.5</v>
      </c>
      <c r="U55" s="769">
        <v>1</v>
      </c>
    </row>
    <row r="56" spans="1:21" ht="14.4" customHeight="1" x14ac:dyDescent="0.3">
      <c r="A56" s="727">
        <v>32</v>
      </c>
      <c r="B56" s="728" t="s">
        <v>2677</v>
      </c>
      <c r="C56" s="728" t="s">
        <v>2681</v>
      </c>
      <c r="D56" s="811" t="s">
        <v>5086</v>
      </c>
      <c r="E56" s="812" t="s">
        <v>2707</v>
      </c>
      <c r="F56" s="728" t="s">
        <v>2678</v>
      </c>
      <c r="G56" s="728" t="s">
        <v>2751</v>
      </c>
      <c r="H56" s="728" t="s">
        <v>661</v>
      </c>
      <c r="I56" s="728" t="s">
        <v>2260</v>
      </c>
      <c r="J56" s="728" t="s">
        <v>2261</v>
      </c>
      <c r="K56" s="728" t="s">
        <v>2262</v>
      </c>
      <c r="L56" s="729">
        <v>846.47</v>
      </c>
      <c r="M56" s="729">
        <v>5925.29</v>
      </c>
      <c r="N56" s="728">
        <v>7</v>
      </c>
      <c r="O56" s="813">
        <v>4</v>
      </c>
      <c r="P56" s="729">
        <v>2539.41</v>
      </c>
      <c r="Q56" s="746">
        <v>0.42857142857142855</v>
      </c>
      <c r="R56" s="728">
        <v>3</v>
      </c>
      <c r="S56" s="746">
        <v>0.42857142857142855</v>
      </c>
      <c r="T56" s="813">
        <v>2</v>
      </c>
      <c r="U56" s="769">
        <v>0.5</v>
      </c>
    </row>
    <row r="57" spans="1:21" ht="14.4" customHeight="1" x14ac:dyDescent="0.3">
      <c r="A57" s="727">
        <v>32</v>
      </c>
      <c r="B57" s="728" t="s">
        <v>2677</v>
      </c>
      <c r="C57" s="728" t="s">
        <v>2681</v>
      </c>
      <c r="D57" s="811" t="s">
        <v>5086</v>
      </c>
      <c r="E57" s="812" t="s">
        <v>2707</v>
      </c>
      <c r="F57" s="728" t="s">
        <v>2678</v>
      </c>
      <c r="G57" s="728" t="s">
        <v>2751</v>
      </c>
      <c r="H57" s="728" t="s">
        <v>661</v>
      </c>
      <c r="I57" s="728" t="s">
        <v>2260</v>
      </c>
      <c r="J57" s="728" t="s">
        <v>2261</v>
      </c>
      <c r="K57" s="728" t="s">
        <v>2262</v>
      </c>
      <c r="L57" s="729">
        <v>3231.81</v>
      </c>
      <c r="M57" s="729">
        <v>9695.43</v>
      </c>
      <c r="N57" s="728">
        <v>3</v>
      </c>
      <c r="O57" s="813">
        <v>1.5</v>
      </c>
      <c r="P57" s="729">
        <v>9695.43</v>
      </c>
      <c r="Q57" s="746">
        <v>1</v>
      </c>
      <c r="R57" s="728">
        <v>3</v>
      </c>
      <c r="S57" s="746">
        <v>1</v>
      </c>
      <c r="T57" s="813">
        <v>1.5</v>
      </c>
      <c r="U57" s="769">
        <v>1</v>
      </c>
    </row>
    <row r="58" spans="1:21" ht="14.4" customHeight="1" x14ac:dyDescent="0.3">
      <c r="A58" s="727">
        <v>32</v>
      </c>
      <c r="B58" s="728" t="s">
        <v>2677</v>
      </c>
      <c r="C58" s="728" t="s">
        <v>2681</v>
      </c>
      <c r="D58" s="811" t="s">
        <v>5086</v>
      </c>
      <c r="E58" s="812" t="s">
        <v>2707</v>
      </c>
      <c r="F58" s="728" t="s">
        <v>2678</v>
      </c>
      <c r="G58" s="728" t="s">
        <v>2808</v>
      </c>
      <c r="H58" s="728" t="s">
        <v>568</v>
      </c>
      <c r="I58" s="728" t="s">
        <v>2809</v>
      </c>
      <c r="J58" s="728" t="s">
        <v>902</v>
      </c>
      <c r="K58" s="728" t="s">
        <v>2810</v>
      </c>
      <c r="L58" s="729">
        <v>0</v>
      </c>
      <c r="M58" s="729">
        <v>0</v>
      </c>
      <c r="N58" s="728">
        <v>1</v>
      </c>
      <c r="O58" s="813">
        <v>0.5</v>
      </c>
      <c r="P58" s="729">
        <v>0</v>
      </c>
      <c r="Q58" s="746"/>
      <c r="R58" s="728">
        <v>1</v>
      </c>
      <c r="S58" s="746">
        <v>1</v>
      </c>
      <c r="T58" s="813">
        <v>0.5</v>
      </c>
      <c r="U58" s="769">
        <v>1</v>
      </c>
    </row>
    <row r="59" spans="1:21" ht="14.4" customHeight="1" x14ac:dyDescent="0.3">
      <c r="A59" s="727">
        <v>32</v>
      </c>
      <c r="B59" s="728" t="s">
        <v>2677</v>
      </c>
      <c r="C59" s="728" t="s">
        <v>2681</v>
      </c>
      <c r="D59" s="811" t="s">
        <v>5086</v>
      </c>
      <c r="E59" s="812" t="s">
        <v>2707</v>
      </c>
      <c r="F59" s="728" t="s">
        <v>2678</v>
      </c>
      <c r="G59" s="728" t="s">
        <v>2811</v>
      </c>
      <c r="H59" s="728" t="s">
        <v>568</v>
      </c>
      <c r="I59" s="728" t="s">
        <v>2812</v>
      </c>
      <c r="J59" s="728" t="s">
        <v>2813</v>
      </c>
      <c r="K59" s="728" t="s">
        <v>2814</v>
      </c>
      <c r="L59" s="729">
        <v>848.49</v>
      </c>
      <c r="M59" s="729">
        <v>848.49</v>
      </c>
      <c r="N59" s="728">
        <v>1</v>
      </c>
      <c r="O59" s="813">
        <v>0.5</v>
      </c>
      <c r="P59" s="729">
        <v>848.49</v>
      </c>
      <c r="Q59" s="746">
        <v>1</v>
      </c>
      <c r="R59" s="728">
        <v>1</v>
      </c>
      <c r="S59" s="746">
        <v>1</v>
      </c>
      <c r="T59" s="813">
        <v>0.5</v>
      </c>
      <c r="U59" s="769">
        <v>1</v>
      </c>
    </row>
    <row r="60" spans="1:21" ht="14.4" customHeight="1" x14ac:dyDescent="0.3">
      <c r="A60" s="727">
        <v>32</v>
      </c>
      <c r="B60" s="728" t="s">
        <v>2677</v>
      </c>
      <c r="C60" s="728" t="s">
        <v>2681</v>
      </c>
      <c r="D60" s="811" t="s">
        <v>5086</v>
      </c>
      <c r="E60" s="812" t="s">
        <v>2707</v>
      </c>
      <c r="F60" s="728" t="s">
        <v>2678</v>
      </c>
      <c r="G60" s="728" t="s">
        <v>2815</v>
      </c>
      <c r="H60" s="728" t="s">
        <v>568</v>
      </c>
      <c r="I60" s="728" t="s">
        <v>2816</v>
      </c>
      <c r="J60" s="728" t="s">
        <v>1042</v>
      </c>
      <c r="K60" s="728" t="s">
        <v>2817</v>
      </c>
      <c r="L60" s="729">
        <v>420.07</v>
      </c>
      <c r="M60" s="729">
        <v>420.07</v>
      </c>
      <c r="N60" s="728">
        <v>1</v>
      </c>
      <c r="O60" s="813">
        <v>0.5</v>
      </c>
      <c r="P60" s="729">
        <v>420.07</v>
      </c>
      <c r="Q60" s="746">
        <v>1</v>
      </c>
      <c r="R60" s="728">
        <v>1</v>
      </c>
      <c r="S60" s="746">
        <v>1</v>
      </c>
      <c r="T60" s="813">
        <v>0.5</v>
      </c>
      <c r="U60" s="769">
        <v>1</v>
      </c>
    </row>
    <row r="61" spans="1:21" ht="14.4" customHeight="1" x14ac:dyDescent="0.3">
      <c r="A61" s="727">
        <v>32</v>
      </c>
      <c r="B61" s="728" t="s">
        <v>2677</v>
      </c>
      <c r="C61" s="728" t="s">
        <v>2681</v>
      </c>
      <c r="D61" s="811" t="s">
        <v>5086</v>
      </c>
      <c r="E61" s="812" t="s">
        <v>2707</v>
      </c>
      <c r="F61" s="728" t="s">
        <v>2678</v>
      </c>
      <c r="G61" s="728" t="s">
        <v>2818</v>
      </c>
      <c r="H61" s="728" t="s">
        <v>568</v>
      </c>
      <c r="I61" s="728" t="s">
        <v>2819</v>
      </c>
      <c r="J61" s="728" t="s">
        <v>1120</v>
      </c>
      <c r="K61" s="728" t="s">
        <v>2820</v>
      </c>
      <c r="L61" s="729">
        <v>0</v>
      </c>
      <c r="M61" s="729">
        <v>0</v>
      </c>
      <c r="N61" s="728">
        <v>1</v>
      </c>
      <c r="O61" s="813">
        <v>0.5</v>
      </c>
      <c r="P61" s="729"/>
      <c r="Q61" s="746"/>
      <c r="R61" s="728"/>
      <c r="S61" s="746">
        <v>0</v>
      </c>
      <c r="T61" s="813"/>
      <c r="U61" s="769">
        <v>0</v>
      </c>
    </row>
    <row r="62" spans="1:21" ht="14.4" customHeight="1" x14ac:dyDescent="0.3">
      <c r="A62" s="727">
        <v>32</v>
      </c>
      <c r="B62" s="728" t="s">
        <v>2677</v>
      </c>
      <c r="C62" s="728" t="s">
        <v>2681</v>
      </c>
      <c r="D62" s="811" t="s">
        <v>5086</v>
      </c>
      <c r="E62" s="812" t="s">
        <v>2707</v>
      </c>
      <c r="F62" s="728" t="s">
        <v>2678</v>
      </c>
      <c r="G62" s="728" t="s">
        <v>2755</v>
      </c>
      <c r="H62" s="728" t="s">
        <v>568</v>
      </c>
      <c r="I62" s="728" t="s">
        <v>2821</v>
      </c>
      <c r="J62" s="728" t="s">
        <v>1442</v>
      </c>
      <c r="K62" s="728" t="s">
        <v>2822</v>
      </c>
      <c r="L62" s="729">
        <v>98.75</v>
      </c>
      <c r="M62" s="729">
        <v>98.75</v>
      </c>
      <c r="N62" s="728">
        <v>1</v>
      </c>
      <c r="O62" s="813">
        <v>0.5</v>
      </c>
      <c r="P62" s="729">
        <v>98.75</v>
      </c>
      <c r="Q62" s="746">
        <v>1</v>
      </c>
      <c r="R62" s="728">
        <v>1</v>
      </c>
      <c r="S62" s="746">
        <v>1</v>
      </c>
      <c r="T62" s="813">
        <v>0.5</v>
      </c>
      <c r="U62" s="769">
        <v>1</v>
      </c>
    </row>
    <row r="63" spans="1:21" ht="14.4" customHeight="1" x14ac:dyDescent="0.3">
      <c r="A63" s="727">
        <v>32</v>
      </c>
      <c r="B63" s="728" t="s">
        <v>2677</v>
      </c>
      <c r="C63" s="728" t="s">
        <v>2681</v>
      </c>
      <c r="D63" s="811" t="s">
        <v>5086</v>
      </c>
      <c r="E63" s="812" t="s">
        <v>2707</v>
      </c>
      <c r="F63" s="728" t="s">
        <v>2678</v>
      </c>
      <c r="G63" s="728" t="s">
        <v>2823</v>
      </c>
      <c r="H63" s="728" t="s">
        <v>568</v>
      </c>
      <c r="I63" s="728" t="s">
        <v>2824</v>
      </c>
      <c r="J63" s="728" t="s">
        <v>2825</v>
      </c>
      <c r="K63" s="728" t="s">
        <v>2826</v>
      </c>
      <c r="L63" s="729">
        <v>38.56</v>
      </c>
      <c r="M63" s="729">
        <v>38.56</v>
      </c>
      <c r="N63" s="728">
        <v>1</v>
      </c>
      <c r="O63" s="813">
        <v>0.5</v>
      </c>
      <c r="P63" s="729">
        <v>38.56</v>
      </c>
      <c r="Q63" s="746">
        <v>1</v>
      </c>
      <c r="R63" s="728">
        <v>1</v>
      </c>
      <c r="S63" s="746">
        <v>1</v>
      </c>
      <c r="T63" s="813">
        <v>0.5</v>
      </c>
      <c r="U63" s="769">
        <v>1</v>
      </c>
    </row>
    <row r="64" spans="1:21" ht="14.4" customHeight="1" x14ac:dyDescent="0.3">
      <c r="A64" s="727">
        <v>32</v>
      </c>
      <c r="B64" s="728" t="s">
        <v>2677</v>
      </c>
      <c r="C64" s="728" t="s">
        <v>2681</v>
      </c>
      <c r="D64" s="811" t="s">
        <v>5086</v>
      </c>
      <c r="E64" s="812" t="s">
        <v>2707</v>
      </c>
      <c r="F64" s="728" t="s">
        <v>2678</v>
      </c>
      <c r="G64" s="728" t="s">
        <v>2827</v>
      </c>
      <c r="H64" s="728" t="s">
        <v>568</v>
      </c>
      <c r="I64" s="728" t="s">
        <v>2828</v>
      </c>
      <c r="J64" s="728" t="s">
        <v>1440</v>
      </c>
      <c r="K64" s="728" t="s">
        <v>2829</v>
      </c>
      <c r="L64" s="729">
        <v>69.59</v>
      </c>
      <c r="M64" s="729">
        <v>139.18</v>
      </c>
      <c r="N64" s="728">
        <v>2</v>
      </c>
      <c r="O64" s="813">
        <v>0.5</v>
      </c>
      <c r="P64" s="729"/>
      <c r="Q64" s="746">
        <v>0</v>
      </c>
      <c r="R64" s="728"/>
      <c r="S64" s="746">
        <v>0</v>
      </c>
      <c r="T64" s="813"/>
      <c r="U64" s="769">
        <v>0</v>
      </c>
    </row>
    <row r="65" spans="1:21" ht="14.4" customHeight="1" x14ac:dyDescent="0.3">
      <c r="A65" s="727">
        <v>32</v>
      </c>
      <c r="B65" s="728" t="s">
        <v>2677</v>
      </c>
      <c r="C65" s="728" t="s">
        <v>2681</v>
      </c>
      <c r="D65" s="811" t="s">
        <v>5086</v>
      </c>
      <c r="E65" s="812" t="s">
        <v>2707</v>
      </c>
      <c r="F65" s="728" t="s">
        <v>2678</v>
      </c>
      <c r="G65" s="728" t="s">
        <v>2729</v>
      </c>
      <c r="H65" s="728" t="s">
        <v>568</v>
      </c>
      <c r="I65" s="728" t="s">
        <v>2730</v>
      </c>
      <c r="J65" s="728" t="s">
        <v>2731</v>
      </c>
      <c r="K65" s="728" t="s">
        <v>2732</v>
      </c>
      <c r="L65" s="729">
        <v>88.76</v>
      </c>
      <c r="M65" s="729">
        <v>177.52</v>
      </c>
      <c r="N65" s="728">
        <v>2</v>
      </c>
      <c r="O65" s="813">
        <v>1.5</v>
      </c>
      <c r="P65" s="729">
        <v>88.76</v>
      </c>
      <c r="Q65" s="746">
        <v>0.5</v>
      </c>
      <c r="R65" s="728">
        <v>1</v>
      </c>
      <c r="S65" s="746">
        <v>0.5</v>
      </c>
      <c r="T65" s="813">
        <v>0.5</v>
      </c>
      <c r="U65" s="769">
        <v>0.33333333333333331</v>
      </c>
    </row>
    <row r="66" spans="1:21" ht="14.4" customHeight="1" x14ac:dyDescent="0.3">
      <c r="A66" s="727">
        <v>32</v>
      </c>
      <c r="B66" s="728" t="s">
        <v>2677</v>
      </c>
      <c r="C66" s="728" t="s">
        <v>2681</v>
      </c>
      <c r="D66" s="811" t="s">
        <v>5086</v>
      </c>
      <c r="E66" s="812" t="s">
        <v>2707</v>
      </c>
      <c r="F66" s="728" t="s">
        <v>2678</v>
      </c>
      <c r="G66" s="728" t="s">
        <v>2830</v>
      </c>
      <c r="H66" s="728" t="s">
        <v>661</v>
      </c>
      <c r="I66" s="728" t="s">
        <v>2831</v>
      </c>
      <c r="J66" s="728" t="s">
        <v>2340</v>
      </c>
      <c r="K66" s="728" t="s">
        <v>2832</v>
      </c>
      <c r="L66" s="729">
        <v>366.31</v>
      </c>
      <c r="M66" s="729">
        <v>366.31</v>
      </c>
      <c r="N66" s="728">
        <v>1</v>
      </c>
      <c r="O66" s="813">
        <v>1</v>
      </c>
      <c r="P66" s="729">
        <v>366.31</v>
      </c>
      <c r="Q66" s="746">
        <v>1</v>
      </c>
      <c r="R66" s="728">
        <v>1</v>
      </c>
      <c r="S66" s="746">
        <v>1</v>
      </c>
      <c r="T66" s="813">
        <v>1</v>
      </c>
      <c r="U66" s="769">
        <v>1</v>
      </c>
    </row>
    <row r="67" spans="1:21" ht="14.4" customHeight="1" x14ac:dyDescent="0.3">
      <c r="A67" s="727">
        <v>32</v>
      </c>
      <c r="B67" s="728" t="s">
        <v>2677</v>
      </c>
      <c r="C67" s="728" t="s">
        <v>2681</v>
      </c>
      <c r="D67" s="811" t="s">
        <v>5086</v>
      </c>
      <c r="E67" s="812" t="s">
        <v>2707</v>
      </c>
      <c r="F67" s="728" t="s">
        <v>2678</v>
      </c>
      <c r="G67" s="728" t="s">
        <v>2833</v>
      </c>
      <c r="H67" s="728" t="s">
        <v>568</v>
      </c>
      <c r="I67" s="728" t="s">
        <v>2834</v>
      </c>
      <c r="J67" s="728" t="s">
        <v>2835</v>
      </c>
      <c r="K67" s="728" t="s">
        <v>2836</v>
      </c>
      <c r="L67" s="729">
        <v>0</v>
      </c>
      <c r="M67" s="729">
        <v>0</v>
      </c>
      <c r="N67" s="728">
        <v>1</v>
      </c>
      <c r="O67" s="813">
        <v>0.5</v>
      </c>
      <c r="P67" s="729">
        <v>0</v>
      </c>
      <c r="Q67" s="746"/>
      <c r="R67" s="728">
        <v>1</v>
      </c>
      <c r="S67" s="746">
        <v>1</v>
      </c>
      <c r="T67" s="813">
        <v>0.5</v>
      </c>
      <c r="U67" s="769">
        <v>1</v>
      </c>
    </row>
    <row r="68" spans="1:21" ht="14.4" customHeight="1" x14ac:dyDescent="0.3">
      <c r="A68" s="727">
        <v>32</v>
      </c>
      <c r="B68" s="728" t="s">
        <v>2677</v>
      </c>
      <c r="C68" s="728" t="s">
        <v>2681</v>
      </c>
      <c r="D68" s="811" t="s">
        <v>5086</v>
      </c>
      <c r="E68" s="812" t="s">
        <v>2707</v>
      </c>
      <c r="F68" s="728" t="s">
        <v>2678</v>
      </c>
      <c r="G68" s="728" t="s">
        <v>2762</v>
      </c>
      <c r="H68" s="728" t="s">
        <v>661</v>
      </c>
      <c r="I68" s="728" t="s">
        <v>2763</v>
      </c>
      <c r="J68" s="728" t="s">
        <v>895</v>
      </c>
      <c r="K68" s="728" t="s">
        <v>2137</v>
      </c>
      <c r="L68" s="729">
        <v>368.16</v>
      </c>
      <c r="M68" s="729">
        <v>736.32</v>
      </c>
      <c r="N68" s="728">
        <v>2</v>
      </c>
      <c r="O68" s="813">
        <v>0.5</v>
      </c>
      <c r="P68" s="729">
        <v>736.32</v>
      </c>
      <c r="Q68" s="746">
        <v>1</v>
      </c>
      <c r="R68" s="728">
        <v>2</v>
      </c>
      <c r="S68" s="746">
        <v>1</v>
      </c>
      <c r="T68" s="813">
        <v>0.5</v>
      </c>
      <c r="U68" s="769">
        <v>1</v>
      </c>
    </row>
    <row r="69" spans="1:21" ht="14.4" customHeight="1" x14ac:dyDescent="0.3">
      <c r="A69" s="727">
        <v>32</v>
      </c>
      <c r="B69" s="728" t="s">
        <v>2677</v>
      </c>
      <c r="C69" s="728" t="s">
        <v>2681</v>
      </c>
      <c r="D69" s="811" t="s">
        <v>5086</v>
      </c>
      <c r="E69" s="812" t="s">
        <v>2707</v>
      </c>
      <c r="F69" s="728" t="s">
        <v>2678</v>
      </c>
      <c r="G69" s="728" t="s">
        <v>2762</v>
      </c>
      <c r="H69" s="728" t="s">
        <v>661</v>
      </c>
      <c r="I69" s="728" t="s">
        <v>2765</v>
      </c>
      <c r="J69" s="728" t="s">
        <v>895</v>
      </c>
      <c r="K69" s="728" t="s">
        <v>2139</v>
      </c>
      <c r="L69" s="729">
        <v>736.33</v>
      </c>
      <c r="M69" s="729">
        <v>2208.9900000000002</v>
      </c>
      <c r="N69" s="728">
        <v>3</v>
      </c>
      <c r="O69" s="813">
        <v>2.5</v>
      </c>
      <c r="P69" s="729">
        <v>736.33</v>
      </c>
      <c r="Q69" s="746">
        <v>0.33333333333333331</v>
      </c>
      <c r="R69" s="728">
        <v>1</v>
      </c>
      <c r="S69" s="746">
        <v>0.33333333333333331</v>
      </c>
      <c r="T69" s="813">
        <v>0.5</v>
      </c>
      <c r="U69" s="769">
        <v>0.2</v>
      </c>
    </row>
    <row r="70" spans="1:21" ht="14.4" customHeight="1" x14ac:dyDescent="0.3">
      <c r="A70" s="727">
        <v>32</v>
      </c>
      <c r="B70" s="728" t="s">
        <v>2677</v>
      </c>
      <c r="C70" s="728" t="s">
        <v>2681</v>
      </c>
      <c r="D70" s="811" t="s">
        <v>5086</v>
      </c>
      <c r="E70" s="812" t="s">
        <v>2707</v>
      </c>
      <c r="F70" s="728" t="s">
        <v>2678</v>
      </c>
      <c r="G70" s="728" t="s">
        <v>2762</v>
      </c>
      <c r="H70" s="728" t="s">
        <v>661</v>
      </c>
      <c r="I70" s="728" t="s">
        <v>2142</v>
      </c>
      <c r="J70" s="728" t="s">
        <v>895</v>
      </c>
      <c r="K70" s="728" t="s">
        <v>2143</v>
      </c>
      <c r="L70" s="729">
        <v>490.89</v>
      </c>
      <c r="M70" s="729">
        <v>490.89</v>
      </c>
      <c r="N70" s="728">
        <v>1</v>
      </c>
      <c r="O70" s="813">
        <v>0.5</v>
      </c>
      <c r="P70" s="729">
        <v>490.89</v>
      </c>
      <c r="Q70" s="746">
        <v>1</v>
      </c>
      <c r="R70" s="728">
        <v>1</v>
      </c>
      <c r="S70" s="746">
        <v>1</v>
      </c>
      <c r="T70" s="813">
        <v>0.5</v>
      </c>
      <c r="U70" s="769">
        <v>1</v>
      </c>
    </row>
    <row r="71" spans="1:21" ht="14.4" customHeight="1" x14ac:dyDescent="0.3">
      <c r="A71" s="727">
        <v>32</v>
      </c>
      <c r="B71" s="728" t="s">
        <v>2677</v>
      </c>
      <c r="C71" s="728" t="s">
        <v>2681</v>
      </c>
      <c r="D71" s="811" t="s">
        <v>5086</v>
      </c>
      <c r="E71" s="812" t="s">
        <v>2707</v>
      </c>
      <c r="F71" s="728" t="s">
        <v>2678</v>
      </c>
      <c r="G71" s="728" t="s">
        <v>2768</v>
      </c>
      <c r="H71" s="728" t="s">
        <v>568</v>
      </c>
      <c r="I71" s="728" t="s">
        <v>2837</v>
      </c>
      <c r="J71" s="728" t="s">
        <v>934</v>
      </c>
      <c r="K71" s="728" t="s">
        <v>2770</v>
      </c>
      <c r="L71" s="729">
        <v>57.64</v>
      </c>
      <c r="M71" s="729">
        <v>57.64</v>
      </c>
      <c r="N71" s="728">
        <v>1</v>
      </c>
      <c r="O71" s="813">
        <v>0.5</v>
      </c>
      <c r="P71" s="729"/>
      <c r="Q71" s="746">
        <v>0</v>
      </c>
      <c r="R71" s="728"/>
      <c r="S71" s="746">
        <v>0</v>
      </c>
      <c r="T71" s="813"/>
      <c r="U71" s="769">
        <v>0</v>
      </c>
    </row>
    <row r="72" spans="1:21" ht="14.4" customHeight="1" x14ac:dyDescent="0.3">
      <c r="A72" s="727">
        <v>32</v>
      </c>
      <c r="B72" s="728" t="s">
        <v>2677</v>
      </c>
      <c r="C72" s="728" t="s">
        <v>2681</v>
      </c>
      <c r="D72" s="811" t="s">
        <v>5086</v>
      </c>
      <c r="E72" s="812" t="s">
        <v>2707</v>
      </c>
      <c r="F72" s="728" t="s">
        <v>2678</v>
      </c>
      <c r="G72" s="728" t="s">
        <v>2768</v>
      </c>
      <c r="H72" s="728" t="s">
        <v>568</v>
      </c>
      <c r="I72" s="728" t="s">
        <v>2838</v>
      </c>
      <c r="J72" s="728" t="s">
        <v>934</v>
      </c>
      <c r="K72" s="728" t="s">
        <v>2839</v>
      </c>
      <c r="L72" s="729">
        <v>185.26</v>
      </c>
      <c r="M72" s="729">
        <v>185.26</v>
      </c>
      <c r="N72" s="728">
        <v>1</v>
      </c>
      <c r="O72" s="813">
        <v>0.5</v>
      </c>
      <c r="P72" s="729">
        <v>185.26</v>
      </c>
      <c r="Q72" s="746">
        <v>1</v>
      </c>
      <c r="R72" s="728">
        <v>1</v>
      </c>
      <c r="S72" s="746">
        <v>1</v>
      </c>
      <c r="T72" s="813">
        <v>0.5</v>
      </c>
      <c r="U72" s="769">
        <v>1</v>
      </c>
    </row>
    <row r="73" spans="1:21" ht="14.4" customHeight="1" x14ac:dyDescent="0.3">
      <c r="A73" s="727">
        <v>32</v>
      </c>
      <c r="B73" s="728" t="s">
        <v>2677</v>
      </c>
      <c r="C73" s="728" t="s">
        <v>2681</v>
      </c>
      <c r="D73" s="811" t="s">
        <v>5086</v>
      </c>
      <c r="E73" s="812" t="s">
        <v>2707</v>
      </c>
      <c r="F73" s="728" t="s">
        <v>2678</v>
      </c>
      <c r="G73" s="728" t="s">
        <v>2771</v>
      </c>
      <c r="H73" s="728" t="s">
        <v>661</v>
      </c>
      <c r="I73" s="728" t="s">
        <v>2840</v>
      </c>
      <c r="J73" s="728" t="s">
        <v>2105</v>
      </c>
      <c r="K73" s="728" t="s">
        <v>2108</v>
      </c>
      <c r="L73" s="729">
        <v>205.84</v>
      </c>
      <c r="M73" s="729">
        <v>205.84</v>
      </c>
      <c r="N73" s="728">
        <v>1</v>
      </c>
      <c r="O73" s="813">
        <v>0.5</v>
      </c>
      <c r="P73" s="729">
        <v>205.84</v>
      </c>
      <c r="Q73" s="746">
        <v>1</v>
      </c>
      <c r="R73" s="728">
        <v>1</v>
      </c>
      <c r="S73" s="746">
        <v>1</v>
      </c>
      <c r="T73" s="813">
        <v>0.5</v>
      </c>
      <c r="U73" s="769">
        <v>1</v>
      </c>
    </row>
    <row r="74" spans="1:21" ht="14.4" customHeight="1" x14ac:dyDescent="0.3">
      <c r="A74" s="727">
        <v>32</v>
      </c>
      <c r="B74" s="728" t="s">
        <v>2677</v>
      </c>
      <c r="C74" s="728" t="s">
        <v>2681</v>
      </c>
      <c r="D74" s="811" t="s">
        <v>5086</v>
      </c>
      <c r="E74" s="812" t="s">
        <v>2707</v>
      </c>
      <c r="F74" s="728" t="s">
        <v>2678</v>
      </c>
      <c r="G74" s="728" t="s">
        <v>2771</v>
      </c>
      <c r="H74" s="728" t="s">
        <v>661</v>
      </c>
      <c r="I74" s="728" t="s">
        <v>2841</v>
      </c>
      <c r="J74" s="728" t="s">
        <v>2105</v>
      </c>
      <c r="K74" s="728" t="s">
        <v>2842</v>
      </c>
      <c r="L74" s="729">
        <v>102.93</v>
      </c>
      <c r="M74" s="729">
        <v>102.93</v>
      </c>
      <c r="N74" s="728">
        <v>1</v>
      </c>
      <c r="O74" s="813">
        <v>0.5</v>
      </c>
      <c r="P74" s="729">
        <v>102.93</v>
      </c>
      <c r="Q74" s="746">
        <v>1</v>
      </c>
      <c r="R74" s="728">
        <v>1</v>
      </c>
      <c r="S74" s="746">
        <v>1</v>
      </c>
      <c r="T74" s="813">
        <v>0.5</v>
      </c>
      <c r="U74" s="769">
        <v>1</v>
      </c>
    </row>
    <row r="75" spans="1:21" ht="14.4" customHeight="1" x14ac:dyDescent="0.3">
      <c r="A75" s="727">
        <v>32</v>
      </c>
      <c r="B75" s="728" t="s">
        <v>2677</v>
      </c>
      <c r="C75" s="728" t="s">
        <v>2681</v>
      </c>
      <c r="D75" s="811" t="s">
        <v>5086</v>
      </c>
      <c r="E75" s="812" t="s">
        <v>2707</v>
      </c>
      <c r="F75" s="728" t="s">
        <v>2678</v>
      </c>
      <c r="G75" s="728" t="s">
        <v>2771</v>
      </c>
      <c r="H75" s="728" t="s">
        <v>661</v>
      </c>
      <c r="I75" s="728" t="s">
        <v>2843</v>
      </c>
      <c r="J75" s="728" t="s">
        <v>2105</v>
      </c>
      <c r="K75" s="728" t="s">
        <v>2844</v>
      </c>
      <c r="L75" s="729">
        <v>28.81</v>
      </c>
      <c r="M75" s="729">
        <v>28.81</v>
      </c>
      <c r="N75" s="728">
        <v>1</v>
      </c>
      <c r="O75" s="813">
        <v>0.5</v>
      </c>
      <c r="P75" s="729"/>
      <c r="Q75" s="746">
        <v>0</v>
      </c>
      <c r="R75" s="728"/>
      <c r="S75" s="746">
        <v>0</v>
      </c>
      <c r="T75" s="813"/>
      <c r="U75" s="769">
        <v>0</v>
      </c>
    </row>
    <row r="76" spans="1:21" ht="14.4" customHeight="1" x14ac:dyDescent="0.3">
      <c r="A76" s="727">
        <v>32</v>
      </c>
      <c r="B76" s="728" t="s">
        <v>2677</v>
      </c>
      <c r="C76" s="728" t="s">
        <v>2681</v>
      </c>
      <c r="D76" s="811" t="s">
        <v>5086</v>
      </c>
      <c r="E76" s="812" t="s">
        <v>2707</v>
      </c>
      <c r="F76" s="728" t="s">
        <v>2678</v>
      </c>
      <c r="G76" s="728" t="s">
        <v>2845</v>
      </c>
      <c r="H76" s="728" t="s">
        <v>568</v>
      </c>
      <c r="I76" s="728" t="s">
        <v>2846</v>
      </c>
      <c r="J76" s="728" t="s">
        <v>1158</v>
      </c>
      <c r="K76" s="728" t="s">
        <v>2847</v>
      </c>
      <c r="L76" s="729">
        <v>0</v>
      </c>
      <c r="M76" s="729">
        <v>0</v>
      </c>
      <c r="N76" s="728">
        <v>2</v>
      </c>
      <c r="O76" s="813">
        <v>1</v>
      </c>
      <c r="P76" s="729">
        <v>0</v>
      </c>
      <c r="Q76" s="746"/>
      <c r="R76" s="728">
        <v>2</v>
      </c>
      <c r="S76" s="746">
        <v>1</v>
      </c>
      <c r="T76" s="813">
        <v>1</v>
      </c>
      <c r="U76" s="769">
        <v>1</v>
      </c>
    </row>
    <row r="77" spans="1:21" ht="14.4" customHeight="1" x14ac:dyDescent="0.3">
      <c r="A77" s="727">
        <v>32</v>
      </c>
      <c r="B77" s="728" t="s">
        <v>2677</v>
      </c>
      <c r="C77" s="728" t="s">
        <v>2681</v>
      </c>
      <c r="D77" s="811" t="s">
        <v>5086</v>
      </c>
      <c r="E77" s="812" t="s">
        <v>2707</v>
      </c>
      <c r="F77" s="728" t="s">
        <v>2678</v>
      </c>
      <c r="G77" s="728" t="s">
        <v>2848</v>
      </c>
      <c r="H77" s="728" t="s">
        <v>568</v>
      </c>
      <c r="I77" s="728" t="s">
        <v>2849</v>
      </c>
      <c r="J77" s="728" t="s">
        <v>2850</v>
      </c>
      <c r="K77" s="728" t="s">
        <v>2851</v>
      </c>
      <c r="L77" s="729">
        <v>48.27</v>
      </c>
      <c r="M77" s="729">
        <v>48.27</v>
      </c>
      <c r="N77" s="728">
        <v>1</v>
      </c>
      <c r="O77" s="813">
        <v>0.5</v>
      </c>
      <c r="P77" s="729"/>
      <c r="Q77" s="746">
        <v>0</v>
      </c>
      <c r="R77" s="728"/>
      <c r="S77" s="746">
        <v>0</v>
      </c>
      <c r="T77" s="813"/>
      <c r="U77" s="769">
        <v>0</v>
      </c>
    </row>
    <row r="78" spans="1:21" ht="14.4" customHeight="1" x14ac:dyDescent="0.3">
      <c r="A78" s="727">
        <v>32</v>
      </c>
      <c r="B78" s="728" t="s">
        <v>2677</v>
      </c>
      <c r="C78" s="728" t="s">
        <v>2681</v>
      </c>
      <c r="D78" s="811" t="s">
        <v>5086</v>
      </c>
      <c r="E78" s="812" t="s">
        <v>2707</v>
      </c>
      <c r="F78" s="728" t="s">
        <v>2678</v>
      </c>
      <c r="G78" s="728" t="s">
        <v>2852</v>
      </c>
      <c r="H78" s="728" t="s">
        <v>661</v>
      </c>
      <c r="I78" s="728" t="s">
        <v>2853</v>
      </c>
      <c r="J78" s="728" t="s">
        <v>2854</v>
      </c>
      <c r="K78" s="728" t="s">
        <v>1351</v>
      </c>
      <c r="L78" s="729">
        <v>127.34</v>
      </c>
      <c r="M78" s="729">
        <v>509.36</v>
      </c>
      <c r="N78" s="728">
        <v>4</v>
      </c>
      <c r="O78" s="813">
        <v>0.5</v>
      </c>
      <c r="P78" s="729">
        <v>509.36</v>
      </c>
      <c r="Q78" s="746">
        <v>1</v>
      </c>
      <c r="R78" s="728">
        <v>4</v>
      </c>
      <c r="S78" s="746">
        <v>1</v>
      </c>
      <c r="T78" s="813">
        <v>0.5</v>
      </c>
      <c r="U78" s="769">
        <v>1</v>
      </c>
    </row>
    <row r="79" spans="1:21" ht="14.4" customHeight="1" x14ac:dyDescent="0.3">
      <c r="A79" s="727">
        <v>32</v>
      </c>
      <c r="B79" s="728" t="s">
        <v>2677</v>
      </c>
      <c r="C79" s="728" t="s">
        <v>2681</v>
      </c>
      <c r="D79" s="811" t="s">
        <v>5086</v>
      </c>
      <c r="E79" s="812" t="s">
        <v>2707</v>
      </c>
      <c r="F79" s="728" t="s">
        <v>2678</v>
      </c>
      <c r="G79" s="728" t="s">
        <v>2852</v>
      </c>
      <c r="H79" s="728" t="s">
        <v>661</v>
      </c>
      <c r="I79" s="728" t="s">
        <v>2423</v>
      </c>
      <c r="J79" s="728" t="s">
        <v>1359</v>
      </c>
      <c r="K79" s="728" t="s">
        <v>2421</v>
      </c>
      <c r="L79" s="729">
        <v>84.89</v>
      </c>
      <c r="M79" s="729">
        <v>254.67000000000002</v>
      </c>
      <c r="N79" s="728">
        <v>3</v>
      </c>
      <c r="O79" s="813">
        <v>0.5</v>
      </c>
      <c r="P79" s="729">
        <v>254.67000000000002</v>
      </c>
      <c r="Q79" s="746">
        <v>1</v>
      </c>
      <c r="R79" s="728">
        <v>3</v>
      </c>
      <c r="S79" s="746">
        <v>1</v>
      </c>
      <c r="T79" s="813">
        <v>0.5</v>
      </c>
      <c r="U79" s="769">
        <v>1</v>
      </c>
    </row>
    <row r="80" spans="1:21" ht="14.4" customHeight="1" x14ac:dyDescent="0.3">
      <c r="A80" s="727">
        <v>32</v>
      </c>
      <c r="B80" s="728" t="s">
        <v>2677</v>
      </c>
      <c r="C80" s="728" t="s">
        <v>2681</v>
      </c>
      <c r="D80" s="811" t="s">
        <v>5086</v>
      </c>
      <c r="E80" s="812" t="s">
        <v>2707</v>
      </c>
      <c r="F80" s="728" t="s">
        <v>2678</v>
      </c>
      <c r="G80" s="728" t="s">
        <v>2852</v>
      </c>
      <c r="H80" s="728" t="s">
        <v>661</v>
      </c>
      <c r="I80" s="728" t="s">
        <v>2422</v>
      </c>
      <c r="J80" s="728" t="s">
        <v>1362</v>
      </c>
      <c r="K80" s="728" t="s">
        <v>2421</v>
      </c>
      <c r="L80" s="729">
        <v>84.89</v>
      </c>
      <c r="M80" s="729">
        <v>254.67000000000002</v>
      </c>
      <c r="N80" s="728">
        <v>3</v>
      </c>
      <c r="O80" s="813">
        <v>0.5</v>
      </c>
      <c r="P80" s="729">
        <v>254.67000000000002</v>
      </c>
      <c r="Q80" s="746">
        <v>1</v>
      </c>
      <c r="R80" s="728">
        <v>3</v>
      </c>
      <c r="S80" s="746">
        <v>1</v>
      </c>
      <c r="T80" s="813">
        <v>0.5</v>
      </c>
      <c r="U80" s="769">
        <v>1</v>
      </c>
    </row>
    <row r="81" spans="1:21" ht="14.4" customHeight="1" x14ac:dyDescent="0.3">
      <c r="A81" s="727">
        <v>32</v>
      </c>
      <c r="B81" s="728" t="s">
        <v>2677</v>
      </c>
      <c r="C81" s="728" t="s">
        <v>2681</v>
      </c>
      <c r="D81" s="811" t="s">
        <v>5086</v>
      </c>
      <c r="E81" s="812" t="s">
        <v>2707</v>
      </c>
      <c r="F81" s="728" t="s">
        <v>2678</v>
      </c>
      <c r="G81" s="728" t="s">
        <v>2852</v>
      </c>
      <c r="H81" s="728" t="s">
        <v>661</v>
      </c>
      <c r="I81" s="728" t="s">
        <v>2616</v>
      </c>
      <c r="J81" s="728" t="s">
        <v>1916</v>
      </c>
      <c r="K81" s="728" t="s">
        <v>1351</v>
      </c>
      <c r="L81" s="729">
        <v>127.34</v>
      </c>
      <c r="M81" s="729">
        <v>509.36</v>
      </c>
      <c r="N81" s="728">
        <v>4</v>
      </c>
      <c r="O81" s="813">
        <v>0.5</v>
      </c>
      <c r="P81" s="729">
        <v>509.36</v>
      </c>
      <c r="Q81" s="746">
        <v>1</v>
      </c>
      <c r="R81" s="728">
        <v>4</v>
      </c>
      <c r="S81" s="746">
        <v>1</v>
      </c>
      <c r="T81" s="813">
        <v>0.5</v>
      </c>
      <c r="U81" s="769">
        <v>1</v>
      </c>
    </row>
    <row r="82" spans="1:21" ht="14.4" customHeight="1" x14ac:dyDescent="0.3">
      <c r="A82" s="727">
        <v>32</v>
      </c>
      <c r="B82" s="728" t="s">
        <v>2677</v>
      </c>
      <c r="C82" s="728" t="s">
        <v>2681</v>
      </c>
      <c r="D82" s="811" t="s">
        <v>5086</v>
      </c>
      <c r="E82" s="812" t="s">
        <v>2707</v>
      </c>
      <c r="F82" s="728" t="s">
        <v>2678</v>
      </c>
      <c r="G82" s="728" t="s">
        <v>2773</v>
      </c>
      <c r="H82" s="728" t="s">
        <v>568</v>
      </c>
      <c r="I82" s="728" t="s">
        <v>2855</v>
      </c>
      <c r="J82" s="728" t="s">
        <v>2856</v>
      </c>
      <c r="K82" s="728" t="s">
        <v>2857</v>
      </c>
      <c r="L82" s="729">
        <v>24.78</v>
      </c>
      <c r="M82" s="729">
        <v>24.78</v>
      </c>
      <c r="N82" s="728">
        <v>1</v>
      </c>
      <c r="O82" s="813">
        <v>1</v>
      </c>
      <c r="P82" s="729"/>
      <c r="Q82" s="746">
        <v>0</v>
      </c>
      <c r="R82" s="728"/>
      <c r="S82" s="746">
        <v>0</v>
      </c>
      <c r="T82" s="813"/>
      <c r="U82" s="769">
        <v>0</v>
      </c>
    </row>
    <row r="83" spans="1:21" ht="14.4" customHeight="1" x14ac:dyDescent="0.3">
      <c r="A83" s="727">
        <v>32</v>
      </c>
      <c r="B83" s="728" t="s">
        <v>2677</v>
      </c>
      <c r="C83" s="728" t="s">
        <v>2681</v>
      </c>
      <c r="D83" s="811" t="s">
        <v>5086</v>
      </c>
      <c r="E83" s="812" t="s">
        <v>2707</v>
      </c>
      <c r="F83" s="728" t="s">
        <v>2678</v>
      </c>
      <c r="G83" s="728" t="s">
        <v>2773</v>
      </c>
      <c r="H83" s="728" t="s">
        <v>568</v>
      </c>
      <c r="I83" s="728" t="s">
        <v>2774</v>
      </c>
      <c r="J83" s="728" t="s">
        <v>2775</v>
      </c>
      <c r="K83" s="728" t="s">
        <v>2776</v>
      </c>
      <c r="L83" s="729">
        <v>99.11</v>
      </c>
      <c r="M83" s="729">
        <v>693.77</v>
      </c>
      <c r="N83" s="728">
        <v>7</v>
      </c>
      <c r="O83" s="813">
        <v>3.5</v>
      </c>
      <c r="P83" s="729">
        <v>99.11</v>
      </c>
      <c r="Q83" s="746">
        <v>0.14285714285714285</v>
      </c>
      <c r="R83" s="728">
        <v>1</v>
      </c>
      <c r="S83" s="746">
        <v>0.14285714285714285</v>
      </c>
      <c r="T83" s="813">
        <v>1</v>
      </c>
      <c r="U83" s="769">
        <v>0.2857142857142857</v>
      </c>
    </row>
    <row r="84" spans="1:21" ht="14.4" customHeight="1" x14ac:dyDescent="0.3">
      <c r="A84" s="727">
        <v>32</v>
      </c>
      <c r="B84" s="728" t="s">
        <v>2677</v>
      </c>
      <c r="C84" s="728" t="s">
        <v>2681</v>
      </c>
      <c r="D84" s="811" t="s">
        <v>5086</v>
      </c>
      <c r="E84" s="812" t="s">
        <v>2707</v>
      </c>
      <c r="F84" s="728" t="s">
        <v>2678</v>
      </c>
      <c r="G84" s="728" t="s">
        <v>2858</v>
      </c>
      <c r="H84" s="728" t="s">
        <v>568</v>
      </c>
      <c r="I84" s="728" t="s">
        <v>2859</v>
      </c>
      <c r="J84" s="728" t="s">
        <v>2860</v>
      </c>
      <c r="K84" s="728" t="s">
        <v>2861</v>
      </c>
      <c r="L84" s="729">
        <v>0</v>
      </c>
      <c r="M84" s="729">
        <v>0</v>
      </c>
      <c r="N84" s="728">
        <v>1</v>
      </c>
      <c r="O84" s="813">
        <v>0.5</v>
      </c>
      <c r="P84" s="729">
        <v>0</v>
      </c>
      <c r="Q84" s="746"/>
      <c r="R84" s="728">
        <v>1</v>
      </c>
      <c r="S84" s="746">
        <v>1</v>
      </c>
      <c r="T84" s="813">
        <v>0.5</v>
      </c>
      <c r="U84" s="769">
        <v>1</v>
      </c>
    </row>
    <row r="85" spans="1:21" ht="14.4" customHeight="1" x14ac:dyDescent="0.3">
      <c r="A85" s="727">
        <v>32</v>
      </c>
      <c r="B85" s="728" t="s">
        <v>2677</v>
      </c>
      <c r="C85" s="728" t="s">
        <v>2681</v>
      </c>
      <c r="D85" s="811" t="s">
        <v>5086</v>
      </c>
      <c r="E85" s="812" t="s">
        <v>2707</v>
      </c>
      <c r="F85" s="728" t="s">
        <v>2678</v>
      </c>
      <c r="G85" s="728" t="s">
        <v>2862</v>
      </c>
      <c r="H85" s="728" t="s">
        <v>568</v>
      </c>
      <c r="I85" s="728" t="s">
        <v>2863</v>
      </c>
      <c r="J85" s="728" t="s">
        <v>2864</v>
      </c>
      <c r="K85" s="728" t="s">
        <v>2865</v>
      </c>
      <c r="L85" s="729">
        <v>181.04</v>
      </c>
      <c r="M85" s="729">
        <v>181.04</v>
      </c>
      <c r="N85" s="728">
        <v>1</v>
      </c>
      <c r="O85" s="813">
        <v>0.5</v>
      </c>
      <c r="P85" s="729">
        <v>181.04</v>
      </c>
      <c r="Q85" s="746">
        <v>1</v>
      </c>
      <c r="R85" s="728">
        <v>1</v>
      </c>
      <c r="S85" s="746">
        <v>1</v>
      </c>
      <c r="T85" s="813">
        <v>0.5</v>
      </c>
      <c r="U85" s="769">
        <v>1</v>
      </c>
    </row>
    <row r="86" spans="1:21" ht="14.4" customHeight="1" x14ac:dyDescent="0.3">
      <c r="A86" s="727">
        <v>32</v>
      </c>
      <c r="B86" s="728" t="s">
        <v>2677</v>
      </c>
      <c r="C86" s="728" t="s">
        <v>2681</v>
      </c>
      <c r="D86" s="811" t="s">
        <v>5086</v>
      </c>
      <c r="E86" s="812" t="s">
        <v>2707</v>
      </c>
      <c r="F86" s="728" t="s">
        <v>2678</v>
      </c>
      <c r="G86" s="728" t="s">
        <v>2866</v>
      </c>
      <c r="H86" s="728" t="s">
        <v>568</v>
      </c>
      <c r="I86" s="728" t="s">
        <v>2867</v>
      </c>
      <c r="J86" s="728" t="s">
        <v>1288</v>
      </c>
      <c r="K86" s="728" t="s">
        <v>2868</v>
      </c>
      <c r="L86" s="729">
        <v>42.08</v>
      </c>
      <c r="M86" s="729">
        <v>42.08</v>
      </c>
      <c r="N86" s="728">
        <v>1</v>
      </c>
      <c r="O86" s="813">
        <v>0.5</v>
      </c>
      <c r="P86" s="729">
        <v>42.08</v>
      </c>
      <c r="Q86" s="746">
        <v>1</v>
      </c>
      <c r="R86" s="728">
        <v>1</v>
      </c>
      <c r="S86" s="746">
        <v>1</v>
      </c>
      <c r="T86" s="813">
        <v>0.5</v>
      </c>
      <c r="U86" s="769">
        <v>1</v>
      </c>
    </row>
    <row r="87" spans="1:21" ht="14.4" customHeight="1" x14ac:dyDescent="0.3">
      <c r="A87" s="727">
        <v>32</v>
      </c>
      <c r="B87" s="728" t="s">
        <v>2677</v>
      </c>
      <c r="C87" s="728" t="s">
        <v>2681</v>
      </c>
      <c r="D87" s="811" t="s">
        <v>5086</v>
      </c>
      <c r="E87" s="812" t="s">
        <v>2707</v>
      </c>
      <c r="F87" s="728" t="s">
        <v>2678</v>
      </c>
      <c r="G87" s="728" t="s">
        <v>2777</v>
      </c>
      <c r="H87" s="728" t="s">
        <v>568</v>
      </c>
      <c r="I87" s="728" t="s">
        <v>2869</v>
      </c>
      <c r="J87" s="728" t="s">
        <v>722</v>
      </c>
      <c r="K87" s="728" t="s">
        <v>2870</v>
      </c>
      <c r="L87" s="729">
        <v>42.54</v>
      </c>
      <c r="M87" s="729">
        <v>42.54</v>
      </c>
      <c r="N87" s="728">
        <v>1</v>
      </c>
      <c r="O87" s="813">
        <v>0.5</v>
      </c>
      <c r="P87" s="729">
        <v>42.54</v>
      </c>
      <c r="Q87" s="746">
        <v>1</v>
      </c>
      <c r="R87" s="728">
        <v>1</v>
      </c>
      <c r="S87" s="746">
        <v>1</v>
      </c>
      <c r="T87" s="813">
        <v>0.5</v>
      </c>
      <c r="U87" s="769">
        <v>1</v>
      </c>
    </row>
    <row r="88" spans="1:21" ht="14.4" customHeight="1" x14ac:dyDescent="0.3">
      <c r="A88" s="727">
        <v>32</v>
      </c>
      <c r="B88" s="728" t="s">
        <v>2677</v>
      </c>
      <c r="C88" s="728" t="s">
        <v>2681</v>
      </c>
      <c r="D88" s="811" t="s">
        <v>5086</v>
      </c>
      <c r="E88" s="812" t="s">
        <v>2707</v>
      </c>
      <c r="F88" s="728" t="s">
        <v>2678</v>
      </c>
      <c r="G88" s="728" t="s">
        <v>2777</v>
      </c>
      <c r="H88" s="728" t="s">
        <v>568</v>
      </c>
      <c r="I88" s="728" t="s">
        <v>2871</v>
      </c>
      <c r="J88" s="728" t="s">
        <v>722</v>
      </c>
      <c r="K88" s="728" t="s">
        <v>2872</v>
      </c>
      <c r="L88" s="729">
        <v>59.56</v>
      </c>
      <c r="M88" s="729">
        <v>238.24</v>
      </c>
      <c r="N88" s="728">
        <v>4</v>
      </c>
      <c r="O88" s="813">
        <v>1</v>
      </c>
      <c r="P88" s="729">
        <v>178.68</v>
      </c>
      <c r="Q88" s="746">
        <v>0.75</v>
      </c>
      <c r="R88" s="728">
        <v>3</v>
      </c>
      <c r="S88" s="746">
        <v>0.75</v>
      </c>
      <c r="T88" s="813">
        <v>0.5</v>
      </c>
      <c r="U88" s="769">
        <v>0.5</v>
      </c>
    </row>
    <row r="89" spans="1:21" ht="14.4" customHeight="1" x14ac:dyDescent="0.3">
      <c r="A89" s="727">
        <v>32</v>
      </c>
      <c r="B89" s="728" t="s">
        <v>2677</v>
      </c>
      <c r="C89" s="728" t="s">
        <v>2681</v>
      </c>
      <c r="D89" s="811" t="s">
        <v>5086</v>
      </c>
      <c r="E89" s="812" t="s">
        <v>2707</v>
      </c>
      <c r="F89" s="728" t="s">
        <v>2678</v>
      </c>
      <c r="G89" s="728" t="s">
        <v>2873</v>
      </c>
      <c r="H89" s="728" t="s">
        <v>568</v>
      </c>
      <c r="I89" s="728" t="s">
        <v>2874</v>
      </c>
      <c r="J89" s="728" t="s">
        <v>1248</v>
      </c>
      <c r="K89" s="728" t="s">
        <v>2875</v>
      </c>
      <c r="L89" s="729">
        <v>31.32</v>
      </c>
      <c r="M89" s="729">
        <v>31.32</v>
      </c>
      <c r="N89" s="728">
        <v>1</v>
      </c>
      <c r="O89" s="813">
        <v>1</v>
      </c>
      <c r="P89" s="729">
        <v>31.32</v>
      </c>
      <c r="Q89" s="746">
        <v>1</v>
      </c>
      <c r="R89" s="728">
        <v>1</v>
      </c>
      <c r="S89" s="746">
        <v>1</v>
      </c>
      <c r="T89" s="813">
        <v>1</v>
      </c>
      <c r="U89" s="769">
        <v>1</v>
      </c>
    </row>
    <row r="90" spans="1:21" ht="14.4" customHeight="1" x14ac:dyDescent="0.3">
      <c r="A90" s="727">
        <v>32</v>
      </c>
      <c r="B90" s="728" t="s">
        <v>2677</v>
      </c>
      <c r="C90" s="728" t="s">
        <v>2681</v>
      </c>
      <c r="D90" s="811" t="s">
        <v>5086</v>
      </c>
      <c r="E90" s="812" t="s">
        <v>2707</v>
      </c>
      <c r="F90" s="728" t="s">
        <v>2678</v>
      </c>
      <c r="G90" s="728" t="s">
        <v>2784</v>
      </c>
      <c r="H90" s="728" t="s">
        <v>568</v>
      </c>
      <c r="I90" s="728" t="s">
        <v>2273</v>
      </c>
      <c r="J90" s="728" t="s">
        <v>2272</v>
      </c>
      <c r="K90" s="728" t="s">
        <v>2274</v>
      </c>
      <c r="L90" s="729">
        <v>1427.23</v>
      </c>
      <c r="M90" s="729">
        <v>1427.23</v>
      </c>
      <c r="N90" s="728">
        <v>1</v>
      </c>
      <c r="O90" s="813">
        <v>1</v>
      </c>
      <c r="P90" s="729"/>
      <c r="Q90" s="746">
        <v>0</v>
      </c>
      <c r="R90" s="728"/>
      <c r="S90" s="746">
        <v>0</v>
      </c>
      <c r="T90" s="813"/>
      <c r="U90" s="769">
        <v>0</v>
      </c>
    </row>
    <row r="91" spans="1:21" ht="14.4" customHeight="1" x14ac:dyDescent="0.3">
      <c r="A91" s="727">
        <v>32</v>
      </c>
      <c r="B91" s="728" t="s">
        <v>2677</v>
      </c>
      <c r="C91" s="728" t="s">
        <v>2681</v>
      </c>
      <c r="D91" s="811" t="s">
        <v>5086</v>
      </c>
      <c r="E91" s="812" t="s">
        <v>2707</v>
      </c>
      <c r="F91" s="728" t="s">
        <v>2678</v>
      </c>
      <c r="G91" s="728" t="s">
        <v>2876</v>
      </c>
      <c r="H91" s="728" t="s">
        <v>661</v>
      </c>
      <c r="I91" s="728" t="s">
        <v>2442</v>
      </c>
      <c r="J91" s="728" t="s">
        <v>2443</v>
      </c>
      <c r="K91" s="728" t="s">
        <v>2444</v>
      </c>
      <c r="L91" s="729">
        <v>10325.280000000001</v>
      </c>
      <c r="M91" s="729">
        <v>10325.280000000001</v>
      </c>
      <c r="N91" s="728">
        <v>1</v>
      </c>
      <c r="O91" s="813">
        <v>0.5</v>
      </c>
      <c r="P91" s="729">
        <v>10325.280000000001</v>
      </c>
      <c r="Q91" s="746">
        <v>1</v>
      </c>
      <c r="R91" s="728">
        <v>1</v>
      </c>
      <c r="S91" s="746">
        <v>1</v>
      </c>
      <c r="T91" s="813">
        <v>0.5</v>
      </c>
      <c r="U91" s="769">
        <v>1</v>
      </c>
    </row>
    <row r="92" spans="1:21" ht="14.4" customHeight="1" x14ac:dyDescent="0.3">
      <c r="A92" s="727">
        <v>32</v>
      </c>
      <c r="B92" s="728" t="s">
        <v>2677</v>
      </c>
      <c r="C92" s="728" t="s">
        <v>2681</v>
      </c>
      <c r="D92" s="811" t="s">
        <v>5086</v>
      </c>
      <c r="E92" s="812" t="s">
        <v>2707</v>
      </c>
      <c r="F92" s="728" t="s">
        <v>2678</v>
      </c>
      <c r="G92" s="728" t="s">
        <v>1303</v>
      </c>
      <c r="H92" s="728" t="s">
        <v>661</v>
      </c>
      <c r="I92" s="728" t="s">
        <v>2130</v>
      </c>
      <c r="J92" s="728" t="s">
        <v>2131</v>
      </c>
      <c r="K92" s="728" t="s">
        <v>2132</v>
      </c>
      <c r="L92" s="729">
        <v>120.61</v>
      </c>
      <c r="M92" s="729">
        <v>241.22</v>
      </c>
      <c r="N92" s="728">
        <v>2</v>
      </c>
      <c r="O92" s="813">
        <v>1.5</v>
      </c>
      <c r="P92" s="729">
        <v>120.61</v>
      </c>
      <c r="Q92" s="746">
        <v>0.5</v>
      </c>
      <c r="R92" s="728">
        <v>1</v>
      </c>
      <c r="S92" s="746">
        <v>0.5</v>
      </c>
      <c r="T92" s="813">
        <v>1</v>
      </c>
      <c r="U92" s="769">
        <v>0.66666666666666663</v>
      </c>
    </row>
    <row r="93" spans="1:21" ht="14.4" customHeight="1" x14ac:dyDescent="0.3">
      <c r="A93" s="727">
        <v>32</v>
      </c>
      <c r="B93" s="728" t="s">
        <v>2677</v>
      </c>
      <c r="C93" s="728" t="s">
        <v>2681</v>
      </c>
      <c r="D93" s="811" t="s">
        <v>5086</v>
      </c>
      <c r="E93" s="812" t="s">
        <v>2707</v>
      </c>
      <c r="F93" s="728" t="s">
        <v>2678</v>
      </c>
      <c r="G93" s="728" t="s">
        <v>2877</v>
      </c>
      <c r="H93" s="728" t="s">
        <v>661</v>
      </c>
      <c r="I93" s="728" t="s">
        <v>2357</v>
      </c>
      <c r="J93" s="728" t="s">
        <v>1325</v>
      </c>
      <c r="K93" s="728" t="s">
        <v>2358</v>
      </c>
      <c r="L93" s="729">
        <v>0</v>
      </c>
      <c r="M93" s="729">
        <v>0</v>
      </c>
      <c r="N93" s="728">
        <v>1</v>
      </c>
      <c r="O93" s="813">
        <v>1</v>
      </c>
      <c r="P93" s="729"/>
      <c r="Q93" s="746"/>
      <c r="R93" s="728"/>
      <c r="S93" s="746">
        <v>0</v>
      </c>
      <c r="T93" s="813"/>
      <c r="U93" s="769">
        <v>0</v>
      </c>
    </row>
    <row r="94" spans="1:21" ht="14.4" customHeight="1" x14ac:dyDescent="0.3">
      <c r="A94" s="727">
        <v>32</v>
      </c>
      <c r="B94" s="728" t="s">
        <v>2677</v>
      </c>
      <c r="C94" s="728" t="s">
        <v>2681</v>
      </c>
      <c r="D94" s="811" t="s">
        <v>5086</v>
      </c>
      <c r="E94" s="812" t="s">
        <v>2708</v>
      </c>
      <c r="F94" s="728" t="s">
        <v>2678</v>
      </c>
      <c r="G94" s="728" t="s">
        <v>2724</v>
      </c>
      <c r="H94" s="728" t="s">
        <v>568</v>
      </c>
      <c r="I94" s="728" t="s">
        <v>2725</v>
      </c>
      <c r="J94" s="728" t="s">
        <v>2726</v>
      </c>
      <c r="K94" s="728" t="s">
        <v>2727</v>
      </c>
      <c r="L94" s="729">
        <v>263.26</v>
      </c>
      <c r="M94" s="729">
        <v>263.26</v>
      </c>
      <c r="N94" s="728">
        <v>1</v>
      </c>
      <c r="O94" s="813">
        <v>0.5</v>
      </c>
      <c r="P94" s="729"/>
      <c r="Q94" s="746">
        <v>0</v>
      </c>
      <c r="R94" s="728"/>
      <c r="S94" s="746">
        <v>0</v>
      </c>
      <c r="T94" s="813"/>
      <c r="U94" s="769">
        <v>0</v>
      </c>
    </row>
    <row r="95" spans="1:21" ht="14.4" customHeight="1" x14ac:dyDescent="0.3">
      <c r="A95" s="727">
        <v>32</v>
      </c>
      <c r="B95" s="728" t="s">
        <v>2677</v>
      </c>
      <c r="C95" s="728" t="s">
        <v>2681</v>
      </c>
      <c r="D95" s="811" t="s">
        <v>5086</v>
      </c>
      <c r="E95" s="812" t="s">
        <v>2708</v>
      </c>
      <c r="F95" s="728" t="s">
        <v>2678</v>
      </c>
      <c r="G95" s="728" t="s">
        <v>2724</v>
      </c>
      <c r="H95" s="728" t="s">
        <v>568</v>
      </c>
      <c r="I95" s="728" t="s">
        <v>2736</v>
      </c>
      <c r="J95" s="728" t="s">
        <v>944</v>
      </c>
      <c r="K95" s="728" t="s">
        <v>2737</v>
      </c>
      <c r="L95" s="729">
        <v>462.73</v>
      </c>
      <c r="M95" s="729">
        <v>462.73</v>
      </c>
      <c r="N95" s="728">
        <v>1</v>
      </c>
      <c r="O95" s="813">
        <v>0.5</v>
      </c>
      <c r="P95" s="729">
        <v>462.73</v>
      </c>
      <c r="Q95" s="746">
        <v>1</v>
      </c>
      <c r="R95" s="728">
        <v>1</v>
      </c>
      <c r="S95" s="746">
        <v>1</v>
      </c>
      <c r="T95" s="813">
        <v>0.5</v>
      </c>
      <c r="U95" s="769">
        <v>1</v>
      </c>
    </row>
    <row r="96" spans="1:21" ht="14.4" customHeight="1" x14ac:dyDescent="0.3">
      <c r="A96" s="727">
        <v>32</v>
      </c>
      <c r="B96" s="728" t="s">
        <v>2677</v>
      </c>
      <c r="C96" s="728" t="s">
        <v>2681</v>
      </c>
      <c r="D96" s="811" t="s">
        <v>5086</v>
      </c>
      <c r="E96" s="812" t="s">
        <v>2708</v>
      </c>
      <c r="F96" s="728" t="s">
        <v>2678</v>
      </c>
      <c r="G96" s="728" t="s">
        <v>2724</v>
      </c>
      <c r="H96" s="728" t="s">
        <v>568</v>
      </c>
      <c r="I96" s="728" t="s">
        <v>2878</v>
      </c>
      <c r="J96" s="728" t="s">
        <v>944</v>
      </c>
      <c r="K96" s="728" t="s">
        <v>2879</v>
      </c>
      <c r="L96" s="729">
        <v>0</v>
      </c>
      <c r="M96" s="729">
        <v>0</v>
      </c>
      <c r="N96" s="728">
        <v>1</v>
      </c>
      <c r="O96" s="813">
        <v>0.5</v>
      </c>
      <c r="P96" s="729"/>
      <c r="Q96" s="746"/>
      <c r="R96" s="728"/>
      <c r="S96" s="746">
        <v>0</v>
      </c>
      <c r="T96" s="813"/>
      <c r="U96" s="769">
        <v>0</v>
      </c>
    </row>
    <row r="97" spans="1:21" ht="14.4" customHeight="1" x14ac:dyDescent="0.3">
      <c r="A97" s="727">
        <v>32</v>
      </c>
      <c r="B97" s="728" t="s">
        <v>2677</v>
      </c>
      <c r="C97" s="728" t="s">
        <v>2681</v>
      </c>
      <c r="D97" s="811" t="s">
        <v>5086</v>
      </c>
      <c r="E97" s="812" t="s">
        <v>2708</v>
      </c>
      <c r="F97" s="728" t="s">
        <v>2678</v>
      </c>
      <c r="G97" s="728" t="s">
        <v>2728</v>
      </c>
      <c r="H97" s="728" t="s">
        <v>568</v>
      </c>
      <c r="I97" s="728" t="s">
        <v>2300</v>
      </c>
      <c r="J97" s="728" t="s">
        <v>1102</v>
      </c>
      <c r="K97" s="728" t="s">
        <v>2301</v>
      </c>
      <c r="L97" s="729">
        <v>65.28</v>
      </c>
      <c r="M97" s="729">
        <v>65.28</v>
      </c>
      <c r="N97" s="728">
        <v>1</v>
      </c>
      <c r="O97" s="813">
        <v>0.5</v>
      </c>
      <c r="P97" s="729">
        <v>65.28</v>
      </c>
      <c r="Q97" s="746">
        <v>1</v>
      </c>
      <c r="R97" s="728">
        <v>1</v>
      </c>
      <c r="S97" s="746">
        <v>1</v>
      </c>
      <c r="T97" s="813">
        <v>0.5</v>
      </c>
      <c r="U97" s="769">
        <v>1</v>
      </c>
    </row>
    <row r="98" spans="1:21" ht="14.4" customHeight="1" x14ac:dyDescent="0.3">
      <c r="A98" s="727">
        <v>32</v>
      </c>
      <c r="B98" s="728" t="s">
        <v>2677</v>
      </c>
      <c r="C98" s="728" t="s">
        <v>2681</v>
      </c>
      <c r="D98" s="811" t="s">
        <v>5086</v>
      </c>
      <c r="E98" s="812" t="s">
        <v>2708</v>
      </c>
      <c r="F98" s="728" t="s">
        <v>2678</v>
      </c>
      <c r="G98" s="728" t="s">
        <v>2728</v>
      </c>
      <c r="H98" s="728" t="s">
        <v>568</v>
      </c>
      <c r="I98" s="728" t="s">
        <v>2880</v>
      </c>
      <c r="J98" s="728" t="s">
        <v>1102</v>
      </c>
      <c r="K98" s="728" t="s">
        <v>2881</v>
      </c>
      <c r="L98" s="729">
        <v>0</v>
      </c>
      <c r="M98" s="729">
        <v>0</v>
      </c>
      <c r="N98" s="728">
        <v>1</v>
      </c>
      <c r="O98" s="813">
        <v>0.5</v>
      </c>
      <c r="P98" s="729">
        <v>0</v>
      </c>
      <c r="Q98" s="746"/>
      <c r="R98" s="728">
        <v>1</v>
      </c>
      <c r="S98" s="746">
        <v>1</v>
      </c>
      <c r="T98" s="813">
        <v>0.5</v>
      </c>
      <c r="U98" s="769">
        <v>1</v>
      </c>
    </row>
    <row r="99" spans="1:21" ht="14.4" customHeight="1" x14ac:dyDescent="0.3">
      <c r="A99" s="727">
        <v>32</v>
      </c>
      <c r="B99" s="728" t="s">
        <v>2677</v>
      </c>
      <c r="C99" s="728" t="s">
        <v>2681</v>
      </c>
      <c r="D99" s="811" t="s">
        <v>5086</v>
      </c>
      <c r="E99" s="812" t="s">
        <v>2708</v>
      </c>
      <c r="F99" s="728" t="s">
        <v>2678</v>
      </c>
      <c r="G99" s="728" t="s">
        <v>2728</v>
      </c>
      <c r="H99" s="728" t="s">
        <v>568</v>
      </c>
      <c r="I99" s="728" t="s">
        <v>2738</v>
      </c>
      <c r="J99" s="728" t="s">
        <v>1102</v>
      </c>
      <c r="K99" s="728" t="s">
        <v>2739</v>
      </c>
      <c r="L99" s="729">
        <v>121.75</v>
      </c>
      <c r="M99" s="729">
        <v>243.5</v>
      </c>
      <c r="N99" s="728">
        <v>2</v>
      </c>
      <c r="O99" s="813">
        <v>1.5</v>
      </c>
      <c r="P99" s="729">
        <v>121.75</v>
      </c>
      <c r="Q99" s="746">
        <v>0.5</v>
      </c>
      <c r="R99" s="728">
        <v>1</v>
      </c>
      <c r="S99" s="746">
        <v>0.5</v>
      </c>
      <c r="T99" s="813">
        <v>1</v>
      </c>
      <c r="U99" s="769">
        <v>0.66666666666666663</v>
      </c>
    </row>
    <row r="100" spans="1:21" ht="14.4" customHeight="1" x14ac:dyDescent="0.3">
      <c r="A100" s="727">
        <v>32</v>
      </c>
      <c r="B100" s="728" t="s">
        <v>2677</v>
      </c>
      <c r="C100" s="728" t="s">
        <v>2681</v>
      </c>
      <c r="D100" s="811" t="s">
        <v>5086</v>
      </c>
      <c r="E100" s="812" t="s">
        <v>2708</v>
      </c>
      <c r="F100" s="728" t="s">
        <v>2678</v>
      </c>
      <c r="G100" s="728" t="s">
        <v>2728</v>
      </c>
      <c r="H100" s="728" t="s">
        <v>661</v>
      </c>
      <c r="I100" s="728" t="s">
        <v>2740</v>
      </c>
      <c r="J100" s="728" t="s">
        <v>2741</v>
      </c>
      <c r="K100" s="728" t="s">
        <v>2301</v>
      </c>
      <c r="L100" s="729">
        <v>40.58</v>
      </c>
      <c r="M100" s="729">
        <v>81.16</v>
      </c>
      <c r="N100" s="728">
        <v>2</v>
      </c>
      <c r="O100" s="813">
        <v>1.5</v>
      </c>
      <c r="P100" s="729">
        <v>40.58</v>
      </c>
      <c r="Q100" s="746">
        <v>0.5</v>
      </c>
      <c r="R100" s="728">
        <v>1</v>
      </c>
      <c r="S100" s="746">
        <v>0.5</v>
      </c>
      <c r="T100" s="813">
        <v>1</v>
      </c>
      <c r="U100" s="769">
        <v>0.66666666666666663</v>
      </c>
    </row>
    <row r="101" spans="1:21" ht="14.4" customHeight="1" x14ac:dyDescent="0.3">
      <c r="A101" s="727">
        <v>32</v>
      </c>
      <c r="B101" s="728" t="s">
        <v>2677</v>
      </c>
      <c r="C101" s="728" t="s">
        <v>2681</v>
      </c>
      <c r="D101" s="811" t="s">
        <v>5086</v>
      </c>
      <c r="E101" s="812" t="s">
        <v>2708</v>
      </c>
      <c r="F101" s="728" t="s">
        <v>2678</v>
      </c>
      <c r="G101" s="728" t="s">
        <v>2742</v>
      </c>
      <c r="H101" s="728" t="s">
        <v>568</v>
      </c>
      <c r="I101" s="728" t="s">
        <v>2743</v>
      </c>
      <c r="J101" s="728" t="s">
        <v>692</v>
      </c>
      <c r="K101" s="728" t="s">
        <v>2744</v>
      </c>
      <c r="L101" s="729">
        <v>154.36000000000001</v>
      </c>
      <c r="M101" s="729">
        <v>308.72000000000003</v>
      </c>
      <c r="N101" s="728">
        <v>2</v>
      </c>
      <c r="O101" s="813">
        <v>1</v>
      </c>
      <c r="P101" s="729"/>
      <c r="Q101" s="746">
        <v>0</v>
      </c>
      <c r="R101" s="728"/>
      <c r="S101" s="746">
        <v>0</v>
      </c>
      <c r="T101" s="813"/>
      <c r="U101" s="769">
        <v>0</v>
      </c>
    </row>
    <row r="102" spans="1:21" ht="14.4" customHeight="1" x14ac:dyDescent="0.3">
      <c r="A102" s="727">
        <v>32</v>
      </c>
      <c r="B102" s="728" t="s">
        <v>2677</v>
      </c>
      <c r="C102" s="728" t="s">
        <v>2681</v>
      </c>
      <c r="D102" s="811" t="s">
        <v>5086</v>
      </c>
      <c r="E102" s="812" t="s">
        <v>2708</v>
      </c>
      <c r="F102" s="728" t="s">
        <v>2678</v>
      </c>
      <c r="G102" s="728" t="s">
        <v>2742</v>
      </c>
      <c r="H102" s="728" t="s">
        <v>661</v>
      </c>
      <c r="I102" s="728" t="s">
        <v>2218</v>
      </c>
      <c r="J102" s="728" t="s">
        <v>662</v>
      </c>
      <c r="K102" s="728" t="s">
        <v>2219</v>
      </c>
      <c r="L102" s="729">
        <v>154.36000000000001</v>
      </c>
      <c r="M102" s="729">
        <v>154.36000000000001</v>
      </c>
      <c r="N102" s="728">
        <v>1</v>
      </c>
      <c r="O102" s="813">
        <v>0.5</v>
      </c>
      <c r="P102" s="729">
        <v>154.36000000000001</v>
      </c>
      <c r="Q102" s="746">
        <v>1</v>
      </c>
      <c r="R102" s="728">
        <v>1</v>
      </c>
      <c r="S102" s="746">
        <v>1</v>
      </c>
      <c r="T102" s="813">
        <v>0.5</v>
      </c>
      <c r="U102" s="769">
        <v>1</v>
      </c>
    </row>
    <row r="103" spans="1:21" ht="14.4" customHeight="1" x14ac:dyDescent="0.3">
      <c r="A103" s="727">
        <v>32</v>
      </c>
      <c r="B103" s="728" t="s">
        <v>2677</v>
      </c>
      <c r="C103" s="728" t="s">
        <v>2681</v>
      </c>
      <c r="D103" s="811" t="s">
        <v>5086</v>
      </c>
      <c r="E103" s="812" t="s">
        <v>2708</v>
      </c>
      <c r="F103" s="728" t="s">
        <v>2678</v>
      </c>
      <c r="G103" s="728" t="s">
        <v>2742</v>
      </c>
      <c r="H103" s="728" t="s">
        <v>568</v>
      </c>
      <c r="I103" s="728" t="s">
        <v>2793</v>
      </c>
      <c r="J103" s="728" t="s">
        <v>692</v>
      </c>
      <c r="K103" s="728" t="s">
        <v>2219</v>
      </c>
      <c r="L103" s="729">
        <v>154.36000000000001</v>
      </c>
      <c r="M103" s="729">
        <v>154.36000000000001</v>
      </c>
      <c r="N103" s="728">
        <v>1</v>
      </c>
      <c r="O103" s="813">
        <v>0.5</v>
      </c>
      <c r="P103" s="729">
        <v>154.36000000000001</v>
      </c>
      <c r="Q103" s="746">
        <v>1</v>
      </c>
      <c r="R103" s="728">
        <v>1</v>
      </c>
      <c r="S103" s="746">
        <v>1</v>
      </c>
      <c r="T103" s="813">
        <v>0.5</v>
      </c>
      <c r="U103" s="769">
        <v>1</v>
      </c>
    </row>
    <row r="104" spans="1:21" ht="14.4" customHeight="1" x14ac:dyDescent="0.3">
      <c r="A104" s="727">
        <v>32</v>
      </c>
      <c r="B104" s="728" t="s">
        <v>2677</v>
      </c>
      <c r="C104" s="728" t="s">
        <v>2681</v>
      </c>
      <c r="D104" s="811" t="s">
        <v>5086</v>
      </c>
      <c r="E104" s="812" t="s">
        <v>2708</v>
      </c>
      <c r="F104" s="728" t="s">
        <v>2678</v>
      </c>
      <c r="G104" s="728" t="s">
        <v>2746</v>
      </c>
      <c r="H104" s="728" t="s">
        <v>568</v>
      </c>
      <c r="I104" s="728" t="s">
        <v>2794</v>
      </c>
      <c r="J104" s="728" t="s">
        <v>2231</v>
      </c>
      <c r="K104" s="728" t="s">
        <v>2757</v>
      </c>
      <c r="L104" s="729">
        <v>238.72</v>
      </c>
      <c r="M104" s="729">
        <v>477.44</v>
      </c>
      <c r="N104" s="728">
        <v>2</v>
      </c>
      <c r="O104" s="813">
        <v>1</v>
      </c>
      <c r="P104" s="729">
        <v>238.72</v>
      </c>
      <c r="Q104" s="746">
        <v>0.5</v>
      </c>
      <c r="R104" s="728">
        <v>1</v>
      </c>
      <c r="S104" s="746">
        <v>0.5</v>
      </c>
      <c r="T104" s="813">
        <v>0.5</v>
      </c>
      <c r="U104" s="769">
        <v>0.5</v>
      </c>
    </row>
    <row r="105" spans="1:21" ht="14.4" customHeight="1" x14ac:dyDescent="0.3">
      <c r="A105" s="727">
        <v>32</v>
      </c>
      <c r="B105" s="728" t="s">
        <v>2677</v>
      </c>
      <c r="C105" s="728" t="s">
        <v>2681</v>
      </c>
      <c r="D105" s="811" t="s">
        <v>5086</v>
      </c>
      <c r="E105" s="812" t="s">
        <v>2708</v>
      </c>
      <c r="F105" s="728" t="s">
        <v>2678</v>
      </c>
      <c r="G105" s="728" t="s">
        <v>2796</v>
      </c>
      <c r="H105" s="728" t="s">
        <v>568</v>
      </c>
      <c r="I105" s="728" t="s">
        <v>2797</v>
      </c>
      <c r="J105" s="728" t="s">
        <v>1421</v>
      </c>
      <c r="K105" s="728" t="s">
        <v>2232</v>
      </c>
      <c r="L105" s="729">
        <v>78.33</v>
      </c>
      <c r="M105" s="729">
        <v>78.33</v>
      </c>
      <c r="N105" s="728">
        <v>1</v>
      </c>
      <c r="O105" s="813">
        <v>0.5</v>
      </c>
      <c r="P105" s="729">
        <v>78.33</v>
      </c>
      <c r="Q105" s="746">
        <v>1</v>
      </c>
      <c r="R105" s="728">
        <v>1</v>
      </c>
      <c r="S105" s="746">
        <v>1</v>
      </c>
      <c r="T105" s="813">
        <v>0.5</v>
      </c>
      <c r="U105" s="769">
        <v>1</v>
      </c>
    </row>
    <row r="106" spans="1:21" ht="14.4" customHeight="1" x14ac:dyDescent="0.3">
      <c r="A106" s="727">
        <v>32</v>
      </c>
      <c r="B106" s="728" t="s">
        <v>2677</v>
      </c>
      <c r="C106" s="728" t="s">
        <v>2681</v>
      </c>
      <c r="D106" s="811" t="s">
        <v>5086</v>
      </c>
      <c r="E106" s="812" t="s">
        <v>2708</v>
      </c>
      <c r="F106" s="728" t="s">
        <v>2678</v>
      </c>
      <c r="G106" s="728" t="s">
        <v>2800</v>
      </c>
      <c r="H106" s="728" t="s">
        <v>661</v>
      </c>
      <c r="I106" s="728" t="s">
        <v>2366</v>
      </c>
      <c r="J106" s="728" t="s">
        <v>759</v>
      </c>
      <c r="K106" s="728" t="s">
        <v>2187</v>
      </c>
      <c r="L106" s="729">
        <v>42.57</v>
      </c>
      <c r="M106" s="729">
        <v>42.57</v>
      </c>
      <c r="N106" s="728">
        <v>1</v>
      </c>
      <c r="O106" s="813">
        <v>0.5</v>
      </c>
      <c r="P106" s="729">
        <v>42.57</v>
      </c>
      <c r="Q106" s="746">
        <v>1</v>
      </c>
      <c r="R106" s="728">
        <v>1</v>
      </c>
      <c r="S106" s="746">
        <v>1</v>
      </c>
      <c r="T106" s="813">
        <v>0.5</v>
      </c>
      <c r="U106" s="769">
        <v>1</v>
      </c>
    </row>
    <row r="107" spans="1:21" ht="14.4" customHeight="1" x14ac:dyDescent="0.3">
      <c r="A107" s="727">
        <v>32</v>
      </c>
      <c r="B107" s="728" t="s">
        <v>2677</v>
      </c>
      <c r="C107" s="728" t="s">
        <v>2681</v>
      </c>
      <c r="D107" s="811" t="s">
        <v>5086</v>
      </c>
      <c r="E107" s="812" t="s">
        <v>2708</v>
      </c>
      <c r="F107" s="728" t="s">
        <v>2678</v>
      </c>
      <c r="G107" s="728" t="s">
        <v>2800</v>
      </c>
      <c r="H107" s="728" t="s">
        <v>661</v>
      </c>
      <c r="I107" s="728" t="s">
        <v>2882</v>
      </c>
      <c r="J107" s="728" t="s">
        <v>761</v>
      </c>
      <c r="K107" s="728" t="s">
        <v>2547</v>
      </c>
      <c r="L107" s="729">
        <v>170.32</v>
      </c>
      <c r="M107" s="729">
        <v>170.32</v>
      </c>
      <c r="N107" s="728">
        <v>1</v>
      </c>
      <c r="O107" s="813">
        <v>0.5</v>
      </c>
      <c r="P107" s="729">
        <v>170.32</v>
      </c>
      <c r="Q107" s="746">
        <v>1</v>
      </c>
      <c r="R107" s="728">
        <v>1</v>
      </c>
      <c r="S107" s="746">
        <v>1</v>
      </c>
      <c r="T107" s="813">
        <v>0.5</v>
      </c>
      <c r="U107" s="769">
        <v>1</v>
      </c>
    </row>
    <row r="108" spans="1:21" ht="14.4" customHeight="1" x14ac:dyDescent="0.3">
      <c r="A108" s="727">
        <v>32</v>
      </c>
      <c r="B108" s="728" t="s">
        <v>2677</v>
      </c>
      <c r="C108" s="728" t="s">
        <v>2681</v>
      </c>
      <c r="D108" s="811" t="s">
        <v>5086</v>
      </c>
      <c r="E108" s="812" t="s">
        <v>2708</v>
      </c>
      <c r="F108" s="728" t="s">
        <v>2678</v>
      </c>
      <c r="G108" s="728" t="s">
        <v>2751</v>
      </c>
      <c r="H108" s="728" t="s">
        <v>661</v>
      </c>
      <c r="I108" s="728" t="s">
        <v>2883</v>
      </c>
      <c r="J108" s="728" t="s">
        <v>2261</v>
      </c>
      <c r="K108" s="728" t="s">
        <v>2884</v>
      </c>
      <c r="L108" s="729">
        <v>525.16999999999996</v>
      </c>
      <c r="M108" s="729">
        <v>525.16999999999996</v>
      </c>
      <c r="N108" s="728">
        <v>1</v>
      </c>
      <c r="O108" s="813">
        <v>1</v>
      </c>
      <c r="P108" s="729"/>
      <c r="Q108" s="746">
        <v>0</v>
      </c>
      <c r="R108" s="728"/>
      <c r="S108" s="746">
        <v>0</v>
      </c>
      <c r="T108" s="813"/>
      <c r="U108" s="769">
        <v>0</v>
      </c>
    </row>
    <row r="109" spans="1:21" ht="14.4" customHeight="1" x14ac:dyDescent="0.3">
      <c r="A109" s="727">
        <v>32</v>
      </c>
      <c r="B109" s="728" t="s">
        <v>2677</v>
      </c>
      <c r="C109" s="728" t="s">
        <v>2681</v>
      </c>
      <c r="D109" s="811" t="s">
        <v>5086</v>
      </c>
      <c r="E109" s="812" t="s">
        <v>2708</v>
      </c>
      <c r="F109" s="728" t="s">
        <v>2678</v>
      </c>
      <c r="G109" s="728" t="s">
        <v>2751</v>
      </c>
      <c r="H109" s="728" t="s">
        <v>661</v>
      </c>
      <c r="I109" s="728" t="s">
        <v>2260</v>
      </c>
      <c r="J109" s="728" t="s">
        <v>2261</v>
      </c>
      <c r="K109" s="728" t="s">
        <v>2262</v>
      </c>
      <c r="L109" s="729">
        <v>846.47</v>
      </c>
      <c r="M109" s="729">
        <v>2539.41</v>
      </c>
      <c r="N109" s="728">
        <v>3</v>
      </c>
      <c r="O109" s="813">
        <v>2.5</v>
      </c>
      <c r="P109" s="729">
        <v>2539.41</v>
      </c>
      <c r="Q109" s="746">
        <v>1</v>
      </c>
      <c r="R109" s="728">
        <v>3</v>
      </c>
      <c r="S109" s="746">
        <v>1</v>
      </c>
      <c r="T109" s="813">
        <v>2.5</v>
      </c>
      <c r="U109" s="769">
        <v>1</v>
      </c>
    </row>
    <row r="110" spans="1:21" ht="14.4" customHeight="1" x14ac:dyDescent="0.3">
      <c r="A110" s="727">
        <v>32</v>
      </c>
      <c r="B110" s="728" t="s">
        <v>2677</v>
      </c>
      <c r="C110" s="728" t="s">
        <v>2681</v>
      </c>
      <c r="D110" s="811" t="s">
        <v>5086</v>
      </c>
      <c r="E110" s="812" t="s">
        <v>2708</v>
      </c>
      <c r="F110" s="728" t="s">
        <v>2678</v>
      </c>
      <c r="G110" s="728" t="s">
        <v>2751</v>
      </c>
      <c r="H110" s="728" t="s">
        <v>661</v>
      </c>
      <c r="I110" s="728" t="s">
        <v>2260</v>
      </c>
      <c r="J110" s="728" t="s">
        <v>2261</v>
      </c>
      <c r="K110" s="728" t="s">
        <v>2262</v>
      </c>
      <c r="L110" s="729">
        <v>3231.81</v>
      </c>
      <c r="M110" s="729">
        <v>9695.43</v>
      </c>
      <c r="N110" s="728">
        <v>3</v>
      </c>
      <c r="O110" s="813">
        <v>2</v>
      </c>
      <c r="P110" s="729">
        <v>3231.81</v>
      </c>
      <c r="Q110" s="746">
        <v>0.33333333333333331</v>
      </c>
      <c r="R110" s="728">
        <v>1</v>
      </c>
      <c r="S110" s="746">
        <v>0.33333333333333331</v>
      </c>
      <c r="T110" s="813">
        <v>0.5</v>
      </c>
      <c r="U110" s="769">
        <v>0.25</v>
      </c>
    </row>
    <row r="111" spans="1:21" ht="14.4" customHeight="1" x14ac:dyDescent="0.3">
      <c r="A111" s="727">
        <v>32</v>
      </c>
      <c r="B111" s="728" t="s">
        <v>2677</v>
      </c>
      <c r="C111" s="728" t="s">
        <v>2681</v>
      </c>
      <c r="D111" s="811" t="s">
        <v>5086</v>
      </c>
      <c r="E111" s="812" t="s">
        <v>2708</v>
      </c>
      <c r="F111" s="728" t="s">
        <v>2678</v>
      </c>
      <c r="G111" s="728" t="s">
        <v>2808</v>
      </c>
      <c r="H111" s="728" t="s">
        <v>568</v>
      </c>
      <c r="I111" s="728" t="s">
        <v>2885</v>
      </c>
      <c r="J111" s="728" t="s">
        <v>2886</v>
      </c>
      <c r="K111" s="728" t="s">
        <v>2887</v>
      </c>
      <c r="L111" s="729">
        <v>42.51</v>
      </c>
      <c r="M111" s="729">
        <v>127.53</v>
      </c>
      <c r="N111" s="728">
        <v>3</v>
      </c>
      <c r="O111" s="813">
        <v>1.5</v>
      </c>
      <c r="P111" s="729">
        <v>42.51</v>
      </c>
      <c r="Q111" s="746">
        <v>0.33333333333333331</v>
      </c>
      <c r="R111" s="728">
        <v>1</v>
      </c>
      <c r="S111" s="746">
        <v>0.33333333333333331</v>
      </c>
      <c r="T111" s="813">
        <v>0.5</v>
      </c>
      <c r="U111" s="769">
        <v>0.33333333333333331</v>
      </c>
    </row>
    <row r="112" spans="1:21" ht="14.4" customHeight="1" x14ac:dyDescent="0.3">
      <c r="A112" s="727">
        <v>32</v>
      </c>
      <c r="B112" s="728" t="s">
        <v>2677</v>
      </c>
      <c r="C112" s="728" t="s">
        <v>2681</v>
      </c>
      <c r="D112" s="811" t="s">
        <v>5086</v>
      </c>
      <c r="E112" s="812" t="s">
        <v>2708</v>
      </c>
      <c r="F112" s="728" t="s">
        <v>2678</v>
      </c>
      <c r="G112" s="728" t="s">
        <v>2888</v>
      </c>
      <c r="H112" s="728" t="s">
        <v>568</v>
      </c>
      <c r="I112" s="728" t="s">
        <v>2889</v>
      </c>
      <c r="J112" s="728" t="s">
        <v>2890</v>
      </c>
      <c r="K112" s="728" t="s">
        <v>2891</v>
      </c>
      <c r="L112" s="729">
        <v>439.61</v>
      </c>
      <c r="M112" s="729">
        <v>439.61</v>
      </c>
      <c r="N112" s="728">
        <v>1</v>
      </c>
      <c r="O112" s="813">
        <v>0.5</v>
      </c>
      <c r="P112" s="729">
        <v>439.61</v>
      </c>
      <c r="Q112" s="746">
        <v>1</v>
      </c>
      <c r="R112" s="728">
        <v>1</v>
      </c>
      <c r="S112" s="746">
        <v>1</v>
      </c>
      <c r="T112" s="813">
        <v>0.5</v>
      </c>
      <c r="U112" s="769">
        <v>1</v>
      </c>
    </row>
    <row r="113" spans="1:21" ht="14.4" customHeight="1" x14ac:dyDescent="0.3">
      <c r="A113" s="727">
        <v>32</v>
      </c>
      <c r="B113" s="728" t="s">
        <v>2677</v>
      </c>
      <c r="C113" s="728" t="s">
        <v>2681</v>
      </c>
      <c r="D113" s="811" t="s">
        <v>5086</v>
      </c>
      <c r="E113" s="812" t="s">
        <v>2708</v>
      </c>
      <c r="F113" s="728" t="s">
        <v>2678</v>
      </c>
      <c r="G113" s="728" t="s">
        <v>2892</v>
      </c>
      <c r="H113" s="728" t="s">
        <v>568</v>
      </c>
      <c r="I113" s="728" t="s">
        <v>2893</v>
      </c>
      <c r="J113" s="728" t="s">
        <v>2894</v>
      </c>
      <c r="K113" s="728" t="s">
        <v>2895</v>
      </c>
      <c r="L113" s="729">
        <v>0</v>
      </c>
      <c r="M113" s="729">
        <v>0</v>
      </c>
      <c r="N113" s="728">
        <v>1</v>
      </c>
      <c r="O113" s="813">
        <v>0.5</v>
      </c>
      <c r="P113" s="729"/>
      <c r="Q113" s="746"/>
      <c r="R113" s="728"/>
      <c r="S113" s="746">
        <v>0</v>
      </c>
      <c r="T113" s="813"/>
      <c r="U113" s="769">
        <v>0</v>
      </c>
    </row>
    <row r="114" spans="1:21" ht="14.4" customHeight="1" x14ac:dyDescent="0.3">
      <c r="A114" s="727">
        <v>32</v>
      </c>
      <c r="B114" s="728" t="s">
        <v>2677</v>
      </c>
      <c r="C114" s="728" t="s">
        <v>2681</v>
      </c>
      <c r="D114" s="811" t="s">
        <v>5086</v>
      </c>
      <c r="E114" s="812" t="s">
        <v>2708</v>
      </c>
      <c r="F114" s="728" t="s">
        <v>2678</v>
      </c>
      <c r="G114" s="728" t="s">
        <v>2896</v>
      </c>
      <c r="H114" s="728" t="s">
        <v>568</v>
      </c>
      <c r="I114" s="728" t="s">
        <v>2897</v>
      </c>
      <c r="J114" s="728" t="s">
        <v>2898</v>
      </c>
      <c r="K114" s="728" t="s">
        <v>2899</v>
      </c>
      <c r="L114" s="729">
        <v>132.97999999999999</v>
      </c>
      <c r="M114" s="729">
        <v>265.95999999999998</v>
      </c>
      <c r="N114" s="728">
        <v>2</v>
      </c>
      <c r="O114" s="813">
        <v>0.5</v>
      </c>
      <c r="P114" s="729"/>
      <c r="Q114" s="746">
        <v>0</v>
      </c>
      <c r="R114" s="728"/>
      <c r="S114" s="746">
        <v>0</v>
      </c>
      <c r="T114" s="813"/>
      <c r="U114" s="769">
        <v>0</v>
      </c>
    </row>
    <row r="115" spans="1:21" ht="14.4" customHeight="1" x14ac:dyDescent="0.3">
      <c r="A115" s="727">
        <v>32</v>
      </c>
      <c r="B115" s="728" t="s">
        <v>2677</v>
      </c>
      <c r="C115" s="728" t="s">
        <v>2681</v>
      </c>
      <c r="D115" s="811" t="s">
        <v>5086</v>
      </c>
      <c r="E115" s="812" t="s">
        <v>2708</v>
      </c>
      <c r="F115" s="728" t="s">
        <v>2678</v>
      </c>
      <c r="G115" s="728" t="s">
        <v>2827</v>
      </c>
      <c r="H115" s="728" t="s">
        <v>568</v>
      </c>
      <c r="I115" s="728" t="s">
        <v>2900</v>
      </c>
      <c r="J115" s="728" t="s">
        <v>1440</v>
      </c>
      <c r="K115" s="728" t="s">
        <v>2901</v>
      </c>
      <c r="L115" s="729">
        <v>69.59</v>
      </c>
      <c r="M115" s="729">
        <v>139.18</v>
      </c>
      <c r="N115" s="728">
        <v>2</v>
      </c>
      <c r="O115" s="813">
        <v>0.5</v>
      </c>
      <c r="P115" s="729"/>
      <c r="Q115" s="746">
        <v>0</v>
      </c>
      <c r="R115" s="728"/>
      <c r="S115" s="746">
        <v>0</v>
      </c>
      <c r="T115" s="813"/>
      <c r="U115" s="769">
        <v>0</v>
      </c>
    </row>
    <row r="116" spans="1:21" ht="14.4" customHeight="1" x14ac:dyDescent="0.3">
      <c r="A116" s="727">
        <v>32</v>
      </c>
      <c r="B116" s="728" t="s">
        <v>2677</v>
      </c>
      <c r="C116" s="728" t="s">
        <v>2681</v>
      </c>
      <c r="D116" s="811" t="s">
        <v>5086</v>
      </c>
      <c r="E116" s="812" t="s">
        <v>2708</v>
      </c>
      <c r="F116" s="728" t="s">
        <v>2678</v>
      </c>
      <c r="G116" s="728" t="s">
        <v>2729</v>
      </c>
      <c r="H116" s="728" t="s">
        <v>568</v>
      </c>
      <c r="I116" s="728" t="s">
        <v>2730</v>
      </c>
      <c r="J116" s="728" t="s">
        <v>2731</v>
      </c>
      <c r="K116" s="728" t="s">
        <v>2732</v>
      </c>
      <c r="L116" s="729">
        <v>88.76</v>
      </c>
      <c r="M116" s="729">
        <v>266.28000000000003</v>
      </c>
      <c r="N116" s="728">
        <v>3</v>
      </c>
      <c r="O116" s="813">
        <v>1.5</v>
      </c>
      <c r="P116" s="729"/>
      <c r="Q116" s="746">
        <v>0</v>
      </c>
      <c r="R116" s="728"/>
      <c r="S116" s="746">
        <v>0</v>
      </c>
      <c r="T116" s="813"/>
      <c r="U116" s="769">
        <v>0</v>
      </c>
    </row>
    <row r="117" spans="1:21" ht="14.4" customHeight="1" x14ac:dyDescent="0.3">
      <c r="A117" s="727">
        <v>32</v>
      </c>
      <c r="B117" s="728" t="s">
        <v>2677</v>
      </c>
      <c r="C117" s="728" t="s">
        <v>2681</v>
      </c>
      <c r="D117" s="811" t="s">
        <v>5086</v>
      </c>
      <c r="E117" s="812" t="s">
        <v>2708</v>
      </c>
      <c r="F117" s="728" t="s">
        <v>2678</v>
      </c>
      <c r="G117" s="728" t="s">
        <v>2902</v>
      </c>
      <c r="H117" s="728" t="s">
        <v>568</v>
      </c>
      <c r="I117" s="728" t="s">
        <v>2903</v>
      </c>
      <c r="J117" s="728" t="s">
        <v>863</v>
      </c>
      <c r="K117" s="728" t="s">
        <v>2814</v>
      </c>
      <c r="L117" s="729">
        <v>0</v>
      </c>
      <c r="M117" s="729">
        <v>0</v>
      </c>
      <c r="N117" s="728">
        <v>2</v>
      </c>
      <c r="O117" s="813">
        <v>1.5</v>
      </c>
      <c r="P117" s="729">
        <v>0</v>
      </c>
      <c r="Q117" s="746"/>
      <c r="R117" s="728">
        <v>1</v>
      </c>
      <c r="S117" s="746">
        <v>0.5</v>
      </c>
      <c r="T117" s="813">
        <v>0.5</v>
      </c>
      <c r="U117" s="769">
        <v>0.33333333333333331</v>
      </c>
    </row>
    <row r="118" spans="1:21" ht="14.4" customHeight="1" x14ac:dyDescent="0.3">
      <c r="A118" s="727">
        <v>32</v>
      </c>
      <c r="B118" s="728" t="s">
        <v>2677</v>
      </c>
      <c r="C118" s="728" t="s">
        <v>2681</v>
      </c>
      <c r="D118" s="811" t="s">
        <v>5086</v>
      </c>
      <c r="E118" s="812" t="s">
        <v>2708</v>
      </c>
      <c r="F118" s="728" t="s">
        <v>2678</v>
      </c>
      <c r="G118" s="728" t="s">
        <v>2904</v>
      </c>
      <c r="H118" s="728" t="s">
        <v>568</v>
      </c>
      <c r="I118" s="728" t="s">
        <v>2905</v>
      </c>
      <c r="J118" s="728" t="s">
        <v>2906</v>
      </c>
      <c r="K118" s="728" t="s">
        <v>2907</v>
      </c>
      <c r="L118" s="729">
        <v>38.04</v>
      </c>
      <c r="M118" s="729">
        <v>38.04</v>
      </c>
      <c r="N118" s="728">
        <v>1</v>
      </c>
      <c r="O118" s="813">
        <v>0.5</v>
      </c>
      <c r="P118" s="729">
        <v>38.04</v>
      </c>
      <c r="Q118" s="746">
        <v>1</v>
      </c>
      <c r="R118" s="728">
        <v>1</v>
      </c>
      <c r="S118" s="746">
        <v>1</v>
      </c>
      <c r="T118" s="813">
        <v>0.5</v>
      </c>
      <c r="U118" s="769">
        <v>1</v>
      </c>
    </row>
    <row r="119" spans="1:21" ht="14.4" customHeight="1" x14ac:dyDescent="0.3">
      <c r="A119" s="727">
        <v>32</v>
      </c>
      <c r="B119" s="728" t="s">
        <v>2677</v>
      </c>
      <c r="C119" s="728" t="s">
        <v>2681</v>
      </c>
      <c r="D119" s="811" t="s">
        <v>5086</v>
      </c>
      <c r="E119" s="812" t="s">
        <v>2708</v>
      </c>
      <c r="F119" s="728" t="s">
        <v>2678</v>
      </c>
      <c r="G119" s="728" t="s">
        <v>2904</v>
      </c>
      <c r="H119" s="728" t="s">
        <v>568</v>
      </c>
      <c r="I119" s="728" t="s">
        <v>2908</v>
      </c>
      <c r="J119" s="728" t="s">
        <v>2906</v>
      </c>
      <c r="K119" s="728" t="s">
        <v>2909</v>
      </c>
      <c r="L119" s="729">
        <v>117.03</v>
      </c>
      <c r="M119" s="729">
        <v>117.03</v>
      </c>
      <c r="N119" s="728">
        <v>1</v>
      </c>
      <c r="O119" s="813">
        <v>0.5</v>
      </c>
      <c r="P119" s="729">
        <v>117.03</v>
      </c>
      <c r="Q119" s="746">
        <v>1</v>
      </c>
      <c r="R119" s="728">
        <v>1</v>
      </c>
      <c r="S119" s="746">
        <v>1</v>
      </c>
      <c r="T119" s="813">
        <v>0.5</v>
      </c>
      <c r="U119" s="769">
        <v>1</v>
      </c>
    </row>
    <row r="120" spans="1:21" ht="14.4" customHeight="1" x14ac:dyDescent="0.3">
      <c r="A120" s="727">
        <v>32</v>
      </c>
      <c r="B120" s="728" t="s">
        <v>2677</v>
      </c>
      <c r="C120" s="728" t="s">
        <v>2681</v>
      </c>
      <c r="D120" s="811" t="s">
        <v>5086</v>
      </c>
      <c r="E120" s="812" t="s">
        <v>2708</v>
      </c>
      <c r="F120" s="728" t="s">
        <v>2678</v>
      </c>
      <c r="G120" s="728" t="s">
        <v>2762</v>
      </c>
      <c r="H120" s="728" t="s">
        <v>661</v>
      </c>
      <c r="I120" s="728" t="s">
        <v>2763</v>
      </c>
      <c r="J120" s="728" t="s">
        <v>895</v>
      </c>
      <c r="K120" s="728" t="s">
        <v>2137</v>
      </c>
      <c r="L120" s="729">
        <v>368.16</v>
      </c>
      <c r="M120" s="729">
        <v>1104.48</v>
      </c>
      <c r="N120" s="728">
        <v>3</v>
      </c>
      <c r="O120" s="813">
        <v>1</v>
      </c>
      <c r="P120" s="729"/>
      <c r="Q120" s="746">
        <v>0</v>
      </c>
      <c r="R120" s="728"/>
      <c r="S120" s="746">
        <v>0</v>
      </c>
      <c r="T120" s="813"/>
      <c r="U120" s="769">
        <v>0</v>
      </c>
    </row>
    <row r="121" spans="1:21" ht="14.4" customHeight="1" x14ac:dyDescent="0.3">
      <c r="A121" s="727">
        <v>32</v>
      </c>
      <c r="B121" s="728" t="s">
        <v>2677</v>
      </c>
      <c r="C121" s="728" t="s">
        <v>2681</v>
      </c>
      <c r="D121" s="811" t="s">
        <v>5086</v>
      </c>
      <c r="E121" s="812" t="s">
        <v>2708</v>
      </c>
      <c r="F121" s="728" t="s">
        <v>2678</v>
      </c>
      <c r="G121" s="728" t="s">
        <v>2762</v>
      </c>
      <c r="H121" s="728" t="s">
        <v>661</v>
      </c>
      <c r="I121" s="728" t="s">
        <v>2764</v>
      </c>
      <c r="J121" s="728" t="s">
        <v>895</v>
      </c>
      <c r="K121" s="728" t="s">
        <v>2143</v>
      </c>
      <c r="L121" s="729">
        <v>490.89</v>
      </c>
      <c r="M121" s="729">
        <v>1963.56</v>
      </c>
      <c r="N121" s="728">
        <v>4</v>
      </c>
      <c r="O121" s="813">
        <v>2.5</v>
      </c>
      <c r="P121" s="729">
        <v>1963.56</v>
      </c>
      <c r="Q121" s="746">
        <v>1</v>
      </c>
      <c r="R121" s="728">
        <v>4</v>
      </c>
      <c r="S121" s="746">
        <v>1</v>
      </c>
      <c r="T121" s="813">
        <v>2.5</v>
      </c>
      <c r="U121" s="769">
        <v>1</v>
      </c>
    </row>
    <row r="122" spans="1:21" ht="14.4" customHeight="1" x14ac:dyDescent="0.3">
      <c r="A122" s="727">
        <v>32</v>
      </c>
      <c r="B122" s="728" t="s">
        <v>2677</v>
      </c>
      <c r="C122" s="728" t="s">
        <v>2681</v>
      </c>
      <c r="D122" s="811" t="s">
        <v>5086</v>
      </c>
      <c r="E122" s="812" t="s">
        <v>2708</v>
      </c>
      <c r="F122" s="728" t="s">
        <v>2678</v>
      </c>
      <c r="G122" s="728" t="s">
        <v>2762</v>
      </c>
      <c r="H122" s="728" t="s">
        <v>661</v>
      </c>
      <c r="I122" s="728" t="s">
        <v>2910</v>
      </c>
      <c r="J122" s="728" t="s">
        <v>901</v>
      </c>
      <c r="K122" s="728" t="s">
        <v>2911</v>
      </c>
      <c r="L122" s="729">
        <v>1385.62</v>
      </c>
      <c r="M122" s="729">
        <v>1385.62</v>
      </c>
      <c r="N122" s="728">
        <v>1</v>
      </c>
      <c r="O122" s="813">
        <v>0.5</v>
      </c>
      <c r="P122" s="729"/>
      <c r="Q122" s="746">
        <v>0</v>
      </c>
      <c r="R122" s="728"/>
      <c r="S122" s="746">
        <v>0</v>
      </c>
      <c r="T122" s="813"/>
      <c r="U122" s="769">
        <v>0</v>
      </c>
    </row>
    <row r="123" spans="1:21" ht="14.4" customHeight="1" x14ac:dyDescent="0.3">
      <c r="A123" s="727">
        <v>32</v>
      </c>
      <c r="B123" s="728" t="s">
        <v>2677</v>
      </c>
      <c r="C123" s="728" t="s">
        <v>2681</v>
      </c>
      <c r="D123" s="811" t="s">
        <v>5086</v>
      </c>
      <c r="E123" s="812" t="s">
        <v>2708</v>
      </c>
      <c r="F123" s="728" t="s">
        <v>2678</v>
      </c>
      <c r="G123" s="728" t="s">
        <v>2912</v>
      </c>
      <c r="H123" s="728" t="s">
        <v>568</v>
      </c>
      <c r="I123" s="728" t="s">
        <v>2913</v>
      </c>
      <c r="J123" s="728" t="s">
        <v>1133</v>
      </c>
      <c r="K123" s="728" t="s">
        <v>2914</v>
      </c>
      <c r="L123" s="729">
        <v>105.29</v>
      </c>
      <c r="M123" s="729">
        <v>105.29</v>
      </c>
      <c r="N123" s="728">
        <v>1</v>
      </c>
      <c r="O123" s="813">
        <v>0.5</v>
      </c>
      <c r="P123" s="729"/>
      <c r="Q123" s="746">
        <v>0</v>
      </c>
      <c r="R123" s="728"/>
      <c r="S123" s="746">
        <v>0</v>
      </c>
      <c r="T123" s="813"/>
      <c r="U123" s="769">
        <v>0</v>
      </c>
    </row>
    <row r="124" spans="1:21" ht="14.4" customHeight="1" x14ac:dyDescent="0.3">
      <c r="A124" s="727">
        <v>32</v>
      </c>
      <c r="B124" s="728" t="s">
        <v>2677</v>
      </c>
      <c r="C124" s="728" t="s">
        <v>2681</v>
      </c>
      <c r="D124" s="811" t="s">
        <v>5086</v>
      </c>
      <c r="E124" s="812" t="s">
        <v>2708</v>
      </c>
      <c r="F124" s="728" t="s">
        <v>2678</v>
      </c>
      <c r="G124" s="728" t="s">
        <v>2915</v>
      </c>
      <c r="H124" s="728" t="s">
        <v>568</v>
      </c>
      <c r="I124" s="728" t="s">
        <v>2916</v>
      </c>
      <c r="J124" s="728" t="s">
        <v>1444</v>
      </c>
      <c r="K124" s="728" t="s">
        <v>2917</v>
      </c>
      <c r="L124" s="729">
        <v>78.33</v>
      </c>
      <c r="M124" s="729">
        <v>78.33</v>
      </c>
      <c r="N124" s="728">
        <v>1</v>
      </c>
      <c r="O124" s="813">
        <v>0.5</v>
      </c>
      <c r="P124" s="729"/>
      <c r="Q124" s="746">
        <v>0</v>
      </c>
      <c r="R124" s="728"/>
      <c r="S124" s="746">
        <v>0</v>
      </c>
      <c r="T124" s="813"/>
      <c r="U124" s="769">
        <v>0</v>
      </c>
    </row>
    <row r="125" spans="1:21" ht="14.4" customHeight="1" x14ac:dyDescent="0.3">
      <c r="A125" s="727">
        <v>32</v>
      </c>
      <c r="B125" s="728" t="s">
        <v>2677</v>
      </c>
      <c r="C125" s="728" t="s">
        <v>2681</v>
      </c>
      <c r="D125" s="811" t="s">
        <v>5086</v>
      </c>
      <c r="E125" s="812" t="s">
        <v>2708</v>
      </c>
      <c r="F125" s="728" t="s">
        <v>2678</v>
      </c>
      <c r="G125" s="728" t="s">
        <v>2915</v>
      </c>
      <c r="H125" s="728" t="s">
        <v>568</v>
      </c>
      <c r="I125" s="728" t="s">
        <v>2918</v>
      </c>
      <c r="J125" s="728" t="s">
        <v>1444</v>
      </c>
      <c r="K125" s="728" t="s">
        <v>2444</v>
      </c>
      <c r="L125" s="729">
        <v>0</v>
      </c>
      <c r="M125" s="729">
        <v>0</v>
      </c>
      <c r="N125" s="728">
        <v>1</v>
      </c>
      <c r="O125" s="813">
        <v>0.5</v>
      </c>
      <c r="P125" s="729">
        <v>0</v>
      </c>
      <c r="Q125" s="746"/>
      <c r="R125" s="728">
        <v>1</v>
      </c>
      <c r="S125" s="746">
        <v>1</v>
      </c>
      <c r="T125" s="813">
        <v>0.5</v>
      </c>
      <c r="U125" s="769">
        <v>1</v>
      </c>
    </row>
    <row r="126" spans="1:21" ht="14.4" customHeight="1" x14ac:dyDescent="0.3">
      <c r="A126" s="727">
        <v>32</v>
      </c>
      <c r="B126" s="728" t="s">
        <v>2677</v>
      </c>
      <c r="C126" s="728" t="s">
        <v>2681</v>
      </c>
      <c r="D126" s="811" t="s">
        <v>5086</v>
      </c>
      <c r="E126" s="812" t="s">
        <v>2708</v>
      </c>
      <c r="F126" s="728" t="s">
        <v>2678</v>
      </c>
      <c r="G126" s="728" t="s">
        <v>2768</v>
      </c>
      <c r="H126" s="728" t="s">
        <v>568</v>
      </c>
      <c r="I126" s="728" t="s">
        <v>2769</v>
      </c>
      <c r="J126" s="728" t="s">
        <v>934</v>
      </c>
      <c r="K126" s="728" t="s">
        <v>2770</v>
      </c>
      <c r="L126" s="729">
        <v>93.71</v>
      </c>
      <c r="M126" s="729">
        <v>93.71</v>
      </c>
      <c r="N126" s="728">
        <v>1</v>
      </c>
      <c r="O126" s="813">
        <v>0.5</v>
      </c>
      <c r="P126" s="729">
        <v>93.71</v>
      </c>
      <c r="Q126" s="746">
        <v>1</v>
      </c>
      <c r="R126" s="728">
        <v>1</v>
      </c>
      <c r="S126" s="746">
        <v>1</v>
      </c>
      <c r="T126" s="813">
        <v>0.5</v>
      </c>
      <c r="U126" s="769">
        <v>1</v>
      </c>
    </row>
    <row r="127" spans="1:21" ht="14.4" customHeight="1" x14ac:dyDescent="0.3">
      <c r="A127" s="727">
        <v>32</v>
      </c>
      <c r="B127" s="728" t="s">
        <v>2677</v>
      </c>
      <c r="C127" s="728" t="s">
        <v>2681</v>
      </c>
      <c r="D127" s="811" t="s">
        <v>5086</v>
      </c>
      <c r="E127" s="812" t="s">
        <v>2708</v>
      </c>
      <c r="F127" s="728" t="s">
        <v>2678</v>
      </c>
      <c r="G127" s="728" t="s">
        <v>2768</v>
      </c>
      <c r="H127" s="728" t="s">
        <v>568</v>
      </c>
      <c r="I127" s="728" t="s">
        <v>2919</v>
      </c>
      <c r="J127" s="728" t="s">
        <v>934</v>
      </c>
      <c r="K127" s="728" t="s">
        <v>2839</v>
      </c>
      <c r="L127" s="729">
        <v>301.2</v>
      </c>
      <c r="M127" s="729">
        <v>301.2</v>
      </c>
      <c r="N127" s="728">
        <v>1</v>
      </c>
      <c r="O127" s="813">
        <v>1</v>
      </c>
      <c r="P127" s="729"/>
      <c r="Q127" s="746">
        <v>0</v>
      </c>
      <c r="R127" s="728"/>
      <c r="S127" s="746">
        <v>0</v>
      </c>
      <c r="T127" s="813"/>
      <c r="U127" s="769">
        <v>0</v>
      </c>
    </row>
    <row r="128" spans="1:21" ht="14.4" customHeight="1" x14ac:dyDescent="0.3">
      <c r="A128" s="727">
        <v>32</v>
      </c>
      <c r="B128" s="728" t="s">
        <v>2677</v>
      </c>
      <c r="C128" s="728" t="s">
        <v>2681</v>
      </c>
      <c r="D128" s="811" t="s">
        <v>5086</v>
      </c>
      <c r="E128" s="812" t="s">
        <v>2708</v>
      </c>
      <c r="F128" s="728" t="s">
        <v>2678</v>
      </c>
      <c r="G128" s="728" t="s">
        <v>2768</v>
      </c>
      <c r="H128" s="728" t="s">
        <v>568</v>
      </c>
      <c r="I128" s="728" t="s">
        <v>2837</v>
      </c>
      <c r="J128" s="728" t="s">
        <v>934</v>
      </c>
      <c r="K128" s="728" t="s">
        <v>2770</v>
      </c>
      <c r="L128" s="729">
        <v>57.64</v>
      </c>
      <c r="M128" s="729">
        <v>57.64</v>
      </c>
      <c r="N128" s="728">
        <v>1</v>
      </c>
      <c r="O128" s="813">
        <v>1</v>
      </c>
      <c r="P128" s="729"/>
      <c r="Q128" s="746">
        <v>0</v>
      </c>
      <c r="R128" s="728"/>
      <c r="S128" s="746">
        <v>0</v>
      </c>
      <c r="T128" s="813"/>
      <c r="U128" s="769">
        <v>0</v>
      </c>
    </row>
    <row r="129" spans="1:21" ht="14.4" customHeight="1" x14ac:dyDescent="0.3">
      <c r="A129" s="727">
        <v>32</v>
      </c>
      <c r="B129" s="728" t="s">
        <v>2677</v>
      </c>
      <c r="C129" s="728" t="s">
        <v>2681</v>
      </c>
      <c r="D129" s="811" t="s">
        <v>5086</v>
      </c>
      <c r="E129" s="812" t="s">
        <v>2708</v>
      </c>
      <c r="F129" s="728" t="s">
        <v>2678</v>
      </c>
      <c r="G129" s="728" t="s">
        <v>2768</v>
      </c>
      <c r="H129" s="728" t="s">
        <v>568</v>
      </c>
      <c r="I129" s="728" t="s">
        <v>2838</v>
      </c>
      <c r="J129" s="728" t="s">
        <v>934</v>
      </c>
      <c r="K129" s="728" t="s">
        <v>2839</v>
      </c>
      <c r="L129" s="729">
        <v>185.26</v>
      </c>
      <c r="M129" s="729">
        <v>185.26</v>
      </c>
      <c r="N129" s="728">
        <v>1</v>
      </c>
      <c r="O129" s="813">
        <v>0.5</v>
      </c>
      <c r="P129" s="729">
        <v>185.26</v>
      </c>
      <c r="Q129" s="746">
        <v>1</v>
      </c>
      <c r="R129" s="728">
        <v>1</v>
      </c>
      <c r="S129" s="746">
        <v>1</v>
      </c>
      <c r="T129" s="813">
        <v>0.5</v>
      </c>
      <c r="U129" s="769">
        <v>1</v>
      </c>
    </row>
    <row r="130" spans="1:21" ht="14.4" customHeight="1" x14ac:dyDescent="0.3">
      <c r="A130" s="727">
        <v>32</v>
      </c>
      <c r="B130" s="728" t="s">
        <v>2677</v>
      </c>
      <c r="C130" s="728" t="s">
        <v>2681</v>
      </c>
      <c r="D130" s="811" t="s">
        <v>5086</v>
      </c>
      <c r="E130" s="812" t="s">
        <v>2708</v>
      </c>
      <c r="F130" s="728" t="s">
        <v>2678</v>
      </c>
      <c r="G130" s="728" t="s">
        <v>2771</v>
      </c>
      <c r="H130" s="728" t="s">
        <v>661</v>
      </c>
      <c r="I130" s="728" t="s">
        <v>2840</v>
      </c>
      <c r="J130" s="728" t="s">
        <v>2105</v>
      </c>
      <c r="K130" s="728" t="s">
        <v>2108</v>
      </c>
      <c r="L130" s="729">
        <v>205.84</v>
      </c>
      <c r="M130" s="729">
        <v>617.52</v>
      </c>
      <c r="N130" s="728">
        <v>3</v>
      </c>
      <c r="O130" s="813">
        <v>2</v>
      </c>
      <c r="P130" s="729">
        <v>411.68</v>
      </c>
      <c r="Q130" s="746">
        <v>0.66666666666666674</v>
      </c>
      <c r="R130" s="728">
        <v>2</v>
      </c>
      <c r="S130" s="746">
        <v>0.66666666666666663</v>
      </c>
      <c r="T130" s="813">
        <v>1.5</v>
      </c>
      <c r="U130" s="769">
        <v>0.75</v>
      </c>
    </row>
    <row r="131" spans="1:21" ht="14.4" customHeight="1" x14ac:dyDescent="0.3">
      <c r="A131" s="727">
        <v>32</v>
      </c>
      <c r="B131" s="728" t="s">
        <v>2677</v>
      </c>
      <c r="C131" s="728" t="s">
        <v>2681</v>
      </c>
      <c r="D131" s="811" t="s">
        <v>5086</v>
      </c>
      <c r="E131" s="812" t="s">
        <v>2708</v>
      </c>
      <c r="F131" s="728" t="s">
        <v>2678</v>
      </c>
      <c r="G131" s="728" t="s">
        <v>2771</v>
      </c>
      <c r="H131" s="728" t="s">
        <v>661</v>
      </c>
      <c r="I131" s="728" t="s">
        <v>2920</v>
      </c>
      <c r="J131" s="728" t="s">
        <v>2105</v>
      </c>
      <c r="K131" s="728" t="s">
        <v>2921</v>
      </c>
      <c r="L131" s="729">
        <v>0</v>
      </c>
      <c r="M131" s="729">
        <v>0</v>
      </c>
      <c r="N131" s="728">
        <v>1</v>
      </c>
      <c r="O131" s="813">
        <v>0.5</v>
      </c>
      <c r="P131" s="729">
        <v>0</v>
      </c>
      <c r="Q131" s="746"/>
      <c r="R131" s="728">
        <v>1</v>
      </c>
      <c r="S131" s="746">
        <v>1</v>
      </c>
      <c r="T131" s="813">
        <v>0.5</v>
      </c>
      <c r="U131" s="769">
        <v>1</v>
      </c>
    </row>
    <row r="132" spans="1:21" ht="14.4" customHeight="1" x14ac:dyDescent="0.3">
      <c r="A132" s="727">
        <v>32</v>
      </c>
      <c r="B132" s="728" t="s">
        <v>2677</v>
      </c>
      <c r="C132" s="728" t="s">
        <v>2681</v>
      </c>
      <c r="D132" s="811" t="s">
        <v>5086</v>
      </c>
      <c r="E132" s="812" t="s">
        <v>2708</v>
      </c>
      <c r="F132" s="728" t="s">
        <v>2678</v>
      </c>
      <c r="G132" s="728" t="s">
        <v>2771</v>
      </c>
      <c r="H132" s="728" t="s">
        <v>661</v>
      </c>
      <c r="I132" s="728" t="s">
        <v>2922</v>
      </c>
      <c r="J132" s="728" t="s">
        <v>2105</v>
      </c>
      <c r="K132" s="728" t="s">
        <v>2923</v>
      </c>
      <c r="L132" s="729">
        <v>103.67</v>
      </c>
      <c r="M132" s="729">
        <v>311.01</v>
      </c>
      <c r="N132" s="728">
        <v>3</v>
      </c>
      <c r="O132" s="813">
        <v>1.5</v>
      </c>
      <c r="P132" s="729">
        <v>103.67</v>
      </c>
      <c r="Q132" s="746">
        <v>0.33333333333333337</v>
      </c>
      <c r="R132" s="728">
        <v>1</v>
      </c>
      <c r="S132" s="746">
        <v>0.33333333333333331</v>
      </c>
      <c r="T132" s="813">
        <v>0.5</v>
      </c>
      <c r="U132" s="769">
        <v>0.33333333333333331</v>
      </c>
    </row>
    <row r="133" spans="1:21" ht="14.4" customHeight="1" x14ac:dyDescent="0.3">
      <c r="A133" s="727">
        <v>32</v>
      </c>
      <c r="B133" s="728" t="s">
        <v>2677</v>
      </c>
      <c r="C133" s="728" t="s">
        <v>2681</v>
      </c>
      <c r="D133" s="811" t="s">
        <v>5086</v>
      </c>
      <c r="E133" s="812" t="s">
        <v>2708</v>
      </c>
      <c r="F133" s="728" t="s">
        <v>2678</v>
      </c>
      <c r="G133" s="728" t="s">
        <v>2924</v>
      </c>
      <c r="H133" s="728" t="s">
        <v>568</v>
      </c>
      <c r="I133" s="728" t="s">
        <v>2925</v>
      </c>
      <c r="J133" s="728" t="s">
        <v>648</v>
      </c>
      <c r="K133" s="728" t="s">
        <v>2926</v>
      </c>
      <c r="L133" s="729">
        <v>108.44</v>
      </c>
      <c r="M133" s="729">
        <v>108.44</v>
      </c>
      <c r="N133" s="728">
        <v>1</v>
      </c>
      <c r="O133" s="813">
        <v>0.5</v>
      </c>
      <c r="P133" s="729"/>
      <c r="Q133" s="746">
        <v>0</v>
      </c>
      <c r="R133" s="728"/>
      <c r="S133" s="746">
        <v>0</v>
      </c>
      <c r="T133" s="813"/>
      <c r="U133" s="769">
        <v>0</v>
      </c>
    </row>
    <row r="134" spans="1:21" ht="14.4" customHeight="1" x14ac:dyDescent="0.3">
      <c r="A134" s="727">
        <v>32</v>
      </c>
      <c r="B134" s="728" t="s">
        <v>2677</v>
      </c>
      <c r="C134" s="728" t="s">
        <v>2681</v>
      </c>
      <c r="D134" s="811" t="s">
        <v>5086</v>
      </c>
      <c r="E134" s="812" t="s">
        <v>2708</v>
      </c>
      <c r="F134" s="728" t="s">
        <v>2678</v>
      </c>
      <c r="G134" s="728" t="s">
        <v>2852</v>
      </c>
      <c r="H134" s="728" t="s">
        <v>661</v>
      </c>
      <c r="I134" s="728" t="s">
        <v>2616</v>
      </c>
      <c r="J134" s="728" t="s">
        <v>1916</v>
      </c>
      <c r="K134" s="728" t="s">
        <v>1351</v>
      </c>
      <c r="L134" s="729">
        <v>127.34</v>
      </c>
      <c r="M134" s="729">
        <v>382.02</v>
      </c>
      <c r="N134" s="728">
        <v>3</v>
      </c>
      <c r="O134" s="813">
        <v>1</v>
      </c>
      <c r="P134" s="729">
        <v>382.02</v>
      </c>
      <c r="Q134" s="746">
        <v>1</v>
      </c>
      <c r="R134" s="728">
        <v>3</v>
      </c>
      <c r="S134" s="746">
        <v>1</v>
      </c>
      <c r="T134" s="813">
        <v>1</v>
      </c>
      <c r="U134" s="769">
        <v>1</v>
      </c>
    </row>
    <row r="135" spans="1:21" ht="14.4" customHeight="1" x14ac:dyDescent="0.3">
      <c r="A135" s="727">
        <v>32</v>
      </c>
      <c r="B135" s="728" t="s">
        <v>2677</v>
      </c>
      <c r="C135" s="728" t="s">
        <v>2681</v>
      </c>
      <c r="D135" s="811" t="s">
        <v>5086</v>
      </c>
      <c r="E135" s="812" t="s">
        <v>2708</v>
      </c>
      <c r="F135" s="728" t="s">
        <v>2678</v>
      </c>
      <c r="G135" s="728" t="s">
        <v>2852</v>
      </c>
      <c r="H135" s="728" t="s">
        <v>661</v>
      </c>
      <c r="I135" s="728" t="s">
        <v>2437</v>
      </c>
      <c r="J135" s="728" t="s">
        <v>2438</v>
      </c>
      <c r="K135" s="728" t="s">
        <v>1351</v>
      </c>
      <c r="L135" s="729">
        <v>127.34</v>
      </c>
      <c r="M135" s="729">
        <v>254.68</v>
      </c>
      <c r="N135" s="728">
        <v>2</v>
      </c>
      <c r="O135" s="813">
        <v>0.5</v>
      </c>
      <c r="P135" s="729">
        <v>254.68</v>
      </c>
      <c r="Q135" s="746">
        <v>1</v>
      </c>
      <c r="R135" s="728">
        <v>2</v>
      </c>
      <c r="S135" s="746">
        <v>1</v>
      </c>
      <c r="T135" s="813">
        <v>0.5</v>
      </c>
      <c r="U135" s="769">
        <v>1</v>
      </c>
    </row>
    <row r="136" spans="1:21" ht="14.4" customHeight="1" x14ac:dyDescent="0.3">
      <c r="A136" s="727">
        <v>32</v>
      </c>
      <c r="B136" s="728" t="s">
        <v>2677</v>
      </c>
      <c r="C136" s="728" t="s">
        <v>2681</v>
      </c>
      <c r="D136" s="811" t="s">
        <v>5086</v>
      </c>
      <c r="E136" s="812" t="s">
        <v>2708</v>
      </c>
      <c r="F136" s="728" t="s">
        <v>2678</v>
      </c>
      <c r="G136" s="728" t="s">
        <v>2773</v>
      </c>
      <c r="H136" s="728" t="s">
        <v>568</v>
      </c>
      <c r="I136" s="728" t="s">
        <v>2855</v>
      </c>
      <c r="J136" s="728" t="s">
        <v>2856</v>
      </c>
      <c r="K136" s="728" t="s">
        <v>2857</v>
      </c>
      <c r="L136" s="729">
        <v>24.78</v>
      </c>
      <c r="M136" s="729">
        <v>24.78</v>
      </c>
      <c r="N136" s="728">
        <v>1</v>
      </c>
      <c r="O136" s="813">
        <v>1</v>
      </c>
      <c r="P136" s="729"/>
      <c r="Q136" s="746">
        <v>0</v>
      </c>
      <c r="R136" s="728"/>
      <c r="S136" s="746">
        <v>0</v>
      </c>
      <c r="T136" s="813"/>
      <c r="U136" s="769">
        <v>0</v>
      </c>
    </row>
    <row r="137" spans="1:21" ht="14.4" customHeight="1" x14ac:dyDescent="0.3">
      <c r="A137" s="727">
        <v>32</v>
      </c>
      <c r="B137" s="728" t="s">
        <v>2677</v>
      </c>
      <c r="C137" s="728" t="s">
        <v>2681</v>
      </c>
      <c r="D137" s="811" t="s">
        <v>5086</v>
      </c>
      <c r="E137" s="812" t="s">
        <v>2708</v>
      </c>
      <c r="F137" s="728" t="s">
        <v>2678</v>
      </c>
      <c r="G137" s="728" t="s">
        <v>2773</v>
      </c>
      <c r="H137" s="728" t="s">
        <v>568</v>
      </c>
      <c r="I137" s="728" t="s">
        <v>2774</v>
      </c>
      <c r="J137" s="728" t="s">
        <v>2775</v>
      </c>
      <c r="K137" s="728" t="s">
        <v>2776</v>
      </c>
      <c r="L137" s="729">
        <v>99.11</v>
      </c>
      <c r="M137" s="729">
        <v>792.88</v>
      </c>
      <c r="N137" s="728">
        <v>8</v>
      </c>
      <c r="O137" s="813">
        <v>4</v>
      </c>
      <c r="P137" s="729">
        <v>495.55</v>
      </c>
      <c r="Q137" s="746">
        <v>0.625</v>
      </c>
      <c r="R137" s="728">
        <v>5</v>
      </c>
      <c r="S137" s="746">
        <v>0.625</v>
      </c>
      <c r="T137" s="813">
        <v>3</v>
      </c>
      <c r="U137" s="769">
        <v>0.75</v>
      </c>
    </row>
    <row r="138" spans="1:21" ht="14.4" customHeight="1" x14ac:dyDescent="0.3">
      <c r="A138" s="727">
        <v>32</v>
      </c>
      <c r="B138" s="728" t="s">
        <v>2677</v>
      </c>
      <c r="C138" s="728" t="s">
        <v>2681</v>
      </c>
      <c r="D138" s="811" t="s">
        <v>5086</v>
      </c>
      <c r="E138" s="812" t="s">
        <v>2708</v>
      </c>
      <c r="F138" s="728" t="s">
        <v>2678</v>
      </c>
      <c r="G138" s="728" t="s">
        <v>2773</v>
      </c>
      <c r="H138" s="728" t="s">
        <v>568</v>
      </c>
      <c r="I138" s="728" t="s">
        <v>2774</v>
      </c>
      <c r="J138" s="728" t="s">
        <v>2775</v>
      </c>
      <c r="K138" s="728" t="s">
        <v>2776</v>
      </c>
      <c r="L138" s="729">
        <v>87.67</v>
      </c>
      <c r="M138" s="729">
        <v>263.01</v>
      </c>
      <c r="N138" s="728">
        <v>3</v>
      </c>
      <c r="O138" s="813">
        <v>1</v>
      </c>
      <c r="P138" s="729">
        <v>175.34</v>
      </c>
      <c r="Q138" s="746">
        <v>0.66666666666666674</v>
      </c>
      <c r="R138" s="728">
        <v>2</v>
      </c>
      <c r="S138" s="746">
        <v>0.66666666666666663</v>
      </c>
      <c r="T138" s="813">
        <v>0.5</v>
      </c>
      <c r="U138" s="769">
        <v>0.5</v>
      </c>
    </row>
    <row r="139" spans="1:21" ht="14.4" customHeight="1" x14ac:dyDescent="0.3">
      <c r="A139" s="727">
        <v>32</v>
      </c>
      <c r="B139" s="728" t="s">
        <v>2677</v>
      </c>
      <c r="C139" s="728" t="s">
        <v>2681</v>
      </c>
      <c r="D139" s="811" t="s">
        <v>5086</v>
      </c>
      <c r="E139" s="812" t="s">
        <v>2708</v>
      </c>
      <c r="F139" s="728" t="s">
        <v>2678</v>
      </c>
      <c r="G139" s="728" t="s">
        <v>2927</v>
      </c>
      <c r="H139" s="728" t="s">
        <v>568</v>
      </c>
      <c r="I139" s="728" t="s">
        <v>2928</v>
      </c>
      <c r="J139" s="728" t="s">
        <v>1233</v>
      </c>
      <c r="K139" s="728" t="s">
        <v>2929</v>
      </c>
      <c r="L139" s="729">
        <v>105.46</v>
      </c>
      <c r="M139" s="729">
        <v>105.46</v>
      </c>
      <c r="N139" s="728">
        <v>1</v>
      </c>
      <c r="O139" s="813">
        <v>0.5</v>
      </c>
      <c r="P139" s="729"/>
      <c r="Q139" s="746">
        <v>0</v>
      </c>
      <c r="R139" s="728"/>
      <c r="S139" s="746">
        <v>0</v>
      </c>
      <c r="T139" s="813"/>
      <c r="U139" s="769">
        <v>0</v>
      </c>
    </row>
    <row r="140" spans="1:21" ht="14.4" customHeight="1" x14ac:dyDescent="0.3">
      <c r="A140" s="727">
        <v>32</v>
      </c>
      <c r="B140" s="728" t="s">
        <v>2677</v>
      </c>
      <c r="C140" s="728" t="s">
        <v>2681</v>
      </c>
      <c r="D140" s="811" t="s">
        <v>5086</v>
      </c>
      <c r="E140" s="812" t="s">
        <v>2708</v>
      </c>
      <c r="F140" s="728" t="s">
        <v>2678</v>
      </c>
      <c r="G140" s="728" t="s">
        <v>2862</v>
      </c>
      <c r="H140" s="728" t="s">
        <v>568</v>
      </c>
      <c r="I140" s="728" t="s">
        <v>2863</v>
      </c>
      <c r="J140" s="728" t="s">
        <v>2864</v>
      </c>
      <c r="K140" s="728" t="s">
        <v>2865</v>
      </c>
      <c r="L140" s="729">
        <v>181.04</v>
      </c>
      <c r="M140" s="729">
        <v>181.04</v>
      </c>
      <c r="N140" s="728">
        <v>1</v>
      </c>
      <c r="O140" s="813">
        <v>0.5</v>
      </c>
      <c r="P140" s="729"/>
      <c r="Q140" s="746">
        <v>0</v>
      </c>
      <c r="R140" s="728"/>
      <c r="S140" s="746">
        <v>0</v>
      </c>
      <c r="T140" s="813"/>
      <c r="U140" s="769">
        <v>0</v>
      </c>
    </row>
    <row r="141" spans="1:21" ht="14.4" customHeight="1" x14ac:dyDescent="0.3">
      <c r="A141" s="727">
        <v>32</v>
      </c>
      <c r="B141" s="728" t="s">
        <v>2677</v>
      </c>
      <c r="C141" s="728" t="s">
        <v>2681</v>
      </c>
      <c r="D141" s="811" t="s">
        <v>5086</v>
      </c>
      <c r="E141" s="812" t="s">
        <v>2708</v>
      </c>
      <c r="F141" s="728" t="s">
        <v>2678</v>
      </c>
      <c r="G141" s="728" t="s">
        <v>2930</v>
      </c>
      <c r="H141" s="728" t="s">
        <v>661</v>
      </c>
      <c r="I141" s="728" t="s">
        <v>2326</v>
      </c>
      <c r="J141" s="728" t="s">
        <v>2327</v>
      </c>
      <c r="K141" s="728" t="s">
        <v>2328</v>
      </c>
      <c r="L141" s="729">
        <v>0</v>
      </c>
      <c r="M141" s="729">
        <v>0</v>
      </c>
      <c r="N141" s="728">
        <v>1</v>
      </c>
      <c r="O141" s="813">
        <v>1</v>
      </c>
      <c r="P141" s="729">
        <v>0</v>
      </c>
      <c r="Q141" s="746"/>
      <c r="R141" s="728">
        <v>1</v>
      </c>
      <c r="S141" s="746">
        <v>1</v>
      </c>
      <c r="T141" s="813">
        <v>1</v>
      </c>
      <c r="U141" s="769">
        <v>1</v>
      </c>
    </row>
    <row r="142" spans="1:21" ht="14.4" customHeight="1" x14ac:dyDescent="0.3">
      <c r="A142" s="727">
        <v>32</v>
      </c>
      <c r="B142" s="728" t="s">
        <v>2677</v>
      </c>
      <c r="C142" s="728" t="s">
        <v>2681</v>
      </c>
      <c r="D142" s="811" t="s">
        <v>5086</v>
      </c>
      <c r="E142" s="812" t="s">
        <v>2708</v>
      </c>
      <c r="F142" s="728" t="s">
        <v>2678</v>
      </c>
      <c r="G142" s="728" t="s">
        <v>2866</v>
      </c>
      <c r="H142" s="728" t="s">
        <v>568</v>
      </c>
      <c r="I142" s="728" t="s">
        <v>2931</v>
      </c>
      <c r="J142" s="728" t="s">
        <v>1288</v>
      </c>
      <c r="K142" s="728" t="s">
        <v>2932</v>
      </c>
      <c r="L142" s="729">
        <v>210.38</v>
      </c>
      <c r="M142" s="729">
        <v>210.38</v>
      </c>
      <c r="N142" s="728">
        <v>1</v>
      </c>
      <c r="O142" s="813">
        <v>0.5</v>
      </c>
      <c r="P142" s="729">
        <v>210.38</v>
      </c>
      <c r="Q142" s="746">
        <v>1</v>
      </c>
      <c r="R142" s="728">
        <v>1</v>
      </c>
      <c r="S142" s="746">
        <v>1</v>
      </c>
      <c r="T142" s="813">
        <v>0.5</v>
      </c>
      <c r="U142" s="769">
        <v>1</v>
      </c>
    </row>
    <row r="143" spans="1:21" ht="14.4" customHeight="1" x14ac:dyDescent="0.3">
      <c r="A143" s="727">
        <v>32</v>
      </c>
      <c r="B143" s="728" t="s">
        <v>2677</v>
      </c>
      <c r="C143" s="728" t="s">
        <v>2681</v>
      </c>
      <c r="D143" s="811" t="s">
        <v>5086</v>
      </c>
      <c r="E143" s="812" t="s">
        <v>2708</v>
      </c>
      <c r="F143" s="728" t="s">
        <v>2678</v>
      </c>
      <c r="G143" s="728" t="s">
        <v>2777</v>
      </c>
      <c r="H143" s="728" t="s">
        <v>568</v>
      </c>
      <c r="I143" s="728" t="s">
        <v>2778</v>
      </c>
      <c r="J143" s="728" t="s">
        <v>1431</v>
      </c>
      <c r="K143" s="728" t="s">
        <v>2779</v>
      </c>
      <c r="L143" s="729">
        <v>66.88</v>
      </c>
      <c r="M143" s="729">
        <v>66.88</v>
      </c>
      <c r="N143" s="728">
        <v>1</v>
      </c>
      <c r="O143" s="813">
        <v>0.5</v>
      </c>
      <c r="P143" s="729">
        <v>66.88</v>
      </c>
      <c r="Q143" s="746">
        <v>1</v>
      </c>
      <c r="R143" s="728">
        <v>1</v>
      </c>
      <c r="S143" s="746">
        <v>1</v>
      </c>
      <c r="T143" s="813">
        <v>0.5</v>
      </c>
      <c r="U143" s="769">
        <v>1</v>
      </c>
    </row>
    <row r="144" spans="1:21" ht="14.4" customHeight="1" x14ac:dyDescent="0.3">
      <c r="A144" s="727">
        <v>32</v>
      </c>
      <c r="B144" s="728" t="s">
        <v>2677</v>
      </c>
      <c r="C144" s="728" t="s">
        <v>2681</v>
      </c>
      <c r="D144" s="811" t="s">
        <v>5086</v>
      </c>
      <c r="E144" s="812" t="s">
        <v>2708</v>
      </c>
      <c r="F144" s="728" t="s">
        <v>2678</v>
      </c>
      <c r="G144" s="728" t="s">
        <v>2777</v>
      </c>
      <c r="H144" s="728" t="s">
        <v>568</v>
      </c>
      <c r="I144" s="728" t="s">
        <v>2871</v>
      </c>
      <c r="J144" s="728" t="s">
        <v>722</v>
      </c>
      <c r="K144" s="728" t="s">
        <v>2872</v>
      </c>
      <c r="L144" s="729">
        <v>59.56</v>
      </c>
      <c r="M144" s="729">
        <v>59.56</v>
      </c>
      <c r="N144" s="728">
        <v>1</v>
      </c>
      <c r="O144" s="813">
        <v>0.5</v>
      </c>
      <c r="P144" s="729">
        <v>59.56</v>
      </c>
      <c r="Q144" s="746">
        <v>1</v>
      </c>
      <c r="R144" s="728">
        <v>1</v>
      </c>
      <c r="S144" s="746">
        <v>1</v>
      </c>
      <c r="T144" s="813">
        <v>0.5</v>
      </c>
      <c r="U144" s="769">
        <v>1</v>
      </c>
    </row>
    <row r="145" spans="1:21" ht="14.4" customHeight="1" x14ac:dyDescent="0.3">
      <c r="A145" s="727">
        <v>32</v>
      </c>
      <c r="B145" s="728" t="s">
        <v>2677</v>
      </c>
      <c r="C145" s="728" t="s">
        <v>2681</v>
      </c>
      <c r="D145" s="811" t="s">
        <v>5086</v>
      </c>
      <c r="E145" s="812" t="s">
        <v>2708</v>
      </c>
      <c r="F145" s="728" t="s">
        <v>2678</v>
      </c>
      <c r="G145" s="728" t="s">
        <v>2873</v>
      </c>
      <c r="H145" s="728" t="s">
        <v>568</v>
      </c>
      <c r="I145" s="728" t="s">
        <v>2933</v>
      </c>
      <c r="J145" s="728" t="s">
        <v>1248</v>
      </c>
      <c r="K145" s="728" t="s">
        <v>2934</v>
      </c>
      <c r="L145" s="729">
        <v>0</v>
      </c>
      <c r="M145" s="729">
        <v>0</v>
      </c>
      <c r="N145" s="728">
        <v>1</v>
      </c>
      <c r="O145" s="813">
        <v>0.5</v>
      </c>
      <c r="P145" s="729">
        <v>0</v>
      </c>
      <c r="Q145" s="746"/>
      <c r="R145" s="728">
        <v>1</v>
      </c>
      <c r="S145" s="746">
        <v>1</v>
      </c>
      <c r="T145" s="813">
        <v>0.5</v>
      </c>
      <c r="U145" s="769">
        <v>1</v>
      </c>
    </row>
    <row r="146" spans="1:21" ht="14.4" customHeight="1" x14ac:dyDescent="0.3">
      <c r="A146" s="727">
        <v>32</v>
      </c>
      <c r="B146" s="728" t="s">
        <v>2677</v>
      </c>
      <c r="C146" s="728" t="s">
        <v>2681</v>
      </c>
      <c r="D146" s="811" t="s">
        <v>5086</v>
      </c>
      <c r="E146" s="812" t="s">
        <v>2708</v>
      </c>
      <c r="F146" s="728" t="s">
        <v>2678</v>
      </c>
      <c r="G146" s="728" t="s">
        <v>2873</v>
      </c>
      <c r="H146" s="728" t="s">
        <v>568</v>
      </c>
      <c r="I146" s="728" t="s">
        <v>2935</v>
      </c>
      <c r="J146" s="728" t="s">
        <v>2936</v>
      </c>
      <c r="K146" s="728" t="s">
        <v>2937</v>
      </c>
      <c r="L146" s="729">
        <v>0</v>
      </c>
      <c r="M146" s="729">
        <v>0</v>
      </c>
      <c r="N146" s="728">
        <v>1</v>
      </c>
      <c r="O146" s="813">
        <v>0.5</v>
      </c>
      <c r="P146" s="729">
        <v>0</v>
      </c>
      <c r="Q146" s="746"/>
      <c r="R146" s="728">
        <v>1</v>
      </c>
      <c r="S146" s="746">
        <v>1</v>
      </c>
      <c r="T146" s="813">
        <v>0.5</v>
      </c>
      <c r="U146" s="769">
        <v>1</v>
      </c>
    </row>
    <row r="147" spans="1:21" ht="14.4" customHeight="1" x14ac:dyDescent="0.3">
      <c r="A147" s="727">
        <v>32</v>
      </c>
      <c r="B147" s="728" t="s">
        <v>2677</v>
      </c>
      <c r="C147" s="728" t="s">
        <v>2681</v>
      </c>
      <c r="D147" s="811" t="s">
        <v>5086</v>
      </c>
      <c r="E147" s="812" t="s">
        <v>2708</v>
      </c>
      <c r="F147" s="728" t="s">
        <v>2678</v>
      </c>
      <c r="G147" s="728" t="s">
        <v>2784</v>
      </c>
      <c r="H147" s="728" t="s">
        <v>661</v>
      </c>
      <c r="I147" s="728" t="s">
        <v>2271</v>
      </c>
      <c r="J147" s="728" t="s">
        <v>2272</v>
      </c>
      <c r="K147" s="728" t="s">
        <v>2232</v>
      </c>
      <c r="L147" s="729">
        <v>339.8</v>
      </c>
      <c r="M147" s="729">
        <v>1019.4000000000001</v>
      </c>
      <c r="N147" s="728">
        <v>3</v>
      </c>
      <c r="O147" s="813">
        <v>1</v>
      </c>
      <c r="P147" s="729">
        <v>1019.4000000000001</v>
      </c>
      <c r="Q147" s="746">
        <v>1</v>
      </c>
      <c r="R147" s="728">
        <v>3</v>
      </c>
      <c r="S147" s="746">
        <v>1</v>
      </c>
      <c r="T147" s="813">
        <v>1</v>
      </c>
      <c r="U147" s="769">
        <v>1</v>
      </c>
    </row>
    <row r="148" spans="1:21" ht="14.4" customHeight="1" x14ac:dyDescent="0.3">
      <c r="A148" s="727">
        <v>32</v>
      </c>
      <c r="B148" s="728" t="s">
        <v>2677</v>
      </c>
      <c r="C148" s="728" t="s">
        <v>2681</v>
      </c>
      <c r="D148" s="811" t="s">
        <v>5086</v>
      </c>
      <c r="E148" s="812" t="s">
        <v>2708</v>
      </c>
      <c r="F148" s="728" t="s">
        <v>2678</v>
      </c>
      <c r="G148" s="728" t="s">
        <v>2876</v>
      </c>
      <c r="H148" s="728" t="s">
        <v>568</v>
      </c>
      <c r="I148" s="728" t="s">
        <v>2938</v>
      </c>
      <c r="J148" s="728" t="s">
        <v>2939</v>
      </c>
      <c r="K148" s="728" t="s">
        <v>2444</v>
      </c>
      <c r="L148" s="729">
        <v>10325.280000000001</v>
      </c>
      <c r="M148" s="729">
        <v>20650.560000000001</v>
      </c>
      <c r="N148" s="728">
        <v>2</v>
      </c>
      <c r="O148" s="813">
        <v>0.5</v>
      </c>
      <c r="P148" s="729">
        <v>20650.560000000001</v>
      </c>
      <c r="Q148" s="746">
        <v>1</v>
      </c>
      <c r="R148" s="728">
        <v>2</v>
      </c>
      <c r="S148" s="746">
        <v>1</v>
      </c>
      <c r="T148" s="813">
        <v>0.5</v>
      </c>
      <c r="U148" s="769">
        <v>1</v>
      </c>
    </row>
    <row r="149" spans="1:21" ht="14.4" customHeight="1" x14ac:dyDescent="0.3">
      <c r="A149" s="727">
        <v>32</v>
      </c>
      <c r="B149" s="728" t="s">
        <v>2677</v>
      </c>
      <c r="C149" s="728" t="s">
        <v>2681</v>
      </c>
      <c r="D149" s="811" t="s">
        <v>5086</v>
      </c>
      <c r="E149" s="812" t="s">
        <v>2708</v>
      </c>
      <c r="F149" s="728" t="s">
        <v>2678</v>
      </c>
      <c r="G149" s="728" t="s">
        <v>1303</v>
      </c>
      <c r="H149" s="728" t="s">
        <v>661</v>
      </c>
      <c r="I149" s="728" t="s">
        <v>2130</v>
      </c>
      <c r="J149" s="728" t="s">
        <v>2131</v>
      </c>
      <c r="K149" s="728" t="s">
        <v>2132</v>
      </c>
      <c r="L149" s="729">
        <v>120.61</v>
      </c>
      <c r="M149" s="729">
        <v>361.83</v>
      </c>
      <c r="N149" s="728">
        <v>3</v>
      </c>
      <c r="O149" s="813">
        <v>2</v>
      </c>
      <c r="P149" s="729">
        <v>241.22</v>
      </c>
      <c r="Q149" s="746">
        <v>0.66666666666666674</v>
      </c>
      <c r="R149" s="728">
        <v>2</v>
      </c>
      <c r="S149" s="746">
        <v>0.66666666666666663</v>
      </c>
      <c r="T149" s="813">
        <v>1</v>
      </c>
      <c r="U149" s="769">
        <v>0.5</v>
      </c>
    </row>
    <row r="150" spans="1:21" ht="14.4" customHeight="1" x14ac:dyDescent="0.3">
      <c r="A150" s="727">
        <v>32</v>
      </c>
      <c r="B150" s="728" t="s">
        <v>2677</v>
      </c>
      <c r="C150" s="728" t="s">
        <v>2681</v>
      </c>
      <c r="D150" s="811" t="s">
        <v>5086</v>
      </c>
      <c r="E150" s="812" t="s">
        <v>2708</v>
      </c>
      <c r="F150" s="728" t="s">
        <v>2678</v>
      </c>
      <c r="G150" s="728" t="s">
        <v>2877</v>
      </c>
      <c r="H150" s="728" t="s">
        <v>661</v>
      </c>
      <c r="I150" s="728" t="s">
        <v>2357</v>
      </c>
      <c r="J150" s="728" t="s">
        <v>1325</v>
      </c>
      <c r="K150" s="728" t="s">
        <v>2358</v>
      </c>
      <c r="L150" s="729">
        <v>0</v>
      </c>
      <c r="M150" s="729">
        <v>0</v>
      </c>
      <c r="N150" s="728">
        <v>1</v>
      </c>
      <c r="O150" s="813">
        <v>0.5</v>
      </c>
      <c r="P150" s="729">
        <v>0</v>
      </c>
      <c r="Q150" s="746"/>
      <c r="R150" s="728">
        <v>1</v>
      </c>
      <c r="S150" s="746">
        <v>1</v>
      </c>
      <c r="T150" s="813">
        <v>0.5</v>
      </c>
      <c r="U150" s="769">
        <v>1</v>
      </c>
    </row>
    <row r="151" spans="1:21" ht="14.4" customHeight="1" x14ac:dyDescent="0.3">
      <c r="A151" s="727">
        <v>32</v>
      </c>
      <c r="B151" s="728" t="s">
        <v>2677</v>
      </c>
      <c r="C151" s="728" t="s">
        <v>2681</v>
      </c>
      <c r="D151" s="811" t="s">
        <v>5086</v>
      </c>
      <c r="E151" s="812" t="s">
        <v>2710</v>
      </c>
      <c r="F151" s="728" t="s">
        <v>2678</v>
      </c>
      <c r="G151" s="728" t="s">
        <v>2724</v>
      </c>
      <c r="H151" s="728" t="s">
        <v>568</v>
      </c>
      <c r="I151" s="728" t="s">
        <v>2785</v>
      </c>
      <c r="J151" s="728" t="s">
        <v>2726</v>
      </c>
      <c r="K151" s="728" t="s">
        <v>2786</v>
      </c>
      <c r="L151" s="729">
        <v>1295.6400000000001</v>
      </c>
      <c r="M151" s="729">
        <v>1295.6400000000001</v>
      </c>
      <c r="N151" s="728">
        <v>1</v>
      </c>
      <c r="O151" s="813">
        <v>0.5</v>
      </c>
      <c r="P151" s="729"/>
      <c r="Q151" s="746">
        <v>0</v>
      </c>
      <c r="R151" s="728"/>
      <c r="S151" s="746">
        <v>0</v>
      </c>
      <c r="T151" s="813"/>
      <c r="U151" s="769">
        <v>0</v>
      </c>
    </row>
    <row r="152" spans="1:21" ht="14.4" customHeight="1" x14ac:dyDescent="0.3">
      <c r="A152" s="727">
        <v>32</v>
      </c>
      <c r="B152" s="728" t="s">
        <v>2677</v>
      </c>
      <c r="C152" s="728" t="s">
        <v>2681</v>
      </c>
      <c r="D152" s="811" t="s">
        <v>5086</v>
      </c>
      <c r="E152" s="812" t="s">
        <v>2710</v>
      </c>
      <c r="F152" s="728" t="s">
        <v>2678</v>
      </c>
      <c r="G152" s="728" t="s">
        <v>2728</v>
      </c>
      <c r="H152" s="728" t="s">
        <v>568</v>
      </c>
      <c r="I152" s="728" t="s">
        <v>2300</v>
      </c>
      <c r="J152" s="728" t="s">
        <v>1102</v>
      </c>
      <c r="K152" s="728" t="s">
        <v>2301</v>
      </c>
      <c r="L152" s="729">
        <v>65.28</v>
      </c>
      <c r="M152" s="729">
        <v>65.28</v>
      </c>
      <c r="N152" s="728">
        <v>1</v>
      </c>
      <c r="O152" s="813">
        <v>1</v>
      </c>
      <c r="P152" s="729"/>
      <c r="Q152" s="746">
        <v>0</v>
      </c>
      <c r="R152" s="728"/>
      <c r="S152" s="746">
        <v>0</v>
      </c>
      <c r="T152" s="813"/>
      <c r="U152" s="769">
        <v>0</v>
      </c>
    </row>
    <row r="153" spans="1:21" ht="14.4" customHeight="1" x14ac:dyDescent="0.3">
      <c r="A153" s="727">
        <v>32</v>
      </c>
      <c r="B153" s="728" t="s">
        <v>2677</v>
      </c>
      <c r="C153" s="728" t="s">
        <v>2681</v>
      </c>
      <c r="D153" s="811" t="s">
        <v>5086</v>
      </c>
      <c r="E153" s="812" t="s">
        <v>2710</v>
      </c>
      <c r="F153" s="728" t="s">
        <v>2678</v>
      </c>
      <c r="G153" s="728" t="s">
        <v>2777</v>
      </c>
      <c r="H153" s="728" t="s">
        <v>568</v>
      </c>
      <c r="I153" s="728" t="s">
        <v>2778</v>
      </c>
      <c r="J153" s="728" t="s">
        <v>1431</v>
      </c>
      <c r="K153" s="728" t="s">
        <v>2779</v>
      </c>
      <c r="L153" s="729">
        <v>66.88</v>
      </c>
      <c r="M153" s="729">
        <v>133.76</v>
      </c>
      <c r="N153" s="728">
        <v>2</v>
      </c>
      <c r="O153" s="813">
        <v>0.5</v>
      </c>
      <c r="P153" s="729"/>
      <c r="Q153" s="746">
        <v>0</v>
      </c>
      <c r="R153" s="728"/>
      <c r="S153" s="746">
        <v>0</v>
      </c>
      <c r="T153" s="813"/>
      <c r="U153" s="769">
        <v>0</v>
      </c>
    </row>
    <row r="154" spans="1:21" ht="14.4" customHeight="1" x14ac:dyDescent="0.3">
      <c r="A154" s="727">
        <v>32</v>
      </c>
      <c r="B154" s="728" t="s">
        <v>2677</v>
      </c>
      <c r="C154" s="728" t="s">
        <v>2681</v>
      </c>
      <c r="D154" s="811" t="s">
        <v>5086</v>
      </c>
      <c r="E154" s="812" t="s">
        <v>2717</v>
      </c>
      <c r="F154" s="728" t="s">
        <v>2678</v>
      </c>
      <c r="G154" s="728" t="s">
        <v>2940</v>
      </c>
      <c r="H154" s="728" t="s">
        <v>568</v>
      </c>
      <c r="I154" s="728" t="s">
        <v>2941</v>
      </c>
      <c r="J154" s="728" t="s">
        <v>2942</v>
      </c>
      <c r="K154" s="728" t="s">
        <v>2943</v>
      </c>
      <c r="L154" s="729">
        <v>0</v>
      </c>
      <c r="M154" s="729">
        <v>0</v>
      </c>
      <c r="N154" s="728">
        <v>1</v>
      </c>
      <c r="O154" s="813">
        <v>0.5</v>
      </c>
      <c r="P154" s="729">
        <v>0</v>
      </c>
      <c r="Q154" s="746"/>
      <c r="R154" s="728">
        <v>1</v>
      </c>
      <c r="S154" s="746">
        <v>1</v>
      </c>
      <c r="T154" s="813">
        <v>0.5</v>
      </c>
      <c r="U154" s="769">
        <v>1</v>
      </c>
    </row>
    <row r="155" spans="1:21" ht="14.4" customHeight="1" x14ac:dyDescent="0.3">
      <c r="A155" s="727">
        <v>32</v>
      </c>
      <c r="B155" s="728" t="s">
        <v>2677</v>
      </c>
      <c r="C155" s="728" t="s">
        <v>2681</v>
      </c>
      <c r="D155" s="811" t="s">
        <v>5086</v>
      </c>
      <c r="E155" s="812" t="s">
        <v>2717</v>
      </c>
      <c r="F155" s="728" t="s">
        <v>2678</v>
      </c>
      <c r="G155" s="728" t="s">
        <v>2800</v>
      </c>
      <c r="H155" s="728" t="s">
        <v>661</v>
      </c>
      <c r="I155" s="728" t="s">
        <v>2366</v>
      </c>
      <c r="J155" s="728" t="s">
        <v>759</v>
      </c>
      <c r="K155" s="728" t="s">
        <v>2187</v>
      </c>
      <c r="L155" s="729">
        <v>42.57</v>
      </c>
      <c r="M155" s="729">
        <v>42.57</v>
      </c>
      <c r="N155" s="728">
        <v>1</v>
      </c>
      <c r="O155" s="813">
        <v>0.5</v>
      </c>
      <c r="P155" s="729">
        <v>42.57</v>
      </c>
      <c r="Q155" s="746">
        <v>1</v>
      </c>
      <c r="R155" s="728">
        <v>1</v>
      </c>
      <c r="S155" s="746">
        <v>1</v>
      </c>
      <c r="T155" s="813">
        <v>0.5</v>
      </c>
      <c r="U155" s="769">
        <v>1</v>
      </c>
    </row>
    <row r="156" spans="1:21" ht="14.4" customHeight="1" x14ac:dyDescent="0.3">
      <c r="A156" s="727">
        <v>32</v>
      </c>
      <c r="B156" s="728" t="s">
        <v>2677</v>
      </c>
      <c r="C156" s="728" t="s">
        <v>2681</v>
      </c>
      <c r="D156" s="811" t="s">
        <v>5086</v>
      </c>
      <c r="E156" s="812" t="s">
        <v>2717</v>
      </c>
      <c r="F156" s="728" t="s">
        <v>2678</v>
      </c>
      <c r="G156" s="728" t="s">
        <v>2808</v>
      </c>
      <c r="H156" s="728" t="s">
        <v>568</v>
      </c>
      <c r="I156" s="728" t="s">
        <v>2944</v>
      </c>
      <c r="J156" s="728" t="s">
        <v>902</v>
      </c>
      <c r="K156" s="728" t="s">
        <v>2887</v>
      </c>
      <c r="L156" s="729">
        <v>42.51</v>
      </c>
      <c r="M156" s="729">
        <v>42.51</v>
      </c>
      <c r="N156" s="728">
        <v>1</v>
      </c>
      <c r="O156" s="813">
        <v>0.5</v>
      </c>
      <c r="P156" s="729">
        <v>42.51</v>
      </c>
      <c r="Q156" s="746">
        <v>1</v>
      </c>
      <c r="R156" s="728">
        <v>1</v>
      </c>
      <c r="S156" s="746">
        <v>1</v>
      </c>
      <c r="T156" s="813">
        <v>0.5</v>
      </c>
      <c r="U156" s="769">
        <v>1</v>
      </c>
    </row>
    <row r="157" spans="1:21" ht="14.4" customHeight="1" x14ac:dyDescent="0.3">
      <c r="A157" s="727">
        <v>32</v>
      </c>
      <c r="B157" s="728" t="s">
        <v>2677</v>
      </c>
      <c r="C157" s="728" t="s">
        <v>2681</v>
      </c>
      <c r="D157" s="811" t="s">
        <v>5086</v>
      </c>
      <c r="E157" s="812" t="s">
        <v>2717</v>
      </c>
      <c r="F157" s="728" t="s">
        <v>2678</v>
      </c>
      <c r="G157" s="728" t="s">
        <v>2811</v>
      </c>
      <c r="H157" s="728" t="s">
        <v>568</v>
      </c>
      <c r="I157" s="728" t="s">
        <v>2945</v>
      </c>
      <c r="J157" s="728" t="s">
        <v>2946</v>
      </c>
      <c r="K157" s="728" t="s">
        <v>2947</v>
      </c>
      <c r="L157" s="729">
        <v>763.63</v>
      </c>
      <c r="M157" s="729">
        <v>763.63</v>
      </c>
      <c r="N157" s="728">
        <v>1</v>
      </c>
      <c r="O157" s="813">
        <v>0.5</v>
      </c>
      <c r="P157" s="729">
        <v>763.63</v>
      </c>
      <c r="Q157" s="746">
        <v>1</v>
      </c>
      <c r="R157" s="728">
        <v>1</v>
      </c>
      <c r="S157" s="746">
        <v>1</v>
      </c>
      <c r="T157" s="813">
        <v>0.5</v>
      </c>
      <c r="U157" s="769">
        <v>1</v>
      </c>
    </row>
    <row r="158" spans="1:21" ht="14.4" customHeight="1" x14ac:dyDescent="0.3">
      <c r="A158" s="727">
        <v>32</v>
      </c>
      <c r="B158" s="728" t="s">
        <v>2677</v>
      </c>
      <c r="C158" s="728" t="s">
        <v>2681</v>
      </c>
      <c r="D158" s="811" t="s">
        <v>5086</v>
      </c>
      <c r="E158" s="812" t="s">
        <v>2717</v>
      </c>
      <c r="F158" s="728" t="s">
        <v>2678</v>
      </c>
      <c r="G158" s="728" t="s">
        <v>2771</v>
      </c>
      <c r="H158" s="728" t="s">
        <v>568</v>
      </c>
      <c r="I158" s="728" t="s">
        <v>2948</v>
      </c>
      <c r="J158" s="728" t="s">
        <v>2949</v>
      </c>
      <c r="K158" s="728" t="s">
        <v>2950</v>
      </c>
      <c r="L158" s="729">
        <v>57.64</v>
      </c>
      <c r="M158" s="729">
        <v>57.64</v>
      </c>
      <c r="N158" s="728">
        <v>1</v>
      </c>
      <c r="O158" s="813">
        <v>0.5</v>
      </c>
      <c r="P158" s="729">
        <v>57.64</v>
      </c>
      <c r="Q158" s="746">
        <v>1</v>
      </c>
      <c r="R158" s="728">
        <v>1</v>
      </c>
      <c r="S158" s="746">
        <v>1</v>
      </c>
      <c r="T158" s="813">
        <v>0.5</v>
      </c>
      <c r="U158" s="769">
        <v>1</v>
      </c>
    </row>
    <row r="159" spans="1:21" ht="14.4" customHeight="1" x14ac:dyDescent="0.3">
      <c r="A159" s="727">
        <v>32</v>
      </c>
      <c r="B159" s="728" t="s">
        <v>2677</v>
      </c>
      <c r="C159" s="728" t="s">
        <v>2681</v>
      </c>
      <c r="D159" s="811" t="s">
        <v>5086</v>
      </c>
      <c r="E159" s="812" t="s">
        <v>2717</v>
      </c>
      <c r="F159" s="728" t="s">
        <v>2678</v>
      </c>
      <c r="G159" s="728" t="s">
        <v>2951</v>
      </c>
      <c r="H159" s="728" t="s">
        <v>568</v>
      </c>
      <c r="I159" s="728" t="s">
        <v>2952</v>
      </c>
      <c r="J159" s="728" t="s">
        <v>704</v>
      </c>
      <c r="K159" s="728" t="s">
        <v>2953</v>
      </c>
      <c r="L159" s="729">
        <v>203.9</v>
      </c>
      <c r="M159" s="729">
        <v>203.9</v>
      </c>
      <c r="N159" s="728">
        <v>1</v>
      </c>
      <c r="O159" s="813">
        <v>0.5</v>
      </c>
      <c r="P159" s="729">
        <v>203.9</v>
      </c>
      <c r="Q159" s="746">
        <v>1</v>
      </c>
      <c r="R159" s="728">
        <v>1</v>
      </c>
      <c r="S159" s="746">
        <v>1</v>
      </c>
      <c r="T159" s="813">
        <v>0.5</v>
      </c>
      <c r="U159" s="769">
        <v>1</v>
      </c>
    </row>
    <row r="160" spans="1:21" ht="14.4" customHeight="1" x14ac:dyDescent="0.3">
      <c r="A160" s="727">
        <v>32</v>
      </c>
      <c r="B160" s="728" t="s">
        <v>2677</v>
      </c>
      <c r="C160" s="728" t="s">
        <v>2681</v>
      </c>
      <c r="D160" s="811" t="s">
        <v>5086</v>
      </c>
      <c r="E160" s="812" t="s">
        <v>2718</v>
      </c>
      <c r="F160" s="728" t="s">
        <v>2678</v>
      </c>
      <c r="G160" s="728" t="s">
        <v>2724</v>
      </c>
      <c r="H160" s="728" t="s">
        <v>568</v>
      </c>
      <c r="I160" s="728" t="s">
        <v>2725</v>
      </c>
      <c r="J160" s="728" t="s">
        <v>2726</v>
      </c>
      <c r="K160" s="728" t="s">
        <v>2727</v>
      </c>
      <c r="L160" s="729">
        <v>263.26</v>
      </c>
      <c r="M160" s="729">
        <v>526.52</v>
      </c>
      <c r="N160" s="728">
        <v>2</v>
      </c>
      <c r="O160" s="813">
        <v>1</v>
      </c>
      <c r="P160" s="729"/>
      <c r="Q160" s="746">
        <v>0</v>
      </c>
      <c r="R160" s="728"/>
      <c r="S160" s="746">
        <v>0</v>
      </c>
      <c r="T160" s="813"/>
      <c r="U160" s="769">
        <v>0</v>
      </c>
    </row>
    <row r="161" spans="1:21" ht="14.4" customHeight="1" x14ac:dyDescent="0.3">
      <c r="A161" s="727">
        <v>32</v>
      </c>
      <c r="B161" s="728" t="s">
        <v>2677</v>
      </c>
      <c r="C161" s="728" t="s">
        <v>2681</v>
      </c>
      <c r="D161" s="811" t="s">
        <v>5086</v>
      </c>
      <c r="E161" s="812" t="s">
        <v>2718</v>
      </c>
      <c r="F161" s="728" t="s">
        <v>2678</v>
      </c>
      <c r="G161" s="728" t="s">
        <v>2724</v>
      </c>
      <c r="H161" s="728" t="s">
        <v>568</v>
      </c>
      <c r="I161" s="728" t="s">
        <v>2787</v>
      </c>
      <c r="J161" s="728" t="s">
        <v>942</v>
      </c>
      <c r="K161" s="728" t="s">
        <v>2727</v>
      </c>
      <c r="L161" s="729">
        <v>263.26</v>
      </c>
      <c r="M161" s="729">
        <v>263.26</v>
      </c>
      <c r="N161" s="728">
        <v>1</v>
      </c>
      <c r="O161" s="813">
        <v>0.5</v>
      </c>
      <c r="P161" s="729">
        <v>263.26</v>
      </c>
      <c r="Q161" s="746">
        <v>1</v>
      </c>
      <c r="R161" s="728">
        <v>1</v>
      </c>
      <c r="S161" s="746">
        <v>1</v>
      </c>
      <c r="T161" s="813">
        <v>0.5</v>
      </c>
      <c r="U161" s="769">
        <v>1</v>
      </c>
    </row>
    <row r="162" spans="1:21" ht="14.4" customHeight="1" x14ac:dyDescent="0.3">
      <c r="A162" s="727">
        <v>32</v>
      </c>
      <c r="B162" s="728" t="s">
        <v>2677</v>
      </c>
      <c r="C162" s="728" t="s">
        <v>2681</v>
      </c>
      <c r="D162" s="811" t="s">
        <v>5086</v>
      </c>
      <c r="E162" s="812" t="s">
        <v>2718</v>
      </c>
      <c r="F162" s="728" t="s">
        <v>2678</v>
      </c>
      <c r="G162" s="728" t="s">
        <v>2954</v>
      </c>
      <c r="H162" s="728" t="s">
        <v>568</v>
      </c>
      <c r="I162" s="728" t="s">
        <v>2955</v>
      </c>
      <c r="J162" s="728" t="s">
        <v>1253</v>
      </c>
      <c r="K162" s="728" t="s">
        <v>2956</v>
      </c>
      <c r="L162" s="729">
        <v>385.3</v>
      </c>
      <c r="M162" s="729">
        <v>770.6</v>
      </c>
      <c r="N162" s="728">
        <v>2</v>
      </c>
      <c r="O162" s="813">
        <v>1</v>
      </c>
      <c r="P162" s="729">
        <v>770.6</v>
      </c>
      <c r="Q162" s="746">
        <v>1</v>
      </c>
      <c r="R162" s="728">
        <v>2</v>
      </c>
      <c r="S162" s="746">
        <v>1</v>
      </c>
      <c r="T162" s="813">
        <v>1</v>
      </c>
      <c r="U162" s="769">
        <v>1</v>
      </c>
    </row>
    <row r="163" spans="1:21" ht="14.4" customHeight="1" x14ac:dyDescent="0.3">
      <c r="A163" s="727">
        <v>32</v>
      </c>
      <c r="B163" s="728" t="s">
        <v>2677</v>
      </c>
      <c r="C163" s="728" t="s">
        <v>2681</v>
      </c>
      <c r="D163" s="811" t="s">
        <v>5086</v>
      </c>
      <c r="E163" s="812" t="s">
        <v>2718</v>
      </c>
      <c r="F163" s="728" t="s">
        <v>2678</v>
      </c>
      <c r="G163" s="728" t="s">
        <v>2728</v>
      </c>
      <c r="H163" s="728" t="s">
        <v>568</v>
      </c>
      <c r="I163" s="728" t="s">
        <v>2300</v>
      </c>
      <c r="J163" s="728" t="s">
        <v>1102</v>
      </c>
      <c r="K163" s="728" t="s">
        <v>2301</v>
      </c>
      <c r="L163" s="729">
        <v>65.28</v>
      </c>
      <c r="M163" s="729">
        <v>195.84</v>
      </c>
      <c r="N163" s="728">
        <v>3</v>
      </c>
      <c r="O163" s="813">
        <v>2</v>
      </c>
      <c r="P163" s="729">
        <v>65.28</v>
      </c>
      <c r="Q163" s="746">
        <v>0.33333333333333331</v>
      </c>
      <c r="R163" s="728">
        <v>1</v>
      </c>
      <c r="S163" s="746">
        <v>0.33333333333333331</v>
      </c>
      <c r="T163" s="813">
        <v>0.5</v>
      </c>
      <c r="U163" s="769">
        <v>0.25</v>
      </c>
    </row>
    <row r="164" spans="1:21" ht="14.4" customHeight="1" x14ac:dyDescent="0.3">
      <c r="A164" s="727">
        <v>32</v>
      </c>
      <c r="B164" s="728" t="s">
        <v>2677</v>
      </c>
      <c r="C164" s="728" t="s">
        <v>2681</v>
      </c>
      <c r="D164" s="811" t="s">
        <v>5086</v>
      </c>
      <c r="E164" s="812" t="s">
        <v>2718</v>
      </c>
      <c r="F164" s="728" t="s">
        <v>2678</v>
      </c>
      <c r="G164" s="728" t="s">
        <v>2788</v>
      </c>
      <c r="H164" s="728" t="s">
        <v>568</v>
      </c>
      <c r="I164" s="728" t="s">
        <v>2957</v>
      </c>
      <c r="J164" s="728" t="s">
        <v>672</v>
      </c>
      <c r="K164" s="728" t="s">
        <v>2790</v>
      </c>
      <c r="L164" s="729">
        <v>31.09</v>
      </c>
      <c r="M164" s="729">
        <v>31.09</v>
      </c>
      <c r="N164" s="728">
        <v>1</v>
      </c>
      <c r="O164" s="813">
        <v>0.5</v>
      </c>
      <c r="P164" s="729"/>
      <c r="Q164" s="746">
        <v>0</v>
      </c>
      <c r="R164" s="728"/>
      <c r="S164" s="746">
        <v>0</v>
      </c>
      <c r="T164" s="813"/>
      <c r="U164" s="769">
        <v>0</v>
      </c>
    </row>
    <row r="165" spans="1:21" ht="14.4" customHeight="1" x14ac:dyDescent="0.3">
      <c r="A165" s="727">
        <v>32</v>
      </c>
      <c r="B165" s="728" t="s">
        <v>2677</v>
      </c>
      <c r="C165" s="728" t="s">
        <v>2681</v>
      </c>
      <c r="D165" s="811" t="s">
        <v>5086</v>
      </c>
      <c r="E165" s="812" t="s">
        <v>2718</v>
      </c>
      <c r="F165" s="728" t="s">
        <v>2678</v>
      </c>
      <c r="G165" s="728" t="s">
        <v>2742</v>
      </c>
      <c r="H165" s="728" t="s">
        <v>661</v>
      </c>
      <c r="I165" s="728" t="s">
        <v>2220</v>
      </c>
      <c r="J165" s="728" t="s">
        <v>2221</v>
      </c>
      <c r="K165" s="728" t="s">
        <v>2222</v>
      </c>
      <c r="L165" s="729">
        <v>149.52000000000001</v>
      </c>
      <c r="M165" s="729">
        <v>149.52000000000001</v>
      </c>
      <c r="N165" s="728">
        <v>1</v>
      </c>
      <c r="O165" s="813">
        <v>0.5</v>
      </c>
      <c r="P165" s="729"/>
      <c r="Q165" s="746">
        <v>0</v>
      </c>
      <c r="R165" s="728"/>
      <c r="S165" s="746">
        <v>0</v>
      </c>
      <c r="T165" s="813"/>
      <c r="U165" s="769">
        <v>0</v>
      </c>
    </row>
    <row r="166" spans="1:21" ht="14.4" customHeight="1" x14ac:dyDescent="0.3">
      <c r="A166" s="727">
        <v>32</v>
      </c>
      <c r="B166" s="728" t="s">
        <v>2677</v>
      </c>
      <c r="C166" s="728" t="s">
        <v>2681</v>
      </c>
      <c r="D166" s="811" t="s">
        <v>5086</v>
      </c>
      <c r="E166" s="812" t="s">
        <v>2718</v>
      </c>
      <c r="F166" s="728" t="s">
        <v>2678</v>
      </c>
      <c r="G166" s="728" t="s">
        <v>2746</v>
      </c>
      <c r="H166" s="728" t="s">
        <v>568</v>
      </c>
      <c r="I166" s="728" t="s">
        <v>2230</v>
      </c>
      <c r="J166" s="728" t="s">
        <v>2231</v>
      </c>
      <c r="K166" s="728" t="s">
        <v>2232</v>
      </c>
      <c r="L166" s="729">
        <v>170.52</v>
      </c>
      <c r="M166" s="729">
        <v>341.04</v>
      </c>
      <c r="N166" s="728">
        <v>2</v>
      </c>
      <c r="O166" s="813">
        <v>1</v>
      </c>
      <c r="P166" s="729">
        <v>341.04</v>
      </c>
      <c r="Q166" s="746">
        <v>1</v>
      </c>
      <c r="R166" s="728">
        <v>2</v>
      </c>
      <c r="S166" s="746">
        <v>1</v>
      </c>
      <c r="T166" s="813">
        <v>1</v>
      </c>
      <c r="U166" s="769">
        <v>1</v>
      </c>
    </row>
    <row r="167" spans="1:21" ht="14.4" customHeight="1" x14ac:dyDescent="0.3">
      <c r="A167" s="727">
        <v>32</v>
      </c>
      <c r="B167" s="728" t="s">
        <v>2677</v>
      </c>
      <c r="C167" s="728" t="s">
        <v>2681</v>
      </c>
      <c r="D167" s="811" t="s">
        <v>5086</v>
      </c>
      <c r="E167" s="812" t="s">
        <v>2718</v>
      </c>
      <c r="F167" s="728" t="s">
        <v>2678</v>
      </c>
      <c r="G167" s="728" t="s">
        <v>2750</v>
      </c>
      <c r="H167" s="728" t="s">
        <v>661</v>
      </c>
      <c r="I167" s="728" t="s">
        <v>2405</v>
      </c>
      <c r="J167" s="728" t="s">
        <v>1315</v>
      </c>
      <c r="K167" s="728" t="s">
        <v>2187</v>
      </c>
      <c r="L167" s="729">
        <v>69.16</v>
      </c>
      <c r="M167" s="729">
        <v>69.16</v>
      </c>
      <c r="N167" s="728">
        <v>1</v>
      </c>
      <c r="O167" s="813">
        <v>1</v>
      </c>
      <c r="P167" s="729"/>
      <c r="Q167" s="746">
        <v>0</v>
      </c>
      <c r="R167" s="728"/>
      <c r="S167" s="746">
        <v>0</v>
      </c>
      <c r="T167" s="813"/>
      <c r="U167" s="769">
        <v>0</v>
      </c>
    </row>
    <row r="168" spans="1:21" ht="14.4" customHeight="1" x14ac:dyDescent="0.3">
      <c r="A168" s="727">
        <v>32</v>
      </c>
      <c r="B168" s="728" t="s">
        <v>2677</v>
      </c>
      <c r="C168" s="728" t="s">
        <v>2681</v>
      </c>
      <c r="D168" s="811" t="s">
        <v>5086</v>
      </c>
      <c r="E168" s="812" t="s">
        <v>2718</v>
      </c>
      <c r="F168" s="728" t="s">
        <v>2678</v>
      </c>
      <c r="G168" s="728" t="s">
        <v>2796</v>
      </c>
      <c r="H168" s="728" t="s">
        <v>568</v>
      </c>
      <c r="I168" s="728" t="s">
        <v>2797</v>
      </c>
      <c r="J168" s="728" t="s">
        <v>1421</v>
      </c>
      <c r="K168" s="728" t="s">
        <v>2232</v>
      </c>
      <c r="L168" s="729">
        <v>78.33</v>
      </c>
      <c r="M168" s="729">
        <v>313.32</v>
      </c>
      <c r="N168" s="728">
        <v>4</v>
      </c>
      <c r="O168" s="813">
        <v>2</v>
      </c>
      <c r="P168" s="729"/>
      <c r="Q168" s="746">
        <v>0</v>
      </c>
      <c r="R168" s="728"/>
      <c r="S168" s="746">
        <v>0</v>
      </c>
      <c r="T168" s="813"/>
      <c r="U168" s="769">
        <v>0</v>
      </c>
    </row>
    <row r="169" spans="1:21" ht="14.4" customHeight="1" x14ac:dyDescent="0.3">
      <c r="A169" s="727">
        <v>32</v>
      </c>
      <c r="B169" s="728" t="s">
        <v>2677</v>
      </c>
      <c r="C169" s="728" t="s">
        <v>2681</v>
      </c>
      <c r="D169" s="811" t="s">
        <v>5086</v>
      </c>
      <c r="E169" s="812" t="s">
        <v>2718</v>
      </c>
      <c r="F169" s="728" t="s">
        <v>2678</v>
      </c>
      <c r="G169" s="728" t="s">
        <v>2800</v>
      </c>
      <c r="H169" s="728" t="s">
        <v>661</v>
      </c>
      <c r="I169" s="728" t="s">
        <v>2366</v>
      </c>
      <c r="J169" s="728" t="s">
        <v>759</v>
      </c>
      <c r="K169" s="728" t="s">
        <v>2187</v>
      </c>
      <c r="L169" s="729">
        <v>42.57</v>
      </c>
      <c r="M169" s="729">
        <v>85.14</v>
      </c>
      <c r="N169" s="728">
        <v>2</v>
      </c>
      <c r="O169" s="813">
        <v>1</v>
      </c>
      <c r="P169" s="729">
        <v>42.57</v>
      </c>
      <c r="Q169" s="746">
        <v>0.5</v>
      </c>
      <c r="R169" s="728">
        <v>1</v>
      </c>
      <c r="S169" s="746">
        <v>0.5</v>
      </c>
      <c r="T169" s="813">
        <v>0.5</v>
      </c>
      <c r="U169" s="769">
        <v>0.5</v>
      </c>
    </row>
    <row r="170" spans="1:21" ht="14.4" customHeight="1" x14ac:dyDescent="0.3">
      <c r="A170" s="727">
        <v>32</v>
      </c>
      <c r="B170" s="728" t="s">
        <v>2677</v>
      </c>
      <c r="C170" s="728" t="s">
        <v>2681</v>
      </c>
      <c r="D170" s="811" t="s">
        <v>5086</v>
      </c>
      <c r="E170" s="812" t="s">
        <v>2718</v>
      </c>
      <c r="F170" s="728" t="s">
        <v>2678</v>
      </c>
      <c r="G170" s="728" t="s">
        <v>2958</v>
      </c>
      <c r="H170" s="728" t="s">
        <v>568</v>
      </c>
      <c r="I170" s="728" t="s">
        <v>2959</v>
      </c>
      <c r="J170" s="728" t="s">
        <v>2960</v>
      </c>
      <c r="K170" s="728" t="s">
        <v>2961</v>
      </c>
      <c r="L170" s="729">
        <v>0</v>
      </c>
      <c r="M170" s="729">
        <v>0</v>
      </c>
      <c r="N170" s="728">
        <v>1</v>
      </c>
      <c r="O170" s="813">
        <v>0.5</v>
      </c>
      <c r="P170" s="729">
        <v>0</v>
      </c>
      <c r="Q170" s="746"/>
      <c r="R170" s="728">
        <v>1</v>
      </c>
      <c r="S170" s="746">
        <v>1</v>
      </c>
      <c r="T170" s="813">
        <v>0.5</v>
      </c>
      <c r="U170" s="769">
        <v>1</v>
      </c>
    </row>
    <row r="171" spans="1:21" ht="14.4" customHeight="1" x14ac:dyDescent="0.3">
      <c r="A171" s="727">
        <v>32</v>
      </c>
      <c r="B171" s="728" t="s">
        <v>2677</v>
      </c>
      <c r="C171" s="728" t="s">
        <v>2681</v>
      </c>
      <c r="D171" s="811" t="s">
        <v>5086</v>
      </c>
      <c r="E171" s="812" t="s">
        <v>2718</v>
      </c>
      <c r="F171" s="728" t="s">
        <v>2678</v>
      </c>
      <c r="G171" s="728" t="s">
        <v>2751</v>
      </c>
      <c r="H171" s="728" t="s">
        <v>661</v>
      </c>
      <c r="I171" s="728" t="s">
        <v>2260</v>
      </c>
      <c r="J171" s="728" t="s">
        <v>2261</v>
      </c>
      <c r="K171" s="728" t="s">
        <v>2262</v>
      </c>
      <c r="L171" s="729">
        <v>846.47</v>
      </c>
      <c r="M171" s="729">
        <v>1692.94</v>
      </c>
      <c r="N171" s="728">
        <v>2</v>
      </c>
      <c r="O171" s="813">
        <v>1</v>
      </c>
      <c r="P171" s="729">
        <v>846.47</v>
      </c>
      <c r="Q171" s="746">
        <v>0.5</v>
      </c>
      <c r="R171" s="728">
        <v>1</v>
      </c>
      <c r="S171" s="746">
        <v>0.5</v>
      </c>
      <c r="T171" s="813">
        <v>0.5</v>
      </c>
      <c r="U171" s="769">
        <v>0.5</v>
      </c>
    </row>
    <row r="172" spans="1:21" ht="14.4" customHeight="1" x14ac:dyDescent="0.3">
      <c r="A172" s="727">
        <v>32</v>
      </c>
      <c r="B172" s="728" t="s">
        <v>2677</v>
      </c>
      <c r="C172" s="728" t="s">
        <v>2681</v>
      </c>
      <c r="D172" s="811" t="s">
        <v>5086</v>
      </c>
      <c r="E172" s="812" t="s">
        <v>2718</v>
      </c>
      <c r="F172" s="728" t="s">
        <v>2678</v>
      </c>
      <c r="G172" s="728" t="s">
        <v>2808</v>
      </c>
      <c r="H172" s="728" t="s">
        <v>568</v>
      </c>
      <c r="I172" s="728" t="s">
        <v>2809</v>
      </c>
      <c r="J172" s="728" t="s">
        <v>902</v>
      </c>
      <c r="K172" s="728" t="s">
        <v>2810</v>
      </c>
      <c r="L172" s="729">
        <v>0</v>
      </c>
      <c r="M172" s="729">
        <v>0</v>
      </c>
      <c r="N172" s="728">
        <v>1</v>
      </c>
      <c r="O172" s="813">
        <v>0.5</v>
      </c>
      <c r="P172" s="729"/>
      <c r="Q172" s="746"/>
      <c r="R172" s="728"/>
      <c r="S172" s="746">
        <v>0</v>
      </c>
      <c r="T172" s="813"/>
      <c r="U172" s="769">
        <v>0</v>
      </c>
    </row>
    <row r="173" spans="1:21" ht="14.4" customHeight="1" x14ac:dyDescent="0.3">
      <c r="A173" s="727">
        <v>32</v>
      </c>
      <c r="B173" s="728" t="s">
        <v>2677</v>
      </c>
      <c r="C173" s="728" t="s">
        <v>2681</v>
      </c>
      <c r="D173" s="811" t="s">
        <v>5086</v>
      </c>
      <c r="E173" s="812" t="s">
        <v>2718</v>
      </c>
      <c r="F173" s="728" t="s">
        <v>2678</v>
      </c>
      <c r="G173" s="728" t="s">
        <v>2808</v>
      </c>
      <c r="H173" s="728" t="s">
        <v>568</v>
      </c>
      <c r="I173" s="728" t="s">
        <v>2944</v>
      </c>
      <c r="J173" s="728" t="s">
        <v>902</v>
      </c>
      <c r="K173" s="728" t="s">
        <v>2887</v>
      </c>
      <c r="L173" s="729">
        <v>42.51</v>
      </c>
      <c r="M173" s="729">
        <v>85.02</v>
      </c>
      <c r="N173" s="728">
        <v>2</v>
      </c>
      <c r="O173" s="813">
        <v>1</v>
      </c>
      <c r="P173" s="729">
        <v>85.02</v>
      </c>
      <c r="Q173" s="746">
        <v>1</v>
      </c>
      <c r="R173" s="728">
        <v>2</v>
      </c>
      <c r="S173" s="746">
        <v>1</v>
      </c>
      <c r="T173" s="813">
        <v>1</v>
      </c>
      <c r="U173" s="769">
        <v>1</v>
      </c>
    </row>
    <row r="174" spans="1:21" ht="14.4" customHeight="1" x14ac:dyDescent="0.3">
      <c r="A174" s="727">
        <v>32</v>
      </c>
      <c r="B174" s="728" t="s">
        <v>2677</v>
      </c>
      <c r="C174" s="728" t="s">
        <v>2681</v>
      </c>
      <c r="D174" s="811" t="s">
        <v>5086</v>
      </c>
      <c r="E174" s="812" t="s">
        <v>2718</v>
      </c>
      <c r="F174" s="728" t="s">
        <v>2678</v>
      </c>
      <c r="G174" s="728" t="s">
        <v>2962</v>
      </c>
      <c r="H174" s="728" t="s">
        <v>568</v>
      </c>
      <c r="I174" s="728" t="s">
        <v>2963</v>
      </c>
      <c r="J174" s="728" t="s">
        <v>1003</v>
      </c>
      <c r="K174" s="728" t="s">
        <v>2964</v>
      </c>
      <c r="L174" s="729">
        <v>105.63</v>
      </c>
      <c r="M174" s="729">
        <v>211.26</v>
      </c>
      <c r="N174" s="728">
        <v>2</v>
      </c>
      <c r="O174" s="813">
        <v>1</v>
      </c>
      <c r="P174" s="729">
        <v>105.63</v>
      </c>
      <c r="Q174" s="746">
        <v>0.5</v>
      </c>
      <c r="R174" s="728">
        <v>1</v>
      </c>
      <c r="S174" s="746">
        <v>0.5</v>
      </c>
      <c r="T174" s="813">
        <v>0.5</v>
      </c>
      <c r="U174" s="769">
        <v>0.5</v>
      </c>
    </row>
    <row r="175" spans="1:21" ht="14.4" customHeight="1" x14ac:dyDescent="0.3">
      <c r="A175" s="727">
        <v>32</v>
      </c>
      <c r="B175" s="728" t="s">
        <v>2677</v>
      </c>
      <c r="C175" s="728" t="s">
        <v>2681</v>
      </c>
      <c r="D175" s="811" t="s">
        <v>5086</v>
      </c>
      <c r="E175" s="812" t="s">
        <v>2718</v>
      </c>
      <c r="F175" s="728" t="s">
        <v>2678</v>
      </c>
      <c r="G175" s="728" t="s">
        <v>2752</v>
      </c>
      <c r="H175" s="728" t="s">
        <v>568</v>
      </c>
      <c r="I175" s="728" t="s">
        <v>2965</v>
      </c>
      <c r="J175" s="728" t="s">
        <v>1001</v>
      </c>
      <c r="K175" s="728" t="s">
        <v>2754</v>
      </c>
      <c r="L175" s="729">
        <v>33</v>
      </c>
      <c r="M175" s="729">
        <v>33</v>
      </c>
      <c r="N175" s="728">
        <v>1</v>
      </c>
      <c r="O175" s="813">
        <v>0.5</v>
      </c>
      <c r="P175" s="729">
        <v>33</v>
      </c>
      <c r="Q175" s="746">
        <v>1</v>
      </c>
      <c r="R175" s="728">
        <v>1</v>
      </c>
      <c r="S175" s="746">
        <v>1</v>
      </c>
      <c r="T175" s="813">
        <v>0.5</v>
      </c>
      <c r="U175" s="769">
        <v>1</v>
      </c>
    </row>
    <row r="176" spans="1:21" ht="14.4" customHeight="1" x14ac:dyDescent="0.3">
      <c r="A176" s="727">
        <v>32</v>
      </c>
      <c r="B176" s="728" t="s">
        <v>2677</v>
      </c>
      <c r="C176" s="728" t="s">
        <v>2681</v>
      </c>
      <c r="D176" s="811" t="s">
        <v>5086</v>
      </c>
      <c r="E176" s="812" t="s">
        <v>2718</v>
      </c>
      <c r="F176" s="728" t="s">
        <v>2678</v>
      </c>
      <c r="G176" s="728" t="s">
        <v>2888</v>
      </c>
      <c r="H176" s="728" t="s">
        <v>568</v>
      </c>
      <c r="I176" s="728" t="s">
        <v>2966</v>
      </c>
      <c r="J176" s="728" t="s">
        <v>2890</v>
      </c>
      <c r="K176" s="728" t="s">
        <v>2967</v>
      </c>
      <c r="L176" s="729">
        <v>879.21</v>
      </c>
      <c r="M176" s="729">
        <v>2637.63</v>
      </c>
      <c r="N176" s="728">
        <v>3</v>
      </c>
      <c r="O176" s="813">
        <v>1.5</v>
      </c>
      <c r="P176" s="729">
        <v>879.21</v>
      </c>
      <c r="Q176" s="746">
        <v>0.33333333333333331</v>
      </c>
      <c r="R176" s="728">
        <v>1</v>
      </c>
      <c r="S176" s="746">
        <v>0.33333333333333331</v>
      </c>
      <c r="T176" s="813">
        <v>0.5</v>
      </c>
      <c r="U176" s="769">
        <v>0.33333333333333331</v>
      </c>
    </row>
    <row r="177" spans="1:21" ht="14.4" customHeight="1" x14ac:dyDescent="0.3">
      <c r="A177" s="727">
        <v>32</v>
      </c>
      <c r="B177" s="728" t="s">
        <v>2677</v>
      </c>
      <c r="C177" s="728" t="s">
        <v>2681</v>
      </c>
      <c r="D177" s="811" t="s">
        <v>5086</v>
      </c>
      <c r="E177" s="812" t="s">
        <v>2718</v>
      </c>
      <c r="F177" s="728" t="s">
        <v>2678</v>
      </c>
      <c r="G177" s="728" t="s">
        <v>2755</v>
      </c>
      <c r="H177" s="728" t="s">
        <v>568</v>
      </c>
      <c r="I177" s="728" t="s">
        <v>2756</v>
      </c>
      <c r="J177" s="728" t="s">
        <v>1022</v>
      </c>
      <c r="K177" s="728" t="s">
        <v>2757</v>
      </c>
      <c r="L177" s="729">
        <v>98.75</v>
      </c>
      <c r="M177" s="729">
        <v>98.75</v>
      </c>
      <c r="N177" s="728">
        <v>1</v>
      </c>
      <c r="O177" s="813">
        <v>0.5</v>
      </c>
      <c r="P177" s="729">
        <v>98.75</v>
      </c>
      <c r="Q177" s="746">
        <v>1</v>
      </c>
      <c r="R177" s="728">
        <v>1</v>
      </c>
      <c r="S177" s="746">
        <v>1</v>
      </c>
      <c r="T177" s="813">
        <v>0.5</v>
      </c>
      <c r="U177" s="769">
        <v>1</v>
      </c>
    </row>
    <row r="178" spans="1:21" ht="14.4" customHeight="1" x14ac:dyDescent="0.3">
      <c r="A178" s="727">
        <v>32</v>
      </c>
      <c r="B178" s="728" t="s">
        <v>2677</v>
      </c>
      <c r="C178" s="728" t="s">
        <v>2681</v>
      </c>
      <c r="D178" s="811" t="s">
        <v>5086</v>
      </c>
      <c r="E178" s="812" t="s">
        <v>2718</v>
      </c>
      <c r="F178" s="728" t="s">
        <v>2678</v>
      </c>
      <c r="G178" s="728" t="s">
        <v>2729</v>
      </c>
      <c r="H178" s="728" t="s">
        <v>568</v>
      </c>
      <c r="I178" s="728" t="s">
        <v>2730</v>
      </c>
      <c r="J178" s="728" t="s">
        <v>2731</v>
      </c>
      <c r="K178" s="728" t="s">
        <v>2732</v>
      </c>
      <c r="L178" s="729">
        <v>88.76</v>
      </c>
      <c r="M178" s="729">
        <v>88.76</v>
      </c>
      <c r="N178" s="728">
        <v>1</v>
      </c>
      <c r="O178" s="813">
        <v>0.5</v>
      </c>
      <c r="P178" s="729">
        <v>88.76</v>
      </c>
      <c r="Q178" s="746">
        <v>1</v>
      </c>
      <c r="R178" s="728">
        <v>1</v>
      </c>
      <c r="S178" s="746">
        <v>1</v>
      </c>
      <c r="T178" s="813">
        <v>0.5</v>
      </c>
      <c r="U178" s="769">
        <v>1</v>
      </c>
    </row>
    <row r="179" spans="1:21" ht="14.4" customHeight="1" x14ac:dyDescent="0.3">
      <c r="A179" s="727">
        <v>32</v>
      </c>
      <c r="B179" s="728" t="s">
        <v>2677</v>
      </c>
      <c r="C179" s="728" t="s">
        <v>2681</v>
      </c>
      <c r="D179" s="811" t="s">
        <v>5086</v>
      </c>
      <c r="E179" s="812" t="s">
        <v>2718</v>
      </c>
      <c r="F179" s="728" t="s">
        <v>2678</v>
      </c>
      <c r="G179" s="728" t="s">
        <v>2830</v>
      </c>
      <c r="H179" s="728" t="s">
        <v>568</v>
      </c>
      <c r="I179" s="728" t="s">
        <v>2968</v>
      </c>
      <c r="J179" s="728" t="s">
        <v>2969</v>
      </c>
      <c r="K179" s="728" t="s">
        <v>2970</v>
      </c>
      <c r="L179" s="729">
        <v>65.930000000000007</v>
      </c>
      <c r="M179" s="729">
        <v>65.930000000000007</v>
      </c>
      <c r="N179" s="728">
        <v>1</v>
      </c>
      <c r="O179" s="813">
        <v>0.5</v>
      </c>
      <c r="P179" s="729"/>
      <c r="Q179" s="746">
        <v>0</v>
      </c>
      <c r="R179" s="728"/>
      <c r="S179" s="746">
        <v>0</v>
      </c>
      <c r="T179" s="813"/>
      <c r="U179" s="769">
        <v>0</v>
      </c>
    </row>
    <row r="180" spans="1:21" ht="14.4" customHeight="1" x14ac:dyDescent="0.3">
      <c r="A180" s="727">
        <v>32</v>
      </c>
      <c r="B180" s="728" t="s">
        <v>2677</v>
      </c>
      <c r="C180" s="728" t="s">
        <v>2681</v>
      </c>
      <c r="D180" s="811" t="s">
        <v>5086</v>
      </c>
      <c r="E180" s="812" t="s">
        <v>2718</v>
      </c>
      <c r="F180" s="728" t="s">
        <v>2678</v>
      </c>
      <c r="G180" s="728" t="s">
        <v>2971</v>
      </c>
      <c r="H180" s="728" t="s">
        <v>661</v>
      </c>
      <c r="I180" s="728" t="s">
        <v>2519</v>
      </c>
      <c r="J180" s="728" t="s">
        <v>1691</v>
      </c>
      <c r="K180" s="728" t="s">
        <v>2520</v>
      </c>
      <c r="L180" s="729">
        <v>79.03</v>
      </c>
      <c r="M180" s="729">
        <v>79.03</v>
      </c>
      <c r="N180" s="728">
        <v>1</v>
      </c>
      <c r="O180" s="813">
        <v>0.5</v>
      </c>
      <c r="P180" s="729">
        <v>79.03</v>
      </c>
      <c r="Q180" s="746">
        <v>1</v>
      </c>
      <c r="R180" s="728">
        <v>1</v>
      </c>
      <c r="S180" s="746">
        <v>1</v>
      </c>
      <c r="T180" s="813">
        <v>0.5</v>
      </c>
      <c r="U180" s="769">
        <v>1</v>
      </c>
    </row>
    <row r="181" spans="1:21" ht="14.4" customHeight="1" x14ac:dyDescent="0.3">
      <c r="A181" s="727">
        <v>32</v>
      </c>
      <c r="B181" s="728" t="s">
        <v>2677</v>
      </c>
      <c r="C181" s="728" t="s">
        <v>2681</v>
      </c>
      <c r="D181" s="811" t="s">
        <v>5086</v>
      </c>
      <c r="E181" s="812" t="s">
        <v>2718</v>
      </c>
      <c r="F181" s="728" t="s">
        <v>2678</v>
      </c>
      <c r="G181" s="728" t="s">
        <v>2972</v>
      </c>
      <c r="H181" s="728" t="s">
        <v>568</v>
      </c>
      <c r="I181" s="728" t="s">
        <v>2973</v>
      </c>
      <c r="J181" s="728" t="s">
        <v>2974</v>
      </c>
      <c r="K181" s="728" t="s">
        <v>2975</v>
      </c>
      <c r="L181" s="729">
        <v>0</v>
      </c>
      <c r="M181" s="729">
        <v>0</v>
      </c>
      <c r="N181" s="728">
        <v>3</v>
      </c>
      <c r="O181" s="813">
        <v>2</v>
      </c>
      <c r="P181" s="729">
        <v>0</v>
      </c>
      <c r="Q181" s="746"/>
      <c r="R181" s="728">
        <v>2</v>
      </c>
      <c r="S181" s="746">
        <v>0.66666666666666663</v>
      </c>
      <c r="T181" s="813">
        <v>1</v>
      </c>
      <c r="U181" s="769">
        <v>0.5</v>
      </c>
    </row>
    <row r="182" spans="1:21" ht="14.4" customHeight="1" x14ac:dyDescent="0.3">
      <c r="A182" s="727">
        <v>32</v>
      </c>
      <c r="B182" s="728" t="s">
        <v>2677</v>
      </c>
      <c r="C182" s="728" t="s">
        <v>2681</v>
      </c>
      <c r="D182" s="811" t="s">
        <v>5086</v>
      </c>
      <c r="E182" s="812" t="s">
        <v>2718</v>
      </c>
      <c r="F182" s="728" t="s">
        <v>2678</v>
      </c>
      <c r="G182" s="728" t="s">
        <v>2976</v>
      </c>
      <c r="H182" s="728" t="s">
        <v>661</v>
      </c>
      <c r="I182" s="728" t="s">
        <v>2125</v>
      </c>
      <c r="J182" s="728" t="s">
        <v>1193</v>
      </c>
      <c r="K182" s="728" t="s">
        <v>2126</v>
      </c>
      <c r="L182" s="729">
        <v>86.41</v>
      </c>
      <c r="M182" s="729">
        <v>86.41</v>
      </c>
      <c r="N182" s="728">
        <v>1</v>
      </c>
      <c r="O182" s="813">
        <v>0.5</v>
      </c>
      <c r="P182" s="729">
        <v>86.41</v>
      </c>
      <c r="Q182" s="746">
        <v>1</v>
      </c>
      <c r="R182" s="728">
        <v>1</v>
      </c>
      <c r="S182" s="746">
        <v>1</v>
      </c>
      <c r="T182" s="813">
        <v>0.5</v>
      </c>
      <c r="U182" s="769">
        <v>1</v>
      </c>
    </row>
    <row r="183" spans="1:21" ht="14.4" customHeight="1" x14ac:dyDescent="0.3">
      <c r="A183" s="727">
        <v>32</v>
      </c>
      <c r="B183" s="728" t="s">
        <v>2677</v>
      </c>
      <c r="C183" s="728" t="s">
        <v>2681</v>
      </c>
      <c r="D183" s="811" t="s">
        <v>5086</v>
      </c>
      <c r="E183" s="812" t="s">
        <v>2718</v>
      </c>
      <c r="F183" s="728" t="s">
        <v>2678</v>
      </c>
      <c r="G183" s="728" t="s">
        <v>2733</v>
      </c>
      <c r="H183" s="728" t="s">
        <v>568</v>
      </c>
      <c r="I183" s="728" t="s">
        <v>2734</v>
      </c>
      <c r="J183" s="728" t="s">
        <v>1436</v>
      </c>
      <c r="K183" s="728" t="s">
        <v>2735</v>
      </c>
      <c r="L183" s="729">
        <v>34.19</v>
      </c>
      <c r="M183" s="729">
        <v>102.57</v>
      </c>
      <c r="N183" s="728">
        <v>3</v>
      </c>
      <c r="O183" s="813">
        <v>0.5</v>
      </c>
      <c r="P183" s="729">
        <v>102.57</v>
      </c>
      <c r="Q183" s="746">
        <v>1</v>
      </c>
      <c r="R183" s="728">
        <v>3</v>
      </c>
      <c r="S183" s="746">
        <v>1</v>
      </c>
      <c r="T183" s="813">
        <v>0.5</v>
      </c>
      <c r="U183" s="769">
        <v>1</v>
      </c>
    </row>
    <row r="184" spans="1:21" ht="14.4" customHeight="1" x14ac:dyDescent="0.3">
      <c r="A184" s="727">
        <v>32</v>
      </c>
      <c r="B184" s="728" t="s">
        <v>2677</v>
      </c>
      <c r="C184" s="728" t="s">
        <v>2681</v>
      </c>
      <c r="D184" s="811" t="s">
        <v>5086</v>
      </c>
      <c r="E184" s="812" t="s">
        <v>2718</v>
      </c>
      <c r="F184" s="728" t="s">
        <v>2678</v>
      </c>
      <c r="G184" s="728" t="s">
        <v>2762</v>
      </c>
      <c r="H184" s="728" t="s">
        <v>661</v>
      </c>
      <c r="I184" s="728" t="s">
        <v>2763</v>
      </c>
      <c r="J184" s="728" t="s">
        <v>895</v>
      </c>
      <c r="K184" s="728" t="s">
        <v>2137</v>
      </c>
      <c r="L184" s="729">
        <v>368.16</v>
      </c>
      <c r="M184" s="729">
        <v>736.32</v>
      </c>
      <c r="N184" s="728">
        <v>2</v>
      </c>
      <c r="O184" s="813">
        <v>1</v>
      </c>
      <c r="P184" s="729">
        <v>368.16</v>
      </c>
      <c r="Q184" s="746">
        <v>0.5</v>
      </c>
      <c r="R184" s="728">
        <v>1</v>
      </c>
      <c r="S184" s="746">
        <v>0.5</v>
      </c>
      <c r="T184" s="813">
        <v>0.5</v>
      </c>
      <c r="U184" s="769">
        <v>0.5</v>
      </c>
    </row>
    <row r="185" spans="1:21" ht="14.4" customHeight="1" x14ac:dyDescent="0.3">
      <c r="A185" s="727">
        <v>32</v>
      </c>
      <c r="B185" s="728" t="s">
        <v>2677</v>
      </c>
      <c r="C185" s="728" t="s">
        <v>2681</v>
      </c>
      <c r="D185" s="811" t="s">
        <v>5086</v>
      </c>
      <c r="E185" s="812" t="s">
        <v>2718</v>
      </c>
      <c r="F185" s="728" t="s">
        <v>2678</v>
      </c>
      <c r="G185" s="728" t="s">
        <v>2762</v>
      </c>
      <c r="H185" s="728" t="s">
        <v>661</v>
      </c>
      <c r="I185" s="728" t="s">
        <v>2764</v>
      </c>
      <c r="J185" s="728" t="s">
        <v>895</v>
      </c>
      <c r="K185" s="728" t="s">
        <v>2143</v>
      </c>
      <c r="L185" s="729">
        <v>490.89</v>
      </c>
      <c r="M185" s="729">
        <v>1963.56</v>
      </c>
      <c r="N185" s="728">
        <v>4</v>
      </c>
      <c r="O185" s="813">
        <v>1.5</v>
      </c>
      <c r="P185" s="729">
        <v>1963.56</v>
      </c>
      <c r="Q185" s="746">
        <v>1</v>
      </c>
      <c r="R185" s="728">
        <v>4</v>
      </c>
      <c r="S185" s="746">
        <v>1</v>
      </c>
      <c r="T185" s="813">
        <v>1.5</v>
      </c>
      <c r="U185" s="769">
        <v>1</v>
      </c>
    </row>
    <row r="186" spans="1:21" ht="14.4" customHeight="1" x14ac:dyDescent="0.3">
      <c r="A186" s="727">
        <v>32</v>
      </c>
      <c r="B186" s="728" t="s">
        <v>2677</v>
      </c>
      <c r="C186" s="728" t="s">
        <v>2681</v>
      </c>
      <c r="D186" s="811" t="s">
        <v>5086</v>
      </c>
      <c r="E186" s="812" t="s">
        <v>2718</v>
      </c>
      <c r="F186" s="728" t="s">
        <v>2678</v>
      </c>
      <c r="G186" s="728" t="s">
        <v>2762</v>
      </c>
      <c r="H186" s="728" t="s">
        <v>661</v>
      </c>
      <c r="I186" s="728" t="s">
        <v>2765</v>
      </c>
      <c r="J186" s="728" t="s">
        <v>895</v>
      </c>
      <c r="K186" s="728" t="s">
        <v>2139</v>
      </c>
      <c r="L186" s="729">
        <v>736.33</v>
      </c>
      <c r="M186" s="729">
        <v>736.33</v>
      </c>
      <c r="N186" s="728">
        <v>1</v>
      </c>
      <c r="O186" s="813">
        <v>0.5</v>
      </c>
      <c r="P186" s="729"/>
      <c r="Q186" s="746">
        <v>0</v>
      </c>
      <c r="R186" s="728"/>
      <c r="S186" s="746">
        <v>0</v>
      </c>
      <c r="T186" s="813"/>
      <c r="U186" s="769">
        <v>0</v>
      </c>
    </row>
    <row r="187" spans="1:21" ht="14.4" customHeight="1" x14ac:dyDescent="0.3">
      <c r="A187" s="727">
        <v>32</v>
      </c>
      <c r="B187" s="728" t="s">
        <v>2677</v>
      </c>
      <c r="C187" s="728" t="s">
        <v>2681</v>
      </c>
      <c r="D187" s="811" t="s">
        <v>5086</v>
      </c>
      <c r="E187" s="812" t="s">
        <v>2718</v>
      </c>
      <c r="F187" s="728" t="s">
        <v>2678</v>
      </c>
      <c r="G187" s="728" t="s">
        <v>2762</v>
      </c>
      <c r="H187" s="728" t="s">
        <v>661</v>
      </c>
      <c r="I187" s="728" t="s">
        <v>2144</v>
      </c>
      <c r="J187" s="728" t="s">
        <v>895</v>
      </c>
      <c r="K187" s="728" t="s">
        <v>2145</v>
      </c>
      <c r="L187" s="729">
        <v>923.74</v>
      </c>
      <c r="M187" s="729">
        <v>923.74</v>
      </c>
      <c r="N187" s="728">
        <v>1</v>
      </c>
      <c r="O187" s="813">
        <v>1</v>
      </c>
      <c r="P187" s="729">
        <v>923.74</v>
      </c>
      <c r="Q187" s="746">
        <v>1</v>
      </c>
      <c r="R187" s="728">
        <v>1</v>
      </c>
      <c r="S187" s="746">
        <v>1</v>
      </c>
      <c r="T187" s="813">
        <v>1</v>
      </c>
      <c r="U187" s="769">
        <v>1</v>
      </c>
    </row>
    <row r="188" spans="1:21" ht="14.4" customHeight="1" x14ac:dyDescent="0.3">
      <c r="A188" s="727">
        <v>32</v>
      </c>
      <c r="B188" s="728" t="s">
        <v>2677</v>
      </c>
      <c r="C188" s="728" t="s">
        <v>2681</v>
      </c>
      <c r="D188" s="811" t="s">
        <v>5086</v>
      </c>
      <c r="E188" s="812" t="s">
        <v>2718</v>
      </c>
      <c r="F188" s="728" t="s">
        <v>2678</v>
      </c>
      <c r="G188" s="728" t="s">
        <v>2768</v>
      </c>
      <c r="H188" s="728" t="s">
        <v>568</v>
      </c>
      <c r="I188" s="728" t="s">
        <v>2977</v>
      </c>
      <c r="J188" s="728" t="s">
        <v>2978</v>
      </c>
      <c r="K188" s="728" t="s">
        <v>2979</v>
      </c>
      <c r="L188" s="729">
        <v>61.76</v>
      </c>
      <c r="M188" s="729">
        <v>61.76</v>
      </c>
      <c r="N188" s="728">
        <v>1</v>
      </c>
      <c r="O188" s="813">
        <v>0.5</v>
      </c>
      <c r="P188" s="729"/>
      <c r="Q188" s="746">
        <v>0</v>
      </c>
      <c r="R188" s="728"/>
      <c r="S188" s="746">
        <v>0</v>
      </c>
      <c r="T188" s="813"/>
      <c r="U188" s="769">
        <v>0</v>
      </c>
    </row>
    <row r="189" spans="1:21" ht="14.4" customHeight="1" x14ac:dyDescent="0.3">
      <c r="A189" s="727">
        <v>32</v>
      </c>
      <c r="B189" s="728" t="s">
        <v>2677</v>
      </c>
      <c r="C189" s="728" t="s">
        <v>2681</v>
      </c>
      <c r="D189" s="811" t="s">
        <v>5086</v>
      </c>
      <c r="E189" s="812" t="s">
        <v>2718</v>
      </c>
      <c r="F189" s="728" t="s">
        <v>2678</v>
      </c>
      <c r="G189" s="728" t="s">
        <v>2980</v>
      </c>
      <c r="H189" s="728" t="s">
        <v>661</v>
      </c>
      <c r="I189" s="728" t="s">
        <v>2981</v>
      </c>
      <c r="J189" s="728" t="s">
        <v>2982</v>
      </c>
      <c r="K189" s="728" t="s">
        <v>2983</v>
      </c>
      <c r="L189" s="729">
        <v>668.54</v>
      </c>
      <c r="M189" s="729">
        <v>1337.08</v>
      </c>
      <c r="N189" s="728">
        <v>2</v>
      </c>
      <c r="O189" s="813">
        <v>1.5</v>
      </c>
      <c r="P189" s="729">
        <v>1337.08</v>
      </c>
      <c r="Q189" s="746">
        <v>1</v>
      </c>
      <c r="R189" s="728">
        <v>2</v>
      </c>
      <c r="S189" s="746">
        <v>1</v>
      </c>
      <c r="T189" s="813">
        <v>1.5</v>
      </c>
      <c r="U189" s="769">
        <v>1</v>
      </c>
    </row>
    <row r="190" spans="1:21" ht="14.4" customHeight="1" x14ac:dyDescent="0.3">
      <c r="A190" s="727">
        <v>32</v>
      </c>
      <c r="B190" s="728" t="s">
        <v>2677</v>
      </c>
      <c r="C190" s="728" t="s">
        <v>2681</v>
      </c>
      <c r="D190" s="811" t="s">
        <v>5086</v>
      </c>
      <c r="E190" s="812" t="s">
        <v>2718</v>
      </c>
      <c r="F190" s="728" t="s">
        <v>2678</v>
      </c>
      <c r="G190" s="728" t="s">
        <v>2771</v>
      </c>
      <c r="H190" s="728" t="s">
        <v>661</v>
      </c>
      <c r="I190" s="728" t="s">
        <v>2984</v>
      </c>
      <c r="J190" s="728" t="s">
        <v>2105</v>
      </c>
      <c r="K190" s="728" t="s">
        <v>2985</v>
      </c>
      <c r="L190" s="729">
        <v>23.42</v>
      </c>
      <c r="M190" s="729">
        <v>23.42</v>
      </c>
      <c r="N190" s="728">
        <v>1</v>
      </c>
      <c r="O190" s="813">
        <v>0.5</v>
      </c>
      <c r="P190" s="729">
        <v>23.42</v>
      </c>
      <c r="Q190" s="746">
        <v>1</v>
      </c>
      <c r="R190" s="728">
        <v>1</v>
      </c>
      <c r="S190" s="746">
        <v>1</v>
      </c>
      <c r="T190" s="813">
        <v>0.5</v>
      </c>
      <c r="U190" s="769">
        <v>1</v>
      </c>
    </row>
    <row r="191" spans="1:21" ht="14.4" customHeight="1" x14ac:dyDescent="0.3">
      <c r="A191" s="727">
        <v>32</v>
      </c>
      <c r="B191" s="728" t="s">
        <v>2677</v>
      </c>
      <c r="C191" s="728" t="s">
        <v>2681</v>
      </c>
      <c r="D191" s="811" t="s">
        <v>5086</v>
      </c>
      <c r="E191" s="812" t="s">
        <v>2718</v>
      </c>
      <c r="F191" s="728" t="s">
        <v>2678</v>
      </c>
      <c r="G191" s="728" t="s">
        <v>2771</v>
      </c>
      <c r="H191" s="728" t="s">
        <v>661</v>
      </c>
      <c r="I191" s="728" t="s">
        <v>2104</v>
      </c>
      <c r="J191" s="728" t="s">
        <v>2105</v>
      </c>
      <c r="K191" s="728" t="s">
        <v>2106</v>
      </c>
      <c r="L191" s="729">
        <v>57.64</v>
      </c>
      <c r="M191" s="729">
        <v>115.28</v>
      </c>
      <c r="N191" s="728">
        <v>2</v>
      </c>
      <c r="O191" s="813">
        <v>1</v>
      </c>
      <c r="P191" s="729">
        <v>115.28</v>
      </c>
      <c r="Q191" s="746">
        <v>1</v>
      </c>
      <c r="R191" s="728">
        <v>2</v>
      </c>
      <c r="S191" s="746">
        <v>1</v>
      </c>
      <c r="T191" s="813">
        <v>1</v>
      </c>
      <c r="U191" s="769">
        <v>1</v>
      </c>
    </row>
    <row r="192" spans="1:21" ht="14.4" customHeight="1" x14ac:dyDescent="0.3">
      <c r="A192" s="727">
        <v>32</v>
      </c>
      <c r="B192" s="728" t="s">
        <v>2677</v>
      </c>
      <c r="C192" s="728" t="s">
        <v>2681</v>
      </c>
      <c r="D192" s="811" t="s">
        <v>5086</v>
      </c>
      <c r="E192" s="812" t="s">
        <v>2718</v>
      </c>
      <c r="F192" s="728" t="s">
        <v>2678</v>
      </c>
      <c r="G192" s="728" t="s">
        <v>2924</v>
      </c>
      <c r="H192" s="728" t="s">
        <v>568</v>
      </c>
      <c r="I192" s="728" t="s">
        <v>2925</v>
      </c>
      <c r="J192" s="728" t="s">
        <v>648</v>
      </c>
      <c r="K192" s="728" t="s">
        <v>2926</v>
      </c>
      <c r="L192" s="729">
        <v>108.44</v>
      </c>
      <c r="M192" s="729">
        <v>216.88</v>
      </c>
      <c r="N192" s="728">
        <v>2</v>
      </c>
      <c r="O192" s="813">
        <v>1</v>
      </c>
      <c r="P192" s="729">
        <v>216.88</v>
      </c>
      <c r="Q192" s="746">
        <v>1</v>
      </c>
      <c r="R192" s="728">
        <v>2</v>
      </c>
      <c r="S192" s="746">
        <v>1</v>
      </c>
      <c r="T192" s="813">
        <v>1</v>
      </c>
      <c r="U192" s="769">
        <v>1</v>
      </c>
    </row>
    <row r="193" spans="1:21" ht="14.4" customHeight="1" x14ac:dyDescent="0.3">
      <c r="A193" s="727">
        <v>32</v>
      </c>
      <c r="B193" s="728" t="s">
        <v>2677</v>
      </c>
      <c r="C193" s="728" t="s">
        <v>2681</v>
      </c>
      <c r="D193" s="811" t="s">
        <v>5086</v>
      </c>
      <c r="E193" s="812" t="s">
        <v>2718</v>
      </c>
      <c r="F193" s="728" t="s">
        <v>2678</v>
      </c>
      <c r="G193" s="728" t="s">
        <v>2852</v>
      </c>
      <c r="H193" s="728" t="s">
        <v>661</v>
      </c>
      <c r="I193" s="728" t="s">
        <v>2616</v>
      </c>
      <c r="J193" s="728" t="s">
        <v>1916</v>
      </c>
      <c r="K193" s="728" t="s">
        <v>1351</v>
      </c>
      <c r="L193" s="729">
        <v>127.34</v>
      </c>
      <c r="M193" s="729">
        <v>127.34</v>
      </c>
      <c r="N193" s="728">
        <v>1</v>
      </c>
      <c r="O193" s="813">
        <v>1</v>
      </c>
      <c r="P193" s="729"/>
      <c r="Q193" s="746">
        <v>0</v>
      </c>
      <c r="R193" s="728"/>
      <c r="S193" s="746">
        <v>0</v>
      </c>
      <c r="T193" s="813"/>
      <c r="U193" s="769">
        <v>0</v>
      </c>
    </row>
    <row r="194" spans="1:21" ht="14.4" customHeight="1" x14ac:dyDescent="0.3">
      <c r="A194" s="727">
        <v>32</v>
      </c>
      <c r="B194" s="728" t="s">
        <v>2677</v>
      </c>
      <c r="C194" s="728" t="s">
        <v>2681</v>
      </c>
      <c r="D194" s="811" t="s">
        <v>5086</v>
      </c>
      <c r="E194" s="812" t="s">
        <v>2718</v>
      </c>
      <c r="F194" s="728" t="s">
        <v>2678</v>
      </c>
      <c r="G194" s="728" t="s">
        <v>2852</v>
      </c>
      <c r="H194" s="728" t="s">
        <v>661</v>
      </c>
      <c r="I194" s="728" t="s">
        <v>2618</v>
      </c>
      <c r="J194" s="728" t="s">
        <v>1915</v>
      </c>
      <c r="K194" s="728" t="s">
        <v>1351</v>
      </c>
      <c r="L194" s="729">
        <v>129.51</v>
      </c>
      <c r="M194" s="729">
        <v>129.51</v>
      </c>
      <c r="N194" s="728">
        <v>1</v>
      </c>
      <c r="O194" s="813">
        <v>0.5</v>
      </c>
      <c r="P194" s="729"/>
      <c r="Q194" s="746">
        <v>0</v>
      </c>
      <c r="R194" s="728"/>
      <c r="S194" s="746">
        <v>0</v>
      </c>
      <c r="T194" s="813"/>
      <c r="U194" s="769">
        <v>0</v>
      </c>
    </row>
    <row r="195" spans="1:21" ht="14.4" customHeight="1" x14ac:dyDescent="0.3">
      <c r="A195" s="727">
        <v>32</v>
      </c>
      <c r="B195" s="728" t="s">
        <v>2677</v>
      </c>
      <c r="C195" s="728" t="s">
        <v>2681</v>
      </c>
      <c r="D195" s="811" t="s">
        <v>5086</v>
      </c>
      <c r="E195" s="812" t="s">
        <v>2718</v>
      </c>
      <c r="F195" s="728" t="s">
        <v>2678</v>
      </c>
      <c r="G195" s="728" t="s">
        <v>2773</v>
      </c>
      <c r="H195" s="728" t="s">
        <v>568</v>
      </c>
      <c r="I195" s="728" t="s">
        <v>2774</v>
      </c>
      <c r="J195" s="728" t="s">
        <v>2775</v>
      </c>
      <c r="K195" s="728" t="s">
        <v>2776</v>
      </c>
      <c r="L195" s="729">
        <v>99.11</v>
      </c>
      <c r="M195" s="729">
        <v>693.77</v>
      </c>
      <c r="N195" s="728">
        <v>7</v>
      </c>
      <c r="O195" s="813">
        <v>1.5</v>
      </c>
      <c r="P195" s="729">
        <v>693.77</v>
      </c>
      <c r="Q195" s="746">
        <v>1</v>
      </c>
      <c r="R195" s="728">
        <v>7</v>
      </c>
      <c r="S195" s="746">
        <v>1</v>
      </c>
      <c r="T195" s="813">
        <v>1.5</v>
      </c>
      <c r="U195" s="769">
        <v>1</v>
      </c>
    </row>
    <row r="196" spans="1:21" ht="14.4" customHeight="1" x14ac:dyDescent="0.3">
      <c r="A196" s="727">
        <v>32</v>
      </c>
      <c r="B196" s="728" t="s">
        <v>2677</v>
      </c>
      <c r="C196" s="728" t="s">
        <v>2681</v>
      </c>
      <c r="D196" s="811" t="s">
        <v>5086</v>
      </c>
      <c r="E196" s="812" t="s">
        <v>2718</v>
      </c>
      <c r="F196" s="728" t="s">
        <v>2678</v>
      </c>
      <c r="G196" s="728" t="s">
        <v>2858</v>
      </c>
      <c r="H196" s="728" t="s">
        <v>568</v>
      </c>
      <c r="I196" s="728" t="s">
        <v>2859</v>
      </c>
      <c r="J196" s="728" t="s">
        <v>2860</v>
      </c>
      <c r="K196" s="728" t="s">
        <v>2861</v>
      </c>
      <c r="L196" s="729">
        <v>0</v>
      </c>
      <c r="M196" s="729">
        <v>0</v>
      </c>
      <c r="N196" s="728">
        <v>1</v>
      </c>
      <c r="O196" s="813">
        <v>0.5</v>
      </c>
      <c r="P196" s="729"/>
      <c r="Q196" s="746"/>
      <c r="R196" s="728"/>
      <c r="S196" s="746">
        <v>0</v>
      </c>
      <c r="T196" s="813"/>
      <c r="U196" s="769">
        <v>0</v>
      </c>
    </row>
    <row r="197" spans="1:21" ht="14.4" customHeight="1" x14ac:dyDescent="0.3">
      <c r="A197" s="727">
        <v>32</v>
      </c>
      <c r="B197" s="728" t="s">
        <v>2677</v>
      </c>
      <c r="C197" s="728" t="s">
        <v>2681</v>
      </c>
      <c r="D197" s="811" t="s">
        <v>5086</v>
      </c>
      <c r="E197" s="812" t="s">
        <v>2718</v>
      </c>
      <c r="F197" s="728" t="s">
        <v>2678</v>
      </c>
      <c r="G197" s="728" t="s">
        <v>2862</v>
      </c>
      <c r="H197" s="728" t="s">
        <v>568</v>
      </c>
      <c r="I197" s="728" t="s">
        <v>2863</v>
      </c>
      <c r="J197" s="728" t="s">
        <v>2864</v>
      </c>
      <c r="K197" s="728" t="s">
        <v>2865</v>
      </c>
      <c r="L197" s="729">
        <v>181.04</v>
      </c>
      <c r="M197" s="729">
        <v>181.04</v>
      </c>
      <c r="N197" s="728">
        <v>1</v>
      </c>
      <c r="O197" s="813">
        <v>1</v>
      </c>
      <c r="P197" s="729">
        <v>181.04</v>
      </c>
      <c r="Q197" s="746">
        <v>1</v>
      </c>
      <c r="R197" s="728">
        <v>1</v>
      </c>
      <c r="S197" s="746">
        <v>1</v>
      </c>
      <c r="T197" s="813">
        <v>1</v>
      </c>
      <c r="U197" s="769">
        <v>1</v>
      </c>
    </row>
    <row r="198" spans="1:21" ht="14.4" customHeight="1" x14ac:dyDescent="0.3">
      <c r="A198" s="727">
        <v>32</v>
      </c>
      <c r="B198" s="728" t="s">
        <v>2677</v>
      </c>
      <c r="C198" s="728" t="s">
        <v>2681</v>
      </c>
      <c r="D198" s="811" t="s">
        <v>5086</v>
      </c>
      <c r="E198" s="812" t="s">
        <v>2718</v>
      </c>
      <c r="F198" s="728" t="s">
        <v>2678</v>
      </c>
      <c r="G198" s="728" t="s">
        <v>2930</v>
      </c>
      <c r="H198" s="728" t="s">
        <v>661</v>
      </c>
      <c r="I198" s="728" t="s">
        <v>2326</v>
      </c>
      <c r="J198" s="728" t="s">
        <v>2327</v>
      </c>
      <c r="K198" s="728" t="s">
        <v>2328</v>
      </c>
      <c r="L198" s="729">
        <v>0</v>
      </c>
      <c r="M198" s="729">
        <v>0</v>
      </c>
      <c r="N198" s="728">
        <v>1</v>
      </c>
      <c r="O198" s="813">
        <v>0.5</v>
      </c>
      <c r="P198" s="729"/>
      <c r="Q198" s="746"/>
      <c r="R198" s="728"/>
      <c r="S198" s="746">
        <v>0</v>
      </c>
      <c r="T198" s="813"/>
      <c r="U198" s="769">
        <v>0</v>
      </c>
    </row>
    <row r="199" spans="1:21" ht="14.4" customHeight="1" x14ac:dyDescent="0.3">
      <c r="A199" s="727">
        <v>32</v>
      </c>
      <c r="B199" s="728" t="s">
        <v>2677</v>
      </c>
      <c r="C199" s="728" t="s">
        <v>2681</v>
      </c>
      <c r="D199" s="811" t="s">
        <v>5086</v>
      </c>
      <c r="E199" s="812" t="s">
        <v>2718</v>
      </c>
      <c r="F199" s="728" t="s">
        <v>2678</v>
      </c>
      <c r="G199" s="728" t="s">
        <v>2777</v>
      </c>
      <c r="H199" s="728" t="s">
        <v>568</v>
      </c>
      <c r="I199" s="728" t="s">
        <v>2869</v>
      </c>
      <c r="J199" s="728" t="s">
        <v>722</v>
      </c>
      <c r="K199" s="728" t="s">
        <v>2870</v>
      </c>
      <c r="L199" s="729">
        <v>42.54</v>
      </c>
      <c r="M199" s="729">
        <v>85.08</v>
      </c>
      <c r="N199" s="728">
        <v>2</v>
      </c>
      <c r="O199" s="813">
        <v>0.5</v>
      </c>
      <c r="P199" s="729">
        <v>85.08</v>
      </c>
      <c r="Q199" s="746">
        <v>1</v>
      </c>
      <c r="R199" s="728">
        <v>2</v>
      </c>
      <c r="S199" s="746">
        <v>1</v>
      </c>
      <c r="T199" s="813">
        <v>0.5</v>
      </c>
      <c r="U199" s="769">
        <v>1</v>
      </c>
    </row>
    <row r="200" spans="1:21" ht="14.4" customHeight="1" x14ac:dyDescent="0.3">
      <c r="A200" s="727">
        <v>32</v>
      </c>
      <c r="B200" s="728" t="s">
        <v>2677</v>
      </c>
      <c r="C200" s="728" t="s">
        <v>2681</v>
      </c>
      <c r="D200" s="811" t="s">
        <v>5086</v>
      </c>
      <c r="E200" s="812" t="s">
        <v>2718</v>
      </c>
      <c r="F200" s="728" t="s">
        <v>2678</v>
      </c>
      <c r="G200" s="728" t="s">
        <v>1303</v>
      </c>
      <c r="H200" s="728" t="s">
        <v>661</v>
      </c>
      <c r="I200" s="728" t="s">
        <v>2130</v>
      </c>
      <c r="J200" s="728" t="s">
        <v>2131</v>
      </c>
      <c r="K200" s="728" t="s">
        <v>2132</v>
      </c>
      <c r="L200" s="729">
        <v>120.61</v>
      </c>
      <c r="M200" s="729">
        <v>241.22</v>
      </c>
      <c r="N200" s="728">
        <v>2</v>
      </c>
      <c r="O200" s="813">
        <v>1.5</v>
      </c>
      <c r="P200" s="729">
        <v>120.61</v>
      </c>
      <c r="Q200" s="746">
        <v>0.5</v>
      </c>
      <c r="R200" s="728">
        <v>1</v>
      </c>
      <c r="S200" s="746">
        <v>0.5</v>
      </c>
      <c r="T200" s="813">
        <v>0.5</v>
      </c>
      <c r="U200" s="769">
        <v>0.33333333333333331</v>
      </c>
    </row>
    <row r="201" spans="1:21" ht="14.4" customHeight="1" x14ac:dyDescent="0.3">
      <c r="A201" s="727">
        <v>32</v>
      </c>
      <c r="B201" s="728" t="s">
        <v>2677</v>
      </c>
      <c r="C201" s="728" t="s">
        <v>2681</v>
      </c>
      <c r="D201" s="811" t="s">
        <v>5086</v>
      </c>
      <c r="E201" s="812" t="s">
        <v>2719</v>
      </c>
      <c r="F201" s="728" t="s">
        <v>2678</v>
      </c>
      <c r="G201" s="728" t="s">
        <v>2751</v>
      </c>
      <c r="H201" s="728" t="s">
        <v>661</v>
      </c>
      <c r="I201" s="728" t="s">
        <v>2260</v>
      </c>
      <c r="J201" s="728" t="s">
        <v>2261</v>
      </c>
      <c r="K201" s="728" t="s">
        <v>2262</v>
      </c>
      <c r="L201" s="729">
        <v>3231.81</v>
      </c>
      <c r="M201" s="729">
        <v>3231.81</v>
      </c>
      <c r="N201" s="728">
        <v>1</v>
      </c>
      <c r="O201" s="813">
        <v>0.5</v>
      </c>
      <c r="P201" s="729">
        <v>3231.81</v>
      </c>
      <c r="Q201" s="746">
        <v>1</v>
      </c>
      <c r="R201" s="728">
        <v>1</v>
      </c>
      <c r="S201" s="746">
        <v>1</v>
      </c>
      <c r="T201" s="813">
        <v>0.5</v>
      </c>
      <c r="U201" s="769">
        <v>1</v>
      </c>
    </row>
    <row r="202" spans="1:21" ht="14.4" customHeight="1" x14ac:dyDescent="0.3">
      <c r="A202" s="727">
        <v>32</v>
      </c>
      <c r="B202" s="728" t="s">
        <v>2677</v>
      </c>
      <c r="C202" s="728" t="s">
        <v>2681</v>
      </c>
      <c r="D202" s="811" t="s">
        <v>5086</v>
      </c>
      <c r="E202" s="812" t="s">
        <v>2719</v>
      </c>
      <c r="F202" s="728" t="s">
        <v>2678</v>
      </c>
      <c r="G202" s="728" t="s">
        <v>2896</v>
      </c>
      <c r="H202" s="728" t="s">
        <v>568</v>
      </c>
      <c r="I202" s="728" t="s">
        <v>2897</v>
      </c>
      <c r="J202" s="728" t="s">
        <v>2898</v>
      </c>
      <c r="K202" s="728" t="s">
        <v>2899</v>
      </c>
      <c r="L202" s="729">
        <v>132.97999999999999</v>
      </c>
      <c r="M202" s="729">
        <v>132.97999999999999</v>
      </c>
      <c r="N202" s="728">
        <v>1</v>
      </c>
      <c r="O202" s="813">
        <v>0.5</v>
      </c>
      <c r="P202" s="729">
        <v>132.97999999999999</v>
      </c>
      <c r="Q202" s="746">
        <v>1</v>
      </c>
      <c r="R202" s="728">
        <v>1</v>
      </c>
      <c r="S202" s="746">
        <v>1</v>
      </c>
      <c r="T202" s="813">
        <v>0.5</v>
      </c>
      <c r="U202" s="769">
        <v>1</v>
      </c>
    </row>
    <row r="203" spans="1:21" ht="14.4" customHeight="1" x14ac:dyDescent="0.3">
      <c r="A203" s="727">
        <v>32</v>
      </c>
      <c r="B203" s="728" t="s">
        <v>2677</v>
      </c>
      <c r="C203" s="728" t="s">
        <v>2681</v>
      </c>
      <c r="D203" s="811" t="s">
        <v>5086</v>
      </c>
      <c r="E203" s="812" t="s">
        <v>2721</v>
      </c>
      <c r="F203" s="728" t="s">
        <v>2678</v>
      </c>
      <c r="G203" s="728" t="s">
        <v>2724</v>
      </c>
      <c r="H203" s="728" t="s">
        <v>568</v>
      </c>
      <c r="I203" s="728" t="s">
        <v>2725</v>
      </c>
      <c r="J203" s="728" t="s">
        <v>2726</v>
      </c>
      <c r="K203" s="728" t="s">
        <v>2727</v>
      </c>
      <c r="L203" s="729">
        <v>263.26</v>
      </c>
      <c r="M203" s="729">
        <v>263.26</v>
      </c>
      <c r="N203" s="728">
        <v>1</v>
      </c>
      <c r="O203" s="813">
        <v>1</v>
      </c>
      <c r="P203" s="729">
        <v>263.26</v>
      </c>
      <c r="Q203" s="746">
        <v>1</v>
      </c>
      <c r="R203" s="728">
        <v>1</v>
      </c>
      <c r="S203" s="746">
        <v>1</v>
      </c>
      <c r="T203" s="813">
        <v>1</v>
      </c>
      <c r="U203" s="769">
        <v>1</v>
      </c>
    </row>
    <row r="204" spans="1:21" ht="14.4" customHeight="1" x14ac:dyDescent="0.3">
      <c r="A204" s="727">
        <v>32</v>
      </c>
      <c r="B204" s="728" t="s">
        <v>2677</v>
      </c>
      <c r="C204" s="728" t="s">
        <v>2681</v>
      </c>
      <c r="D204" s="811" t="s">
        <v>5086</v>
      </c>
      <c r="E204" s="812" t="s">
        <v>2721</v>
      </c>
      <c r="F204" s="728" t="s">
        <v>2678</v>
      </c>
      <c r="G204" s="728" t="s">
        <v>2724</v>
      </c>
      <c r="H204" s="728" t="s">
        <v>568</v>
      </c>
      <c r="I204" s="728" t="s">
        <v>2787</v>
      </c>
      <c r="J204" s="728" t="s">
        <v>942</v>
      </c>
      <c r="K204" s="728" t="s">
        <v>2727</v>
      </c>
      <c r="L204" s="729">
        <v>263.26</v>
      </c>
      <c r="M204" s="729">
        <v>263.26</v>
      </c>
      <c r="N204" s="728">
        <v>1</v>
      </c>
      <c r="O204" s="813">
        <v>0.5</v>
      </c>
      <c r="P204" s="729">
        <v>263.26</v>
      </c>
      <c r="Q204" s="746">
        <v>1</v>
      </c>
      <c r="R204" s="728">
        <v>1</v>
      </c>
      <c r="S204" s="746">
        <v>1</v>
      </c>
      <c r="T204" s="813">
        <v>0.5</v>
      </c>
      <c r="U204" s="769">
        <v>1</v>
      </c>
    </row>
    <row r="205" spans="1:21" ht="14.4" customHeight="1" x14ac:dyDescent="0.3">
      <c r="A205" s="727">
        <v>32</v>
      </c>
      <c r="B205" s="728" t="s">
        <v>2677</v>
      </c>
      <c r="C205" s="728" t="s">
        <v>2681</v>
      </c>
      <c r="D205" s="811" t="s">
        <v>5086</v>
      </c>
      <c r="E205" s="812" t="s">
        <v>2721</v>
      </c>
      <c r="F205" s="728" t="s">
        <v>2678</v>
      </c>
      <c r="G205" s="728" t="s">
        <v>2954</v>
      </c>
      <c r="H205" s="728" t="s">
        <v>568</v>
      </c>
      <c r="I205" s="728" t="s">
        <v>2986</v>
      </c>
      <c r="J205" s="728" t="s">
        <v>1253</v>
      </c>
      <c r="K205" s="728" t="s">
        <v>2987</v>
      </c>
      <c r="L205" s="729">
        <v>0</v>
      </c>
      <c r="M205" s="729">
        <v>0</v>
      </c>
      <c r="N205" s="728">
        <v>1</v>
      </c>
      <c r="O205" s="813">
        <v>0.5</v>
      </c>
      <c r="P205" s="729"/>
      <c r="Q205" s="746"/>
      <c r="R205" s="728"/>
      <c r="S205" s="746">
        <v>0</v>
      </c>
      <c r="T205" s="813"/>
      <c r="U205" s="769">
        <v>0</v>
      </c>
    </row>
    <row r="206" spans="1:21" ht="14.4" customHeight="1" x14ac:dyDescent="0.3">
      <c r="A206" s="727">
        <v>32</v>
      </c>
      <c r="B206" s="728" t="s">
        <v>2677</v>
      </c>
      <c r="C206" s="728" t="s">
        <v>2681</v>
      </c>
      <c r="D206" s="811" t="s">
        <v>5086</v>
      </c>
      <c r="E206" s="812" t="s">
        <v>2721</v>
      </c>
      <c r="F206" s="728" t="s">
        <v>2678</v>
      </c>
      <c r="G206" s="728" t="s">
        <v>2728</v>
      </c>
      <c r="H206" s="728" t="s">
        <v>568</v>
      </c>
      <c r="I206" s="728" t="s">
        <v>2880</v>
      </c>
      <c r="J206" s="728" t="s">
        <v>1102</v>
      </c>
      <c r="K206" s="728" t="s">
        <v>2881</v>
      </c>
      <c r="L206" s="729">
        <v>0</v>
      </c>
      <c r="M206" s="729">
        <v>0</v>
      </c>
      <c r="N206" s="728">
        <v>1</v>
      </c>
      <c r="O206" s="813">
        <v>0.5</v>
      </c>
      <c r="P206" s="729">
        <v>0</v>
      </c>
      <c r="Q206" s="746"/>
      <c r="R206" s="728">
        <v>1</v>
      </c>
      <c r="S206" s="746">
        <v>1</v>
      </c>
      <c r="T206" s="813">
        <v>0.5</v>
      </c>
      <c r="U206" s="769">
        <v>1</v>
      </c>
    </row>
    <row r="207" spans="1:21" ht="14.4" customHeight="1" x14ac:dyDescent="0.3">
      <c r="A207" s="727">
        <v>32</v>
      </c>
      <c r="B207" s="728" t="s">
        <v>2677</v>
      </c>
      <c r="C207" s="728" t="s">
        <v>2681</v>
      </c>
      <c r="D207" s="811" t="s">
        <v>5086</v>
      </c>
      <c r="E207" s="812" t="s">
        <v>2721</v>
      </c>
      <c r="F207" s="728" t="s">
        <v>2678</v>
      </c>
      <c r="G207" s="728" t="s">
        <v>2728</v>
      </c>
      <c r="H207" s="728" t="s">
        <v>568</v>
      </c>
      <c r="I207" s="728" t="s">
        <v>2302</v>
      </c>
      <c r="J207" s="728" t="s">
        <v>1100</v>
      </c>
      <c r="K207" s="728" t="s">
        <v>2303</v>
      </c>
      <c r="L207" s="729">
        <v>36.270000000000003</v>
      </c>
      <c r="M207" s="729">
        <v>36.270000000000003</v>
      </c>
      <c r="N207" s="728">
        <v>1</v>
      </c>
      <c r="O207" s="813">
        <v>0.5</v>
      </c>
      <c r="P207" s="729"/>
      <c r="Q207" s="746">
        <v>0</v>
      </c>
      <c r="R207" s="728"/>
      <c r="S207" s="746">
        <v>0</v>
      </c>
      <c r="T207" s="813"/>
      <c r="U207" s="769">
        <v>0</v>
      </c>
    </row>
    <row r="208" spans="1:21" ht="14.4" customHeight="1" x14ac:dyDescent="0.3">
      <c r="A208" s="727">
        <v>32</v>
      </c>
      <c r="B208" s="728" t="s">
        <v>2677</v>
      </c>
      <c r="C208" s="728" t="s">
        <v>2681</v>
      </c>
      <c r="D208" s="811" t="s">
        <v>5086</v>
      </c>
      <c r="E208" s="812" t="s">
        <v>2721</v>
      </c>
      <c r="F208" s="728" t="s">
        <v>2678</v>
      </c>
      <c r="G208" s="728" t="s">
        <v>2742</v>
      </c>
      <c r="H208" s="728" t="s">
        <v>661</v>
      </c>
      <c r="I208" s="728" t="s">
        <v>2218</v>
      </c>
      <c r="J208" s="728" t="s">
        <v>662</v>
      </c>
      <c r="K208" s="728" t="s">
        <v>2219</v>
      </c>
      <c r="L208" s="729">
        <v>154.36000000000001</v>
      </c>
      <c r="M208" s="729">
        <v>1234.8800000000001</v>
      </c>
      <c r="N208" s="728">
        <v>8</v>
      </c>
      <c r="O208" s="813">
        <v>3</v>
      </c>
      <c r="P208" s="729">
        <v>926.16000000000008</v>
      </c>
      <c r="Q208" s="746">
        <v>0.75</v>
      </c>
      <c r="R208" s="728">
        <v>6</v>
      </c>
      <c r="S208" s="746">
        <v>0.75</v>
      </c>
      <c r="T208" s="813">
        <v>2</v>
      </c>
      <c r="U208" s="769">
        <v>0.66666666666666663</v>
      </c>
    </row>
    <row r="209" spans="1:21" ht="14.4" customHeight="1" x14ac:dyDescent="0.3">
      <c r="A209" s="727">
        <v>32</v>
      </c>
      <c r="B209" s="728" t="s">
        <v>2677</v>
      </c>
      <c r="C209" s="728" t="s">
        <v>2681</v>
      </c>
      <c r="D209" s="811" t="s">
        <v>5086</v>
      </c>
      <c r="E209" s="812" t="s">
        <v>2721</v>
      </c>
      <c r="F209" s="728" t="s">
        <v>2678</v>
      </c>
      <c r="G209" s="728" t="s">
        <v>2746</v>
      </c>
      <c r="H209" s="728" t="s">
        <v>568</v>
      </c>
      <c r="I209" s="728" t="s">
        <v>2794</v>
      </c>
      <c r="J209" s="728" t="s">
        <v>2231</v>
      </c>
      <c r="K209" s="728" t="s">
        <v>2757</v>
      </c>
      <c r="L209" s="729">
        <v>238.72</v>
      </c>
      <c r="M209" s="729">
        <v>238.72</v>
      </c>
      <c r="N209" s="728">
        <v>1</v>
      </c>
      <c r="O209" s="813">
        <v>0.5</v>
      </c>
      <c r="P209" s="729"/>
      <c r="Q209" s="746">
        <v>0</v>
      </c>
      <c r="R209" s="728"/>
      <c r="S209" s="746">
        <v>0</v>
      </c>
      <c r="T209" s="813"/>
      <c r="U209" s="769">
        <v>0</v>
      </c>
    </row>
    <row r="210" spans="1:21" ht="14.4" customHeight="1" x14ac:dyDescent="0.3">
      <c r="A210" s="727">
        <v>32</v>
      </c>
      <c r="B210" s="728" t="s">
        <v>2677</v>
      </c>
      <c r="C210" s="728" t="s">
        <v>2681</v>
      </c>
      <c r="D210" s="811" t="s">
        <v>5086</v>
      </c>
      <c r="E210" s="812" t="s">
        <v>2721</v>
      </c>
      <c r="F210" s="728" t="s">
        <v>2678</v>
      </c>
      <c r="G210" s="728" t="s">
        <v>2988</v>
      </c>
      <c r="H210" s="728" t="s">
        <v>568</v>
      </c>
      <c r="I210" s="728" t="s">
        <v>2989</v>
      </c>
      <c r="J210" s="728" t="s">
        <v>882</v>
      </c>
      <c r="K210" s="728" t="s">
        <v>2990</v>
      </c>
      <c r="L210" s="729">
        <v>0</v>
      </c>
      <c r="M210" s="729">
        <v>0</v>
      </c>
      <c r="N210" s="728">
        <v>1</v>
      </c>
      <c r="O210" s="813">
        <v>0.5</v>
      </c>
      <c r="P210" s="729"/>
      <c r="Q210" s="746"/>
      <c r="R210" s="728"/>
      <c r="S210" s="746">
        <v>0</v>
      </c>
      <c r="T210" s="813"/>
      <c r="U210" s="769">
        <v>0</v>
      </c>
    </row>
    <row r="211" spans="1:21" ht="14.4" customHeight="1" x14ac:dyDescent="0.3">
      <c r="A211" s="727">
        <v>32</v>
      </c>
      <c r="B211" s="728" t="s">
        <v>2677</v>
      </c>
      <c r="C211" s="728" t="s">
        <v>2681</v>
      </c>
      <c r="D211" s="811" t="s">
        <v>5086</v>
      </c>
      <c r="E211" s="812" t="s">
        <v>2721</v>
      </c>
      <c r="F211" s="728" t="s">
        <v>2678</v>
      </c>
      <c r="G211" s="728" t="s">
        <v>2988</v>
      </c>
      <c r="H211" s="728" t="s">
        <v>568</v>
      </c>
      <c r="I211" s="728" t="s">
        <v>2991</v>
      </c>
      <c r="J211" s="728" t="s">
        <v>882</v>
      </c>
      <c r="K211" s="728" t="s">
        <v>2992</v>
      </c>
      <c r="L211" s="729">
        <v>0</v>
      </c>
      <c r="M211" s="729">
        <v>0</v>
      </c>
      <c r="N211" s="728">
        <v>1</v>
      </c>
      <c r="O211" s="813">
        <v>0.5</v>
      </c>
      <c r="P211" s="729"/>
      <c r="Q211" s="746"/>
      <c r="R211" s="728"/>
      <c r="S211" s="746">
        <v>0</v>
      </c>
      <c r="T211" s="813"/>
      <c r="U211" s="769">
        <v>0</v>
      </c>
    </row>
    <row r="212" spans="1:21" ht="14.4" customHeight="1" x14ac:dyDescent="0.3">
      <c r="A212" s="727">
        <v>32</v>
      </c>
      <c r="B212" s="728" t="s">
        <v>2677</v>
      </c>
      <c r="C212" s="728" t="s">
        <v>2681</v>
      </c>
      <c r="D212" s="811" t="s">
        <v>5086</v>
      </c>
      <c r="E212" s="812" t="s">
        <v>2721</v>
      </c>
      <c r="F212" s="728" t="s">
        <v>2678</v>
      </c>
      <c r="G212" s="728" t="s">
        <v>2796</v>
      </c>
      <c r="H212" s="728" t="s">
        <v>568</v>
      </c>
      <c r="I212" s="728" t="s">
        <v>2797</v>
      </c>
      <c r="J212" s="728" t="s">
        <v>1421</v>
      </c>
      <c r="K212" s="728" t="s">
        <v>2232</v>
      </c>
      <c r="L212" s="729">
        <v>78.33</v>
      </c>
      <c r="M212" s="729">
        <v>78.33</v>
      </c>
      <c r="N212" s="728">
        <v>1</v>
      </c>
      <c r="O212" s="813">
        <v>0.5</v>
      </c>
      <c r="P212" s="729"/>
      <c r="Q212" s="746">
        <v>0</v>
      </c>
      <c r="R212" s="728"/>
      <c r="S212" s="746">
        <v>0</v>
      </c>
      <c r="T212" s="813"/>
      <c r="U212" s="769">
        <v>0</v>
      </c>
    </row>
    <row r="213" spans="1:21" ht="14.4" customHeight="1" x14ac:dyDescent="0.3">
      <c r="A213" s="727">
        <v>32</v>
      </c>
      <c r="B213" s="728" t="s">
        <v>2677</v>
      </c>
      <c r="C213" s="728" t="s">
        <v>2681</v>
      </c>
      <c r="D213" s="811" t="s">
        <v>5086</v>
      </c>
      <c r="E213" s="812" t="s">
        <v>2721</v>
      </c>
      <c r="F213" s="728" t="s">
        <v>2678</v>
      </c>
      <c r="G213" s="728" t="s">
        <v>2796</v>
      </c>
      <c r="H213" s="728" t="s">
        <v>568</v>
      </c>
      <c r="I213" s="728" t="s">
        <v>2993</v>
      </c>
      <c r="J213" s="728" t="s">
        <v>2994</v>
      </c>
      <c r="K213" s="728" t="s">
        <v>2995</v>
      </c>
      <c r="L213" s="729">
        <v>78.33</v>
      </c>
      <c r="M213" s="729">
        <v>78.33</v>
      </c>
      <c r="N213" s="728">
        <v>1</v>
      </c>
      <c r="O213" s="813">
        <v>0.5</v>
      </c>
      <c r="P213" s="729">
        <v>78.33</v>
      </c>
      <c r="Q213" s="746">
        <v>1</v>
      </c>
      <c r="R213" s="728">
        <v>1</v>
      </c>
      <c r="S213" s="746">
        <v>1</v>
      </c>
      <c r="T213" s="813">
        <v>0.5</v>
      </c>
      <c r="U213" s="769">
        <v>1</v>
      </c>
    </row>
    <row r="214" spans="1:21" ht="14.4" customHeight="1" x14ac:dyDescent="0.3">
      <c r="A214" s="727">
        <v>32</v>
      </c>
      <c r="B214" s="728" t="s">
        <v>2677</v>
      </c>
      <c r="C214" s="728" t="s">
        <v>2681</v>
      </c>
      <c r="D214" s="811" t="s">
        <v>5086</v>
      </c>
      <c r="E214" s="812" t="s">
        <v>2721</v>
      </c>
      <c r="F214" s="728" t="s">
        <v>2678</v>
      </c>
      <c r="G214" s="728" t="s">
        <v>2802</v>
      </c>
      <c r="H214" s="728" t="s">
        <v>568</v>
      </c>
      <c r="I214" s="728" t="s">
        <v>2803</v>
      </c>
      <c r="J214" s="728" t="s">
        <v>805</v>
      </c>
      <c r="K214" s="728" t="s">
        <v>2804</v>
      </c>
      <c r="L214" s="729">
        <v>45.56</v>
      </c>
      <c r="M214" s="729">
        <v>45.56</v>
      </c>
      <c r="N214" s="728">
        <v>1</v>
      </c>
      <c r="O214" s="813">
        <v>0.5</v>
      </c>
      <c r="P214" s="729"/>
      <c r="Q214" s="746">
        <v>0</v>
      </c>
      <c r="R214" s="728"/>
      <c r="S214" s="746">
        <v>0</v>
      </c>
      <c r="T214" s="813"/>
      <c r="U214" s="769">
        <v>0</v>
      </c>
    </row>
    <row r="215" spans="1:21" ht="14.4" customHeight="1" x14ac:dyDescent="0.3">
      <c r="A215" s="727">
        <v>32</v>
      </c>
      <c r="B215" s="728" t="s">
        <v>2677</v>
      </c>
      <c r="C215" s="728" t="s">
        <v>2681</v>
      </c>
      <c r="D215" s="811" t="s">
        <v>5086</v>
      </c>
      <c r="E215" s="812" t="s">
        <v>2721</v>
      </c>
      <c r="F215" s="728" t="s">
        <v>2678</v>
      </c>
      <c r="G215" s="728" t="s">
        <v>2751</v>
      </c>
      <c r="H215" s="728" t="s">
        <v>568</v>
      </c>
      <c r="I215" s="728" t="s">
        <v>2996</v>
      </c>
      <c r="J215" s="728" t="s">
        <v>2997</v>
      </c>
      <c r="K215" s="728" t="s">
        <v>2967</v>
      </c>
      <c r="L215" s="729">
        <v>846.47</v>
      </c>
      <c r="M215" s="729">
        <v>846.47</v>
      </c>
      <c r="N215" s="728">
        <v>1</v>
      </c>
      <c r="O215" s="813">
        <v>0.5</v>
      </c>
      <c r="P215" s="729">
        <v>846.47</v>
      </c>
      <c r="Q215" s="746">
        <v>1</v>
      </c>
      <c r="R215" s="728">
        <v>1</v>
      </c>
      <c r="S215" s="746">
        <v>1</v>
      </c>
      <c r="T215" s="813">
        <v>0.5</v>
      </c>
      <c r="U215" s="769">
        <v>1</v>
      </c>
    </row>
    <row r="216" spans="1:21" ht="14.4" customHeight="1" x14ac:dyDescent="0.3">
      <c r="A216" s="727">
        <v>32</v>
      </c>
      <c r="B216" s="728" t="s">
        <v>2677</v>
      </c>
      <c r="C216" s="728" t="s">
        <v>2681</v>
      </c>
      <c r="D216" s="811" t="s">
        <v>5086</v>
      </c>
      <c r="E216" s="812" t="s">
        <v>2721</v>
      </c>
      <c r="F216" s="728" t="s">
        <v>2678</v>
      </c>
      <c r="G216" s="728" t="s">
        <v>2751</v>
      </c>
      <c r="H216" s="728" t="s">
        <v>661</v>
      </c>
      <c r="I216" s="728" t="s">
        <v>2260</v>
      </c>
      <c r="J216" s="728" t="s">
        <v>2261</v>
      </c>
      <c r="K216" s="728" t="s">
        <v>2262</v>
      </c>
      <c r="L216" s="729">
        <v>846.47</v>
      </c>
      <c r="M216" s="729">
        <v>846.47</v>
      </c>
      <c r="N216" s="728">
        <v>1</v>
      </c>
      <c r="O216" s="813">
        <v>0.5</v>
      </c>
      <c r="P216" s="729">
        <v>846.47</v>
      </c>
      <c r="Q216" s="746">
        <v>1</v>
      </c>
      <c r="R216" s="728">
        <v>1</v>
      </c>
      <c r="S216" s="746">
        <v>1</v>
      </c>
      <c r="T216" s="813">
        <v>0.5</v>
      </c>
      <c r="U216" s="769">
        <v>1</v>
      </c>
    </row>
    <row r="217" spans="1:21" ht="14.4" customHeight="1" x14ac:dyDescent="0.3">
      <c r="A217" s="727">
        <v>32</v>
      </c>
      <c r="B217" s="728" t="s">
        <v>2677</v>
      </c>
      <c r="C217" s="728" t="s">
        <v>2681</v>
      </c>
      <c r="D217" s="811" t="s">
        <v>5086</v>
      </c>
      <c r="E217" s="812" t="s">
        <v>2721</v>
      </c>
      <c r="F217" s="728" t="s">
        <v>2678</v>
      </c>
      <c r="G217" s="728" t="s">
        <v>2751</v>
      </c>
      <c r="H217" s="728" t="s">
        <v>661</v>
      </c>
      <c r="I217" s="728" t="s">
        <v>2260</v>
      </c>
      <c r="J217" s="728" t="s">
        <v>2261</v>
      </c>
      <c r="K217" s="728" t="s">
        <v>2262</v>
      </c>
      <c r="L217" s="729">
        <v>3231.81</v>
      </c>
      <c r="M217" s="729">
        <v>12927.24</v>
      </c>
      <c r="N217" s="728">
        <v>4</v>
      </c>
      <c r="O217" s="813">
        <v>2</v>
      </c>
      <c r="P217" s="729">
        <v>6463.62</v>
      </c>
      <c r="Q217" s="746">
        <v>0.5</v>
      </c>
      <c r="R217" s="728">
        <v>2</v>
      </c>
      <c r="S217" s="746">
        <v>0.5</v>
      </c>
      <c r="T217" s="813">
        <v>1</v>
      </c>
      <c r="U217" s="769">
        <v>0.5</v>
      </c>
    </row>
    <row r="218" spans="1:21" ht="14.4" customHeight="1" x14ac:dyDescent="0.3">
      <c r="A218" s="727">
        <v>32</v>
      </c>
      <c r="B218" s="728" t="s">
        <v>2677</v>
      </c>
      <c r="C218" s="728" t="s">
        <v>2681</v>
      </c>
      <c r="D218" s="811" t="s">
        <v>5086</v>
      </c>
      <c r="E218" s="812" t="s">
        <v>2721</v>
      </c>
      <c r="F218" s="728" t="s">
        <v>2678</v>
      </c>
      <c r="G218" s="728" t="s">
        <v>2998</v>
      </c>
      <c r="H218" s="728" t="s">
        <v>568</v>
      </c>
      <c r="I218" s="728" t="s">
        <v>2999</v>
      </c>
      <c r="J218" s="728" t="s">
        <v>1072</v>
      </c>
      <c r="K218" s="728" t="s">
        <v>3000</v>
      </c>
      <c r="L218" s="729">
        <v>107.27</v>
      </c>
      <c r="M218" s="729">
        <v>107.27</v>
      </c>
      <c r="N218" s="728">
        <v>1</v>
      </c>
      <c r="O218" s="813">
        <v>1</v>
      </c>
      <c r="P218" s="729"/>
      <c r="Q218" s="746">
        <v>0</v>
      </c>
      <c r="R218" s="728"/>
      <c r="S218" s="746">
        <v>0</v>
      </c>
      <c r="T218" s="813"/>
      <c r="U218" s="769">
        <v>0</v>
      </c>
    </row>
    <row r="219" spans="1:21" ht="14.4" customHeight="1" x14ac:dyDescent="0.3">
      <c r="A219" s="727">
        <v>32</v>
      </c>
      <c r="B219" s="728" t="s">
        <v>2677</v>
      </c>
      <c r="C219" s="728" t="s">
        <v>2681</v>
      </c>
      <c r="D219" s="811" t="s">
        <v>5086</v>
      </c>
      <c r="E219" s="812" t="s">
        <v>2721</v>
      </c>
      <c r="F219" s="728" t="s">
        <v>2678</v>
      </c>
      <c r="G219" s="728" t="s">
        <v>3001</v>
      </c>
      <c r="H219" s="728" t="s">
        <v>568</v>
      </c>
      <c r="I219" s="728" t="s">
        <v>3002</v>
      </c>
      <c r="J219" s="728" t="s">
        <v>1604</v>
      </c>
      <c r="K219" s="728" t="s">
        <v>3003</v>
      </c>
      <c r="L219" s="729">
        <v>0</v>
      </c>
      <c r="M219" s="729">
        <v>0</v>
      </c>
      <c r="N219" s="728">
        <v>1</v>
      </c>
      <c r="O219" s="813">
        <v>1</v>
      </c>
      <c r="P219" s="729">
        <v>0</v>
      </c>
      <c r="Q219" s="746"/>
      <c r="R219" s="728">
        <v>1</v>
      </c>
      <c r="S219" s="746">
        <v>1</v>
      </c>
      <c r="T219" s="813">
        <v>1</v>
      </c>
      <c r="U219" s="769">
        <v>1</v>
      </c>
    </row>
    <row r="220" spans="1:21" ht="14.4" customHeight="1" x14ac:dyDescent="0.3">
      <c r="A220" s="727">
        <v>32</v>
      </c>
      <c r="B220" s="728" t="s">
        <v>2677</v>
      </c>
      <c r="C220" s="728" t="s">
        <v>2681</v>
      </c>
      <c r="D220" s="811" t="s">
        <v>5086</v>
      </c>
      <c r="E220" s="812" t="s">
        <v>2721</v>
      </c>
      <c r="F220" s="728" t="s">
        <v>2678</v>
      </c>
      <c r="G220" s="728" t="s">
        <v>2752</v>
      </c>
      <c r="H220" s="728" t="s">
        <v>568</v>
      </c>
      <c r="I220" s="728" t="s">
        <v>3004</v>
      </c>
      <c r="J220" s="728" t="s">
        <v>1680</v>
      </c>
      <c r="K220" s="728" t="s">
        <v>3005</v>
      </c>
      <c r="L220" s="729">
        <v>0</v>
      </c>
      <c r="M220" s="729">
        <v>0</v>
      </c>
      <c r="N220" s="728">
        <v>1</v>
      </c>
      <c r="O220" s="813">
        <v>0.5</v>
      </c>
      <c r="P220" s="729"/>
      <c r="Q220" s="746"/>
      <c r="R220" s="728"/>
      <c r="S220" s="746">
        <v>0</v>
      </c>
      <c r="T220" s="813"/>
      <c r="U220" s="769">
        <v>0</v>
      </c>
    </row>
    <row r="221" spans="1:21" ht="14.4" customHeight="1" x14ac:dyDescent="0.3">
      <c r="A221" s="727">
        <v>32</v>
      </c>
      <c r="B221" s="728" t="s">
        <v>2677</v>
      </c>
      <c r="C221" s="728" t="s">
        <v>2681</v>
      </c>
      <c r="D221" s="811" t="s">
        <v>5086</v>
      </c>
      <c r="E221" s="812" t="s">
        <v>2721</v>
      </c>
      <c r="F221" s="728" t="s">
        <v>2678</v>
      </c>
      <c r="G221" s="728" t="s">
        <v>2888</v>
      </c>
      <c r="H221" s="728" t="s">
        <v>568</v>
      </c>
      <c r="I221" s="728" t="s">
        <v>2889</v>
      </c>
      <c r="J221" s="728" t="s">
        <v>2890</v>
      </c>
      <c r="K221" s="728" t="s">
        <v>2891</v>
      </c>
      <c r="L221" s="729">
        <v>439.61</v>
      </c>
      <c r="M221" s="729">
        <v>439.61</v>
      </c>
      <c r="N221" s="728">
        <v>1</v>
      </c>
      <c r="O221" s="813">
        <v>1</v>
      </c>
      <c r="P221" s="729"/>
      <c r="Q221" s="746">
        <v>0</v>
      </c>
      <c r="R221" s="728"/>
      <c r="S221" s="746">
        <v>0</v>
      </c>
      <c r="T221" s="813"/>
      <c r="U221" s="769">
        <v>0</v>
      </c>
    </row>
    <row r="222" spans="1:21" ht="14.4" customHeight="1" x14ac:dyDescent="0.3">
      <c r="A222" s="727">
        <v>32</v>
      </c>
      <c r="B222" s="728" t="s">
        <v>2677</v>
      </c>
      <c r="C222" s="728" t="s">
        <v>2681</v>
      </c>
      <c r="D222" s="811" t="s">
        <v>5086</v>
      </c>
      <c r="E222" s="812" t="s">
        <v>2721</v>
      </c>
      <c r="F222" s="728" t="s">
        <v>2678</v>
      </c>
      <c r="G222" s="728" t="s">
        <v>2729</v>
      </c>
      <c r="H222" s="728" t="s">
        <v>568</v>
      </c>
      <c r="I222" s="728" t="s">
        <v>2730</v>
      </c>
      <c r="J222" s="728" t="s">
        <v>2731</v>
      </c>
      <c r="K222" s="728" t="s">
        <v>2732</v>
      </c>
      <c r="L222" s="729">
        <v>88.76</v>
      </c>
      <c r="M222" s="729">
        <v>355.04</v>
      </c>
      <c r="N222" s="728">
        <v>4</v>
      </c>
      <c r="O222" s="813">
        <v>3</v>
      </c>
      <c r="P222" s="729">
        <v>355.04</v>
      </c>
      <c r="Q222" s="746">
        <v>1</v>
      </c>
      <c r="R222" s="728">
        <v>4</v>
      </c>
      <c r="S222" s="746">
        <v>1</v>
      </c>
      <c r="T222" s="813">
        <v>3</v>
      </c>
      <c r="U222" s="769">
        <v>1</v>
      </c>
    </row>
    <row r="223" spans="1:21" ht="14.4" customHeight="1" x14ac:dyDescent="0.3">
      <c r="A223" s="727">
        <v>32</v>
      </c>
      <c r="B223" s="728" t="s">
        <v>2677</v>
      </c>
      <c r="C223" s="728" t="s">
        <v>2681</v>
      </c>
      <c r="D223" s="811" t="s">
        <v>5086</v>
      </c>
      <c r="E223" s="812" t="s">
        <v>2721</v>
      </c>
      <c r="F223" s="728" t="s">
        <v>2678</v>
      </c>
      <c r="G223" s="728" t="s">
        <v>3006</v>
      </c>
      <c r="H223" s="728" t="s">
        <v>568</v>
      </c>
      <c r="I223" s="728" t="s">
        <v>3007</v>
      </c>
      <c r="J223" s="728" t="s">
        <v>1267</v>
      </c>
      <c r="K223" s="728" t="s">
        <v>3008</v>
      </c>
      <c r="L223" s="729">
        <v>0</v>
      </c>
      <c r="M223" s="729">
        <v>0</v>
      </c>
      <c r="N223" s="728">
        <v>1</v>
      </c>
      <c r="O223" s="813">
        <v>0.5</v>
      </c>
      <c r="P223" s="729"/>
      <c r="Q223" s="746"/>
      <c r="R223" s="728"/>
      <c r="S223" s="746">
        <v>0</v>
      </c>
      <c r="T223" s="813"/>
      <c r="U223" s="769">
        <v>0</v>
      </c>
    </row>
    <row r="224" spans="1:21" ht="14.4" customHeight="1" x14ac:dyDescent="0.3">
      <c r="A224" s="727">
        <v>32</v>
      </c>
      <c r="B224" s="728" t="s">
        <v>2677</v>
      </c>
      <c r="C224" s="728" t="s">
        <v>2681</v>
      </c>
      <c r="D224" s="811" t="s">
        <v>5086</v>
      </c>
      <c r="E224" s="812" t="s">
        <v>2721</v>
      </c>
      <c r="F224" s="728" t="s">
        <v>2678</v>
      </c>
      <c r="G224" s="728" t="s">
        <v>2902</v>
      </c>
      <c r="H224" s="728" t="s">
        <v>568</v>
      </c>
      <c r="I224" s="728" t="s">
        <v>3009</v>
      </c>
      <c r="J224" s="728" t="s">
        <v>3010</v>
      </c>
      <c r="K224" s="728" t="s">
        <v>3011</v>
      </c>
      <c r="L224" s="729">
        <v>0</v>
      </c>
      <c r="M224" s="729">
        <v>0</v>
      </c>
      <c r="N224" s="728">
        <v>1</v>
      </c>
      <c r="O224" s="813">
        <v>0.5</v>
      </c>
      <c r="P224" s="729">
        <v>0</v>
      </c>
      <c r="Q224" s="746"/>
      <c r="R224" s="728">
        <v>1</v>
      </c>
      <c r="S224" s="746">
        <v>1</v>
      </c>
      <c r="T224" s="813">
        <v>0.5</v>
      </c>
      <c r="U224" s="769">
        <v>1</v>
      </c>
    </row>
    <row r="225" spans="1:21" ht="14.4" customHeight="1" x14ac:dyDescent="0.3">
      <c r="A225" s="727">
        <v>32</v>
      </c>
      <c r="B225" s="728" t="s">
        <v>2677</v>
      </c>
      <c r="C225" s="728" t="s">
        <v>2681</v>
      </c>
      <c r="D225" s="811" t="s">
        <v>5086</v>
      </c>
      <c r="E225" s="812" t="s">
        <v>2721</v>
      </c>
      <c r="F225" s="728" t="s">
        <v>2678</v>
      </c>
      <c r="G225" s="728" t="s">
        <v>2972</v>
      </c>
      <c r="H225" s="728" t="s">
        <v>568</v>
      </c>
      <c r="I225" s="728" t="s">
        <v>3012</v>
      </c>
      <c r="J225" s="728" t="s">
        <v>3013</v>
      </c>
      <c r="K225" s="728" t="s">
        <v>3014</v>
      </c>
      <c r="L225" s="729">
        <v>0</v>
      </c>
      <c r="M225" s="729">
        <v>0</v>
      </c>
      <c r="N225" s="728">
        <v>1</v>
      </c>
      <c r="O225" s="813">
        <v>0.5</v>
      </c>
      <c r="P225" s="729"/>
      <c r="Q225" s="746"/>
      <c r="R225" s="728"/>
      <c r="S225" s="746">
        <v>0</v>
      </c>
      <c r="T225" s="813"/>
      <c r="U225" s="769">
        <v>0</v>
      </c>
    </row>
    <row r="226" spans="1:21" ht="14.4" customHeight="1" x14ac:dyDescent="0.3">
      <c r="A226" s="727">
        <v>32</v>
      </c>
      <c r="B226" s="728" t="s">
        <v>2677</v>
      </c>
      <c r="C226" s="728" t="s">
        <v>2681</v>
      </c>
      <c r="D226" s="811" t="s">
        <v>5086</v>
      </c>
      <c r="E226" s="812" t="s">
        <v>2721</v>
      </c>
      <c r="F226" s="728" t="s">
        <v>2678</v>
      </c>
      <c r="G226" s="728" t="s">
        <v>2733</v>
      </c>
      <c r="H226" s="728" t="s">
        <v>568</v>
      </c>
      <c r="I226" s="728" t="s">
        <v>2734</v>
      </c>
      <c r="J226" s="728" t="s">
        <v>1436</v>
      </c>
      <c r="K226" s="728" t="s">
        <v>2735</v>
      </c>
      <c r="L226" s="729">
        <v>34.19</v>
      </c>
      <c r="M226" s="729">
        <v>68.38</v>
      </c>
      <c r="N226" s="728">
        <v>2</v>
      </c>
      <c r="O226" s="813">
        <v>0.5</v>
      </c>
      <c r="P226" s="729"/>
      <c r="Q226" s="746">
        <v>0</v>
      </c>
      <c r="R226" s="728"/>
      <c r="S226" s="746">
        <v>0</v>
      </c>
      <c r="T226" s="813"/>
      <c r="U226" s="769">
        <v>0</v>
      </c>
    </row>
    <row r="227" spans="1:21" ht="14.4" customHeight="1" x14ac:dyDescent="0.3">
      <c r="A227" s="727">
        <v>32</v>
      </c>
      <c r="B227" s="728" t="s">
        <v>2677</v>
      </c>
      <c r="C227" s="728" t="s">
        <v>2681</v>
      </c>
      <c r="D227" s="811" t="s">
        <v>5086</v>
      </c>
      <c r="E227" s="812" t="s">
        <v>2721</v>
      </c>
      <c r="F227" s="728" t="s">
        <v>2678</v>
      </c>
      <c r="G227" s="728" t="s">
        <v>2762</v>
      </c>
      <c r="H227" s="728" t="s">
        <v>661</v>
      </c>
      <c r="I227" s="728" t="s">
        <v>2763</v>
      </c>
      <c r="J227" s="728" t="s">
        <v>895</v>
      </c>
      <c r="K227" s="728" t="s">
        <v>2137</v>
      </c>
      <c r="L227" s="729">
        <v>368.16</v>
      </c>
      <c r="M227" s="729">
        <v>1104.48</v>
      </c>
      <c r="N227" s="728">
        <v>3</v>
      </c>
      <c r="O227" s="813">
        <v>2</v>
      </c>
      <c r="P227" s="729">
        <v>368.16</v>
      </c>
      <c r="Q227" s="746">
        <v>0.33333333333333337</v>
      </c>
      <c r="R227" s="728">
        <v>1</v>
      </c>
      <c r="S227" s="746">
        <v>0.33333333333333331</v>
      </c>
      <c r="T227" s="813">
        <v>1</v>
      </c>
      <c r="U227" s="769">
        <v>0.5</v>
      </c>
    </row>
    <row r="228" spans="1:21" ht="14.4" customHeight="1" x14ac:dyDescent="0.3">
      <c r="A228" s="727">
        <v>32</v>
      </c>
      <c r="B228" s="728" t="s">
        <v>2677</v>
      </c>
      <c r="C228" s="728" t="s">
        <v>2681</v>
      </c>
      <c r="D228" s="811" t="s">
        <v>5086</v>
      </c>
      <c r="E228" s="812" t="s">
        <v>2721</v>
      </c>
      <c r="F228" s="728" t="s">
        <v>2678</v>
      </c>
      <c r="G228" s="728" t="s">
        <v>2762</v>
      </c>
      <c r="H228" s="728" t="s">
        <v>661</v>
      </c>
      <c r="I228" s="728" t="s">
        <v>2764</v>
      </c>
      <c r="J228" s="728" t="s">
        <v>895</v>
      </c>
      <c r="K228" s="728" t="s">
        <v>2143</v>
      </c>
      <c r="L228" s="729">
        <v>490.89</v>
      </c>
      <c r="M228" s="729">
        <v>3436.2299999999996</v>
      </c>
      <c r="N228" s="728">
        <v>7</v>
      </c>
      <c r="O228" s="813">
        <v>3</v>
      </c>
      <c r="P228" s="729">
        <v>2945.3399999999997</v>
      </c>
      <c r="Q228" s="746">
        <v>0.85714285714285721</v>
      </c>
      <c r="R228" s="728">
        <v>6</v>
      </c>
      <c r="S228" s="746">
        <v>0.8571428571428571</v>
      </c>
      <c r="T228" s="813">
        <v>2.5</v>
      </c>
      <c r="U228" s="769">
        <v>0.83333333333333337</v>
      </c>
    </row>
    <row r="229" spans="1:21" ht="14.4" customHeight="1" x14ac:dyDescent="0.3">
      <c r="A229" s="727">
        <v>32</v>
      </c>
      <c r="B229" s="728" t="s">
        <v>2677</v>
      </c>
      <c r="C229" s="728" t="s">
        <v>2681</v>
      </c>
      <c r="D229" s="811" t="s">
        <v>5086</v>
      </c>
      <c r="E229" s="812" t="s">
        <v>2721</v>
      </c>
      <c r="F229" s="728" t="s">
        <v>2678</v>
      </c>
      <c r="G229" s="728" t="s">
        <v>2762</v>
      </c>
      <c r="H229" s="728" t="s">
        <v>661</v>
      </c>
      <c r="I229" s="728" t="s">
        <v>2765</v>
      </c>
      <c r="J229" s="728" t="s">
        <v>895</v>
      </c>
      <c r="K229" s="728" t="s">
        <v>2139</v>
      </c>
      <c r="L229" s="729">
        <v>736.33</v>
      </c>
      <c r="M229" s="729">
        <v>2945.32</v>
      </c>
      <c r="N229" s="728">
        <v>4</v>
      </c>
      <c r="O229" s="813">
        <v>1</v>
      </c>
      <c r="P229" s="729">
        <v>1472.66</v>
      </c>
      <c r="Q229" s="746">
        <v>0.5</v>
      </c>
      <c r="R229" s="728">
        <v>2</v>
      </c>
      <c r="S229" s="746">
        <v>0.5</v>
      </c>
      <c r="T229" s="813">
        <v>0.5</v>
      </c>
      <c r="U229" s="769">
        <v>0.5</v>
      </c>
    </row>
    <row r="230" spans="1:21" ht="14.4" customHeight="1" x14ac:dyDescent="0.3">
      <c r="A230" s="727">
        <v>32</v>
      </c>
      <c r="B230" s="728" t="s">
        <v>2677</v>
      </c>
      <c r="C230" s="728" t="s">
        <v>2681</v>
      </c>
      <c r="D230" s="811" t="s">
        <v>5086</v>
      </c>
      <c r="E230" s="812" t="s">
        <v>2721</v>
      </c>
      <c r="F230" s="728" t="s">
        <v>2678</v>
      </c>
      <c r="G230" s="728" t="s">
        <v>2762</v>
      </c>
      <c r="H230" s="728" t="s">
        <v>661</v>
      </c>
      <c r="I230" s="728" t="s">
        <v>2144</v>
      </c>
      <c r="J230" s="728" t="s">
        <v>895</v>
      </c>
      <c r="K230" s="728" t="s">
        <v>2145</v>
      </c>
      <c r="L230" s="729">
        <v>923.74</v>
      </c>
      <c r="M230" s="729">
        <v>1847.48</v>
      </c>
      <c r="N230" s="728">
        <v>2</v>
      </c>
      <c r="O230" s="813">
        <v>0.5</v>
      </c>
      <c r="P230" s="729">
        <v>1847.48</v>
      </c>
      <c r="Q230" s="746">
        <v>1</v>
      </c>
      <c r="R230" s="728">
        <v>2</v>
      </c>
      <c r="S230" s="746">
        <v>1</v>
      </c>
      <c r="T230" s="813">
        <v>0.5</v>
      </c>
      <c r="U230" s="769">
        <v>1</v>
      </c>
    </row>
    <row r="231" spans="1:21" ht="14.4" customHeight="1" x14ac:dyDescent="0.3">
      <c r="A231" s="727">
        <v>32</v>
      </c>
      <c r="B231" s="728" t="s">
        <v>2677</v>
      </c>
      <c r="C231" s="728" t="s">
        <v>2681</v>
      </c>
      <c r="D231" s="811" t="s">
        <v>5086</v>
      </c>
      <c r="E231" s="812" t="s">
        <v>2721</v>
      </c>
      <c r="F231" s="728" t="s">
        <v>2678</v>
      </c>
      <c r="G231" s="728" t="s">
        <v>2762</v>
      </c>
      <c r="H231" s="728" t="s">
        <v>661</v>
      </c>
      <c r="I231" s="728" t="s">
        <v>2910</v>
      </c>
      <c r="J231" s="728" t="s">
        <v>901</v>
      </c>
      <c r="K231" s="728" t="s">
        <v>2911</v>
      </c>
      <c r="L231" s="729">
        <v>1385.62</v>
      </c>
      <c r="M231" s="729">
        <v>4156.8599999999997</v>
      </c>
      <c r="N231" s="728">
        <v>3</v>
      </c>
      <c r="O231" s="813">
        <v>2</v>
      </c>
      <c r="P231" s="729">
        <v>1385.62</v>
      </c>
      <c r="Q231" s="746">
        <v>0.33333333333333331</v>
      </c>
      <c r="R231" s="728">
        <v>1</v>
      </c>
      <c r="S231" s="746">
        <v>0.33333333333333331</v>
      </c>
      <c r="T231" s="813">
        <v>1</v>
      </c>
      <c r="U231" s="769">
        <v>0.5</v>
      </c>
    </row>
    <row r="232" spans="1:21" ht="14.4" customHeight="1" x14ac:dyDescent="0.3">
      <c r="A232" s="727">
        <v>32</v>
      </c>
      <c r="B232" s="728" t="s">
        <v>2677</v>
      </c>
      <c r="C232" s="728" t="s">
        <v>2681</v>
      </c>
      <c r="D232" s="811" t="s">
        <v>5086</v>
      </c>
      <c r="E232" s="812" t="s">
        <v>2721</v>
      </c>
      <c r="F232" s="728" t="s">
        <v>2678</v>
      </c>
      <c r="G232" s="728" t="s">
        <v>2762</v>
      </c>
      <c r="H232" s="728" t="s">
        <v>661</v>
      </c>
      <c r="I232" s="728" t="s">
        <v>2479</v>
      </c>
      <c r="J232" s="728" t="s">
        <v>901</v>
      </c>
      <c r="K232" s="728" t="s">
        <v>3015</v>
      </c>
      <c r="L232" s="729">
        <v>1847.49</v>
      </c>
      <c r="M232" s="729">
        <v>1847.49</v>
      </c>
      <c r="N232" s="728">
        <v>1</v>
      </c>
      <c r="O232" s="813">
        <v>0.5</v>
      </c>
      <c r="P232" s="729">
        <v>1847.49</v>
      </c>
      <c r="Q232" s="746">
        <v>1</v>
      </c>
      <c r="R232" s="728">
        <v>1</v>
      </c>
      <c r="S232" s="746">
        <v>1</v>
      </c>
      <c r="T232" s="813">
        <v>0.5</v>
      </c>
      <c r="U232" s="769">
        <v>1</v>
      </c>
    </row>
    <row r="233" spans="1:21" ht="14.4" customHeight="1" x14ac:dyDescent="0.3">
      <c r="A233" s="727">
        <v>32</v>
      </c>
      <c r="B233" s="728" t="s">
        <v>2677</v>
      </c>
      <c r="C233" s="728" t="s">
        <v>2681</v>
      </c>
      <c r="D233" s="811" t="s">
        <v>5086</v>
      </c>
      <c r="E233" s="812" t="s">
        <v>2721</v>
      </c>
      <c r="F233" s="728" t="s">
        <v>2678</v>
      </c>
      <c r="G233" s="728" t="s">
        <v>2768</v>
      </c>
      <c r="H233" s="728" t="s">
        <v>568</v>
      </c>
      <c r="I233" s="728" t="s">
        <v>2769</v>
      </c>
      <c r="J233" s="728" t="s">
        <v>934</v>
      </c>
      <c r="K233" s="728" t="s">
        <v>2770</v>
      </c>
      <c r="L233" s="729">
        <v>93.71</v>
      </c>
      <c r="M233" s="729">
        <v>187.42</v>
      </c>
      <c r="N233" s="728">
        <v>2</v>
      </c>
      <c r="O233" s="813">
        <v>1</v>
      </c>
      <c r="P233" s="729">
        <v>93.71</v>
      </c>
      <c r="Q233" s="746">
        <v>0.5</v>
      </c>
      <c r="R233" s="728">
        <v>1</v>
      </c>
      <c r="S233" s="746">
        <v>0.5</v>
      </c>
      <c r="T233" s="813">
        <v>0.5</v>
      </c>
      <c r="U233" s="769">
        <v>0.5</v>
      </c>
    </row>
    <row r="234" spans="1:21" ht="14.4" customHeight="1" x14ac:dyDescent="0.3">
      <c r="A234" s="727">
        <v>32</v>
      </c>
      <c r="B234" s="728" t="s">
        <v>2677</v>
      </c>
      <c r="C234" s="728" t="s">
        <v>2681</v>
      </c>
      <c r="D234" s="811" t="s">
        <v>5086</v>
      </c>
      <c r="E234" s="812" t="s">
        <v>2721</v>
      </c>
      <c r="F234" s="728" t="s">
        <v>2678</v>
      </c>
      <c r="G234" s="728" t="s">
        <v>2768</v>
      </c>
      <c r="H234" s="728" t="s">
        <v>568</v>
      </c>
      <c r="I234" s="728" t="s">
        <v>2919</v>
      </c>
      <c r="J234" s="728" t="s">
        <v>934</v>
      </c>
      <c r="K234" s="728" t="s">
        <v>2839</v>
      </c>
      <c r="L234" s="729">
        <v>301.2</v>
      </c>
      <c r="M234" s="729">
        <v>301.2</v>
      </c>
      <c r="N234" s="728">
        <v>1</v>
      </c>
      <c r="O234" s="813">
        <v>0.5</v>
      </c>
      <c r="P234" s="729">
        <v>301.2</v>
      </c>
      <c r="Q234" s="746">
        <v>1</v>
      </c>
      <c r="R234" s="728">
        <v>1</v>
      </c>
      <c r="S234" s="746">
        <v>1</v>
      </c>
      <c r="T234" s="813">
        <v>0.5</v>
      </c>
      <c r="U234" s="769">
        <v>1</v>
      </c>
    </row>
    <row r="235" spans="1:21" ht="14.4" customHeight="1" x14ac:dyDescent="0.3">
      <c r="A235" s="727">
        <v>32</v>
      </c>
      <c r="B235" s="728" t="s">
        <v>2677</v>
      </c>
      <c r="C235" s="728" t="s">
        <v>2681</v>
      </c>
      <c r="D235" s="811" t="s">
        <v>5086</v>
      </c>
      <c r="E235" s="812" t="s">
        <v>2721</v>
      </c>
      <c r="F235" s="728" t="s">
        <v>2678</v>
      </c>
      <c r="G235" s="728" t="s">
        <v>2768</v>
      </c>
      <c r="H235" s="728" t="s">
        <v>568</v>
      </c>
      <c r="I235" s="728" t="s">
        <v>2837</v>
      </c>
      <c r="J235" s="728" t="s">
        <v>934</v>
      </c>
      <c r="K235" s="728" t="s">
        <v>2770</v>
      </c>
      <c r="L235" s="729">
        <v>57.64</v>
      </c>
      <c r="M235" s="729">
        <v>172.92000000000002</v>
      </c>
      <c r="N235" s="728">
        <v>3</v>
      </c>
      <c r="O235" s="813">
        <v>2.5</v>
      </c>
      <c r="P235" s="729">
        <v>172.92000000000002</v>
      </c>
      <c r="Q235" s="746">
        <v>1</v>
      </c>
      <c r="R235" s="728">
        <v>3</v>
      </c>
      <c r="S235" s="746">
        <v>1</v>
      </c>
      <c r="T235" s="813">
        <v>2.5</v>
      </c>
      <c r="U235" s="769">
        <v>1</v>
      </c>
    </row>
    <row r="236" spans="1:21" ht="14.4" customHeight="1" x14ac:dyDescent="0.3">
      <c r="A236" s="727">
        <v>32</v>
      </c>
      <c r="B236" s="728" t="s">
        <v>2677</v>
      </c>
      <c r="C236" s="728" t="s">
        <v>2681</v>
      </c>
      <c r="D236" s="811" t="s">
        <v>5086</v>
      </c>
      <c r="E236" s="812" t="s">
        <v>2721</v>
      </c>
      <c r="F236" s="728" t="s">
        <v>2678</v>
      </c>
      <c r="G236" s="728" t="s">
        <v>2980</v>
      </c>
      <c r="H236" s="728" t="s">
        <v>568</v>
      </c>
      <c r="I236" s="728" t="s">
        <v>3016</v>
      </c>
      <c r="J236" s="728" t="s">
        <v>2982</v>
      </c>
      <c r="K236" s="728" t="s">
        <v>3017</v>
      </c>
      <c r="L236" s="729">
        <v>0</v>
      </c>
      <c r="M236" s="729">
        <v>0</v>
      </c>
      <c r="N236" s="728">
        <v>1</v>
      </c>
      <c r="O236" s="813">
        <v>0.5</v>
      </c>
      <c r="P236" s="729">
        <v>0</v>
      </c>
      <c r="Q236" s="746"/>
      <c r="R236" s="728">
        <v>1</v>
      </c>
      <c r="S236" s="746">
        <v>1</v>
      </c>
      <c r="T236" s="813">
        <v>0.5</v>
      </c>
      <c r="U236" s="769">
        <v>1</v>
      </c>
    </row>
    <row r="237" spans="1:21" ht="14.4" customHeight="1" x14ac:dyDescent="0.3">
      <c r="A237" s="727">
        <v>32</v>
      </c>
      <c r="B237" s="728" t="s">
        <v>2677</v>
      </c>
      <c r="C237" s="728" t="s">
        <v>2681</v>
      </c>
      <c r="D237" s="811" t="s">
        <v>5086</v>
      </c>
      <c r="E237" s="812" t="s">
        <v>2721</v>
      </c>
      <c r="F237" s="728" t="s">
        <v>2678</v>
      </c>
      <c r="G237" s="728" t="s">
        <v>3018</v>
      </c>
      <c r="H237" s="728" t="s">
        <v>568</v>
      </c>
      <c r="I237" s="728" t="s">
        <v>3019</v>
      </c>
      <c r="J237" s="728" t="s">
        <v>3020</v>
      </c>
      <c r="K237" s="728" t="s">
        <v>3021</v>
      </c>
      <c r="L237" s="729">
        <v>477.25</v>
      </c>
      <c r="M237" s="729">
        <v>477.25</v>
      </c>
      <c r="N237" s="728">
        <v>1</v>
      </c>
      <c r="O237" s="813">
        <v>0.5</v>
      </c>
      <c r="P237" s="729">
        <v>477.25</v>
      </c>
      <c r="Q237" s="746">
        <v>1</v>
      </c>
      <c r="R237" s="728">
        <v>1</v>
      </c>
      <c r="S237" s="746">
        <v>1</v>
      </c>
      <c r="T237" s="813">
        <v>0.5</v>
      </c>
      <c r="U237" s="769">
        <v>1</v>
      </c>
    </row>
    <row r="238" spans="1:21" ht="14.4" customHeight="1" x14ac:dyDescent="0.3">
      <c r="A238" s="727">
        <v>32</v>
      </c>
      <c r="B238" s="728" t="s">
        <v>2677</v>
      </c>
      <c r="C238" s="728" t="s">
        <v>2681</v>
      </c>
      <c r="D238" s="811" t="s">
        <v>5086</v>
      </c>
      <c r="E238" s="812" t="s">
        <v>2721</v>
      </c>
      <c r="F238" s="728" t="s">
        <v>2678</v>
      </c>
      <c r="G238" s="728" t="s">
        <v>2771</v>
      </c>
      <c r="H238" s="728" t="s">
        <v>661</v>
      </c>
      <c r="I238" s="728" t="s">
        <v>2840</v>
      </c>
      <c r="J238" s="728" t="s">
        <v>2105</v>
      </c>
      <c r="K238" s="728" t="s">
        <v>2108</v>
      </c>
      <c r="L238" s="729">
        <v>115.18</v>
      </c>
      <c r="M238" s="729">
        <v>115.18</v>
      </c>
      <c r="N238" s="728">
        <v>1</v>
      </c>
      <c r="O238" s="813">
        <v>1</v>
      </c>
      <c r="P238" s="729">
        <v>115.18</v>
      </c>
      <c r="Q238" s="746">
        <v>1</v>
      </c>
      <c r="R238" s="728">
        <v>1</v>
      </c>
      <c r="S238" s="746">
        <v>1</v>
      </c>
      <c r="T238" s="813">
        <v>1</v>
      </c>
      <c r="U238" s="769">
        <v>1</v>
      </c>
    </row>
    <row r="239" spans="1:21" ht="14.4" customHeight="1" x14ac:dyDescent="0.3">
      <c r="A239" s="727">
        <v>32</v>
      </c>
      <c r="B239" s="728" t="s">
        <v>2677</v>
      </c>
      <c r="C239" s="728" t="s">
        <v>2681</v>
      </c>
      <c r="D239" s="811" t="s">
        <v>5086</v>
      </c>
      <c r="E239" s="812" t="s">
        <v>2721</v>
      </c>
      <c r="F239" s="728" t="s">
        <v>2678</v>
      </c>
      <c r="G239" s="728" t="s">
        <v>2771</v>
      </c>
      <c r="H239" s="728" t="s">
        <v>661</v>
      </c>
      <c r="I239" s="728" t="s">
        <v>2840</v>
      </c>
      <c r="J239" s="728" t="s">
        <v>2105</v>
      </c>
      <c r="K239" s="728" t="s">
        <v>2108</v>
      </c>
      <c r="L239" s="729">
        <v>205.84</v>
      </c>
      <c r="M239" s="729">
        <v>617.52</v>
      </c>
      <c r="N239" s="728">
        <v>3</v>
      </c>
      <c r="O239" s="813">
        <v>1.5</v>
      </c>
      <c r="P239" s="729">
        <v>205.84</v>
      </c>
      <c r="Q239" s="746">
        <v>0.33333333333333337</v>
      </c>
      <c r="R239" s="728">
        <v>1</v>
      </c>
      <c r="S239" s="746">
        <v>0.33333333333333331</v>
      </c>
      <c r="T239" s="813">
        <v>0.5</v>
      </c>
      <c r="U239" s="769">
        <v>0.33333333333333331</v>
      </c>
    </row>
    <row r="240" spans="1:21" ht="14.4" customHeight="1" x14ac:dyDescent="0.3">
      <c r="A240" s="727">
        <v>32</v>
      </c>
      <c r="B240" s="728" t="s">
        <v>2677</v>
      </c>
      <c r="C240" s="728" t="s">
        <v>2681</v>
      </c>
      <c r="D240" s="811" t="s">
        <v>5086</v>
      </c>
      <c r="E240" s="812" t="s">
        <v>2721</v>
      </c>
      <c r="F240" s="728" t="s">
        <v>2678</v>
      </c>
      <c r="G240" s="728" t="s">
        <v>2771</v>
      </c>
      <c r="H240" s="728" t="s">
        <v>661</v>
      </c>
      <c r="I240" s="728" t="s">
        <v>3022</v>
      </c>
      <c r="J240" s="728" t="s">
        <v>2105</v>
      </c>
      <c r="K240" s="728" t="s">
        <v>2844</v>
      </c>
      <c r="L240" s="729">
        <v>28.81</v>
      </c>
      <c r="M240" s="729">
        <v>28.81</v>
      </c>
      <c r="N240" s="728">
        <v>1</v>
      </c>
      <c r="O240" s="813">
        <v>1</v>
      </c>
      <c r="P240" s="729">
        <v>28.81</v>
      </c>
      <c r="Q240" s="746">
        <v>1</v>
      </c>
      <c r="R240" s="728">
        <v>1</v>
      </c>
      <c r="S240" s="746">
        <v>1</v>
      </c>
      <c r="T240" s="813">
        <v>1</v>
      </c>
      <c r="U240" s="769">
        <v>1</v>
      </c>
    </row>
    <row r="241" spans="1:21" ht="14.4" customHeight="1" x14ac:dyDescent="0.3">
      <c r="A241" s="727">
        <v>32</v>
      </c>
      <c r="B241" s="728" t="s">
        <v>2677</v>
      </c>
      <c r="C241" s="728" t="s">
        <v>2681</v>
      </c>
      <c r="D241" s="811" t="s">
        <v>5086</v>
      </c>
      <c r="E241" s="812" t="s">
        <v>2721</v>
      </c>
      <c r="F241" s="728" t="s">
        <v>2678</v>
      </c>
      <c r="G241" s="728" t="s">
        <v>2771</v>
      </c>
      <c r="H241" s="728" t="s">
        <v>661</v>
      </c>
      <c r="I241" s="728" t="s">
        <v>2841</v>
      </c>
      <c r="J241" s="728" t="s">
        <v>2105</v>
      </c>
      <c r="K241" s="728" t="s">
        <v>2842</v>
      </c>
      <c r="L241" s="729">
        <v>102.93</v>
      </c>
      <c r="M241" s="729">
        <v>102.93</v>
      </c>
      <c r="N241" s="728">
        <v>1</v>
      </c>
      <c r="O241" s="813">
        <v>0.5</v>
      </c>
      <c r="P241" s="729"/>
      <c r="Q241" s="746">
        <v>0</v>
      </c>
      <c r="R241" s="728"/>
      <c r="S241" s="746">
        <v>0</v>
      </c>
      <c r="T241" s="813"/>
      <c r="U241" s="769">
        <v>0</v>
      </c>
    </row>
    <row r="242" spans="1:21" ht="14.4" customHeight="1" x14ac:dyDescent="0.3">
      <c r="A242" s="727">
        <v>32</v>
      </c>
      <c r="B242" s="728" t="s">
        <v>2677</v>
      </c>
      <c r="C242" s="728" t="s">
        <v>2681</v>
      </c>
      <c r="D242" s="811" t="s">
        <v>5086</v>
      </c>
      <c r="E242" s="812" t="s">
        <v>2721</v>
      </c>
      <c r="F242" s="728" t="s">
        <v>2678</v>
      </c>
      <c r="G242" s="728" t="s">
        <v>2773</v>
      </c>
      <c r="H242" s="728" t="s">
        <v>568</v>
      </c>
      <c r="I242" s="728" t="s">
        <v>2855</v>
      </c>
      <c r="J242" s="728" t="s">
        <v>2856</v>
      </c>
      <c r="K242" s="728" t="s">
        <v>2857</v>
      </c>
      <c r="L242" s="729">
        <v>21.92</v>
      </c>
      <c r="M242" s="729">
        <v>21.92</v>
      </c>
      <c r="N242" s="728">
        <v>1</v>
      </c>
      <c r="O242" s="813">
        <v>1</v>
      </c>
      <c r="P242" s="729"/>
      <c r="Q242" s="746">
        <v>0</v>
      </c>
      <c r="R242" s="728"/>
      <c r="S242" s="746">
        <v>0</v>
      </c>
      <c r="T242" s="813"/>
      <c r="U242" s="769">
        <v>0</v>
      </c>
    </row>
    <row r="243" spans="1:21" ht="14.4" customHeight="1" x14ac:dyDescent="0.3">
      <c r="A243" s="727">
        <v>32</v>
      </c>
      <c r="B243" s="728" t="s">
        <v>2677</v>
      </c>
      <c r="C243" s="728" t="s">
        <v>2681</v>
      </c>
      <c r="D243" s="811" t="s">
        <v>5086</v>
      </c>
      <c r="E243" s="812" t="s">
        <v>2721</v>
      </c>
      <c r="F243" s="728" t="s">
        <v>2678</v>
      </c>
      <c r="G243" s="728" t="s">
        <v>2773</v>
      </c>
      <c r="H243" s="728" t="s">
        <v>568</v>
      </c>
      <c r="I243" s="728" t="s">
        <v>2855</v>
      </c>
      <c r="J243" s="728" t="s">
        <v>2856</v>
      </c>
      <c r="K243" s="728" t="s">
        <v>2857</v>
      </c>
      <c r="L243" s="729">
        <v>24.78</v>
      </c>
      <c r="M243" s="729">
        <v>49.56</v>
      </c>
      <c r="N243" s="728">
        <v>2</v>
      </c>
      <c r="O243" s="813">
        <v>0.5</v>
      </c>
      <c r="P243" s="729">
        <v>49.56</v>
      </c>
      <c r="Q243" s="746">
        <v>1</v>
      </c>
      <c r="R243" s="728">
        <v>2</v>
      </c>
      <c r="S243" s="746">
        <v>1</v>
      </c>
      <c r="T243" s="813">
        <v>0.5</v>
      </c>
      <c r="U243" s="769">
        <v>1</v>
      </c>
    </row>
    <row r="244" spans="1:21" ht="14.4" customHeight="1" x14ac:dyDescent="0.3">
      <c r="A244" s="727">
        <v>32</v>
      </c>
      <c r="B244" s="728" t="s">
        <v>2677</v>
      </c>
      <c r="C244" s="728" t="s">
        <v>2681</v>
      </c>
      <c r="D244" s="811" t="s">
        <v>5086</v>
      </c>
      <c r="E244" s="812" t="s">
        <v>2721</v>
      </c>
      <c r="F244" s="728" t="s">
        <v>2678</v>
      </c>
      <c r="G244" s="728" t="s">
        <v>2773</v>
      </c>
      <c r="H244" s="728" t="s">
        <v>568</v>
      </c>
      <c r="I244" s="728" t="s">
        <v>2774</v>
      </c>
      <c r="J244" s="728" t="s">
        <v>2775</v>
      </c>
      <c r="K244" s="728" t="s">
        <v>2776</v>
      </c>
      <c r="L244" s="729">
        <v>99.11</v>
      </c>
      <c r="M244" s="729">
        <v>1684.87</v>
      </c>
      <c r="N244" s="728">
        <v>17</v>
      </c>
      <c r="O244" s="813">
        <v>5</v>
      </c>
      <c r="P244" s="729">
        <v>1189.32</v>
      </c>
      <c r="Q244" s="746">
        <v>0.70588235294117652</v>
      </c>
      <c r="R244" s="728">
        <v>12</v>
      </c>
      <c r="S244" s="746">
        <v>0.70588235294117652</v>
      </c>
      <c r="T244" s="813">
        <v>3.5</v>
      </c>
      <c r="U244" s="769">
        <v>0.7</v>
      </c>
    </row>
    <row r="245" spans="1:21" ht="14.4" customHeight="1" x14ac:dyDescent="0.3">
      <c r="A245" s="727">
        <v>32</v>
      </c>
      <c r="B245" s="728" t="s">
        <v>2677</v>
      </c>
      <c r="C245" s="728" t="s">
        <v>2681</v>
      </c>
      <c r="D245" s="811" t="s">
        <v>5086</v>
      </c>
      <c r="E245" s="812" t="s">
        <v>2721</v>
      </c>
      <c r="F245" s="728" t="s">
        <v>2678</v>
      </c>
      <c r="G245" s="728" t="s">
        <v>2773</v>
      </c>
      <c r="H245" s="728" t="s">
        <v>568</v>
      </c>
      <c r="I245" s="728" t="s">
        <v>2774</v>
      </c>
      <c r="J245" s="728" t="s">
        <v>2775</v>
      </c>
      <c r="K245" s="728" t="s">
        <v>2776</v>
      </c>
      <c r="L245" s="729">
        <v>87.67</v>
      </c>
      <c r="M245" s="729">
        <v>175.34</v>
      </c>
      <c r="N245" s="728">
        <v>2</v>
      </c>
      <c r="O245" s="813">
        <v>1</v>
      </c>
      <c r="P245" s="729"/>
      <c r="Q245" s="746">
        <v>0</v>
      </c>
      <c r="R245" s="728"/>
      <c r="S245" s="746">
        <v>0</v>
      </c>
      <c r="T245" s="813"/>
      <c r="U245" s="769">
        <v>0</v>
      </c>
    </row>
    <row r="246" spans="1:21" ht="14.4" customHeight="1" x14ac:dyDescent="0.3">
      <c r="A246" s="727">
        <v>32</v>
      </c>
      <c r="B246" s="728" t="s">
        <v>2677</v>
      </c>
      <c r="C246" s="728" t="s">
        <v>2681</v>
      </c>
      <c r="D246" s="811" t="s">
        <v>5086</v>
      </c>
      <c r="E246" s="812" t="s">
        <v>2721</v>
      </c>
      <c r="F246" s="728" t="s">
        <v>2678</v>
      </c>
      <c r="G246" s="728" t="s">
        <v>3023</v>
      </c>
      <c r="H246" s="728" t="s">
        <v>568</v>
      </c>
      <c r="I246" s="728" t="s">
        <v>3024</v>
      </c>
      <c r="J246" s="728" t="s">
        <v>3025</v>
      </c>
      <c r="K246" s="728" t="s">
        <v>3026</v>
      </c>
      <c r="L246" s="729">
        <v>0</v>
      </c>
      <c r="M246" s="729">
        <v>0</v>
      </c>
      <c r="N246" s="728">
        <v>1</v>
      </c>
      <c r="O246" s="813">
        <v>1</v>
      </c>
      <c r="P246" s="729">
        <v>0</v>
      </c>
      <c r="Q246" s="746"/>
      <c r="R246" s="728">
        <v>1</v>
      </c>
      <c r="S246" s="746">
        <v>1</v>
      </c>
      <c r="T246" s="813">
        <v>1</v>
      </c>
      <c r="U246" s="769">
        <v>1</v>
      </c>
    </row>
    <row r="247" spans="1:21" ht="14.4" customHeight="1" x14ac:dyDescent="0.3">
      <c r="A247" s="727">
        <v>32</v>
      </c>
      <c r="B247" s="728" t="s">
        <v>2677</v>
      </c>
      <c r="C247" s="728" t="s">
        <v>2681</v>
      </c>
      <c r="D247" s="811" t="s">
        <v>5086</v>
      </c>
      <c r="E247" s="812" t="s">
        <v>2721</v>
      </c>
      <c r="F247" s="728" t="s">
        <v>2678</v>
      </c>
      <c r="G247" s="728" t="s">
        <v>2858</v>
      </c>
      <c r="H247" s="728" t="s">
        <v>568</v>
      </c>
      <c r="I247" s="728" t="s">
        <v>2859</v>
      </c>
      <c r="J247" s="728" t="s">
        <v>2860</v>
      </c>
      <c r="K247" s="728" t="s">
        <v>2861</v>
      </c>
      <c r="L247" s="729">
        <v>0</v>
      </c>
      <c r="M247" s="729">
        <v>0</v>
      </c>
      <c r="N247" s="728">
        <v>1</v>
      </c>
      <c r="O247" s="813">
        <v>0.5</v>
      </c>
      <c r="P247" s="729"/>
      <c r="Q247" s="746"/>
      <c r="R247" s="728"/>
      <c r="S247" s="746">
        <v>0</v>
      </c>
      <c r="T247" s="813"/>
      <c r="U247" s="769">
        <v>0</v>
      </c>
    </row>
    <row r="248" spans="1:21" ht="14.4" customHeight="1" x14ac:dyDescent="0.3">
      <c r="A248" s="727">
        <v>32</v>
      </c>
      <c r="B248" s="728" t="s">
        <v>2677</v>
      </c>
      <c r="C248" s="728" t="s">
        <v>2681</v>
      </c>
      <c r="D248" s="811" t="s">
        <v>5086</v>
      </c>
      <c r="E248" s="812" t="s">
        <v>2721</v>
      </c>
      <c r="F248" s="728" t="s">
        <v>2678</v>
      </c>
      <c r="G248" s="728" t="s">
        <v>2862</v>
      </c>
      <c r="H248" s="728" t="s">
        <v>568</v>
      </c>
      <c r="I248" s="728" t="s">
        <v>3027</v>
      </c>
      <c r="J248" s="728" t="s">
        <v>2864</v>
      </c>
      <c r="K248" s="728" t="s">
        <v>3028</v>
      </c>
      <c r="L248" s="729">
        <v>0</v>
      </c>
      <c r="M248" s="729">
        <v>0</v>
      </c>
      <c r="N248" s="728">
        <v>1</v>
      </c>
      <c r="O248" s="813">
        <v>0.5</v>
      </c>
      <c r="P248" s="729">
        <v>0</v>
      </c>
      <c r="Q248" s="746"/>
      <c r="R248" s="728">
        <v>1</v>
      </c>
      <c r="S248" s="746">
        <v>1</v>
      </c>
      <c r="T248" s="813">
        <v>0.5</v>
      </c>
      <c r="U248" s="769">
        <v>1</v>
      </c>
    </row>
    <row r="249" spans="1:21" ht="14.4" customHeight="1" x14ac:dyDescent="0.3">
      <c r="A249" s="727">
        <v>32</v>
      </c>
      <c r="B249" s="728" t="s">
        <v>2677</v>
      </c>
      <c r="C249" s="728" t="s">
        <v>2681</v>
      </c>
      <c r="D249" s="811" t="s">
        <v>5086</v>
      </c>
      <c r="E249" s="812" t="s">
        <v>2721</v>
      </c>
      <c r="F249" s="728" t="s">
        <v>2678</v>
      </c>
      <c r="G249" s="728" t="s">
        <v>2777</v>
      </c>
      <c r="H249" s="728" t="s">
        <v>568</v>
      </c>
      <c r="I249" s="728" t="s">
        <v>2778</v>
      </c>
      <c r="J249" s="728" t="s">
        <v>1431</v>
      </c>
      <c r="K249" s="728" t="s">
        <v>2779</v>
      </c>
      <c r="L249" s="729">
        <v>66.88</v>
      </c>
      <c r="M249" s="729">
        <v>133.76</v>
      </c>
      <c r="N249" s="728">
        <v>2</v>
      </c>
      <c r="O249" s="813">
        <v>0.5</v>
      </c>
      <c r="P249" s="729">
        <v>133.76</v>
      </c>
      <c r="Q249" s="746">
        <v>1</v>
      </c>
      <c r="R249" s="728">
        <v>2</v>
      </c>
      <c r="S249" s="746">
        <v>1</v>
      </c>
      <c r="T249" s="813">
        <v>0.5</v>
      </c>
      <c r="U249" s="769">
        <v>1</v>
      </c>
    </row>
    <row r="250" spans="1:21" ht="14.4" customHeight="1" x14ac:dyDescent="0.3">
      <c r="A250" s="727">
        <v>32</v>
      </c>
      <c r="B250" s="728" t="s">
        <v>2677</v>
      </c>
      <c r="C250" s="728" t="s">
        <v>2681</v>
      </c>
      <c r="D250" s="811" t="s">
        <v>5086</v>
      </c>
      <c r="E250" s="812" t="s">
        <v>2721</v>
      </c>
      <c r="F250" s="728" t="s">
        <v>2678</v>
      </c>
      <c r="G250" s="728" t="s">
        <v>3029</v>
      </c>
      <c r="H250" s="728" t="s">
        <v>568</v>
      </c>
      <c r="I250" s="728" t="s">
        <v>3030</v>
      </c>
      <c r="J250" s="728" t="s">
        <v>3031</v>
      </c>
      <c r="K250" s="728" t="s">
        <v>3032</v>
      </c>
      <c r="L250" s="729">
        <v>22509.4</v>
      </c>
      <c r="M250" s="729">
        <v>22509.4</v>
      </c>
      <c r="N250" s="728">
        <v>1</v>
      </c>
      <c r="O250" s="813">
        <v>0.5</v>
      </c>
      <c r="P250" s="729">
        <v>22509.4</v>
      </c>
      <c r="Q250" s="746">
        <v>1</v>
      </c>
      <c r="R250" s="728">
        <v>1</v>
      </c>
      <c r="S250" s="746">
        <v>1</v>
      </c>
      <c r="T250" s="813">
        <v>0.5</v>
      </c>
      <c r="U250" s="769">
        <v>1</v>
      </c>
    </row>
    <row r="251" spans="1:21" ht="14.4" customHeight="1" x14ac:dyDescent="0.3">
      <c r="A251" s="727">
        <v>32</v>
      </c>
      <c r="B251" s="728" t="s">
        <v>2677</v>
      </c>
      <c r="C251" s="728" t="s">
        <v>2681</v>
      </c>
      <c r="D251" s="811" t="s">
        <v>5086</v>
      </c>
      <c r="E251" s="812" t="s">
        <v>2721</v>
      </c>
      <c r="F251" s="728" t="s">
        <v>2678</v>
      </c>
      <c r="G251" s="728" t="s">
        <v>2876</v>
      </c>
      <c r="H251" s="728" t="s">
        <v>568</v>
      </c>
      <c r="I251" s="728" t="s">
        <v>2938</v>
      </c>
      <c r="J251" s="728" t="s">
        <v>2939</v>
      </c>
      <c r="K251" s="728" t="s">
        <v>2444</v>
      </c>
      <c r="L251" s="729">
        <v>10325.280000000001</v>
      </c>
      <c r="M251" s="729">
        <v>10325.280000000001</v>
      </c>
      <c r="N251" s="728">
        <v>1</v>
      </c>
      <c r="O251" s="813">
        <v>0.5</v>
      </c>
      <c r="P251" s="729">
        <v>10325.280000000001</v>
      </c>
      <c r="Q251" s="746">
        <v>1</v>
      </c>
      <c r="R251" s="728">
        <v>1</v>
      </c>
      <c r="S251" s="746">
        <v>1</v>
      </c>
      <c r="T251" s="813">
        <v>0.5</v>
      </c>
      <c r="U251" s="769">
        <v>1</v>
      </c>
    </row>
    <row r="252" spans="1:21" ht="14.4" customHeight="1" x14ac:dyDescent="0.3">
      <c r="A252" s="727">
        <v>32</v>
      </c>
      <c r="B252" s="728" t="s">
        <v>2677</v>
      </c>
      <c r="C252" s="728" t="s">
        <v>2681</v>
      </c>
      <c r="D252" s="811" t="s">
        <v>5086</v>
      </c>
      <c r="E252" s="812" t="s">
        <v>2721</v>
      </c>
      <c r="F252" s="728" t="s">
        <v>2678</v>
      </c>
      <c r="G252" s="728" t="s">
        <v>1303</v>
      </c>
      <c r="H252" s="728" t="s">
        <v>661</v>
      </c>
      <c r="I252" s="728" t="s">
        <v>2130</v>
      </c>
      <c r="J252" s="728" t="s">
        <v>2131</v>
      </c>
      <c r="K252" s="728" t="s">
        <v>2132</v>
      </c>
      <c r="L252" s="729">
        <v>120.61</v>
      </c>
      <c r="M252" s="729">
        <v>241.22</v>
      </c>
      <c r="N252" s="728">
        <v>2</v>
      </c>
      <c r="O252" s="813">
        <v>1.5</v>
      </c>
      <c r="P252" s="729"/>
      <c r="Q252" s="746">
        <v>0</v>
      </c>
      <c r="R252" s="728"/>
      <c r="S252" s="746">
        <v>0</v>
      </c>
      <c r="T252" s="813"/>
      <c r="U252" s="769">
        <v>0</v>
      </c>
    </row>
    <row r="253" spans="1:21" ht="14.4" customHeight="1" x14ac:dyDescent="0.3">
      <c r="A253" s="727">
        <v>32</v>
      </c>
      <c r="B253" s="728" t="s">
        <v>2677</v>
      </c>
      <c r="C253" s="728" t="s">
        <v>2681</v>
      </c>
      <c r="D253" s="811" t="s">
        <v>5086</v>
      </c>
      <c r="E253" s="812" t="s">
        <v>2722</v>
      </c>
      <c r="F253" s="728" t="s">
        <v>2678</v>
      </c>
      <c r="G253" s="728" t="s">
        <v>2724</v>
      </c>
      <c r="H253" s="728" t="s">
        <v>568</v>
      </c>
      <c r="I253" s="728" t="s">
        <v>2785</v>
      </c>
      <c r="J253" s="728" t="s">
        <v>2726</v>
      </c>
      <c r="K253" s="728" t="s">
        <v>2786</v>
      </c>
      <c r="L253" s="729">
        <v>1295.6400000000001</v>
      </c>
      <c r="M253" s="729">
        <v>2591.2800000000002</v>
      </c>
      <c r="N253" s="728">
        <v>2</v>
      </c>
      <c r="O253" s="813">
        <v>1.5</v>
      </c>
      <c r="P253" s="729">
        <v>1295.6400000000001</v>
      </c>
      <c r="Q253" s="746">
        <v>0.5</v>
      </c>
      <c r="R253" s="728">
        <v>1</v>
      </c>
      <c r="S253" s="746">
        <v>0.5</v>
      </c>
      <c r="T253" s="813">
        <v>1</v>
      </c>
      <c r="U253" s="769">
        <v>0.66666666666666663</v>
      </c>
    </row>
    <row r="254" spans="1:21" ht="14.4" customHeight="1" x14ac:dyDescent="0.3">
      <c r="A254" s="727">
        <v>32</v>
      </c>
      <c r="B254" s="728" t="s">
        <v>2677</v>
      </c>
      <c r="C254" s="728" t="s">
        <v>2681</v>
      </c>
      <c r="D254" s="811" t="s">
        <v>5086</v>
      </c>
      <c r="E254" s="812" t="s">
        <v>2722</v>
      </c>
      <c r="F254" s="728" t="s">
        <v>2678</v>
      </c>
      <c r="G254" s="728" t="s">
        <v>2724</v>
      </c>
      <c r="H254" s="728" t="s">
        <v>568</v>
      </c>
      <c r="I254" s="728" t="s">
        <v>2736</v>
      </c>
      <c r="J254" s="728" t="s">
        <v>944</v>
      </c>
      <c r="K254" s="728" t="s">
        <v>2737</v>
      </c>
      <c r="L254" s="729">
        <v>462.73</v>
      </c>
      <c r="M254" s="729">
        <v>925.46</v>
      </c>
      <c r="N254" s="728">
        <v>2</v>
      </c>
      <c r="O254" s="813">
        <v>1.5</v>
      </c>
      <c r="P254" s="729">
        <v>462.73</v>
      </c>
      <c r="Q254" s="746">
        <v>0.5</v>
      </c>
      <c r="R254" s="728">
        <v>1</v>
      </c>
      <c r="S254" s="746">
        <v>0.5</v>
      </c>
      <c r="T254" s="813">
        <v>1</v>
      </c>
      <c r="U254" s="769">
        <v>0.66666666666666663</v>
      </c>
    </row>
    <row r="255" spans="1:21" ht="14.4" customHeight="1" x14ac:dyDescent="0.3">
      <c r="A255" s="727">
        <v>32</v>
      </c>
      <c r="B255" s="728" t="s">
        <v>2677</v>
      </c>
      <c r="C255" s="728" t="s">
        <v>2681</v>
      </c>
      <c r="D255" s="811" t="s">
        <v>5086</v>
      </c>
      <c r="E255" s="812" t="s">
        <v>2722</v>
      </c>
      <c r="F255" s="728" t="s">
        <v>2678</v>
      </c>
      <c r="G255" s="728" t="s">
        <v>2954</v>
      </c>
      <c r="H255" s="728" t="s">
        <v>568</v>
      </c>
      <c r="I255" s="728" t="s">
        <v>3033</v>
      </c>
      <c r="J255" s="728" t="s">
        <v>1253</v>
      </c>
      <c r="K255" s="728" t="s">
        <v>2987</v>
      </c>
      <c r="L255" s="729">
        <v>0</v>
      </c>
      <c r="M255" s="729">
        <v>0</v>
      </c>
      <c r="N255" s="728">
        <v>1</v>
      </c>
      <c r="O255" s="813">
        <v>0.5</v>
      </c>
      <c r="P255" s="729">
        <v>0</v>
      </c>
      <c r="Q255" s="746"/>
      <c r="R255" s="728">
        <v>1</v>
      </c>
      <c r="S255" s="746">
        <v>1</v>
      </c>
      <c r="T255" s="813">
        <v>0.5</v>
      </c>
      <c r="U255" s="769">
        <v>1</v>
      </c>
    </row>
    <row r="256" spans="1:21" ht="14.4" customHeight="1" x14ac:dyDescent="0.3">
      <c r="A256" s="727">
        <v>32</v>
      </c>
      <c r="B256" s="728" t="s">
        <v>2677</v>
      </c>
      <c r="C256" s="728" t="s">
        <v>2681</v>
      </c>
      <c r="D256" s="811" t="s">
        <v>5086</v>
      </c>
      <c r="E256" s="812" t="s">
        <v>2722</v>
      </c>
      <c r="F256" s="728" t="s">
        <v>2678</v>
      </c>
      <c r="G256" s="728" t="s">
        <v>2728</v>
      </c>
      <c r="H256" s="728" t="s">
        <v>568</v>
      </c>
      <c r="I256" s="728" t="s">
        <v>3034</v>
      </c>
      <c r="J256" s="728" t="s">
        <v>1100</v>
      </c>
      <c r="K256" s="728" t="s">
        <v>2761</v>
      </c>
      <c r="L256" s="729">
        <v>0</v>
      </c>
      <c r="M256" s="729">
        <v>0</v>
      </c>
      <c r="N256" s="728">
        <v>1</v>
      </c>
      <c r="O256" s="813">
        <v>0.5</v>
      </c>
      <c r="P256" s="729"/>
      <c r="Q256" s="746"/>
      <c r="R256" s="728"/>
      <c r="S256" s="746">
        <v>0</v>
      </c>
      <c r="T256" s="813"/>
      <c r="U256" s="769">
        <v>0</v>
      </c>
    </row>
    <row r="257" spans="1:21" ht="14.4" customHeight="1" x14ac:dyDescent="0.3">
      <c r="A257" s="727">
        <v>32</v>
      </c>
      <c r="B257" s="728" t="s">
        <v>2677</v>
      </c>
      <c r="C257" s="728" t="s">
        <v>2681</v>
      </c>
      <c r="D257" s="811" t="s">
        <v>5086</v>
      </c>
      <c r="E257" s="812" t="s">
        <v>2722</v>
      </c>
      <c r="F257" s="728" t="s">
        <v>2678</v>
      </c>
      <c r="G257" s="728" t="s">
        <v>2728</v>
      </c>
      <c r="H257" s="728" t="s">
        <v>568</v>
      </c>
      <c r="I257" s="728" t="s">
        <v>2300</v>
      </c>
      <c r="J257" s="728" t="s">
        <v>1102</v>
      </c>
      <c r="K257" s="728" t="s">
        <v>2301</v>
      </c>
      <c r="L257" s="729">
        <v>65.28</v>
      </c>
      <c r="M257" s="729">
        <v>195.84</v>
      </c>
      <c r="N257" s="728">
        <v>3</v>
      </c>
      <c r="O257" s="813">
        <v>1.5</v>
      </c>
      <c r="P257" s="729">
        <v>65.28</v>
      </c>
      <c r="Q257" s="746">
        <v>0.33333333333333331</v>
      </c>
      <c r="R257" s="728">
        <v>1</v>
      </c>
      <c r="S257" s="746">
        <v>0.33333333333333331</v>
      </c>
      <c r="T257" s="813">
        <v>0.5</v>
      </c>
      <c r="U257" s="769">
        <v>0.33333333333333331</v>
      </c>
    </row>
    <row r="258" spans="1:21" ht="14.4" customHeight="1" x14ac:dyDescent="0.3">
      <c r="A258" s="727">
        <v>32</v>
      </c>
      <c r="B258" s="728" t="s">
        <v>2677</v>
      </c>
      <c r="C258" s="728" t="s">
        <v>2681</v>
      </c>
      <c r="D258" s="811" t="s">
        <v>5086</v>
      </c>
      <c r="E258" s="812" t="s">
        <v>2722</v>
      </c>
      <c r="F258" s="728" t="s">
        <v>2678</v>
      </c>
      <c r="G258" s="728" t="s">
        <v>2728</v>
      </c>
      <c r="H258" s="728" t="s">
        <v>568</v>
      </c>
      <c r="I258" s="728" t="s">
        <v>2302</v>
      </c>
      <c r="J258" s="728" t="s">
        <v>1100</v>
      </c>
      <c r="K258" s="728" t="s">
        <v>2303</v>
      </c>
      <c r="L258" s="729">
        <v>36.270000000000003</v>
      </c>
      <c r="M258" s="729">
        <v>108.81</v>
      </c>
      <c r="N258" s="728">
        <v>3</v>
      </c>
      <c r="O258" s="813">
        <v>2</v>
      </c>
      <c r="P258" s="729">
        <v>36.270000000000003</v>
      </c>
      <c r="Q258" s="746">
        <v>0.33333333333333337</v>
      </c>
      <c r="R258" s="728">
        <v>1</v>
      </c>
      <c r="S258" s="746">
        <v>0.33333333333333331</v>
      </c>
      <c r="T258" s="813">
        <v>0.5</v>
      </c>
      <c r="U258" s="769">
        <v>0.25</v>
      </c>
    </row>
    <row r="259" spans="1:21" ht="14.4" customHeight="1" x14ac:dyDescent="0.3">
      <c r="A259" s="727">
        <v>32</v>
      </c>
      <c r="B259" s="728" t="s">
        <v>2677</v>
      </c>
      <c r="C259" s="728" t="s">
        <v>2681</v>
      </c>
      <c r="D259" s="811" t="s">
        <v>5086</v>
      </c>
      <c r="E259" s="812" t="s">
        <v>2722</v>
      </c>
      <c r="F259" s="728" t="s">
        <v>2678</v>
      </c>
      <c r="G259" s="728" t="s">
        <v>2728</v>
      </c>
      <c r="H259" s="728" t="s">
        <v>568</v>
      </c>
      <c r="I259" s="728" t="s">
        <v>2738</v>
      </c>
      <c r="J259" s="728" t="s">
        <v>1102</v>
      </c>
      <c r="K259" s="728" t="s">
        <v>2739</v>
      </c>
      <c r="L259" s="729">
        <v>121.75</v>
      </c>
      <c r="M259" s="729">
        <v>365.25</v>
      </c>
      <c r="N259" s="728">
        <v>3</v>
      </c>
      <c r="O259" s="813">
        <v>2</v>
      </c>
      <c r="P259" s="729">
        <v>121.75</v>
      </c>
      <c r="Q259" s="746">
        <v>0.33333333333333331</v>
      </c>
      <c r="R259" s="728">
        <v>1</v>
      </c>
      <c r="S259" s="746">
        <v>0.33333333333333331</v>
      </c>
      <c r="T259" s="813">
        <v>0.5</v>
      </c>
      <c r="U259" s="769">
        <v>0.25</v>
      </c>
    </row>
    <row r="260" spans="1:21" ht="14.4" customHeight="1" x14ac:dyDescent="0.3">
      <c r="A260" s="727">
        <v>32</v>
      </c>
      <c r="B260" s="728" t="s">
        <v>2677</v>
      </c>
      <c r="C260" s="728" t="s">
        <v>2681</v>
      </c>
      <c r="D260" s="811" t="s">
        <v>5086</v>
      </c>
      <c r="E260" s="812" t="s">
        <v>2722</v>
      </c>
      <c r="F260" s="728" t="s">
        <v>2678</v>
      </c>
      <c r="G260" s="728" t="s">
        <v>3035</v>
      </c>
      <c r="H260" s="728" t="s">
        <v>661</v>
      </c>
      <c r="I260" s="728" t="s">
        <v>2155</v>
      </c>
      <c r="J260" s="728" t="s">
        <v>777</v>
      </c>
      <c r="K260" s="728" t="s">
        <v>2156</v>
      </c>
      <c r="L260" s="729">
        <v>72</v>
      </c>
      <c r="M260" s="729">
        <v>72</v>
      </c>
      <c r="N260" s="728">
        <v>1</v>
      </c>
      <c r="O260" s="813">
        <v>0.5</v>
      </c>
      <c r="P260" s="729"/>
      <c r="Q260" s="746">
        <v>0</v>
      </c>
      <c r="R260" s="728"/>
      <c r="S260" s="746">
        <v>0</v>
      </c>
      <c r="T260" s="813"/>
      <c r="U260" s="769">
        <v>0</v>
      </c>
    </row>
    <row r="261" spans="1:21" ht="14.4" customHeight="1" x14ac:dyDescent="0.3">
      <c r="A261" s="727">
        <v>32</v>
      </c>
      <c r="B261" s="728" t="s">
        <v>2677</v>
      </c>
      <c r="C261" s="728" t="s">
        <v>2681</v>
      </c>
      <c r="D261" s="811" t="s">
        <v>5086</v>
      </c>
      <c r="E261" s="812" t="s">
        <v>2722</v>
      </c>
      <c r="F261" s="728" t="s">
        <v>2678</v>
      </c>
      <c r="G261" s="728" t="s">
        <v>2788</v>
      </c>
      <c r="H261" s="728" t="s">
        <v>568</v>
      </c>
      <c r="I261" s="728" t="s">
        <v>2957</v>
      </c>
      <c r="J261" s="728" t="s">
        <v>672</v>
      </c>
      <c r="K261" s="728" t="s">
        <v>2790</v>
      </c>
      <c r="L261" s="729">
        <v>31.09</v>
      </c>
      <c r="M261" s="729">
        <v>31.09</v>
      </c>
      <c r="N261" s="728">
        <v>1</v>
      </c>
      <c r="O261" s="813">
        <v>0.5</v>
      </c>
      <c r="P261" s="729">
        <v>31.09</v>
      </c>
      <c r="Q261" s="746">
        <v>1</v>
      </c>
      <c r="R261" s="728">
        <v>1</v>
      </c>
      <c r="S261" s="746">
        <v>1</v>
      </c>
      <c r="T261" s="813">
        <v>0.5</v>
      </c>
      <c r="U261" s="769">
        <v>1</v>
      </c>
    </row>
    <row r="262" spans="1:21" ht="14.4" customHeight="1" x14ac:dyDescent="0.3">
      <c r="A262" s="727">
        <v>32</v>
      </c>
      <c r="B262" s="728" t="s">
        <v>2677</v>
      </c>
      <c r="C262" s="728" t="s">
        <v>2681</v>
      </c>
      <c r="D262" s="811" t="s">
        <v>5086</v>
      </c>
      <c r="E262" s="812" t="s">
        <v>2722</v>
      </c>
      <c r="F262" s="728" t="s">
        <v>2678</v>
      </c>
      <c r="G262" s="728" t="s">
        <v>2742</v>
      </c>
      <c r="H262" s="728" t="s">
        <v>568</v>
      </c>
      <c r="I262" s="728" t="s">
        <v>2743</v>
      </c>
      <c r="J262" s="728" t="s">
        <v>692</v>
      </c>
      <c r="K262" s="728" t="s">
        <v>2744</v>
      </c>
      <c r="L262" s="729">
        <v>154.36000000000001</v>
      </c>
      <c r="M262" s="729">
        <v>154.36000000000001</v>
      </c>
      <c r="N262" s="728">
        <v>1</v>
      </c>
      <c r="O262" s="813">
        <v>0.5</v>
      </c>
      <c r="P262" s="729"/>
      <c r="Q262" s="746">
        <v>0</v>
      </c>
      <c r="R262" s="728"/>
      <c r="S262" s="746">
        <v>0</v>
      </c>
      <c r="T262" s="813"/>
      <c r="U262" s="769">
        <v>0</v>
      </c>
    </row>
    <row r="263" spans="1:21" ht="14.4" customHeight="1" x14ac:dyDescent="0.3">
      <c r="A263" s="727">
        <v>32</v>
      </c>
      <c r="B263" s="728" t="s">
        <v>2677</v>
      </c>
      <c r="C263" s="728" t="s">
        <v>2681</v>
      </c>
      <c r="D263" s="811" t="s">
        <v>5086</v>
      </c>
      <c r="E263" s="812" t="s">
        <v>2722</v>
      </c>
      <c r="F263" s="728" t="s">
        <v>2678</v>
      </c>
      <c r="G263" s="728" t="s">
        <v>2742</v>
      </c>
      <c r="H263" s="728" t="s">
        <v>661</v>
      </c>
      <c r="I263" s="728" t="s">
        <v>2218</v>
      </c>
      <c r="J263" s="728" t="s">
        <v>662</v>
      </c>
      <c r="K263" s="728" t="s">
        <v>2219</v>
      </c>
      <c r="L263" s="729">
        <v>154.36000000000001</v>
      </c>
      <c r="M263" s="729">
        <v>308.72000000000003</v>
      </c>
      <c r="N263" s="728">
        <v>2</v>
      </c>
      <c r="O263" s="813">
        <v>1</v>
      </c>
      <c r="P263" s="729">
        <v>154.36000000000001</v>
      </c>
      <c r="Q263" s="746">
        <v>0.5</v>
      </c>
      <c r="R263" s="728">
        <v>1</v>
      </c>
      <c r="S263" s="746">
        <v>0.5</v>
      </c>
      <c r="T263" s="813">
        <v>0.5</v>
      </c>
      <c r="U263" s="769">
        <v>0.5</v>
      </c>
    </row>
    <row r="264" spans="1:21" ht="14.4" customHeight="1" x14ac:dyDescent="0.3">
      <c r="A264" s="727">
        <v>32</v>
      </c>
      <c r="B264" s="728" t="s">
        <v>2677</v>
      </c>
      <c r="C264" s="728" t="s">
        <v>2681</v>
      </c>
      <c r="D264" s="811" t="s">
        <v>5086</v>
      </c>
      <c r="E264" s="812" t="s">
        <v>2722</v>
      </c>
      <c r="F264" s="728" t="s">
        <v>2678</v>
      </c>
      <c r="G264" s="728" t="s">
        <v>3036</v>
      </c>
      <c r="H264" s="728" t="s">
        <v>568</v>
      </c>
      <c r="I264" s="728" t="s">
        <v>3037</v>
      </c>
      <c r="J264" s="728" t="s">
        <v>3038</v>
      </c>
      <c r="K264" s="728" t="s">
        <v>2376</v>
      </c>
      <c r="L264" s="729">
        <v>30.79</v>
      </c>
      <c r="M264" s="729">
        <v>30.79</v>
      </c>
      <c r="N264" s="728">
        <v>1</v>
      </c>
      <c r="O264" s="813">
        <v>1</v>
      </c>
      <c r="P264" s="729">
        <v>30.79</v>
      </c>
      <c r="Q264" s="746">
        <v>1</v>
      </c>
      <c r="R264" s="728">
        <v>1</v>
      </c>
      <c r="S264" s="746">
        <v>1</v>
      </c>
      <c r="T264" s="813">
        <v>1</v>
      </c>
      <c r="U264" s="769">
        <v>1</v>
      </c>
    </row>
    <row r="265" spans="1:21" ht="14.4" customHeight="1" x14ac:dyDescent="0.3">
      <c r="A265" s="727">
        <v>32</v>
      </c>
      <c r="B265" s="728" t="s">
        <v>2677</v>
      </c>
      <c r="C265" s="728" t="s">
        <v>2681</v>
      </c>
      <c r="D265" s="811" t="s">
        <v>5086</v>
      </c>
      <c r="E265" s="812" t="s">
        <v>2722</v>
      </c>
      <c r="F265" s="728" t="s">
        <v>2678</v>
      </c>
      <c r="G265" s="728" t="s">
        <v>2745</v>
      </c>
      <c r="H265" s="728" t="s">
        <v>568</v>
      </c>
      <c r="I265" s="728" t="s">
        <v>3039</v>
      </c>
      <c r="J265" s="728" t="s">
        <v>2159</v>
      </c>
      <c r="K265" s="728" t="s">
        <v>2160</v>
      </c>
      <c r="L265" s="729">
        <v>65.540000000000006</v>
      </c>
      <c r="M265" s="729">
        <v>65.540000000000006</v>
      </c>
      <c r="N265" s="728">
        <v>1</v>
      </c>
      <c r="O265" s="813">
        <v>1</v>
      </c>
      <c r="P265" s="729">
        <v>65.540000000000006</v>
      </c>
      <c r="Q265" s="746">
        <v>1</v>
      </c>
      <c r="R265" s="728">
        <v>1</v>
      </c>
      <c r="S265" s="746">
        <v>1</v>
      </c>
      <c r="T265" s="813">
        <v>1</v>
      </c>
      <c r="U265" s="769">
        <v>1</v>
      </c>
    </row>
    <row r="266" spans="1:21" ht="14.4" customHeight="1" x14ac:dyDescent="0.3">
      <c r="A266" s="727">
        <v>32</v>
      </c>
      <c r="B266" s="728" t="s">
        <v>2677</v>
      </c>
      <c r="C266" s="728" t="s">
        <v>2681</v>
      </c>
      <c r="D266" s="811" t="s">
        <v>5086</v>
      </c>
      <c r="E266" s="812" t="s">
        <v>2722</v>
      </c>
      <c r="F266" s="728" t="s">
        <v>2678</v>
      </c>
      <c r="G266" s="728" t="s">
        <v>2940</v>
      </c>
      <c r="H266" s="728" t="s">
        <v>568</v>
      </c>
      <c r="I266" s="728" t="s">
        <v>3040</v>
      </c>
      <c r="J266" s="728" t="s">
        <v>2942</v>
      </c>
      <c r="K266" s="728" t="s">
        <v>2943</v>
      </c>
      <c r="L266" s="729">
        <v>0</v>
      </c>
      <c r="M266" s="729">
        <v>0</v>
      </c>
      <c r="N266" s="728">
        <v>1</v>
      </c>
      <c r="O266" s="813">
        <v>0.5</v>
      </c>
      <c r="P266" s="729">
        <v>0</v>
      </c>
      <c r="Q266" s="746"/>
      <c r="R266" s="728">
        <v>1</v>
      </c>
      <c r="S266" s="746">
        <v>1</v>
      </c>
      <c r="T266" s="813">
        <v>0.5</v>
      </c>
      <c r="U266" s="769">
        <v>1</v>
      </c>
    </row>
    <row r="267" spans="1:21" ht="14.4" customHeight="1" x14ac:dyDescent="0.3">
      <c r="A267" s="727">
        <v>32</v>
      </c>
      <c r="B267" s="728" t="s">
        <v>2677</v>
      </c>
      <c r="C267" s="728" t="s">
        <v>2681</v>
      </c>
      <c r="D267" s="811" t="s">
        <v>5086</v>
      </c>
      <c r="E267" s="812" t="s">
        <v>2722</v>
      </c>
      <c r="F267" s="728" t="s">
        <v>2678</v>
      </c>
      <c r="G267" s="728" t="s">
        <v>2746</v>
      </c>
      <c r="H267" s="728" t="s">
        <v>568</v>
      </c>
      <c r="I267" s="728" t="s">
        <v>3041</v>
      </c>
      <c r="J267" s="728" t="s">
        <v>2231</v>
      </c>
      <c r="K267" s="728" t="s">
        <v>2232</v>
      </c>
      <c r="L267" s="729">
        <v>170.52</v>
      </c>
      <c r="M267" s="729">
        <v>170.52</v>
      </c>
      <c r="N267" s="728">
        <v>1</v>
      </c>
      <c r="O267" s="813">
        <v>0.5</v>
      </c>
      <c r="P267" s="729">
        <v>170.52</v>
      </c>
      <c r="Q267" s="746">
        <v>1</v>
      </c>
      <c r="R267" s="728">
        <v>1</v>
      </c>
      <c r="S267" s="746">
        <v>1</v>
      </c>
      <c r="T267" s="813">
        <v>0.5</v>
      </c>
      <c r="U267" s="769">
        <v>1</v>
      </c>
    </row>
    <row r="268" spans="1:21" ht="14.4" customHeight="1" x14ac:dyDescent="0.3">
      <c r="A268" s="727">
        <v>32</v>
      </c>
      <c r="B268" s="728" t="s">
        <v>2677</v>
      </c>
      <c r="C268" s="728" t="s">
        <v>2681</v>
      </c>
      <c r="D268" s="811" t="s">
        <v>5086</v>
      </c>
      <c r="E268" s="812" t="s">
        <v>2722</v>
      </c>
      <c r="F268" s="728" t="s">
        <v>2678</v>
      </c>
      <c r="G268" s="728" t="s">
        <v>2746</v>
      </c>
      <c r="H268" s="728" t="s">
        <v>568</v>
      </c>
      <c r="I268" s="728" t="s">
        <v>3042</v>
      </c>
      <c r="J268" s="728" t="s">
        <v>2231</v>
      </c>
      <c r="K268" s="728" t="s">
        <v>3043</v>
      </c>
      <c r="L268" s="729">
        <v>0</v>
      </c>
      <c r="M268" s="729">
        <v>0</v>
      </c>
      <c r="N268" s="728">
        <v>1</v>
      </c>
      <c r="O268" s="813">
        <v>0.5</v>
      </c>
      <c r="P268" s="729">
        <v>0</v>
      </c>
      <c r="Q268" s="746"/>
      <c r="R268" s="728">
        <v>1</v>
      </c>
      <c r="S268" s="746">
        <v>1</v>
      </c>
      <c r="T268" s="813">
        <v>0.5</v>
      </c>
      <c r="U268" s="769">
        <v>1</v>
      </c>
    </row>
    <row r="269" spans="1:21" ht="14.4" customHeight="1" x14ac:dyDescent="0.3">
      <c r="A269" s="727">
        <v>32</v>
      </c>
      <c r="B269" s="728" t="s">
        <v>2677</v>
      </c>
      <c r="C269" s="728" t="s">
        <v>2681</v>
      </c>
      <c r="D269" s="811" t="s">
        <v>5086</v>
      </c>
      <c r="E269" s="812" t="s">
        <v>2722</v>
      </c>
      <c r="F269" s="728" t="s">
        <v>2678</v>
      </c>
      <c r="G269" s="728" t="s">
        <v>2746</v>
      </c>
      <c r="H269" s="728" t="s">
        <v>568</v>
      </c>
      <c r="I269" s="728" t="s">
        <v>2230</v>
      </c>
      <c r="J269" s="728" t="s">
        <v>2231</v>
      </c>
      <c r="K269" s="728" t="s">
        <v>2232</v>
      </c>
      <c r="L269" s="729">
        <v>170.52</v>
      </c>
      <c r="M269" s="729">
        <v>170.52</v>
      </c>
      <c r="N269" s="728">
        <v>1</v>
      </c>
      <c r="O269" s="813">
        <v>0.5</v>
      </c>
      <c r="P269" s="729">
        <v>170.52</v>
      </c>
      <c r="Q269" s="746">
        <v>1</v>
      </c>
      <c r="R269" s="728">
        <v>1</v>
      </c>
      <c r="S269" s="746">
        <v>1</v>
      </c>
      <c r="T269" s="813">
        <v>0.5</v>
      </c>
      <c r="U269" s="769">
        <v>1</v>
      </c>
    </row>
    <row r="270" spans="1:21" ht="14.4" customHeight="1" x14ac:dyDescent="0.3">
      <c r="A270" s="727">
        <v>32</v>
      </c>
      <c r="B270" s="728" t="s">
        <v>2677</v>
      </c>
      <c r="C270" s="728" t="s">
        <v>2681</v>
      </c>
      <c r="D270" s="811" t="s">
        <v>5086</v>
      </c>
      <c r="E270" s="812" t="s">
        <v>2722</v>
      </c>
      <c r="F270" s="728" t="s">
        <v>2678</v>
      </c>
      <c r="G270" s="728" t="s">
        <v>2746</v>
      </c>
      <c r="H270" s="728" t="s">
        <v>568</v>
      </c>
      <c r="I270" s="728" t="s">
        <v>2795</v>
      </c>
      <c r="J270" s="728" t="s">
        <v>2231</v>
      </c>
      <c r="K270" s="728" t="s">
        <v>2232</v>
      </c>
      <c r="L270" s="729">
        <v>0</v>
      </c>
      <c r="M270" s="729">
        <v>0</v>
      </c>
      <c r="N270" s="728">
        <v>1</v>
      </c>
      <c r="O270" s="813">
        <v>0.5</v>
      </c>
      <c r="P270" s="729">
        <v>0</v>
      </c>
      <c r="Q270" s="746"/>
      <c r="R270" s="728">
        <v>1</v>
      </c>
      <c r="S270" s="746">
        <v>1</v>
      </c>
      <c r="T270" s="813">
        <v>0.5</v>
      </c>
      <c r="U270" s="769">
        <v>1</v>
      </c>
    </row>
    <row r="271" spans="1:21" ht="14.4" customHeight="1" x14ac:dyDescent="0.3">
      <c r="A271" s="727">
        <v>32</v>
      </c>
      <c r="B271" s="728" t="s">
        <v>2677</v>
      </c>
      <c r="C271" s="728" t="s">
        <v>2681</v>
      </c>
      <c r="D271" s="811" t="s">
        <v>5086</v>
      </c>
      <c r="E271" s="812" t="s">
        <v>2722</v>
      </c>
      <c r="F271" s="728" t="s">
        <v>2678</v>
      </c>
      <c r="G271" s="728" t="s">
        <v>2796</v>
      </c>
      <c r="H271" s="728" t="s">
        <v>568</v>
      </c>
      <c r="I271" s="728" t="s">
        <v>2797</v>
      </c>
      <c r="J271" s="728" t="s">
        <v>1421</v>
      </c>
      <c r="K271" s="728" t="s">
        <v>2232</v>
      </c>
      <c r="L271" s="729">
        <v>78.33</v>
      </c>
      <c r="M271" s="729">
        <v>156.66</v>
      </c>
      <c r="N271" s="728">
        <v>2</v>
      </c>
      <c r="O271" s="813">
        <v>1.5</v>
      </c>
      <c r="P271" s="729">
        <v>156.66</v>
      </c>
      <c r="Q271" s="746">
        <v>1</v>
      </c>
      <c r="R271" s="728">
        <v>2</v>
      </c>
      <c r="S271" s="746">
        <v>1</v>
      </c>
      <c r="T271" s="813">
        <v>1.5</v>
      </c>
      <c r="U271" s="769">
        <v>1</v>
      </c>
    </row>
    <row r="272" spans="1:21" ht="14.4" customHeight="1" x14ac:dyDescent="0.3">
      <c r="A272" s="727">
        <v>32</v>
      </c>
      <c r="B272" s="728" t="s">
        <v>2677</v>
      </c>
      <c r="C272" s="728" t="s">
        <v>2681</v>
      </c>
      <c r="D272" s="811" t="s">
        <v>5086</v>
      </c>
      <c r="E272" s="812" t="s">
        <v>2722</v>
      </c>
      <c r="F272" s="728" t="s">
        <v>2678</v>
      </c>
      <c r="G272" s="728" t="s">
        <v>2796</v>
      </c>
      <c r="H272" s="728" t="s">
        <v>568</v>
      </c>
      <c r="I272" s="728" t="s">
        <v>3044</v>
      </c>
      <c r="J272" s="728" t="s">
        <v>3045</v>
      </c>
      <c r="K272" s="728" t="s">
        <v>2232</v>
      </c>
      <c r="L272" s="729">
        <v>78.33</v>
      </c>
      <c r="M272" s="729">
        <v>156.66</v>
      </c>
      <c r="N272" s="728">
        <v>2</v>
      </c>
      <c r="O272" s="813">
        <v>1</v>
      </c>
      <c r="P272" s="729">
        <v>156.66</v>
      </c>
      <c r="Q272" s="746">
        <v>1</v>
      </c>
      <c r="R272" s="728">
        <v>2</v>
      </c>
      <c r="S272" s="746">
        <v>1</v>
      </c>
      <c r="T272" s="813">
        <v>1</v>
      </c>
      <c r="U272" s="769">
        <v>1</v>
      </c>
    </row>
    <row r="273" spans="1:21" ht="14.4" customHeight="1" x14ac:dyDescent="0.3">
      <c r="A273" s="727">
        <v>32</v>
      </c>
      <c r="B273" s="728" t="s">
        <v>2677</v>
      </c>
      <c r="C273" s="728" t="s">
        <v>2681</v>
      </c>
      <c r="D273" s="811" t="s">
        <v>5086</v>
      </c>
      <c r="E273" s="812" t="s">
        <v>2722</v>
      </c>
      <c r="F273" s="728" t="s">
        <v>2678</v>
      </c>
      <c r="G273" s="728" t="s">
        <v>2800</v>
      </c>
      <c r="H273" s="728" t="s">
        <v>661</v>
      </c>
      <c r="I273" s="728" t="s">
        <v>2882</v>
      </c>
      <c r="J273" s="728" t="s">
        <v>761</v>
      </c>
      <c r="K273" s="728" t="s">
        <v>2547</v>
      </c>
      <c r="L273" s="729">
        <v>170.32</v>
      </c>
      <c r="M273" s="729">
        <v>170.32</v>
      </c>
      <c r="N273" s="728">
        <v>1</v>
      </c>
      <c r="O273" s="813">
        <v>0.5</v>
      </c>
      <c r="P273" s="729">
        <v>170.32</v>
      </c>
      <c r="Q273" s="746">
        <v>1</v>
      </c>
      <c r="R273" s="728">
        <v>1</v>
      </c>
      <c r="S273" s="746">
        <v>1</v>
      </c>
      <c r="T273" s="813">
        <v>0.5</v>
      </c>
      <c r="U273" s="769">
        <v>1</v>
      </c>
    </row>
    <row r="274" spans="1:21" ht="14.4" customHeight="1" x14ac:dyDescent="0.3">
      <c r="A274" s="727">
        <v>32</v>
      </c>
      <c r="B274" s="728" t="s">
        <v>2677</v>
      </c>
      <c r="C274" s="728" t="s">
        <v>2681</v>
      </c>
      <c r="D274" s="811" t="s">
        <v>5086</v>
      </c>
      <c r="E274" s="812" t="s">
        <v>2722</v>
      </c>
      <c r="F274" s="728" t="s">
        <v>2678</v>
      </c>
      <c r="G274" s="728" t="s">
        <v>3046</v>
      </c>
      <c r="H274" s="728" t="s">
        <v>568</v>
      </c>
      <c r="I274" s="728" t="s">
        <v>3047</v>
      </c>
      <c r="J274" s="728" t="s">
        <v>3048</v>
      </c>
      <c r="K274" s="728" t="s">
        <v>3049</v>
      </c>
      <c r="L274" s="729">
        <v>344</v>
      </c>
      <c r="M274" s="729">
        <v>688</v>
      </c>
      <c r="N274" s="728">
        <v>2</v>
      </c>
      <c r="O274" s="813">
        <v>1</v>
      </c>
      <c r="P274" s="729">
        <v>344</v>
      </c>
      <c r="Q274" s="746">
        <v>0.5</v>
      </c>
      <c r="R274" s="728">
        <v>1</v>
      </c>
      <c r="S274" s="746">
        <v>0.5</v>
      </c>
      <c r="T274" s="813">
        <v>0.5</v>
      </c>
      <c r="U274" s="769">
        <v>0.5</v>
      </c>
    </row>
    <row r="275" spans="1:21" ht="14.4" customHeight="1" x14ac:dyDescent="0.3">
      <c r="A275" s="727">
        <v>32</v>
      </c>
      <c r="B275" s="728" t="s">
        <v>2677</v>
      </c>
      <c r="C275" s="728" t="s">
        <v>2681</v>
      </c>
      <c r="D275" s="811" t="s">
        <v>5086</v>
      </c>
      <c r="E275" s="812" t="s">
        <v>2722</v>
      </c>
      <c r="F275" s="728" t="s">
        <v>2678</v>
      </c>
      <c r="G275" s="728" t="s">
        <v>3050</v>
      </c>
      <c r="H275" s="728" t="s">
        <v>568</v>
      </c>
      <c r="I275" s="728" t="s">
        <v>3051</v>
      </c>
      <c r="J275" s="728" t="s">
        <v>3052</v>
      </c>
      <c r="K275" s="728" t="s">
        <v>2351</v>
      </c>
      <c r="L275" s="729">
        <v>47.46</v>
      </c>
      <c r="M275" s="729">
        <v>47.46</v>
      </c>
      <c r="N275" s="728">
        <v>1</v>
      </c>
      <c r="O275" s="813">
        <v>0.5</v>
      </c>
      <c r="P275" s="729"/>
      <c r="Q275" s="746">
        <v>0</v>
      </c>
      <c r="R275" s="728"/>
      <c r="S275" s="746">
        <v>0</v>
      </c>
      <c r="T275" s="813"/>
      <c r="U275" s="769">
        <v>0</v>
      </c>
    </row>
    <row r="276" spans="1:21" ht="14.4" customHeight="1" x14ac:dyDescent="0.3">
      <c r="A276" s="727">
        <v>32</v>
      </c>
      <c r="B276" s="728" t="s">
        <v>2677</v>
      </c>
      <c r="C276" s="728" t="s">
        <v>2681</v>
      </c>
      <c r="D276" s="811" t="s">
        <v>5086</v>
      </c>
      <c r="E276" s="812" t="s">
        <v>2722</v>
      </c>
      <c r="F276" s="728" t="s">
        <v>2678</v>
      </c>
      <c r="G276" s="728" t="s">
        <v>3053</v>
      </c>
      <c r="H276" s="728" t="s">
        <v>568</v>
      </c>
      <c r="I276" s="728" t="s">
        <v>3054</v>
      </c>
      <c r="J276" s="728" t="s">
        <v>3055</v>
      </c>
      <c r="K276" s="728" t="s">
        <v>3056</v>
      </c>
      <c r="L276" s="729">
        <v>0</v>
      </c>
      <c r="M276" s="729">
        <v>0</v>
      </c>
      <c r="N276" s="728">
        <v>1</v>
      </c>
      <c r="O276" s="813">
        <v>0.5</v>
      </c>
      <c r="P276" s="729">
        <v>0</v>
      </c>
      <c r="Q276" s="746"/>
      <c r="R276" s="728">
        <v>1</v>
      </c>
      <c r="S276" s="746">
        <v>1</v>
      </c>
      <c r="T276" s="813">
        <v>0.5</v>
      </c>
      <c r="U276" s="769">
        <v>1</v>
      </c>
    </row>
    <row r="277" spans="1:21" ht="14.4" customHeight="1" x14ac:dyDescent="0.3">
      <c r="A277" s="727">
        <v>32</v>
      </c>
      <c r="B277" s="728" t="s">
        <v>2677</v>
      </c>
      <c r="C277" s="728" t="s">
        <v>2681</v>
      </c>
      <c r="D277" s="811" t="s">
        <v>5086</v>
      </c>
      <c r="E277" s="812" t="s">
        <v>2722</v>
      </c>
      <c r="F277" s="728" t="s">
        <v>2678</v>
      </c>
      <c r="G277" s="728" t="s">
        <v>2751</v>
      </c>
      <c r="H277" s="728" t="s">
        <v>568</v>
      </c>
      <c r="I277" s="728" t="s">
        <v>2996</v>
      </c>
      <c r="J277" s="728" t="s">
        <v>2997</v>
      </c>
      <c r="K277" s="728" t="s">
        <v>2967</v>
      </c>
      <c r="L277" s="729">
        <v>846.47</v>
      </c>
      <c r="M277" s="729">
        <v>1692.94</v>
      </c>
      <c r="N277" s="728">
        <v>2</v>
      </c>
      <c r="O277" s="813">
        <v>1</v>
      </c>
      <c r="P277" s="729">
        <v>1692.94</v>
      </c>
      <c r="Q277" s="746">
        <v>1</v>
      </c>
      <c r="R277" s="728">
        <v>2</v>
      </c>
      <c r="S277" s="746">
        <v>1</v>
      </c>
      <c r="T277" s="813">
        <v>1</v>
      </c>
      <c r="U277" s="769">
        <v>1</v>
      </c>
    </row>
    <row r="278" spans="1:21" ht="14.4" customHeight="1" x14ac:dyDescent="0.3">
      <c r="A278" s="727">
        <v>32</v>
      </c>
      <c r="B278" s="728" t="s">
        <v>2677</v>
      </c>
      <c r="C278" s="728" t="s">
        <v>2681</v>
      </c>
      <c r="D278" s="811" t="s">
        <v>5086</v>
      </c>
      <c r="E278" s="812" t="s">
        <v>2722</v>
      </c>
      <c r="F278" s="728" t="s">
        <v>2678</v>
      </c>
      <c r="G278" s="728" t="s">
        <v>2751</v>
      </c>
      <c r="H278" s="728" t="s">
        <v>568</v>
      </c>
      <c r="I278" s="728" t="s">
        <v>3057</v>
      </c>
      <c r="J278" s="728" t="s">
        <v>2997</v>
      </c>
      <c r="K278" s="728" t="s">
        <v>3058</v>
      </c>
      <c r="L278" s="729">
        <v>211.61</v>
      </c>
      <c r="M278" s="729">
        <v>423.22</v>
      </c>
      <c r="N278" s="728">
        <v>2</v>
      </c>
      <c r="O278" s="813">
        <v>1</v>
      </c>
      <c r="P278" s="729">
        <v>423.22</v>
      </c>
      <c r="Q278" s="746">
        <v>1</v>
      </c>
      <c r="R278" s="728">
        <v>2</v>
      </c>
      <c r="S278" s="746">
        <v>1</v>
      </c>
      <c r="T278" s="813">
        <v>1</v>
      </c>
      <c r="U278" s="769">
        <v>1</v>
      </c>
    </row>
    <row r="279" spans="1:21" ht="14.4" customHeight="1" x14ac:dyDescent="0.3">
      <c r="A279" s="727">
        <v>32</v>
      </c>
      <c r="B279" s="728" t="s">
        <v>2677</v>
      </c>
      <c r="C279" s="728" t="s">
        <v>2681</v>
      </c>
      <c r="D279" s="811" t="s">
        <v>5086</v>
      </c>
      <c r="E279" s="812" t="s">
        <v>2722</v>
      </c>
      <c r="F279" s="728" t="s">
        <v>2678</v>
      </c>
      <c r="G279" s="728" t="s">
        <v>2751</v>
      </c>
      <c r="H279" s="728" t="s">
        <v>661</v>
      </c>
      <c r="I279" s="728" t="s">
        <v>2260</v>
      </c>
      <c r="J279" s="728" t="s">
        <v>2261</v>
      </c>
      <c r="K279" s="728" t="s">
        <v>2262</v>
      </c>
      <c r="L279" s="729">
        <v>3231.81</v>
      </c>
      <c r="M279" s="729">
        <v>9695.43</v>
      </c>
      <c r="N279" s="728">
        <v>3</v>
      </c>
      <c r="O279" s="813">
        <v>1.5</v>
      </c>
      <c r="P279" s="729">
        <v>6463.62</v>
      </c>
      <c r="Q279" s="746">
        <v>0.66666666666666663</v>
      </c>
      <c r="R279" s="728">
        <v>2</v>
      </c>
      <c r="S279" s="746">
        <v>0.66666666666666663</v>
      </c>
      <c r="T279" s="813">
        <v>1</v>
      </c>
      <c r="U279" s="769">
        <v>0.66666666666666663</v>
      </c>
    </row>
    <row r="280" spans="1:21" ht="14.4" customHeight="1" x14ac:dyDescent="0.3">
      <c r="A280" s="727">
        <v>32</v>
      </c>
      <c r="B280" s="728" t="s">
        <v>2677</v>
      </c>
      <c r="C280" s="728" t="s">
        <v>2681</v>
      </c>
      <c r="D280" s="811" t="s">
        <v>5086</v>
      </c>
      <c r="E280" s="812" t="s">
        <v>2722</v>
      </c>
      <c r="F280" s="728" t="s">
        <v>2678</v>
      </c>
      <c r="G280" s="728" t="s">
        <v>2751</v>
      </c>
      <c r="H280" s="728" t="s">
        <v>568</v>
      </c>
      <c r="I280" s="728" t="s">
        <v>3059</v>
      </c>
      <c r="J280" s="728" t="s">
        <v>2261</v>
      </c>
      <c r="K280" s="728" t="s">
        <v>3060</v>
      </c>
      <c r="L280" s="729">
        <v>0</v>
      </c>
      <c r="M280" s="729">
        <v>0</v>
      </c>
      <c r="N280" s="728">
        <v>1</v>
      </c>
      <c r="O280" s="813">
        <v>0.5</v>
      </c>
      <c r="P280" s="729">
        <v>0</v>
      </c>
      <c r="Q280" s="746"/>
      <c r="R280" s="728">
        <v>1</v>
      </c>
      <c r="S280" s="746">
        <v>1</v>
      </c>
      <c r="T280" s="813">
        <v>0.5</v>
      </c>
      <c r="U280" s="769">
        <v>1</v>
      </c>
    </row>
    <row r="281" spans="1:21" ht="14.4" customHeight="1" x14ac:dyDescent="0.3">
      <c r="A281" s="727">
        <v>32</v>
      </c>
      <c r="B281" s="728" t="s">
        <v>2677</v>
      </c>
      <c r="C281" s="728" t="s">
        <v>2681</v>
      </c>
      <c r="D281" s="811" t="s">
        <v>5086</v>
      </c>
      <c r="E281" s="812" t="s">
        <v>2722</v>
      </c>
      <c r="F281" s="728" t="s">
        <v>2678</v>
      </c>
      <c r="G281" s="728" t="s">
        <v>2808</v>
      </c>
      <c r="H281" s="728" t="s">
        <v>568</v>
      </c>
      <c r="I281" s="728" t="s">
        <v>2944</v>
      </c>
      <c r="J281" s="728" t="s">
        <v>902</v>
      </c>
      <c r="K281" s="728" t="s">
        <v>2887</v>
      </c>
      <c r="L281" s="729">
        <v>42.51</v>
      </c>
      <c r="M281" s="729">
        <v>42.51</v>
      </c>
      <c r="N281" s="728">
        <v>1</v>
      </c>
      <c r="O281" s="813">
        <v>1</v>
      </c>
      <c r="P281" s="729">
        <v>42.51</v>
      </c>
      <c r="Q281" s="746">
        <v>1</v>
      </c>
      <c r="R281" s="728">
        <v>1</v>
      </c>
      <c r="S281" s="746">
        <v>1</v>
      </c>
      <c r="T281" s="813">
        <v>1</v>
      </c>
      <c r="U281" s="769">
        <v>1</v>
      </c>
    </row>
    <row r="282" spans="1:21" ht="14.4" customHeight="1" x14ac:dyDescent="0.3">
      <c r="A282" s="727">
        <v>32</v>
      </c>
      <c r="B282" s="728" t="s">
        <v>2677</v>
      </c>
      <c r="C282" s="728" t="s">
        <v>2681</v>
      </c>
      <c r="D282" s="811" t="s">
        <v>5086</v>
      </c>
      <c r="E282" s="812" t="s">
        <v>2722</v>
      </c>
      <c r="F282" s="728" t="s">
        <v>2678</v>
      </c>
      <c r="G282" s="728" t="s">
        <v>2752</v>
      </c>
      <c r="H282" s="728" t="s">
        <v>568</v>
      </c>
      <c r="I282" s="728" t="s">
        <v>2753</v>
      </c>
      <c r="J282" s="728" t="s">
        <v>1001</v>
      </c>
      <c r="K282" s="728" t="s">
        <v>2754</v>
      </c>
      <c r="L282" s="729">
        <v>33</v>
      </c>
      <c r="M282" s="729">
        <v>66</v>
      </c>
      <c r="N282" s="728">
        <v>2</v>
      </c>
      <c r="O282" s="813">
        <v>1</v>
      </c>
      <c r="P282" s="729">
        <v>33</v>
      </c>
      <c r="Q282" s="746">
        <v>0.5</v>
      </c>
      <c r="R282" s="728">
        <v>1</v>
      </c>
      <c r="S282" s="746">
        <v>0.5</v>
      </c>
      <c r="T282" s="813">
        <v>0.5</v>
      </c>
      <c r="U282" s="769">
        <v>0.5</v>
      </c>
    </row>
    <row r="283" spans="1:21" ht="14.4" customHeight="1" x14ac:dyDescent="0.3">
      <c r="A283" s="727">
        <v>32</v>
      </c>
      <c r="B283" s="728" t="s">
        <v>2677</v>
      </c>
      <c r="C283" s="728" t="s">
        <v>2681</v>
      </c>
      <c r="D283" s="811" t="s">
        <v>5086</v>
      </c>
      <c r="E283" s="812" t="s">
        <v>2722</v>
      </c>
      <c r="F283" s="728" t="s">
        <v>2678</v>
      </c>
      <c r="G283" s="728" t="s">
        <v>2752</v>
      </c>
      <c r="H283" s="728" t="s">
        <v>568</v>
      </c>
      <c r="I283" s="728" t="s">
        <v>3061</v>
      </c>
      <c r="J283" s="728" t="s">
        <v>1680</v>
      </c>
      <c r="K283" s="728" t="s">
        <v>3062</v>
      </c>
      <c r="L283" s="729">
        <v>55.01</v>
      </c>
      <c r="M283" s="729">
        <v>55.01</v>
      </c>
      <c r="N283" s="728">
        <v>1</v>
      </c>
      <c r="O283" s="813">
        <v>0.5</v>
      </c>
      <c r="P283" s="729">
        <v>55.01</v>
      </c>
      <c r="Q283" s="746">
        <v>1</v>
      </c>
      <c r="R283" s="728">
        <v>1</v>
      </c>
      <c r="S283" s="746">
        <v>1</v>
      </c>
      <c r="T283" s="813">
        <v>0.5</v>
      </c>
      <c r="U283" s="769">
        <v>1</v>
      </c>
    </row>
    <row r="284" spans="1:21" ht="14.4" customHeight="1" x14ac:dyDescent="0.3">
      <c r="A284" s="727">
        <v>32</v>
      </c>
      <c r="B284" s="728" t="s">
        <v>2677</v>
      </c>
      <c r="C284" s="728" t="s">
        <v>2681</v>
      </c>
      <c r="D284" s="811" t="s">
        <v>5086</v>
      </c>
      <c r="E284" s="812" t="s">
        <v>2722</v>
      </c>
      <c r="F284" s="728" t="s">
        <v>2678</v>
      </c>
      <c r="G284" s="728" t="s">
        <v>2752</v>
      </c>
      <c r="H284" s="728" t="s">
        <v>568</v>
      </c>
      <c r="I284" s="728" t="s">
        <v>2965</v>
      </c>
      <c r="J284" s="728" t="s">
        <v>1001</v>
      </c>
      <c r="K284" s="728" t="s">
        <v>2754</v>
      </c>
      <c r="L284" s="729">
        <v>33</v>
      </c>
      <c r="M284" s="729">
        <v>66</v>
      </c>
      <c r="N284" s="728">
        <v>2</v>
      </c>
      <c r="O284" s="813">
        <v>1</v>
      </c>
      <c r="P284" s="729">
        <v>66</v>
      </c>
      <c r="Q284" s="746">
        <v>1</v>
      </c>
      <c r="R284" s="728">
        <v>2</v>
      </c>
      <c r="S284" s="746">
        <v>1</v>
      </c>
      <c r="T284" s="813">
        <v>1</v>
      </c>
      <c r="U284" s="769">
        <v>1</v>
      </c>
    </row>
    <row r="285" spans="1:21" ht="14.4" customHeight="1" x14ac:dyDescent="0.3">
      <c r="A285" s="727">
        <v>32</v>
      </c>
      <c r="B285" s="728" t="s">
        <v>2677</v>
      </c>
      <c r="C285" s="728" t="s">
        <v>2681</v>
      </c>
      <c r="D285" s="811" t="s">
        <v>5086</v>
      </c>
      <c r="E285" s="812" t="s">
        <v>2722</v>
      </c>
      <c r="F285" s="728" t="s">
        <v>2678</v>
      </c>
      <c r="G285" s="728" t="s">
        <v>3063</v>
      </c>
      <c r="H285" s="728" t="s">
        <v>568</v>
      </c>
      <c r="I285" s="728" t="s">
        <v>3064</v>
      </c>
      <c r="J285" s="728" t="s">
        <v>1670</v>
      </c>
      <c r="K285" s="728" t="s">
        <v>3065</v>
      </c>
      <c r="L285" s="729">
        <v>30.46</v>
      </c>
      <c r="M285" s="729">
        <v>30.46</v>
      </c>
      <c r="N285" s="728">
        <v>1</v>
      </c>
      <c r="O285" s="813">
        <v>0.5</v>
      </c>
      <c r="P285" s="729"/>
      <c r="Q285" s="746">
        <v>0</v>
      </c>
      <c r="R285" s="728"/>
      <c r="S285" s="746">
        <v>0</v>
      </c>
      <c r="T285" s="813"/>
      <c r="U285" s="769">
        <v>0</v>
      </c>
    </row>
    <row r="286" spans="1:21" ht="14.4" customHeight="1" x14ac:dyDescent="0.3">
      <c r="A286" s="727">
        <v>32</v>
      </c>
      <c r="B286" s="728" t="s">
        <v>2677</v>
      </c>
      <c r="C286" s="728" t="s">
        <v>2681</v>
      </c>
      <c r="D286" s="811" t="s">
        <v>5086</v>
      </c>
      <c r="E286" s="812" t="s">
        <v>2722</v>
      </c>
      <c r="F286" s="728" t="s">
        <v>2678</v>
      </c>
      <c r="G286" s="728" t="s">
        <v>2888</v>
      </c>
      <c r="H286" s="728" t="s">
        <v>568</v>
      </c>
      <c r="I286" s="728" t="s">
        <v>2889</v>
      </c>
      <c r="J286" s="728" t="s">
        <v>2890</v>
      </c>
      <c r="K286" s="728" t="s">
        <v>2891</v>
      </c>
      <c r="L286" s="729">
        <v>439.61</v>
      </c>
      <c r="M286" s="729">
        <v>439.61</v>
      </c>
      <c r="N286" s="728">
        <v>1</v>
      </c>
      <c r="O286" s="813">
        <v>0.5</v>
      </c>
      <c r="P286" s="729"/>
      <c r="Q286" s="746">
        <v>0</v>
      </c>
      <c r="R286" s="728"/>
      <c r="S286" s="746">
        <v>0</v>
      </c>
      <c r="T286" s="813"/>
      <c r="U286" s="769">
        <v>0</v>
      </c>
    </row>
    <row r="287" spans="1:21" ht="14.4" customHeight="1" x14ac:dyDescent="0.3">
      <c r="A287" s="727">
        <v>32</v>
      </c>
      <c r="B287" s="728" t="s">
        <v>2677</v>
      </c>
      <c r="C287" s="728" t="s">
        <v>2681</v>
      </c>
      <c r="D287" s="811" t="s">
        <v>5086</v>
      </c>
      <c r="E287" s="812" t="s">
        <v>2722</v>
      </c>
      <c r="F287" s="728" t="s">
        <v>2678</v>
      </c>
      <c r="G287" s="728" t="s">
        <v>2888</v>
      </c>
      <c r="H287" s="728" t="s">
        <v>568</v>
      </c>
      <c r="I287" s="728" t="s">
        <v>2966</v>
      </c>
      <c r="J287" s="728" t="s">
        <v>2890</v>
      </c>
      <c r="K287" s="728" t="s">
        <v>2967</v>
      </c>
      <c r="L287" s="729">
        <v>879.21</v>
      </c>
      <c r="M287" s="729">
        <v>3516.84</v>
      </c>
      <c r="N287" s="728">
        <v>4</v>
      </c>
      <c r="O287" s="813">
        <v>1.5</v>
      </c>
      <c r="P287" s="729">
        <v>3516.84</v>
      </c>
      <c r="Q287" s="746">
        <v>1</v>
      </c>
      <c r="R287" s="728">
        <v>4</v>
      </c>
      <c r="S287" s="746">
        <v>1</v>
      </c>
      <c r="T287" s="813">
        <v>1.5</v>
      </c>
      <c r="U287" s="769">
        <v>1</v>
      </c>
    </row>
    <row r="288" spans="1:21" ht="14.4" customHeight="1" x14ac:dyDescent="0.3">
      <c r="A288" s="727">
        <v>32</v>
      </c>
      <c r="B288" s="728" t="s">
        <v>2677</v>
      </c>
      <c r="C288" s="728" t="s">
        <v>2681</v>
      </c>
      <c r="D288" s="811" t="s">
        <v>5086</v>
      </c>
      <c r="E288" s="812" t="s">
        <v>2722</v>
      </c>
      <c r="F288" s="728" t="s">
        <v>2678</v>
      </c>
      <c r="G288" s="728" t="s">
        <v>2755</v>
      </c>
      <c r="H288" s="728" t="s">
        <v>568</v>
      </c>
      <c r="I288" s="728" t="s">
        <v>3066</v>
      </c>
      <c r="J288" s="728" t="s">
        <v>1442</v>
      </c>
      <c r="K288" s="728" t="s">
        <v>3067</v>
      </c>
      <c r="L288" s="729">
        <v>49.38</v>
      </c>
      <c r="M288" s="729">
        <v>49.38</v>
      </c>
      <c r="N288" s="728">
        <v>1</v>
      </c>
      <c r="O288" s="813">
        <v>0.5</v>
      </c>
      <c r="P288" s="729"/>
      <c r="Q288" s="746">
        <v>0</v>
      </c>
      <c r="R288" s="728"/>
      <c r="S288" s="746">
        <v>0</v>
      </c>
      <c r="T288" s="813"/>
      <c r="U288" s="769">
        <v>0</v>
      </c>
    </row>
    <row r="289" spans="1:21" ht="14.4" customHeight="1" x14ac:dyDescent="0.3">
      <c r="A289" s="727">
        <v>32</v>
      </c>
      <c r="B289" s="728" t="s">
        <v>2677</v>
      </c>
      <c r="C289" s="728" t="s">
        <v>2681</v>
      </c>
      <c r="D289" s="811" t="s">
        <v>5086</v>
      </c>
      <c r="E289" s="812" t="s">
        <v>2722</v>
      </c>
      <c r="F289" s="728" t="s">
        <v>2678</v>
      </c>
      <c r="G289" s="728" t="s">
        <v>2755</v>
      </c>
      <c r="H289" s="728" t="s">
        <v>568</v>
      </c>
      <c r="I289" s="728" t="s">
        <v>2756</v>
      </c>
      <c r="J289" s="728" t="s">
        <v>1022</v>
      </c>
      <c r="K289" s="728" t="s">
        <v>2757</v>
      </c>
      <c r="L289" s="729">
        <v>98.75</v>
      </c>
      <c r="M289" s="729">
        <v>197.5</v>
      </c>
      <c r="N289" s="728">
        <v>2</v>
      </c>
      <c r="O289" s="813">
        <v>1</v>
      </c>
      <c r="P289" s="729">
        <v>98.75</v>
      </c>
      <c r="Q289" s="746">
        <v>0.5</v>
      </c>
      <c r="R289" s="728">
        <v>1</v>
      </c>
      <c r="S289" s="746">
        <v>0.5</v>
      </c>
      <c r="T289" s="813">
        <v>0.5</v>
      </c>
      <c r="U289" s="769">
        <v>0.5</v>
      </c>
    </row>
    <row r="290" spans="1:21" ht="14.4" customHeight="1" x14ac:dyDescent="0.3">
      <c r="A290" s="727">
        <v>32</v>
      </c>
      <c r="B290" s="728" t="s">
        <v>2677</v>
      </c>
      <c r="C290" s="728" t="s">
        <v>2681</v>
      </c>
      <c r="D290" s="811" t="s">
        <v>5086</v>
      </c>
      <c r="E290" s="812" t="s">
        <v>2722</v>
      </c>
      <c r="F290" s="728" t="s">
        <v>2678</v>
      </c>
      <c r="G290" s="728" t="s">
        <v>2755</v>
      </c>
      <c r="H290" s="728" t="s">
        <v>568</v>
      </c>
      <c r="I290" s="728" t="s">
        <v>3068</v>
      </c>
      <c r="J290" s="728" t="s">
        <v>1022</v>
      </c>
      <c r="K290" s="728" t="s">
        <v>2757</v>
      </c>
      <c r="L290" s="729">
        <v>98.75</v>
      </c>
      <c r="M290" s="729">
        <v>98.75</v>
      </c>
      <c r="N290" s="728">
        <v>1</v>
      </c>
      <c r="O290" s="813">
        <v>0.5</v>
      </c>
      <c r="P290" s="729">
        <v>98.75</v>
      </c>
      <c r="Q290" s="746">
        <v>1</v>
      </c>
      <c r="R290" s="728">
        <v>1</v>
      </c>
      <c r="S290" s="746">
        <v>1</v>
      </c>
      <c r="T290" s="813">
        <v>0.5</v>
      </c>
      <c r="U290" s="769">
        <v>1</v>
      </c>
    </row>
    <row r="291" spans="1:21" ht="14.4" customHeight="1" x14ac:dyDescent="0.3">
      <c r="A291" s="727">
        <v>32</v>
      </c>
      <c r="B291" s="728" t="s">
        <v>2677</v>
      </c>
      <c r="C291" s="728" t="s">
        <v>2681</v>
      </c>
      <c r="D291" s="811" t="s">
        <v>5086</v>
      </c>
      <c r="E291" s="812" t="s">
        <v>2722</v>
      </c>
      <c r="F291" s="728" t="s">
        <v>2678</v>
      </c>
      <c r="G291" s="728" t="s">
        <v>2758</v>
      </c>
      <c r="H291" s="728" t="s">
        <v>568</v>
      </c>
      <c r="I291" s="728" t="s">
        <v>3069</v>
      </c>
      <c r="J291" s="728" t="s">
        <v>2760</v>
      </c>
      <c r="K291" s="728" t="s">
        <v>2297</v>
      </c>
      <c r="L291" s="729">
        <v>0</v>
      </c>
      <c r="M291" s="729">
        <v>0</v>
      </c>
      <c r="N291" s="728">
        <v>1</v>
      </c>
      <c r="O291" s="813">
        <v>1</v>
      </c>
      <c r="P291" s="729"/>
      <c r="Q291" s="746"/>
      <c r="R291" s="728"/>
      <c r="S291" s="746">
        <v>0</v>
      </c>
      <c r="T291" s="813"/>
      <c r="U291" s="769">
        <v>0</v>
      </c>
    </row>
    <row r="292" spans="1:21" ht="14.4" customHeight="1" x14ac:dyDescent="0.3">
      <c r="A292" s="727">
        <v>32</v>
      </c>
      <c r="B292" s="728" t="s">
        <v>2677</v>
      </c>
      <c r="C292" s="728" t="s">
        <v>2681</v>
      </c>
      <c r="D292" s="811" t="s">
        <v>5086</v>
      </c>
      <c r="E292" s="812" t="s">
        <v>2722</v>
      </c>
      <c r="F292" s="728" t="s">
        <v>2678</v>
      </c>
      <c r="G292" s="728" t="s">
        <v>2758</v>
      </c>
      <c r="H292" s="728" t="s">
        <v>568</v>
      </c>
      <c r="I292" s="728" t="s">
        <v>3070</v>
      </c>
      <c r="J292" s="728" t="s">
        <v>3071</v>
      </c>
      <c r="K292" s="728" t="s">
        <v>3072</v>
      </c>
      <c r="L292" s="729">
        <v>29.31</v>
      </c>
      <c r="M292" s="729">
        <v>29.31</v>
      </c>
      <c r="N292" s="728">
        <v>1</v>
      </c>
      <c r="O292" s="813">
        <v>1</v>
      </c>
      <c r="P292" s="729"/>
      <c r="Q292" s="746">
        <v>0</v>
      </c>
      <c r="R292" s="728"/>
      <c r="S292" s="746">
        <v>0</v>
      </c>
      <c r="T292" s="813"/>
      <c r="U292" s="769">
        <v>0</v>
      </c>
    </row>
    <row r="293" spans="1:21" ht="14.4" customHeight="1" x14ac:dyDescent="0.3">
      <c r="A293" s="727">
        <v>32</v>
      </c>
      <c r="B293" s="728" t="s">
        <v>2677</v>
      </c>
      <c r="C293" s="728" t="s">
        <v>2681</v>
      </c>
      <c r="D293" s="811" t="s">
        <v>5086</v>
      </c>
      <c r="E293" s="812" t="s">
        <v>2722</v>
      </c>
      <c r="F293" s="728" t="s">
        <v>2678</v>
      </c>
      <c r="G293" s="728" t="s">
        <v>2729</v>
      </c>
      <c r="H293" s="728" t="s">
        <v>568</v>
      </c>
      <c r="I293" s="728" t="s">
        <v>2730</v>
      </c>
      <c r="J293" s="728" t="s">
        <v>2731</v>
      </c>
      <c r="K293" s="728" t="s">
        <v>2732</v>
      </c>
      <c r="L293" s="729">
        <v>88.76</v>
      </c>
      <c r="M293" s="729">
        <v>266.28000000000003</v>
      </c>
      <c r="N293" s="728">
        <v>3</v>
      </c>
      <c r="O293" s="813">
        <v>2.5</v>
      </c>
      <c r="P293" s="729">
        <v>177.52</v>
      </c>
      <c r="Q293" s="746">
        <v>0.66666666666666663</v>
      </c>
      <c r="R293" s="728">
        <v>2</v>
      </c>
      <c r="S293" s="746">
        <v>0.66666666666666663</v>
      </c>
      <c r="T293" s="813">
        <v>2</v>
      </c>
      <c r="U293" s="769">
        <v>0.8</v>
      </c>
    </row>
    <row r="294" spans="1:21" ht="14.4" customHeight="1" x14ac:dyDescent="0.3">
      <c r="A294" s="727">
        <v>32</v>
      </c>
      <c r="B294" s="728" t="s">
        <v>2677</v>
      </c>
      <c r="C294" s="728" t="s">
        <v>2681</v>
      </c>
      <c r="D294" s="811" t="s">
        <v>5086</v>
      </c>
      <c r="E294" s="812" t="s">
        <v>2722</v>
      </c>
      <c r="F294" s="728" t="s">
        <v>2678</v>
      </c>
      <c r="G294" s="728" t="s">
        <v>3006</v>
      </c>
      <c r="H294" s="728" t="s">
        <v>568</v>
      </c>
      <c r="I294" s="728" t="s">
        <v>3073</v>
      </c>
      <c r="J294" s="728" t="s">
        <v>1267</v>
      </c>
      <c r="K294" s="728" t="s">
        <v>2600</v>
      </c>
      <c r="L294" s="729">
        <v>760.22</v>
      </c>
      <c r="M294" s="729">
        <v>760.22</v>
      </c>
      <c r="N294" s="728">
        <v>1</v>
      </c>
      <c r="O294" s="813">
        <v>0.5</v>
      </c>
      <c r="P294" s="729">
        <v>760.22</v>
      </c>
      <c r="Q294" s="746">
        <v>1</v>
      </c>
      <c r="R294" s="728">
        <v>1</v>
      </c>
      <c r="S294" s="746">
        <v>1</v>
      </c>
      <c r="T294" s="813">
        <v>0.5</v>
      </c>
      <c r="U294" s="769">
        <v>1</v>
      </c>
    </row>
    <row r="295" spans="1:21" ht="14.4" customHeight="1" x14ac:dyDescent="0.3">
      <c r="A295" s="727">
        <v>32</v>
      </c>
      <c r="B295" s="728" t="s">
        <v>2677</v>
      </c>
      <c r="C295" s="728" t="s">
        <v>2681</v>
      </c>
      <c r="D295" s="811" t="s">
        <v>5086</v>
      </c>
      <c r="E295" s="812" t="s">
        <v>2722</v>
      </c>
      <c r="F295" s="728" t="s">
        <v>2678</v>
      </c>
      <c r="G295" s="728" t="s">
        <v>3006</v>
      </c>
      <c r="H295" s="728" t="s">
        <v>568</v>
      </c>
      <c r="I295" s="728" t="s">
        <v>3007</v>
      </c>
      <c r="J295" s="728" t="s">
        <v>1267</v>
      </c>
      <c r="K295" s="728" t="s">
        <v>3008</v>
      </c>
      <c r="L295" s="729">
        <v>0</v>
      </c>
      <c r="M295" s="729">
        <v>0</v>
      </c>
      <c r="N295" s="728">
        <v>1</v>
      </c>
      <c r="O295" s="813">
        <v>0.5</v>
      </c>
      <c r="P295" s="729">
        <v>0</v>
      </c>
      <c r="Q295" s="746"/>
      <c r="R295" s="728">
        <v>1</v>
      </c>
      <c r="S295" s="746">
        <v>1</v>
      </c>
      <c r="T295" s="813">
        <v>0.5</v>
      </c>
      <c r="U295" s="769">
        <v>1</v>
      </c>
    </row>
    <row r="296" spans="1:21" ht="14.4" customHeight="1" x14ac:dyDescent="0.3">
      <c r="A296" s="727">
        <v>32</v>
      </c>
      <c r="B296" s="728" t="s">
        <v>2677</v>
      </c>
      <c r="C296" s="728" t="s">
        <v>2681</v>
      </c>
      <c r="D296" s="811" t="s">
        <v>5086</v>
      </c>
      <c r="E296" s="812" t="s">
        <v>2722</v>
      </c>
      <c r="F296" s="728" t="s">
        <v>2678</v>
      </c>
      <c r="G296" s="728" t="s">
        <v>2902</v>
      </c>
      <c r="H296" s="728" t="s">
        <v>568</v>
      </c>
      <c r="I296" s="728" t="s">
        <v>2903</v>
      </c>
      <c r="J296" s="728" t="s">
        <v>863</v>
      </c>
      <c r="K296" s="728" t="s">
        <v>2814</v>
      </c>
      <c r="L296" s="729">
        <v>0</v>
      </c>
      <c r="M296" s="729">
        <v>0</v>
      </c>
      <c r="N296" s="728">
        <v>1</v>
      </c>
      <c r="O296" s="813">
        <v>0.5</v>
      </c>
      <c r="P296" s="729"/>
      <c r="Q296" s="746"/>
      <c r="R296" s="728"/>
      <c r="S296" s="746">
        <v>0</v>
      </c>
      <c r="T296" s="813"/>
      <c r="U296" s="769">
        <v>0</v>
      </c>
    </row>
    <row r="297" spans="1:21" ht="14.4" customHeight="1" x14ac:dyDescent="0.3">
      <c r="A297" s="727">
        <v>32</v>
      </c>
      <c r="B297" s="728" t="s">
        <v>2677</v>
      </c>
      <c r="C297" s="728" t="s">
        <v>2681</v>
      </c>
      <c r="D297" s="811" t="s">
        <v>5086</v>
      </c>
      <c r="E297" s="812" t="s">
        <v>2722</v>
      </c>
      <c r="F297" s="728" t="s">
        <v>2678</v>
      </c>
      <c r="G297" s="728" t="s">
        <v>2902</v>
      </c>
      <c r="H297" s="728" t="s">
        <v>568</v>
      </c>
      <c r="I297" s="728" t="s">
        <v>3009</v>
      </c>
      <c r="J297" s="728" t="s">
        <v>3010</v>
      </c>
      <c r="K297" s="728" t="s">
        <v>3011</v>
      </c>
      <c r="L297" s="729">
        <v>0</v>
      </c>
      <c r="M297" s="729">
        <v>0</v>
      </c>
      <c r="N297" s="728">
        <v>1</v>
      </c>
      <c r="O297" s="813">
        <v>0.5</v>
      </c>
      <c r="P297" s="729">
        <v>0</v>
      </c>
      <c r="Q297" s="746"/>
      <c r="R297" s="728">
        <v>1</v>
      </c>
      <c r="S297" s="746">
        <v>1</v>
      </c>
      <c r="T297" s="813">
        <v>0.5</v>
      </c>
      <c r="U297" s="769">
        <v>1</v>
      </c>
    </row>
    <row r="298" spans="1:21" ht="14.4" customHeight="1" x14ac:dyDescent="0.3">
      <c r="A298" s="727">
        <v>32</v>
      </c>
      <c r="B298" s="728" t="s">
        <v>2677</v>
      </c>
      <c r="C298" s="728" t="s">
        <v>2681</v>
      </c>
      <c r="D298" s="811" t="s">
        <v>5086</v>
      </c>
      <c r="E298" s="812" t="s">
        <v>2722</v>
      </c>
      <c r="F298" s="728" t="s">
        <v>2678</v>
      </c>
      <c r="G298" s="728" t="s">
        <v>2971</v>
      </c>
      <c r="H298" s="728" t="s">
        <v>661</v>
      </c>
      <c r="I298" s="728" t="s">
        <v>2213</v>
      </c>
      <c r="J298" s="728" t="s">
        <v>2207</v>
      </c>
      <c r="K298" s="728" t="s">
        <v>2214</v>
      </c>
      <c r="L298" s="729">
        <v>46.07</v>
      </c>
      <c r="M298" s="729">
        <v>46.07</v>
      </c>
      <c r="N298" s="728">
        <v>1</v>
      </c>
      <c r="O298" s="813">
        <v>0.5</v>
      </c>
      <c r="P298" s="729"/>
      <c r="Q298" s="746">
        <v>0</v>
      </c>
      <c r="R298" s="728"/>
      <c r="S298" s="746">
        <v>0</v>
      </c>
      <c r="T298" s="813"/>
      <c r="U298" s="769">
        <v>0</v>
      </c>
    </row>
    <row r="299" spans="1:21" ht="14.4" customHeight="1" x14ac:dyDescent="0.3">
      <c r="A299" s="727">
        <v>32</v>
      </c>
      <c r="B299" s="728" t="s">
        <v>2677</v>
      </c>
      <c r="C299" s="728" t="s">
        <v>2681</v>
      </c>
      <c r="D299" s="811" t="s">
        <v>5086</v>
      </c>
      <c r="E299" s="812" t="s">
        <v>2722</v>
      </c>
      <c r="F299" s="728" t="s">
        <v>2678</v>
      </c>
      <c r="G299" s="728" t="s">
        <v>2972</v>
      </c>
      <c r="H299" s="728" t="s">
        <v>568</v>
      </c>
      <c r="I299" s="728" t="s">
        <v>3074</v>
      </c>
      <c r="J299" s="728" t="s">
        <v>1065</v>
      </c>
      <c r="K299" s="728" t="s">
        <v>2975</v>
      </c>
      <c r="L299" s="729">
        <v>0</v>
      </c>
      <c r="M299" s="729">
        <v>0</v>
      </c>
      <c r="N299" s="728">
        <v>1</v>
      </c>
      <c r="O299" s="813">
        <v>1</v>
      </c>
      <c r="P299" s="729"/>
      <c r="Q299" s="746"/>
      <c r="R299" s="728"/>
      <c r="S299" s="746">
        <v>0</v>
      </c>
      <c r="T299" s="813"/>
      <c r="U299" s="769">
        <v>0</v>
      </c>
    </row>
    <row r="300" spans="1:21" ht="14.4" customHeight="1" x14ac:dyDescent="0.3">
      <c r="A300" s="727">
        <v>32</v>
      </c>
      <c r="B300" s="728" t="s">
        <v>2677</v>
      </c>
      <c r="C300" s="728" t="s">
        <v>2681</v>
      </c>
      <c r="D300" s="811" t="s">
        <v>5086</v>
      </c>
      <c r="E300" s="812" t="s">
        <v>2722</v>
      </c>
      <c r="F300" s="728" t="s">
        <v>2678</v>
      </c>
      <c r="G300" s="728" t="s">
        <v>2904</v>
      </c>
      <c r="H300" s="728" t="s">
        <v>568</v>
      </c>
      <c r="I300" s="728" t="s">
        <v>3075</v>
      </c>
      <c r="J300" s="728" t="s">
        <v>2906</v>
      </c>
      <c r="K300" s="728" t="s">
        <v>3076</v>
      </c>
      <c r="L300" s="729">
        <v>35.11</v>
      </c>
      <c r="M300" s="729">
        <v>35.11</v>
      </c>
      <c r="N300" s="728">
        <v>1</v>
      </c>
      <c r="O300" s="813">
        <v>1</v>
      </c>
      <c r="P300" s="729">
        <v>35.11</v>
      </c>
      <c r="Q300" s="746">
        <v>1</v>
      </c>
      <c r="R300" s="728">
        <v>1</v>
      </c>
      <c r="S300" s="746">
        <v>1</v>
      </c>
      <c r="T300" s="813">
        <v>1</v>
      </c>
      <c r="U300" s="769">
        <v>1</v>
      </c>
    </row>
    <row r="301" spans="1:21" ht="14.4" customHeight="1" x14ac:dyDescent="0.3">
      <c r="A301" s="727">
        <v>32</v>
      </c>
      <c r="B301" s="728" t="s">
        <v>2677</v>
      </c>
      <c r="C301" s="728" t="s">
        <v>2681</v>
      </c>
      <c r="D301" s="811" t="s">
        <v>5086</v>
      </c>
      <c r="E301" s="812" t="s">
        <v>2722</v>
      </c>
      <c r="F301" s="728" t="s">
        <v>2678</v>
      </c>
      <c r="G301" s="728" t="s">
        <v>2904</v>
      </c>
      <c r="H301" s="728" t="s">
        <v>568</v>
      </c>
      <c r="I301" s="728" t="s">
        <v>3077</v>
      </c>
      <c r="J301" s="728" t="s">
        <v>2906</v>
      </c>
      <c r="K301" s="728" t="s">
        <v>3078</v>
      </c>
      <c r="L301" s="729">
        <v>17.559999999999999</v>
      </c>
      <c r="M301" s="729">
        <v>17.559999999999999</v>
      </c>
      <c r="N301" s="728">
        <v>1</v>
      </c>
      <c r="O301" s="813">
        <v>0.5</v>
      </c>
      <c r="P301" s="729">
        <v>17.559999999999999</v>
      </c>
      <c r="Q301" s="746">
        <v>1</v>
      </c>
      <c r="R301" s="728">
        <v>1</v>
      </c>
      <c r="S301" s="746">
        <v>1</v>
      </c>
      <c r="T301" s="813">
        <v>0.5</v>
      </c>
      <c r="U301" s="769">
        <v>1</v>
      </c>
    </row>
    <row r="302" spans="1:21" ht="14.4" customHeight="1" x14ac:dyDescent="0.3">
      <c r="A302" s="727">
        <v>32</v>
      </c>
      <c r="B302" s="728" t="s">
        <v>2677</v>
      </c>
      <c r="C302" s="728" t="s">
        <v>2681</v>
      </c>
      <c r="D302" s="811" t="s">
        <v>5086</v>
      </c>
      <c r="E302" s="812" t="s">
        <v>2722</v>
      </c>
      <c r="F302" s="728" t="s">
        <v>2678</v>
      </c>
      <c r="G302" s="728" t="s">
        <v>2904</v>
      </c>
      <c r="H302" s="728" t="s">
        <v>568</v>
      </c>
      <c r="I302" s="728" t="s">
        <v>3079</v>
      </c>
      <c r="J302" s="728" t="s">
        <v>3080</v>
      </c>
      <c r="K302" s="728" t="s">
        <v>3081</v>
      </c>
      <c r="L302" s="729">
        <v>65.98</v>
      </c>
      <c r="M302" s="729">
        <v>65.98</v>
      </c>
      <c r="N302" s="728">
        <v>1</v>
      </c>
      <c r="O302" s="813">
        <v>1</v>
      </c>
      <c r="P302" s="729"/>
      <c r="Q302" s="746">
        <v>0</v>
      </c>
      <c r="R302" s="728"/>
      <c r="S302" s="746">
        <v>0</v>
      </c>
      <c r="T302" s="813"/>
      <c r="U302" s="769">
        <v>0</v>
      </c>
    </row>
    <row r="303" spans="1:21" ht="14.4" customHeight="1" x14ac:dyDescent="0.3">
      <c r="A303" s="727">
        <v>32</v>
      </c>
      <c r="B303" s="728" t="s">
        <v>2677</v>
      </c>
      <c r="C303" s="728" t="s">
        <v>2681</v>
      </c>
      <c r="D303" s="811" t="s">
        <v>5086</v>
      </c>
      <c r="E303" s="812" t="s">
        <v>2722</v>
      </c>
      <c r="F303" s="728" t="s">
        <v>2678</v>
      </c>
      <c r="G303" s="728" t="s">
        <v>2762</v>
      </c>
      <c r="H303" s="728" t="s">
        <v>661</v>
      </c>
      <c r="I303" s="728" t="s">
        <v>2764</v>
      </c>
      <c r="J303" s="728" t="s">
        <v>895</v>
      </c>
      <c r="K303" s="728" t="s">
        <v>2143</v>
      </c>
      <c r="L303" s="729">
        <v>490.89</v>
      </c>
      <c r="M303" s="729">
        <v>490.89</v>
      </c>
      <c r="N303" s="728">
        <v>1</v>
      </c>
      <c r="O303" s="813">
        <v>1</v>
      </c>
      <c r="P303" s="729">
        <v>490.89</v>
      </c>
      <c r="Q303" s="746">
        <v>1</v>
      </c>
      <c r="R303" s="728">
        <v>1</v>
      </c>
      <c r="S303" s="746">
        <v>1</v>
      </c>
      <c r="T303" s="813">
        <v>1</v>
      </c>
      <c r="U303" s="769">
        <v>1</v>
      </c>
    </row>
    <row r="304" spans="1:21" ht="14.4" customHeight="1" x14ac:dyDescent="0.3">
      <c r="A304" s="727">
        <v>32</v>
      </c>
      <c r="B304" s="728" t="s">
        <v>2677</v>
      </c>
      <c r="C304" s="728" t="s">
        <v>2681</v>
      </c>
      <c r="D304" s="811" t="s">
        <v>5086</v>
      </c>
      <c r="E304" s="812" t="s">
        <v>2722</v>
      </c>
      <c r="F304" s="728" t="s">
        <v>2678</v>
      </c>
      <c r="G304" s="728" t="s">
        <v>2768</v>
      </c>
      <c r="H304" s="728" t="s">
        <v>568</v>
      </c>
      <c r="I304" s="728" t="s">
        <v>2838</v>
      </c>
      <c r="J304" s="728" t="s">
        <v>934</v>
      </c>
      <c r="K304" s="728" t="s">
        <v>2839</v>
      </c>
      <c r="L304" s="729">
        <v>185.26</v>
      </c>
      <c r="M304" s="729">
        <v>370.52</v>
      </c>
      <c r="N304" s="728">
        <v>2</v>
      </c>
      <c r="O304" s="813">
        <v>1</v>
      </c>
      <c r="P304" s="729"/>
      <c r="Q304" s="746">
        <v>0</v>
      </c>
      <c r="R304" s="728"/>
      <c r="S304" s="746">
        <v>0</v>
      </c>
      <c r="T304" s="813"/>
      <c r="U304" s="769">
        <v>0</v>
      </c>
    </row>
    <row r="305" spans="1:21" ht="14.4" customHeight="1" x14ac:dyDescent="0.3">
      <c r="A305" s="727">
        <v>32</v>
      </c>
      <c r="B305" s="728" t="s">
        <v>2677</v>
      </c>
      <c r="C305" s="728" t="s">
        <v>2681</v>
      </c>
      <c r="D305" s="811" t="s">
        <v>5086</v>
      </c>
      <c r="E305" s="812" t="s">
        <v>2722</v>
      </c>
      <c r="F305" s="728" t="s">
        <v>2678</v>
      </c>
      <c r="G305" s="728" t="s">
        <v>2768</v>
      </c>
      <c r="H305" s="728" t="s">
        <v>568</v>
      </c>
      <c r="I305" s="728" t="s">
        <v>2838</v>
      </c>
      <c r="J305" s="728" t="s">
        <v>934</v>
      </c>
      <c r="K305" s="728" t="s">
        <v>2839</v>
      </c>
      <c r="L305" s="729">
        <v>103.67</v>
      </c>
      <c r="M305" s="729">
        <v>103.67</v>
      </c>
      <c r="N305" s="728">
        <v>1</v>
      </c>
      <c r="O305" s="813">
        <v>1</v>
      </c>
      <c r="P305" s="729"/>
      <c r="Q305" s="746">
        <v>0</v>
      </c>
      <c r="R305" s="728"/>
      <c r="S305" s="746">
        <v>0</v>
      </c>
      <c r="T305" s="813"/>
      <c r="U305" s="769">
        <v>0</v>
      </c>
    </row>
    <row r="306" spans="1:21" ht="14.4" customHeight="1" x14ac:dyDescent="0.3">
      <c r="A306" s="727">
        <v>32</v>
      </c>
      <c r="B306" s="728" t="s">
        <v>2677</v>
      </c>
      <c r="C306" s="728" t="s">
        <v>2681</v>
      </c>
      <c r="D306" s="811" t="s">
        <v>5086</v>
      </c>
      <c r="E306" s="812" t="s">
        <v>2722</v>
      </c>
      <c r="F306" s="728" t="s">
        <v>2678</v>
      </c>
      <c r="G306" s="728" t="s">
        <v>2768</v>
      </c>
      <c r="H306" s="728" t="s">
        <v>568</v>
      </c>
      <c r="I306" s="728" t="s">
        <v>3082</v>
      </c>
      <c r="J306" s="728" t="s">
        <v>934</v>
      </c>
      <c r="K306" s="728" t="s">
        <v>2770</v>
      </c>
      <c r="L306" s="729">
        <v>93.71</v>
      </c>
      <c r="M306" s="729">
        <v>93.71</v>
      </c>
      <c r="N306" s="728">
        <v>1</v>
      </c>
      <c r="O306" s="813">
        <v>0.5</v>
      </c>
      <c r="P306" s="729">
        <v>93.71</v>
      </c>
      <c r="Q306" s="746">
        <v>1</v>
      </c>
      <c r="R306" s="728">
        <v>1</v>
      </c>
      <c r="S306" s="746">
        <v>1</v>
      </c>
      <c r="T306" s="813">
        <v>0.5</v>
      </c>
      <c r="U306" s="769">
        <v>1</v>
      </c>
    </row>
    <row r="307" spans="1:21" ht="14.4" customHeight="1" x14ac:dyDescent="0.3">
      <c r="A307" s="727">
        <v>32</v>
      </c>
      <c r="B307" s="728" t="s">
        <v>2677</v>
      </c>
      <c r="C307" s="728" t="s">
        <v>2681</v>
      </c>
      <c r="D307" s="811" t="s">
        <v>5086</v>
      </c>
      <c r="E307" s="812" t="s">
        <v>2722</v>
      </c>
      <c r="F307" s="728" t="s">
        <v>2678</v>
      </c>
      <c r="G307" s="728" t="s">
        <v>2980</v>
      </c>
      <c r="H307" s="728" t="s">
        <v>568</v>
      </c>
      <c r="I307" s="728" t="s">
        <v>3083</v>
      </c>
      <c r="J307" s="728" t="s">
        <v>1319</v>
      </c>
      <c r="K307" s="728" t="s">
        <v>1320</v>
      </c>
      <c r="L307" s="729">
        <v>334.27</v>
      </c>
      <c r="M307" s="729">
        <v>334.27</v>
      </c>
      <c r="N307" s="728">
        <v>1</v>
      </c>
      <c r="O307" s="813">
        <v>1</v>
      </c>
      <c r="P307" s="729"/>
      <c r="Q307" s="746">
        <v>0</v>
      </c>
      <c r="R307" s="728"/>
      <c r="S307" s="746">
        <v>0</v>
      </c>
      <c r="T307" s="813"/>
      <c r="U307" s="769">
        <v>0</v>
      </c>
    </row>
    <row r="308" spans="1:21" ht="14.4" customHeight="1" x14ac:dyDescent="0.3">
      <c r="A308" s="727">
        <v>32</v>
      </c>
      <c r="B308" s="728" t="s">
        <v>2677</v>
      </c>
      <c r="C308" s="728" t="s">
        <v>2681</v>
      </c>
      <c r="D308" s="811" t="s">
        <v>5086</v>
      </c>
      <c r="E308" s="812" t="s">
        <v>2722</v>
      </c>
      <c r="F308" s="728" t="s">
        <v>2678</v>
      </c>
      <c r="G308" s="728" t="s">
        <v>2980</v>
      </c>
      <c r="H308" s="728" t="s">
        <v>568</v>
      </c>
      <c r="I308" s="728" t="s">
        <v>3084</v>
      </c>
      <c r="J308" s="728" t="s">
        <v>1319</v>
      </c>
      <c r="K308" s="728" t="s">
        <v>1320</v>
      </c>
      <c r="L308" s="729">
        <v>334.27</v>
      </c>
      <c r="M308" s="729">
        <v>334.27</v>
      </c>
      <c r="N308" s="728">
        <v>1</v>
      </c>
      <c r="O308" s="813">
        <v>0.5</v>
      </c>
      <c r="P308" s="729">
        <v>334.27</v>
      </c>
      <c r="Q308" s="746">
        <v>1</v>
      </c>
      <c r="R308" s="728">
        <v>1</v>
      </c>
      <c r="S308" s="746">
        <v>1</v>
      </c>
      <c r="T308" s="813">
        <v>0.5</v>
      </c>
      <c r="U308" s="769">
        <v>1</v>
      </c>
    </row>
    <row r="309" spans="1:21" ht="14.4" customHeight="1" x14ac:dyDescent="0.3">
      <c r="A309" s="727">
        <v>32</v>
      </c>
      <c r="B309" s="728" t="s">
        <v>2677</v>
      </c>
      <c r="C309" s="728" t="s">
        <v>2681</v>
      </c>
      <c r="D309" s="811" t="s">
        <v>5086</v>
      </c>
      <c r="E309" s="812" t="s">
        <v>2722</v>
      </c>
      <c r="F309" s="728" t="s">
        <v>2678</v>
      </c>
      <c r="G309" s="728" t="s">
        <v>2771</v>
      </c>
      <c r="H309" s="728" t="s">
        <v>661</v>
      </c>
      <c r="I309" s="728" t="s">
        <v>2840</v>
      </c>
      <c r="J309" s="728" t="s">
        <v>2105</v>
      </c>
      <c r="K309" s="728" t="s">
        <v>2108</v>
      </c>
      <c r="L309" s="729">
        <v>205.84</v>
      </c>
      <c r="M309" s="729">
        <v>205.84</v>
      </c>
      <c r="N309" s="728">
        <v>1</v>
      </c>
      <c r="O309" s="813">
        <v>0.5</v>
      </c>
      <c r="P309" s="729"/>
      <c r="Q309" s="746">
        <v>0</v>
      </c>
      <c r="R309" s="728"/>
      <c r="S309" s="746">
        <v>0</v>
      </c>
      <c r="T309" s="813"/>
      <c r="U309" s="769">
        <v>0</v>
      </c>
    </row>
    <row r="310" spans="1:21" ht="14.4" customHeight="1" x14ac:dyDescent="0.3">
      <c r="A310" s="727">
        <v>32</v>
      </c>
      <c r="B310" s="728" t="s">
        <v>2677</v>
      </c>
      <c r="C310" s="728" t="s">
        <v>2681</v>
      </c>
      <c r="D310" s="811" t="s">
        <v>5086</v>
      </c>
      <c r="E310" s="812" t="s">
        <v>2722</v>
      </c>
      <c r="F310" s="728" t="s">
        <v>2678</v>
      </c>
      <c r="G310" s="728" t="s">
        <v>2771</v>
      </c>
      <c r="H310" s="728" t="s">
        <v>661</v>
      </c>
      <c r="I310" s="728" t="s">
        <v>3022</v>
      </c>
      <c r="J310" s="728" t="s">
        <v>2105</v>
      </c>
      <c r="K310" s="728" t="s">
        <v>2844</v>
      </c>
      <c r="L310" s="729">
        <v>28.81</v>
      </c>
      <c r="M310" s="729">
        <v>86.429999999999993</v>
      </c>
      <c r="N310" s="728">
        <v>3</v>
      </c>
      <c r="O310" s="813">
        <v>1.5</v>
      </c>
      <c r="P310" s="729">
        <v>57.62</v>
      </c>
      <c r="Q310" s="746">
        <v>0.66666666666666674</v>
      </c>
      <c r="R310" s="728">
        <v>2</v>
      </c>
      <c r="S310" s="746">
        <v>0.66666666666666663</v>
      </c>
      <c r="T310" s="813">
        <v>1</v>
      </c>
      <c r="U310" s="769">
        <v>0.66666666666666663</v>
      </c>
    </row>
    <row r="311" spans="1:21" ht="14.4" customHeight="1" x14ac:dyDescent="0.3">
      <c r="A311" s="727">
        <v>32</v>
      </c>
      <c r="B311" s="728" t="s">
        <v>2677</v>
      </c>
      <c r="C311" s="728" t="s">
        <v>2681</v>
      </c>
      <c r="D311" s="811" t="s">
        <v>5086</v>
      </c>
      <c r="E311" s="812" t="s">
        <v>2722</v>
      </c>
      <c r="F311" s="728" t="s">
        <v>2678</v>
      </c>
      <c r="G311" s="728" t="s">
        <v>2771</v>
      </c>
      <c r="H311" s="728" t="s">
        <v>661</v>
      </c>
      <c r="I311" s="728" t="s">
        <v>3022</v>
      </c>
      <c r="J311" s="728" t="s">
        <v>2105</v>
      </c>
      <c r="K311" s="728" t="s">
        <v>2844</v>
      </c>
      <c r="L311" s="729">
        <v>16.12</v>
      </c>
      <c r="M311" s="729">
        <v>16.12</v>
      </c>
      <c r="N311" s="728">
        <v>1</v>
      </c>
      <c r="O311" s="813">
        <v>0.5</v>
      </c>
      <c r="P311" s="729">
        <v>16.12</v>
      </c>
      <c r="Q311" s="746">
        <v>1</v>
      </c>
      <c r="R311" s="728">
        <v>1</v>
      </c>
      <c r="S311" s="746">
        <v>1</v>
      </c>
      <c r="T311" s="813">
        <v>0.5</v>
      </c>
      <c r="U311" s="769">
        <v>1</v>
      </c>
    </row>
    <row r="312" spans="1:21" ht="14.4" customHeight="1" x14ac:dyDescent="0.3">
      <c r="A312" s="727">
        <v>32</v>
      </c>
      <c r="B312" s="728" t="s">
        <v>2677</v>
      </c>
      <c r="C312" s="728" t="s">
        <v>2681</v>
      </c>
      <c r="D312" s="811" t="s">
        <v>5086</v>
      </c>
      <c r="E312" s="812" t="s">
        <v>2722</v>
      </c>
      <c r="F312" s="728" t="s">
        <v>2678</v>
      </c>
      <c r="G312" s="728" t="s">
        <v>2771</v>
      </c>
      <c r="H312" s="728" t="s">
        <v>661</v>
      </c>
      <c r="I312" s="728" t="s">
        <v>2841</v>
      </c>
      <c r="J312" s="728" t="s">
        <v>2105</v>
      </c>
      <c r="K312" s="728" t="s">
        <v>2842</v>
      </c>
      <c r="L312" s="729">
        <v>57.6</v>
      </c>
      <c r="M312" s="729">
        <v>57.6</v>
      </c>
      <c r="N312" s="728">
        <v>1</v>
      </c>
      <c r="O312" s="813">
        <v>0.5</v>
      </c>
      <c r="P312" s="729"/>
      <c r="Q312" s="746">
        <v>0</v>
      </c>
      <c r="R312" s="728"/>
      <c r="S312" s="746">
        <v>0</v>
      </c>
      <c r="T312" s="813"/>
      <c r="U312" s="769">
        <v>0</v>
      </c>
    </row>
    <row r="313" spans="1:21" ht="14.4" customHeight="1" x14ac:dyDescent="0.3">
      <c r="A313" s="727">
        <v>32</v>
      </c>
      <c r="B313" s="728" t="s">
        <v>2677</v>
      </c>
      <c r="C313" s="728" t="s">
        <v>2681</v>
      </c>
      <c r="D313" s="811" t="s">
        <v>5086</v>
      </c>
      <c r="E313" s="812" t="s">
        <v>2722</v>
      </c>
      <c r="F313" s="728" t="s">
        <v>2678</v>
      </c>
      <c r="G313" s="728" t="s">
        <v>2771</v>
      </c>
      <c r="H313" s="728" t="s">
        <v>661</v>
      </c>
      <c r="I313" s="728" t="s">
        <v>2772</v>
      </c>
      <c r="J313" s="728" t="s">
        <v>2105</v>
      </c>
      <c r="K313" s="728" t="s">
        <v>2106</v>
      </c>
      <c r="L313" s="729">
        <v>57.64</v>
      </c>
      <c r="M313" s="729">
        <v>230.56</v>
      </c>
      <c r="N313" s="728">
        <v>4</v>
      </c>
      <c r="O313" s="813">
        <v>2</v>
      </c>
      <c r="P313" s="729">
        <v>172.92000000000002</v>
      </c>
      <c r="Q313" s="746">
        <v>0.75000000000000011</v>
      </c>
      <c r="R313" s="728">
        <v>3</v>
      </c>
      <c r="S313" s="746">
        <v>0.75</v>
      </c>
      <c r="T313" s="813">
        <v>1.5</v>
      </c>
      <c r="U313" s="769">
        <v>0.75</v>
      </c>
    </row>
    <row r="314" spans="1:21" ht="14.4" customHeight="1" x14ac:dyDescent="0.3">
      <c r="A314" s="727">
        <v>32</v>
      </c>
      <c r="B314" s="728" t="s">
        <v>2677</v>
      </c>
      <c r="C314" s="728" t="s">
        <v>2681</v>
      </c>
      <c r="D314" s="811" t="s">
        <v>5086</v>
      </c>
      <c r="E314" s="812" t="s">
        <v>2722</v>
      </c>
      <c r="F314" s="728" t="s">
        <v>2678</v>
      </c>
      <c r="G314" s="728" t="s">
        <v>2771</v>
      </c>
      <c r="H314" s="728" t="s">
        <v>661</v>
      </c>
      <c r="I314" s="728" t="s">
        <v>2772</v>
      </c>
      <c r="J314" s="728" t="s">
        <v>2105</v>
      </c>
      <c r="K314" s="728" t="s">
        <v>2106</v>
      </c>
      <c r="L314" s="729">
        <v>32.25</v>
      </c>
      <c r="M314" s="729">
        <v>32.25</v>
      </c>
      <c r="N314" s="728">
        <v>1</v>
      </c>
      <c r="O314" s="813">
        <v>0.5</v>
      </c>
      <c r="P314" s="729">
        <v>32.25</v>
      </c>
      <c r="Q314" s="746">
        <v>1</v>
      </c>
      <c r="R314" s="728">
        <v>1</v>
      </c>
      <c r="S314" s="746">
        <v>1</v>
      </c>
      <c r="T314" s="813">
        <v>0.5</v>
      </c>
      <c r="U314" s="769">
        <v>1</v>
      </c>
    </row>
    <row r="315" spans="1:21" ht="14.4" customHeight="1" x14ac:dyDescent="0.3">
      <c r="A315" s="727">
        <v>32</v>
      </c>
      <c r="B315" s="728" t="s">
        <v>2677</v>
      </c>
      <c r="C315" s="728" t="s">
        <v>2681</v>
      </c>
      <c r="D315" s="811" t="s">
        <v>5086</v>
      </c>
      <c r="E315" s="812" t="s">
        <v>2722</v>
      </c>
      <c r="F315" s="728" t="s">
        <v>2678</v>
      </c>
      <c r="G315" s="728" t="s">
        <v>2771</v>
      </c>
      <c r="H315" s="728" t="s">
        <v>661</v>
      </c>
      <c r="I315" s="728" t="s">
        <v>2922</v>
      </c>
      <c r="J315" s="728" t="s">
        <v>2105</v>
      </c>
      <c r="K315" s="728" t="s">
        <v>2923</v>
      </c>
      <c r="L315" s="729">
        <v>301.2</v>
      </c>
      <c r="M315" s="729">
        <v>301.2</v>
      </c>
      <c r="N315" s="728">
        <v>1</v>
      </c>
      <c r="O315" s="813">
        <v>0.5</v>
      </c>
      <c r="P315" s="729">
        <v>301.2</v>
      </c>
      <c r="Q315" s="746">
        <v>1</v>
      </c>
      <c r="R315" s="728">
        <v>1</v>
      </c>
      <c r="S315" s="746">
        <v>1</v>
      </c>
      <c r="T315" s="813">
        <v>0.5</v>
      </c>
      <c r="U315" s="769">
        <v>1</v>
      </c>
    </row>
    <row r="316" spans="1:21" ht="14.4" customHeight="1" x14ac:dyDescent="0.3">
      <c r="A316" s="727">
        <v>32</v>
      </c>
      <c r="B316" s="728" t="s">
        <v>2677</v>
      </c>
      <c r="C316" s="728" t="s">
        <v>2681</v>
      </c>
      <c r="D316" s="811" t="s">
        <v>5086</v>
      </c>
      <c r="E316" s="812" t="s">
        <v>2722</v>
      </c>
      <c r="F316" s="728" t="s">
        <v>2678</v>
      </c>
      <c r="G316" s="728" t="s">
        <v>2771</v>
      </c>
      <c r="H316" s="728" t="s">
        <v>661</v>
      </c>
      <c r="I316" s="728" t="s">
        <v>2843</v>
      </c>
      <c r="J316" s="728" t="s">
        <v>2105</v>
      </c>
      <c r="K316" s="728" t="s">
        <v>2844</v>
      </c>
      <c r="L316" s="729">
        <v>28.81</v>
      </c>
      <c r="M316" s="729">
        <v>28.81</v>
      </c>
      <c r="N316" s="728">
        <v>1</v>
      </c>
      <c r="O316" s="813">
        <v>0.5</v>
      </c>
      <c r="P316" s="729">
        <v>28.81</v>
      </c>
      <c r="Q316" s="746">
        <v>1</v>
      </c>
      <c r="R316" s="728">
        <v>1</v>
      </c>
      <c r="S316" s="746">
        <v>1</v>
      </c>
      <c r="T316" s="813">
        <v>0.5</v>
      </c>
      <c r="U316" s="769">
        <v>1</v>
      </c>
    </row>
    <row r="317" spans="1:21" ht="14.4" customHeight="1" x14ac:dyDescent="0.3">
      <c r="A317" s="727">
        <v>32</v>
      </c>
      <c r="B317" s="728" t="s">
        <v>2677</v>
      </c>
      <c r="C317" s="728" t="s">
        <v>2681</v>
      </c>
      <c r="D317" s="811" t="s">
        <v>5086</v>
      </c>
      <c r="E317" s="812" t="s">
        <v>2722</v>
      </c>
      <c r="F317" s="728" t="s">
        <v>2678</v>
      </c>
      <c r="G317" s="728" t="s">
        <v>2845</v>
      </c>
      <c r="H317" s="728" t="s">
        <v>568</v>
      </c>
      <c r="I317" s="728" t="s">
        <v>2846</v>
      </c>
      <c r="J317" s="728" t="s">
        <v>1158</v>
      </c>
      <c r="K317" s="728" t="s">
        <v>2847</v>
      </c>
      <c r="L317" s="729">
        <v>0</v>
      </c>
      <c r="M317" s="729">
        <v>0</v>
      </c>
      <c r="N317" s="728">
        <v>1</v>
      </c>
      <c r="O317" s="813">
        <v>0.5</v>
      </c>
      <c r="P317" s="729">
        <v>0</v>
      </c>
      <c r="Q317" s="746"/>
      <c r="R317" s="728">
        <v>1</v>
      </c>
      <c r="S317" s="746">
        <v>1</v>
      </c>
      <c r="T317" s="813">
        <v>0.5</v>
      </c>
      <c r="U317" s="769">
        <v>1</v>
      </c>
    </row>
    <row r="318" spans="1:21" ht="14.4" customHeight="1" x14ac:dyDescent="0.3">
      <c r="A318" s="727">
        <v>32</v>
      </c>
      <c r="B318" s="728" t="s">
        <v>2677</v>
      </c>
      <c r="C318" s="728" t="s">
        <v>2681</v>
      </c>
      <c r="D318" s="811" t="s">
        <v>5086</v>
      </c>
      <c r="E318" s="812" t="s">
        <v>2722</v>
      </c>
      <c r="F318" s="728" t="s">
        <v>2678</v>
      </c>
      <c r="G318" s="728" t="s">
        <v>3085</v>
      </c>
      <c r="H318" s="728" t="s">
        <v>568</v>
      </c>
      <c r="I318" s="728" t="s">
        <v>3086</v>
      </c>
      <c r="J318" s="728" t="s">
        <v>3087</v>
      </c>
      <c r="K318" s="728" t="s">
        <v>3088</v>
      </c>
      <c r="L318" s="729">
        <v>0</v>
      </c>
      <c r="M318" s="729">
        <v>0</v>
      </c>
      <c r="N318" s="728">
        <v>1</v>
      </c>
      <c r="O318" s="813">
        <v>0.5</v>
      </c>
      <c r="P318" s="729">
        <v>0</v>
      </c>
      <c r="Q318" s="746"/>
      <c r="R318" s="728">
        <v>1</v>
      </c>
      <c r="S318" s="746">
        <v>1</v>
      </c>
      <c r="T318" s="813">
        <v>0.5</v>
      </c>
      <c r="U318" s="769">
        <v>1</v>
      </c>
    </row>
    <row r="319" spans="1:21" ht="14.4" customHeight="1" x14ac:dyDescent="0.3">
      <c r="A319" s="727">
        <v>32</v>
      </c>
      <c r="B319" s="728" t="s">
        <v>2677</v>
      </c>
      <c r="C319" s="728" t="s">
        <v>2681</v>
      </c>
      <c r="D319" s="811" t="s">
        <v>5086</v>
      </c>
      <c r="E319" s="812" t="s">
        <v>2722</v>
      </c>
      <c r="F319" s="728" t="s">
        <v>2678</v>
      </c>
      <c r="G319" s="728" t="s">
        <v>2848</v>
      </c>
      <c r="H319" s="728" t="s">
        <v>661</v>
      </c>
      <c r="I319" s="728" t="s">
        <v>2162</v>
      </c>
      <c r="J319" s="728" t="s">
        <v>1167</v>
      </c>
      <c r="K319" s="728" t="s">
        <v>2163</v>
      </c>
      <c r="L319" s="729">
        <v>48.27</v>
      </c>
      <c r="M319" s="729">
        <v>48.27</v>
      </c>
      <c r="N319" s="728">
        <v>1</v>
      </c>
      <c r="O319" s="813">
        <v>1</v>
      </c>
      <c r="P319" s="729">
        <v>48.27</v>
      </c>
      <c r="Q319" s="746">
        <v>1</v>
      </c>
      <c r="R319" s="728">
        <v>1</v>
      </c>
      <c r="S319" s="746">
        <v>1</v>
      </c>
      <c r="T319" s="813">
        <v>1</v>
      </c>
      <c r="U319" s="769">
        <v>1</v>
      </c>
    </row>
    <row r="320" spans="1:21" ht="14.4" customHeight="1" x14ac:dyDescent="0.3">
      <c r="A320" s="727">
        <v>32</v>
      </c>
      <c r="B320" s="728" t="s">
        <v>2677</v>
      </c>
      <c r="C320" s="728" t="s">
        <v>2681</v>
      </c>
      <c r="D320" s="811" t="s">
        <v>5086</v>
      </c>
      <c r="E320" s="812" t="s">
        <v>2722</v>
      </c>
      <c r="F320" s="728" t="s">
        <v>2678</v>
      </c>
      <c r="G320" s="728" t="s">
        <v>3089</v>
      </c>
      <c r="H320" s="728" t="s">
        <v>661</v>
      </c>
      <c r="I320" s="728" t="s">
        <v>3090</v>
      </c>
      <c r="J320" s="728" t="s">
        <v>2582</v>
      </c>
      <c r="K320" s="728" t="s">
        <v>3091</v>
      </c>
      <c r="L320" s="729">
        <v>87.41</v>
      </c>
      <c r="M320" s="729">
        <v>87.41</v>
      </c>
      <c r="N320" s="728">
        <v>1</v>
      </c>
      <c r="O320" s="813">
        <v>0.5</v>
      </c>
      <c r="P320" s="729"/>
      <c r="Q320" s="746">
        <v>0</v>
      </c>
      <c r="R320" s="728"/>
      <c r="S320" s="746">
        <v>0</v>
      </c>
      <c r="T320" s="813"/>
      <c r="U320" s="769">
        <v>0</v>
      </c>
    </row>
    <row r="321" spans="1:21" ht="14.4" customHeight="1" x14ac:dyDescent="0.3">
      <c r="A321" s="727">
        <v>32</v>
      </c>
      <c r="B321" s="728" t="s">
        <v>2677</v>
      </c>
      <c r="C321" s="728" t="s">
        <v>2681</v>
      </c>
      <c r="D321" s="811" t="s">
        <v>5086</v>
      </c>
      <c r="E321" s="812" t="s">
        <v>2722</v>
      </c>
      <c r="F321" s="728" t="s">
        <v>2678</v>
      </c>
      <c r="G321" s="728" t="s">
        <v>3092</v>
      </c>
      <c r="H321" s="728" t="s">
        <v>568</v>
      </c>
      <c r="I321" s="728" t="s">
        <v>3093</v>
      </c>
      <c r="J321" s="728" t="s">
        <v>929</v>
      </c>
      <c r="K321" s="728" t="s">
        <v>3094</v>
      </c>
      <c r="L321" s="729">
        <v>0</v>
      </c>
      <c r="M321" s="729">
        <v>0</v>
      </c>
      <c r="N321" s="728">
        <v>1</v>
      </c>
      <c r="O321" s="813">
        <v>0.5</v>
      </c>
      <c r="P321" s="729"/>
      <c r="Q321" s="746"/>
      <c r="R321" s="728"/>
      <c r="S321" s="746">
        <v>0</v>
      </c>
      <c r="T321" s="813"/>
      <c r="U321" s="769">
        <v>0</v>
      </c>
    </row>
    <row r="322" spans="1:21" ht="14.4" customHeight="1" x14ac:dyDescent="0.3">
      <c r="A322" s="727">
        <v>32</v>
      </c>
      <c r="B322" s="728" t="s">
        <v>2677</v>
      </c>
      <c r="C322" s="728" t="s">
        <v>2681</v>
      </c>
      <c r="D322" s="811" t="s">
        <v>5086</v>
      </c>
      <c r="E322" s="812" t="s">
        <v>2722</v>
      </c>
      <c r="F322" s="728" t="s">
        <v>2678</v>
      </c>
      <c r="G322" s="728" t="s">
        <v>2773</v>
      </c>
      <c r="H322" s="728" t="s">
        <v>568</v>
      </c>
      <c r="I322" s="728" t="s">
        <v>2855</v>
      </c>
      <c r="J322" s="728" t="s">
        <v>2856</v>
      </c>
      <c r="K322" s="728" t="s">
        <v>2857</v>
      </c>
      <c r="L322" s="729">
        <v>21.92</v>
      </c>
      <c r="M322" s="729">
        <v>21.92</v>
      </c>
      <c r="N322" s="728">
        <v>1</v>
      </c>
      <c r="O322" s="813">
        <v>1</v>
      </c>
      <c r="P322" s="729">
        <v>21.92</v>
      </c>
      <c r="Q322" s="746">
        <v>1</v>
      </c>
      <c r="R322" s="728">
        <v>1</v>
      </c>
      <c r="S322" s="746">
        <v>1</v>
      </c>
      <c r="T322" s="813">
        <v>1</v>
      </c>
      <c r="U322" s="769">
        <v>1</v>
      </c>
    </row>
    <row r="323" spans="1:21" ht="14.4" customHeight="1" x14ac:dyDescent="0.3">
      <c r="A323" s="727">
        <v>32</v>
      </c>
      <c r="B323" s="728" t="s">
        <v>2677</v>
      </c>
      <c r="C323" s="728" t="s">
        <v>2681</v>
      </c>
      <c r="D323" s="811" t="s">
        <v>5086</v>
      </c>
      <c r="E323" s="812" t="s">
        <v>2722</v>
      </c>
      <c r="F323" s="728" t="s">
        <v>2678</v>
      </c>
      <c r="G323" s="728" t="s">
        <v>2773</v>
      </c>
      <c r="H323" s="728" t="s">
        <v>568</v>
      </c>
      <c r="I323" s="728" t="s">
        <v>2774</v>
      </c>
      <c r="J323" s="728" t="s">
        <v>2775</v>
      </c>
      <c r="K323" s="728" t="s">
        <v>2776</v>
      </c>
      <c r="L323" s="729">
        <v>99.11</v>
      </c>
      <c r="M323" s="729">
        <v>891.99</v>
      </c>
      <c r="N323" s="728">
        <v>9</v>
      </c>
      <c r="O323" s="813">
        <v>3</v>
      </c>
      <c r="P323" s="729">
        <v>693.77</v>
      </c>
      <c r="Q323" s="746">
        <v>0.77777777777777779</v>
      </c>
      <c r="R323" s="728">
        <v>7</v>
      </c>
      <c r="S323" s="746">
        <v>0.77777777777777779</v>
      </c>
      <c r="T323" s="813">
        <v>2</v>
      </c>
      <c r="U323" s="769">
        <v>0.66666666666666663</v>
      </c>
    </row>
    <row r="324" spans="1:21" ht="14.4" customHeight="1" x14ac:dyDescent="0.3">
      <c r="A324" s="727">
        <v>32</v>
      </c>
      <c r="B324" s="728" t="s">
        <v>2677</v>
      </c>
      <c r="C324" s="728" t="s">
        <v>2681</v>
      </c>
      <c r="D324" s="811" t="s">
        <v>5086</v>
      </c>
      <c r="E324" s="812" t="s">
        <v>2722</v>
      </c>
      <c r="F324" s="728" t="s">
        <v>2678</v>
      </c>
      <c r="G324" s="728" t="s">
        <v>2773</v>
      </c>
      <c r="H324" s="728" t="s">
        <v>568</v>
      </c>
      <c r="I324" s="728" t="s">
        <v>2774</v>
      </c>
      <c r="J324" s="728" t="s">
        <v>2775</v>
      </c>
      <c r="K324" s="728" t="s">
        <v>2776</v>
      </c>
      <c r="L324" s="729">
        <v>87.67</v>
      </c>
      <c r="M324" s="729">
        <v>964.36999999999989</v>
      </c>
      <c r="N324" s="728">
        <v>11</v>
      </c>
      <c r="O324" s="813">
        <v>6</v>
      </c>
      <c r="P324" s="729">
        <v>350.68</v>
      </c>
      <c r="Q324" s="746">
        <v>0.3636363636363637</v>
      </c>
      <c r="R324" s="728">
        <v>4</v>
      </c>
      <c r="S324" s="746">
        <v>0.36363636363636365</v>
      </c>
      <c r="T324" s="813">
        <v>2.5</v>
      </c>
      <c r="U324" s="769">
        <v>0.41666666666666669</v>
      </c>
    </row>
    <row r="325" spans="1:21" ht="14.4" customHeight="1" x14ac:dyDescent="0.3">
      <c r="A325" s="727">
        <v>32</v>
      </c>
      <c r="B325" s="728" t="s">
        <v>2677</v>
      </c>
      <c r="C325" s="728" t="s">
        <v>2681</v>
      </c>
      <c r="D325" s="811" t="s">
        <v>5086</v>
      </c>
      <c r="E325" s="812" t="s">
        <v>2722</v>
      </c>
      <c r="F325" s="728" t="s">
        <v>2678</v>
      </c>
      <c r="G325" s="728" t="s">
        <v>3095</v>
      </c>
      <c r="H325" s="728" t="s">
        <v>568</v>
      </c>
      <c r="I325" s="728" t="s">
        <v>3096</v>
      </c>
      <c r="J325" s="728" t="s">
        <v>3097</v>
      </c>
      <c r="K325" s="728" t="s">
        <v>3098</v>
      </c>
      <c r="L325" s="729">
        <v>1286.19</v>
      </c>
      <c r="M325" s="729">
        <v>1286.19</v>
      </c>
      <c r="N325" s="728">
        <v>1</v>
      </c>
      <c r="O325" s="813">
        <v>0.5</v>
      </c>
      <c r="P325" s="729">
        <v>1286.19</v>
      </c>
      <c r="Q325" s="746">
        <v>1</v>
      </c>
      <c r="R325" s="728">
        <v>1</v>
      </c>
      <c r="S325" s="746">
        <v>1</v>
      </c>
      <c r="T325" s="813">
        <v>0.5</v>
      </c>
      <c r="U325" s="769">
        <v>1</v>
      </c>
    </row>
    <row r="326" spans="1:21" ht="14.4" customHeight="1" x14ac:dyDescent="0.3">
      <c r="A326" s="727">
        <v>32</v>
      </c>
      <c r="B326" s="728" t="s">
        <v>2677</v>
      </c>
      <c r="C326" s="728" t="s">
        <v>2681</v>
      </c>
      <c r="D326" s="811" t="s">
        <v>5086</v>
      </c>
      <c r="E326" s="812" t="s">
        <v>2722</v>
      </c>
      <c r="F326" s="728" t="s">
        <v>2678</v>
      </c>
      <c r="G326" s="728" t="s">
        <v>2858</v>
      </c>
      <c r="H326" s="728" t="s">
        <v>568</v>
      </c>
      <c r="I326" s="728" t="s">
        <v>2859</v>
      </c>
      <c r="J326" s="728" t="s">
        <v>2860</v>
      </c>
      <c r="K326" s="728" t="s">
        <v>2861</v>
      </c>
      <c r="L326" s="729">
        <v>0</v>
      </c>
      <c r="M326" s="729">
        <v>0</v>
      </c>
      <c r="N326" s="728">
        <v>2</v>
      </c>
      <c r="O326" s="813">
        <v>1</v>
      </c>
      <c r="P326" s="729">
        <v>0</v>
      </c>
      <c r="Q326" s="746"/>
      <c r="R326" s="728">
        <v>2</v>
      </c>
      <c r="S326" s="746">
        <v>1</v>
      </c>
      <c r="T326" s="813">
        <v>1</v>
      </c>
      <c r="U326" s="769">
        <v>1</v>
      </c>
    </row>
    <row r="327" spans="1:21" ht="14.4" customHeight="1" x14ac:dyDescent="0.3">
      <c r="A327" s="727">
        <v>32</v>
      </c>
      <c r="B327" s="728" t="s">
        <v>2677</v>
      </c>
      <c r="C327" s="728" t="s">
        <v>2681</v>
      </c>
      <c r="D327" s="811" t="s">
        <v>5086</v>
      </c>
      <c r="E327" s="812" t="s">
        <v>2722</v>
      </c>
      <c r="F327" s="728" t="s">
        <v>2678</v>
      </c>
      <c r="G327" s="728" t="s">
        <v>2862</v>
      </c>
      <c r="H327" s="728" t="s">
        <v>568</v>
      </c>
      <c r="I327" s="728" t="s">
        <v>3099</v>
      </c>
      <c r="J327" s="728" t="s">
        <v>2864</v>
      </c>
      <c r="K327" s="728" t="s">
        <v>3028</v>
      </c>
      <c r="L327" s="729">
        <v>90.53</v>
      </c>
      <c r="M327" s="729">
        <v>90.53</v>
      </c>
      <c r="N327" s="728">
        <v>1</v>
      </c>
      <c r="O327" s="813">
        <v>0.5</v>
      </c>
      <c r="P327" s="729"/>
      <c r="Q327" s="746">
        <v>0</v>
      </c>
      <c r="R327" s="728"/>
      <c r="S327" s="746">
        <v>0</v>
      </c>
      <c r="T327" s="813"/>
      <c r="U327" s="769">
        <v>0</v>
      </c>
    </row>
    <row r="328" spans="1:21" ht="14.4" customHeight="1" x14ac:dyDescent="0.3">
      <c r="A328" s="727">
        <v>32</v>
      </c>
      <c r="B328" s="728" t="s">
        <v>2677</v>
      </c>
      <c r="C328" s="728" t="s">
        <v>2681</v>
      </c>
      <c r="D328" s="811" t="s">
        <v>5086</v>
      </c>
      <c r="E328" s="812" t="s">
        <v>2722</v>
      </c>
      <c r="F328" s="728" t="s">
        <v>2678</v>
      </c>
      <c r="G328" s="728" t="s">
        <v>2930</v>
      </c>
      <c r="H328" s="728" t="s">
        <v>661</v>
      </c>
      <c r="I328" s="728" t="s">
        <v>2326</v>
      </c>
      <c r="J328" s="728" t="s">
        <v>2327</v>
      </c>
      <c r="K328" s="728" t="s">
        <v>2328</v>
      </c>
      <c r="L328" s="729">
        <v>0</v>
      </c>
      <c r="M328" s="729">
        <v>0</v>
      </c>
      <c r="N328" s="728">
        <v>1</v>
      </c>
      <c r="O328" s="813">
        <v>0.5</v>
      </c>
      <c r="P328" s="729">
        <v>0</v>
      </c>
      <c r="Q328" s="746"/>
      <c r="R328" s="728">
        <v>1</v>
      </c>
      <c r="S328" s="746">
        <v>1</v>
      </c>
      <c r="T328" s="813">
        <v>0.5</v>
      </c>
      <c r="U328" s="769">
        <v>1</v>
      </c>
    </row>
    <row r="329" spans="1:21" ht="14.4" customHeight="1" x14ac:dyDescent="0.3">
      <c r="A329" s="727">
        <v>32</v>
      </c>
      <c r="B329" s="728" t="s">
        <v>2677</v>
      </c>
      <c r="C329" s="728" t="s">
        <v>2681</v>
      </c>
      <c r="D329" s="811" t="s">
        <v>5086</v>
      </c>
      <c r="E329" s="812" t="s">
        <v>2722</v>
      </c>
      <c r="F329" s="728" t="s">
        <v>2678</v>
      </c>
      <c r="G329" s="728" t="s">
        <v>2777</v>
      </c>
      <c r="H329" s="728" t="s">
        <v>568</v>
      </c>
      <c r="I329" s="728" t="s">
        <v>2778</v>
      </c>
      <c r="J329" s="728" t="s">
        <v>1431</v>
      </c>
      <c r="K329" s="728" t="s">
        <v>2779</v>
      </c>
      <c r="L329" s="729">
        <v>66.88</v>
      </c>
      <c r="M329" s="729">
        <v>200.64</v>
      </c>
      <c r="N329" s="728">
        <v>3</v>
      </c>
      <c r="O329" s="813">
        <v>2</v>
      </c>
      <c r="P329" s="729">
        <v>133.76</v>
      </c>
      <c r="Q329" s="746">
        <v>0.66666666666666663</v>
      </c>
      <c r="R329" s="728">
        <v>2</v>
      </c>
      <c r="S329" s="746">
        <v>0.66666666666666663</v>
      </c>
      <c r="T329" s="813">
        <v>1.5</v>
      </c>
      <c r="U329" s="769">
        <v>0.75</v>
      </c>
    </row>
    <row r="330" spans="1:21" ht="14.4" customHeight="1" x14ac:dyDescent="0.3">
      <c r="A330" s="727">
        <v>32</v>
      </c>
      <c r="B330" s="728" t="s">
        <v>2677</v>
      </c>
      <c r="C330" s="728" t="s">
        <v>2681</v>
      </c>
      <c r="D330" s="811" t="s">
        <v>5086</v>
      </c>
      <c r="E330" s="812" t="s">
        <v>2722</v>
      </c>
      <c r="F330" s="728" t="s">
        <v>2678</v>
      </c>
      <c r="G330" s="728" t="s">
        <v>3100</v>
      </c>
      <c r="H330" s="728" t="s">
        <v>568</v>
      </c>
      <c r="I330" s="728" t="s">
        <v>3101</v>
      </c>
      <c r="J330" s="728" t="s">
        <v>870</v>
      </c>
      <c r="K330" s="728" t="s">
        <v>3102</v>
      </c>
      <c r="L330" s="729">
        <v>0</v>
      </c>
      <c r="M330" s="729">
        <v>0</v>
      </c>
      <c r="N330" s="728">
        <v>1</v>
      </c>
      <c r="O330" s="813">
        <v>1</v>
      </c>
      <c r="P330" s="729">
        <v>0</v>
      </c>
      <c r="Q330" s="746"/>
      <c r="R330" s="728">
        <v>1</v>
      </c>
      <c r="S330" s="746">
        <v>1</v>
      </c>
      <c r="T330" s="813">
        <v>1</v>
      </c>
      <c r="U330" s="769">
        <v>1</v>
      </c>
    </row>
    <row r="331" spans="1:21" ht="14.4" customHeight="1" x14ac:dyDescent="0.3">
      <c r="A331" s="727">
        <v>32</v>
      </c>
      <c r="B331" s="728" t="s">
        <v>2677</v>
      </c>
      <c r="C331" s="728" t="s">
        <v>2681</v>
      </c>
      <c r="D331" s="811" t="s">
        <v>5086</v>
      </c>
      <c r="E331" s="812" t="s">
        <v>2722</v>
      </c>
      <c r="F331" s="728" t="s">
        <v>2678</v>
      </c>
      <c r="G331" s="728" t="s">
        <v>3103</v>
      </c>
      <c r="H331" s="728" t="s">
        <v>568</v>
      </c>
      <c r="I331" s="728" t="s">
        <v>3104</v>
      </c>
      <c r="J331" s="728" t="s">
        <v>1454</v>
      </c>
      <c r="K331" s="728" t="s">
        <v>3105</v>
      </c>
      <c r="L331" s="729">
        <v>61.97</v>
      </c>
      <c r="M331" s="729">
        <v>61.97</v>
      </c>
      <c r="N331" s="728">
        <v>1</v>
      </c>
      <c r="O331" s="813">
        <v>0.5</v>
      </c>
      <c r="P331" s="729">
        <v>61.97</v>
      </c>
      <c r="Q331" s="746">
        <v>1</v>
      </c>
      <c r="R331" s="728">
        <v>1</v>
      </c>
      <c r="S331" s="746">
        <v>1</v>
      </c>
      <c r="T331" s="813">
        <v>0.5</v>
      </c>
      <c r="U331" s="769">
        <v>1</v>
      </c>
    </row>
    <row r="332" spans="1:21" ht="14.4" customHeight="1" x14ac:dyDescent="0.3">
      <c r="A332" s="727">
        <v>32</v>
      </c>
      <c r="B332" s="728" t="s">
        <v>2677</v>
      </c>
      <c r="C332" s="728" t="s">
        <v>2681</v>
      </c>
      <c r="D332" s="811" t="s">
        <v>5086</v>
      </c>
      <c r="E332" s="812" t="s">
        <v>2722</v>
      </c>
      <c r="F332" s="728" t="s">
        <v>2678</v>
      </c>
      <c r="G332" s="728" t="s">
        <v>2873</v>
      </c>
      <c r="H332" s="728" t="s">
        <v>568</v>
      </c>
      <c r="I332" s="728" t="s">
        <v>3106</v>
      </c>
      <c r="J332" s="728" t="s">
        <v>3107</v>
      </c>
      <c r="K332" s="728" t="s">
        <v>3108</v>
      </c>
      <c r="L332" s="729">
        <v>31.32</v>
      </c>
      <c r="M332" s="729">
        <v>31.32</v>
      </c>
      <c r="N332" s="728">
        <v>1</v>
      </c>
      <c r="O332" s="813">
        <v>0.5</v>
      </c>
      <c r="P332" s="729">
        <v>31.32</v>
      </c>
      <c r="Q332" s="746">
        <v>1</v>
      </c>
      <c r="R332" s="728">
        <v>1</v>
      </c>
      <c r="S332" s="746">
        <v>1</v>
      </c>
      <c r="T332" s="813">
        <v>0.5</v>
      </c>
      <c r="U332" s="769">
        <v>1</v>
      </c>
    </row>
    <row r="333" spans="1:21" ht="14.4" customHeight="1" x14ac:dyDescent="0.3">
      <c r="A333" s="727">
        <v>32</v>
      </c>
      <c r="B333" s="728" t="s">
        <v>2677</v>
      </c>
      <c r="C333" s="728" t="s">
        <v>2681</v>
      </c>
      <c r="D333" s="811" t="s">
        <v>5086</v>
      </c>
      <c r="E333" s="812" t="s">
        <v>2722</v>
      </c>
      <c r="F333" s="728" t="s">
        <v>2678</v>
      </c>
      <c r="G333" s="728" t="s">
        <v>2784</v>
      </c>
      <c r="H333" s="728" t="s">
        <v>568</v>
      </c>
      <c r="I333" s="728" t="s">
        <v>2273</v>
      </c>
      <c r="J333" s="728" t="s">
        <v>2272</v>
      </c>
      <c r="K333" s="728" t="s">
        <v>2274</v>
      </c>
      <c r="L333" s="729">
        <v>1427.23</v>
      </c>
      <c r="M333" s="729">
        <v>1427.23</v>
      </c>
      <c r="N333" s="728">
        <v>1</v>
      </c>
      <c r="O333" s="813">
        <v>0.5</v>
      </c>
      <c r="P333" s="729">
        <v>1427.23</v>
      </c>
      <c r="Q333" s="746">
        <v>1</v>
      </c>
      <c r="R333" s="728">
        <v>1</v>
      </c>
      <c r="S333" s="746">
        <v>1</v>
      </c>
      <c r="T333" s="813">
        <v>0.5</v>
      </c>
      <c r="U333" s="769">
        <v>1</v>
      </c>
    </row>
    <row r="334" spans="1:21" ht="14.4" customHeight="1" x14ac:dyDescent="0.3">
      <c r="A334" s="727">
        <v>32</v>
      </c>
      <c r="B334" s="728" t="s">
        <v>2677</v>
      </c>
      <c r="C334" s="728" t="s">
        <v>2681</v>
      </c>
      <c r="D334" s="811" t="s">
        <v>5086</v>
      </c>
      <c r="E334" s="812" t="s">
        <v>2722</v>
      </c>
      <c r="F334" s="728" t="s">
        <v>2678</v>
      </c>
      <c r="G334" s="728" t="s">
        <v>3109</v>
      </c>
      <c r="H334" s="728" t="s">
        <v>568</v>
      </c>
      <c r="I334" s="728" t="s">
        <v>3110</v>
      </c>
      <c r="J334" s="728" t="s">
        <v>3111</v>
      </c>
      <c r="K334" s="728" t="s">
        <v>3112</v>
      </c>
      <c r="L334" s="729">
        <v>261.68</v>
      </c>
      <c r="M334" s="729">
        <v>261.68</v>
      </c>
      <c r="N334" s="728">
        <v>1</v>
      </c>
      <c r="O334" s="813">
        <v>1</v>
      </c>
      <c r="P334" s="729">
        <v>261.68</v>
      </c>
      <c r="Q334" s="746">
        <v>1</v>
      </c>
      <c r="R334" s="728">
        <v>1</v>
      </c>
      <c r="S334" s="746">
        <v>1</v>
      </c>
      <c r="T334" s="813">
        <v>1</v>
      </c>
      <c r="U334" s="769">
        <v>1</v>
      </c>
    </row>
    <row r="335" spans="1:21" ht="14.4" customHeight="1" x14ac:dyDescent="0.3">
      <c r="A335" s="727">
        <v>32</v>
      </c>
      <c r="B335" s="728" t="s">
        <v>2677</v>
      </c>
      <c r="C335" s="728" t="s">
        <v>2681</v>
      </c>
      <c r="D335" s="811" t="s">
        <v>5086</v>
      </c>
      <c r="E335" s="812" t="s">
        <v>2722</v>
      </c>
      <c r="F335" s="728" t="s">
        <v>2678</v>
      </c>
      <c r="G335" s="728" t="s">
        <v>2876</v>
      </c>
      <c r="H335" s="728" t="s">
        <v>661</v>
      </c>
      <c r="I335" s="728" t="s">
        <v>2442</v>
      </c>
      <c r="J335" s="728" t="s">
        <v>2443</v>
      </c>
      <c r="K335" s="728" t="s">
        <v>2444</v>
      </c>
      <c r="L335" s="729">
        <v>10325.280000000001</v>
      </c>
      <c r="M335" s="729">
        <v>10325.280000000001</v>
      </c>
      <c r="N335" s="728">
        <v>1</v>
      </c>
      <c r="O335" s="813">
        <v>0.5</v>
      </c>
      <c r="P335" s="729">
        <v>10325.280000000001</v>
      </c>
      <c r="Q335" s="746">
        <v>1</v>
      </c>
      <c r="R335" s="728">
        <v>1</v>
      </c>
      <c r="S335" s="746">
        <v>1</v>
      </c>
      <c r="T335" s="813">
        <v>0.5</v>
      </c>
      <c r="U335" s="769">
        <v>1</v>
      </c>
    </row>
    <row r="336" spans="1:21" ht="14.4" customHeight="1" x14ac:dyDescent="0.3">
      <c r="A336" s="727">
        <v>32</v>
      </c>
      <c r="B336" s="728" t="s">
        <v>2677</v>
      </c>
      <c r="C336" s="728" t="s">
        <v>2681</v>
      </c>
      <c r="D336" s="811" t="s">
        <v>5086</v>
      </c>
      <c r="E336" s="812" t="s">
        <v>2722</v>
      </c>
      <c r="F336" s="728" t="s">
        <v>2678</v>
      </c>
      <c r="G336" s="728" t="s">
        <v>1303</v>
      </c>
      <c r="H336" s="728" t="s">
        <v>661</v>
      </c>
      <c r="I336" s="728" t="s">
        <v>2130</v>
      </c>
      <c r="J336" s="728" t="s">
        <v>2131</v>
      </c>
      <c r="K336" s="728" t="s">
        <v>2132</v>
      </c>
      <c r="L336" s="729">
        <v>120.61</v>
      </c>
      <c r="M336" s="729">
        <v>603.04999999999995</v>
      </c>
      <c r="N336" s="728">
        <v>5</v>
      </c>
      <c r="O336" s="813">
        <v>4</v>
      </c>
      <c r="P336" s="729"/>
      <c r="Q336" s="746">
        <v>0</v>
      </c>
      <c r="R336" s="728"/>
      <c r="S336" s="746">
        <v>0</v>
      </c>
      <c r="T336" s="813"/>
      <c r="U336" s="769">
        <v>0</v>
      </c>
    </row>
    <row r="337" spans="1:21" ht="14.4" customHeight="1" x14ac:dyDescent="0.3">
      <c r="A337" s="727">
        <v>32</v>
      </c>
      <c r="B337" s="728" t="s">
        <v>2677</v>
      </c>
      <c r="C337" s="728" t="s">
        <v>2681</v>
      </c>
      <c r="D337" s="811" t="s">
        <v>5086</v>
      </c>
      <c r="E337" s="812" t="s">
        <v>2715</v>
      </c>
      <c r="F337" s="728" t="s">
        <v>2678</v>
      </c>
      <c r="G337" s="728" t="s">
        <v>2800</v>
      </c>
      <c r="H337" s="728" t="s">
        <v>661</v>
      </c>
      <c r="I337" s="728" t="s">
        <v>3113</v>
      </c>
      <c r="J337" s="728" t="s">
        <v>761</v>
      </c>
      <c r="K337" s="728" t="s">
        <v>2189</v>
      </c>
      <c r="L337" s="729">
        <v>85.16</v>
      </c>
      <c r="M337" s="729">
        <v>85.16</v>
      </c>
      <c r="N337" s="728">
        <v>1</v>
      </c>
      <c r="O337" s="813">
        <v>1</v>
      </c>
      <c r="P337" s="729"/>
      <c r="Q337" s="746">
        <v>0</v>
      </c>
      <c r="R337" s="728"/>
      <c r="S337" s="746">
        <v>0</v>
      </c>
      <c r="T337" s="813"/>
      <c r="U337" s="769">
        <v>0</v>
      </c>
    </row>
    <row r="338" spans="1:21" ht="14.4" customHeight="1" x14ac:dyDescent="0.3">
      <c r="A338" s="727">
        <v>32</v>
      </c>
      <c r="B338" s="728" t="s">
        <v>2677</v>
      </c>
      <c r="C338" s="728" t="s">
        <v>2681</v>
      </c>
      <c r="D338" s="811" t="s">
        <v>5086</v>
      </c>
      <c r="E338" s="812" t="s">
        <v>2704</v>
      </c>
      <c r="F338" s="728" t="s">
        <v>2678</v>
      </c>
      <c r="G338" s="728" t="s">
        <v>3114</v>
      </c>
      <c r="H338" s="728" t="s">
        <v>568</v>
      </c>
      <c r="I338" s="728" t="s">
        <v>3115</v>
      </c>
      <c r="J338" s="728" t="s">
        <v>3116</v>
      </c>
      <c r="K338" s="728" t="s">
        <v>3117</v>
      </c>
      <c r="L338" s="729">
        <v>35.11</v>
      </c>
      <c r="M338" s="729">
        <v>35.11</v>
      </c>
      <c r="N338" s="728">
        <v>1</v>
      </c>
      <c r="O338" s="813">
        <v>1</v>
      </c>
      <c r="P338" s="729">
        <v>35.11</v>
      </c>
      <c r="Q338" s="746">
        <v>1</v>
      </c>
      <c r="R338" s="728">
        <v>1</v>
      </c>
      <c r="S338" s="746">
        <v>1</v>
      </c>
      <c r="T338" s="813">
        <v>1</v>
      </c>
      <c r="U338" s="769">
        <v>1</v>
      </c>
    </row>
    <row r="339" spans="1:21" ht="14.4" customHeight="1" x14ac:dyDescent="0.3">
      <c r="A339" s="727">
        <v>32</v>
      </c>
      <c r="B339" s="728" t="s">
        <v>2677</v>
      </c>
      <c r="C339" s="728" t="s">
        <v>2681</v>
      </c>
      <c r="D339" s="811" t="s">
        <v>5086</v>
      </c>
      <c r="E339" s="812" t="s">
        <v>2704</v>
      </c>
      <c r="F339" s="728" t="s">
        <v>2678</v>
      </c>
      <c r="G339" s="728" t="s">
        <v>2728</v>
      </c>
      <c r="H339" s="728" t="s">
        <v>568</v>
      </c>
      <c r="I339" s="728" t="s">
        <v>2738</v>
      </c>
      <c r="J339" s="728" t="s">
        <v>1102</v>
      </c>
      <c r="K339" s="728" t="s">
        <v>2739</v>
      </c>
      <c r="L339" s="729">
        <v>121.75</v>
      </c>
      <c r="M339" s="729">
        <v>121.75</v>
      </c>
      <c r="N339" s="728">
        <v>1</v>
      </c>
      <c r="O339" s="813">
        <v>1</v>
      </c>
      <c r="P339" s="729">
        <v>121.75</v>
      </c>
      <c r="Q339" s="746">
        <v>1</v>
      </c>
      <c r="R339" s="728">
        <v>1</v>
      </c>
      <c r="S339" s="746">
        <v>1</v>
      </c>
      <c r="T339" s="813">
        <v>1</v>
      </c>
      <c r="U339" s="769">
        <v>1</v>
      </c>
    </row>
    <row r="340" spans="1:21" ht="14.4" customHeight="1" x14ac:dyDescent="0.3">
      <c r="A340" s="727">
        <v>32</v>
      </c>
      <c r="B340" s="728" t="s">
        <v>2677</v>
      </c>
      <c r="C340" s="728" t="s">
        <v>2681</v>
      </c>
      <c r="D340" s="811" t="s">
        <v>5086</v>
      </c>
      <c r="E340" s="812" t="s">
        <v>2704</v>
      </c>
      <c r="F340" s="728" t="s">
        <v>2678</v>
      </c>
      <c r="G340" s="728" t="s">
        <v>2758</v>
      </c>
      <c r="H340" s="728" t="s">
        <v>568</v>
      </c>
      <c r="I340" s="728" t="s">
        <v>3118</v>
      </c>
      <c r="J340" s="728" t="s">
        <v>3119</v>
      </c>
      <c r="K340" s="728" t="s">
        <v>3120</v>
      </c>
      <c r="L340" s="729">
        <v>58.62</v>
      </c>
      <c r="M340" s="729">
        <v>58.62</v>
      </c>
      <c r="N340" s="728">
        <v>1</v>
      </c>
      <c r="O340" s="813">
        <v>0.5</v>
      </c>
      <c r="P340" s="729">
        <v>58.62</v>
      </c>
      <c r="Q340" s="746">
        <v>1</v>
      </c>
      <c r="R340" s="728">
        <v>1</v>
      </c>
      <c r="S340" s="746">
        <v>1</v>
      </c>
      <c r="T340" s="813">
        <v>0.5</v>
      </c>
      <c r="U340" s="769">
        <v>1</v>
      </c>
    </row>
    <row r="341" spans="1:21" ht="14.4" customHeight="1" x14ac:dyDescent="0.3">
      <c r="A341" s="727">
        <v>32</v>
      </c>
      <c r="B341" s="728" t="s">
        <v>2677</v>
      </c>
      <c r="C341" s="728" t="s">
        <v>2681</v>
      </c>
      <c r="D341" s="811" t="s">
        <v>5086</v>
      </c>
      <c r="E341" s="812" t="s">
        <v>2704</v>
      </c>
      <c r="F341" s="728" t="s">
        <v>2678</v>
      </c>
      <c r="G341" s="728" t="s">
        <v>2771</v>
      </c>
      <c r="H341" s="728" t="s">
        <v>661</v>
      </c>
      <c r="I341" s="728" t="s">
        <v>2772</v>
      </c>
      <c r="J341" s="728" t="s">
        <v>2105</v>
      </c>
      <c r="K341" s="728" t="s">
        <v>2106</v>
      </c>
      <c r="L341" s="729">
        <v>32.25</v>
      </c>
      <c r="M341" s="729">
        <v>32.25</v>
      </c>
      <c r="N341" s="728">
        <v>1</v>
      </c>
      <c r="O341" s="813">
        <v>0.5</v>
      </c>
      <c r="P341" s="729">
        <v>32.25</v>
      </c>
      <c r="Q341" s="746">
        <v>1</v>
      </c>
      <c r="R341" s="728">
        <v>1</v>
      </c>
      <c r="S341" s="746">
        <v>1</v>
      </c>
      <c r="T341" s="813">
        <v>0.5</v>
      </c>
      <c r="U341" s="769">
        <v>1</v>
      </c>
    </row>
    <row r="342" spans="1:21" ht="14.4" customHeight="1" x14ac:dyDescent="0.3">
      <c r="A342" s="727">
        <v>32</v>
      </c>
      <c r="B342" s="728" t="s">
        <v>2677</v>
      </c>
      <c r="C342" s="728" t="s">
        <v>2681</v>
      </c>
      <c r="D342" s="811" t="s">
        <v>5086</v>
      </c>
      <c r="E342" s="812" t="s">
        <v>2704</v>
      </c>
      <c r="F342" s="728" t="s">
        <v>2678</v>
      </c>
      <c r="G342" s="728" t="s">
        <v>2773</v>
      </c>
      <c r="H342" s="728" t="s">
        <v>568</v>
      </c>
      <c r="I342" s="728" t="s">
        <v>2774</v>
      </c>
      <c r="J342" s="728" t="s">
        <v>2775</v>
      </c>
      <c r="K342" s="728" t="s">
        <v>2776</v>
      </c>
      <c r="L342" s="729">
        <v>87.67</v>
      </c>
      <c r="M342" s="729">
        <v>263.01</v>
      </c>
      <c r="N342" s="728">
        <v>3</v>
      </c>
      <c r="O342" s="813">
        <v>1</v>
      </c>
      <c r="P342" s="729">
        <v>263.01</v>
      </c>
      <c r="Q342" s="746">
        <v>1</v>
      </c>
      <c r="R342" s="728">
        <v>3</v>
      </c>
      <c r="S342" s="746">
        <v>1</v>
      </c>
      <c r="T342" s="813">
        <v>1</v>
      </c>
      <c r="U342" s="769">
        <v>1</v>
      </c>
    </row>
    <row r="343" spans="1:21" ht="14.4" customHeight="1" x14ac:dyDescent="0.3">
      <c r="A343" s="727">
        <v>32</v>
      </c>
      <c r="B343" s="728" t="s">
        <v>2677</v>
      </c>
      <c r="C343" s="728" t="s">
        <v>2681</v>
      </c>
      <c r="D343" s="811" t="s">
        <v>5086</v>
      </c>
      <c r="E343" s="812" t="s">
        <v>2703</v>
      </c>
      <c r="F343" s="728" t="s">
        <v>2678</v>
      </c>
      <c r="G343" s="728" t="s">
        <v>2724</v>
      </c>
      <c r="H343" s="728" t="s">
        <v>568</v>
      </c>
      <c r="I343" s="728" t="s">
        <v>2725</v>
      </c>
      <c r="J343" s="728" t="s">
        <v>2726</v>
      </c>
      <c r="K343" s="728" t="s">
        <v>2727</v>
      </c>
      <c r="L343" s="729">
        <v>263.26</v>
      </c>
      <c r="M343" s="729">
        <v>263.26</v>
      </c>
      <c r="N343" s="728">
        <v>1</v>
      </c>
      <c r="O343" s="813">
        <v>1</v>
      </c>
      <c r="P343" s="729"/>
      <c r="Q343" s="746">
        <v>0</v>
      </c>
      <c r="R343" s="728"/>
      <c r="S343" s="746">
        <v>0</v>
      </c>
      <c r="T343" s="813"/>
      <c r="U343" s="769">
        <v>0</v>
      </c>
    </row>
    <row r="344" spans="1:21" ht="14.4" customHeight="1" x14ac:dyDescent="0.3">
      <c r="A344" s="727">
        <v>32</v>
      </c>
      <c r="B344" s="728" t="s">
        <v>2677</v>
      </c>
      <c r="C344" s="728" t="s">
        <v>2681</v>
      </c>
      <c r="D344" s="811" t="s">
        <v>5086</v>
      </c>
      <c r="E344" s="812" t="s">
        <v>2703</v>
      </c>
      <c r="F344" s="728" t="s">
        <v>2678</v>
      </c>
      <c r="G344" s="728" t="s">
        <v>2724</v>
      </c>
      <c r="H344" s="728" t="s">
        <v>568</v>
      </c>
      <c r="I344" s="728" t="s">
        <v>2736</v>
      </c>
      <c r="J344" s="728" t="s">
        <v>944</v>
      </c>
      <c r="K344" s="728" t="s">
        <v>2737</v>
      </c>
      <c r="L344" s="729">
        <v>462.73</v>
      </c>
      <c r="M344" s="729">
        <v>2313.65</v>
      </c>
      <c r="N344" s="728">
        <v>5</v>
      </c>
      <c r="O344" s="813">
        <v>1.5</v>
      </c>
      <c r="P344" s="729">
        <v>2313.65</v>
      </c>
      <c r="Q344" s="746">
        <v>1</v>
      </c>
      <c r="R344" s="728">
        <v>5</v>
      </c>
      <c r="S344" s="746">
        <v>1</v>
      </c>
      <c r="T344" s="813">
        <v>1.5</v>
      </c>
      <c r="U344" s="769">
        <v>1</v>
      </c>
    </row>
    <row r="345" spans="1:21" ht="14.4" customHeight="1" x14ac:dyDescent="0.3">
      <c r="A345" s="727">
        <v>32</v>
      </c>
      <c r="B345" s="728" t="s">
        <v>2677</v>
      </c>
      <c r="C345" s="728" t="s">
        <v>2681</v>
      </c>
      <c r="D345" s="811" t="s">
        <v>5086</v>
      </c>
      <c r="E345" s="812" t="s">
        <v>2703</v>
      </c>
      <c r="F345" s="728" t="s">
        <v>2678</v>
      </c>
      <c r="G345" s="728" t="s">
        <v>2724</v>
      </c>
      <c r="H345" s="728" t="s">
        <v>568</v>
      </c>
      <c r="I345" s="728" t="s">
        <v>2787</v>
      </c>
      <c r="J345" s="728" t="s">
        <v>942</v>
      </c>
      <c r="K345" s="728" t="s">
        <v>2727</v>
      </c>
      <c r="L345" s="729">
        <v>263.26</v>
      </c>
      <c r="M345" s="729">
        <v>263.26</v>
      </c>
      <c r="N345" s="728">
        <v>1</v>
      </c>
      <c r="O345" s="813">
        <v>0.5</v>
      </c>
      <c r="P345" s="729">
        <v>263.26</v>
      </c>
      <c r="Q345" s="746">
        <v>1</v>
      </c>
      <c r="R345" s="728">
        <v>1</v>
      </c>
      <c r="S345" s="746">
        <v>1</v>
      </c>
      <c r="T345" s="813">
        <v>0.5</v>
      </c>
      <c r="U345" s="769">
        <v>1</v>
      </c>
    </row>
    <row r="346" spans="1:21" ht="14.4" customHeight="1" x14ac:dyDescent="0.3">
      <c r="A346" s="727">
        <v>32</v>
      </c>
      <c r="B346" s="728" t="s">
        <v>2677</v>
      </c>
      <c r="C346" s="728" t="s">
        <v>2681</v>
      </c>
      <c r="D346" s="811" t="s">
        <v>5086</v>
      </c>
      <c r="E346" s="812" t="s">
        <v>2703</v>
      </c>
      <c r="F346" s="728" t="s">
        <v>2678</v>
      </c>
      <c r="G346" s="728" t="s">
        <v>2724</v>
      </c>
      <c r="H346" s="728" t="s">
        <v>568</v>
      </c>
      <c r="I346" s="728" t="s">
        <v>3121</v>
      </c>
      <c r="J346" s="728" t="s">
        <v>940</v>
      </c>
      <c r="K346" s="728" t="s">
        <v>3122</v>
      </c>
      <c r="L346" s="729">
        <v>0</v>
      </c>
      <c r="M346" s="729">
        <v>0</v>
      </c>
      <c r="N346" s="728">
        <v>1</v>
      </c>
      <c r="O346" s="813">
        <v>0.5</v>
      </c>
      <c r="P346" s="729">
        <v>0</v>
      </c>
      <c r="Q346" s="746"/>
      <c r="R346" s="728">
        <v>1</v>
      </c>
      <c r="S346" s="746">
        <v>1</v>
      </c>
      <c r="T346" s="813">
        <v>0.5</v>
      </c>
      <c r="U346" s="769">
        <v>1</v>
      </c>
    </row>
    <row r="347" spans="1:21" ht="14.4" customHeight="1" x14ac:dyDescent="0.3">
      <c r="A347" s="727">
        <v>32</v>
      </c>
      <c r="B347" s="728" t="s">
        <v>2677</v>
      </c>
      <c r="C347" s="728" t="s">
        <v>2681</v>
      </c>
      <c r="D347" s="811" t="s">
        <v>5086</v>
      </c>
      <c r="E347" s="812" t="s">
        <v>2703</v>
      </c>
      <c r="F347" s="728" t="s">
        <v>2678</v>
      </c>
      <c r="G347" s="728" t="s">
        <v>2954</v>
      </c>
      <c r="H347" s="728" t="s">
        <v>568</v>
      </c>
      <c r="I347" s="728" t="s">
        <v>2955</v>
      </c>
      <c r="J347" s="728" t="s">
        <v>1253</v>
      </c>
      <c r="K347" s="728" t="s">
        <v>2956</v>
      </c>
      <c r="L347" s="729">
        <v>385.3</v>
      </c>
      <c r="M347" s="729">
        <v>1155.9000000000001</v>
      </c>
      <c r="N347" s="728">
        <v>3</v>
      </c>
      <c r="O347" s="813">
        <v>1</v>
      </c>
      <c r="P347" s="729">
        <v>1155.9000000000001</v>
      </c>
      <c r="Q347" s="746">
        <v>1</v>
      </c>
      <c r="R347" s="728">
        <v>3</v>
      </c>
      <c r="S347" s="746">
        <v>1</v>
      </c>
      <c r="T347" s="813">
        <v>1</v>
      </c>
      <c r="U347" s="769">
        <v>1</v>
      </c>
    </row>
    <row r="348" spans="1:21" ht="14.4" customHeight="1" x14ac:dyDescent="0.3">
      <c r="A348" s="727">
        <v>32</v>
      </c>
      <c r="B348" s="728" t="s">
        <v>2677</v>
      </c>
      <c r="C348" s="728" t="s">
        <v>2681</v>
      </c>
      <c r="D348" s="811" t="s">
        <v>5086</v>
      </c>
      <c r="E348" s="812" t="s">
        <v>2703</v>
      </c>
      <c r="F348" s="728" t="s">
        <v>2678</v>
      </c>
      <c r="G348" s="728" t="s">
        <v>2728</v>
      </c>
      <c r="H348" s="728" t="s">
        <v>568</v>
      </c>
      <c r="I348" s="728" t="s">
        <v>2300</v>
      </c>
      <c r="J348" s="728" t="s">
        <v>1102</v>
      </c>
      <c r="K348" s="728" t="s">
        <v>2301</v>
      </c>
      <c r="L348" s="729">
        <v>65.28</v>
      </c>
      <c r="M348" s="729">
        <v>195.84</v>
      </c>
      <c r="N348" s="728">
        <v>3</v>
      </c>
      <c r="O348" s="813">
        <v>1.5</v>
      </c>
      <c r="P348" s="729">
        <v>195.84</v>
      </c>
      <c r="Q348" s="746">
        <v>1</v>
      </c>
      <c r="R348" s="728">
        <v>3</v>
      </c>
      <c r="S348" s="746">
        <v>1</v>
      </c>
      <c r="T348" s="813">
        <v>1.5</v>
      </c>
      <c r="U348" s="769">
        <v>1</v>
      </c>
    </row>
    <row r="349" spans="1:21" ht="14.4" customHeight="1" x14ac:dyDescent="0.3">
      <c r="A349" s="727">
        <v>32</v>
      </c>
      <c r="B349" s="728" t="s">
        <v>2677</v>
      </c>
      <c r="C349" s="728" t="s">
        <v>2681</v>
      </c>
      <c r="D349" s="811" t="s">
        <v>5086</v>
      </c>
      <c r="E349" s="812" t="s">
        <v>2703</v>
      </c>
      <c r="F349" s="728" t="s">
        <v>2678</v>
      </c>
      <c r="G349" s="728" t="s">
        <v>2728</v>
      </c>
      <c r="H349" s="728" t="s">
        <v>568</v>
      </c>
      <c r="I349" s="728" t="s">
        <v>2302</v>
      </c>
      <c r="J349" s="728" t="s">
        <v>1100</v>
      </c>
      <c r="K349" s="728" t="s">
        <v>2303</v>
      </c>
      <c r="L349" s="729">
        <v>36.270000000000003</v>
      </c>
      <c r="M349" s="729">
        <v>36.270000000000003</v>
      </c>
      <c r="N349" s="728">
        <v>1</v>
      </c>
      <c r="O349" s="813">
        <v>0.5</v>
      </c>
      <c r="P349" s="729"/>
      <c r="Q349" s="746">
        <v>0</v>
      </c>
      <c r="R349" s="728"/>
      <c r="S349" s="746">
        <v>0</v>
      </c>
      <c r="T349" s="813"/>
      <c r="U349" s="769">
        <v>0</v>
      </c>
    </row>
    <row r="350" spans="1:21" ht="14.4" customHeight="1" x14ac:dyDescent="0.3">
      <c r="A350" s="727">
        <v>32</v>
      </c>
      <c r="B350" s="728" t="s">
        <v>2677</v>
      </c>
      <c r="C350" s="728" t="s">
        <v>2681</v>
      </c>
      <c r="D350" s="811" t="s">
        <v>5086</v>
      </c>
      <c r="E350" s="812" t="s">
        <v>2703</v>
      </c>
      <c r="F350" s="728" t="s">
        <v>2678</v>
      </c>
      <c r="G350" s="728" t="s">
        <v>2728</v>
      </c>
      <c r="H350" s="728" t="s">
        <v>568</v>
      </c>
      <c r="I350" s="728" t="s">
        <v>2738</v>
      </c>
      <c r="J350" s="728" t="s">
        <v>1102</v>
      </c>
      <c r="K350" s="728" t="s">
        <v>2739</v>
      </c>
      <c r="L350" s="729">
        <v>121.75</v>
      </c>
      <c r="M350" s="729">
        <v>121.75</v>
      </c>
      <c r="N350" s="728">
        <v>1</v>
      </c>
      <c r="O350" s="813">
        <v>0.5</v>
      </c>
      <c r="P350" s="729">
        <v>121.75</v>
      </c>
      <c r="Q350" s="746">
        <v>1</v>
      </c>
      <c r="R350" s="728">
        <v>1</v>
      </c>
      <c r="S350" s="746">
        <v>1</v>
      </c>
      <c r="T350" s="813">
        <v>0.5</v>
      </c>
      <c r="U350" s="769">
        <v>1</v>
      </c>
    </row>
    <row r="351" spans="1:21" ht="14.4" customHeight="1" x14ac:dyDescent="0.3">
      <c r="A351" s="727">
        <v>32</v>
      </c>
      <c r="B351" s="728" t="s">
        <v>2677</v>
      </c>
      <c r="C351" s="728" t="s">
        <v>2681</v>
      </c>
      <c r="D351" s="811" t="s">
        <v>5086</v>
      </c>
      <c r="E351" s="812" t="s">
        <v>2703</v>
      </c>
      <c r="F351" s="728" t="s">
        <v>2678</v>
      </c>
      <c r="G351" s="728" t="s">
        <v>2728</v>
      </c>
      <c r="H351" s="728" t="s">
        <v>661</v>
      </c>
      <c r="I351" s="728" t="s">
        <v>2740</v>
      </c>
      <c r="J351" s="728" t="s">
        <v>2741</v>
      </c>
      <c r="K351" s="728" t="s">
        <v>2301</v>
      </c>
      <c r="L351" s="729">
        <v>40.58</v>
      </c>
      <c r="M351" s="729">
        <v>40.58</v>
      </c>
      <c r="N351" s="728">
        <v>1</v>
      </c>
      <c r="O351" s="813">
        <v>1</v>
      </c>
      <c r="P351" s="729">
        <v>40.58</v>
      </c>
      <c r="Q351" s="746">
        <v>1</v>
      </c>
      <c r="R351" s="728">
        <v>1</v>
      </c>
      <c r="S351" s="746">
        <v>1</v>
      </c>
      <c r="T351" s="813">
        <v>1</v>
      </c>
      <c r="U351" s="769">
        <v>1</v>
      </c>
    </row>
    <row r="352" spans="1:21" ht="14.4" customHeight="1" x14ac:dyDescent="0.3">
      <c r="A352" s="727">
        <v>32</v>
      </c>
      <c r="B352" s="728" t="s">
        <v>2677</v>
      </c>
      <c r="C352" s="728" t="s">
        <v>2681</v>
      </c>
      <c r="D352" s="811" t="s">
        <v>5086</v>
      </c>
      <c r="E352" s="812" t="s">
        <v>2703</v>
      </c>
      <c r="F352" s="728" t="s">
        <v>2678</v>
      </c>
      <c r="G352" s="728" t="s">
        <v>3123</v>
      </c>
      <c r="H352" s="728" t="s">
        <v>568</v>
      </c>
      <c r="I352" s="728" t="s">
        <v>3124</v>
      </c>
      <c r="J352" s="728" t="s">
        <v>1114</v>
      </c>
      <c r="K352" s="728" t="s">
        <v>3125</v>
      </c>
      <c r="L352" s="729">
        <v>0</v>
      </c>
      <c r="M352" s="729">
        <v>0</v>
      </c>
      <c r="N352" s="728">
        <v>1</v>
      </c>
      <c r="O352" s="813">
        <v>1</v>
      </c>
      <c r="P352" s="729">
        <v>0</v>
      </c>
      <c r="Q352" s="746"/>
      <c r="R352" s="728">
        <v>1</v>
      </c>
      <c r="S352" s="746">
        <v>1</v>
      </c>
      <c r="T352" s="813">
        <v>1</v>
      </c>
      <c r="U352" s="769">
        <v>1</v>
      </c>
    </row>
    <row r="353" spans="1:21" ht="14.4" customHeight="1" x14ac:dyDescent="0.3">
      <c r="A353" s="727">
        <v>32</v>
      </c>
      <c r="B353" s="728" t="s">
        <v>2677</v>
      </c>
      <c r="C353" s="728" t="s">
        <v>2681</v>
      </c>
      <c r="D353" s="811" t="s">
        <v>5086</v>
      </c>
      <c r="E353" s="812" t="s">
        <v>2703</v>
      </c>
      <c r="F353" s="728" t="s">
        <v>2678</v>
      </c>
      <c r="G353" s="728" t="s">
        <v>2742</v>
      </c>
      <c r="H353" s="728" t="s">
        <v>661</v>
      </c>
      <c r="I353" s="728" t="s">
        <v>2218</v>
      </c>
      <c r="J353" s="728" t="s">
        <v>662</v>
      </c>
      <c r="K353" s="728" t="s">
        <v>2219</v>
      </c>
      <c r="L353" s="729">
        <v>154.36000000000001</v>
      </c>
      <c r="M353" s="729">
        <v>463.08000000000004</v>
      </c>
      <c r="N353" s="728">
        <v>3</v>
      </c>
      <c r="O353" s="813">
        <v>1.5</v>
      </c>
      <c r="P353" s="729">
        <v>308.72000000000003</v>
      </c>
      <c r="Q353" s="746">
        <v>0.66666666666666663</v>
      </c>
      <c r="R353" s="728">
        <v>2</v>
      </c>
      <c r="S353" s="746">
        <v>0.66666666666666663</v>
      </c>
      <c r="T353" s="813">
        <v>1</v>
      </c>
      <c r="U353" s="769">
        <v>0.66666666666666663</v>
      </c>
    </row>
    <row r="354" spans="1:21" ht="14.4" customHeight="1" x14ac:dyDescent="0.3">
      <c r="A354" s="727">
        <v>32</v>
      </c>
      <c r="B354" s="728" t="s">
        <v>2677</v>
      </c>
      <c r="C354" s="728" t="s">
        <v>2681</v>
      </c>
      <c r="D354" s="811" t="s">
        <v>5086</v>
      </c>
      <c r="E354" s="812" t="s">
        <v>2703</v>
      </c>
      <c r="F354" s="728" t="s">
        <v>2678</v>
      </c>
      <c r="G354" s="728" t="s">
        <v>3126</v>
      </c>
      <c r="H354" s="728" t="s">
        <v>661</v>
      </c>
      <c r="I354" s="728" t="s">
        <v>2183</v>
      </c>
      <c r="J354" s="728" t="s">
        <v>2184</v>
      </c>
      <c r="K354" s="728" t="s">
        <v>2185</v>
      </c>
      <c r="L354" s="729">
        <v>278.64</v>
      </c>
      <c r="M354" s="729">
        <v>278.64</v>
      </c>
      <c r="N354" s="728">
        <v>1</v>
      </c>
      <c r="O354" s="813">
        <v>0.5</v>
      </c>
      <c r="P354" s="729">
        <v>278.64</v>
      </c>
      <c r="Q354" s="746">
        <v>1</v>
      </c>
      <c r="R354" s="728">
        <v>1</v>
      </c>
      <c r="S354" s="746">
        <v>1</v>
      </c>
      <c r="T354" s="813">
        <v>0.5</v>
      </c>
      <c r="U354" s="769">
        <v>1</v>
      </c>
    </row>
    <row r="355" spans="1:21" ht="14.4" customHeight="1" x14ac:dyDescent="0.3">
      <c r="A355" s="727">
        <v>32</v>
      </c>
      <c r="B355" s="728" t="s">
        <v>2677</v>
      </c>
      <c r="C355" s="728" t="s">
        <v>2681</v>
      </c>
      <c r="D355" s="811" t="s">
        <v>5086</v>
      </c>
      <c r="E355" s="812" t="s">
        <v>2703</v>
      </c>
      <c r="F355" s="728" t="s">
        <v>2678</v>
      </c>
      <c r="G355" s="728" t="s">
        <v>3126</v>
      </c>
      <c r="H355" s="728" t="s">
        <v>661</v>
      </c>
      <c r="I355" s="728" t="s">
        <v>2188</v>
      </c>
      <c r="J355" s="728" t="s">
        <v>2184</v>
      </c>
      <c r="K355" s="728" t="s">
        <v>2189</v>
      </c>
      <c r="L355" s="729">
        <v>117.73</v>
      </c>
      <c r="M355" s="729">
        <v>117.73</v>
      </c>
      <c r="N355" s="728">
        <v>1</v>
      </c>
      <c r="O355" s="813">
        <v>0.5</v>
      </c>
      <c r="P355" s="729">
        <v>117.73</v>
      </c>
      <c r="Q355" s="746">
        <v>1</v>
      </c>
      <c r="R355" s="728">
        <v>1</v>
      </c>
      <c r="S355" s="746">
        <v>1</v>
      </c>
      <c r="T355" s="813">
        <v>0.5</v>
      </c>
      <c r="U355" s="769">
        <v>1</v>
      </c>
    </row>
    <row r="356" spans="1:21" ht="14.4" customHeight="1" x14ac:dyDescent="0.3">
      <c r="A356" s="727">
        <v>32</v>
      </c>
      <c r="B356" s="728" t="s">
        <v>2677</v>
      </c>
      <c r="C356" s="728" t="s">
        <v>2681</v>
      </c>
      <c r="D356" s="811" t="s">
        <v>5086</v>
      </c>
      <c r="E356" s="812" t="s">
        <v>2703</v>
      </c>
      <c r="F356" s="728" t="s">
        <v>2678</v>
      </c>
      <c r="G356" s="728" t="s">
        <v>3127</v>
      </c>
      <c r="H356" s="728" t="s">
        <v>568</v>
      </c>
      <c r="I356" s="728" t="s">
        <v>3128</v>
      </c>
      <c r="J356" s="728" t="s">
        <v>700</v>
      </c>
      <c r="K356" s="728" t="s">
        <v>3129</v>
      </c>
      <c r="L356" s="729">
        <v>46.03</v>
      </c>
      <c r="M356" s="729">
        <v>46.03</v>
      </c>
      <c r="N356" s="728">
        <v>1</v>
      </c>
      <c r="O356" s="813">
        <v>0.5</v>
      </c>
      <c r="P356" s="729">
        <v>46.03</v>
      </c>
      <c r="Q356" s="746">
        <v>1</v>
      </c>
      <c r="R356" s="728">
        <v>1</v>
      </c>
      <c r="S356" s="746">
        <v>1</v>
      </c>
      <c r="T356" s="813">
        <v>0.5</v>
      </c>
      <c r="U356" s="769">
        <v>1</v>
      </c>
    </row>
    <row r="357" spans="1:21" ht="14.4" customHeight="1" x14ac:dyDescent="0.3">
      <c r="A357" s="727">
        <v>32</v>
      </c>
      <c r="B357" s="728" t="s">
        <v>2677</v>
      </c>
      <c r="C357" s="728" t="s">
        <v>2681</v>
      </c>
      <c r="D357" s="811" t="s">
        <v>5086</v>
      </c>
      <c r="E357" s="812" t="s">
        <v>2703</v>
      </c>
      <c r="F357" s="728" t="s">
        <v>2678</v>
      </c>
      <c r="G357" s="728" t="s">
        <v>3130</v>
      </c>
      <c r="H357" s="728" t="s">
        <v>661</v>
      </c>
      <c r="I357" s="728" t="s">
        <v>2492</v>
      </c>
      <c r="J357" s="728" t="s">
        <v>1753</v>
      </c>
      <c r="K357" s="728" t="s">
        <v>2187</v>
      </c>
      <c r="L357" s="729">
        <v>70.23</v>
      </c>
      <c r="M357" s="729">
        <v>70.23</v>
      </c>
      <c r="N357" s="728">
        <v>1</v>
      </c>
      <c r="O357" s="813">
        <v>0.5</v>
      </c>
      <c r="P357" s="729">
        <v>70.23</v>
      </c>
      <c r="Q357" s="746">
        <v>1</v>
      </c>
      <c r="R357" s="728">
        <v>1</v>
      </c>
      <c r="S357" s="746">
        <v>1</v>
      </c>
      <c r="T357" s="813">
        <v>0.5</v>
      </c>
      <c r="U357" s="769">
        <v>1</v>
      </c>
    </row>
    <row r="358" spans="1:21" ht="14.4" customHeight="1" x14ac:dyDescent="0.3">
      <c r="A358" s="727">
        <v>32</v>
      </c>
      <c r="B358" s="728" t="s">
        <v>2677</v>
      </c>
      <c r="C358" s="728" t="s">
        <v>2681</v>
      </c>
      <c r="D358" s="811" t="s">
        <v>5086</v>
      </c>
      <c r="E358" s="812" t="s">
        <v>2703</v>
      </c>
      <c r="F358" s="728" t="s">
        <v>2678</v>
      </c>
      <c r="G358" s="728" t="s">
        <v>3130</v>
      </c>
      <c r="H358" s="728" t="s">
        <v>568</v>
      </c>
      <c r="I358" s="728" t="s">
        <v>3131</v>
      </c>
      <c r="J358" s="728" t="s">
        <v>3132</v>
      </c>
      <c r="K358" s="728" t="s">
        <v>3133</v>
      </c>
      <c r="L358" s="729">
        <v>35.11</v>
      </c>
      <c r="M358" s="729">
        <v>35.11</v>
      </c>
      <c r="N358" s="728">
        <v>1</v>
      </c>
      <c r="O358" s="813">
        <v>1</v>
      </c>
      <c r="P358" s="729"/>
      <c r="Q358" s="746">
        <v>0</v>
      </c>
      <c r="R358" s="728"/>
      <c r="S358" s="746">
        <v>0</v>
      </c>
      <c r="T358" s="813"/>
      <c r="U358" s="769">
        <v>0</v>
      </c>
    </row>
    <row r="359" spans="1:21" ht="14.4" customHeight="1" x14ac:dyDescent="0.3">
      <c r="A359" s="727">
        <v>32</v>
      </c>
      <c r="B359" s="728" t="s">
        <v>2677</v>
      </c>
      <c r="C359" s="728" t="s">
        <v>2681</v>
      </c>
      <c r="D359" s="811" t="s">
        <v>5086</v>
      </c>
      <c r="E359" s="812" t="s">
        <v>2703</v>
      </c>
      <c r="F359" s="728" t="s">
        <v>2678</v>
      </c>
      <c r="G359" s="728" t="s">
        <v>2746</v>
      </c>
      <c r="H359" s="728" t="s">
        <v>661</v>
      </c>
      <c r="I359" s="728" t="s">
        <v>3134</v>
      </c>
      <c r="J359" s="728" t="s">
        <v>2748</v>
      </c>
      <c r="K359" s="728" t="s">
        <v>2232</v>
      </c>
      <c r="L359" s="729">
        <v>170.52</v>
      </c>
      <c r="M359" s="729">
        <v>170.52</v>
      </c>
      <c r="N359" s="728">
        <v>1</v>
      </c>
      <c r="O359" s="813">
        <v>0.5</v>
      </c>
      <c r="P359" s="729">
        <v>170.52</v>
      </c>
      <c r="Q359" s="746">
        <v>1</v>
      </c>
      <c r="R359" s="728">
        <v>1</v>
      </c>
      <c r="S359" s="746">
        <v>1</v>
      </c>
      <c r="T359" s="813">
        <v>0.5</v>
      </c>
      <c r="U359" s="769">
        <v>1</v>
      </c>
    </row>
    <row r="360" spans="1:21" ht="14.4" customHeight="1" x14ac:dyDescent="0.3">
      <c r="A360" s="727">
        <v>32</v>
      </c>
      <c r="B360" s="728" t="s">
        <v>2677</v>
      </c>
      <c r="C360" s="728" t="s">
        <v>2681</v>
      </c>
      <c r="D360" s="811" t="s">
        <v>5086</v>
      </c>
      <c r="E360" s="812" t="s">
        <v>2703</v>
      </c>
      <c r="F360" s="728" t="s">
        <v>2678</v>
      </c>
      <c r="G360" s="728" t="s">
        <v>2796</v>
      </c>
      <c r="H360" s="728" t="s">
        <v>568</v>
      </c>
      <c r="I360" s="728" t="s">
        <v>2797</v>
      </c>
      <c r="J360" s="728" t="s">
        <v>1421</v>
      </c>
      <c r="K360" s="728" t="s">
        <v>2232</v>
      </c>
      <c r="L360" s="729">
        <v>78.33</v>
      </c>
      <c r="M360" s="729">
        <v>156.66</v>
      </c>
      <c r="N360" s="728">
        <v>2</v>
      </c>
      <c r="O360" s="813">
        <v>1.5</v>
      </c>
      <c r="P360" s="729">
        <v>78.33</v>
      </c>
      <c r="Q360" s="746">
        <v>0.5</v>
      </c>
      <c r="R360" s="728">
        <v>1</v>
      </c>
      <c r="S360" s="746">
        <v>0.5</v>
      </c>
      <c r="T360" s="813">
        <v>0.5</v>
      </c>
      <c r="U360" s="769">
        <v>0.33333333333333331</v>
      </c>
    </row>
    <row r="361" spans="1:21" ht="14.4" customHeight="1" x14ac:dyDescent="0.3">
      <c r="A361" s="727">
        <v>32</v>
      </c>
      <c r="B361" s="728" t="s">
        <v>2677</v>
      </c>
      <c r="C361" s="728" t="s">
        <v>2681</v>
      </c>
      <c r="D361" s="811" t="s">
        <v>5086</v>
      </c>
      <c r="E361" s="812" t="s">
        <v>2703</v>
      </c>
      <c r="F361" s="728" t="s">
        <v>2678</v>
      </c>
      <c r="G361" s="728" t="s">
        <v>3053</v>
      </c>
      <c r="H361" s="728" t="s">
        <v>568</v>
      </c>
      <c r="I361" s="728" t="s">
        <v>3054</v>
      </c>
      <c r="J361" s="728" t="s">
        <v>3055</v>
      </c>
      <c r="K361" s="728" t="s">
        <v>3056</v>
      </c>
      <c r="L361" s="729">
        <v>0</v>
      </c>
      <c r="M361" s="729">
        <v>0</v>
      </c>
      <c r="N361" s="728">
        <v>1</v>
      </c>
      <c r="O361" s="813">
        <v>1</v>
      </c>
      <c r="P361" s="729"/>
      <c r="Q361" s="746"/>
      <c r="R361" s="728"/>
      <c r="S361" s="746">
        <v>0</v>
      </c>
      <c r="T361" s="813"/>
      <c r="U361" s="769">
        <v>0</v>
      </c>
    </row>
    <row r="362" spans="1:21" ht="14.4" customHeight="1" x14ac:dyDescent="0.3">
      <c r="A362" s="727">
        <v>32</v>
      </c>
      <c r="B362" s="728" t="s">
        <v>2677</v>
      </c>
      <c r="C362" s="728" t="s">
        <v>2681</v>
      </c>
      <c r="D362" s="811" t="s">
        <v>5086</v>
      </c>
      <c r="E362" s="812" t="s">
        <v>2703</v>
      </c>
      <c r="F362" s="728" t="s">
        <v>2678</v>
      </c>
      <c r="G362" s="728" t="s">
        <v>2805</v>
      </c>
      <c r="H362" s="728" t="s">
        <v>568</v>
      </c>
      <c r="I362" s="728" t="s">
        <v>2806</v>
      </c>
      <c r="J362" s="728" t="s">
        <v>2807</v>
      </c>
      <c r="K362" s="728" t="s">
        <v>2358</v>
      </c>
      <c r="L362" s="729">
        <v>8540.5</v>
      </c>
      <c r="M362" s="729">
        <v>25621.5</v>
      </c>
      <c r="N362" s="728">
        <v>3</v>
      </c>
      <c r="O362" s="813">
        <v>2</v>
      </c>
      <c r="P362" s="729">
        <v>25621.5</v>
      </c>
      <c r="Q362" s="746">
        <v>1</v>
      </c>
      <c r="R362" s="728">
        <v>3</v>
      </c>
      <c r="S362" s="746">
        <v>1</v>
      </c>
      <c r="T362" s="813">
        <v>2</v>
      </c>
      <c r="U362" s="769">
        <v>1</v>
      </c>
    </row>
    <row r="363" spans="1:21" ht="14.4" customHeight="1" x14ac:dyDescent="0.3">
      <c r="A363" s="727">
        <v>32</v>
      </c>
      <c r="B363" s="728" t="s">
        <v>2677</v>
      </c>
      <c r="C363" s="728" t="s">
        <v>2681</v>
      </c>
      <c r="D363" s="811" t="s">
        <v>5086</v>
      </c>
      <c r="E363" s="812" t="s">
        <v>2703</v>
      </c>
      <c r="F363" s="728" t="s">
        <v>2678</v>
      </c>
      <c r="G363" s="728" t="s">
        <v>2751</v>
      </c>
      <c r="H363" s="728" t="s">
        <v>661</v>
      </c>
      <c r="I363" s="728" t="s">
        <v>2260</v>
      </c>
      <c r="J363" s="728" t="s">
        <v>2261</v>
      </c>
      <c r="K363" s="728" t="s">
        <v>2262</v>
      </c>
      <c r="L363" s="729">
        <v>3231.81</v>
      </c>
      <c r="M363" s="729">
        <v>29086.29</v>
      </c>
      <c r="N363" s="728">
        <v>9</v>
      </c>
      <c r="O363" s="813">
        <v>5</v>
      </c>
      <c r="P363" s="729">
        <v>22622.670000000002</v>
      </c>
      <c r="Q363" s="746">
        <v>0.77777777777777779</v>
      </c>
      <c r="R363" s="728">
        <v>7</v>
      </c>
      <c r="S363" s="746">
        <v>0.77777777777777779</v>
      </c>
      <c r="T363" s="813">
        <v>4</v>
      </c>
      <c r="U363" s="769">
        <v>0.8</v>
      </c>
    </row>
    <row r="364" spans="1:21" ht="14.4" customHeight="1" x14ac:dyDescent="0.3">
      <c r="A364" s="727">
        <v>32</v>
      </c>
      <c r="B364" s="728" t="s">
        <v>2677</v>
      </c>
      <c r="C364" s="728" t="s">
        <v>2681</v>
      </c>
      <c r="D364" s="811" t="s">
        <v>5086</v>
      </c>
      <c r="E364" s="812" t="s">
        <v>2703</v>
      </c>
      <c r="F364" s="728" t="s">
        <v>2678</v>
      </c>
      <c r="G364" s="728" t="s">
        <v>2808</v>
      </c>
      <c r="H364" s="728" t="s">
        <v>568</v>
      </c>
      <c r="I364" s="728" t="s">
        <v>2944</v>
      </c>
      <c r="J364" s="728" t="s">
        <v>902</v>
      </c>
      <c r="K364" s="728" t="s">
        <v>2887</v>
      </c>
      <c r="L364" s="729">
        <v>42.51</v>
      </c>
      <c r="M364" s="729">
        <v>85.02</v>
      </c>
      <c r="N364" s="728">
        <v>2</v>
      </c>
      <c r="O364" s="813">
        <v>1.5</v>
      </c>
      <c r="P364" s="729">
        <v>42.51</v>
      </c>
      <c r="Q364" s="746">
        <v>0.5</v>
      </c>
      <c r="R364" s="728">
        <v>1</v>
      </c>
      <c r="S364" s="746">
        <v>0.5</v>
      </c>
      <c r="T364" s="813">
        <v>1</v>
      </c>
      <c r="U364" s="769">
        <v>0.66666666666666663</v>
      </c>
    </row>
    <row r="365" spans="1:21" ht="14.4" customHeight="1" x14ac:dyDescent="0.3">
      <c r="A365" s="727">
        <v>32</v>
      </c>
      <c r="B365" s="728" t="s">
        <v>2677</v>
      </c>
      <c r="C365" s="728" t="s">
        <v>2681</v>
      </c>
      <c r="D365" s="811" t="s">
        <v>5086</v>
      </c>
      <c r="E365" s="812" t="s">
        <v>2703</v>
      </c>
      <c r="F365" s="728" t="s">
        <v>2678</v>
      </c>
      <c r="G365" s="728" t="s">
        <v>2962</v>
      </c>
      <c r="H365" s="728" t="s">
        <v>568</v>
      </c>
      <c r="I365" s="728" t="s">
        <v>2963</v>
      </c>
      <c r="J365" s="728" t="s">
        <v>1003</v>
      </c>
      <c r="K365" s="728" t="s">
        <v>2964</v>
      </c>
      <c r="L365" s="729">
        <v>105.63</v>
      </c>
      <c r="M365" s="729">
        <v>105.63</v>
      </c>
      <c r="N365" s="728">
        <v>1</v>
      </c>
      <c r="O365" s="813">
        <v>0.5</v>
      </c>
      <c r="P365" s="729">
        <v>105.63</v>
      </c>
      <c r="Q365" s="746">
        <v>1</v>
      </c>
      <c r="R365" s="728">
        <v>1</v>
      </c>
      <c r="S365" s="746">
        <v>1</v>
      </c>
      <c r="T365" s="813">
        <v>0.5</v>
      </c>
      <c r="U365" s="769">
        <v>1</v>
      </c>
    </row>
    <row r="366" spans="1:21" ht="14.4" customHeight="1" x14ac:dyDescent="0.3">
      <c r="A366" s="727">
        <v>32</v>
      </c>
      <c r="B366" s="728" t="s">
        <v>2677</v>
      </c>
      <c r="C366" s="728" t="s">
        <v>2681</v>
      </c>
      <c r="D366" s="811" t="s">
        <v>5086</v>
      </c>
      <c r="E366" s="812" t="s">
        <v>2703</v>
      </c>
      <c r="F366" s="728" t="s">
        <v>2678</v>
      </c>
      <c r="G366" s="728" t="s">
        <v>2752</v>
      </c>
      <c r="H366" s="728" t="s">
        <v>568</v>
      </c>
      <c r="I366" s="728" t="s">
        <v>3061</v>
      </c>
      <c r="J366" s="728" t="s">
        <v>1680</v>
      </c>
      <c r="K366" s="728" t="s">
        <v>3062</v>
      </c>
      <c r="L366" s="729">
        <v>55.01</v>
      </c>
      <c r="M366" s="729">
        <v>55.01</v>
      </c>
      <c r="N366" s="728">
        <v>1</v>
      </c>
      <c r="O366" s="813">
        <v>1</v>
      </c>
      <c r="P366" s="729"/>
      <c r="Q366" s="746">
        <v>0</v>
      </c>
      <c r="R366" s="728"/>
      <c r="S366" s="746">
        <v>0</v>
      </c>
      <c r="T366" s="813"/>
      <c r="U366" s="769">
        <v>0</v>
      </c>
    </row>
    <row r="367" spans="1:21" ht="14.4" customHeight="1" x14ac:dyDescent="0.3">
      <c r="A367" s="727">
        <v>32</v>
      </c>
      <c r="B367" s="728" t="s">
        <v>2677</v>
      </c>
      <c r="C367" s="728" t="s">
        <v>2681</v>
      </c>
      <c r="D367" s="811" t="s">
        <v>5086</v>
      </c>
      <c r="E367" s="812" t="s">
        <v>2703</v>
      </c>
      <c r="F367" s="728" t="s">
        <v>2678</v>
      </c>
      <c r="G367" s="728" t="s">
        <v>2888</v>
      </c>
      <c r="H367" s="728" t="s">
        <v>568</v>
      </c>
      <c r="I367" s="728" t="s">
        <v>2889</v>
      </c>
      <c r="J367" s="728" t="s">
        <v>2890</v>
      </c>
      <c r="K367" s="728" t="s">
        <v>2891</v>
      </c>
      <c r="L367" s="729">
        <v>439.61</v>
      </c>
      <c r="M367" s="729">
        <v>439.61</v>
      </c>
      <c r="N367" s="728">
        <v>1</v>
      </c>
      <c r="O367" s="813">
        <v>1</v>
      </c>
      <c r="P367" s="729">
        <v>439.61</v>
      </c>
      <c r="Q367" s="746">
        <v>1</v>
      </c>
      <c r="R367" s="728">
        <v>1</v>
      </c>
      <c r="S367" s="746">
        <v>1</v>
      </c>
      <c r="T367" s="813">
        <v>1</v>
      </c>
      <c r="U367" s="769">
        <v>1</v>
      </c>
    </row>
    <row r="368" spans="1:21" ht="14.4" customHeight="1" x14ac:dyDescent="0.3">
      <c r="A368" s="727">
        <v>32</v>
      </c>
      <c r="B368" s="728" t="s">
        <v>2677</v>
      </c>
      <c r="C368" s="728" t="s">
        <v>2681</v>
      </c>
      <c r="D368" s="811" t="s">
        <v>5086</v>
      </c>
      <c r="E368" s="812" t="s">
        <v>2703</v>
      </c>
      <c r="F368" s="728" t="s">
        <v>2678</v>
      </c>
      <c r="G368" s="728" t="s">
        <v>2755</v>
      </c>
      <c r="H368" s="728" t="s">
        <v>568</v>
      </c>
      <c r="I368" s="728" t="s">
        <v>2756</v>
      </c>
      <c r="J368" s="728" t="s">
        <v>1022</v>
      </c>
      <c r="K368" s="728" t="s">
        <v>2757</v>
      </c>
      <c r="L368" s="729">
        <v>98.75</v>
      </c>
      <c r="M368" s="729">
        <v>98.75</v>
      </c>
      <c r="N368" s="728">
        <v>1</v>
      </c>
      <c r="O368" s="813">
        <v>0.5</v>
      </c>
      <c r="P368" s="729">
        <v>98.75</v>
      </c>
      <c r="Q368" s="746">
        <v>1</v>
      </c>
      <c r="R368" s="728">
        <v>1</v>
      </c>
      <c r="S368" s="746">
        <v>1</v>
      </c>
      <c r="T368" s="813">
        <v>0.5</v>
      </c>
      <c r="U368" s="769">
        <v>1</v>
      </c>
    </row>
    <row r="369" spans="1:21" ht="14.4" customHeight="1" x14ac:dyDescent="0.3">
      <c r="A369" s="727">
        <v>32</v>
      </c>
      <c r="B369" s="728" t="s">
        <v>2677</v>
      </c>
      <c r="C369" s="728" t="s">
        <v>2681</v>
      </c>
      <c r="D369" s="811" t="s">
        <v>5086</v>
      </c>
      <c r="E369" s="812" t="s">
        <v>2703</v>
      </c>
      <c r="F369" s="728" t="s">
        <v>2678</v>
      </c>
      <c r="G369" s="728" t="s">
        <v>3135</v>
      </c>
      <c r="H369" s="728" t="s">
        <v>661</v>
      </c>
      <c r="I369" s="728" t="s">
        <v>3136</v>
      </c>
      <c r="J369" s="728" t="s">
        <v>2148</v>
      </c>
      <c r="K369" s="728" t="s">
        <v>3137</v>
      </c>
      <c r="L369" s="729">
        <v>186.87</v>
      </c>
      <c r="M369" s="729">
        <v>186.87</v>
      </c>
      <c r="N369" s="728">
        <v>1</v>
      </c>
      <c r="O369" s="813">
        <v>0.5</v>
      </c>
      <c r="P369" s="729">
        <v>186.87</v>
      </c>
      <c r="Q369" s="746">
        <v>1</v>
      </c>
      <c r="R369" s="728">
        <v>1</v>
      </c>
      <c r="S369" s="746">
        <v>1</v>
      </c>
      <c r="T369" s="813">
        <v>0.5</v>
      </c>
      <c r="U369" s="769">
        <v>1</v>
      </c>
    </row>
    <row r="370" spans="1:21" ht="14.4" customHeight="1" x14ac:dyDescent="0.3">
      <c r="A370" s="727">
        <v>32</v>
      </c>
      <c r="B370" s="728" t="s">
        <v>2677</v>
      </c>
      <c r="C370" s="728" t="s">
        <v>2681</v>
      </c>
      <c r="D370" s="811" t="s">
        <v>5086</v>
      </c>
      <c r="E370" s="812" t="s">
        <v>2703</v>
      </c>
      <c r="F370" s="728" t="s">
        <v>2678</v>
      </c>
      <c r="G370" s="728" t="s">
        <v>2758</v>
      </c>
      <c r="H370" s="728" t="s">
        <v>568</v>
      </c>
      <c r="I370" s="728" t="s">
        <v>3070</v>
      </c>
      <c r="J370" s="728" t="s">
        <v>3071</v>
      </c>
      <c r="K370" s="728" t="s">
        <v>3072</v>
      </c>
      <c r="L370" s="729">
        <v>29.31</v>
      </c>
      <c r="M370" s="729">
        <v>29.31</v>
      </c>
      <c r="N370" s="728">
        <v>1</v>
      </c>
      <c r="O370" s="813">
        <v>0.5</v>
      </c>
      <c r="P370" s="729">
        <v>29.31</v>
      </c>
      <c r="Q370" s="746">
        <v>1</v>
      </c>
      <c r="R370" s="728">
        <v>1</v>
      </c>
      <c r="S370" s="746">
        <v>1</v>
      </c>
      <c r="T370" s="813">
        <v>0.5</v>
      </c>
      <c r="U370" s="769">
        <v>1</v>
      </c>
    </row>
    <row r="371" spans="1:21" ht="14.4" customHeight="1" x14ac:dyDescent="0.3">
      <c r="A371" s="727">
        <v>32</v>
      </c>
      <c r="B371" s="728" t="s">
        <v>2677</v>
      </c>
      <c r="C371" s="728" t="s">
        <v>2681</v>
      </c>
      <c r="D371" s="811" t="s">
        <v>5086</v>
      </c>
      <c r="E371" s="812" t="s">
        <v>2703</v>
      </c>
      <c r="F371" s="728" t="s">
        <v>2678</v>
      </c>
      <c r="G371" s="728" t="s">
        <v>2758</v>
      </c>
      <c r="H371" s="728" t="s">
        <v>568</v>
      </c>
      <c r="I371" s="728" t="s">
        <v>3138</v>
      </c>
      <c r="J371" s="728" t="s">
        <v>2760</v>
      </c>
      <c r="K371" s="728" t="s">
        <v>3139</v>
      </c>
      <c r="L371" s="729">
        <v>0</v>
      </c>
      <c r="M371" s="729">
        <v>0</v>
      </c>
      <c r="N371" s="728">
        <v>1</v>
      </c>
      <c r="O371" s="813">
        <v>0.5</v>
      </c>
      <c r="P371" s="729">
        <v>0</v>
      </c>
      <c r="Q371" s="746"/>
      <c r="R371" s="728">
        <v>1</v>
      </c>
      <c r="S371" s="746">
        <v>1</v>
      </c>
      <c r="T371" s="813">
        <v>0.5</v>
      </c>
      <c r="U371" s="769">
        <v>1</v>
      </c>
    </row>
    <row r="372" spans="1:21" ht="14.4" customHeight="1" x14ac:dyDescent="0.3">
      <c r="A372" s="727">
        <v>32</v>
      </c>
      <c r="B372" s="728" t="s">
        <v>2677</v>
      </c>
      <c r="C372" s="728" t="s">
        <v>2681</v>
      </c>
      <c r="D372" s="811" t="s">
        <v>5086</v>
      </c>
      <c r="E372" s="812" t="s">
        <v>2703</v>
      </c>
      <c r="F372" s="728" t="s">
        <v>2678</v>
      </c>
      <c r="G372" s="728" t="s">
        <v>3140</v>
      </c>
      <c r="H372" s="728" t="s">
        <v>568</v>
      </c>
      <c r="I372" s="728" t="s">
        <v>3141</v>
      </c>
      <c r="J372" s="728" t="s">
        <v>1154</v>
      </c>
      <c r="K372" s="728" t="s">
        <v>3142</v>
      </c>
      <c r="L372" s="729">
        <v>163.54</v>
      </c>
      <c r="M372" s="729">
        <v>490.62</v>
      </c>
      <c r="N372" s="728">
        <v>3</v>
      </c>
      <c r="O372" s="813">
        <v>1</v>
      </c>
      <c r="P372" s="729"/>
      <c r="Q372" s="746">
        <v>0</v>
      </c>
      <c r="R372" s="728"/>
      <c r="S372" s="746">
        <v>0</v>
      </c>
      <c r="T372" s="813"/>
      <c r="U372" s="769">
        <v>0</v>
      </c>
    </row>
    <row r="373" spans="1:21" ht="14.4" customHeight="1" x14ac:dyDescent="0.3">
      <c r="A373" s="727">
        <v>32</v>
      </c>
      <c r="B373" s="728" t="s">
        <v>2677</v>
      </c>
      <c r="C373" s="728" t="s">
        <v>2681</v>
      </c>
      <c r="D373" s="811" t="s">
        <v>5086</v>
      </c>
      <c r="E373" s="812" t="s">
        <v>2703</v>
      </c>
      <c r="F373" s="728" t="s">
        <v>2678</v>
      </c>
      <c r="G373" s="728" t="s">
        <v>2729</v>
      </c>
      <c r="H373" s="728" t="s">
        <v>568</v>
      </c>
      <c r="I373" s="728" t="s">
        <v>2730</v>
      </c>
      <c r="J373" s="728" t="s">
        <v>2731</v>
      </c>
      <c r="K373" s="728" t="s">
        <v>2732</v>
      </c>
      <c r="L373" s="729">
        <v>88.76</v>
      </c>
      <c r="M373" s="729">
        <v>177.52</v>
      </c>
      <c r="N373" s="728">
        <v>2</v>
      </c>
      <c r="O373" s="813">
        <v>1</v>
      </c>
      <c r="P373" s="729">
        <v>177.52</v>
      </c>
      <c r="Q373" s="746">
        <v>1</v>
      </c>
      <c r="R373" s="728">
        <v>2</v>
      </c>
      <c r="S373" s="746">
        <v>1</v>
      </c>
      <c r="T373" s="813">
        <v>1</v>
      </c>
      <c r="U373" s="769">
        <v>1</v>
      </c>
    </row>
    <row r="374" spans="1:21" ht="14.4" customHeight="1" x14ac:dyDescent="0.3">
      <c r="A374" s="727">
        <v>32</v>
      </c>
      <c r="B374" s="728" t="s">
        <v>2677</v>
      </c>
      <c r="C374" s="728" t="s">
        <v>2681</v>
      </c>
      <c r="D374" s="811" t="s">
        <v>5086</v>
      </c>
      <c r="E374" s="812" t="s">
        <v>2703</v>
      </c>
      <c r="F374" s="728" t="s">
        <v>2678</v>
      </c>
      <c r="G374" s="728" t="s">
        <v>3006</v>
      </c>
      <c r="H374" s="728" t="s">
        <v>568</v>
      </c>
      <c r="I374" s="728" t="s">
        <v>3073</v>
      </c>
      <c r="J374" s="728" t="s">
        <v>1267</v>
      </c>
      <c r="K374" s="728" t="s">
        <v>2600</v>
      </c>
      <c r="L374" s="729">
        <v>760.22</v>
      </c>
      <c r="M374" s="729">
        <v>1520.44</v>
      </c>
      <c r="N374" s="728">
        <v>2</v>
      </c>
      <c r="O374" s="813">
        <v>1</v>
      </c>
      <c r="P374" s="729">
        <v>1520.44</v>
      </c>
      <c r="Q374" s="746">
        <v>1</v>
      </c>
      <c r="R374" s="728">
        <v>2</v>
      </c>
      <c r="S374" s="746">
        <v>1</v>
      </c>
      <c r="T374" s="813">
        <v>1</v>
      </c>
      <c r="U374" s="769">
        <v>1</v>
      </c>
    </row>
    <row r="375" spans="1:21" ht="14.4" customHeight="1" x14ac:dyDescent="0.3">
      <c r="A375" s="727">
        <v>32</v>
      </c>
      <c r="B375" s="728" t="s">
        <v>2677</v>
      </c>
      <c r="C375" s="728" t="s">
        <v>2681</v>
      </c>
      <c r="D375" s="811" t="s">
        <v>5086</v>
      </c>
      <c r="E375" s="812" t="s">
        <v>2703</v>
      </c>
      <c r="F375" s="728" t="s">
        <v>2678</v>
      </c>
      <c r="G375" s="728" t="s">
        <v>2902</v>
      </c>
      <c r="H375" s="728" t="s">
        <v>568</v>
      </c>
      <c r="I375" s="728" t="s">
        <v>2903</v>
      </c>
      <c r="J375" s="728" t="s">
        <v>863</v>
      </c>
      <c r="K375" s="728" t="s">
        <v>2814</v>
      </c>
      <c r="L375" s="729">
        <v>0</v>
      </c>
      <c r="M375" s="729">
        <v>0</v>
      </c>
      <c r="N375" s="728">
        <v>1</v>
      </c>
      <c r="O375" s="813">
        <v>0.5</v>
      </c>
      <c r="P375" s="729">
        <v>0</v>
      </c>
      <c r="Q375" s="746"/>
      <c r="R375" s="728">
        <v>1</v>
      </c>
      <c r="S375" s="746">
        <v>1</v>
      </c>
      <c r="T375" s="813">
        <v>0.5</v>
      </c>
      <c r="U375" s="769">
        <v>1</v>
      </c>
    </row>
    <row r="376" spans="1:21" ht="14.4" customHeight="1" x14ac:dyDescent="0.3">
      <c r="A376" s="727">
        <v>32</v>
      </c>
      <c r="B376" s="728" t="s">
        <v>2677</v>
      </c>
      <c r="C376" s="728" t="s">
        <v>2681</v>
      </c>
      <c r="D376" s="811" t="s">
        <v>5086</v>
      </c>
      <c r="E376" s="812" t="s">
        <v>2703</v>
      </c>
      <c r="F376" s="728" t="s">
        <v>2678</v>
      </c>
      <c r="G376" s="728" t="s">
        <v>2971</v>
      </c>
      <c r="H376" s="728" t="s">
        <v>661</v>
      </c>
      <c r="I376" s="728" t="s">
        <v>2206</v>
      </c>
      <c r="J376" s="728" t="s">
        <v>2207</v>
      </c>
      <c r="K376" s="728" t="s">
        <v>2208</v>
      </c>
      <c r="L376" s="729">
        <v>88.51</v>
      </c>
      <c r="M376" s="729">
        <v>88.51</v>
      </c>
      <c r="N376" s="728">
        <v>1</v>
      </c>
      <c r="O376" s="813">
        <v>0.5</v>
      </c>
      <c r="P376" s="729">
        <v>88.51</v>
      </c>
      <c r="Q376" s="746">
        <v>1</v>
      </c>
      <c r="R376" s="728">
        <v>1</v>
      </c>
      <c r="S376" s="746">
        <v>1</v>
      </c>
      <c r="T376" s="813">
        <v>0.5</v>
      </c>
      <c r="U376" s="769">
        <v>1</v>
      </c>
    </row>
    <row r="377" spans="1:21" ht="14.4" customHeight="1" x14ac:dyDescent="0.3">
      <c r="A377" s="727">
        <v>32</v>
      </c>
      <c r="B377" s="728" t="s">
        <v>2677</v>
      </c>
      <c r="C377" s="728" t="s">
        <v>2681</v>
      </c>
      <c r="D377" s="811" t="s">
        <v>5086</v>
      </c>
      <c r="E377" s="812" t="s">
        <v>2703</v>
      </c>
      <c r="F377" s="728" t="s">
        <v>2678</v>
      </c>
      <c r="G377" s="728" t="s">
        <v>2976</v>
      </c>
      <c r="H377" s="728" t="s">
        <v>661</v>
      </c>
      <c r="I377" s="728" t="s">
        <v>3143</v>
      </c>
      <c r="J377" s="728" t="s">
        <v>3144</v>
      </c>
      <c r="K377" s="728" t="s">
        <v>3145</v>
      </c>
      <c r="L377" s="729">
        <v>146.9</v>
      </c>
      <c r="M377" s="729">
        <v>146.9</v>
      </c>
      <c r="N377" s="728">
        <v>1</v>
      </c>
      <c r="O377" s="813">
        <v>1</v>
      </c>
      <c r="P377" s="729">
        <v>146.9</v>
      </c>
      <c r="Q377" s="746">
        <v>1</v>
      </c>
      <c r="R377" s="728">
        <v>1</v>
      </c>
      <c r="S377" s="746">
        <v>1</v>
      </c>
      <c r="T377" s="813">
        <v>1</v>
      </c>
      <c r="U377" s="769">
        <v>1</v>
      </c>
    </row>
    <row r="378" spans="1:21" ht="14.4" customHeight="1" x14ac:dyDescent="0.3">
      <c r="A378" s="727">
        <v>32</v>
      </c>
      <c r="B378" s="728" t="s">
        <v>2677</v>
      </c>
      <c r="C378" s="728" t="s">
        <v>2681</v>
      </c>
      <c r="D378" s="811" t="s">
        <v>5086</v>
      </c>
      <c r="E378" s="812" t="s">
        <v>2703</v>
      </c>
      <c r="F378" s="728" t="s">
        <v>2678</v>
      </c>
      <c r="G378" s="728" t="s">
        <v>2976</v>
      </c>
      <c r="H378" s="728" t="s">
        <v>661</v>
      </c>
      <c r="I378" s="728" t="s">
        <v>3146</v>
      </c>
      <c r="J378" s="728" t="s">
        <v>3144</v>
      </c>
      <c r="K378" s="728" t="s">
        <v>3147</v>
      </c>
      <c r="L378" s="729">
        <v>73.45</v>
      </c>
      <c r="M378" s="729">
        <v>73.45</v>
      </c>
      <c r="N378" s="728">
        <v>1</v>
      </c>
      <c r="O378" s="813">
        <v>0.5</v>
      </c>
      <c r="P378" s="729"/>
      <c r="Q378" s="746">
        <v>0</v>
      </c>
      <c r="R378" s="728"/>
      <c r="S378" s="746">
        <v>0</v>
      </c>
      <c r="T378" s="813"/>
      <c r="U378" s="769">
        <v>0</v>
      </c>
    </row>
    <row r="379" spans="1:21" ht="14.4" customHeight="1" x14ac:dyDescent="0.3">
      <c r="A379" s="727">
        <v>32</v>
      </c>
      <c r="B379" s="728" t="s">
        <v>2677</v>
      </c>
      <c r="C379" s="728" t="s">
        <v>2681</v>
      </c>
      <c r="D379" s="811" t="s">
        <v>5086</v>
      </c>
      <c r="E379" s="812" t="s">
        <v>2703</v>
      </c>
      <c r="F379" s="728" t="s">
        <v>2678</v>
      </c>
      <c r="G379" s="728" t="s">
        <v>2904</v>
      </c>
      <c r="H379" s="728" t="s">
        <v>568</v>
      </c>
      <c r="I379" s="728" t="s">
        <v>3148</v>
      </c>
      <c r="J379" s="728" t="s">
        <v>3149</v>
      </c>
      <c r="K379" s="728" t="s">
        <v>3150</v>
      </c>
      <c r="L379" s="729">
        <v>70.23</v>
      </c>
      <c r="M379" s="729">
        <v>70.23</v>
      </c>
      <c r="N379" s="728">
        <v>1</v>
      </c>
      <c r="O379" s="813">
        <v>0.5</v>
      </c>
      <c r="P379" s="729">
        <v>70.23</v>
      </c>
      <c r="Q379" s="746">
        <v>1</v>
      </c>
      <c r="R379" s="728">
        <v>1</v>
      </c>
      <c r="S379" s="746">
        <v>1</v>
      </c>
      <c r="T379" s="813">
        <v>0.5</v>
      </c>
      <c r="U379" s="769">
        <v>1</v>
      </c>
    </row>
    <row r="380" spans="1:21" ht="14.4" customHeight="1" x14ac:dyDescent="0.3">
      <c r="A380" s="727">
        <v>32</v>
      </c>
      <c r="B380" s="728" t="s">
        <v>2677</v>
      </c>
      <c r="C380" s="728" t="s">
        <v>2681</v>
      </c>
      <c r="D380" s="811" t="s">
        <v>5086</v>
      </c>
      <c r="E380" s="812" t="s">
        <v>2703</v>
      </c>
      <c r="F380" s="728" t="s">
        <v>2678</v>
      </c>
      <c r="G380" s="728" t="s">
        <v>2762</v>
      </c>
      <c r="H380" s="728" t="s">
        <v>661</v>
      </c>
      <c r="I380" s="728" t="s">
        <v>2763</v>
      </c>
      <c r="J380" s="728" t="s">
        <v>895</v>
      </c>
      <c r="K380" s="728" t="s">
        <v>2137</v>
      </c>
      <c r="L380" s="729">
        <v>368.16</v>
      </c>
      <c r="M380" s="729">
        <v>1840.8000000000002</v>
      </c>
      <c r="N380" s="728">
        <v>5</v>
      </c>
      <c r="O380" s="813">
        <v>2.5</v>
      </c>
      <c r="P380" s="729">
        <v>1472.64</v>
      </c>
      <c r="Q380" s="746">
        <v>0.79999999999999993</v>
      </c>
      <c r="R380" s="728">
        <v>4</v>
      </c>
      <c r="S380" s="746">
        <v>0.8</v>
      </c>
      <c r="T380" s="813">
        <v>2</v>
      </c>
      <c r="U380" s="769">
        <v>0.8</v>
      </c>
    </row>
    <row r="381" spans="1:21" ht="14.4" customHeight="1" x14ac:dyDescent="0.3">
      <c r="A381" s="727">
        <v>32</v>
      </c>
      <c r="B381" s="728" t="s">
        <v>2677</v>
      </c>
      <c r="C381" s="728" t="s">
        <v>2681</v>
      </c>
      <c r="D381" s="811" t="s">
        <v>5086</v>
      </c>
      <c r="E381" s="812" t="s">
        <v>2703</v>
      </c>
      <c r="F381" s="728" t="s">
        <v>2678</v>
      </c>
      <c r="G381" s="728" t="s">
        <v>2762</v>
      </c>
      <c r="H381" s="728" t="s">
        <v>661</v>
      </c>
      <c r="I381" s="728" t="s">
        <v>2764</v>
      </c>
      <c r="J381" s="728" t="s">
        <v>895</v>
      </c>
      <c r="K381" s="728" t="s">
        <v>2143</v>
      </c>
      <c r="L381" s="729">
        <v>490.89</v>
      </c>
      <c r="M381" s="729">
        <v>1963.56</v>
      </c>
      <c r="N381" s="728">
        <v>4</v>
      </c>
      <c r="O381" s="813">
        <v>2</v>
      </c>
      <c r="P381" s="729">
        <v>1472.67</v>
      </c>
      <c r="Q381" s="746">
        <v>0.75000000000000011</v>
      </c>
      <c r="R381" s="728">
        <v>3</v>
      </c>
      <c r="S381" s="746">
        <v>0.75</v>
      </c>
      <c r="T381" s="813">
        <v>1.5</v>
      </c>
      <c r="U381" s="769">
        <v>0.75</v>
      </c>
    </row>
    <row r="382" spans="1:21" ht="14.4" customHeight="1" x14ac:dyDescent="0.3">
      <c r="A382" s="727">
        <v>32</v>
      </c>
      <c r="B382" s="728" t="s">
        <v>2677</v>
      </c>
      <c r="C382" s="728" t="s">
        <v>2681</v>
      </c>
      <c r="D382" s="811" t="s">
        <v>5086</v>
      </c>
      <c r="E382" s="812" t="s">
        <v>2703</v>
      </c>
      <c r="F382" s="728" t="s">
        <v>2678</v>
      </c>
      <c r="G382" s="728" t="s">
        <v>2762</v>
      </c>
      <c r="H382" s="728" t="s">
        <v>661</v>
      </c>
      <c r="I382" s="728" t="s">
        <v>2765</v>
      </c>
      <c r="J382" s="728" t="s">
        <v>895</v>
      </c>
      <c r="K382" s="728" t="s">
        <v>2139</v>
      </c>
      <c r="L382" s="729">
        <v>736.33</v>
      </c>
      <c r="M382" s="729">
        <v>2208.9900000000002</v>
      </c>
      <c r="N382" s="728">
        <v>3</v>
      </c>
      <c r="O382" s="813">
        <v>1.5</v>
      </c>
      <c r="P382" s="729">
        <v>1472.66</v>
      </c>
      <c r="Q382" s="746">
        <v>0.66666666666666663</v>
      </c>
      <c r="R382" s="728">
        <v>2</v>
      </c>
      <c r="S382" s="746">
        <v>0.66666666666666663</v>
      </c>
      <c r="T382" s="813">
        <v>0.5</v>
      </c>
      <c r="U382" s="769">
        <v>0.33333333333333331</v>
      </c>
    </row>
    <row r="383" spans="1:21" ht="14.4" customHeight="1" x14ac:dyDescent="0.3">
      <c r="A383" s="727">
        <v>32</v>
      </c>
      <c r="B383" s="728" t="s">
        <v>2677</v>
      </c>
      <c r="C383" s="728" t="s">
        <v>2681</v>
      </c>
      <c r="D383" s="811" t="s">
        <v>5086</v>
      </c>
      <c r="E383" s="812" t="s">
        <v>2703</v>
      </c>
      <c r="F383" s="728" t="s">
        <v>2678</v>
      </c>
      <c r="G383" s="728" t="s">
        <v>2762</v>
      </c>
      <c r="H383" s="728" t="s">
        <v>661</v>
      </c>
      <c r="I383" s="728" t="s">
        <v>2144</v>
      </c>
      <c r="J383" s="728" t="s">
        <v>895</v>
      </c>
      <c r="K383" s="728" t="s">
        <v>2145</v>
      </c>
      <c r="L383" s="729">
        <v>923.74</v>
      </c>
      <c r="M383" s="729">
        <v>2771.2200000000003</v>
      </c>
      <c r="N383" s="728">
        <v>3</v>
      </c>
      <c r="O383" s="813">
        <v>0.5</v>
      </c>
      <c r="P383" s="729">
        <v>2771.2200000000003</v>
      </c>
      <c r="Q383" s="746">
        <v>1</v>
      </c>
      <c r="R383" s="728">
        <v>3</v>
      </c>
      <c r="S383" s="746">
        <v>1</v>
      </c>
      <c r="T383" s="813">
        <v>0.5</v>
      </c>
      <c r="U383" s="769">
        <v>1</v>
      </c>
    </row>
    <row r="384" spans="1:21" ht="14.4" customHeight="1" x14ac:dyDescent="0.3">
      <c r="A384" s="727">
        <v>32</v>
      </c>
      <c r="B384" s="728" t="s">
        <v>2677</v>
      </c>
      <c r="C384" s="728" t="s">
        <v>2681</v>
      </c>
      <c r="D384" s="811" t="s">
        <v>5086</v>
      </c>
      <c r="E384" s="812" t="s">
        <v>2703</v>
      </c>
      <c r="F384" s="728" t="s">
        <v>2678</v>
      </c>
      <c r="G384" s="728" t="s">
        <v>2762</v>
      </c>
      <c r="H384" s="728" t="s">
        <v>661</v>
      </c>
      <c r="I384" s="728" t="s">
        <v>2910</v>
      </c>
      <c r="J384" s="728" t="s">
        <v>901</v>
      </c>
      <c r="K384" s="728" t="s">
        <v>2911</v>
      </c>
      <c r="L384" s="729">
        <v>1385.62</v>
      </c>
      <c r="M384" s="729">
        <v>1385.62</v>
      </c>
      <c r="N384" s="728">
        <v>1</v>
      </c>
      <c r="O384" s="813">
        <v>1</v>
      </c>
      <c r="P384" s="729">
        <v>1385.62</v>
      </c>
      <c r="Q384" s="746">
        <v>1</v>
      </c>
      <c r="R384" s="728">
        <v>1</v>
      </c>
      <c r="S384" s="746">
        <v>1</v>
      </c>
      <c r="T384" s="813">
        <v>1</v>
      </c>
      <c r="U384" s="769">
        <v>1</v>
      </c>
    </row>
    <row r="385" spans="1:21" ht="14.4" customHeight="1" x14ac:dyDescent="0.3">
      <c r="A385" s="727">
        <v>32</v>
      </c>
      <c r="B385" s="728" t="s">
        <v>2677</v>
      </c>
      <c r="C385" s="728" t="s">
        <v>2681</v>
      </c>
      <c r="D385" s="811" t="s">
        <v>5086</v>
      </c>
      <c r="E385" s="812" t="s">
        <v>2703</v>
      </c>
      <c r="F385" s="728" t="s">
        <v>2678</v>
      </c>
      <c r="G385" s="728" t="s">
        <v>2762</v>
      </c>
      <c r="H385" s="728" t="s">
        <v>661</v>
      </c>
      <c r="I385" s="728" t="s">
        <v>2479</v>
      </c>
      <c r="J385" s="728" t="s">
        <v>901</v>
      </c>
      <c r="K385" s="728" t="s">
        <v>3015</v>
      </c>
      <c r="L385" s="729">
        <v>1847.49</v>
      </c>
      <c r="M385" s="729">
        <v>5542.47</v>
      </c>
      <c r="N385" s="728">
        <v>3</v>
      </c>
      <c r="O385" s="813">
        <v>1</v>
      </c>
      <c r="P385" s="729">
        <v>5542.47</v>
      </c>
      <c r="Q385" s="746">
        <v>1</v>
      </c>
      <c r="R385" s="728">
        <v>3</v>
      </c>
      <c r="S385" s="746">
        <v>1</v>
      </c>
      <c r="T385" s="813">
        <v>1</v>
      </c>
      <c r="U385" s="769">
        <v>1</v>
      </c>
    </row>
    <row r="386" spans="1:21" ht="14.4" customHeight="1" x14ac:dyDescent="0.3">
      <c r="A386" s="727">
        <v>32</v>
      </c>
      <c r="B386" s="728" t="s">
        <v>2677</v>
      </c>
      <c r="C386" s="728" t="s">
        <v>2681</v>
      </c>
      <c r="D386" s="811" t="s">
        <v>5086</v>
      </c>
      <c r="E386" s="812" t="s">
        <v>2703</v>
      </c>
      <c r="F386" s="728" t="s">
        <v>2678</v>
      </c>
      <c r="G386" s="728" t="s">
        <v>2762</v>
      </c>
      <c r="H386" s="728" t="s">
        <v>661</v>
      </c>
      <c r="I386" s="728" t="s">
        <v>3151</v>
      </c>
      <c r="J386" s="728" t="s">
        <v>901</v>
      </c>
      <c r="K386" s="728" t="s">
        <v>3152</v>
      </c>
      <c r="L386" s="729">
        <v>2309.36</v>
      </c>
      <c r="M386" s="729">
        <v>2309.36</v>
      </c>
      <c r="N386" s="728">
        <v>1</v>
      </c>
      <c r="O386" s="813">
        <v>0.5</v>
      </c>
      <c r="P386" s="729">
        <v>2309.36</v>
      </c>
      <c r="Q386" s="746">
        <v>1</v>
      </c>
      <c r="R386" s="728">
        <v>1</v>
      </c>
      <c r="S386" s="746">
        <v>1</v>
      </c>
      <c r="T386" s="813">
        <v>0.5</v>
      </c>
      <c r="U386" s="769">
        <v>1</v>
      </c>
    </row>
    <row r="387" spans="1:21" ht="14.4" customHeight="1" x14ac:dyDescent="0.3">
      <c r="A387" s="727">
        <v>32</v>
      </c>
      <c r="B387" s="728" t="s">
        <v>2677</v>
      </c>
      <c r="C387" s="728" t="s">
        <v>2681</v>
      </c>
      <c r="D387" s="811" t="s">
        <v>5086</v>
      </c>
      <c r="E387" s="812" t="s">
        <v>2703</v>
      </c>
      <c r="F387" s="728" t="s">
        <v>2678</v>
      </c>
      <c r="G387" s="728" t="s">
        <v>2915</v>
      </c>
      <c r="H387" s="728" t="s">
        <v>568</v>
      </c>
      <c r="I387" s="728" t="s">
        <v>2916</v>
      </c>
      <c r="J387" s="728" t="s">
        <v>1444</v>
      </c>
      <c r="K387" s="728" t="s">
        <v>2917</v>
      </c>
      <c r="L387" s="729">
        <v>78.33</v>
      </c>
      <c r="M387" s="729">
        <v>234.99</v>
      </c>
      <c r="N387" s="728">
        <v>3</v>
      </c>
      <c r="O387" s="813">
        <v>2</v>
      </c>
      <c r="P387" s="729">
        <v>234.99</v>
      </c>
      <c r="Q387" s="746">
        <v>1</v>
      </c>
      <c r="R387" s="728">
        <v>3</v>
      </c>
      <c r="S387" s="746">
        <v>1</v>
      </c>
      <c r="T387" s="813">
        <v>2</v>
      </c>
      <c r="U387" s="769">
        <v>1</v>
      </c>
    </row>
    <row r="388" spans="1:21" ht="14.4" customHeight="1" x14ac:dyDescent="0.3">
      <c r="A388" s="727">
        <v>32</v>
      </c>
      <c r="B388" s="728" t="s">
        <v>2677</v>
      </c>
      <c r="C388" s="728" t="s">
        <v>2681</v>
      </c>
      <c r="D388" s="811" t="s">
        <v>5086</v>
      </c>
      <c r="E388" s="812" t="s">
        <v>2703</v>
      </c>
      <c r="F388" s="728" t="s">
        <v>2678</v>
      </c>
      <c r="G388" s="728" t="s">
        <v>2768</v>
      </c>
      <c r="H388" s="728" t="s">
        <v>568</v>
      </c>
      <c r="I388" s="728" t="s">
        <v>2837</v>
      </c>
      <c r="J388" s="728" t="s">
        <v>934</v>
      </c>
      <c r="K388" s="728" t="s">
        <v>2770</v>
      </c>
      <c r="L388" s="729">
        <v>57.64</v>
      </c>
      <c r="M388" s="729">
        <v>57.64</v>
      </c>
      <c r="N388" s="728">
        <v>1</v>
      </c>
      <c r="O388" s="813">
        <v>0.5</v>
      </c>
      <c r="P388" s="729"/>
      <c r="Q388" s="746">
        <v>0</v>
      </c>
      <c r="R388" s="728"/>
      <c r="S388" s="746">
        <v>0</v>
      </c>
      <c r="T388" s="813"/>
      <c r="U388" s="769">
        <v>0</v>
      </c>
    </row>
    <row r="389" spans="1:21" ht="14.4" customHeight="1" x14ac:dyDescent="0.3">
      <c r="A389" s="727">
        <v>32</v>
      </c>
      <c r="B389" s="728" t="s">
        <v>2677</v>
      </c>
      <c r="C389" s="728" t="s">
        <v>2681</v>
      </c>
      <c r="D389" s="811" t="s">
        <v>5086</v>
      </c>
      <c r="E389" s="812" t="s">
        <v>2703</v>
      </c>
      <c r="F389" s="728" t="s">
        <v>2678</v>
      </c>
      <c r="G389" s="728" t="s">
        <v>2768</v>
      </c>
      <c r="H389" s="728" t="s">
        <v>568</v>
      </c>
      <c r="I389" s="728" t="s">
        <v>2838</v>
      </c>
      <c r="J389" s="728" t="s">
        <v>934</v>
      </c>
      <c r="K389" s="728" t="s">
        <v>2839</v>
      </c>
      <c r="L389" s="729">
        <v>103.67</v>
      </c>
      <c r="M389" s="729">
        <v>103.67</v>
      </c>
      <c r="N389" s="728">
        <v>1</v>
      </c>
      <c r="O389" s="813">
        <v>0.5</v>
      </c>
      <c r="P389" s="729">
        <v>103.67</v>
      </c>
      <c r="Q389" s="746">
        <v>1</v>
      </c>
      <c r="R389" s="728">
        <v>1</v>
      </c>
      <c r="S389" s="746">
        <v>1</v>
      </c>
      <c r="T389" s="813">
        <v>0.5</v>
      </c>
      <c r="U389" s="769">
        <v>1</v>
      </c>
    </row>
    <row r="390" spans="1:21" ht="14.4" customHeight="1" x14ac:dyDescent="0.3">
      <c r="A390" s="727">
        <v>32</v>
      </c>
      <c r="B390" s="728" t="s">
        <v>2677</v>
      </c>
      <c r="C390" s="728" t="s">
        <v>2681</v>
      </c>
      <c r="D390" s="811" t="s">
        <v>5086</v>
      </c>
      <c r="E390" s="812" t="s">
        <v>2703</v>
      </c>
      <c r="F390" s="728" t="s">
        <v>2678</v>
      </c>
      <c r="G390" s="728" t="s">
        <v>2768</v>
      </c>
      <c r="H390" s="728" t="s">
        <v>568</v>
      </c>
      <c r="I390" s="728" t="s">
        <v>3153</v>
      </c>
      <c r="J390" s="728" t="s">
        <v>934</v>
      </c>
      <c r="K390" s="728" t="s">
        <v>3154</v>
      </c>
      <c r="L390" s="729">
        <v>46.85</v>
      </c>
      <c r="M390" s="729">
        <v>46.85</v>
      </c>
      <c r="N390" s="728">
        <v>1</v>
      </c>
      <c r="O390" s="813">
        <v>1</v>
      </c>
      <c r="P390" s="729">
        <v>46.85</v>
      </c>
      <c r="Q390" s="746">
        <v>1</v>
      </c>
      <c r="R390" s="728">
        <v>1</v>
      </c>
      <c r="S390" s="746">
        <v>1</v>
      </c>
      <c r="T390" s="813">
        <v>1</v>
      </c>
      <c r="U390" s="769">
        <v>1</v>
      </c>
    </row>
    <row r="391" spans="1:21" ht="14.4" customHeight="1" x14ac:dyDescent="0.3">
      <c r="A391" s="727">
        <v>32</v>
      </c>
      <c r="B391" s="728" t="s">
        <v>2677</v>
      </c>
      <c r="C391" s="728" t="s">
        <v>2681</v>
      </c>
      <c r="D391" s="811" t="s">
        <v>5086</v>
      </c>
      <c r="E391" s="812" t="s">
        <v>2703</v>
      </c>
      <c r="F391" s="728" t="s">
        <v>2678</v>
      </c>
      <c r="G391" s="728" t="s">
        <v>3155</v>
      </c>
      <c r="H391" s="728" t="s">
        <v>568</v>
      </c>
      <c r="I391" s="728" t="s">
        <v>3156</v>
      </c>
      <c r="J391" s="728" t="s">
        <v>3157</v>
      </c>
      <c r="K391" s="728" t="s">
        <v>3158</v>
      </c>
      <c r="L391" s="729">
        <v>0</v>
      </c>
      <c r="M391" s="729">
        <v>0</v>
      </c>
      <c r="N391" s="728">
        <v>1</v>
      </c>
      <c r="O391" s="813">
        <v>0.5</v>
      </c>
      <c r="P391" s="729">
        <v>0</v>
      </c>
      <c r="Q391" s="746"/>
      <c r="R391" s="728">
        <v>1</v>
      </c>
      <c r="S391" s="746">
        <v>1</v>
      </c>
      <c r="T391" s="813">
        <v>0.5</v>
      </c>
      <c r="U391" s="769">
        <v>1</v>
      </c>
    </row>
    <row r="392" spans="1:21" ht="14.4" customHeight="1" x14ac:dyDescent="0.3">
      <c r="A392" s="727">
        <v>32</v>
      </c>
      <c r="B392" s="728" t="s">
        <v>2677</v>
      </c>
      <c r="C392" s="728" t="s">
        <v>2681</v>
      </c>
      <c r="D392" s="811" t="s">
        <v>5086</v>
      </c>
      <c r="E392" s="812" t="s">
        <v>2703</v>
      </c>
      <c r="F392" s="728" t="s">
        <v>2678</v>
      </c>
      <c r="G392" s="728" t="s">
        <v>2771</v>
      </c>
      <c r="H392" s="728" t="s">
        <v>661</v>
      </c>
      <c r="I392" s="728" t="s">
        <v>2840</v>
      </c>
      <c r="J392" s="728" t="s">
        <v>2105</v>
      </c>
      <c r="K392" s="728" t="s">
        <v>2108</v>
      </c>
      <c r="L392" s="729">
        <v>115.18</v>
      </c>
      <c r="M392" s="729">
        <v>230.36</v>
      </c>
      <c r="N392" s="728">
        <v>2</v>
      </c>
      <c r="O392" s="813">
        <v>1</v>
      </c>
      <c r="P392" s="729">
        <v>230.36</v>
      </c>
      <c r="Q392" s="746">
        <v>1</v>
      </c>
      <c r="R392" s="728">
        <v>2</v>
      </c>
      <c r="S392" s="746">
        <v>1</v>
      </c>
      <c r="T392" s="813">
        <v>1</v>
      </c>
      <c r="U392" s="769">
        <v>1</v>
      </c>
    </row>
    <row r="393" spans="1:21" ht="14.4" customHeight="1" x14ac:dyDescent="0.3">
      <c r="A393" s="727">
        <v>32</v>
      </c>
      <c r="B393" s="728" t="s">
        <v>2677</v>
      </c>
      <c r="C393" s="728" t="s">
        <v>2681</v>
      </c>
      <c r="D393" s="811" t="s">
        <v>5086</v>
      </c>
      <c r="E393" s="812" t="s">
        <v>2703</v>
      </c>
      <c r="F393" s="728" t="s">
        <v>2678</v>
      </c>
      <c r="G393" s="728" t="s">
        <v>2771</v>
      </c>
      <c r="H393" s="728" t="s">
        <v>661</v>
      </c>
      <c r="I393" s="728" t="s">
        <v>3022</v>
      </c>
      <c r="J393" s="728" t="s">
        <v>2105</v>
      </c>
      <c r="K393" s="728" t="s">
        <v>2844</v>
      </c>
      <c r="L393" s="729">
        <v>28.81</v>
      </c>
      <c r="M393" s="729">
        <v>28.81</v>
      </c>
      <c r="N393" s="728">
        <v>1</v>
      </c>
      <c r="O393" s="813">
        <v>0.5</v>
      </c>
      <c r="P393" s="729">
        <v>28.81</v>
      </c>
      <c r="Q393" s="746">
        <v>1</v>
      </c>
      <c r="R393" s="728">
        <v>1</v>
      </c>
      <c r="S393" s="746">
        <v>1</v>
      </c>
      <c r="T393" s="813">
        <v>0.5</v>
      </c>
      <c r="U393" s="769">
        <v>1</v>
      </c>
    </row>
    <row r="394" spans="1:21" ht="14.4" customHeight="1" x14ac:dyDescent="0.3">
      <c r="A394" s="727">
        <v>32</v>
      </c>
      <c r="B394" s="728" t="s">
        <v>2677</v>
      </c>
      <c r="C394" s="728" t="s">
        <v>2681</v>
      </c>
      <c r="D394" s="811" t="s">
        <v>5086</v>
      </c>
      <c r="E394" s="812" t="s">
        <v>2703</v>
      </c>
      <c r="F394" s="728" t="s">
        <v>2678</v>
      </c>
      <c r="G394" s="728" t="s">
        <v>2771</v>
      </c>
      <c r="H394" s="728" t="s">
        <v>661</v>
      </c>
      <c r="I394" s="728" t="s">
        <v>2772</v>
      </c>
      <c r="J394" s="728" t="s">
        <v>2105</v>
      </c>
      <c r="K394" s="728" t="s">
        <v>2106</v>
      </c>
      <c r="L394" s="729">
        <v>57.64</v>
      </c>
      <c r="M394" s="729">
        <v>115.28</v>
      </c>
      <c r="N394" s="728">
        <v>2</v>
      </c>
      <c r="O394" s="813">
        <v>1</v>
      </c>
      <c r="P394" s="729">
        <v>57.64</v>
      </c>
      <c r="Q394" s="746">
        <v>0.5</v>
      </c>
      <c r="R394" s="728">
        <v>1</v>
      </c>
      <c r="S394" s="746">
        <v>0.5</v>
      </c>
      <c r="T394" s="813">
        <v>0.5</v>
      </c>
      <c r="U394" s="769">
        <v>0.5</v>
      </c>
    </row>
    <row r="395" spans="1:21" ht="14.4" customHeight="1" x14ac:dyDescent="0.3">
      <c r="A395" s="727">
        <v>32</v>
      </c>
      <c r="B395" s="728" t="s">
        <v>2677</v>
      </c>
      <c r="C395" s="728" t="s">
        <v>2681</v>
      </c>
      <c r="D395" s="811" t="s">
        <v>5086</v>
      </c>
      <c r="E395" s="812" t="s">
        <v>2703</v>
      </c>
      <c r="F395" s="728" t="s">
        <v>2678</v>
      </c>
      <c r="G395" s="728" t="s">
        <v>2771</v>
      </c>
      <c r="H395" s="728" t="s">
        <v>661</v>
      </c>
      <c r="I395" s="728" t="s">
        <v>2772</v>
      </c>
      <c r="J395" s="728" t="s">
        <v>2105</v>
      </c>
      <c r="K395" s="728" t="s">
        <v>2106</v>
      </c>
      <c r="L395" s="729">
        <v>32.25</v>
      </c>
      <c r="M395" s="729">
        <v>32.25</v>
      </c>
      <c r="N395" s="728">
        <v>1</v>
      </c>
      <c r="O395" s="813">
        <v>0.5</v>
      </c>
      <c r="P395" s="729">
        <v>32.25</v>
      </c>
      <c r="Q395" s="746">
        <v>1</v>
      </c>
      <c r="R395" s="728">
        <v>1</v>
      </c>
      <c r="S395" s="746">
        <v>1</v>
      </c>
      <c r="T395" s="813">
        <v>0.5</v>
      </c>
      <c r="U395" s="769">
        <v>1</v>
      </c>
    </row>
    <row r="396" spans="1:21" ht="14.4" customHeight="1" x14ac:dyDescent="0.3">
      <c r="A396" s="727">
        <v>32</v>
      </c>
      <c r="B396" s="728" t="s">
        <v>2677</v>
      </c>
      <c r="C396" s="728" t="s">
        <v>2681</v>
      </c>
      <c r="D396" s="811" t="s">
        <v>5086</v>
      </c>
      <c r="E396" s="812" t="s">
        <v>2703</v>
      </c>
      <c r="F396" s="728" t="s">
        <v>2678</v>
      </c>
      <c r="G396" s="728" t="s">
        <v>2771</v>
      </c>
      <c r="H396" s="728" t="s">
        <v>661</v>
      </c>
      <c r="I396" s="728" t="s">
        <v>2984</v>
      </c>
      <c r="J396" s="728" t="s">
        <v>2105</v>
      </c>
      <c r="K396" s="728" t="s">
        <v>2985</v>
      </c>
      <c r="L396" s="729">
        <v>23.42</v>
      </c>
      <c r="M396" s="729">
        <v>23.42</v>
      </c>
      <c r="N396" s="728">
        <v>1</v>
      </c>
      <c r="O396" s="813">
        <v>0.5</v>
      </c>
      <c r="P396" s="729">
        <v>23.42</v>
      </c>
      <c r="Q396" s="746">
        <v>1</v>
      </c>
      <c r="R396" s="728">
        <v>1</v>
      </c>
      <c r="S396" s="746">
        <v>1</v>
      </c>
      <c r="T396" s="813">
        <v>0.5</v>
      </c>
      <c r="U396" s="769">
        <v>1</v>
      </c>
    </row>
    <row r="397" spans="1:21" ht="14.4" customHeight="1" x14ac:dyDescent="0.3">
      <c r="A397" s="727">
        <v>32</v>
      </c>
      <c r="B397" s="728" t="s">
        <v>2677</v>
      </c>
      <c r="C397" s="728" t="s">
        <v>2681</v>
      </c>
      <c r="D397" s="811" t="s">
        <v>5086</v>
      </c>
      <c r="E397" s="812" t="s">
        <v>2703</v>
      </c>
      <c r="F397" s="728" t="s">
        <v>2678</v>
      </c>
      <c r="G397" s="728" t="s">
        <v>2771</v>
      </c>
      <c r="H397" s="728" t="s">
        <v>661</v>
      </c>
      <c r="I397" s="728" t="s">
        <v>2922</v>
      </c>
      <c r="J397" s="728" t="s">
        <v>2105</v>
      </c>
      <c r="K397" s="728" t="s">
        <v>2923</v>
      </c>
      <c r="L397" s="729">
        <v>103.67</v>
      </c>
      <c r="M397" s="729">
        <v>103.67</v>
      </c>
      <c r="N397" s="728">
        <v>1</v>
      </c>
      <c r="O397" s="813">
        <v>0.5</v>
      </c>
      <c r="P397" s="729">
        <v>103.67</v>
      </c>
      <c r="Q397" s="746">
        <v>1</v>
      </c>
      <c r="R397" s="728">
        <v>1</v>
      </c>
      <c r="S397" s="746">
        <v>1</v>
      </c>
      <c r="T397" s="813">
        <v>0.5</v>
      </c>
      <c r="U397" s="769">
        <v>1</v>
      </c>
    </row>
    <row r="398" spans="1:21" ht="14.4" customHeight="1" x14ac:dyDescent="0.3">
      <c r="A398" s="727">
        <v>32</v>
      </c>
      <c r="B398" s="728" t="s">
        <v>2677</v>
      </c>
      <c r="C398" s="728" t="s">
        <v>2681</v>
      </c>
      <c r="D398" s="811" t="s">
        <v>5086</v>
      </c>
      <c r="E398" s="812" t="s">
        <v>2703</v>
      </c>
      <c r="F398" s="728" t="s">
        <v>2678</v>
      </c>
      <c r="G398" s="728" t="s">
        <v>2848</v>
      </c>
      <c r="H398" s="728" t="s">
        <v>661</v>
      </c>
      <c r="I398" s="728" t="s">
        <v>2162</v>
      </c>
      <c r="J398" s="728" t="s">
        <v>1167</v>
      </c>
      <c r="K398" s="728" t="s">
        <v>2163</v>
      </c>
      <c r="L398" s="729">
        <v>48.27</v>
      </c>
      <c r="M398" s="729">
        <v>96.54</v>
      </c>
      <c r="N398" s="728">
        <v>2</v>
      </c>
      <c r="O398" s="813">
        <v>1.5</v>
      </c>
      <c r="P398" s="729">
        <v>96.54</v>
      </c>
      <c r="Q398" s="746">
        <v>1</v>
      </c>
      <c r="R398" s="728">
        <v>2</v>
      </c>
      <c r="S398" s="746">
        <v>1</v>
      </c>
      <c r="T398" s="813">
        <v>1.5</v>
      </c>
      <c r="U398" s="769">
        <v>1</v>
      </c>
    </row>
    <row r="399" spans="1:21" ht="14.4" customHeight="1" x14ac:dyDescent="0.3">
      <c r="A399" s="727">
        <v>32</v>
      </c>
      <c r="B399" s="728" t="s">
        <v>2677</v>
      </c>
      <c r="C399" s="728" t="s">
        <v>2681</v>
      </c>
      <c r="D399" s="811" t="s">
        <v>5086</v>
      </c>
      <c r="E399" s="812" t="s">
        <v>2703</v>
      </c>
      <c r="F399" s="728" t="s">
        <v>2678</v>
      </c>
      <c r="G399" s="728" t="s">
        <v>3159</v>
      </c>
      <c r="H399" s="728" t="s">
        <v>568</v>
      </c>
      <c r="I399" s="728" t="s">
        <v>3160</v>
      </c>
      <c r="J399" s="728" t="s">
        <v>985</v>
      </c>
      <c r="K399" s="728" t="s">
        <v>3161</v>
      </c>
      <c r="L399" s="729">
        <v>79.099999999999994</v>
      </c>
      <c r="M399" s="729">
        <v>79.099999999999994</v>
      </c>
      <c r="N399" s="728">
        <v>1</v>
      </c>
      <c r="O399" s="813">
        <v>0.5</v>
      </c>
      <c r="P399" s="729"/>
      <c r="Q399" s="746">
        <v>0</v>
      </c>
      <c r="R399" s="728"/>
      <c r="S399" s="746">
        <v>0</v>
      </c>
      <c r="T399" s="813"/>
      <c r="U399" s="769">
        <v>0</v>
      </c>
    </row>
    <row r="400" spans="1:21" ht="14.4" customHeight="1" x14ac:dyDescent="0.3">
      <c r="A400" s="727">
        <v>32</v>
      </c>
      <c r="B400" s="728" t="s">
        <v>2677</v>
      </c>
      <c r="C400" s="728" t="s">
        <v>2681</v>
      </c>
      <c r="D400" s="811" t="s">
        <v>5086</v>
      </c>
      <c r="E400" s="812" t="s">
        <v>2703</v>
      </c>
      <c r="F400" s="728" t="s">
        <v>2678</v>
      </c>
      <c r="G400" s="728" t="s">
        <v>2773</v>
      </c>
      <c r="H400" s="728" t="s">
        <v>568</v>
      </c>
      <c r="I400" s="728" t="s">
        <v>2774</v>
      </c>
      <c r="J400" s="728" t="s">
        <v>2775</v>
      </c>
      <c r="K400" s="728" t="s">
        <v>2776</v>
      </c>
      <c r="L400" s="729">
        <v>99.11</v>
      </c>
      <c r="M400" s="729">
        <v>396.44</v>
      </c>
      <c r="N400" s="728">
        <v>4</v>
      </c>
      <c r="O400" s="813">
        <v>2.5</v>
      </c>
      <c r="P400" s="729">
        <v>198.22</v>
      </c>
      <c r="Q400" s="746">
        <v>0.5</v>
      </c>
      <c r="R400" s="728">
        <v>2</v>
      </c>
      <c r="S400" s="746">
        <v>0.5</v>
      </c>
      <c r="T400" s="813">
        <v>1</v>
      </c>
      <c r="U400" s="769">
        <v>0.4</v>
      </c>
    </row>
    <row r="401" spans="1:21" ht="14.4" customHeight="1" x14ac:dyDescent="0.3">
      <c r="A401" s="727">
        <v>32</v>
      </c>
      <c r="B401" s="728" t="s">
        <v>2677</v>
      </c>
      <c r="C401" s="728" t="s">
        <v>2681</v>
      </c>
      <c r="D401" s="811" t="s">
        <v>5086</v>
      </c>
      <c r="E401" s="812" t="s">
        <v>2703</v>
      </c>
      <c r="F401" s="728" t="s">
        <v>2678</v>
      </c>
      <c r="G401" s="728" t="s">
        <v>2773</v>
      </c>
      <c r="H401" s="728" t="s">
        <v>568</v>
      </c>
      <c r="I401" s="728" t="s">
        <v>2774</v>
      </c>
      <c r="J401" s="728" t="s">
        <v>2775</v>
      </c>
      <c r="K401" s="728" t="s">
        <v>2776</v>
      </c>
      <c r="L401" s="729">
        <v>87.67</v>
      </c>
      <c r="M401" s="729">
        <v>526.02</v>
      </c>
      <c r="N401" s="728">
        <v>6</v>
      </c>
      <c r="O401" s="813">
        <v>3</v>
      </c>
      <c r="P401" s="729">
        <v>175.34</v>
      </c>
      <c r="Q401" s="746">
        <v>0.33333333333333337</v>
      </c>
      <c r="R401" s="728">
        <v>2</v>
      </c>
      <c r="S401" s="746">
        <v>0.33333333333333331</v>
      </c>
      <c r="T401" s="813">
        <v>1.5</v>
      </c>
      <c r="U401" s="769">
        <v>0.5</v>
      </c>
    </row>
    <row r="402" spans="1:21" ht="14.4" customHeight="1" x14ac:dyDescent="0.3">
      <c r="A402" s="727">
        <v>32</v>
      </c>
      <c r="B402" s="728" t="s">
        <v>2677</v>
      </c>
      <c r="C402" s="728" t="s">
        <v>2681</v>
      </c>
      <c r="D402" s="811" t="s">
        <v>5086</v>
      </c>
      <c r="E402" s="812" t="s">
        <v>2703</v>
      </c>
      <c r="F402" s="728" t="s">
        <v>2678</v>
      </c>
      <c r="G402" s="728" t="s">
        <v>3162</v>
      </c>
      <c r="H402" s="728" t="s">
        <v>568</v>
      </c>
      <c r="I402" s="728" t="s">
        <v>3163</v>
      </c>
      <c r="J402" s="728" t="s">
        <v>3164</v>
      </c>
      <c r="K402" s="728" t="s">
        <v>2776</v>
      </c>
      <c r="L402" s="729">
        <v>0</v>
      </c>
      <c r="M402" s="729">
        <v>0</v>
      </c>
      <c r="N402" s="728">
        <v>1</v>
      </c>
      <c r="O402" s="813">
        <v>0.5</v>
      </c>
      <c r="P402" s="729">
        <v>0</v>
      </c>
      <c r="Q402" s="746"/>
      <c r="R402" s="728">
        <v>1</v>
      </c>
      <c r="S402" s="746">
        <v>1</v>
      </c>
      <c r="T402" s="813">
        <v>0.5</v>
      </c>
      <c r="U402" s="769">
        <v>1</v>
      </c>
    </row>
    <row r="403" spans="1:21" ht="14.4" customHeight="1" x14ac:dyDescent="0.3">
      <c r="A403" s="727">
        <v>32</v>
      </c>
      <c r="B403" s="728" t="s">
        <v>2677</v>
      </c>
      <c r="C403" s="728" t="s">
        <v>2681</v>
      </c>
      <c r="D403" s="811" t="s">
        <v>5086</v>
      </c>
      <c r="E403" s="812" t="s">
        <v>2703</v>
      </c>
      <c r="F403" s="728" t="s">
        <v>2678</v>
      </c>
      <c r="G403" s="728" t="s">
        <v>2927</v>
      </c>
      <c r="H403" s="728" t="s">
        <v>568</v>
      </c>
      <c r="I403" s="728" t="s">
        <v>3165</v>
      </c>
      <c r="J403" s="728" t="s">
        <v>3166</v>
      </c>
      <c r="K403" s="728" t="s">
        <v>2929</v>
      </c>
      <c r="L403" s="729">
        <v>105.46</v>
      </c>
      <c r="M403" s="729">
        <v>105.46</v>
      </c>
      <c r="N403" s="728">
        <v>1</v>
      </c>
      <c r="O403" s="813">
        <v>0.5</v>
      </c>
      <c r="P403" s="729">
        <v>105.46</v>
      </c>
      <c r="Q403" s="746">
        <v>1</v>
      </c>
      <c r="R403" s="728">
        <v>1</v>
      </c>
      <c r="S403" s="746">
        <v>1</v>
      </c>
      <c r="T403" s="813">
        <v>0.5</v>
      </c>
      <c r="U403" s="769">
        <v>1</v>
      </c>
    </row>
    <row r="404" spans="1:21" ht="14.4" customHeight="1" x14ac:dyDescent="0.3">
      <c r="A404" s="727">
        <v>32</v>
      </c>
      <c r="B404" s="728" t="s">
        <v>2677</v>
      </c>
      <c r="C404" s="728" t="s">
        <v>2681</v>
      </c>
      <c r="D404" s="811" t="s">
        <v>5086</v>
      </c>
      <c r="E404" s="812" t="s">
        <v>2703</v>
      </c>
      <c r="F404" s="728" t="s">
        <v>2678</v>
      </c>
      <c r="G404" s="728" t="s">
        <v>2862</v>
      </c>
      <c r="H404" s="728" t="s">
        <v>568</v>
      </c>
      <c r="I404" s="728" t="s">
        <v>2863</v>
      </c>
      <c r="J404" s="728" t="s">
        <v>2864</v>
      </c>
      <c r="K404" s="728" t="s">
        <v>2865</v>
      </c>
      <c r="L404" s="729">
        <v>181.04</v>
      </c>
      <c r="M404" s="729">
        <v>181.04</v>
      </c>
      <c r="N404" s="728">
        <v>1</v>
      </c>
      <c r="O404" s="813">
        <v>0.5</v>
      </c>
      <c r="P404" s="729"/>
      <c r="Q404" s="746">
        <v>0</v>
      </c>
      <c r="R404" s="728"/>
      <c r="S404" s="746">
        <v>0</v>
      </c>
      <c r="T404" s="813"/>
      <c r="U404" s="769">
        <v>0</v>
      </c>
    </row>
    <row r="405" spans="1:21" ht="14.4" customHeight="1" x14ac:dyDescent="0.3">
      <c r="A405" s="727">
        <v>32</v>
      </c>
      <c r="B405" s="728" t="s">
        <v>2677</v>
      </c>
      <c r="C405" s="728" t="s">
        <v>2681</v>
      </c>
      <c r="D405" s="811" t="s">
        <v>5086</v>
      </c>
      <c r="E405" s="812" t="s">
        <v>2703</v>
      </c>
      <c r="F405" s="728" t="s">
        <v>2678</v>
      </c>
      <c r="G405" s="728" t="s">
        <v>3167</v>
      </c>
      <c r="H405" s="728" t="s">
        <v>661</v>
      </c>
      <c r="I405" s="728" t="s">
        <v>2374</v>
      </c>
      <c r="J405" s="728" t="s">
        <v>2375</v>
      </c>
      <c r="K405" s="728" t="s">
        <v>2376</v>
      </c>
      <c r="L405" s="729">
        <v>122.96</v>
      </c>
      <c r="M405" s="729">
        <v>122.96</v>
      </c>
      <c r="N405" s="728">
        <v>1</v>
      </c>
      <c r="O405" s="813">
        <v>0.5</v>
      </c>
      <c r="P405" s="729">
        <v>122.96</v>
      </c>
      <c r="Q405" s="746">
        <v>1</v>
      </c>
      <c r="R405" s="728">
        <v>1</v>
      </c>
      <c r="S405" s="746">
        <v>1</v>
      </c>
      <c r="T405" s="813">
        <v>0.5</v>
      </c>
      <c r="U405" s="769">
        <v>1</v>
      </c>
    </row>
    <row r="406" spans="1:21" ht="14.4" customHeight="1" x14ac:dyDescent="0.3">
      <c r="A406" s="727">
        <v>32</v>
      </c>
      <c r="B406" s="728" t="s">
        <v>2677</v>
      </c>
      <c r="C406" s="728" t="s">
        <v>2681</v>
      </c>
      <c r="D406" s="811" t="s">
        <v>5086</v>
      </c>
      <c r="E406" s="812" t="s">
        <v>2703</v>
      </c>
      <c r="F406" s="728" t="s">
        <v>2678</v>
      </c>
      <c r="G406" s="728" t="s">
        <v>2930</v>
      </c>
      <c r="H406" s="728" t="s">
        <v>661</v>
      </c>
      <c r="I406" s="728" t="s">
        <v>2326</v>
      </c>
      <c r="J406" s="728" t="s">
        <v>2327</v>
      </c>
      <c r="K406" s="728" t="s">
        <v>2328</v>
      </c>
      <c r="L406" s="729">
        <v>0</v>
      </c>
      <c r="M406" s="729">
        <v>0</v>
      </c>
      <c r="N406" s="728">
        <v>1</v>
      </c>
      <c r="O406" s="813">
        <v>1</v>
      </c>
      <c r="P406" s="729">
        <v>0</v>
      </c>
      <c r="Q406" s="746"/>
      <c r="R406" s="728">
        <v>1</v>
      </c>
      <c r="S406" s="746">
        <v>1</v>
      </c>
      <c r="T406" s="813">
        <v>1</v>
      </c>
      <c r="U406" s="769">
        <v>1</v>
      </c>
    </row>
    <row r="407" spans="1:21" ht="14.4" customHeight="1" x14ac:dyDescent="0.3">
      <c r="A407" s="727">
        <v>32</v>
      </c>
      <c r="B407" s="728" t="s">
        <v>2677</v>
      </c>
      <c r="C407" s="728" t="s">
        <v>2681</v>
      </c>
      <c r="D407" s="811" t="s">
        <v>5086</v>
      </c>
      <c r="E407" s="812" t="s">
        <v>2703</v>
      </c>
      <c r="F407" s="728" t="s">
        <v>2678</v>
      </c>
      <c r="G407" s="728" t="s">
        <v>2777</v>
      </c>
      <c r="H407" s="728" t="s">
        <v>568</v>
      </c>
      <c r="I407" s="728" t="s">
        <v>2778</v>
      </c>
      <c r="J407" s="728" t="s">
        <v>1431</v>
      </c>
      <c r="K407" s="728" t="s">
        <v>2779</v>
      </c>
      <c r="L407" s="729">
        <v>66.88</v>
      </c>
      <c r="M407" s="729">
        <v>133.76</v>
      </c>
      <c r="N407" s="728">
        <v>2</v>
      </c>
      <c r="O407" s="813">
        <v>1</v>
      </c>
      <c r="P407" s="729">
        <v>133.76</v>
      </c>
      <c r="Q407" s="746">
        <v>1</v>
      </c>
      <c r="R407" s="728">
        <v>2</v>
      </c>
      <c r="S407" s="746">
        <v>1</v>
      </c>
      <c r="T407" s="813">
        <v>1</v>
      </c>
      <c r="U407" s="769">
        <v>1</v>
      </c>
    </row>
    <row r="408" spans="1:21" ht="14.4" customHeight="1" x14ac:dyDescent="0.3">
      <c r="A408" s="727">
        <v>32</v>
      </c>
      <c r="B408" s="728" t="s">
        <v>2677</v>
      </c>
      <c r="C408" s="728" t="s">
        <v>2681</v>
      </c>
      <c r="D408" s="811" t="s">
        <v>5086</v>
      </c>
      <c r="E408" s="812" t="s">
        <v>2703</v>
      </c>
      <c r="F408" s="728" t="s">
        <v>2678</v>
      </c>
      <c r="G408" s="728" t="s">
        <v>2873</v>
      </c>
      <c r="H408" s="728" t="s">
        <v>568</v>
      </c>
      <c r="I408" s="728" t="s">
        <v>3106</v>
      </c>
      <c r="J408" s="728" t="s">
        <v>3107</v>
      </c>
      <c r="K408" s="728" t="s">
        <v>3108</v>
      </c>
      <c r="L408" s="729">
        <v>31.32</v>
      </c>
      <c r="M408" s="729">
        <v>31.32</v>
      </c>
      <c r="N408" s="728">
        <v>1</v>
      </c>
      <c r="O408" s="813">
        <v>0.5</v>
      </c>
      <c r="P408" s="729"/>
      <c r="Q408" s="746">
        <v>0</v>
      </c>
      <c r="R408" s="728"/>
      <c r="S408" s="746">
        <v>0</v>
      </c>
      <c r="T408" s="813"/>
      <c r="U408" s="769">
        <v>0</v>
      </c>
    </row>
    <row r="409" spans="1:21" ht="14.4" customHeight="1" x14ac:dyDescent="0.3">
      <c r="A409" s="727">
        <v>32</v>
      </c>
      <c r="B409" s="728" t="s">
        <v>2677</v>
      </c>
      <c r="C409" s="728" t="s">
        <v>2681</v>
      </c>
      <c r="D409" s="811" t="s">
        <v>5086</v>
      </c>
      <c r="E409" s="812" t="s">
        <v>2703</v>
      </c>
      <c r="F409" s="728" t="s">
        <v>2678</v>
      </c>
      <c r="G409" s="728" t="s">
        <v>1303</v>
      </c>
      <c r="H409" s="728" t="s">
        <v>661</v>
      </c>
      <c r="I409" s="728" t="s">
        <v>2130</v>
      </c>
      <c r="J409" s="728" t="s">
        <v>2131</v>
      </c>
      <c r="K409" s="728" t="s">
        <v>2132</v>
      </c>
      <c r="L409" s="729">
        <v>120.61</v>
      </c>
      <c r="M409" s="729">
        <v>241.22</v>
      </c>
      <c r="N409" s="728">
        <v>2</v>
      </c>
      <c r="O409" s="813">
        <v>1.5</v>
      </c>
      <c r="P409" s="729">
        <v>120.61</v>
      </c>
      <c r="Q409" s="746">
        <v>0.5</v>
      </c>
      <c r="R409" s="728">
        <v>1</v>
      </c>
      <c r="S409" s="746">
        <v>0.5</v>
      </c>
      <c r="T409" s="813">
        <v>1</v>
      </c>
      <c r="U409" s="769">
        <v>0.66666666666666663</v>
      </c>
    </row>
    <row r="410" spans="1:21" ht="14.4" customHeight="1" x14ac:dyDescent="0.3">
      <c r="A410" s="727">
        <v>32</v>
      </c>
      <c r="B410" s="728" t="s">
        <v>2677</v>
      </c>
      <c r="C410" s="728" t="s">
        <v>2681</v>
      </c>
      <c r="D410" s="811" t="s">
        <v>5086</v>
      </c>
      <c r="E410" s="812" t="s">
        <v>2703</v>
      </c>
      <c r="F410" s="728" t="s">
        <v>2678</v>
      </c>
      <c r="G410" s="728" t="s">
        <v>3168</v>
      </c>
      <c r="H410" s="728" t="s">
        <v>568</v>
      </c>
      <c r="I410" s="728" t="s">
        <v>3169</v>
      </c>
      <c r="J410" s="728" t="s">
        <v>3170</v>
      </c>
      <c r="K410" s="728" t="s">
        <v>3171</v>
      </c>
      <c r="L410" s="729">
        <v>140.38</v>
      </c>
      <c r="M410" s="729">
        <v>140.38</v>
      </c>
      <c r="N410" s="728">
        <v>1</v>
      </c>
      <c r="O410" s="813">
        <v>0.5</v>
      </c>
      <c r="P410" s="729">
        <v>140.38</v>
      </c>
      <c r="Q410" s="746">
        <v>1</v>
      </c>
      <c r="R410" s="728">
        <v>1</v>
      </c>
      <c r="S410" s="746">
        <v>1</v>
      </c>
      <c r="T410" s="813">
        <v>0.5</v>
      </c>
      <c r="U410" s="769">
        <v>1</v>
      </c>
    </row>
    <row r="411" spans="1:21" ht="14.4" customHeight="1" x14ac:dyDescent="0.3">
      <c r="A411" s="727">
        <v>32</v>
      </c>
      <c r="B411" s="728" t="s">
        <v>2677</v>
      </c>
      <c r="C411" s="728" t="s">
        <v>2681</v>
      </c>
      <c r="D411" s="811" t="s">
        <v>5086</v>
      </c>
      <c r="E411" s="812" t="s">
        <v>2703</v>
      </c>
      <c r="F411" s="728" t="s">
        <v>2679</v>
      </c>
      <c r="G411" s="728" t="s">
        <v>3172</v>
      </c>
      <c r="H411" s="728" t="s">
        <v>568</v>
      </c>
      <c r="I411" s="728" t="s">
        <v>3173</v>
      </c>
      <c r="J411" s="728" t="s">
        <v>2700</v>
      </c>
      <c r="K411" s="728"/>
      <c r="L411" s="729">
        <v>0</v>
      </c>
      <c r="M411" s="729">
        <v>0</v>
      </c>
      <c r="N411" s="728">
        <v>1</v>
      </c>
      <c r="O411" s="813">
        <v>1</v>
      </c>
      <c r="P411" s="729">
        <v>0</v>
      </c>
      <c r="Q411" s="746"/>
      <c r="R411" s="728">
        <v>1</v>
      </c>
      <c r="S411" s="746">
        <v>1</v>
      </c>
      <c r="T411" s="813">
        <v>1</v>
      </c>
      <c r="U411" s="769">
        <v>1</v>
      </c>
    </row>
    <row r="412" spans="1:21" ht="14.4" customHeight="1" x14ac:dyDescent="0.3">
      <c r="A412" s="727">
        <v>32</v>
      </c>
      <c r="B412" s="728" t="s">
        <v>2677</v>
      </c>
      <c r="C412" s="728" t="s">
        <v>2681</v>
      </c>
      <c r="D412" s="811" t="s">
        <v>5086</v>
      </c>
      <c r="E412" s="812" t="s">
        <v>2694</v>
      </c>
      <c r="F412" s="728" t="s">
        <v>2678</v>
      </c>
      <c r="G412" s="728" t="s">
        <v>2728</v>
      </c>
      <c r="H412" s="728" t="s">
        <v>568</v>
      </c>
      <c r="I412" s="728" t="s">
        <v>2300</v>
      </c>
      <c r="J412" s="728" t="s">
        <v>1102</v>
      </c>
      <c r="K412" s="728" t="s">
        <v>2301</v>
      </c>
      <c r="L412" s="729">
        <v>65.28</v>
      </c>
      <c r="M412" s="729">
        <v>65.28</v>
      </c>
      <c r="N412" s="728">
        <v>1</v>
      </c>
      <c r="O412" s="813">
        <v>0.5</v>
      </c>
      <c r="P412" s="729">
        <v>65.28</v>
      </c>
      <c r="Q412" s="746">
        <v>1</v>
      </c>
      <c r="R412" s="728">
        <v>1</v>
      </c>
      <c r="S412" s="746">
        <v>1</v>
      </c>
      <c r="T412" s="813">
        <v>0.5</v>
      </c>
      <c r="U412" s="769">
        <v>1</v>
      </c>
    </row>
    <row r="413" spans="1:21" ht="14.4" customHeight="1" x14ac:dyDescent="0.3">
      <c r="A413" s="727">
        <v>32</v>
      </c>
      <c r="B413" s="728" t="s">
        <v>2677</v>
      </c>
      <c r="C413" s="728" t="s">
        <v>2681</v>
      </c>
      <c r="D413" s="811" t="s">
        <v>5086</v>
      </c>
      <c r="E413" s="812" t="s">
        <v>2694</v>
      </c>
      <c r="F413" s="728" t="s">
        <v>2678</v>
      </c>
      <c r="G413" s="728" t="s">
        <v>2768</v>
      </c>
      <c r="H413" s="728" t="s">
        <v>568</v>
      </c>
      <c r="I413" s="728" t="s">
        <v>2769</v>
      </c>
      <c r="J413" s="728" t="s">
        <v>934</v>
      </c>
      <c r="K413" s="728" t="s">
        <v>2770</v>
      </c>
      <c r="L413" s="729">
        <v>93.71</v>
      </c>
      <c r="M413" s="729">
        <v>93.71</v>
      </c>
      <c r="N413" s="728">
        <v>1</v>
      </c>
      <c r="O413" s="813">
        <v>0.5</v>
      </c>
      <c r="P413" s="729">
        <v>93.71</v>
      </c>
      <c r="Q413" s="746">
        <v>1</v>
      </c>
      <c r="R413" s="728">
        <v>1</v>
      </c>
      <c r="S413" s="746">
        <v>1</v>
      </c>
      <c r="T413" s="813">
        <v>0.5</v>
      </c>
      <c r="U413" s="769">
        <v>1</v>
      </c>
    </row>
    <row r="414" spans="1:21" ht="14.4" customHeight="1" x14ac:dyDescent="0.3">
      <c r="A414" s="727">
        <v>32</v>
      </c>
      <c r="B414" s="728" t="s">
        <v>2677</v>
      </c>
      <c r="C414" s="728" t="s">
        <v>2681</v>
      </c>
      <c r="D414" s="811" t="s">
        <v>5086</v>
      </c>
      <c r="E414" s="812" t="s">
        <v>2694</v>
      </c>
      <c r="F414" s="728" t="s">
        <v>2678</v>
      </c>
      <c r="G414" s="728" t="s">
        <v>2773</v>
      </c>
      <c r="H414" s="728" t="s">
        <v>568</v>
      </c>
      <c r="I414" s="728" t="s">
        <v>2774</v>
      </c>
      <c r="J414" s="728" t="s">
        <v>2775</v>
      </c>
      <c r="K414" s="728" t="s">
        <v>2776</v>
      </c>
      <c r="L414" s="729">
        <v>99.11</v>
      </c>
      <c r="M414" s="729">
        <v>297.33</v>
      </c>
      <c r="N414" s="728">
        <v>3</v>
      </c>
      <c r="O414" s="813">
        <v>1</v>
      </c>
      <c r="P414" s="729">
        <v>297.33</v>
      </c>
      <c r="Q414" s="746">
        <v>1</v>
      </c>
      <c r="R414" s="728">
        <v>3</v>
      </c>
      <c r="S414" s="746">
        <v>1</v>
      </c>
      <c r="T414" s="813">
        <v>1</v>
      </c>
      <c r="U414" s="769">
        <v>1</v>
      </c>
    </row>
    <row r="415" spans="1:21" ht="14.4" customHeight="1" x14ac:dyDescent="0.3">
      <c r="A415" s="727">
        <v>32</v>
      </c>
      <c r="B415" s="728" t="s">
        <v>2677</v>
      </c>
      <c r="C415" s="728" t="s">
        <v>2681</v>
      </c>
      <c r="D415" s="811" t="s">
        <v>5086</v>
      </c>
      <c r="E415" s="812" t="s">
        <v>2723</v>
      </c>
      <c r="F415" s="728" t="s">
        <v>2678</v>
      </c>
      <c r="G415" s="728" t="s">
        <v>2728</v>
      </c>
      <c r="H415" s="728" t="s">
        <v>568</v>
      </c>
      <c r="I415" s="728" t="s">
        <v>2300</v>
      </c>
      <c r="J415" s="728" t="s">
        <v>1102</v>
      </c>
      <c r="K415" s="728" t="s">
        <v>2301</v>
      </c>
      <c r="L415" s="729">
        <v>65.28</v>
      </c>
      <c r="M415" s="729">
        <v>65.28</v>
      </c>
      <c r="N415" s="728">
        <v>1</v>
      </c>
      <c r="O415" s="813">
        <v>0.5</v>
      </c>
      <c r="P415" s="729">
        <v>65.28</v>
      </c>
      <c r="Q415" s="746">
        <v>1</v>
      </c>
      <c r="R415" s="728">
        <v>1</v>
      </c>
      <c r="S415" s="746">
        <v>1</v>
      </c>
      <c r="T415" s="813">
        <v>0.5</v>
      </c>
      <c r="U415" s="769">
        <v>1</v>
      </c>
    </row>
    <row r="416" spans="1:21" ht="14.4" customHeight="1" x14ac:dyDescent="0.3">
      <c r="A416" s="727">
        <v>32</v>
      </c>
      <c r="B416" s="728" t="s">
        <v>2677</v>
      </c>
      <c r="C416" s="728" t="s">
        <v>2681</v>
      </c>
      <c r="D416" s="811" t="s">
        <v>5086</v>
      </c>
      <c r="E416" s="812" t="s">
        <v>2723</v>
      </c>
      <c r="F416" s="728" t="s">
        <v>2678</v>
      </c>
      <c r="G416" s="728" t="s">
        <v>2728</v>
      </c>
      <c r="H416" s="728" t="s">
        <v>661</v>
      </c>
      <c r="I416" s="728" t="s">
        <v>2740</v>
      </c>
      <c r="J416" s="728" t="s">
        <v>2741</v>
      </c>
      <c r="K416" s="728" t="s">
        <v>2301</v>
      </c>
      <c r="L416" s="729">
        <v>40.58</v>
      </c>
      <c r="M416" s="729">
        <v>40.58</v>
      </c>
      <c r="N416" s="728">
        <v>1</v>
      </c>
      <c r="O416" s="813">
        <v>1</v>
      </c>
      <c r="P416" s="729">
        <v>40.58</v>
      </c>
      <c r="Q416" s="746">
        <v>1</v>
      </c>
      <c r="R416" s="728">
        <v>1</v>
      </c>
      <c r="S416" s="746">
        <v>1</v>
      </c>
      <c r="T416" s="813">
        <v>1</v>
      </c>
      <c r="U416" s="769">
        <v>1</v>
      </c>
    </row>
    <row r="417" spans="1:21" ht="14.4" customHeight="1" x14ac:dyDescent="0.3">
      <c r="A417" s="727">
        <v>32</v>
      </c>
      <c r="B417" s="728" t="s">
        <v>2677</v>
      </c>
      <c r="C417" s="728" t="s">
        <v>2681</v>
      </c>
      <c r="D417" s="811" t="s">
        <v>5086</v>
      </c>
      <c r="E417" s="812" t="s">
        <v>2723</v>
      </c>
      <c r="F417" s="728" t="s">
        <v>2678</v>
      </c>
      <c r="G417" s="728" t="s">
        <v>2742</v>
      </c>
      <c r="H417" s="728" t="s">
        <v>661</v>
      </c>
      <c r="I417" s="728" t="s">
        <v>2218</v>
      </c>
      <c r="J417" s="728" t="s">
        <v>662</v>
      </c>
      <c r="K417" s="728" t="s">
        <v>2219</v>
      </c>
      <c r="L417" s="729">
        <v>154.36000000000001</v>
      </c>
      <c r="M417" s="729">
        <v>154.36000000000001</v>
      </c>
      <c r="N417" s="728">
        <v>1</v>
      </c>
      <c r="O417" s="813">
        <v>0.5</v>
      </c>
      <c r="P417" s="729">
        <v>154.36000000000001</v>
      </c>
      <c r="Q417" s="746">
        <v>1</v>
      </c>
      <c r="R417" s="728">
        <v>1</v>
      </c>
      <c r="S417" s="746">
        <v>1</v>
      </c>
      <c r="T417" s="813">
        <v>0.5</v>
      </c>
      <c r="U417" s="769">
        <v>1</v>
      </c>
    </row>
    <row r="418" spans="1:21" ht="14.4" customHeight="1" x14ac:dyDescent="0.3">
      <c r="A418" s="727">
        <v>32</v>
      </c>
      <c r="B418" s="728" t="s">
        <v>2677</v>
      </c>
      <c r="C418" s="728" t="s">
        <v>2681</v>
      </c>
      <c r="D418" s="811" t="s">
        <v>5086</v>
      </c>
      <c r="E418" s="812" t="s">
        <v>2723</v>
      </c>
      <c r="F418" s="728" t="s">
        <v>2678</v>
      </c>
      <c r="G418" s="728" t="s">
        <v>2762</v>
      </c>
      <c r="H418" s="728" t="s">
        <v>661</v>
      </c>
      <c r="I418" s="728" t="s">
        <v>3151</v>
      </c>
      <c r="J418" s="728" t="s">
        <v>901</v>
      </c>
      <c r="K418" s="728" t="s">
        <v>3152</v>
      </c>
      <c r="L418" s="729">
        <v>2309.36</v>
      </c>
      <c r="M418" s="729">
        <v>2309.36</v>
      </c>
      <c r="N418" s="728">
        <v>1</v>
      </c>
      <c r="O418" s="813">
        <v>1</v>
      </c>
      <c r="P418" s="729">
        <v>2309.36</v>
      </c>
      <c r="Q418" s="746">
        <v>1</v>
      </c>
      <c r="R418" s="728">
        <v>1</v>
      </c>
      <c r="S418" s="746">
        <v>1</v>
      </c>
      <c r="T418" s="813">
        <v>1</v>
      </c>
      <c r="U418" s="769">
        <v>1</v>
      </c>
    </row>
    <row r="419" spans="1:21" ht="14.4" customHeight="1" x14ac:dyDescent="0.3">
      <c r="A419" s="727">
        <v>32</v>
      </c>
      <c r="B419" s="728" t="s">
        <v>2677</v>
      </c>
      <c r="C419" s="728" t="s">
        <v>2681</v>
      </c>
      <c r="D419" s="811" t="s">
        <v>5086</v>
      </c>
      <c r="E419" s="812" t="s">
        <v>2723</v>
      </c>
      <c r="F419" s="728" t="s">
        <v>2678</v>
      </c>
      <c r="G419" s="728" t="s">
        <v>2771</v>
      </c>
      <c r="H419" s="728" t="s">
        <v>661</v>
      </c>
      <c r="I419" s="728" t="s">
        <v>3022</v>
      </c>
      <c r="J419" s="728" t="s">
        <v>2105</v>
      </c>
      <c r="K419" s="728" t="s">
        <v>2844</v>
      </c>
      <c r="L419" s="729">
        <v>16.12</v>
      </c>
      <c r="M419" s="729">
        <v>16.12</v>
      </c>
      <c r="N419" s="728">
        <v>1</v>
      </c>
      <c r="O419" s="813">
        <v>0.5</v>
      </c>
      <c r="P419" s="729">
        <v>16.12</v>
      </c>
      <c r="Q419" s="746">
        <v>1</v>
      </c>
      <c r="R419" s="728">
        <v>1</v>
      </c>
      <c r="S419" s="746">
        <v>1</v>
      </c>
      <c r="T419" s="813">
        <v>0.5</v>
      </c>
      <c r="U419" s="769">
        <v>1</v>
      </c>
    </row>
    <row r="420" spans="1:21" ht="14.4" customHeight="1" x14ac:dyDescent="0.3">
      <c r="A420" s="727">
        <v>32</v>
      </c>
      <c r="B420" s="728" t="s">
        <v>2677</v>
      </c>
      <c r="C420" s="728" t="s">
        <v>2681</v>
      </c>
      <c r="D420" s="811" t="s">
        <v>5086</v>
      </c>
      <c r="E420" s="812" t="s">
        <v>2723</v>
      </c>
      <c r="F420" s="728" t="s">
        <v>2678</v>
      </c>
      <c r="G420" s="728" t="s">
        <v>2773</v>
      </c>
      <c r="H420" s="728" t="s">
        <v>568</v>
      </c>
      <c r="I420" s="728" t="s">
        <v>2774</v>
      </c>
      <c r="J420" s="728" t="s">
        <v>2775</v>
      </c>
      <c r="K420" s="728" t="s">
        <v>2776</v>
      </c>
      <c r="L420" s="729">
        <v>87.67</v>
      </c>
      <c r="M420" s="729">
        <v>87.67</v>
      </c>
      <c r="N420" s="728">
        <v>1</v>
      </c>
      <c r="O420" s="813">
        <v>0.5</v>
      </c>
      <c r="P420" s="729">
        <v>87.67</v>
      </c>
      <c r="Q420" s="746">
        <v>1</v>
      </c>
      <c r="R420" s="728">
        <v>1</v>
      </c>
      <c r="S420" s="746">
        <v>1</v>
      </c>
      <c r="T420" s="813">
        <v>0.5</v>
      </c>
      <c r="U420" s="769">
        <v>1</v>
      </c>
    </row>
    <row r="421" spans="1:21" ht="14.4" customHeight="1" x14ac:dyDescent="0.3">
      <c r="A421" s="727">
        <v>32</v>
      </c>
      <c r="B421" s="728" t="s">
        <v>2677</v>
      </c>
      <c r="C421" s="728" t="s">
        <v>2681</v>
      </c>
      <c r="D421" s="811" t="s">
        <v>5086</v>
      </c>
      <c r="E421" s="812" t="s">
        <v>2723</v>
      </c>
      <c r="F421" s="728" t="s">
        <v>2680</v>
      </c>
      <c r="G421" s="728" t="s">
        <v>3174</v>
      </c>
      <c r="H421" s="728" t="s">
        <v>568</v>
      </c>
      <c r="I421" s="728" t="s">
        <v>3175</v>
      </c>
      <c r="J421" s="728" t="s">
        <v>3176</v>
      </c>
      <c r="K421" s="728" t="s">
        <v>3177</v>
      </c>
      <c r="L421" s="729">
        <v>1000</v>
      </c>
      <c r="M421" s="729">
        <v>1000</v>
      </c>
      <c r="N421" s="728">
        <v>1</v>
      </c>
      <c r="O421" s="813">
        <v>1</v>
      </c>
      <c r="P421" s="729"/>
      <c r="Q421" s="746">
        <v>0</v>
      </c>
      <c r="R421" s="728"/>
      <c r="S421" s="746">
        <v>0</v>
      </c>
      <c r="T421" s="813"/>
      <c r="U421" s="769">
        <v>0</v>
      </c>
    </row>
    <row r="422" spans="1:21" ht="14.4" customHeight="1" x14ac:dyDescent="0.3">
      <c r="A422" s="727">
        <v>32</v>
      </c>
      <c r="B422" s="728" t="s">
        <v>2677</v>
      </c>
      <c r="C422" s="728" t="s">
        <v>2681</v>
      </c>
      <c r="D422" s="811" t="s">
        <v>5086</v>
      </c>
      <c r="E422" s="812" t="s">
        <v>2695</v>
      </c>
      <c r="F422" s="728" t="s">
        <v>2678</v>
      </c>
      <c r="G422" s="728" t="s">
        <v>2728</v>
      </c>
      <c r="H422" s="728" t="s">
        <v>568</v>
      </c>
      <c r="I422" s="728" t="s">
        <v>2300</v>
      </c>
      <c r="J422" s="728" t="s">
        <v>1102</v>
      </c>
      <c r="K422" s="728" t="s">
        <v>2301</v>
      </c>
      <c r="L422" s="729">
        <v>65.28</v>
      </c>
      <c r="M422" s="729">
        <v>65.28</v>
      </c>
      <c r="N422" s="728">
        <v>1</v>
      </c>
      <c r="O422" s="813">
        <v>0.5</v>
      </c>
      <c r="P422" s="729">
        <v>65.28</v>
      </c>
      <c r="Q422" s="746">
        <v>1</v>
      </c>
      <c r="R422" s="728">
        <v>1</v>
      </c>
      <c r="S422" s="746">
        <v>1</v>
      </c>
      <c r="T422" s="813">
        <v>0.5</v>
      </c>
      <c r="U422" s="769">
        <v>1</v>
      </c>
    </row>
    <row r="423" spans="1:21" ht="14.4" customHeight="1" x14ac:dyDescent="0.3">
      <c r="A423" s="727">
        <v>32</v>
      </c>
      <c r="B423" s="728" t="s">
        <v>2677</v>
      </c>
      <c r="C423" s="728" t="s">
        <v>2681</v>
      </c>
      <c r="D423" s="811" t="s">
        <v>5086</v>
      </c>
      <c r="E423" s="812" t="s">
        <v>2695</v>
      </c>
      <c r="F423" s="728" t="s">
        <v>2678</v>
      </c>
      <c r="G423" s="728" t="s">
        <v>3178</v>
      </c>
      <c r="H423" s="728" t="s">
        <v>568</v>
      </c>
      <c r="I423" s="728" t="s">
        <v>3179</v>
      </c>
      <c r="J423" s="728" t="s">
        <v>1777</v>
      </c>
      <c r="K423" s="728" t="s">
        <v>3180</v>
      </c>
      <c r="L423" s="729">
        <v>150.1</v>
      </c>
      <c r="M423" s="729">
        <v>150.1</v>
      </c>
      <c r="N423" s="728">
        <v>1</v>
      </c>
      <c r="O423" s="813">
        <v>0.5</v>
      </c>
      <c r="P423" s="729">
        <v>150.1</v>
      </c>
      <c r="Q423" s="746">
        <v>1</v>
      </c>
      <c r="R423" s="728">
        <v>1</v>
      </c>
      <c r="S423" s="746">
        <v>1</v>
      </c>
      <c r="T423" s="813">
        <v>0.5</v>
      </c>
      <c r="U423" s="769">
        <v>1</v>
      </c>
    </row>
    <row r="424" spans="1:21" ht="14.4" customHeight="1" x14ac:dyDescent="0.3">
      <c r="A424" s="727">
        <v>32</v>
      </c>
      <c r="B424" s="728" t="s">
        <v>2677</v>
      </c>
      <c r="C424" s="728" t="s">
        <v>2681</v>
      </c>
      <c r="D424" s="811" t="s">
        <v>5086</v>
      </c>
      <c r="E424" s="812" t="s">
        <v>2695</v>
      </c>
      <c r="F424" s="728" t="s">
        <v>2678</v>
      </c>
      <c r="G424" s="728" t="s">
        <v>3126</v>
      </c>
      <c r="H424" s="728" t="s">
        <v>661</v>
      </c>
      <c r="I424" s="728" t="s">
        <v>3181</v>
      </c>
      <c r="J424" s="728" t="s">
        <v>3182</v>
      </c>
      <c r="K424" s="728" t="s">
        <v>3183</v>
      </c>
      <c r="L424" s="729">
        <v>58.86</v>
      </c>
      <c r="M424" s="729">
        <v>58.86</v>
      </c>
      <c r="N424" s="728">
        <v>1</v>
      </c>
      <c r="O424" s="813">
        <v>0.5</v>
      </c>
      <c r="P424" s="729">
        <v>58.86</v>
      </c>
      <c r="Q424" s="746">
        <v>1</v>
      </c>
      <c r="R424" s="728">
        <v>1</v>
      </c>
      <c r="S424" s="746">
        <v>1</v>
      </c>
      <c r="T424" s="813">
        <v>0.5</v>
      </c>
      <c r="U424" s="769">
        <v>1</v>
      </c>
    </row>
    <row r="425" spans="1:21" ht="14.4" customHeight="1" x14ac:dyDescent="0.3">
      <c r="A425" s="727">
        <v>32</v>
      </c>
      <c r="B425" s="728" t="s">
        <v>2677</v>
      </c>
      <c r="C425" s="728" t="s">
        <v>2681</v>
      </c>
      <c r="D425" s="811" t="s">
        <v>5086</v>
      </c>
      <c r="E425" s="812" t="s">
        <v>2695</v>
      </c>
      <c r="F425" s="728" t="s">
        <v>2678</v>
      </c>
      <c r="G425" s="728" t="s">
        <v>2746</v>
      </c>
      <c r="H425" s="728" t="s">
        <v>568</v>
      </c>
      <c r="I425" s="728" t="s">
        <v>2794</v>
      </c>
      <c r="J425" s="728" t="s">
        <v>2231</v>
      </c>
      <c r="K425" s="728" t="s">
        <v>2757</v>
      </c>
      <c r="L425" s="729">
        <v>238.72</v>
      </c>
      <c r="M425" s="729">
        <v>238.72</v>
      </c>
      <c r="N425" s="728">
        <v>1</v>
      </c>
      <c r="O425" s="813">
        <v>0.5</v>
      </c>
      <c r="P425" s="729">
        <v>238.72</v>
      </c>
      <c r="Q425" s="746">
        <v>1</v>
      </c>
      <c r="R425" s="728">
        <v>1</v>
      </c>
      <c r="S425" s="746">
        <v>1</v>
      </c>
      <c r="T425" s="813">
        <v>0.5</v>
      </c>
      <c r="U425" s="769">
        <v>1</v>
      </c>
    </row>
    <row r="426" spans="1:21" ht="14.4" customHeight="1" x14ac:dyDescent="0.3">
      <c r="A426" s="727">
        <v>32</v>
      </c>
      <c r="B426" s="728" t="s">
        <v>2677</v>
      </c>
      <c r="C426" s="728" t="s">
        <v>2681</v>
      </c>
      <c r="D426" s="811" t="s">
        <v>5086</v>
      </c>
      <c r="E426" s="812" t="s">
        <v>2695</v>
      </c>
      <c r="F426" s="728" t="s">
        <v>2678</v>
      </c>
      <c r="G426" s="728" t="s">
        <v>2896</v>
      </c>
      <c r="H426" s="728" t="s">
        <v>568</v>
      </c>
      <c r="I426" s="728" t="s">
        <v>2897</v>
      </c>
      <c r="J426" s="728" t="s">
        <v>2898</v>
      </c>
      <c r="K426" s="728" t="s">
        <v>2899</v>
      </c>
      <c r="L426" s="729">
        <v>132.97999999999999</v>
      </c>
      <c r="M426" s="729">
        <v>265.95999999999998</v>
      </c>
      <c r="N426" s="728">
        <v>2</v>
      </c>
      <c r="O426" s="813">
        <v>0.5</v>
      </c>
      <c r="P426" s="729">
        <v>265.95999999999998</v>
      </c>
      <c r="Q426" s="746">
        <v>1</v>
      </c>
      <c r="R426" s="728">
        <v>2</v>
      </c>
      <c r="S426" s="746">
        <v>1</v>
      </c>
      <c r="T426" s="813">
        <v>0.5</v>
      </c>
      <c r="U426" s="769">
        <v>1</v>
      </c>
    </row>
    <row r="427" spans="1:21" ht="14.4" customHeight="1" x14ac:dyDescent="0.3">
      <c r="A427" s="727">
        <v>32</v>
      </c>
      <c r="B427" s="728" t="s">
        <v>2677</v>
      </c>
      <c r="C427" s="728" t="s">
        <v>2681</v>
      </c>
      <c r="D427" s="811" t="s">
        <v>5086</v>
      </c>
      <c r="E427" s="812" t="s">
        <v>2695</v>
      </c>
      <c r="F427" s="728" t="s">
        <v>2678</v>
      </c>
      <c r="G427" s="728" t="s">
        <v>3184</v>
      </c>
      <c r="H427" s="728" t="s">
        <v>568</v>
      </c>
      <c r="I427" s="728" t="s">
        <v>3185</v>
      </c>
      <c r="J427" s="728" t="s">
        <v>3186</v>
      </c>
      <c r="K427" s="728" t="s">
        <v>3187</v>
      </c>
      <c r="L427" s="729">
        <v>1021.58</v>
      </c>
      <c r="M427" s="729">
        <v>1021.58</v>
      </c>
      <c r="N427" s="728">
        <v>1</v>
      </c>
      <c r="O427" s="813">
        <v>0.5</v>
      </c>
      <c r="P427" s="729">
        <v>1021.58</v>
      </c>
      <c r="Q427" s="746">
        <v>1</v>
      </c>
      <c r="R427" s="728">
        <v>1</v>
      </c>
      <c r="S427" s="746">
        <v>1</v>
      </c>
      <c r="T427" s="813">
        <v>0.5</v>
      </c>
      <c r="U427" s="769">
        <v>1</v>
      </c>
    </row>
    <row r="428" spans="1:21" ht="14.4" customHeight="1" x14ac:dyDescent="0.3">
      <c r="A428" s="727">
        <v>32</v>
      </c>
      <c r="B428" s="728" t="s">
        <v>2677</v>
      </c>
      <c r="C428" s="728" t="s">
        <v>2681</v>
      </c>
      <c r="D428" s="811" t="s">
        <v>5086</v>
      </c>
      <c r="E428" s="812" t="s">
        <v>2695</v>
      </c>
      <c r="F428" s="728" t="s">
        <v>2678</v>
      </c>
      <c r="G428" s="728" t="s">
        <v>3188</v>
      </c>
      <c r="H428" s="728" t="s">
        <v>568</v>
      </c>
      <c r="I428" s="728" t="s">
        <v>3189</v>
      </c>
      <c r="J428" s="728" t="s">
        <v>3190</v>
      </c>
      <c r="K428" s="728" t="s">
        <v>3191</v>
      </c>
      <c r="L428" s="729">
        <v>727.03</v>
      </c>
      <c r="M428" s="729">
        <v>727.03</v>
      </c>
      <c r="N428" s="728">
        <v>1</v>
      </c>
      <c r="O428" s="813">
        <v>0.5</v>
      </c>
      <c r="P428" s="729">
        <v>727.03</v>
      </c>
      <c r="Q428" s="746">
        <v>1</v>
      </c>
      <c r="R428" s="728">
        <v>1</v>
      </c>
      <c r="S428" s="746">
        <v>1</v>
      </c>
      <c r="T428" s="813">
        <v>0.5</v>
      </c>
      <c r="U428" s="769">
        <v>1</v>
      </c>
    </row>
    <row r="429" spans="1:21" ht="14.4" customHeight="1" x14ac:dyDescent="0.3">
      <c r="A429" s="727">
        <v>32</v>
      </c>
      <c r="B429" s="728" t="s">
        <v>2677</v>
      </c>
      <c r="C429" s="728" t="s">
        <v>2681</v>
      </c>
      <c r="D429" s="811" t="s">
        <v>5086</v>
      </c>
      <c r="E429" s="812" t="s">
        <v>2695</v>
      </c>
      <c r="F429" s="728" t="s">
        <v>2678</v>
      </c>
      <c r="G429" s="728" t="s">
        <v>2762</v>
      </c>
      <c r="H429" s="728" t="s">
        <v>661</v>
      </c>
      <c r="I429" s="728" t="s">
        <v>2764</v>
      </c>
      <c r="J429" s="728" t="s">
        <v>895</v>
      </c>
      <c r="K429" s="728" t="s">
        <v>2143</v>
      </c>
      <c r="L429" s="729">
        <v>490.89</v>
      </c>
      <c r="M429" s="729">
        <v>490.89</v>
      </c>
      <c r="N429" s="728">
        <v>1</v>
      </c>
      <c r="O429" s="813">
        <v>0.5</v>
      </c>
      <c r="P429" s="729">
        <v>490.89</v>
      </c>
      <c r="Q429" s="746">
        <v>1</v>
      </c>
      <c r="R429" s="728">
        <v>1</v>
      </c>
      <c r="S429" s="746">
        <v>1</v>
      </c>
      <c r="T429" s="813">
        <v>0.5</v>
      </c>
      <c r="U429" s="769">
        <v>1</v>
      </c>
    </row>
    <row r="430" spans="1:21" ht="14.4" customHeight="1" x14ac:dyDescent="0.3">
      <c r="A430" s="727">
        <v>32</v>
      </c>
      <c r="B430" s="728" t="s">
        <v>2677</v>
      </c>
      <c r="C430" s="728" t="s">
        <v>2681</v>
      </c>
      <c r="D430" s="811" t="s">
        <v>5086</v>
      </c>
      <c r="E430" s="812" t="s">
        <v>2695</v>
      </c>
      <c r="F430" s="728" t="s">
        <v>2678</v>
      </c>
      <c r="G430" s="728" t="s">
        <v>2762</v>
      </c>
      <c r="H430" s="728" t="s">
        <v>661</v>
      </c>
      <c r="I430" s="728" t="s">
        <v>2765</v>
      </c>
      <c r="J430" s="728" t="s">
        <v>895</v>
      </c>
      <c r="K430" s="728" t="s">
        <v>2139</v>
      </c>
      <c r="L430" s="729">
        <v>736.33</v>
      </c>
      <c r="M430" s="729">
        <v>736.33</v>
      </c>
      <c r="N430" s="728">
        <v>1</v>
      </c>
      <c r="O430" s="813">
        <v>0.5</v>
      </c>
      <c r="P430" s="729">
        <v>736.33</v>
      </c>
      <c r="Q430" s="746">
        <v>1</v>
      </c>
      <c r="R430" s="728">
        <v>1</v>
      </c>
      <c r="S430" s="746">
        <v>1</v>
      </c>
      <c r="T430" s="813">
        <v>0.5</v>
      </c>
      <c r="U430" s="769">
        <v>1</v>
      </c>
    </row>
    <row r="431" spans="1:21" ht="14.4" customHeight="1" x14ac:dyDescent="0.3">
      <c r="A431" s="727">
        <v>32</v>
      </c>
      <c r="B431" s="728" t="s">
        <v>2677</v>
      </c>
      <c r="C431" s="728" t="s">
        <v>2681</v>
      </c>
      <c r="D431" s="811" t="s">
        <v>5086</v>
      </c>
      <c r="E431" s="812" t="s">
        <v>2695</v>
      </c>
      <c r="F431" s="728" t="s">
        <v>2678</v>
      </c>
      <c r="G431" s="728" t="s">
        <v>2762</v>
      </c>
      <c r="H431" s="728" t="s">
        <v>661</v>
      </c>
      <c r="I431" s="728" t="s">
        <v>2144</v>
      </c>
      <c r="J431" s="728" t="s">
        <v>895</v>
      </c>
      <c r="K431" s="728" t="s">
        <v>2145</v>
      </c>
      <c r="L431" s="729">
        <v>923.74</v>
      </c>
      <c r="M431" s="729">
        <v>3694.96</v>
      </c>
      <c r="N431" s="728">
        <v>4</v>
      </c>
      <c r="O431" s="813">
        <v>1</v>
      </c>
      <c r="P431" s="729">
        <v>3694.96</v>
      </c>
      <c r="Q431" s="746">
        <v>1</v>
      </c>
      <c r="R431" s="728">
        <v>4</v>
      </c>
      <c r="S431" s="746">
        <v>1</v>
      </c>
      <c r="T431" s="813">
        <v>1</v>
      </c>
      <c r="U431" s="769">
        <v>1</v>
      </c>
    </row>
    <row r="432" spans="1:21" ht="14.4" customHeight="1" x14ac:dyDescent="0.3">
      <c r="A432" s="727">
        <v>32</v>
      </c>
      <c r="B432" s="728" t="s">
        <v>2677</v>
      </c>
      <c r="C432" s="728" t="s">
        <v>2681</v>
      </c>
      <c r="D432" s="811" t="s">
        <v>5086</v>
      </c>
      <c r="E432" s="812" t="s">
        <v>2695</v>
      </c>
      <c r="F432" s="728" t="s">
        <v>2678</v>
      </c>
      <c r="G432" s="728" t="s">
        <v>2852</v>
      </c>
      <c r="H432" s="728" t="s">
        <v>661</v>
      </c>
      <c r="I432" s="728" t="s">
        <v>2428</v>
      </c>
      <c r="J432" s="728" t="s">
        <v>1352</v>
      </c>
      <c r="K432" s="728" t="s">
        <v>1351</v>
      </c>
      <c r="L432" s="729">
        <v>176.47</v>
      </c>
      <c r="M432" s="729">
        <v>176.47</v>
      </c>
      <c r="N432" s="728">
        <v>1</v>
      </c>
      <c r="O432" s="813">
        <v>0.5</v>
      </c>
      <c r="P432" s="729">
        <v>176.47</v>
      </c>
      <c r="Q432" s="746">
        <v>1</v>
      </c>
      <c r="R432" s="728">
        <v>1</v>
      </c>
      <c r="S432" s="746">
        <v>1</v>
      </c>
      <c r="T432" s="813">
        <v>0.5</v>
      </c>
      <c r="U432" s="769">
        <v>1</v>
      </c>
    </row>
    <row r="433" spans="1:21" ht="14.4" customHeight="1" x14ac:dyDescent="0.3">
      <c r="A433" s="727">
        <v>32</v>
      </c>
      <c r="B433" s="728" t="s">
        <v>2677</v>
      </c>
      <c r="C433" s="728" t="s">
        <v>2681</v>
      </c>
      <c r="D433" s="811" t="s">
        <v>5086</v>
      </c>
      <c r="E433" s="812" t="s">
        <v>2695</v>
      </c>
      <c r="F433" s="728" t="s">
        <v>2678</v>
      </c>
      <c r="G433" s="728" t="s">
        <v>2852</v>
      </c>
      <c r="H433" s="728" t="s">
        <v>661</v>
      </c>
      <c r="I433" s="728" t="s">
        <v>2427</v>
      </c>
      <c r="J433" s="728" t="s">
        <v>1350</v>
      </c>
      <c r="K433" s="728" t="s">
        <v>1351</v>
      </c>
      <c r="L433" s="729">
        <v>176.47</v>
      </c>
      <c r="M433" s="729">
        <v>529.41</v>
      </c>
      <c r="N433" s="728">
        <v>3</v>
      </c>
      <c r="O433" s="813">
        <v>0.5</v>
      </c>
      <c r="P433" s="729">
        <v>529.41</v>
      </c>
      <c r="Q433" s="746">
        <v>1</v>
      </c>
      <c r="R433" s="728">
        <v>3</v>
      </c>
      <c r="S433" s="746">
        <v>1</v>
      </c>
      <c r="T433" s="813">
        <v>0.5</v>
      </c>
      <c r="U433" s="769">
        <v>1</v>
      </c>
    </row>
    <row r="434" spans="1:21" ht="14.4" customHeight="1" x14ac:dyDescent="0.3">
      <c r="A434" s="727">
        <v>32</v>
      </c>
      <c r="B434" s="728" t="s">
        <v>2677</v>
      </c>
      <c r="C434" s="728" t="s">
        <v>2681</v>
      </c>
      <c r="D434" s="811" t="s">
        <v>5086</v>
      </c>
      <c r="E434" s="812" t="s">
        <v>2695</v>
      </c>
      <c r="F434" s="728" t="s">
        <v>2678</v>
      </c>
      <c r="G434" s="728" t="s">
        <v>2852</v>
      </c>
      <c r="H434" s="728" t="s">
        <v>661</v>
      </c>
      <c r="I434" s="728" t="s">
        <v>2426</v>
      </c>
      <c r="J434" s="728" t="s">
        <v>1353</v>
      </c>
      <c r="K434" s="728" t="s">
        <v>1351</v>
      </c>
      <c r="L434" s="729">
        <v>176.47</v>
      </c>
      <c r="M434" s="729">
        <v>176.47</v>
      </c>
      <c r="N434" s="728">
        <v>1</v>
      </c>
      <c r="O434" s="813">
        <v>1</v>
      </c>
      <c r="P434" s="729">
        <v>176.47</v>
      </c>
      <c r="Q434" s="746">
        <v>1</v>
      </c>
      <c r="R434" s="728">
        <v>1</v>
      </c>
      <c r="S434" s="746">
        <v>1</v>
      </c>
      <c r="T434" s="813">
        <v>1</v>
      </c>
      <c r="U434" s="769">
        <v>1</v>
      </c>
    </row>
    <row r="435" spans="1:21" ht="14.4" customHeight="1" x14ac:dyDescent="0.3">
      <c r="A435" s="727">
        <v>32</v>
      </c>
      <c r="B435" s="728" t="s">
        <v>2677</v>
      </c>
      <c r="C435" s="728" t="s">
        <v>2681</v>
      </c>
      <c r="D435" s="811" t="s">
        <v>5086</v>
      </c>
      <c r="E435" s="812" t="s">
        <v>2695</v>
      </c>
      <c r="F435" s="728" t="s">
        <v>2678</v>
      </c>
      <c r="G435" s="728" t="s">
        <v>2773</v>
      </c>
      <c r="H435" s="728" t="s">
        <v>568</v>
      </c>
      <c r="I435" s="728" t="s">
        <v>2774</v>
      </c>
      <c r="J435" s="728" t="s">
        <v>2775</v>
      </c>
      <c r="K435" s="728" t="s">
        <v>2776</v>
      </c>
      <c r="L435" s="729">
        <v>87.67</v>
      </c>
      <c r="M435" s="729">
        <v>87.67</v>
      </c>
      <c r="N435" s="728">
        <v>1</v>
      </c>
      <c r="O435" s="813">
        <v>0.5</v>
      </c>
      <c r="P435" s="729">
        <v>87.67</v>
      </c>
      <c r="Q435" s="746">
        <v>1</v>
      </c>
      <c r="R435" s="728">
        <v>1</v>
      </c>
      <c r="S435" s="746">
        <v>1</v>
      </c>
      <c r="T435" s="813">
        <v>0.5</v>
      </c>
      <c r="U435" s="769">
        <v>1</v>
      </c>
    </row>
    <row r="436" spans="1:21" ht="14.4" customHeight="1" x14ac:dyDescent="0.3">
      <c r="A436" s="727">
        <v>32</v>
      </c>
      <c r="B436" s="728" t="s">
        <v>2677</v>
      </c>
      <c r="C436" s="728" t="s">
        <v>2681</v>
      </c>
      <c r="D436" s="811" t="s">
        <v>5086</v>
      </c>
      <c r="E436" s="812" t="s">
        <v>2701</v>
      </c>
      <c r="F436" s="728" t="s">
        <v>2678</v>
      </c>
      <c r="G436" s="728" t="s">
        <v>2724</v>
      </c>
      <c r="H436" s="728" t="s">
        <v>568</v>
      </c>
      <c r="I436" s="728" t="s">
        <v>2725</v>
      </c>
      <c r="J436" s="728" t="s">
        <v>2726</v>
      </c>
      <c r="K436" s="728" t="s">
        <v>2727</v>
      </c>
      <c r="L436" s="729">
        <v>263.26</v>
      </c>
      <c r="M436" s="729">
        <v>263.26</v>
      </c>
      <c r="N436" s="728">
        <v>1</v>
      </c>
      <c r="O436" s="813">
        <v>0.5</v>
      </c>
      <c r="P436" s="729">
        <v>263.26</v>
      </c>
      <c r="Q436" s="746">
        <v>1</v>
      </c>
      <c r="R436" s="728">
        <v>1</v>
      </c>
      <c r="S436" s="746">
        <v>1</v>
      </c>
      <c r="T436" s="813">
        <v>0.5</v>
      </c>
      <c r="U436" s="769">
        <v>1</v>
      </c>
    </row>
    <row r="437" spans="1:21" ht="14.4" customHeight="1" x14ac:dyDescent="0.3">
      <c r="A437" s="727">
        <v>32</v>
      </c>
      <c r="B437" s="728" t="s">
        <v>2677</v>
      </c>
      <c r="C437" s="728" t="s">
        <v>2681</v>
      </c>
      <c r="D437" s="811" t="s">
        <v>5086</v>
      </c>
      <c r="E437" s="812" t="s">
        <v>2701</v>
      </c>
      <c r="F437" s="728" t="s">
        <v>2678</v>
      </c>
      <c r="G437" s="728" t="s">
        <v>2724</v>
      </c>
      <c r="H437" s="728" t="s">
        <v>568</v>
      </c>
      <c r="I437" s="728" t="s">
        <v>2736</v>
      </c>
      <c r="J437" s="728" t="s">
        <v>944</v>
      </c>
      <c r="K437" s="728" t="s">
        <v>2737</v>
      </c>
      <c r="L437" s="729">
        <v>462.73</v>
      </c>
      <c r="M437" s="729">
        <v>925.46</v>
      </c>
      <c r="N437" s="728">
        <v>2</v>
      </c>
      <c r="O437" s="813">
        <v>0.5</v>
      </c>
      <c r="P437" s="729">
        <v>925.46</v>
      </c>
      <c r="Q437" s="746">
        <v>1</v>
      </c>
      <c r="R437" s="728">
        <v>2</v>
      </c>
      <c r="S437" s="746">
        <v>1</v>
      </c>
      <c r="T437" s="813">
        <v>0.5</v>
      </c>
      <c r="U437" s="769">
        <v>1</v>
      </c>
    </row>
    <row r="438" spans="1:21" ht="14.4" customHeight="1" x14ac:dyDescent="0.3">
      <c r="A438" s="727">
        <v>32</v>
      </c>
      <c r="B438" s="728" t="s">
        <v>2677</v>
      </c>
      <c r="C438" s="728" t="s">
        <v>2681</v>
      </c>
      <c r="D438" s="811" t="s">
        <v>5086</v>
      </c>
      <c r="E438" s="812" t="s">
        <v>2701</v>
      </c>
      <c r="F438" s="728" t="s">
        <v>2678</v>
      </c>
      <c r="G438" s="728" t="s">
        <v>2724</v>
      </c>
      <c r="H438" s="728" t="s">
        <v>568</v>
      </c>
      <c r="I438" s="728" t="s">
        <v>2787</v>
      </c>
      <c r="J438" s="728" t="s">
        <v>942</v>
      </c>
      <c r="K438" s="728" t="s">
        <v>2727</v>
      </c>
      <c r="L438" s="729">
        <v>263.26</v>
      </c>
      <c r="M438" s="729">
        <v>263.26</v>
      </c>
      <c r="N438" s="728">
        <v>1</v>
      </c>
      <c r="O438" s="813">
        <v>0.5</v>
      </c>
      <c r="P438" s="729">
        <v>263.26</v>
      </c>
      <c r="Q438" s="746">
        <v>1</v>
      </c>
      <c r="R438" s="728">
        <v>1</v>
      </c>
      <c r="S438" s="746">
        <v>1</v>
      </c>
      <c r="T438" s="813">
        <v>0.5</v>
      </c>
      <c r="U438" s="769">
        <v>1</v>
      </c>
    </row>
    <row r="439" spans="1:21" ht="14.4" customHeight="1" x14ac:dyDescent="0.3">
      <c r="A439" s="727">
        <v>32</v>
      </c>
      <c r="B439" s="728" t="s">
        <v>2677</v>
      </c>
      <c r="C439" s="728" t="s">
        <v>2681</v>
      </c>
      <c r="D439" s="811" t="s">
        <v>5086</v>
      </c>
      <c r="E439" s="812" t="s">
        <v>2701</v>
      </c>
      <c r="F439" s="728" t="s">
        <v>2678</v>
      </c>
      <c r="G439" s="728" t="s">
        <v>2954</v>
      </c>
      <c r="H439" s="728" t="s">
        <v>568</v>
      </c>
      <c r="I439" s="728" t="s">
        <v>2955</v>
      </c>
      <c r="J439" s="728" t="s">
        <v>1253</v>
      </c>
      <c r="K439" s="728" t="s">
        <v>2956</v>
      </c>
      <c r="L439" s="729">
        <v>385.3</v>
      </c>
      <c r="M439" s="729">
        <v>1155.9000000000001</v>
      </c>
      <c r="N439" s="728">
        <v>3</v>
      </c>
      <c r="O439" s="813">
        <v>0.5</v>
      </c>
      <c r="P439" s="729">
        <v>1155.9000000000001</v>
      </c>
      <c r="Q439" s="746">
        <v>1</v>
      </c>
      <c r="R439" s="728">
        <v>3</v>
      </c>
      <c r="S439" s="746">
        <v>1</v>
      </c>
      <c r="T439" s="813">
        <v>0.5</v>
      </c>
      <c r="U439" s="769">
        <v>1</v>
      </c>
    </row>
    <row r="440" spans="1:21" ht="14.4" customHeight="1" x14ac:dyDescent="0.3">
      <c r="A440" s="727">
        <v>32</v>
      </c>
      <c r="B440" s="728" t="s">
        <v>2677</v>
      </c>
      <c r="C440" s="728" t="s">
        <v>2681</v>
      </c>
      <c r="D440" s="811" t="s">
        <v>5086</v>
      </c>
      <c r="E440" s="812" t="s">
        <v>2701</v>
      </c>
      <c r="F440" s="728" t="s">
        <v>2678</v>
      </c>
      <c r="G440" s="728" t="s">
        <v>2728</v>
      </c>
      <c r="H440" s="728" t="s">
        <v>568</v>
      </c>
      <c r="I440" s="728" t="s">
        <v>2738</v>
      </c>
      <c r="J440" s="728" t="s">
        <v>1102</v>
      </c>
      <c r="K440" s="728" t="s">
        <v>2739</v>
      </c>
      <c r="L440" s="729">
        <v>121.75</v>
      </c>
      <c r="M440" s="729">
        <v>608.75</v>
      </c>
      <c r="N440" s="728">
        <v>5</v>
      </c>
      <c r="O440" s="813">
        <v>3</v>
      </c>
      <c r="P440" s="729">
        <v>608.75</v>
      </c>
      <c r="Q440" s="746">
        <v>1</v>
      </c>
      <c r="R440" s="728">
        <v>5</v>
      </c>
      <c r="S440" s="746">
        <v>1</v>
      </c>
      <c r="T440" s="813">
        <v>3</v>
      </c>
      <c r="U440" s="769">
        <v>1</v>
      </c>
    </row>
    <row r="441" spans="1:21" ht="14.4" customHeight="1" x14ac:dyDescent="0.3">
      <c r="A441" s="727">
        <v>32</v>
      </c>
      <c r="B441" s="728" t="s">
        <v>2677</v>
      </c>
      <c r="C441" s="728" t="s">
        <v>2681</v>
      </c>
      <c r="D441" s="811" t="s">
        <v>5086</v>
      </c>
      <c r="E441" s="812" t="s">
        <v>2701</v>
      </c>
      <c r="F441" s="728" t="s">
        <v>2678</v>
      </c>
      <c r="G441" s="728" t="s">
        <v>2728</v>
      </c>
      <c r="H441" s="728" t="s">
        <v>661</v>
      </c>
      <c r="I441" s="728" t="s">
        <v>2740</v>
      </c>
      <c r="J441" s="728" t="s">
        <v>2741</v>
      </c>
      <c r="K441" s="728" t="s">
        <v>2301</v>
      </c>
      <c r="L441" s="729">
        <v>40.58</v>
      </c>
      <c r="M441" s="729">
        <v>40.58</v>
      </c>
      <c r="N441" s="728">
        <v>1</v>
      </c>
      <c r="O441" s="813">
        <v>0.5</v>
      </c>
      <c r="P441" s="729"/>
      <c r="Q441" s="746">
        <v>0</v>
      </c>
      <c r="R441" s="728"/>
      <c r="S441" s="746">
        <v>0</v>
      </c>
      <c r="T441" s="813"/>
      <c r="U441" s="769">
        <v>0</v>
      </c>
    </row>
    <row r="442" spans="1:21" ht="14.4" customHeight="1" x14ac:dyDescent="0.3">
      <c r="A442" s="727">
        <v>32</v>
      </c>
      <c r="B442" s="728" t="s">
        <v>2677</v>
      </c>
      <c r="C442" s="728" t="s">
        <v>2681</v>
      </c>
      <c r="D442" s="811" t="s">
        <v>5086</v>
      </c>
      <c r="E442" s="812" t="s">
        <v>2701</v>
      </c>
      <c r="F442" s="728" t="s">
        <v>2678</v>
      </c>
      <c r="G442" s="728" t="s">
        <v>3123</v>
      </c>
      <c r="H442" s="728" t="s">
        <v>568</v>
      </c>
      <c r="I442" s="728" t="s">
        <v>3124</v>
      </c>
      <c r="J442" s="728" t="s">
        <v>1114</v>
      </c>
      <c r="K442" s="728" t="s">
        <v>3125</v>
      </c>
      <c r="L442" s="729">
        <v>0</v>
      </c>
      <c r="M442" s="729">
        <v>0</v>
      </c>
      <c r="N442" s="728">
        <v>1</v>
      </c>
      <c r="O442" s="813">
        <v>1</v>
      </c>
      <c r="P442" s="729"/>
      <c r="Q442" s="746"/>
      <c r="R442" s="728"/>
      <c r="S442" s="746">
        <v>0</v>
      </c>
      <c r="T442" s="813"/>
      <c r="U442" s="769">
        <v>0</v>
      </c>
    </row>
    <row r="443" spans="1:21" ht="14.4" customHeight="1" x14ac:dyDescent="0.3">
      <c r="A443" s="727">
        <v>32</v>
      </c>
      <c r="B443" s="728" t="s">
        <v>2677</v>
      </c>
      <c r="C443" s="728" t="s">
        <v>2681</v>
      </c>
      <c r="D443" s="811" t="s">
        <v>5086</v>
      </c>
      <c r="E443" s="812" t="s">
        <v>2701</v>
      </c>
      <c r="F443" s="728" t="s">
        <v>2678</v>
      </c>
      <c r="G443" s="728" t="s">
        <v>3123</v>
      </c>
      <c r="H443" s="728" t="s">
        <v>568</v>
      </c>
      <c r="I443" s="728" t="s">
        <v>3192</v>
      </c>
      <c r="J443" s="728" t="s">
        <v>656</v>
      </c>
      <c r="K443" s="728" t="s">
        <v>3193</v>
      </c>
      <c r="L443" s="729">
        <v>0</v>
      </c>
      <c r="M443" s="729">
        <v>0</v>
      </c>
      <c r="N443" s="728">
        <v>1</v>
      </c>
      <c r="O443" s="813">
        <v>1</v>
      </c>
      <c r="P443" s="729"/>
      <c r="Q443" s="746"/>
      <c r="R443" s="728"/>
      <c r="S443" s="746">
        <v>0</v>
      </c>
      <c r="T443" s="813"/>
      <c r="U443" s="769">
        <v>0</v>
      </c>
    </row>
    <row r="444" spans="1:21" ht="14.4" customHeight="1" x14ac:dyDescent="0.3">
      <c r="A444" s="727">
        <v>32</v>
      </c>
      <c r="B444" s="728" t="s">
        <v>2677</v>
      </c>
      <c r="C444" s="728" t="s">
        <v>2681</v>
      </c>
      <c r="D444" s="811" t="s">
        <v>5086</v>
      </c>
      <c r="E444" s="812" t="s">
        <v>2701</v>
      </c>
      <c r="F444" s="728" t="s">
        <v>2678</v>
      </c>
      <c r="G444" s="728" t="s">
        <v>2742</v>
      </c>
      <c r="H444" s="728" t="s">
        <v>568</v>
      </c>
      <c r="I444" s="728" t="s">
        <v>2743</v>
      </c>
      <c r="J444" s="728" t="s">
        <v>692</v>
      </c>
      <c r="K444" s="728" t="s">
        <v>2744</v>
      </c>
      <c r="L444" s="729">
        <v>154.36000000000001</v>
      </c>
      <c r="M444" s="729">
        <v>926.16000000000008</v>
      </c>
      <c r="N444" s="728">
        <v>6</v>
      </c>
      <c r="O444" s="813">
        <v>3</v>
      </c>
      <c r="P444" s="729">
        <v>926.16000000000008</v>
      </c>
      <c r="Q444" s="746">
        <v>1</v>
      </c>
      <c r="R444" s="728">
        <v>6</v>
      </c>
      <c r="S444" s="746">
        <v>1</v>
      </c>
      <c r="T444" s="813">
        <v>3</v>
      </c>
      <c r="U444" s="769">
        <v>1</v>
      </c>
    </row>
    <row r="445" spans="1:21" ht="14.4" customHeight="1" x14ac:dyDescent="0.3">
      <c r="A445" s="727">
        <v>32</v>
      </c>
      <c r="B445" s="728" t="s">
        <v>2677</v>
      </c>
      <c r="C445" s="728" t="s">
        <v>2681</v>
      </c>
      <c r="D445" s="811" t="s">
        <v>5086</v>
      </c>
      <c r="E445" s="812" t="s">
        <v>2701</v>
      </c>
      <c r="F445" s="728" t="s">
        <v>2678</v>
      </c>
      <c r="G445" s="728" t="s">
        <v>2742</v>
      </c>
      <c r="H445" s="728" t="s">
        <v>568</v>
      </c>
      <c r="I445" s="728" t="s">
        <v>3194</v>
      </c>
      <c r="J445" s="728" t="s">
        <v>692</v>
      </c>
      <c r="K445" s="728" t="s">
        <v>2219</v>
      </c>
      <c r="L445" s="729">
        <v>154.36000000000001</v>
      </c>
      <c r="M445" s="729">
        <v>154.36000000000001</v>
      </c>
      <c r="N445" s="728">
        <v>1</v>
      </c>
      <c r="O445" s="813">
        <v>0.5</v>
      </c>
      <c r="P445" s="729">
        <v>154.36000000000001</v>
      </c>
      <c r="Q445" s="746">
        <v>1</v>
      </c>
      <c r="R445" s="728">
        <v>1</v>
      </c>
      <c r="S445" s="746">
        <v>1</v>
      </c>
      <c r="T445" s="813">
        <v>0.5</v>
      </c>
      <c r="U445" s="769">
        <v>1</v>
      </c>
    </row>
    <row r="446" spans="1:21" ht="14.4" customHeight="1" x14ac:dyDescent="0.3">
      <c r="A446" s="727">
        <v>32</v>
      </c>
      <c r="B446" s="728" t="s">
        <v>2677</v>
      </c>
      <c r="C446" s="728" t="s">
        <v>2681</v>
      </c>
      <c r="D446" s="811" t="s">
        <v>5086</v>
      </c>
      <c r="E446" s="812" t="s">
        <v>2701</v>
      </c>
      <c r="F446" s="728" t="s">
        <v>2678</v>
      </c>
      <c r="G446" s="728" t="s">
        <v>2742</v>
      </c>
      <c r="H446" s="728" t="s">
        <v>661</v>
      </c>
      <c r="I446" s="728" t="s">
        <v>2216</v>
      </c>
      <c r="J446" s="728" t="s">
        <v>662</v>
      </c>
      <c r="K446" s="728" t="s">
        <v>2217</v>
      </c>
      <c r="L446" s="729">
        <v>225.06</v>
      </c>
      <c r="M446" s="729">
        <v>450.12</v>
      </c>
      <c r="N446" s="728">
        <v>2</v>
      </c>
      <c r="O446" s="813">
        <v>0.5</v>
      </c>
      <c r="P446" s="729">
        <v>450.12</v>
      </c>
      <c r="Q446" s="746">
        <v>1</v>
      </c>
      <c r="R446" s="728">
        <v>2</v>
      </c>
      <c r="S446" s="746">
        <v>1</v>
      </c>
      <c r="T446" s="813">
        <v>0.5</v>
      </c>
      <c r="U446" s="769">
        <v>1</v>
      </c>
    </row>
    <row r="447" spans="1:21" ht="14.4" customHeight="1" x14ac:dyDescent="0.3">
      <c r="A447" s="727">
        <v>32</v>
      </c>
      <c r="B447" s="728" t="s">
        <v>2677</v>
      </c>
      <c r="C447" s="728" t="s">
        <v>2681</v>
      </c>
      <c r="D447" s="811" t="s">
        <v>5086</v>
      </c>
      <c r="E447" s="812" t="s">
        <v>2701</v>
      </c>
      <c r="F447" s="728" t="s">
        <v>2678</v>
      </c>
      <c r="G447" s="728" t="s">
        <v>3127</v>
      </c>
      <c r="H447" s="728" t="s">
        <v>568</v>
      </c>
      <c r="I447" s="728" t="s">
        <v>3128</v>
      </c>
      <c r="J447" s="728" t="s">
        <v>700</v>
      </c>
      <c r="K447" s="728" t="s">
        <v>3129</v>
      </c>
      <c r="L447" s="729">
        <v>47.41</v>
      </c>
      <c r="M447" s="729">
        <v>47.41</v>
      </c>
      <c r="N447" s="728">
        <v>1</v>
      </c>
      <c r="O447" s="813">
        <v>0.5</v>
      </c>
      <c r="P447" s="729">
        <v>47.41</v>
      </c>
      <c r="Q447" s="746">
        <v>1</v>
      </c>
      <c r="R447" s="728">
        <v>1</v>
      </c>
      <c r="S447" s="746">
        <v>1</v>
      </c>
      <c r="T447" s="813">
        <v>0.5</v>
      </c>
      <c r="U447" s="769">
        <v>1</v>
      </c>
    </row>
    <row r="448" spans="1:21" ht="14.4" customHeight="1" x14ac:dyDescent="0.3">
      <c r="A448" s="727">
        <v>32</v>
      </c>
      <c r="B448" s="728" t="s">
        <v>2677</v>
      </c>
      <c r="C448" s="728" t="s">
        <v>2681</v>
      </c>
      <c r="D448" s="811" t="s">
        <v>5086</v>
      </c>
      <c r="E448" s="812" t="s">
        <v>2701</v>
      </c>
      <c r="F448" s="728" t="s">
        <v>2678</v>
      </c>
      <c r="G448" s="728" t="s">
        <v>2940</v>
      </c>
      <c r="H448" s="728" t="s">
        <v>568</v>
      </c>
      <c r="I448" s="728" t="s">
        <v>3040</v>
      </c>
      <c r="J448" s="728" t="s">
        <v>2942</v>
      </c>
      <c r="K448" s="728" t="s">
        <v>2943</v>
      </c>
      <c r="L448" s="729">
        <v>0</v>
      </c>
      <c r="M448" s="729">
        <v>0</v>
      </c>
      <c r="N448" s="728">
        <v>2</v>
      </c>
      <c r="O448" s="813">
        <v>1.5</v>
      </c>
      <c r="P448" s="729">
        <v>0</v>
      </c>
      <c r="Q448" s="746"/>
      <c r="R448" s="728">
        <v>1</v>
      </c>
      <c r="S448" s="746">
        <v>0.5</v>
      </c>
      <c r="T448" s="813">
        <v>0.5</v>
      </c>
      <c r="U448" s="769">
        <v>0.33333333333333331</v>
      </c>
    </row>
    <row r="449" spans="1:21" ht="14.4" customHeight="1" x14ac:dyDescent="0.3">
      <c r="A449" s="727">
        <v>32</v>
      </c>
      <c r="B449" s="728" t="s">
        <v>2677</v>
      </c>
      <c r="C449" s="728" t="s">
        <v>2681</v>
      </c>
      <c r="D449" s="811" t="s">
        <v>5086</v>
      </c>
      <c r="E449" s="812" t="s">
        <v>2701</v>
      </c>
      <c r="F449" s="728" t="s">
        <v>2678</v>
      </c>
      <c r="G449" s="728" t="s">
        <v>2746</v>
      </c>
      <c r="H449" s="728" t="s">
        <v>568</v>
      </c>
      <c r="I449" s="728" t="s">
        <v>2794</v>
      </c>
      <c r="J449" s="728" t="s">
        <v>2231</v>
      </c>
      <c r="K449" s="728" t="s">
        <v>2757</v>
      </c>
      <c r="L449" s="729">
        <v>238.72</v>
      </c>
      <c r="M449" s="729">
        <v>954.88</v>
      </c>
      <c r="N449" s="728">
        <v>4</v>
      </c>
      <c r="O449" s="813">
        <v>2.5</v>
      </c>
      <c r="P449" s="729">
        <v>477.44</v>
      </c>
      <c r="Q449" s="746">
        <v>0.5</v>
      </c>
      <c r="R449" s="728">
        <v>2</v>
      </c>
      <c r="S449" s="746">
        <v>0.5</v>
      </c>
      <c r="T449" s="813">
        <v>1.5</v>
      </c>
      <c r="U449" s="769">
        <v>0.6</v>
      </c>
    </row>
    <row r="450" spans="1:21" ht="14.4" customHeight="1" x14ac:dyDescent="0.3">
      <c r="A450" s="727">
        <v>32</v>
      </c>
      <c r="B450" s="728" t="s">
        <v>2677</v>
      </c>
      <c r="C450" s="728" t="s">
        <v>2681</v>
      </c>
      <c r="D450" s="811" t="s">
        <v>5086</v>
      </c>
      <c r="E450" s="812" t="s">
        <v>2701</v>
      </c>
      <c r="F450" s="728" t="s">
        <v>2678</v>
      </c>
      <c r="G450" s="728" t="s">
        <v>2750</v>
      </c>
      <c r="H450" s="728" t="s">
        <v>661</v>
      </c>
      <c r="I450" s="728" t="s">
        <v>2403</v>
      </c>
      <c r="J450" s="728" t="s">
        <v>1315</v>
      </c>
      <c r="K450" s="728" t="s">
        <v>2404</v>
      </c>
      <c r="L450" s="729">
        <v>138.31</v>
      </c>
      <c r="M450" s="729">
        <v>138.31</v>
      </c>
      <c r="N450" s="728">
        <v>1</v>
      </c>
      <c r="O450" s="813">
        <v>1</v>
      </c>
      <c r="P450" s="729">
        <v>138.31</v>
      </c>
      <c r="Q450" s="746">
        <v>1</v>
      </c>
      <c r="R450" s="728">
        <v>1</v>
      </c>
      <c r="S450" s="746">
        <v>1</v>
      </c>
      <c r="T450" s="813">
        <v>1</v>
      </c>
      <c r="U450" s="769">
        <v>1</v>
      </c>
    </row>
    <row r="451" spans="1:21" ht="14.4" customHeight="1" x14ac:dyDescent="0.3">
      <c r="A451" s="727">
        <v>32</v>
      </c>
      <c r="B451" s="728" t="s">
        <v>2677</v>
      </c>
      <c r="C451" s="728" t="s">
        <v>2681</v>
      </c>
      <c r="D451" s="811" t="s">
        <v>5086</v>
      </c>
      <c r="E451" s="812" t="s">
        <v>2701</v>
      </c>
      <c r="F451" s="728" t="s">
        <v>2678</v>
      </c>
      <c r="G451" s="728" t="s">
        <v>2796</v>
      </c>
      <c r="H451" s="728" t="s">
        <v>568</v>
      </c>
      <c r="I451" s="728" t="s">
        <v>2797</v>
      </c>
      <c r="J451" s="728" t="s">
        <v>1421</v>
      </c>
      <c r="K451" s="728" t="s">
        <v>2232</v>
      </c>
      <c r="L451" s="729">
        <v>78.33</v>
      </c>
      <c r="M451" s="729">
        <v>391.65</v>
      </c>
      <c r="N451" s="728">
        <v>5</v>
      </c>
      <c r="O451" s="813">
        <v>2</v>
      </c>
      <c r="P451" s="729">
        <v>391.65</v>
      </c>
      <c r="Q451" s="746">
        <v>1</v>
      </c>
      <c r="R451" s="728">
        <v>5</v>
      </c>
      <c r="S451" s="746">
        <v>1</v>
      </c>
      <c r="T451" s="813">
        <v>2</v>
      </c>
      <c r="U451" s="769">
        <v>1</v>
      </c>
    </row>
    <row r="452" spans="1:21" ht="14.4" customHeight="1" x14ac:dyDescent="0.3">
      <c r="A452" s="727">
        <v>32</v>
      </c>
      <c r="B452" s="728" t="s">
        <v>2677</v>
      </c>
      <c r="C452" s="728" t="s">
        <v>2681</v>
      </c>
      <c r="D452" s="811" t="s">
        <v>5086</v>
      </c>
      <c r="E452" s="812" t="s">
        <v>2701</v>
      </c>
      <c r="F452" s="728" t="s">
        <v>2678</v>
      </c>
      <c r="G452" s="728" t="s">
        <v>2796</v>
      </c>
      <c r="H452" s="728" t="s">
        <v>568</v>
      </c>
      <c r="I452" s="728" t="s">
        <v>3195</v>
      </c>
      <c r="J452" s="728" t="s">
        <v>2799</v>
      </c>
      <c r="K452" s="728" t="s">
        <v>3196</v>
      </c>
      <c r="L452" s="729">
        <v>195.83</v>
      </c>
      <c r="M452" s="729">
        <v>195.83</v>
      </c>
      <c r="N452" s="728">
        <v>1</v>
      </c>
      <c r="O452" s="813">
        <v>0.5</v>
      </c>
      <c r="P452" s="729">
        <v>195.83</v>
      </c>
      <c r="Q452" s="746">
        <v>1</v>
      </c>
      <c r="R452" s="728">
        <v>1</v>
      </c>
      <c r="S452" s="746">
        <v>1</v>
      </c>
      <c r="T452" s="813">
        <v>0.5</v>
      </c>
      <c r="U452" s="769">
        <v>1</v>
      </c>
    </row>
    <row r="453" spans="1:21" ht="14.4" customHeight="1" x14ac:dyDescent="0.3">
      <c r="A453" s="727">
        <v>32</v>
      </c>
      <c r="B453" s="728" t="s">
        <v>2677</v>
      </c>
      <c r="C453" s="728" t="s">
        <v>2681</v>
      </c>
      <c r="D453" s="811" t="s">
        <v>5086</v>
      </c>
      <c r="E453" s="812" t="s">
        <v>2701</v>
      </c>
      <c r="F453" s="728" t="s">
        <v>2678</v>
      </c>
      <c r="G453" s="728" t="s">
        <v>2800</v>
      </c>
      <c r="H453" s="728" t="s">
        <v>661</v>
      </c>
      <c r="I453" s="728" t="s">
        <v>3113</v>
      </c>
      <c r="J453" s="728" t="s">
        <v>761</v>
      </c>
      <c r="K453" s="728" t="s">
        <v>2189</v>
      </c>
      <c r="L453" s="729">
        <v>85.16</v>
      </c>
      <c r="M453" s="729">
        <v>85.16</v>
      </c>
      <c r="N453" s="728">
        <v>1</v>
      </c>
      <c r="O453" s="813">
        <v>0.5</v>
      </c>
      <c r="P453" s="729">
        <v>85.16</v>
      </c>
      <c r="Q453" s="746">
        <v>1</v>
      </c>
      <c r="R453" s="728">
        <v>1</v>
      </c>
      <c r="S453" s="746">
        <v>1</v>
      </c>
      <c r="T453" s="813">
        <v>0.5</v>
      </c>
      <c r="U453" s="769">
        <v>1</v>
      </c>
    </row>
    <row r="454" spans="1:21" ht="14.4" customHeight="1" x14ac:dyDescent="0.3">
      <c r="A454" s="727">
        <v>32</v>
      </c>
      <c r="B454" s="728" t="s">
        <v>2677</v>
      </c>
      <c r="C454" s="728" t="s">
        <v>2681</v>
      </c>
      <c r="D454" s="811" t="s">
        <v>5086</v>
      </c>
      <c r="E454" s="812" t="s">
        <v>2701</v>
      </c>
      <c r="F454" s="728" t="s">
        <v>2678</v>
      </c>
      <c r="G454" s="728" t="s">
        <v>2800</v>
      </c>
      <c r="H454" s="728" t="s">
        <v>661</v>
      </c>
      <c r="I454" s="728" t="s">
        <v>2367</v>
      </c>
      <c r="J454" s="728" t="s">
        <v>761</v>
      </c>
      <c r="K454" s="728" t="s">
        <v>2189</v>
      </c>
      <c r="L454" s="729">
        <v>85.16</v>
      </c>
      <c r="M454" s="729">
        <v>85.16</v>
      </c>
      <c r="N454" s="728">
        <v>1</v>
      </c>
      <c r="O454" s="813">
        <v>1</v>
      </c>
      <c r="P454" s="729">
        <v>85.16</v>
      </c>
      <c r="Q454" s="746">
        <v>1</v>
      </c>
      <c r="R454" s="728">
        <v>1</v>
      </c>
      <c r="S454" s="746">
        <v>1</v>
      </c>
      <c r="T454" s="813">
        <v>1</v>
      </c>
      <c r="U454" s="769">
        <v>1</v>
      </c>
    </row>
    <row r="455" spans="1:21" ht="14.4" customHeight="1" x14ac:dyDescent="0.3">
      <c r="A455" s="727">
        <v>32</v>
      </c>
      <c r="B455" s="728" t="s">
        <v>2677</v>
      </c>
      <c r="C455" s="728" t="s">
        <v>2681</v>
      </c>
      <c r="D455" s="811" t="s">
        <v>5086</v>
      </c>
      <c r="E455" s="812" t="s">
        <v>2701</v>
      </c>
      <c r="F455" s="728" t="s">
        <v>2678</v>
      </c>
      <c r="G455" s="728" t="s">
        <v>2802</v>
      </c>
      <c r="H455" s="728" t="s">
        <v>568</v>
      </c>
      <c r="I455" s="728" t="s">
        <v>3197</v>
      </c>
      <c r="J455" s="728" t="s">
        <v>805</v>
      </c>
      <c r="K455" s="728" t="s">
        <v>3198</v>
      </c>
      <c r="L455" s="729">
        <v>91.11</v>
      </c>
      <c r="M455" s="729">
        <v>91.11</v>
      </c>
      <c r="N455" s="728">
        <v>1</v>
      </c>
      <c r="O455" s="813">
        <v>0.5</v>
      </c>
      <c r="P455" s="729">
        <v>91.11</v>
      </c>
      <c r="Q455" s="746">
        <v>1</v>
      </c>
      <c r="R455" s="728">
        <v>1</v>
      </c>
      <c r="S455" s="746">
        <v>1</v>
      </c>
      <c r="T455" s="813">
        <v>0.5</v>
      </c>
      <c r="U455" s="769">
        <v>1</v>
      </c>
    </row>
    <row r="456" spans="1:21" ht="14.4" customHeight="1" x14ac:dyDescent="0.3">
      <c r="A456" s="727">
        <v>32</v>
      </c>
      <c r="B456" s="728" t="s">
        <v>2677</v>
      </c>
      <c r="C456" s="728" t="s">
        <v>2681</v>
      </c>
      <c r="D456" s="811" t="s">
        <v>5086</v>
      </c>
      <c r="E456" s="812" t="s">
        <v>2701</v>
      </c>
      <c r="F456" s="728" t="s">
        <v>2678</v>
      </c>
      <c r="G456" s="728" t="s">
        <v>2751</v>
      </c>
      <c r="H456" s="728" t="s">
        <v>661</v>
      </c>
      <c r="I456" s="728" t="s">
        <v>2260</v>
      </c>
      <c r="J456" s="728" t="s">
        <v>2261</v>
      </c>
      <c r="K456" s="728" t="s">
        <v>2262</v>
      </c>
      <c r="L456" s="729">
        <v>846.47</v>
      </c>
      <c r="M456" s="729">
        <v>2539.41</v>
      </c>
      <c r="N456" s="728">
        <v>3</v>
      </c>
      <c r="O456" s="813">
        <v>2</v>
      </c>
      <c r="P456" s="729">
        <v>2539.41</v>
      </c>
      <c r="Q456" s="746">
        <v>1</v>
      </c>
      <c r="R456" s="728">
        <v>3</v>
      </c>
      <c r="S456" s="746">
        <v>1</v>
      </c>
      <c r="T456" s="813">
        <v>2</v>
      </c>
      <c r="U456" s="769">
        <v>1</v>
      </c>
    </row>
    <row r="457" spans="1:21" ht="14.4" customHeight="1" x14ac:dyDescent="0.3">
      <c r="A457" s="727">
        <v>32</v>
      </c>
      <c r="B457" s="728" t="s">
        <v>2677</v>
      </c>
      <c r="C457" s="728" t="s">
        <v>2681</v>
      </c>
      <c r="D457" s="811" t="s">
        <v>5086</v>
      </c>
      <c r="E457" s="812" t="s">
        <v>2701</v>
      </c>
      <c r="F457" s="728" t="s">
        <v>2678</v>
      </c>
      <c r="G457" s="728" t="s">
        <v>2751</v>
      </c>
      <c r="H457" s="728" t="s">
        <v>661</v>
      </c>
      <c r="I457" s="728" t="s">
        <v>2260</v>
      </c>
      <c r="J457" s="728" t="s">
        <v>2261</v>
      </c>
      <c r="K457" s="728" t="s">
        <v>2262</v>
      </c>
      <c r="L457" s="729">
        <v>3231.81</v>
      </c>
      <c r="M457" s="729">
        <v>32318.100000000002</v>
      </c>
      <c r="N457" s="728">
        <v>10</v>
      </c>
      <c r="O457" s="813">
        <v>6.5</v>
      </c>
      <c r="P457" s="729">
        <v>25854.480000000003</v>
      </c>
      <c r="Q457" s="746">
        <v>0.8</v>
      </c>
      <c r="R457" s="728">
        <v>8</v>
      </c>
      <c r="S457" s="746">
        <v>0.8</v>
      </c>
      <c r="T457" s="813">
        <v>5</v>
      </c>
      <c r="U457" s="769">
        <v>0.76923076923076927</v>
      </c>
    </row>
    <row r="458" spans="1:21" ht="14.4" customHeight="1" x14ac:dyDescent="0.3">
      <c r="A458" s="727">
        <v>32</v>
      </c>
      <c r="B458" s="728" t="s">
        <v>2677</v>
      </c>
      <c r="C458" s="728" t="s">
        <v>2681</v>
      </c>
      <c r="D458" s="811" t="s">
        <v>5086</v>
      </c>
      <c r="E458" s="812" t="s">
        <v>2701</v>
      </c>
      <c r="F458" s="728" t="s">
        <v>2678</v>
      </c>
      <c r="G458" s="728" t="s">
        <v>2808</v>
      </c>
      <c r="H458" s="728" t="s">
        <v>568</v>
      </c>
      <c r="I458" s="728" t="s">
        <v>2944</v>
      </c>
      <c r="J458" s="728" t="s">
        <v>902</v>
      </c>
      <c r="K458" s="728" t="s">
        <v>2887</v>
      </c>
      <c r="L458" s="729">
        <v>42.51</v>
      </c>
      <c r="M458" s="729">
        <v>127.53</v>
      </c>
      <c r="N458" s="728">
        <v>3</v>
      </c>
      <c r="O458" s="813">
        <v>1.5</v>
      </c>
      <c r="P458" s="729">
        <v>85.02</v>
      </c>
      <c r="Q458" s="746">
        <v>0.66666666666666663</v>
      </c>
      <c r="R458" s="728">
        <v>2</v>
      </c>
      <c r="S458" s="746">
        <v>0.66666666666666663</v>
      </c>
      <c r="T458" s="813">
        <v>1</v>
      </c>
      <c r="U458" s="769">
        <v>0.66666666666666663</v>
      </c>
    </row>
    <row r="459" spans="1:21" ht="14.4" customHeight="1" x14ac:dyDescent="0.3">
      <c r="A459" s="727">
        <v>32</v>
      </c>
      <c r="B459" s="728" t="s">
        <v>2677</v>
      </c>
      <c r="C459" s="728" t="s">
        <v>2681</v>
      </c>
      <c r="D459" s="811" t="s">
        <v>5086</v>
      </c>
      <c r="E459" s="812" t="s">
        <v>2701</v>
      </c>
      <c r="F459" s="728" t="s">
        <v>2678</v>
      </c>
      <c r="G459" s="728" t="s">
        <v>2811</v>
      </c>
      <c r="H459" s="728" t="s">
        <v>568</v>
      </c>
      <c r="I459" s="728" t="s">
        <v>3199</v>
      </c>
      <c r="J459" s="728" t="s">
        <v>2813</v>
      </c>
      <c r="K459" s="728" t="s">
        <v>3200</v>
      </c>
      <c r="L459" s="729">
        <v>424.24</v>
      </c>
      <c r="M459" s="729">
        <v>424.24</v>
      </c>
      <c r="N459" s="728">
        <v>1</v>
      </c>
      <c r="O459" s="813">
        <v>0.5</v>
      </c>
      <c r="P459" s="729">
        <v>424.24</v>
      </c>
      <c r="Q459" s="746">
        <v>1</v>
      </c>
      <c r="R459" s="728">
        <v>1</v>
      </c>
      <c r="S459" s="746">
        <v>1</v>
      </c>
      <c r="T459" s="813">
        <v>0.5</v>
      </c>
      <c r="U459" s="769">
        <v>1</v>
      </c>
    </row>
    <row r="460" spans="1:21" ht="14.4" customHeight="1" x14ac:dyDescent="0.3">
      <c r="A460" s="727">
        <v>32</v>
      </c>
      <c r="B460" s="728" t="s">
        <v>2677</v>
      </c>
      <c r="C460" s="728" t="s">
        <v>2681</v>
      </c>
      <c r="D460" s="811" t="s">
        <v>5086</v>
      </c>
      <c r="E460" s="812" t="s">
        <v>2701</v>
      </c>
      <c r="F460" s="728" t="s">
        <v>2678</v>
      </c>
      <c r="G460" s="728" t="s">
        <v>3201</v>
      </c>
      <c r="H460" s="728" t="s">
        <v>568</v>
      </c>
      <c r="I460" s="728" t="s">
        <v>3202</v>
      </c>
      <c r="J460" s="728" t="s">
        <v>3203</v>
      </c>
      <c r="K460" s="728" t="s">
        <v>2868</v>
      </c>
      <c r="L460" s="729">
        <v>32.81</v>
      </c>
      <c r="M460" s="729">
        <v>32.81</v>
      </c>
      <c r="N460" s="728">
        <v>1</v>
      </c>
      <c r="O460" s="813">
        <v>1</v>
      </c>
      <c r="P460" s="729"/>
      <c r="Q460" s="746">
        <v>0</v>
      </c>
      <c r="R460" s="728"/>
      <c r="S460" s="746">
        <v>0</v>
      </c>
      <c r="T460" s="813"/>
      <c r="U460" s="769">
        <v>0</v>
      </c>
    </row>
    <row r="461" spans="1:21" ht="14.4" customHeight="1" x14ac:dyDescent="0.3">
      <c r="A461" s="727">
        <v>32</v>
      </c>
      <c r="B461" s="728" t="s">
        <v>2677</v>
      </c>
      <c r="C461" s="728" t="s">
        <v>2681</v>
      </c>
      <c r="D461" s="811" t="s">
        <v>5086</v>
      </c>
      <c r="E461" s="812" t="s">
        <v>2701</v>
      </c>
      <c r="F461" s="728" t="s">
        <v>2678</v>
      </c>
      <c r="G461" s="728" t="s">
        <v>2752</v>
      </c>
      <c r="H461" s="728" t="s">
        <v>568</v>
      </c>
      <c r="I461" s="728" t="s">
        <v>3061</v>
      </c>
      <c r="J461" s="728" t="s">
        <v>1680</v>
      </c>
      <c r="K461" s="728" t="s">
        <v>3062</v>
      </c>
      <c r="L461" s="729">
        <v>55.01</v>
      </c>
      <c r="M461" s="729">
        <v>55.01</v>
      </c>
      <c r="N461" s="728">
        <v>1</v>
      </c>
      <c r="O461" s="813">
        <v>1</v>
      </c>
      <c r="P461" s="729"/>
      <c r="Q461" s="746">
        <v>0</v>
      </c>
      <c r="R461" s="728"/>
      <c r="S461" s="746">
        <v>0</v>
      </c>
      <c r="T461" s="813"/>
      <c r="U461" s="769">
        <v>0</v>
      </c>
    </row>
    <row r="462" spans="1:21" ht="14.4" customHeight="1" x14ac:dyDescent="0.3">
      <c r="A462" s="727">
        <v>32</v>
      </c>
      <c r="B462" s="728" t="s">
        <v>2677</v>
      </c>
      <c r="C462" s="728" t="s">
        <v>2681</v>
      </c>
      <c r="D462" s="811" t="s">
        <v>5086</v>
      </c>
      <c r="E462" s="812" t="s">
        <v>2701</v>
      </c>
      <c r="F462" s="728" t="s">
        <v>2678</v>
      </c>
      <c r="G462" s="728" t="s">
        <v>3204</v>
      </c>
      <c r="H462" s="728" t="s">
        <v>568</v>
      </c>
      <c r="I462" s="728" t="s">
        <v>3205</v>
      </c>
      <c r="J462" s="728" t="s">
        <v>3206</v>
      </c>
      <c r="K462" s="728" t="s">
        <v>3207</v>
      </c>
      <c r="L462" s="729">
        <v>0</v>
      </c>
      <c r="M462" s="729">
        <v>0</v>
      </c>
      <c r="N462" s="728">
        <v>1</v>
      </c>
      <c r="O462" s="813">
        <v>0.5</v>
      </c>
      <c r="P462" s="729">
        <v>0</v>
      </c>
      <c r="Q462" s="746"/>
      <c r="R462" s="728">
        <v>1</v>
      </c>
      <c r="S462" s="746">
        <v>1</v>
      </c>
      <c r="T462" s="813">
        <v>0.5</v>
      </c>
      <c r="U462" s="769">
        <v>1</v>
      </c>
    </row>
    <row r="463" spans="1:21" ht="14.4" customHeight="1" x14ac:dyDescent="0.3">
      <c r="A463" s="727">
        <v>32</v>
      </c>
      <c r="B463" s="728" t="s">
        <v>2677</v>
      </c>
      <c r="C463" s="728" t="s">
        <v>2681</v>
      </c>
      <c r="D463" s="811" t="s">
        <v>5086</v>
      </c>
      <c r="E463" s="812" t="s">
        <v>2701</v>
      </c>
      <c r="F463" s="728" t="s">
        <v>2678</v>
      </c>
      <c r="G463" s="728" t="s">
        <v>2888</v>
      </c>
      <c r="H463" s="728" t="s">
        <v>568</v>
      </c>
      <c r="I463" s="728" t="s">
        <v>2966</v>
      </c>
      <c r="J463" s="728" t="s">
        <v>2890</v>
      </c>
      <c r="K463" s="728" t="s">
        <v>2967</v>
      </c>
      <c r="L463" s="729">
        <v>879.21</v>
      </c>
      <c r="M463" s="729">
        <v>2637.63</v>
      </c>
      <c r="N463" s="728">
        <v>3</v>
      </c>
      <c r="O463" s="813">
        <v>1.5</v>
      </c>
      <c r="P463" s="729">
        <v>879.21</v>
      </c>
      <c r="Q463" s="746">
        <v>0.33333333333333331</v>
      </c>
      <c r="R463" s="728">
        <v>1</v>
      </c>
      <c r="S463" s="746">
        <v>0.33333333333333331</v>
      </c>
      <c r="T463" s="813">
        <v>0.5</v>
      </c>
      <c r="U463" s="769">
        <v>0.33333333333333331</v>
      </c>
    </row>
    <row r="464" spans="1:21" ht="14.4" customHeight="1" x14ac:dyDescent="0.3">
      <c r="A464" s="727">
        <v>32</v>
      </c>
      <c r="B464" s="728" t="s">
        <v>2677</v>
      </c>
      <c r="C464" s="728" t="s">
        <v>2681</v>
      </c>
      <c r="D464" s="811" t="s">
        <v>5086</v>
      </c>
      <c r="E464" s="812" t="s">
        <v>2701</v>
      </c>
      <c r="F464" s="728" t="s">
        <v>2678</v>
      </c>
      <c r="G464" s="728" t="s">
        <v>2755</v>
      </c>
      <c r="H464" s="728" t="s">
        <v>568</v>
      </c>
      <c r="I464" s="728" t="s">
        <v>3066</v>
      </c>
      <c r="J464" s="728" t="s">
        <v>1442</v>
      </c>
      <c r="K464" s="728" t="s">
        <v>3067</v>
      </c>
      <c r="L464" s="729">
        <v>49.38</v>
      </c>
      <c r="M464" s="729">
        <v>49.38</v>
      </c>
      <c r="N464" s="728">
        <v>1</v>
      </c>
      <c r="O464" s="813">
        <v>0.5</v>
      </c>
      <c r="P464" s="729"/>
      <c r="Q464" s="746">
        <v>0</v>
      </c>
      <c r="R464" s="728"/>
      <c r="S464" s="746">
        <v>0</v>
      </c>
      <c r="T464" s="813"/>
      <c r="U464" s="769">
        <v>0</v>
      </c>
    </row>
    <row r="465" spans="1:21" ht="14.4" customHeight="1" x14ac:dyDescent="0.3">
      <c r="A465" s="727">
        <v>32</v>
      </c>
      <c r="B465" s="728" t="s">
        <v>2677</v>
      </c>
      <c r="C465" s="728" t="s">
        <v>2681</v>
      </c>
      <c r="D465" s="811" t="s">
        <v>5086</v>
      </c>
      <c r="E465" s="812" t="s">
        <v>2701</v>
      </c>
      <c r="F465" s="728" t="s">
        <v>2678</v>
      </c>
      <c r="G465" s="728" t="s">
        <v>2755</v>
      </c>
      <c r="H465" s="728" t="s">
        <v>568</v>
      </c>
      <c r="I465" s="728" t="s">
        <v>3208</v>
      </c>
      <c r="J465" s="728" t="s">
        <v>1442</v>
      </c>
      <c r="K465" s="728" t="s">
        <v>3209</v>
      </c>
      <c r="L465" s="729">
        <v>98.75</v>
      </c>
      <c r="M465" s="729">
        <v>98.75</v>
      </c>
      <c r="N465" s="728">
        <v>1</v>
      </c>
      <c r="O465" s="813">
        <v>0.5</v>
      </c>
      <c r="P465" s="729">
        <v>98.75</v>
      </c>
      <c r="Q465" s="746">
        <v>1</v>
      </c>
      <c r="R465" s="728">
        <v>1</v>
      </c>
      <c r="S465" s="746">
        <v>1</v>
      </c>
      <c r="T465" s="813">
        <v>0.5</v>
      </c>
      <c r="U465" s="769">
        <v>1</v>
      </c>
    </row>
    <row r="466" spans="1:21" ht="14.4" customHeight="1" x14ac:dyDescent="0.3">
      <c r="A466" s="727">
        <v>32</v>
      </c>
      <c r="B466" s="728" t="s">
        <v>2677</v>
      </c>
      <c r="C466" s="728" t="s">
        <v>2681</v>
      </c>
      <c r="D466" s="811" t="s">
        <v>5086</v>
      </c>
      <c r="E466" s="812" t="s">
        <v>2701</v>
      </c>
      <c r="F466" s="728" t="s">
        <v>2678</v>
      </c>
      <c r="G466" s="728" t="s">
        <v>2755</v>
      </c>
      <c r="H466" s="728" t="s">
        <v>568</v>
      </c>
      <c r="I466" s="728" t="s">
        <v>2756</v>
      </c>
      <c r="J466" s="728" t="s">
        <v>1022</v>
      </c>
      <c r="K466" s="728" t="s">
        <v>2757</v>
      </c>
      <c r="L466" s="729">
        <v>98.75</v>
      </c>
      <c r="M466" s="729">
        <v>98.75</v>
      </c>
      <c r="N466" s="728">
        <v>1</v>
      </c>
      <c r="O466" s="813">
        <v>0.5</v>
      </c>
      <c r="P466" s="729">
        <v>98.75</v>
      </c>
      <c r="Q466" s="746">
        <v>1</v>
      </c>
      <c r="R466" s="728">
        <v>1</v>
      </c>
      <c r="S466" s="746">
        <v>1</v>
      </c>
      <c r="T466" s="813">
        <v>0.5</v>
      </c>
      <c r="U466" s="769">
        <v>1</v>
      </c>
    </row>
    <row r="467" spans="1:21" ht="14.4" customHeight="1" x14ac:dyDescent="0.3">
      <c r="A467" s="727">
        <v>32</v>
      </c>
      <c r="B467" s="728" t="s">
        <v>2677</v>
      </c>
      <c r="C467" s="728" t="s">
        <v>2681</v>
      </c>
      <c r="D467" s="811" t="s">
        <v>5086</v>
      </c>
      <c r="E467" s="812" t="s">
        <v>2701</v>
      </c>
      <c r="F467" s="728" t="s">
        <v>2678</v>
      </c>
      <c r="G467" s="728" t="s">
        <v>3210</v>
      </c>
      <c r="H467" s="728" t="s">
        <v>568</v>
      </c>
      <c r="I467" s="728" t="s">
        <v>3211</v>
      </c>
      <c r="J467" s="728" t="s">
        <v>3212</v>
      </c>
      <c r="K467" s="728" t="s">
        <v>3213</v>
      </c>
      <c r="L467" s="729">
        <v>24.37</v>
      </c>
      <c r="M467" s="729">
        <v>24.37</v>
      </c>
      <c r="N467" s="728">
        <v>1</v>
      </c>
      <c r="O467" s="813">
        <v>0.5</v>
      </c>
      <c r="P467" s="729"/>
      <c r="Q467" s="746">
        <v>0</v>
      </c>
      <c r="R467" s="728"/>
      <c r="S467" s="746">
        <v>0</v>
      </c>
      <c r="T467" s="813"/>
      <c r="U467" s="769">
        <v>0</v>
      </c>
    </row>
    <row r="468" spans="1:21" ht="14.4" customHeight="1" x14ac:dyDescent="0.3">
      <c r="A468" s="727">
        <v>32</v>
      </c>
      <c r="B468" s="728" t="s">
        <v>2677</v>
      </c>
      <c r="C468" s="728" t="s">
        <v>2681</v>
      </c>
      <c r="D468" s="811" t="s">
        <v>5086</v>
      </c>
      <c r="E468" s="812" t="s">
        <v>2701</v>
      </c>
      <c r="F468" s="728" t="s">
        <v>2678</v>
      </c>
      <c r="G468" s="728" t="s">
        <v>3140</v>
      </c>
      <c r="H468" s="728" t="s">
        <v>568</v>
      </c>
      <c r="I468" s="728" t="s">
        <v>3141</v>
      </c>
      <c r="J468" s="728" t="s">
        <v>1154</v>
      </c>
      <c r="K468" s="728" t="s">
        <v>3142</v>
      </c>
      <c r="L468" s="729">
        <v>111.07</v>
      </c>
      <c r="M468" s="729">
        <v>111.07</v>
      </c>
      <c r="N468" s="728">
        <v>1</v>
      </c>
      <c r="O468" s="813">
        <v>0.5</v>
      </c>
      <c r="P468" s="729">
        <v>111.07</v>
      </c>
      <c r="Q468" s="746">
        <v>1</v>
      </c>
      <c r="R468" s="728">
        <v>1</v>
      </c>
      <c r="S468" s="746">
        <v>1</v>
      </c>
      <c r="T468" s="813">
        <v>0.5</v>
      </c>
      <c r="U468" s="769">
        <v>1</v>
      </c>
    </row>
    <row r="469" spans="1:21" ht="14.4" customHeight="1" x14ac:dyDescent="0.3">
      <c r="A469" s="727">
        <v>32</v>
      </c>
      <c r="B469" s="728" t="s">
        <v>2677</v>
      </c>
      <c r="C469" s="728" t="s">
        <v>2681</v>
      </c>
      <c r="D469" s="811" t="s">
        <v>5086</v>
      </c>
      <c r="E469" s="812" t="s">
        <v>2701</v>
      </c>
      <c r="F469" s="728" t="s">
        <v>2678</v>
      </c>
      <c r="G469" s="728" t="s">
        <v>3140</v>
      </c>
      <c r="H469" s="728" t="s">
        <v>568</v>
      </c>
      <c r="I469" s="728" t="s">
        <v>3214</v>
      </c>
      <c r="J469" s="728" t="s">
        <v>1154</v>
      </c>
      <c r="K469" s="728" t="s">
        <v>3142</v>
      </c>
      <c r="L469" s="729">
        <v>111.07</v>
      </c>
      <c r="M469" s="729">
        <v>333.21</v>
      </c>
      <c r="N469" s="728">
        <v>3</v>
      </c>
      <c r="O469" s="813">
        <v>1</v>
      </c>
      <c r="P469" s="729">
        <v>333.21</v>
      </c>
      <c r="Q469" s="746">
        <v>1</v>
      </c>
      <c r="R469" s="728">
        <v>3</v>
      </c>
      <c r="S469" s="746">
        <v>1</v>
      </c>
      <c r="T469" s="813">
        <v>1</v>
      </c>
      <c r="U469" s="769">
        <v>1</v>
      </c>
    </row>
    <row r="470" spans="1:21" ht="14.4" customHeight="1" x14ac:dyDescent="0.3">
      <c r="A470" s="727">
        <v>32</v>
      </c>
      <c r="B470" s="728" t="s">
        <v>2677</v>
      </c>
      <c r="C470" s="728" t="s">
        <v>2681</v>
      </c>
      <c r="D470" s="811" t="s">
        <v>5086</v>
      </c>
      <c r="E470" s="812" t="s">
        <v>2701</v>
      </c>
      <c r="F470" s="728" t="s">
        <v>2678</v>
      </c>
      <c r="G470" s="728" t="s">
        <v>2729</v>
      </c>
      <c r="H470" s="728" t="s">
        <v>568</v>
      </c>
      <c r="I470" s="728" t="s">
        <v>2730</v>
      </c>
      <c r="J470" s="728" t="s">
        <v>2731</v>
      </c>
      <c r="K470" s="728" t="s">
        <v>2732</v>
      </c>
      <c r="L470" s="729">
        <v>88.76</v>
      </c>
      <c r="M470" s="729">
        <v>266.28000000000003</v>
      </c>
      <c r="N470" s="728">
        <v>3</v>
      </c>
      <c r="O470" s="813">
        <v>2.5</v>
      </c>
      <c r="P470" s="729">
        <v>88.76</v>
      </c>
      <c r="Q470" s="746">
        <v>0.33333333333333331</v>
      </c>
      <c r="R470" s="728">
        <v>1</v>
      </c>
      <c r="S470" s="746">
        <v>0.33333333333333331</v>
      </c>
      <c r="T470" s="813">
        <v>0.5</v>
      </c>
      <c r="U470" s="769">
        <v>0.2</v>
      </c>
    </row>
    <row r="471" spans="1:21" ht="14.4" customHeight="1" x14ac:dyDescent="0.3">
      <c r="A471" s="727">
        <v>32</v>
      </c>
      <c r="B471" s="728" t="s">
        <v>2677</v>
      </c>
      <c r="C471" s="728" t="s">
        <v>2681</v>
      </c>
      <c r="D471" s="811" t="s">
        <v>5086</v>
      </c>
      <c r="E471" s="812" t="s">
        <v>2701</v>
      </c>
      <c r="F471" s="728" t="s">
        <v>2678</v>
      </c>
      <c r="G471" s="728" t="s">
        <v>3006</v>
      </c>
      <c r="H471" s="728" t="s">
        <v>568</v>
      </c>
      <c r="I471" s="728" t="s">
        <v>3073</v>
      </c>
      <c r="J471" s="728" t="s">
        <v>1267</v>
      </c>
      <c r="K471" s="728" t="s">
        <v>2600</v>
      </c>
      <c r="L471" s="729">
        <v>760.22</v>
      </c>
      <c r="M471" s="729">
        <v>760.22</v>
      </c>
      <c r="N471" s="728">
        <v>1</v>
      </c>
      <c r="O471" s="813">
        <v>0.5</v>
      </c>
      <c r="P471" s="729">
        <v>760.22</v>
      </c>
      <c r="Q471" s="746">
        <v>1</v>
      </c>
      <c r="R471" s="728">
        <v>1</v>
      </c>
      <c r="S471" s="746">
        <v>1</v>
      </c>
      <c r="T471" s="813">
        <v>0.5</v>
      </c>
      <c r="U471" s="769">
        <v>1</v>
      </c>
    </row>
    <row r="472" spans="1:21" ht="14.4" customHeight="1" x14ac:dyDescent="0.3">
      <c r="A472" s="727">
        <v>32</v>
      </c>
      <c r="B472" s="728" t="s">
        <v>2677</v>
      </c>
      <c r="C472" s="728" t="s">
        <v>2681</v>
      </c>
      <c r="D472" s="811" t="s">
        <v>5086</v>
      </c>
      <c r="E472" s="812" t="s">
        <v>2701</v>
      </c>
      <c r="F472" s="728" t="s">
        <v>2678</v>
      </c>
      <c r="G472" s="728" t="s">
        <v>2902</v>
      </c>
      <c r="H472" s="728" t="s">
        <v>568</v>
      </c>
      <c r="I472" s="728" t="s">
        <v>3215</v>
      </c>
      <c r="J472" s="728" t="s">
        <v>863</v>
      </c>
      <c r="K472" s="728" t="s">
        <v>3200</v>
      </c>
      <c r="L472" s="729">
        <v>0</v>
      </c>
      <c r="M472" s="729">
        <v>0</v>
      </c>
      <c r="N472" s="728">
        <v>1</v>
      </c>
      <c r="O472" s="813">
        <v>0.5</v>
      </c>
      <c r="P472" s="729">
        <v>0</v>
      </c>
      <c r="Q472" s="746"/>
      <c r="R472" s="728">
        <v>1</v>
      </c>
      <c r="S472" s="746">
        <v>1</v>
      </c>
      <c r="T472" s="813">
        <v>0.5</v>
      </c>
      <c r="U472" s="769">
        <v>1</v>
      </c>
    </row>
    <row r="473" spans="1:21" ht="14.4" customHeight="1" x14ac:dyDescent="0.3">
      <c r="A473" s="727">
        <v>32</v>
      </c>
      <c r="B473" s="728" t="s">
        <v>2677</v>
      </c>
      <c r="C473" s="728" t="s">
        <v>2681</v>
      </c>
      <c r="D473" s="811" t="s">
        <v>5086</v>
      </c>
      <c r="E473" s="812" t="s">
        <v>2701</v>
      </c>
      <c r="F473" s="728" t="s">
        <v>2678</v>
      </c>
      <c r="G473" s="728" t="s">
        <v>2902</v>
      </c>
      <c r="H473" s="728" t="s">
        <v>568</v>
      </c>
      <c r="I473" s="728" t="s">
        <v>3009</v>
      </c>
      <c r="J473" s="728" t="s">
        <v>3010</v>
      </c>
      <c r="K473" s="728" t="s">
        <v>3011</v>
      </c>
      <c r="L473" s="729">
        <v>0</v>
      </c>
      <c r="M473" s="729">
        <v>0</v>
      </c>
      <c r="N473" s="728">
        <v>3</v>
      </c>
      <c r="O473" s="813">
        <v>0.5</v>
      </c>
      <c r="P473" s="729">
        <v>0</v>
      </c>
      <c r="Q473" s="746"/>
      <c r="R473" s="728">
        <v>3</v>
      </c>
      <c r="S473" s="746">
        <v>1</v>
      </c>
      <c r="T473" s="813">
        <v>0.5</v>
      </c>
      <c r="U473" s="769">
        <v>1</v>
      </c>
    </row>
    <row r="474" spans="1:21" ht="14.4" customHeight="1" x14ac:dyDescent="0.3">
      <c r="A474" s="727">
        <v>32</v>
      </c>
      <c r="B474" s="728" t="s">
        <v>2677</v>
      </c>
      <c r="C474" s="728" t="s">
        <v>2681</v>
      </c>
      <c r="D474" s="811" t="s">
        <v>5086</v>
      </c>
      <c r="E474" s="812" t="s">
        <v>2701</v>
      </c>
      <c r="F474" s="728" t="s">
        <v>2678</v>
      </c>
      <c r="G474" s="728" t="s">
        <v>3216</v>
      </c>
      <c r="H474" s="728" t="s">
        <v>568</v>
      </c>
      <c r="I474" s="728" t="s">
        <v>3217</v>
      </c>
      <c r="J474" s="728" t="s">
        <v>3218</v>
      </c>
      <c r="K474" s="728" t="s">
        <v>3219</v>
      </c>
      <c r="L474" s="729">
        <v>103.64</v>
      </c>
      <c r="M474" s="729">
        <v>103.64</v>
      </c>
      <c r="N474" s="728">
        <v>1</v>
      </c>
      <c r="O474" s="813">
        <v>0.5</v>
      </c>
      <c r="P474" s="729">
        <v>103.64</v>
      </c>
      <c r="Q474" s="746">
        <v>1</v>
      </c>
      <c r="R474" s="728">
        <v>1</v>
      </c>
      <c r="S474" s="746">
        <v>1</v>
      </c>
      <c r="T474" s="813">
        <v>0.5</v>
      </c>
      <c r="U474" s="769">
        <v>1</v>
      </c>
    </row>
    <row r="475" spans="1:21" ht="14.4" customHeight="1" x14ac:dyDescent="0.3">
      <c r="A475" s="727">
        <v>32</v>
      </c>
      <c r="B475" s="728" t="s">
        <v>2677</v>
      </c>
      <c r="C475" s="728" t="s">
        <v>2681</v>
      </c>
      <c r="D475" s="811" t="s">
        <v>5086</v>
      </c>
      <c r="E475" s="812" t="s">
        <v>2701</v>
      </c>
      <c r="F475" s="728" t="s">
        <v>2678</v>
      </c>
      <c r="G475" s="728" t="s">
        <v>2972</v>
      </c>
      <c r="H475" s="728" t="s">
        <v>568</v>
      </c>
      <c r="I475" s="728" t="s">
        <v>3220</v>
      </c>
      <c r="J475" s="728" t="s">
        <v>3013</v>
      </c>
      <c r="K475" s="728" t="s">
        <v>3221</v>
      </c>
      <c r="L475" s="729">
        <v>49.96</v>
      </c>
      <c r="M475" s="729">
        <v>49.96</v>
      </c>
      <c r="N475" s="728">
        <v>1</v>
      </c>
      <c r="O475" s="813">
        <v>0.5</v>
      </c>
      <c r="P475" s="729">
        <v>49.96</v>
      </c>
      <c r="Q475" s="746">
        <v>1</v>
      </c>
      <c r="R475" s="728">
        <v>1</v>
      </c>
      <c r="S475" s="746">
        <v>1</v>
      </c>
      <c r="T475" s="813">
        <v>0.5</v>
      </c>
      <c r="U475" s="769">
        <v>1</v>
      </c>
    </row>
    <row r="476" spans="1:21" ht="14.4" customHeight="1" x14ac:dyDescent="0.3">
      <c r="A476" s="727">
        <v>32</v>
      </c>
      <c r="B476" s="728" t="s">
        <v>2677</v>
      </c>
      <c r="C476" s="728" t="s">
        <v>2681</v>
      </c>
      <c r="D476" s="811" t="s">
        <v>5086</v>
      </c>
      <c r="E476" s="812" t="s">
        <v>2701</v>
      </c>
      <c r="F476" s="728" t="s">
        <v>2678</v>
      </c>
      <c r="G476" s="728" t="s">
        <v>3222</v>
      </c>
      <c r="H476" s="728" t="s">
        <v>568</v>
      </c>
      <c r="I476" s="728" t="s">
        <v>3223</v>
      </c>
      <c r="J476" s="728" t="s">
        <v>1625</v>
      </c>
      <c r="K476" s="728" t="s">
        <v>2156</v>
      </c>
      <c r="L476" s="729">
        <v>38.56</v>
      </c>
      <c r="M476" s="729">
        <v>38.56</v>
      </c>
      <c r="N476" s="728">
        <v>1</v>
      </c>
      <c r="O476" s="813">
        <v>1</v>
      </c>
      <c r="P476" s="729">
        <v>38.56</v>
      </c>
      <c r="Q476" s="746">
        <v>1</v>
      </c>
      <c r="R476" s="728">
        <v>1</v>
      </c>
      <c r="S476" s="746">
        <v>1</v>
      </c>
      <c r="T476" s="813">
        <v>1</v>
      </c>
      <c r="U476" s="769">
        <v>1</v>
      </c>
    </row>
    <row r="477" spans="1:21" ht="14.4" customHeight="1" x14ac:dyDescent="0.3">
      <c r="A477" s="727">
        <v>32</v>
      </c>
      <c r="B477" s="728" t="s">
        <v>2677</v>
      </c>
      <c r="C477" s="728" t="s">
        <v>2681</v>
      </c>
      <c r="D477" s="811" t="s">
        <v>5086</v>
      </c>
      <c r="E477" s="812" t="s">
        <v>2701</v>
      </c>
      <c r="F477" s="728" t="s">
        <v>2678</v>
      </c>
      <c r="G477" s="728" t="s">
        <v>3224</v>
      </c>
      <c r="H477" s="728" t="s">
        <v>568</v>
      </c>
      <c r="I477" s="728" t="s">
        <v>3225</v>
      </c>
      <c r="J477" s="728" t="s">
        <v>3226</v>
      </c>
      <c r="K477" s="728" t="s">
        <v>3227</v>
      </c>
      <c r="L477" s="729">
        <v>122.73</v>
      </c>
      <c r="M477" s="729">
        <v>245.46</v>
      </c>
      <c r="N477" s="728">
        <v>2</v>
      </c>
      <c r="O477" s="813">
        <v>0.5</v>
      </c>
      <c r="P477" s="729"/>
      <c r="Q477" s="746">
        <v>0</v>
      </c>
      <c r="R477" s="728"/>
      <c r="S477" s="746">
        <v>0</v>
      </c>
      <c r="T477" s="813"/>
      <c r="U477" s="769">
        <v>0</v>
      </c>
    </row>
    <row r="478" spans="1:21" ht="14.4" customHeight="1" x14ac:dyDescent="0.3">
      <c r="A478" s="727">
        <v>32</v>
      </c>
      <c r="B478" s="728" t="s">
        <v>2677</v>
      </c>
      <c r="C478" s="728" t="s">
        <v>2681</v>
      </c>
      <c r="D478" s="811" t="s">
        <v>5086</v>
      </c>
      <c r="E478" s="812" t="s">
        <v>2701</v>
      </c>
      <c r="F478" s="728" t="s">
        <v>2678</v>
      </c>
      <c r="G478" s="728" t="s">
        <v>2976</v>
      </c>
      <c r="H478" s="728" t="s">
        <v>661</v>
      </c>
      <c r="I478" s="728" t="s">
        <v>3143</v>
      </c>
      <c r="J478" s="728" t="s">
        <v>3144</v>
      </c>
      <c r="K478" s="728" t="s">
        <v>3145</v>
      </c>
      <c r="L478" s="729">
        <v>146.9</v>
      </c>
      <c r="M478" s="729">
        <v>146.9</v>
      </c>
      <c r="N478" s="728">
        <v>1</v>
      </c>
      <c r="O478" s="813">
        <v>0.5</v>
      </c>
      <c r="P478" s="729"/>
      <c r="Q478" s="746">
        <v>0</v>
      </c>
      <c r="R478" s="728"/>
      <c r="S478" s="746">
        <v>0</v>
      </c>
      <c r="T478" s="813"/>
      <c r="U478" s="769">
        <v>0</v>
      </c>
    </row>
    <row r="479" spans="1:21" ht="14.4" customHeight="1" x14ac:dyDescent="0.3">
      <c r="A479" s="727">
        <v>32</v>
      </c>
      <c r="B479" s="728" t="s">
        <v>2677</v>
      </c>
      <c r="C479" s="728" t="s">
        <v>2681</v>
      </c>
      <c r="D479" s="811" t="s">
        <v>5086</v>
      </c>
      <c r="E479" s="812" t="s">
        <v>2701</v>
      </c>
      <c r="F479" s="728" t="s">
        <v>2678</v>
      </c>
      <c r="G479" s="728" t="s">
        <v>3228</v>
      </c>
      <c r="H479" s="728" t="s">
        <v>568</v>
      </c>
      <c r="I479" s="728" t="s">
        <v>3229</v>
      </c>
      <c r="J479" s="728" t="s">
        <v>793</v>
      </c>
      <c r="K479" s="728" t="s">
        <v>3230</v>
      </c>
      <c r="L479" s="729">
        <v>53.57</v>
      </c>
      <c r="M479" s="729">
        <v>53.57</v>
      </c>
      <c r="N479" s="728">
        <v>1</v>
      </c>
      <c r="O479" s="813">
        <v>1</v>
      </c>
      <c r="P479" s="729">
        <v>53.57</v>
      </c>
      <c r="Q479" s="746">
        <v>1</v>
      </c>
      <c r="R479" s="728">
        <v>1</v>
      </c>
      <c r="S479" s="746">
        <v>1</v>
      </c>
      <c r="T479" s="813">
        <v>1</v>
      </c>
      <c r="U479" s="769">
        <v>1</v>
      </c>
    </row>
    <row r="480" spans="1:21" ht="14.4" customHeight="1" x14ac:dyDescent="0.3">
      <c r="A480" s="727">
        <v>32</v>
      </c>
      <c r="B480" s="728" t="s">
        <v>2677</v>
      </c>
      <c r="C480" s="728" t="s">
        <v>2681</v>
      </c>
      <c r="D480" s="811" t="s">
        <v>5086</v>
      </c>
      <c r="E480" s="812" t="s">
        <v>2701</v>
      </c>
      <c r="F480" s="728" t="s">
        <v>2678</v>
      </c>
      <c r="G480" s="728" t="s">
        <v>2904</v>
      </c>
      <c r="H480" s="728" t="s">
        <v>568</v>
      </c>
      <c r="I480" s="728" t="s">
        <v>3231</v>
      </c>
      <c r="J480" s="728" t="s">
        <v>2906</v>
      </c>
      <c r="K480" s="728" t="s">
        <v>3232</v>
      </c>
      <c r="L480" s="729">
        <v>58.52</v>
      </c>
      <c r="M480" s="729">
        <v>58.52</v>
      </c>
      <c r="N480" s="728">
        <v>1</v>
      </c>
      <c r="O480" s="813">
        <v>0.5</v>
      </c>
      <c r="P480" s="729">
        <v>58.52</v>
      </c>
      <c r="Q480" s="746">
        <v>1</v>
      </c>
      <c r="R480" s="728">
        <v>1</v>
      </c>
      <c r="S480" s="746">
        <v>1</v>
      </c>
      <c r="T480" s="813">
        <v>0.5</v>
      </c>
      <c r="U480" s="769">
        <v>1</v>
      </c>
    </row>
    <row r="481" spans="1:21" ht="14.4" customHeight="1" x14ac:dyDescent="0.3">
      <c r="A481" s="727">
        <v>32</v>
      </c>
      <c r="B481" s="728" t="s">
        <v>2677</v>
      </c>
      <c r="C481" s="728" t="s">
        <v>2681</v>
      </c>
      <c r="D481" s="811" t="s">
        <v>5086</v>
      </c>
      <c r="E481" s="812" t="s">
        <v>2701</v>
      </c>
      <c r="F481" s="728" t="s">
        <v>2678</v>
      </c>
      <c r="G481" s="728" t="s">
        <v>2762</v>
      </c>
      <c r="H481" s="728" t="s">
        <v>661</v>
      </c>
      <c r="I481" s="728" t="s">
        <v>2763</v>
      </c>
      <c r="J481" s="728" t="s">
        <v>895</v>
      </c>
      <c r="K481" s="728" t="s">
        <v>2137</v>
      </c>
      <c r="L481" s="729">
        <v>368.16</v>
      </c>
      <c r="M481" s="729">
        <v>3313.4400000000005</v>
      </c>
      <c r="N481" s="728">
        <v>9</v>
      </c>
      <c r="O481" s="813">
        <v>3.5</v>
      </c>
      <c r="P481" s="729">
        <v>2577.1200000000003</v>
      </c>
      <c r="Q481" s="746">
        <v>0.77777777777777779</v>
      </c>
      <c r="R481" s="728">
        <v>7</v>
      </c>
      <c r="S481" s="746">
        <v>0.77777777777777779</v>
      </c>
      <c r="T481" s="813">
        <v>3</v>
      </c>
      <c r="U481" s="769">
        <v>0.8571428571428571</v>
      </c>
    </row>
    <row r="482" spans="1:21" ht="14.4" customHeight="1" x14ac:dyDescent="0.3">
      <c r="A482" s="727">
        <v>32</v>
      </c>
      <c r="B482" s="728" t="s">
        <v>2677</v>
      </c>
      <c r="C482" s="728" t="s">
        <v>2681</v>
      </c>
      <c r="D482" s="811" t="s">
        <v>5086</v>
      </c>
      <c r="E482" s="812" t="s">
        <v>2701</v>
      </c>
      <c r="F482" s="728" t="s">
        <v>2678</v>
      </c>
      <c r="G482" s="728" t="s">
        <v>2762</v>
      </c>
      <c r="H482" s="728" t="s">
        <v>661</v>
      </c>
      <c r="I482" s="728" t="s">
        <v>2764</v>
      </c>
      <c r="J482" s="728" t="s">
        <v>895</v>
      </c>
      <c r="K482" s="728" t="s">
        <v>2143</v>
      </c>
      <c r="L482" s="729">
        <v>490.89</v>
      </c>
      <c r="M482" s="729">
        <v>4908.8999999999996</v>
      </c>
      <c r="N482" s="728">
        <v>10</v>
      </c>
      <c r="O482" s="813">
        <v>2.5</v>
      </c>
      <c r="P482" s="729">
        <v>2454.4499999999998</v>
      </c>
      <c r="Q482" s="746">
        <v>0.5</v>
      </c>
      <c r="R482" s="728">
        <v>5</v>
      </c>
      <c r="S482" s="746">
        <v>0.5</v>
      </c>
      <c r="T482" s="813">
        <v>1</v>
      </c>
      <c r="U482" s="769">
        <v>0.4</v>
      </c>
    </row>
    <row r="483" spans="1:21" ht="14.4" customHeight="1" x14ac:dyDescent="0.3">
      <c r="A483" s="727">
        <v>32</v>
      </c>
      <c r="B483" s="728" t="s">
        <v>2677</v>
      </c>
      <c r="C483" s="728" t="s">
        <v>2681</v>
      </c>
      <c r="D483" s="811" t="s">
        <v>5086</v>
      </c>
      <c r="E483" s="812" t="s">
        <v>2701</v>
      </c>
      <c r="F483" s="728" t="s">
        <v>2678</v>
      </c>
      <c r="G483" s="728" t="s">
        <v>2762</v>
      </c>
      <c r="H483" s="728" t="s">
        <v>661</v>
      </c>
      <c r="I483" s="728" t="s">
        <v>2765</v>
      </c>
      <c r="J483" s="728" t="s">
        <v>895</v>
      </c>
      <c r="K483" s="728" t="s">
        <v>2139</v>
      </c>
      <c r="L483" s="729">
        <v>736.33</v>
      </c>
      <c r="M483" s="729">
        <v>4417.9800000000005</v>
      </c>
      <c r="N483" s="728">
        <v>6</v>
      </c>
      <c r="O483" s="813">
        <v>2.5</v>
      </c>
      <c r="P483" s="729">
        <v>4417.9800000000005</v>
      </c>
      <c r="Q483" s="746">
        <v>1</v>
      </c>
      <c r="R483" s="728">
        <v>6</v>
      </c>
      <c r="S483" s="746">
        <v>1</v>
      </c>
      <c r="T483" s="813">
        <v>2.5</v>
      </c>
      <c r="U483" s="769">
        <v>1</v>
      </c>
    </row>
    <row r="484" spans="1:21" ht="14.4" customHeight="1" x14ac:dyDescent="0.3">
      <c r="A484" s="727">
        <v>32</v>
      </c>
      <c r="B484" s="728" t="s">
        <v>2677</v>
      </c>
      <c r="C484" s="728" t="s">
        <v>2681</v>
      </c>
      <c r="D484" s="811" t="s">
        <v>5086</v>
      </c>
      <c r="E484" s="812" t="s">
        <v>2701</v>
      </c>
      <c r="F484" s="728" t="s">
        <v>2678</v>
      </c>
      <c r="G484" s="728" t="s">
        <v>2762</v>
      </c>
      <c r="H484" s="728" t="s">
        <v>661</v>
      </c>
      <c r="I484" s="728" t="s">
        <v>2144</v>
      </c>
      <c r="J484" s="728" t="s">
        <v>895</v>
      </c>
      <c r="K484" s="728" t="s">
        <v>2145</v>
      </c>
      <c r="L484" s="729">
        <v>923.74</v>
      </c>
      <c r="M484" s="729">
        <v>3694.96</v>
      </c>
      <c r="N484" s="728">
        <v>4</v>
      </c>
      <c r="O484" s="813">
        <v>0.5</v>
      </c>
      <c r="P484" s="729">
        <v>3694.96</v>
      </c>
      <c r="Q484" s="746">
        <v>1</v>
      </c>
      <c r="R484" s="728">
        <v>4</v>
      </c>
      <c r="S484" s="746">
        <v>1</v>
      </c>
      <c r="T484" s="813">
        <v>0.5</v>
      </c>
      <c r="U484" s="769">
        <v>1</v>
      </c>
    </row>
    <row r="485" spans="1:21" ht="14.4" customHeight="1" x14ac:dyDescent="0.3">
      <c r="A485" s="727">
        <v>32</v>
      </c>
      <c r="B485" s="728" t="s">
        <v>2677</v>
      </c>
      <c r="C485" s="728" t="s">
        <v>2681</v>
      </c>
      <c r="D485" s="811" t="s">
        <v>5086</v>
      </c>
      <c r="E485" s="812" t="s">
        <v>2701</v>
      </c>
      <c r="F485" s="728" t="s">
        <v>2678</v>
      </c>
      <c r="G485" s="728" t="s">
        <v>2762</v>
      </c>
      <c r="H485" s="728" t="s">
        <v>661</v>
      </c>
      <c r="I485" s="728" t="s">
        <v>3151</v>
      </c>
      <c r="J485" s="728" t="s">
        <v>901</v>
      </c>
      <c r="K485" s="728" t="s">
        <v>3152</v>
      </c>
      <c r="L485" s="729">
        <v>2309.36</v>
      </c>
      <c r="M485" s="729">
        <v>4618.72</v>
      </c>
      <c r="N485" s="728">
        <v>2</v>
      </c>
      <c r="O485" s="813">
        <v>1</v>
      </c>
      <c r="P485" s="729">
        <v>4618.72</v>
      </c>
      <c r="Q485" s="746">
        <v>1</v>
      </c>
      <c r="R485" s="728">
        <v>2</v>
      </c>
      <c r="S485" s="746">
        <v>1</v>
      </c>
      <c r="T485" s="813">
        <v>1</v>
      </c>
      <c r="U485" s="769">
        <v>1</v>
      </c>
    </row>
    <row r="486" spans="1:21" ht="14.4" customHeight="1" x14ac:dyDescent="0.3">
      <c r="A486" s="727">
        <v>32</v>
      </c>
      <c r="B486" s="728" t="s">
        <v>2677</v>
      </c>
      <c r="C486" s="728" t="s">
        <v>2681</v>
      </c>
      <c r="D486" s="811" t="s">
        <v>5086</v>
      </c>
      <c r="E486" s="812" t="s">
        <v>2701</v>
      </c>
      <c r="F486" s="728" t="s">
        <v>2678</v>
      </c>
      <c r="G486" s="728" t="s">
        <v>2762</v>
      </c>
      <c r="H486" s="728" t="s">
        <v>661</v>
      </c>
      <c r="I486" s="728" t="s">
        <v>2136</v>
      </c>
      <c r="J486" s="728" t="s">
        <v>895</v>
      </c>
      <c r="K486" s="728" t="s">
        <v>2137</v>
      </c>
      <c r="L486" s="729">
        <v>368.16</v>
      </c>
      <c r="M486" s="729">
        <v>736.32</v>
      </c>
      <c r="N486" s="728">
        <v>2</v>
      </c>
      <c r="O486" s="813">
        <v>1</v>
      </c>
      <c r="P486" s="729">
        <v>736.32</v>
      </c>
      <c r="Q486" s="746">
        <v>1</v>
      </c>
      <c r="R486" s="728">
        <v>2</v>
      </c>
      <c r="S486" s="746">
        <v>1</v>
      </c>
      <c r="T486" s="813">
        <v>1</v>
      </c>
      <c r="U486" s="769">
        <v>1</v>
      </c>
    </row>
    <row r="487" spans="1:21" ht="14.4" customHeight="1" x14ac:dyDescent="0.3">
      <c r="A487" s="727">
        <v>32</v>
      </c>
      <c r="B487" s="728" t="s">
        <v>2677</v>
      </c>
      <c r="C487" s="728" t="s">
        <v>2681</v>
      </c>
      <c r="D487" s="811" t="s">
        <v>5086</v>
      </c>
      <c r="E487" s="812" t="s">
        <v>2701</v>
      </c>
      <c r="F487" s="728" t="s">
        <v>2678</v>
      </c>
      <c r="G487" s="728" t="s">
        <v>2762</v>
      </c>
      <c r="H487" s="728" t="s">
        <v>661</v>
      </c>
      <c r="I487" s="728" t="s">
        <v>2142</v>
      </c>
      <c r="J487" s="728" t="s">
        <v>895</v>
      </c>
      <c r="K487" s="728" t="s">
        <v>2143</v>
      </c>
      <c r="L487" s="729">
        <v>490.89</v>
      </c>
      <c r="M487" s="729">
        <v>981.78</v>
      </c>
      <c r="N487" s="728">
        <v>2</v>
      </c>
      <c r="O487" s="813">
        <v>1</v>
      </c>
      <c r="P487" s="729">
        <v>981.78</v>
      </c>
      <c r="Q487" s="746">
        <v>1</v>
      </c>
      <c r="R487" s="728">
        <v>2</v>
      </c>
      <c r="S487" s="746">
        <v>1</v>
      </c>
      <c r="T487" s="813">
        <v>1</v>
      </c>
      <c r="U487" s="769">
        <v>1</v>
      </c>
    </row>
    <row r="488" spans="1:21" ht="14.4" customHeight="1" x14ac:dyDescent="0.3">
      <c r="A488" s="727">
        <v>32</v>
      </c>
      <c r="B488" s="728" t="s">
        <v>2677</v>
      </c>
      <c r="C488" s="728" t="s">
        <v>2681</v>
      </c>
      <c r="D488" s="811" t="s">
        <v>5086</v>
      </c>
      <c r="E488" s="812" t="s">
        <v>2701</v>
      </c>
      <c r="F488" s="728" t="s">
        <v>2678</v>
      </c>
      <c r="G488" s="728" t="s">
        <v>2915</v>
      </c>
      <c r="H488" s="728" t="s">
        <v>568</v>
      </c>
      <c r="I488" s="728" t="s">
        <v>2916</v>
      </c>
      <c r="J488" s="728" t="s">
        <v>1444</v>
      </c>
      <c r="K488" s="728" t="s">
        <v>2917</v>
      </c>
      <c r="L488" s="729">
        <v>78.33</v>
      </c>
      <c r="M488" s="729">
        <v>234.99</v>
      </c>
      <c r="N488" s="728">
        <v>3</v>
      </c>
      <c r="O488" s="813">
        <v>1.5</v>
      </c>
      <c r="P488" s="729">
        <v>234.99</v>
      </c>
      <c r="Q488" s="746">
        <v>1</v>
      </c>
      <c r="R488" s="728">
        <v>3</v>
      </c>
      <c r="S488" s="746">
        <v>1</v>
      </c>
      <c r="T488" s="813">
        <v>1.5</v>
      </c>
      <c r="U488" s="769">
        <v>1</v>
      </c>
    </row>
    <row r="489" spans="1:21" ht="14.4" customHeight="1" x14ac:dyDescent="0.3">
      <c r="A489" s="727">
        <v>32</v>
      </c>
      <c r="B489" s="728" t="s">
        <v>2677</v>
      </c>
      <c r="C489" s="728" t="s">
        <v>2681</v>
      </c>
      <c r="D489" s="811" t="s">
        <v>5086</v>
      </c>
      <c r="E489" s="812" t="s">
        <v>2701</v>
      </c>
      <c r="F489" s="728" t="s">
        <v>2678</v>
      </c>
      <c r="G489" s="728" t="s">
        <v>2915</v>
      </c>
      <c r="H489" s="728" t="s">
        <v>568</v>
      </c>
      <c r="I489" s="728" t="s">
        <v>2918</v>
      </c>
      <c r="J489" s="728" t="s">
        <v>1444</v>
      </c>
      <c r="K489" s="728" t="s">
        <v>2444</v>
      </c>
      <c r="L489" s="729">
        <v>0</v>
      </c>
      <c r="M489" s="729">
        <v>0</v>
      </c>
      <c r="N489" s="728">
        <v>2</v>
      </c>
      <c r="O489" s="813">
        <v>1.5</v>
      </c>
      <c r="P489" s="729">
        <v>0</v>
      </c>
      <c r="Q489" s="746"/>
      <c r="R489" s="728">
        <v>2</v>
      </c>
      <c r="S489" s="746">
        <v>1</v>
      </c>
      <c r="T489" s="813">
        <v>1.5</v>
      </c>
      <c r="U489" s="769">
        <v>1</v>
      </c>
    </row>
    <row r="490" spans="1:21" ht="14.4" customHeight="1" x14ac:dyDescent="0.3">
      <c r="A490" s="727">
        <v>32</v>
      </c>
      <c r="B490" s="728" t="s">
        <v>2677</v>
      </c>
      <c r="C490" s="728" t="s">
        <v>2681</v>
      </c>
      <c r="D490" s="811" t="s">
        <v>5086</v>
      </c>
      <c r="E490" s="812" t="s">
        <v>2701</v>
      </c>
      <c r="F490" s="728" t="s">
        <v>2678</v>
      </c>
      <c r="G490" s="728" t="s">
        <v>2768</v>
      </c>
      <c r="H490" s="728" t="s">
        <v>568</v>
      </c>
      <c r="I490" s="728" t="s">
        <v>2769</v>
      </c>
      <c r="J490" s="728" t="s">
        <v>934</v>
      </c>
      <c r="K490" s="728" t="s">
        <v>2770</v>
      </c>
      <c r="L490" s="729">
        <v>93.71</v>
      </c>
      <c r="M490" s="729">
        <v>93.71</v>
      </c>
      <c r="N490" s="728">
        <v>1</v>
      </c>
      <c r="O490" s="813">
        <v>1</v>
      </c>
      <c r="P490" s="729">
        <v>93.71</v>
      </c>
      <c r="Q490" s="746">
        <v>1</v>
      </c>
      <c r="R490" s="728">
        <v>1</v>
      </c>
      <c r="S490" s="746">
        <v>1</v>
      </c>
      <c r="T490" s="813">
        <v>1</v>
      </c>
      <c r="U490" s="769">
        <v>1</v>
      </c>
    </row>
    <row r="491" spans="1:21" ht="14.4" customHeight="1" x14ac:dyDescent="0.3">
      <c r="A491" s="727">
        <v>32</v>
      </c>
      <c r="B491" s="728" t="s">
        <v>2677</v>
      </c>
      <c r="C491" s="728" t="s">
        <v>2681</v>
      </c>
      <c r="D491" s="811" t="s">
        <v>5086</v>
      </c>
      <c r="E491" s="812" t="s">
        <v>2701</v>
      </c>
      <c r="F491" s="728" t="s">
        <v>2678</v>
      </c>
      <c r="G491" s="728" t="s">
        <v>2768</v>
      </c>
      <c r="H491" s="728" t="s">
        <v>568</v>
      </c>
      <c r="I491" s="728" t="s">
        <v>2919</v>
      </c>
      <c r="J491" s="728" t="s">
        <v>934</v>
      </c>
      <c r="K491" s="728" t="s">
        <v>2839</v>
      </c>
      <c r="L491" s="729">
        <v>301.2</v>
      </c>
      <c r="M491" s="729">
        <v>602.4</v>
      </c>
      <c r="N491" s="728">
        <v>2</v>
      </c>
      <c r="O491" s="813">
        <v>1.5</v>
      </c>
      <c r="P491" s="729">
        <v>602.4</v>
      </c>
      <c r="Q491" s="746">
        <v>1</v>
      </c>
      <c r="R491" s="728">
        <v>2</v>
      </c>
      <c r="S491" s="746">
        <v>1</v>
      </c>
      <c r="T491" s="813">
        <v>1.5</v>
      </c>
      <c r="U491" s="769">
        <v>1</v>
      </c>
    </row>
    <row r="492" spans="1:21" ht="14.4" customHeight="1" x14ac:dyDescent="0.3">
      <c r="A492" s="727">
        <v>32</v>
      </c>
      <c r="B492" s="728" t="s">
        <v>2677</v>
      </c>
      <c r="C492" s="728" t="s">
        <v>2681</v>
      </c>
      <c r="D492" s="811" t="s">
        <v>5086</v>
      </c>
      <c r="E492" s="812" t="s">
        <v>2701</v>
      </c>
      <c r="F492" s="728" t="s">
        <v>2678</v>
      </c>
      <c r="G492" s="728" t="s">
        <v>2768</v>
      </c>
      <c r="H492" s="728" t="s">
        <v>568</v>
      </c>
      <c r="I492" s="728" t="s">
        <v>3233</v>
      </c>
      <c r="J492" s="728" t="s">
        <v>934</v>
      </c>
      <c r="K492" s="728" t="s">
        <v>2839</v>
      </c>
      <c r="L492" s="729">
        <v>301.2</v>
      </c>
      <c r="M492" s="729">
        <v>301.2</v>
      </c>
      <c r="N492" s="728">
        <v>1</v>
      </c>
      <c r="O492" s="813">
        <v>0.5</v>
      </c>
      <c r="P492" s="729"/>
      <c r="Q492" s="746">
        <v>0</v>
      </c>
      <c r="R492" s="728"/>
      <c r="S492" s="746">
        <v>0</v>
      </c>
      <c r="T492" s="813"/>
      <c r="U492" s="769">
        <v>0</v>
      </c>
    </row>
    <row r="493" spans="1:21" ht="14.4" customHeight="1" x14ac:dyDescent="0.3">
      <c r="A493" s="727">
        <v>32</v>
      </c>
      <c r="B493" s="728" t="s">
        <v>2677</v>
      </c>
      <c r="C493" s="728" t="s">
        <v>2681</v>
      </c>
      <c r="D493" s="811" t="s">
        <v>5086</v>
      </c>
      <c r="E493" s="812" t="s">
        <v>2701</v>
      </c>
      <c r="F493" s="728" t="s">
        <v>2678</v>
      </c>
      <c r="G493" s="728" t="s">
        <v>2980</v>
      </c>
      <c r="H493" s="728" t="s">
        <v>661</v>
      </c>
      <c r="I493" s="728" t="s">
        <v>2981</v>
      </c>
      <c r="J493" s="728" t="s">
        <v>2982</v>
      </c>
      <c r="K493" s="728" t="s">
        <v>2983</v>
      </c>
      <c r="L493" s="729">
        <v>668.54</v>
      </c>
      <c r="M493" s="729">
        <v>668.54</v>
      </c>
      <c r="N493" s="728">
        <v>1</v>
      </c>
      <c r="O493" s="813">
        <v>1</v>
      </c>
      <c r="P493" s="729">
        <v>668.54</v>
      </c>
      <c r="Q493" s="746">
        <v>1</v>
      </c>
      <c r="R493" s="728">
        <v>1</v>
      </c>
      <c r="S493" s="746">
        <v>1</v>
      </c>
      <c r="T493" s="813">
        <v>1</v>
      </c>
      <c r="U493" s="769">
        <v>1</v>
      </c>
    </row>
    <row r="494" spans="1:21" ht="14.4" customHeight="1" x14ac:dyDescent="0.3">
      <c r="A494" s="727">
        <v>32</v>
      </c>
      <c r="B494" s="728" t="s">
        <v>2677</v>
      </c>
      <c r="C494" s="728" t="s">
        <v>2681</v>
      </c>
      <c r="D494" s="811" t="s">
        <v>5086</v>
      </c>
      <c r="E494" s="812" t="s">
        <v>2701</v>
      </c>
      <c r="F494" s="728" t="s">
        <v>2678</v>
      </c>
      <c r="G494" s="728" t="s">
        <v>2771</v>
      </c>
      <c r="H494" s="728" t="s">
        <v>661</v>
      </c>
      <c r="I494" s="728" t="s">
        <v>2840</v>
      </c>
      <c r="J494" s="728" t="s">
        <v>2105</v>
      </c>
      <c r="K494" s="728" t="s">
        <v>2108</v>
      </c>
      <c r="L494" s="729">
        <v>115.18</v>
      </c>
      <c r="M494" s="729">
        <v>115.18</v>
      </c>
      <c r="N494" s="728">
        <v>1</v>
      </c>
      <c r="O494" s="813">
        <v>0.5</v>
      </c>
      <c r="P494" s="729">
        <v>115.18</v>
      </c>
      <c r="Q494" s="746">
        <v>1</v>
      </c>
      <c r="R494" s="728">
        <v>1</v>
      </c>
      <c r="S494" s="746">
        <v>1</v>
      </c>
      <c r="T494" s="813">
        <v>0.5</v>
      </c>
      <c r="U494" s="769">
        <v>1</v>
      </c>
    </row>
    <row r="495" spans="1:21" ht="14.4" customHeight="1" x14ac:dyDescent="0.3">
      <c r="A495" s="727">
        <v>32</v>
      </c>
      <c r="B495" s="728" t="s">
        <v>2677</v>
      </c>
      <c r="C495" s="728" t="s">
        <v>2681</v>
      </c>
      <c r="D495" s="811" t="s">
        <v>5086</v>
      </c>
      <c r="E495" s="812" t="s">
        <v>2701</v>
      </c>
      <c r="F495" s="728" t="s">
        <v>2678</v>
      </c>
      <c r="G495" s="728" t="s">
        <v>2771</v>
      </c>
      <c r="H495" s="728" t="s">
        <v>661</v>
      </c>
      <c r="I495" s="728" t="s">
        <v>3022</v>
      </c>
      <c r="J495" s="728" t="s">
        <v>2105</v>
      </c>
      <c r="K495" s="728" t="s">
        <v>2844</v>
      </c>
      <c r="L495" s="729">
        <v>28.81</v>
      </c>
      <c r="M495" s="729">
        <v>57.62</v>
      </c>
      <c r="N495" s="728">
        <v>2</v>
      </c>
      <c r="O495" s="813">
        <v>0.5</v>
      </c>
      <c r="P495" s="729">
        <v>57.62</v>
      </c>
      <c r="Q495" s="746">
        <v>1</v>
      </c>
      <c r="R495" s="728">
        <v>2</v>
      </c>
      <c r="S495" s="746">
        <v>1</v>
      </c>
      <c r="T495" s="813">
        <v>0.5</v>
      </c>
      <c r="U495" s="769">
        <v>1</v>
      </c>
    </row>
    <row r="496" spans="1:21" ht="14.4" customHeight="1" x14ac:dyDescent="0.3">
      <c r="A496" s="727">
        <v>32</v>
      </c>
      <c r="B496" s="728" t="s">
        <v>2677</v>
      </c>
      <c r="C496" s="728" t="s">
        <v>2681</v>
      </c>
      <c r="D496" s="811" t="s">
        <v>5086</v>
      </c>
      <c r="E496" s="812" t="s">
        <v>2701</v>
      </c>
      <c r="F496" s="728" t="s">
        <v>2678</v>
      </c>
      <c r="G496" s="728" t="s">
        <v>2771</v>
      </c>
      <c r="H496" s="728" t="s">
        <v>661</v>
      </c>
      <c r="I496" s="728" t="s">
        <v>2772</v>
      </c>
      <c r="J496" s="728" t="s">
        <v>2105</v>
      </c>
      <c r="K496" s="728" t="s">
        <v>2106</v>
      </c>
      <c r="L496" s="729">
        <v>57.64</v>
      </c>
      <c r="M496" s="729">
        <v>57.64</v>
      </c>
      <c r="N496" s="728">
        <v>1</v>
      </c>
      <c r="O496" s="813">
        <v>0.5</v>
      </c>
      <c r="P496" s="729">
        <v>57.64</v>
      </c>
      <c r="Q496" s="746">
        <v>1</v>
      </c>
      <c r="R496" s="728">
        <v>1</v>
      </c>
      <c r="S496" s="746">
        <v>1</v>
      </c>
      <c r="T496" s="813">
        <v>0.5</v>
      </c>
      <c r="U496" s="769">
        <v>1</v>
      </c>
    </row>
    <row r="497" spans="1:21" ht="14.4" customHeight="1" x14ac:dyDescent="0.3">
      <c r="A497" s="727">
        <v>32</v>
      </c>
      <c r="B497" s="728" t="s">
        <v>2677</v>
      </c>
      <c r="C497" s="728" t="s">
        <v>2681</v>
      </c>
      <c r="D497" s="811" t="s">
        <v>5086</v>
      </c>
      <c r="E497" s="812" t="s">
        <v>2701</v>
      </c>
      <c r="F497" s="728" t="s">
        <v>2678</v>
      </c>
      <c r="G497" s="728" t="s">
        <v>2771</v>
      </c>
      <c r="H497" s="728" t="s">
        <v>661</v>
      </c>
      <c r="I497" s="728" t="s">
        <v>2920</v>
      </c>
      <c r="J497" s="728" t="s">
        <v>2105</v>
      </c>
      <c r="K497" s="728" t="s">
        <v>2921</v>
      </c>
      <c r="L497" s="729">
        <v>0</v>
      </c>
      <c r="M497" s="729">
        <v>0</v>
      </c>
      <c r="N497" s="728">
        <v>1</v>
      </c>
      <c r="O497" s="813">
        <v>0.5</v>
      </c>
      <c r="P497" s="729">
        <v>0</v>
      </c>
      <c r="Q497" s="746"/>
      <c r="R497" s="728">
        <v>1</v>
      </c>
      <c r="S497" s="746">
        <v>1</v>
      </c>
      <c r="T497" s="813">
        <v>0.5</v>
      </c>
      <c r="U497" s="769">
        <v>1</v>
      </c>
    </row>
    <row r="498" spans="1:21" ht="14.4" customHeight="1" x14ac:dyDescent="0.3">
      <c r="A498" s="727">
        <v>32</v>
      </c>
      <c r="B498" s="728" t="s">
        <v>2677</v>
      </c>
      <c r="C498" s="728" t="s">
        <v>2681</v>
      </c>
      <c r="D498" s="811" t="s">
        <v>5086</v>
      </c>
      <c r="E498" s="812" t="s">
        <v>2701</v>
      </c>
      <c r="F498" s="728" t="s">
        <v>2678</v>
      </c>
      <c r="G498" s="728" t="s">
        <v>2771</v>
      </c>
      <c r="H498" s="728" t="s">
        <v>661</v>
      </c>
      <c r="I498" s="728" t="s">
        <v>3234</v>
      </c>
      <c r="J498" s="728" t="s">
        <v>2105</v>
      </c>
      <c r="K498" s="728" t="s">
        <v>3235</v>
      </c>
      <c r="L498" s="729">
        <v>150.59</v>
      </c>
      <c r="M498" s="729">
        <v>150.59</v>
      </c>
      <c r="N498" s="728">
        <v>1</v>
      </c>
      <c r="O498" s="813">
        <v>0.5</v>
      </c>
      <c r="P498" s="729">
        <v>150.59</v>
      </c>
      <c r="Q498" s="746">
        <v>1</v>
      </c>
      <c r="R498" s="728">
        <v>1</v>
      </c>
      <c r="S498" s="746">
        <v>1</v>
      </c>
      <c r="T498" s="813">
        <v>0.5</v>
      </c>
      <c r="U498" s="769">
        <v>1</v>
      </c>
    </row>
    <row r="499" spans="1:21" ht="14.4" customHeight="1" x14ac:dyDescent="0.3">
      <c r="A499" s="727">
        <v>32</v>
      </c>
      <c r="B499" s="728" t="s">
        <v>2677</v>
      </c>
      <c r="C499" s="728" t="s">
        <v>2681</v>
      </c>
      <c r="D499" s="811" t="s">
        <v>5086</v>
      </c>
      <c r="E499" s="812" t="s">
        <v>2701</v>
      </c>
      <c r="F499" s="728" t="s">
        <v>2678</v>
      </c>
      <c r="G499" s="728" t="s">
        <v>2771</v>
      </c>
      <c r="H499" s="728" t="s">
        <v>661</v>
      </c>
      <c r="I499" s="728" t="s">
        <v>3236</v>
      </c>
      <c r="J499" s="728" t="s">
        <v>2105</v>
      </c>
      <c r="K499" s="728" t="s">
        <v>2842</v>
      </c>
      <c r="L499" s="729">
        <v>102.93</v>
      </c>
      <c r="M499" s="729">
        <v>102.93</v>
      </c>
      <c r="N499" s="728">
        <v>1</v>
      </c>
      <c r="O499" s="813">
        <v>0.5</v>
      </c>
      <c r="P499" s="729">
        <v>102.93</v>
      </c>
      <c r="Q499" s="746">
        <v>1</v>
      </c>
      <c r="R499" s="728">
        <v>1</v>
      </c>
      <c r="S499" s="746">
        <v>1</v>
      </c>
      <c r="T499" s="813">
        <v>0.5</v>
      </c>
      <c r="U499" s="769">
        <v>1</v>
      </c>
    </row>
    <row r="500" spans="1:21" ht="14.4" customHeight="1" x14ac:dyDescent="0.3">
      <c r="A500" s="727">
        <v>32</v>
      </c>
      <c r="B500" s="728" t="s">
        <v>2677</v>
      </c>
      <c r="C500" s="728" t="s">
        <v>2681</v>
      </c>
      <c r="D500" s="811" t="s">
        <v>5086</v>
      </c>
      <c r="E500" s="812" t="s">
        <v>2701</v>
      </c>
      <c r="F500" s="728" t="s">
        <v>2678</v>
      </c>
      <c r="G500" s="728" t="s">
        <v>2848</v>
      </c>
      <c r="H500" s="728" t="s">
        <v>661</v>
      </c>
      <c r="I500" s="728" t="s">
        <v>2162</v>
      </c>
      <c r="J500" s="728" t="s">
        <v>1167</v>
      </c>
      <c r="K500" s="728" t="s">
        <v>2163</v>
      </c>
      <c r="L500" s="729">
        <v>48.27</v>
      </c>
      <c r="M500" s="729">
        <v>48.27</v>
      </c>
      <c r="N500" s="728">
        <v>1</v>
      </c>
      <c r="O500" s="813">
        <v>0.5</v>
      </c>
      <c r="P500" s="729">
        <v>48.27</v>
      </c>
      <c r="Q500" s="746">
        <v>1</v>
      </c>
      <c r="R500" s="728">
        <v>1</v>
      </c>
      <c r="S500" s="746">
        <v>1</v>
      </c>
      <c r="T500" s="813">
        <v>0.5</v>
      </c>
      <c r="U500" s="769">
        <v>1</v>
      </c>
    </row>
    <row r="501" spans="1:21" ht="14.4" customHeight="1" x14ac:dyDescent="0.3">
      <c r="A501" s="727">
        <v>32</v>
      </c>
      <c r="B501" s="728" t="s">
        <v>2677</v>
      </c>
      <c r="C501" s="728" t="s">
        <v>2681</v>
      </c>
      <c r="D501" s="811" t="s">
        <v>5086</v>
      </c>
      <c r="E501" s="812" t="s">
        <v>2701</v>
      </c>
      <c r="F501" s="728" t="s">
        <v>2678</v>
      </c>
      <c r="G501" s="728" t="s">
        <v>2852</v>
      </c>
      <c r="H501" s="728" t="s">
        <v>661</v>
      </c>
      <c r="I501" s="728" t="s">
        <v>2435</v>
      </c>
      <c r="J501" s="728" t="s">
        <v>1364</v>
      </c>
      <c r="K501" s="728" t="s">
        <v>1348</v>
      </c>
      <c r="L501" s="729">
        <v>238.89</v>
      </c>
      <c r="M501" s="729">
        <v>1194.4499999999998</v>
      </c>
      <c r="N501" s="728">
        <v>5</v>
      </c>
      <c r="O501" s="813">
        <v>0.5</v>
      </c>
      <c r="P501" s="729">
        <v>1194.4499999999998</v>
      </c>
      <c r="Q501" s="746">
        <v>1</v>
      </c>
      <c r="R501" s="728">
        <v>5</v>
      </c>
      <c r="S501" s="746">
        <v>1</v>
      </c>
      <c r="T501" s="813">
        <v>0.5</v>
      </c>
      <c r="U501" s="769">
        <v>1</v>
      </c>
    </row>
    <row r="502" spans="1:21" ht="14.4" customHeight="1" x14ac:dyDescent="0.3">
      <c r="A502" s="727">
        <v>32</v>
      </c>
      <c r="B502" s="728" t="s">
        <v>2677</v>
      </c>
      <c r="C502" s="728" t="s">
        <v>2681</v>
      </c>
      <c r="D502" s="811" t="s">
        <v>5086</v>
      </c>
      <c r="E502" s="812" t="s">
        <v>2701</v>
      </c>
      <c r="F502" s="728" t="s">
        <v>2678</v>
      </c>
      <c r="G502" s="728" t="s">
        <v>2852</v>
      </c>
      <c r="H502" s="728" t="s">
        <v>661</v>
      </c>
      <c r="I502" s="728" t="s">
        <v>2436</v>
      </c>
      <c r="J502" s="728" t="s">
        <v>1363</v>
      </c>
      <c r="K502" s="728" t="s">
        <v>1348</v>
      </c>
      <c r="L502" s="729">
        <v>238.89</v>
      </c>
      <c r="M502" s="729">
        <v>1194.4499999999998</v>
      </c>
      <c r="N502" s="728">
        <v>5</v>
      </c>
      <c r="O502" s="813">
        <v>0.5</v>
      </c>
      <c r="P502" s="729">
        <v>1194.4499999999998</v>
      </c>
      <c r="Q502" s="746">
        <v>1</v>
      </c>
      <c r="R502" s="728">
        <v>5</v>
      </c>
      <c r="S502" s="746">
        <v>1</v>
      </c>
      <c r="T502" s="813">
        <v>0.5</v>
      </c>
      <c r="U502" s="769">
        <v>1</v>
      </c>
    </row>
    <row r="503" spans="1:21" ht="14.4" customHeight="1" x14ac:dyDescent="0.3">
      <c r="A503" s="727">
        <v>32</v>
      </c>
      <c r="B503" s="728" t="s">
        <v>2677</v>
      </c>
      <c r="C503" s="728" t="s">
        <v>2681</v>
      </c>
      <c r="D503" s="811" t="s">
        <v>5086</v>
      </c>
      <c r="E503" s="812" t="s">
        <v>2701</v>
      </c>
      <c r="F503" s="728" t="s">
        <v>2678</v>
      </c>
      <c r="G503" s="728" t="s">
        <v>2773</v>
      </c>
      <c r="H503" s="728" t="s">
        <v>568</v>
      </c>
      <c r="I503" s="728" t="s">
        <v>2855</v>
      </c>
      <c r="J503" s="728" t="s">
        <v>2856</v>
      </c>
      <c r="K503" s="728" t="s">
        <v>2857</v>
      </c>
      <c r="L503" s="729">
        <v>24.78</v>
      </c>
      <c r="M503" s="729">
        <v>74.34</v>
      </c>
      <c r="N503" s="728">
        <v>3</v>
      </c>
      <c r="O503" s="813">
        <v>0.5</v>
      </c>
      <c r="P503" s="729">
        <v>74.34</v>
      </c>
      <c r="Q503" s="746">
        <v>1</v>
      </c>
      <c r="R503" s="728">
        <v>3</v>
      </c>
      <c r="S503" s="746">
        <v>1</v>
      </c>
      <c r="T503" s="813">
        <v>0.5</v>
      </c>
      <c r="U503" s="769">
        <v>1</v>
      </c>
    </row>
    <row r="504" spans="1:21" ht="14.4" customHeight="1" x14ac:dyDescent="0.3">
      <c r="A504" s="727">
        <v>32</v>
      </c>
      <c r="B504" s="728" t="s">
        <v>2677</v>
      </c>
      <c r="C504" s="728" t="s">
        <v>2681</v>
      </c>
      <c r="D504" s="811" t="s">
        <v>5086</v>
      </c>
      <c r="E504" s="812" t="s">
        <v>2701</v>
      </c>
      <c r="F504" s="728" t="s">
        <v>2678</v>
      </c>
      <c r="G504" s="728" t="s">
        <v>2773</v>
      </c>
      <c r="H504" s="728" t="s">
        <v>568</v>
      </c>
      <c r="I504" s="728" t="s">
        <v>2774</v>
      </c>
      <c r="J504" s="728" t="s">
        <v>2775</v>
      </c>
      <c r="K504" s="728" t="s">
        <v>2776</v>
      </c>
      <c r="L504" s="729">
        <v>99.11</v>
      </c>
      <c r="M504" s="729">
        <v>1783.98</v>
      </c>
      <c r="N504" s="728">
        <v>18</v>
      </c>
      <c r="O504" s="813">
        <v>6</v>
      </c>
      <c r="P504" s="729">
        <v>1387.54</v>
      </c>
      <c r="Q504" s="746">
        <v>0.77777777777777779</v>
      </c>
      <c r="R504" s="728">
        <v>14</v>
      </c>
      <c r="S504" s="746">
        <v>0.77777777777777779</v>
      </c>
      <c r="T504" s="813">
        <v>3.5</v>
      </c>
      <c r="U504" s="769">
        <v>0.58333333333333337</v>
      </c>
    </row>
    <row r="505" spans="1:21" ht="14.4" customHeight="1" x14ac:dyDescent="0.3">
      <c r="A505" s="727">
        <v>32</v>
      </c>
      <c r="B505" s="728" t="s">
        <v>2677</v>
      </c>
      <c r="C505" s="728" t="s">
        <v>2681</v>
      </c>
      <c r="D505" s="811" t="s">
        <v>5086</v>
      </c>
      <c r="E505" s="812" t="s">
        <v>2701</v>
      </c>
      <c r="F505" s="728" t="s">
        <v>2678</v>
      </c>
      <c r="G505" s="728" t="s">
        <v>2773</v>
      </c>
      <c r="H505" s="728" t="s">
        <v>568</v>
      </c>
      <c r="I505" s="728" t="s">
        <v>2774</v>
      </c>
      <c r="J505" s="728" t="s">
        <v>2775</v>
      </c>
      <c r="K505" s="728" t="s">
        <v>2776</v>
      </c>
      <c r="L505" s="729">
        <v>87.67</v>
      </c>
      <c r="M505" s="729">
        <v>263.01</v>
      </c>
      <c r="N505" s="728">
        <v>3</v>
      </c>
      <c r="O505" s="813">
        <v>0.5</v>
      </c>
      <c r="P505" s="729">
        <v>263.01</v>
      </c>
      <c r="Q505" s="746">
        <v>1</v>
      </c>
      <c r="R505" s="728">
        <v>3</v>
      </c>
      <c r="S505" s="746">
        <v>1</v>
      </c>
      <c r="T505" s="813">
        <v>0.5</v>
      </c>
      <c r="U505" s="769">
        <v>1</v>
      </c>
    </row>
    <row r="506" spans="1:21" ht="14.4" customHeight="1" x14ac:dyDescent="0.3">
      <c r="A506" s="727">
        <v>32</v>
      </c>
      <c r="B506" s="728" t="s">
        <v>2677</v>
      </c>
      <c r="C506" s="728" t="s">
        <v>2681</v>
      </c>
      <c r="D506" s="811" t="s">
        <v>5086</v>
      </c>
      <c r="E506" s="812" t="s">
        <v>2701</v>
      </c>
      <c r="F506" s="728" t="s">
        <v>2678</v>
      </c>
      <c r="G506" s="728" t="s">
        <v>2862</v>
      </c>
      <c r="H506" s="728" t="s">
        <v>568</v>
      </c>
      <c r="I506" s="728" t="s">
        <v>3237</v>
      </c>
      <c r="J506" s="728" t="s">
        <v>2864</v>
      </c>
      <c r="K506" s="728" t="s">
        <v>3238</v>
      </c>
      <c r="L506" s="729">
        <v>128.69999999999999</v>
      </c>
      <c r="M506" s="729">
        <v>128.69999999999999</v>
      </c>
      <c r="N506" s="728">
        <v>1</v>
      </c>
      <c r="O506" s="813">
        <v>0.5</v>
      </c>
      <c r="P506" s="729"/>
      <c r="Q506" s="746">
        <v>0</v>
      </c>
      <c r="R506" s="728"/>
      <c r="S506" s="746">
        <v>0</v>
      </c>
      <c r="T506" s="813"/>
      <c r="U506" s="769">
        <v>0</v>
      </c>
    </row>
    <row r="507" spans="1:21" ht="14.4" customHeight="1" x14ac:dyDescent="0.3">
      <c r="A507" s="727">
        <v>32</v>
      </c>
      <c r="B507" s="728" t="s">
        <v>2677</v>
      </c>
      <c r="C507" s="728" t="s">
        <v>2681</v>
      </c>
      <c r="D507" s="811" t="s">
        <v>5086</v>
      </c>
      <c r="E507" s="812" t="s">
        <v>2701</v>
      </c>
      <c r="F507" s="728" t="s">
        <v>2678</v>
      </c>
      <c r="G507" s="728" t="s">
        <v>2930</v>
      </c>
      <c r="H507" s="728" t="s">
        <v>661</v>
      </c>
      <c r="I507" s="728" t="s">
        <v>2326</v>
      </c>
      <c r="J507" s="728" t="s">
        <v>2327</v>
      </c>
      <c r="K507" s="728" t="s">
        <v>2328</v>
      </c>
      <c r="L507" s="729">
        <v>0</v>
      </c>
      <c r="M507" s="729">
        <v>0</v>
      </c>
      <c r="N507" s="728">
        <v>3</v>
      </c>
      <c r="O507" s="813">
        <v>2</v>
      </c>
      <c r="P507" s="729">
        <v>0</v>
      </c>
      <c r="Q507" s="746"/>
      <c r="R507" s="728">
        <v>2</v>
      </c>
      <c r="S507" s="746">
        <v>0.66666666666666663</v>
      </c>
      <c r="T507" s="813">
        <v>1</v>
      </c>
      <c r="U507" s="769">
        <v>0.5</v>
      </c>
    </row>
    <row r="508" spans="1:21" ht="14.4" customHeight="1" x14ac:dyDescent="0.3">
      <c r="A508" s="727">
        <v>32</v>
      </c>
      <c r="B508" s="728" t="s">
        <v>2677</v>
      </c>
      <c r="C508" s="728" t="s">
        <v>2681</v>
      </c>
      <c r="D508" s="811" t="s">
        <v>5086</v>
      </c>
      <c r="E508" s="812" t="s">
        <v>2701</v>
      </c>
      <c r="F508" s="728" t="s">
        <v>2678</v>
      </c>
      <c r="G508" s="728" t="s">
        <v>2866</v>
      </c>
      <c r="H508" s="728" t="s">
        <v>568</v>
      </c>
      <c r="I508" s="728" t="s">
        <v>3239</v>
      </c>
      <c r="J508" s="728" t="s">
        <v>1288</v>
      </c>
      <c r="K508" s="728" t="s">
        <v>3240</v>
      </c>
      <c r="L508" s="729">
        <v>194.19</v>
      </c>
      <c r="M508" s="729">
        <v>194.19</v>
      </c>
      <c r="N508" s="728">
        <v>1</v>
      </c>
      <c r="O508" s="813">
        <v>0.5</v>
      </c>
      <c r="P508" s="729">
        <v>194.19</v>
      </c>
      <c r="Q508" s="746">
        <v>1</v>
      </c>
      <c r="R508" s="728">
        <v>1</v>
      </c>
      <c r="S508" s="746">
        <v>1</v>
      </c>
      <c r="T508" s="813">
        <v>0.5</v>
      </c>
      <c r="U508" s="769">
        <v>1</v>
      </c>
    </row>
    <row r="509" spans="1:21" ht="14.4" customHeight="1" x14ac:dyDescent="0.3">
      <c r="A509" s="727">
        <v>32</v>
      </c>
      <c r="B509" s="728" t="s">
        <v>2677</v>
      </c>
      <c r="C509" s="728" t="s">
        <v>2681</v>
      </c>
      <c r="D509" s="811" t="s">
        <v>5086</v>
      </c>
      <c r="E509" s="812" t="s">
        <v>2701</v>
      </c>
      <c r="F509" s="728" t="s">
        <v>2678</v>
      </c>
      <c r="G509" s="728" t="s">
        <v>2873</v>
      </c>
      <c r="H509" s="728" t="s">
        <v>568</v>
      </c>
      <c r="I509" s="728" t="s">
        <v>3241</v>
      </c>
      <c r="J509" s="728" t="s">
        <v>2936</v>
      </c>
      <c r="K509" s="728" t="s">
        <v>3076</v>
      </c>
      <c r="L509" s="729">
        <v>93.96</v>
      </c>
      <c r="M509" s="729">
        <v>93.96</v>
      </c>
      <c r="N509" s="728">
        <v>1</v>
      </c>
      <c r="O509" s="813">
        <v>0.5</v>
      </c>
      <c r="P509" s="729"/>
      <c r="Q509" s="746">
        <v>0</v>
      </c>
      <c r="R509" s="728"/>
      <c r="S509" s="746">
        <v>0</v>
      </c>
      <c r="T509" s="813"/>
      <c r="U509" s="769">
        <v>0</v>
      </c>
    </row>
    <row r="510" spans="1:21" ht="14.4" customHeight="1" x14ac:dyDescent="0.3">
      <c r="A510" s="727">
        <v>32</v>
      </c>
      <c r="B510" s="728" t="s">
        <v>2677</v>
      </c>
      <c r="C510" s="728" t="s">
        <v>2681</v>
      </c>
      <c r="D510" s="811" t="s">
        <v>5086</v>
      </c>
      <c r="E510" s="812" t="s">
        <v>2701</v>
      </c>
      <c r="F510" s="728" t="s">
        <v>2678</v>
      </c>
      <c r="G510" s="728" t="s">
        <v>2873</v>
      </c>
      <c r="H510" s="728" t="s">
        <v>568</v>
      </c>
      <c r="I510" s="728" t="s">
        <v>3242</v>
      </c>
      <c r="J510" s="728" t="s">
        <v>1250</v>
      </c>
      <c r="K510" s="728" t="s">
        <v>3243</v>
      </c>
      <c r="L510" s="729">
        <v>31.32</v>
      </c>
      <c r="M510" s="729">
        <v>31.32</v>
      </c>
      <c r="N510" s="728">
        <v>1</v>
      </c>
      <c r="O510" s="813">
        <v>0.5</v>
      </c>
      <c r="P510" s="729">
        <v>31.32</v>
      </c>
      <c r="Q510" s="746">
        <v>1</v>
      </c>
      <c r="R510" s="728">
        <v>1</v>
      </c>
      <c r="S510" s="746">
        <v>1</v>
      </c>
      <c r="T510" s="813">
        <v>0.5</v>
      </c>
      <c r="U510" s="769">
        <v>1</v>
      </c>
    </row>
    <row r="511" spans="1:21" ht="14.4" customHeight="1" x14ac:dyDescent="0.3">
      <c r="A511" s="727">
        <v>32</v>
      </c>
      <c r="B511" s="728" t="s">
        <v>2677</v>
      </c>
      <c r="C511" s="728" t="s">
        <v>2681</v>
      </c>
      <c r="D511" s="811" t="s">
        <v>5086</v>
      </c>
      <c r="E511" s="812" t="s">
        <v>2701</v>
      </c>
      <c r="F511" s="728" t="s">
        <v>2678</v>
      </c>
      <c r="G511" s="728" t="s">
        <v>3244</v>
      </c>
      <c r="H511" s="728" t="s">
        <v>568</v>
      </c>
      <c r="I511" s="728" t="s">
        <v>3245</v>
      </c>
      <c r="J511" s="728" t="s">
        <v>743</v>
      </c>
      <c r="K511" s="728" t="s">
        <v>3246</v>
      </c>
      <c r="L511" s="729">
        <v>271.94</v>
      </c>
      <c r="M511" s="729">
        <v>271.94</v>
      </c>
      <c r="N511" s="728">
        <v>1</v>
      </c>
      <c r="O511" s="813">
        <v>0.5</v>
      </c>
      <c r="P511" s="729">
        <v>271.94</v>
      </c>
      <c r="Q511" s="746">
        <v>1</v>
      </c>
      <c r="R511" s="728">
        <v>1</v>
      </c>
      <c r="S511" s="746">
        <v>1</v>
      </c>
      <c r="T511" s="813">
        <v>0.5</v>
      </c>
      <c r="U511" s="769">
        <v>1</v>
      </c>
    </row>
    <row r="512" spans="1:21" ht="14.4" customHeight="1" x14ac:dyDescent="0.3">
      <c r="A512" s="727">
        <v>32</v>
      </c>
      <c r="B512" s="728" t="s">
        <v>2677</v>
      </c>
      <c r="C512" s="728" t="s">
        <v>2681</v>
      </c>
      <c r="D512" s="811" t="s">
        <v>5086</v>
      </c>
      <c r="E512" s="812" t="s">
        <v>2701</v>
      </c>
      <c r="F512" s="728" t="s">
        <v>2678</v>
      </c>
      <c r="G512" s="728" t="s">
        <v>3244</v>
      </c>
      <c r="H512" s="728" t="s">
        <v>568</v>
      </c>
      <c r="I512" s="728" t="s">
        <v>3247</v>
      </c>
      <c r="J512" s="728" t="s">
        <v>3248</v>
      </c>
      <c r="K512" s="728" t="s">
        <v>3249</v>
      </c>
      <c r="L512" s="729">
        <v>151.62</v>
      </c>
      <c r="M512" s="729">
        <v>151.62</v>
      </c>
      <c r="N512" s="728">
        <v>1</v>
      </c>
      <c r="O512" s="813">
        <v>1</v>
      </c>
      <c r="P512" s="729">
        <v>151.62</v>
      </c>
      <c r="Q512" s="746">
        <v>1</v>
      </c>
      <c r="R512" s="728">
        <v>1</v>
      </c>
      <c r="S512" s="746">
        <v>1</v>
      </c>
      <c r="T512" s="813">
        <v>1</v>
      </c>
      <c r="U512" s="769">
        <v>1</v>
      </c>
    </row>
    <row r="513" spans="1:21" ht="14.4" customHeight="1" x14ac:dyDescent="0.3">
      <c r="A513" s="727">
        <v>32</v>
      </c>
      <c r="B513" s="728" t="s">
        <v>2677</v>
      </c>
      <c r="C513" s="728" t="s">
        <v>2681</v>
      </c>
      <c r="D513" s="811" t="s">
        <v>5086</v>
      </c>
      <c r="E513" s="812" t="s">
        <v>2701</v>
      </c>
      <c r="F513" s="728" t="s">
        <v>2678</v>
      </c>
      <c r="G513" s="728" t="s">
        <v>2876</v>
      </c>
      <c r="H513" s="728" t="s">
        <v>568</v>
      </c>
      <c r="I513" s="728" t="s">
        <v>2938</v>
      </c>
      <c r="J513" s="728" t="s">
        <v>2939</v>
      </c>
      <c r="K513" s="728" t="s">
        <v>2444</v>
      </c>
      <c r="L513" s="729">
        <v>14791.84</v>
      </c>
      <c r="M513" s="729">
        <v>14791.84</v>
      </c>
      <c r="N513" s="728">
        <v>1</v>
      </c>
      <c r="O513" s="813">
        <v>1</v>
      </c>
      <c r="P513" s="729"/>
      <c r="Q513" s="746">
        <v>0</v>
      </c>
      <c r="R513" s="728"/>
      <c r="S513" s="746">
        <v>0</v>
      </c>
      <c r="T513" s="813"/>
      <c r="U513" s="769">
        <v>0</v>
      </c>
    </row>
    <row r="514" spans="1:21" ht="14.4" customHeight="1" x14ac:dyDescent="0.3">
      <c r="A514" s="727">
        <v>32</v>
      </c>
      <c r="B514" s="728" t="s">
        <v>2677</v>
      </c>
      <c r="C514" s="728" t="s">
        <v>2681</v>
      </c>
      <c r="D514" s="811" t="s">
        <v>5086</v>
      </c>
      <c r="E514" s="812" t="s">
        <v>2701</v>
      </c>
      <c r="F514" s="728" t="s">
        <v>2678</v>
      </c>
      <c r="G514" s="728" t="s">
        <v>1303</v>
      </c>
      <c r="H514" s="728" t="s">
        <v>661</v>
      </c>
      <c r="I514" s="728" t="s">
        <v>2130</v>
      </c>
      <c r="J514" s="728" t="s">
        <v>2131</v>
      </c>
      <c r="K514" s="728" t="s">
        <v>2132</v>
      </c>
      <c r="L514" s="729">
        <v>120.61</v>
      </c>
      <c r="M514" s="729">
        <v>241.22</v>
      </c>
      <c r="N514" s="728">
        <v>2</v>
      </c>
      <c r="O514" s="813">
        <v>1</v>
      </c>
      <c r="P514" s="729">
        <v>120.61</v>
      </c>
      <c r="Q514" s="746">
        <v>0.5</v>
      </c>
      <c r="R514" s="728">
        <v>1</v>
      </c>
      <c r="S514" s="746">
        <v>0.5</v>
      </c>
      <c r="T514" s="813">
        <v>0.5</v>
      </c>
      <c r="U514" s="769">
        <v>0.5</v>
      </c>
    </row>
    <row r="515" spans="1:21" ht="14.4" customHeight="1" x14ac:dyDescent="0.3">
      <c r="A515" s="727">
        <v>32</v>
      </c>
      <c r="B515" s="728" t="s">
        <v>2677</v>
      </c>
      <c r="C515" s="728" t="s">
        <v>2681</v>
      </c>
      <c r="D515" s="811" t="s">
        <v>5086</v>
      </c>
      <c r="E515" s="812" t="s">
        <v>2701</v>
      </c>
      <c r="F515" s="728" t="s">
        <v>2678</v>
      </c>
      <c r="G515" s="728" t="s">
        <v>3250</v>
      </c>
      <c r="H515" s="728" t="s">
        <v>568</v>
      </c>
      <c r="I515" s="728" t="s">
        <v>2264</v>
      </c>
      <c r="J515" s="728" t="s">
        <v>2265</v>
      </c>
      <c r="K515" s="728" t="s">
        <v>2266</v>
      </c>
      <c r="L515" s="729">
        <v>11800.32</v>
      </c>
      <c r="M515" s="729">
        <v>11800.32</v>
      </c>
      <c r="N515" s="728">
        <v>1</v>
      </c>
      <c r="O515" s="813">
        <v>0.5</v>
      </c>
      <c r="P515" s="729">
        <v>11800.32</v>
      </c>
      <c r="Q515" s="746">
        <v>1</v>
      </c>
      <c r="R515" s="728">
        <v>1</v>
      </c>
      <c r="S515" s="746">
        <v>1</v>
      </c>
      <c r="T515" s="813">
        <v>0.5</v>
      </c>
      <c r="U515" s="769">
        <v>1</v>
      </c>
    </row>
    <row r="516" spans="1:21" ht="14.4" customHeight="1" x14ac:dyDescent="0.3">
      <c r="A516" s="727">
        <v>32</v>
      </c>
      <c r="B516" s="728" t="s">
        <v>2677</v>
      </c>
      <c r="C516" s="728" t="s">
        <v>2681</v>
      </c>
      <c r="D516" s="811" t="s">
        <v>5086</v>
      </c>
      <c r="E516" s="812" t="s">
        <v>2701</v>
      </c>
      <c r="F516" s="728" t="s">
        <v>2678</v>
      </c>
      <c r="G516" s="728" t="s">
        <v>3251</v>
      </c>
      <c r="H516" s="728" t="s">
        <v>568</v>
      </c>
      <c r="I516" s="728" t="s">
        <v>3252</v>
      </c>
      <c r="J516" s="728" t="s">
        <v>1310</v>
      </c>
      <c r="K516" s="728" t="s">
        <v>3253</v>
      </c>
      <c r="L516" s="729">
        <v>50.32</v>
      </c>
      <c r="M516" s="729">
        <v>50.32</v>
      </c>
      <c r="N516" s="728">
        <v>1</v>
      </c>
      <c r="O516" s="813">
        <v>0.5</v>
      </c>
      <c r="P516" s="729">
        <v>50.32</v>
      </c>
      <c r="Q516" s="746">
        <v>1</v>
      </c>
      <c r="R516" s="728">
        <v>1</v>
      </c>
      <c r="S516" s="746">
        <v>1</v>
      </c>
      <c r="T516" s="813">
        <v>0.5</v>
      </c>
      <c r="U516" s="769">
        <v>1</v>
      </c>
    </row>
    <row r="517" spans="1:21" ht="14.4" customHeight="1" x14ac:dyDescent="0.3">
      <c r="A517" s="727">
        <v>32</v>
      </c>
      <c r="B517" s="728" t="s">
        <v>2677</v>
      </c>
      <c r="C517" s="728" t="s">
        <v>2681</v>
      </c>
      <c r="D517" s="811" t="s">
        <v>5086</v>
      </c>
      <c r="E517" s="812" t="s">
        <v>2701</v>
      </c>
      <c r="F517" s="728" t="s">
        <v>2678</v>
      </c>
      <c r="G517" s="728" t="s">
        <v>3251</v>
      </c>
      <c r="H517" s="728" t="s">
        <v>568</v>
      </c>
      <c r="I517" s="728" t="s">
        <v>3254</v>
      </c>
      <c r="J517" s="728" t="s">
        <v>1310</v>
      </c>
      <c r="K517" s="728" t="s">
        <v>1311</v>
      </c>
      <c r="L517" s="729">
        <v>50.32</v>
      </c>
      <c r="M517" s="729">
        <v>50.32</v>
      </c>
      <c r="N517" s="728">
        <v>1</v>
      </c>
      <c r="O517" s="813">
        <v>1</v>
      </c>
      <c r="P517" s="729"/>
      <c r="Q517" s="746">
        <v>0</v>
      </c>
      <c r="R517" s="728"/>
      <c r="S517" s="746">
        <v>0</v>
      </c>
      <c r="T517" s="813"/>
      <c r="U517" s="769">
        <v>0</v>
      </c>
    </row>
    <row r="518" spans="1:21" ht="14.4" customHeight="1" x14ac:dyDescent="0.3">
      <c r="A518" s="727">
        <v>32</v>
      </c>
      <c r="B518" s="728" t="s">
        <v>2677</v>
      </c>
      <c r="C518" s="728" t="s">
        <v>2681</v>
      </c>
      <c r="D518" s="811" t="s">
        <v>5086</v>
      </c>
      <c r="E518" s="812" t="s">
        <v>2701</v>
      </c>
      <c r="F518" s="728" t="s">
        <v>2680</v>
      </c>
      <c r="G518" s="728" t="s">
        <v>3174</v>
      </c>
      <c r="H518" s="728" t="s">
        <v>568</v>
      </c>
      <c r="I518" s="728" t="s">
        <v>3175</v>
      </c>
      <c r="J518" s="728" t="s">
        <v>3176</v>
      </c>
      <c r="K518" s="728" t="s">
        <v>3177</v>
      </c>
      <c r="L518" s="729">
        <v>1000</v>
      </c>
      <c r="M518" s="729">
        <v>2000</v>
      </c>
      <c r="N518" s="728">
        <v>2</v>
      </c>
      <c r="O518" s="813">
        <v>2</v>
      </c>
      <c r="P518" s="729"/>
      <c r="Q518" s="746">
        <v>0</v>
      </c>
      <c r="R518" s="728"/>
      <c r="S518" s="746">
        <v>0</v>
      </c>
      <c r="T518" s="813"/>
      <c r="U518" s="769">
        <v>0</v>
      </c>
    </row>
    <row r="519" spans="1:21" ht="14.4" customHeight="1" x14ac:dyDescent="0.3">
      <c r="A519" s="727">
        <v>32</v>
      </c>
      <c r="B519" s="728" t="s">
        <v>2677</v>
      </c>
      <c r="C519" s="728" t="s">
        <v>2683</v>
      </c>
      <c r="D519" s="811" t="s">
        <v>5087</v>
      </c>
      <c r="E519" s="812" t="s">
        <v>2693</v>
      </c>
      <c r="F519" s="728" t="s">
        <v>2678</v>
      </c>
      <c r="G519" s="728" t="s">
        <v>3255</v>
      </c>
      <c r="H519" s="728" t="s">
        <v>568</v>
      </c>
      <c r="I519" s="728" t="s">
        <v>3256</v>
      </c>
      <c r="J519" s="728" t="s">
        <v>3257</v>
      </c>
      <c r="K519" s="728" t="s">
        <v>3258</v>
      </c>
      <c r="L519" s="729">
        <v>32.28</v>
      </c>
      <c r="M519" s="729">
        <v>193.68</v>
      </c>
      <c r="N519" s="728">
        <v>6</v>
      </c>
      <c r="O519" s="813">
        <v>5.5</v>
      </c>
      <c r="P519" s="729">
        <v>129.12</v>
      </c>
      <c r="Q519" s="746">
        <v>0.66666666666666663</v>
      </c>
      <c r="R519" s="728">
        <v>4</v>
      </c>
      <c r="S519" s="746">
        <v>0.66666666666666663</v>
      </c>
      <c r="T519" s="813">
        <v>4</v>
      </c>
      <c r="U519" s="769">
        <v>0.72727272727272729</v>
      </c>
    </row>
    <row r="520" spans="1:21" ht="14.4" customHeight="1" x14ac:dyDescent="0.3">
      <c r="A520" s="727">
        <v>32</v>
      </c>
      <c r="B520" s="728" t="s">
        <v>2677</v>
      </c>
      <c r="C520" s="728" t="s">
        <v>2683</v>
      </c>
      <c r="D520" s="811" t="s">
        <v>5087</v>
      </c>
      <c r="E520" s="812" t="s">
        <v>2693</v>
      </c>
      <c r="F520" s="728" t="s">
        <v>2678</v>
      </c>
      <c r="G520" s="728" t="s">
        <v>2724</v>
      </c>
      <c r="H520" s="728" t="s">
        <v>568</v>
      </c>
      <c r="I520" s="728" t="s">
        <v>2725</v>
      </c>
      <c r="J520" s="728" t="s">
        <v>2726</v>
      </c>
      <c r="K520" s="728" t="s">
        <v>2727</v>
      </c>
      <c r="L520" s="729">
        <v>263.26</v>
      </c>
      <c r="M520" s="729">
        <v>14216.04</v>
      </c>
      <c r="N520" s="728">
        <v>54</v>
      </c>
      <c r="O520" s="813">
        <v>13</v>
      </c>
      <c r="P520" s="729">
        <v>10530.4</v>
      </c>
      <c r="Q520" s="746">
        <v>0.7407407407407407</v>
      </c>
      <c r="R520" s="728">
        <v>40</v>
      </c>
      <c r="S520" s="746">
        <v>0.7407407407407407</v>
      </c>
      <c r="T520" s="813">
        <v>8.5</v>
      </c>
      <c r="U520" s="769">
        <v>0.65384615384615385</v>
      </c>
    </row>
    <row r="521" spans="1:21" ht="14.4" customHeight="1" x14ac:dyDescent="0.3">
      <c r="A521" s="727">
        <v>32</v>
      </c>
      <c r="B521" s="728" t="s">
        <v>2677</v>
      </c>
      <c r="C521" s="728" t="s">
        <v>2683</v>
      </c>
      <c r="D521" s="811" t="s">
        <v>5087</v>
      </c>
      <c r="E521" s="812" t="s">
        <v>2693</v>
      </c>
      <c r="F521" s="728" t="s">
        <v>2678</v>
      </c>
      <c r="G521" s="728" t="s">
        <v>2724</v>
      </c>
      <c r="H521" s="728" t="s">
        <v>568</v>
      </c>
      <c r="I521" s="728" t="s">
        <v>2785</v>
      </c>
      <c r="J521" s="728" t="s">
        <v>2726</v>
      </c>
      <c r="K521" s="728" t="s">
        <v>2786</v>
      </c>
      <c r="L521" s="729">
        <v>1295.6400000000001</v>
      </c>
      <c r="M521" s="729">
        <v>1295.6400000000001</v>
      </c>
      <c r="N521" s="728">
        <v>1</v>
      </c>
      <c r="O521" s="813">
        <v>0.5</v>
      </c>
      <c r="P521" s="729">
        <v>1295.6400000000001</v>
      </c>
      <c r="Q521" s="746">
        <v>1</v>
      </c>
      <c r="R521" s="728">
        <v>1</v>
      </c>
      <c r="S521" s="746">
        <v>1</v>
      </c>
      <c r="T521" s="813">
        <v>0.5</v>
      </c>
      <c r="U521" s="769">
        <v>1</v>
      </c>
    </row>
    <row r="522" spans="1:21" ht="14.4" customHeight="1" x14ac:dyDescent="0.3">
      <c r="A522" s="727">
        <v>32</v>
      </c>
      <c r="B522" s="728" t="s">
        <v>2677</v>
      </c>
      <c r="C522" s="728" t="s">
        <v>2683</v>
      </c>
      <c r="D522" s="811" t="s">
        <v>5087</v>
      </c>
      <c r="E522" s="812" t="s">
        <v>2693</v>
      </c>
      <c r="F522" s="728" t="s">
        <v>2678</v>
      </c>
      <c r="G522" s="728" t="s">
        <v>2724</v>
      </c>
      <c r="H522" s="728" t="s">
        <v>568</v>
      </c>
      <c r="I522" s="728" t="s">
        <v>2787</v>
      </c>
      <c r="J522" s="728" t="s">
        <v>942</v>
      </c>
      <c r="K522" s="728" t="s">
        <v>2727</v>
      </c>
      <c r="L522" s="729">
        <v>263.26</v>
      </c>
      <c r="M522" s="729">
        <v>263.26</v>
      </c>
      <c r="N522" s="728">
        <v>1</v>
      </c>
      <c r="O522" s="813">
        <v>1</v>
      </c>
      <c r="P522" s="729">
        <v>263.26</v>
      </c>
      <c r="Q522" s="746">
        <v>1</v>
      </c>
      <c r="R522" s="728">
        <v>1</v>
      </c>
      <c r="S522" s="746">
        <v>1</v>
      </c>
      <c r="T522" s="813">
        <v>1</v>
      </c>
      <c r="U522" s="769">
        <v>1</v>
      </c>
    </row>
    <row r="523" spans="1:21" ht="14.4" customHeight="1" x14ac:dyDescent="0.3">
      <c r="A523" s="727">
        <v>32</v>
      </c>
      <c r="B523" s="728" t="s">
        <v>2677</v>
      </c>
      <c r="C523" s="728" t="s">
        <v>2683</v>
      </c>
      <c r="D523" s="811" t="s">
        <v>5087</v>
      </c>
      <c r="E523" s="812" t="s">
        <v>2693</v>
      </c>
      <c r="F523" s="728" t="s">
        <v>2678</v>
      </c>
      <c r="G523" s="728" t="s">
        <v>2728</v>
      </c>
      <c r="H523" s="728" t="s">
        <v>568</v>
      </c>
      <c r="I523" s="728" t="s">
        <v>3034</v>
      </c>
      <c r="J523" s="728" t="s">
        <v>1100</v>
      </c>
      <c r="K523" s="728" t="s">
        <v>2761</v>
      </c>
      <c r="L523" s="729">
        <v>0</v>
      </c>
      <c r="M523" s="729">
        <v>0</v>
      </c>
      <c r="N523" s="728">
        <v>1</v>
      </c>
      <c r="O523" s="813">
        <v>1</v>
      </c>
      <c r="P523" s="729">
        <v>0</v>
      </c>
      <c r="Q523" s="746"/>
      <c r="R523" s="728">
        <v>1</v>
      </c>
      <c r="S523" s="746">
        <v>1</v>
      </c>
      <c r="T523" s="813">
        <v>1</v>
      </c>
      <c r="U523" s="769">
        <v>1</v>
      </c>
    </row>
    <row r="524" spans="1:21" ht="14.4" customHeight="1" x14ac:dyDescent="0.3">
      <c r="A524" s="727">
        <v>32</v>
      </c>
      <c r="B524" s="728" t="s">
        <v>2677</v>
      </c>
      <c r="C524" s="728" t="s">
        <v>2683</v>
      </c>
      <c r="D524" s="811" t="s">
        <v>5087</v>
      </c>
      <c r="E524" s="812" t="s">
        <v>2693</v>
      </c>
      <c r="F524" s="728" t="s">
        <v>2678</v>
      </c>
      <c r="G524" s="728" t="s">
        <v>2728</v>
      </c>
      <c r="H524" s="728" t="s">
        <v>568</v>
      </c>
      <c r="I524" s="728" t="s">
        <v>2880</v>
      </c>
      <c r="J524" s="728" t="s">
        <v>1102</v>
      </c>
      <c r="K524" s="728" t="s">
        <v>2881</v>
      </c>
      <c r="L524" s="729">
        <v>0</v>
      </c>
      <c r="M524" s="729">
        <v>0</v>
      </c>
      <c r="N524" s="728">
        <v>7</v>
      </c>
      <c r="O524" s="813">
        <v>5.5</v>
      </c>
      <c r="P524" s="729">
        <v>0</v>
      </c>
      <c r="Q524" s="746"/>
      <c r="R524" s="728">
        <v>5</v>
      </c>
      <c r="S524" s="746">
        <v>0.7142857142857143</v>
      </c>
      <c r="T524" s="813">
        <v>3.5</v>
      </c>
      <c r="U524" s="769">
        <v>0.63636363636363635</v>
      </c>
    </row>
    <row r="525" spans="1:21" ht="14.4" customHeight="1" x14ac:dyDescent="0.3">
      <c r="A525" s="727">
        <v>32</v>
      </c>
      <c r="B525" s="728" t="s">
        <v>2677</v>
      </c>
      <c r="C525" s="728" t="s">
        <v>2683</v>
      </c>
      <c r="D525" s="811" t="s">
        <v>5087</v>
      </c>
      <c r="E525" s="812" t="s">
        <v>2693</v>
      </c>
      <c r="F525" s="728" t="s">
        <v>2678</v>
      </c>
      <c r="G525" s="728" t="s">
        <v>2728</v>
      </c>
      <c r="H525" s="728" t="s">
        <v>568</v>
      </c>
      <c r="I525" s="728" t="s">
        <v>2302</v>
      </c>
      <c r="J525" s="728" t="s">
        <v>1100</v>
      </c>
      <c r="K525" s="728" t="s">
        <v>2303</v>
      </c>
      <c r="L525" s="729">
        <v>36.270000000000003</v>
      </c>
      <c r="M525" s="729">
        <v>108.81</v>
      </c>
      <c r="N525" s="728">
        <v>3</v>
      </c>
      <c r="O525" s="813">
        <v>1.5</v>
      </c>
      <c r="P525" s="729">
        <v>108.81</v>
      </c>
      <c r="Q525" s="746">
        <v>1</v>
      </c>
      <c r="R525" s="728">
        <v>3</v>
      </c>
      <c r="S525" s="746">
        <v>1</v>
      </c>
      <c r="T525" s="813">
        <v>1.5</v>
      </c>
      <c r="U525" s="769">
        <v>1</v>
      </c>
    </row>
    <row r="526" spans="1:21" ht="14.4" customHeight="1" x14ac:dyDescent="0.3">
      <c r="A526" s="727">
        <v>32</v>
      </c>
      <c r="B526" s="728" t="s">
        <v>2677</v>
      </c>
      <c r="C526" s="728" t="s">
        <v>2683</v>
      </c>
      <c r="D526" s="811" t="s">
        <v>5087</v>
      </c>
      <c r="E526" s="812" t="s">
        <v>2693</v>
      </c>
      <c r="F526" s="728" t="s">
        <v>2678</v>
      </c>
      <c r="G526" s="728" t="s">
        <v>2728</v>
      </c>
      <c r="H526" s="728" t="s">
        <v>568</v>
      </c>
      <c r="I526" s="728" t="s">
        <v>3259</v>
      </c>
      <c r="J526" s="728" t="s">
        <v>1100</v>
      </c>
      <c r="K526" s="728" t="s">
        <v>2303</v>
      </c>
      <c r="L526" s="729">
        <v>36.270000000000003</v>
      </c>
      <c r="M526" s="729">
        <v>72.540000000000006</v>
      </c>
      <c r="N526" s="728">
        <v>2</v>
      </c>
      <c r="O526" s="813">
        <v>2</v>
      </c>
      <c r="P526" s="729">
        <v>36.270000000000003</v>
      </c>
      <c r="Q526" s="746">
        <v>0.5</v>
      </c>
      <c r="R526" s="728">
        <v>1</v>
      </c>
      <c r="S526" s="746">
        <v>0.5</v>
      </c>
      <c r="T526" s="813">
        <v>1</v>
      </c>
      <c r="U526" s="769">
        <v>0.5</v>
      </c>
    </row>
    <row r="527" spans="1:21" ht="14.4" customHeight="1" x14ac:dyDescent="0.3">
      <c r="A527" s="727">
        <v>32</v>
      </c>
      <c r="B527" s="728" t="s">
        <v>2677</v>
      </c>
      <c r="C527" s="728" t="s">
        <v>2683</v>
      </c>
      <c r="D527" s="811" t="s">
        <v>5087</v>
      </c>
      <c r="E527" s="812" t="s">
        <v>2693</v>
      </c>
      <c r="F527" s="728" t="s">
        <v>2678</v>
      </c>
      <c r="G527" s="728" t="s">
        <v>2728</v>
      </c>
      <c r="H527" s="728" t="s">
        <v>568</v>
      </c>
      <c r="I527" s="728" t="s">
        <v>2738</v>
      </c>
      <c r="J527" s="728" t="s">
        <v>1102</v>
      </c>
      <c r="K527" s="728" t="s">
        <v>2739</v>
      </c>
      <c r="L527" s="729">
        <v>121.75</v>
      </c>
      <c r="M527" s="729">
        <v>365.25</v>
      </c>
      <c r="N527" s="728">
        <v>3</v>
      </c>
      <c r="O527" s="813">
        <v>2</v>
      </c>
      <c r="P527" s="729">
        <v>243.5</v>
      </c>
      <c r="Q527" s="746">
        <v>0.66666666666666663</v>
      </c>
      <c r="R527" s="728">
        <v>2</v>
      </c>
      <c r="S527" s="746">
        <v>0.66666666666666663</v>
      </c>
      <c r="T527" s="813">
        <v>1</v>
      </c>
      <c r="U527" s="769">
        <v>0.5</v>
      </c>
    </row>
    <row r="528" spans="1:21" ht="14.4" customHeight="1" x14ac:dyDescent="0.3">
      <c r="A528" s="727">
        <v>32</v>
      </c>
      <c r="B528" s="728" t="s">
        <v>2677</v>
      </c>
      <c r="C528" s="728" t="s">
        <v>2683</v>
      </c>
      <c r="D528" s="811" t="s">
        <v>5087</v>
      </c>
      <c r="E528" s="812" t="s">
        <v>2693</v>
      </c>
      <c r="F528" s="728" t="s">
        <v>2678</v>
      </c>
      <c r="G528" s="728" t="s">
        <v>2728</v>
      </c>
      <c r="H528" s="728" t="s">
        <v>661</v>
      </c>
      <c r="I528" s="728" t="s">
        <v>3260</v>
      </c>
      <c r="J528" s="728" t="s">
        <v>2741</v>
      </c>
      <c r="K528" s="728" t="s">
        <v>2297</v>
      </c>
      <c r="L528" s="729">
        <v>25.71</v>
      </c>
      <c r="M528" s="729">
        <v>25.71</v>
      </c>
      <c r="N528" s="728">
        <v>1</v>
      </c>
      <c r="O528" s="813">
        <v>0.5</v>
      </c>
      <c r="P528" s="729">
        <v>25.71</v>
      </c>
      <c r="Q528" s="746">
        <v>1</v>
      </c>
      <c r="R528" s="728">
        <v>1</v>
      </c>
      <c r="S528" s="746">
        <v>1</v>
      </c>
      <c r="T528" s="813">
        <v>0.5</v>
      </c>
      <c r="U528" s="769">
        <v>1</v>
      </c>
    </row>
    <row r="529" spans="1:21" ht="14.4" customHeight="1" x14ac:dyDescent="0.3">
      <c r="A529" s="727">
        <v>32</v>
      </c>
      <c r="B529" s="728" t="s">
        <v>2677</v>
      </c>
      <c r="C529" s="728" t="s">
        <v>2683</v>
      </c>
      <c r="D529" s="811" t="s">
        <v>5087</v>
      </c>
      <c r="E529" s="812" t="s">
        <v>2693</v>
      </c>
      <c r="F529" s="728" t="s">
        <v>2678</v>
      </c>
      <c r="G529" s="728" t="s">
        <v>3261</v>
      </c>
      <c r="H529" s="728" t="s">
        <v>661</v>
      </c>
      <c r="I529" s="728" t="s">
        <v>2542</v>
      </c>
      <c r="J529" s="728" t="s">
        <v>2543</v>
      </c>
      <c r="K529" s="728" t="s">
        <v>2351</v>
      </c>
      <c r="L529" s="729">
        <v>4.7</v>
      </c>
      <c r="M529" s="729">
        <v>14.100000000000001</v>
      </c>
      <c r="N529" s="728">
        <v>3</v>
      </c>
      <c r="O529" s="813">
        <v>2</v>
      </c>
      <c r="P529" s="729">
        <v>4.7</v>
      </c>
      <c r="Q529" s="746">
        <v>0.33333333333333331</v>
      </c>
      <c r="R529" s="728">
        <v>1</v>
      </c>
      <c r="S529" s="746">
        <v>0.33333333333333331</v>
      </c>
      <c r="T529" s="813">
        <v>1</v>
      </c>
      <c r="U529" s="769">
        <v>0.5</v>
      </c>
    </row>
    <row r="530" spans="1:21" ht="14.4" customHeight="1" x14ac:dyDescent="0.3">
      <c r="A530" s="727">
        <v>32</v>
      </c>
      <c r="B530" s="728" t="s">
        <v>2677</v>
      </c>
      <c r="C530" s="728" t="s">
        <v>2683</v>
      </c>
      <c r="D530" s="811" t="s">
        <v>5087</v>
      </c>
      <c r="E530" s="812" t="s">
        <v>2693</v>
      </c>
      <c r="F530" s="728" t="s">
        <v>2678</v>
      </c>
      <c r="G530" s="728" t="s">
        <v>3123</v>
      </c>
      <c r="H530" s="728" t="s">
        <v>568</v>
      </c>
      <c r="I530" s="728" t="s">
        <v>3262</v>
      </c>
      <c r="J530" s="728" t="s">
        <v>3263</v>
      </c>
      <c r="K530" s="728" t="s">
        <v>3264</v>
      </c>
      <c r="L530" s="729">
        <v>0</v>
      </c>
      <c r="M530" s="729">
        <v>0</v>
      </c>
      <c r="N530" s="728">
        <v>1</v>
      </c>
      <c r="O530" s="813">
        <v>1</v>
      </c>
      <c r="P530" s="729">
        <v>0</v>
      </c>
      <c r="Q530" s="746"/>
      <c r="R530" s="728">
        <v>1</v>
      </c>
      <c r="S530" s="746">
        <v>1</v>
      </c>
      <c r="T530" s="813">
        <v>1</v>
      </c>
      <c r="U530" s="769">
        <v>1</v>
      </c>
    </row>
    <row r="531" spans="1:21" ht="14.4" customHeight="1" x14ac:dyDescent="0.3">
      <c r="A531" s="727">
        <v>32</v>
      </c>
      <c r="B531" s="728" t="s">
        <v>2677</v>
      </c>
      <c r="C531" s="728" t="s">
        <v>2683</v>
      </c>
      <c r="D531" s="811" t="s">
        <v>5087</v>
      </c>
      <c r="E531" s="812" t="s">
        <v>2693</v>
      </c>
      <c r="F531" s="728" t="s">
        <v>2678</v>
      </c>
      <c r="G531" s="728" t="s">
        <v>3123</v>
      </c>
      <c r="H531" s="728" t="s">
        <v>568</v>
      </c>
      <c r="I531" s="728" t="s">
        <v>3265</v>
      </c>
      <c r="J531" s="728" t="s">
        <v>656</v>
      </c>
      <c r="K531" s="728" t="s">
        <v>3266</v>
      </c>
      <c r="L531" s="729">
        <v>0</v>
      </c>
      <c r="M531" s="729">
        <v>0</v>
      </c>
      <c r="N531" s="728">
        <v>2</v>
      </c>
      <c r="O531" s="813">
        <v>2</v>
      </c>
      <c r="P531" s="729">
        <v>0</v>
      </c>
      <c r="Q531" s="746"/>
      <c r="R531" s="728">
        <v>1</v>
      </c>
      <c r="S531" s="746">
        <v>0.5</v>
      </c>
      <c r="T531" s="813">
        <v>1</v>
      </c>
      <c r="U531" s="769">
        <v>0.5</v>
      </c>
    </row>
    <row r="532" spans="1:21" ht="14.4" customHeight="1" x14ac:dyDescent="0.3">
      <c r="A532" s="727">
        <v>32</v>
      </c>
      <c r="B532" s="728" t="s">
        <v>2677</v>
      </c>
      <c r="C532" s="728" t="s">
        <v>2683</v>
      </c>
      <c r="D532" s="811" t="s">
        <v>5087</v>
      </c>
      <c r="E532" s="812" t="s">
        <v>2693</v>
      </c>
      <c r="F532" s="728" t="s">
        <v>2678</v>
      </c>
      <c r="G532" s="728" t="s">
        <v>2742</v>
      </c>
      <c r="H532" s="728" t="s">
        <v>568</v>
      </c>
      <c r="I532" s="728" t="s">
        <v>2743</v>
      </c>
      <c r="J532" s="728" t="s">
        <v>692</v>
      </c>
      <c r="K532" s="728" t="s">
        <v>2744</v>
      </c>
      <c r="L532" s="729">
        <v>154.36000000000001</v>
      </c>
      <c r="M532" s="729">
        <v>154.36000000000001</v>
      </c>
      <c r="N532" s="728">
        <v>1</v>
      </c>
      <c r="O532" s="813">
        <v>1</v>
      </c>
      <c r="P532" s="729">
        <v>154.36000000000001</v>
      </c>
      <c r="Q532" s="746">
        <v>1</v>
      </c>
      <c r="R532" s="728">
        <v>1</v>
      </c>
      <c r="S532" s="746">
        <v>1</v>
      </c>
      <c r="T532" s="813">
        <v>1</v>
      </c>
      <c r="U532" s="769">
        <v>1</v>
      </c>
    </row>
    <row r="533" spans="1:21" ht="14.4" customHeight="1" x14ac:dyDescent="0.3">
      <c r="A533" s="727">
        <v>32</v>
      </c>
      <c r="B533" s="728" t="s">
        <v>2677</v>
      </c>
      <c r="C533" s="728" t="s">
        <v>2683</v>
      </c>
      <c r="D533" s="811" t="s">
        <v>5087</v>
      </c>
      <c r="E533" s="812" t="s">
        <v>2693</v>
      </c>
      <c r="F533" s="728" t="s">
        <v>2678</v>
      </c>
      <c r="G533" s="728" t="s">
        <v>2742</v>
      </c>
      <c r="H533" s="728" t="s">
        <v>661</v>
      </c>
      <c r="I533" s="728" t="s">
        <v>2220</v>
      </c>
      <c r="J533" s="728" t="s">
        <v>2221</v>
      </c>
      <c r="K533" s="728" t="s">
        <v>2222</v>
      </c>
      <c r="L533" s="729">
        <v>149.52000000000001</v>
      </c>
      <c r="M533" s="729">
        <v>299.04000000000002</v>
      </c>
      <c r="N533" s="728">
        <v>2</v>
      </c>
      <c r="O533" s="813">
        <v>0.5</v>
      </c>
      <c r="P533" s="729">
        <v>299.04000000000002</v>
      </c>
      <c r="Q533" s="746">
        <v>1</v>
      </c>
      <c r="R533" s="728">
        <v>2</v>
      </c>
      <c r="S533" s="746">
        <v>1</v>
      </c>
      <c r="T533" s="813">
        <v>0.5</v>
      </c>
      <c r="U533" s="769">
        <v>1</v>
      </c>
    </row>
    <row r="534" spans="1:21" ht="14.4" customHeight="1" x14ac:dyDescent="0.3">
      <c r="A534" s="727">
        <v>32</v>
      </c>
      <c r="B534" s="728" t="s">
        <v>2677</v>
      </c>
      <c r="C534" s="728" t="s">
        <v>2683</v>
      </c>
      <c r="D534" s="811" t="s">
        <v>5087</v>
      </c>
      <c r="E534" s="812" t="s">
        <v>2693</v>
      </c>
      <c r="F534" s="728" t="s">
        <v>2678</v>
      </c>
      <c r="G534" s="728" t="s">
        <v>3036</v>
      </c>
      <c r="H534" s="728" t="s">
        <v>568</v>
      </c>
      <c r="I534" s="728" t="s">
        <v>3037</v>
      </c>
      <c r="J534" s="728" t="s">
        <v>3038</v>
      </c>
      <c r="K534" s="728" t="s">
        <v>2376</v>
      </c>
      <c r="L534" s="729">
        <v>30.79</v>
      </c>
      <c r="M534" s="729">
        <v>61.58</v>
      </c>
      <c r="N534" s="728">
        <v>2</v>
      </c>
      <c r="O534" s="813">
        <v>0.5</v>
      </c>
      <c r="P534" s="729"/>
      <c r="Q534" s="746">
        <v>0</v>
      </c>
      <c r="R534" s="728"/>
      <c r="S534" s="746">
        <v>0</v>
      </c>
      <c r="T534" s="813"/>
      <c r="U534" s="769">
        <v>0</v>
      </c>
    </row>
    <row r="535" spans="1:21" ht="14.4" customHeight="1" x14ac:dyDescent="0.3">
      <c r="A535" s="727">
        <v>32</v>
      </c>
      <c r="B535" s="728" t="s">
        <v>2677</v>
      </c>
      <c r="C535" s="728" t="s">
        <v>2683</v>
      </c>
      <c r="D535" s="811" t="s">
        <v>5087</v>
      </c>
      <c r="E535" s="812" t="s">
        <v>2693</v>
      </c>
      <c r="F535" s="728" t="s">
        <v>2678</v>
      </c>
      <c r="G535" s="728" t="s">
        <v>3126</v>
      </c>
      <c r="H535" s="728" t="s">
        <v>661</v>
      </c>
      <c r="I535" s="728" t="s">
        <v>3267</v>
      </c>
      <c r="J535" s="728" t="s">
        <v>3268</v>
      </c>
      <c r="K535" s="728" t="s">
        <v>3269</v>
      </c>
      <c r="L535" s="729">
        <v>279.52999999999997</v>
      </c>
      <c r="M535" s="729">
        <v>279.52999999999997</v>
      </c>
      <c r="N535" s="728">
        <v>1</v>
      </c>
      <c r="O535" s="813">
        <v>0.5</v>
      </c>
      <c r="P535" s="729">
        <v>279.52999999999997</v>
      </c>
      <c r="Q535" s="746">
        <v>1</v>
      </c>
      <c r="R535" s="728">
        <v>1</v>
      </c>
      <c r="S535" s="746">
        <v>1</v>
      </c>
      <c r="T535" s="813">
        <v>0.5</v>
      </c>
      <c r="U535" s="769">
        <v>1</v>
      </c>
    </row>
    <row r="536" spans="1:21" ht="14.4" customHeight="1" x14ac:dyDescent="0.3">
      <c r="A536" s="727">
        <v>32</v>
      </c>
      <c r="B536" s="728" t="s">
        <v>2677</v>
      </c>
      <c r="C536" s="728" t="s">
        <v>2683</v>
      </c>
      <c r="D536" s="811" t="s">
        <v>5087</v>
      </c>
      <c r="E536" s="812" t="s">
        <v>2693</v>
      </c>
      <c r="F536" s="728" t="s">
        <v>2678</v>
      </c>
      <c r="G536" s="728" t="s">
        <v>3270</v>
      </c>
      <c r="H536" s="728" t="s">
        <v>568</v>
      </c>
      <c r="I536" s="728" t="s">
        <v>3271</v>
      </c>
      <c r="J536" s="728" t="s">
        <v>3272</v>
      </c>
      <c r="K536" s="728" t="s">
        <v>3273</v>
      </c>
      <c r="L536" s="729">
        <v>86.02</v>
      </c>
      <c r="M536" s="729">
        <v>86.02</v>
      </c>
      <c r="N536" s="728">
        <v>1</v>
      </c>
      <c r="O536" s="813">
        <v>0.5</v>
      </c>
      <c r="P536" s="729">
        <v>86.02</v>
      </c>
      <c r="Q536" s="746">
        <v>1</v>
      </c>
      <c r="R536" s="728">
        <v>1</v>
      </c>
      <c r="S536" s="746">
        <v>1</v>
      </c>
      <c r="T536" s="813">
        <v>0.5</v>
      </c>
      <c r="U536" s="769">
        <v>1</v>
      </c>
    </row>
    <row r="537" spans="1:21" ht="14.4" customHeight="1" x14ac:dyDescent="0.3">
      <c r="A537" s="727">
        <v>32</v>
      </c>
      <c r="B537" s="728" t="s">
        <v>2677</v>
      </c>
      <c r="C537" s="728" t="s">
        <v>2683</v>
      </c>
      <c r="D537" s="811" t="s">
        <v>5087</v>
      </c>
      <c r="E537" s="812" t="s">
        <v>2693</v>
      </c>
      <c r="F537" s="728" t="s">
        <v>2678</v>
      </c>
      <c r="G537" s="728" t="s">
        <v>2746</v>
      </c>
      <c r="H537" s="728" t="s">
        <v>568</v>
      </c>
      <c r="I537" s="728" t="s">
        <v>3042</v>
      </c>
      <c r="J537" s="728" t="s">
        <v>2231</v>
      </c>
      <c r="K537" s="728" t="s">
        <v>3043</v>
      </c>
      <c r="L537" s="729">
        <v>0</v>
      </c>
      <c r="M537" s="729">
        <v>0</v>
      </c>
      <c r="N537" s="728">
        <v>1</v>
      </c>
      <c r="O537" s="813">
        <v>1</v>
      </c>
      <c r="P537" s="729">
        <v>0</v>
      </c>
      <c r="Q537" s="746"/>
      <c r="R537" s="728">
        <v>1</v>
      </c>
      <c r="S537" s="746">
        <v>1</v>
      </c>
      <c r="T537" s="813">
        <v>1</v>
      </c>
      <c r="U537" s="769">
        <v>1</v>
      </c>
    </row>
    <row r="538" spans="1:21" ht="14.4" customHeight="1" x14ac:dyDescent="0.3">
      <c r="A538" s="727">
        <v>32</v>
      </c>
      <c r="B538" s="728" t="s">
        <v>2677</v>
      </c>
      <c r="C538" s="728" t="s">
        <v>2683</v>
      </c>
      <c r="D538" s="811" t="s">
        <v>5087</v>
      </c>
      <c r="E538" s="812" t="s">
        <v>2693</v>
      </c>
      <c r="F538" s="728" t="s">
        <v>2678</v>
      </c>
      <c r="G538" s="728" t="s">
        <v>2750</v>
      </c>
      <c r="H538" s="728" t="s">
        <v>661</v>
      </c>
      <c r="I538" s="728" t="s">
        <v>2405</v>
      </c>
      <c r="J538" s="728" t="s">
        <v>1315</v>
      </c>
      <c r="K538" s="728" t="s">
        <v>2187</v>
      </c>
      <c r="L538" s="729">
        <v>69.16</v>
      </c>
      <c r="M538" s="729">
        <v>138.32</v>
      </c>
      <c r="N538" s="728">
        <v>2</v>
      </c>
      <c r="O538" s="813">
        <v>1.5</v>
      </c>
      <c r="P538" s="729">
        <v>138.32</v>
      </c>
      <c r="Q538" s="746">
        <v>1</v>
      </c>
      <c r="R538" s="728">
        <v>2</v>
      </c>
      <c r="S538" s="746">
        <v>1</v>
      </c>
      <c r="T538" s="813">
        <v>1.5</v>
      </c>
      <c r="U538" s="769">
        <v>1</v>
      </c>
    </row>
    <row r="539" spans="1:21" ht="14.4" customHeight="1" x14ac:dyDescent="0.3">
      <c r="A539" s="727">
        <v>32</v>
      </c>
      <c r="B539" s="728" t="s">
        <v>2677</v>
      </c>
      <c r="C539" s="728" t="s">
        <v>2683</v>
      </c>
      <c r="D539" s="811" t="s">
        <v>5087</v>
      </c>
      <c r="E539" s="812" t="s">
        <v>2693</v>
      </c>
      <c r="F539" s="728" t="s">
        <v>2678</v>
      </c>
      <c r="G539" s="728" t="s">
        <v>3274</v>
      </c>
      <c r="H539" s="728" t="s">
        <v>568</v>
      </c>
      <c r="I539" s="728" t="s">
        <v>3275</v>
      </c>
      <c r="J539" s="728" t="s">
        <v>3276</v>
      </c>
      <c r="K539" s="728" t="s">
        <v>3277</v>
      </c>
      <c r="L539" s="729">
        <v>0</v>
      </c>
      <c r="M539" s="729">
        <v>0</v>
      </c>
      <c r="N539" s="728">
        <v>1</v>
      </c>
      <c r="O539" s="813">
        <v>1</v>
      </c>
      <c r="P539" s="729">
        <v>0</v>
      </c>
      <c r="Q539" s="746"/>
      <c r="R539" s="728">
        <v>1</v>
      </c>
      <c r="S539" s="746">
        <v>1</v>
      </c>
      <c r="T539" s="813">
        <v>1</v>
      </c>
      <c r="U539" s="769">
        <v>1</v>
      </c>
    </row>
    <row r="540" spans="1:21" ht="14.4" customHeight="1" x14ac:dyDescent="0.3">
      <c r="A540" s="727">
        <v>32</v>
      </c>
      <c r="B540" s="728" t="s">
        <v>2677</v>
      </c>
      <c r="C540" s="728" t="s">
        <v>2683</v>
      </c>
      <c r="D540" s="811" t="s">
        <v>5087</v>
      </c>
      <c r="E540" s="812" t="s">
        <v>2693</v>
      </c>
      <c r="F540" s="728" t="s">
        <v>2678</v>
      </c>
      <c r="G540" s="728" t="s">
        <v>2988</v>
      </c>
      <c r="H540" s="728" t="s">
        <v>568</v>
      </c>
      <c r="I540" s="728" t="s">
        <v>3278</v>
      </c>
      <c r="J540" s="728" t="s">
        <v>882</v>
      </c>
      <c r="K540" s="728" t="s">
        <v>3279</v>
      </c>
      <c r="L540" s="729">
        <v>0</v>
      </c>
      <c r="M540" s="729">
        <v>0</v>
      </c>
      <c r="N540" s="728">
        <v>1</v>
      </c>
      <c r="O540" s="813">
        <v>1</v>
      </c>
      <c r="P540" s="729">
        <v>0</v>
      </c>
      <c r="Q540" s="746"/>
      <c r="R540" s="728">
        <v>1</v>
      </c>
      <c r="S540" s="746">
        <v>1</v>
      </c>
      <c r="T540" s="813">
        <v>1</v>
      </c>
      <c r="U540" s="769">
        <v>1</v>
      </c>
    </row>
    <row r="541" spans="1:21" ht="14.4" customHeight="1" x14ac:dyDescent="0.3">
      <c r="A541" s="727">
        <v>32</v>
      </c>
      <c r="B541" s="728" t="s">
        <v>2677</v>
      </c>
      <c r="C541" s="728" t="s">
        <v>2683</v>
      </c>
      <c r="D541" s="811" t="s">
        <v>5087</v>
      </c>
      <c r="E541" s="812" t="s">
        <v>2693</v>
      </c>
      <c r="F541" s="728" t="s">
        <v>2678</v>
      </c>
      <c r="G541" s="728" t="s">
        <v>2988</v>
      </c>
      <c r="H541" s="728" t="s">
        <v>568</v>
      </c>
      <c r="I541" s="728" t="s">
        <v>3280</v>
      </c>
      <c r="J541" s="728" t="s">
        <v>882</v>
      </c>
      <c r="K541" s="728" t="s">
        <v>3281</v>
      </c>
      <c r="L541" s="729">
        <v>0</v>
      </c>
      <c r="M541" s="729">
        <v>0</v>
      </c>
      <c r="N541" s="728">
        <v>1</v>
      </c>
      <c r="O541" s="813">
        <v>1</v>
      </c>
      <c r="P541" s="729">
        <v>0</v>
      </c>
      <c r="Q541" s="746"/>
      <c r="R541" s="728">
        <v>1</v>
      </c>
      <c r="S541" s="746">
        <v>1</v>
      </c>
      <c r="T541" s="813">
        <v>1</v>
      </c>
      <c r="U541" s="769">
        <v>1</v>
      </c>
    </row>
    <row r="542" spans="1:21" ht="14.4" customHeight="1" x14ac:dyDescent="0.3">
      <c r="A542" s="727">
        <v>32</v>
      </c>
      <c r="B542" s="728" t="s">
        <v>2677</v>
      </c>
      <c r="C542" s="728" t="s">
        <v>2683</v>
      </c>
      <c r="D542" s="811" t="s">
        <v>5087</v>
      </c>
      <c r="E542" s="812" t="s">
        <v>2693</v>
      </c>
      <c r="F542" s="728" t="s">
        <v>2678</v>
      </c>
      <c r="G542" s="728" t="s">
        <v>2796</v>
      </c>
      <c r="H542" s="728" t="s">
        <v>568</v>
      </c>
      <c r="I542" s="728" t="s">
        <v>2797</v>
      </c>
      <c r="J542" s="728" t="s">
        <v>1421</v>
      </c>
      <c r="K542" s="728" t="s">
        <v>2232</v>
      </c>
      <c r="L542" s="729">
        <v>78.33</v>
      </c>
      <c r="M542" s="729">
        <v>78.33</v>
      </c>
      <c r="N542" s="728">
        <v>1</v>
      </c>
      <c r="O542" s="813">
        <v>1</v>
      </c>
      <c r="P542" s="729"/>
      <c r="Q542" s="746">
        <v>0</v>
      </c>
      <c r="R542" s="728"/>
      <c r="S542" s="746">
        <v>0</v>
      </c>
      <c r="T542" s="813"/>
      <c r="U542" s="769">
        <v>0</v>
      </c>
    </row>
    <row r="543" spans="1:21" ht="14.4" customHeight="1" x14ac:dyDescent="0.3">
      <c r="A543" s="727">
        <v>32</v>
      </c>
      <c r="B543" s="728" t="s">
        <v>2677</v>
      </c>
      <c r="C543" s="728" t="s">
        <v>2683</v>
      </c>
      <c r="D543" s="811" t="s">
        <v>5087</v>
      </c>
      <c r="E543" s="812" t="s">
        <v>2693</v>
      </c>
      <c r="F543" s="728" t="s">
        <v>2678</v>
      </c>
      <c r="G543" s="728" t="s">
        <v>2796</v>
      </c>
      <c r="H543" s="728" t="s">
        <v>568</v>
      </c>
      <c r="I543" s="728" t="s">
        <v>3044</v>
      </c>
      <c r="J543" s="728" t="s">
        <v>3045</v>
      </c>
      <c r="K543" s="728" t="s">
        <v>2232</v>
      </c>
      <c r="L543" s="729">
        <v>78.33</v>
      </c>
      <c r="M543" s="729">
        <v>78.33</v>
      </c>
      <c r="N543" s="728">
        <v>1</v>
      </c>
      <c r="O543" s="813">
        <v>0.5</v>
      </c>
      <c r="P543" s="729">
        <v>78.33</v>
      </c>
      <c r="Q543" s="746">
        <v>1</v>
      </c>
      <c r="R543" s="728">
        <v>1</v>
      </c>
      <c r="S543" s="746">
        <v>1</v>
      </c>
      <c r="T543" s="813">
        <v>0.5</v>
      </c>
      <c r="U543" s="769">
        <v>1</v>
      </c>
    </row>
    <row r="544" spans="1:21" ht="14.4" customHeight="1" x14ac:dyDescent="0.3">
      <c r="A544" s="727">
        <v>32</v>
      </c>
      <c r="B544" s="728" t="s">
        <v>2677</v>
      </c>
      <c r="C544" s="728" t="s">
        <v>2683</v>
      </c>
      <c r="D544" s="811" t="s">
        <v>5087</v>
      </c>
      <c r="E544" s="812" t="s">
        <v>2693</v>
      </c>
      <c r="F544" s="728" t="s">
        <v>2678</v>
      </c>
      <c r="G544" s="728" t="s">
        <v>2800</v>
      </c>
      <c r="H544" s="728" t="s">
        <v>661</v>
      </c>
      <c r="I544" s="728" t="s">
        <v>3113</v>
      </c>
      <c r="J544" s="728" t="s">
        <v>761</v>
      </c>
      <c r="K544" s="728" t="s">
        <v>2189</v>
      </c>
      <c r="L544" s="729">
        <v>85.16</v>
      </c>
      <c r="M544" s="729">
        <v>85.16</v>
      </c>
      <c r="N544" s="728">
        <v>1</v>
      </c>
      <c r="O544" s="813">
        <v>1</v>
      </c>
      <c r="P544" s="729">
        <v>85.16</v>
      </c>
      <c r="Q544" s="746">
        <v>1</v>
      </c>
      <c r="R544" s="728">
        <v>1</v>
      </c>
      <c r="S544" s="746">
        <v>1</v>
      </c>
      <c r="T544" s="813">
        <v>1</v>
      </c>
      <c r="U544" s="769">
        <v>1</v>
      </c>
    </row>
    <row r="545" spans="1:21" ht="14.4" customHeight="1" x14ac:dyDescent="0.3">
      <c r="A545" s="727">
        <v>32</v>
      </c>
      <c r="B545" s="728" t="s">
        <v>2677</v>
      </c>
      <c r="C545" s="728" t="s">
        <v>2683</v>
      </c>
      <c r="D545" s="811" t="s">
        <v>5087</v>
      </c>
      <c r="E545" s="812" t="s">
        <v>2693</v>
      </c>
      <c r="F545" s="728" t="s">
        <v>2678</v>
      </c>
      <c r="G545" s="728" t="s">
        <v>2800</v>
      </c>
      <c r="H545" s="728" t="s">
        <v>661</v>
      </c>
      <c r="I545" s="728" t="s">
        <v>2366</v>
      </c>
      <c r="J545" s="728" t="s">
        <v>759</v>
      </c>
      <c r="K545" s="728" t="s">
        <v>2187</v>
      </c>
      <c r="L545" s="729">
        <v>42.57</v>
      </c>
      <c r="M545" s="729">
        <v>42.57</v>
      </c>
      <c r="N545" s="728">
        <v>1</v>
      </c>
      <c r="O545" s="813">
        <v>1</v>
      </c>
      <c r="P545" s="729">
        <v>42.57</v>
      </c>
      <c r="Q545" s="746">
        <v>1</v>
      </c>
      <c r="R545" s="728">
        <v>1</v>
      </c>
      <c r="S545" s="746">
        <v>1</v>
      </c>
      <c r="T545" s="813">
        <v>1</v>
      </c>
      <c r="U545" s="769">
        <v>1</v>
      </c>
    </row>
    <row r="546" spans="1:21" ht="14.4" customHeight="1" x14ac:dyDescent="0.3">
      <c r="A546" s="727">
        <v>32</v>
      </c>
      <c r="B546" s="728" t="s">
        <v>2677</v>
      </c>
      <c r="C546" s="728" t="s">
        <v>2683</v>
      </c>
      <c r="D546" s="811" t="s">
        <v>5087</v>
      </c>
      <c r="E546" s="812" t="s">
        <v>2693</v>
      </c>
      <c r="F546" s="728" t="s">
        <v>2678</v>
      </c>
      <c r="G546" s="728" t="s">
        <v>2800</v>
      </c>
      <c r="H546" s="728" t="s">
        <v>661</v>
      </c>
      <c r="I546" s="728" t="s">
        <v>2367</v>
      </c>
      <c r="J546" s="728" t="s">
        <v>761</v>
      </c>
      <c r="K546" s="728" t="s">
        <v>2189</v>
      </c>
      <c r="L546" s="729">
        <v>85.16</v>
      </c>
      <c r="M546" s="729">
        <v>170.32</v>
      </c>
      <c r="N546" s="728">
        <v>2</v>
      </c>
      <c r="O546" s="813">
        <v>0.5</v>
      </c>
      <c r="P546" s="729">
        <v>170.32</v>
      </c>
      <c r="Q546" s="746">
        <v>1</v>
      </c>
      <c r="R546" s="728">
        <v>2</v>
      </c>
      <c r="S546" s="746">
        <v>1</v>
      </c>
      <c r="T546" s="813">
        <v>0.5</v>
      </c>
      <c r="U546" s="769">
        <v>1</v>
      </c>
    </row>
    <row r="547" spans="1:21" ht="14.4" customHeight="1" x14ac:dyDescent="0.3">
      <c r="A547" s="727">
        <v>32</v>
      </c>
      <c r="B547" s="728" t="s">
        <v>2677</v>
      </c>
      <c r="C547" s="728" t="s">
        <v>2683</v>
      </c>
      <c r="D547" s="811" t="s">
        <v>5087</v>
      </c>
      <c r="E547" s="812" t="s">
        <v>2693</v>
      </c>
      <c r="F547" s="728" t="s">
        <v>2678</v>
      </c>
      <c r="G547" s="728" t="s">
        <v>3282</v>
      </c>
      <c r="H547" s="728" t="s">
        <v>568</v>
      </c>
      <c r="I547" s="728" t="s">
        <v>3283</v>
      </c>
      <c r="J547" s="728" t="s">
        <v>3284</v>
      </c>
      <c r="K547" s="728" t="s">
        <v>3285</v>
      </c>
      <c r="L547" s="729">
        <v>0</v>
      </c>
      <c r="M547" s="729">
        <v>0</v>
      </c>
      <c r="N547" s="728">
        <v>22</v>
      </c>
      <c r="O547" s="813">
        <v>10</v>
      </c>
      <c r="P547" s="729">
        <v>0</v>
      </c>
      <c r="Q547" s="746"/>
      <c r="R547" s="728">
        <v>22</v>
      </c>
      <c r="S547" s="746">
        <v>1</v>
      </c>
      <c r="T547" s="813">
        <v>10</v>
      </c>
      <c r="U547" s="769">
        <v>1</v>
      </c>
    </row>
    <row r="548" spans="1:21" ht="14.4" customHeight="1" x14ac:dyDescent="0.3">
      <c r="A548" s="727">
        <v>32</v>
      </c>
      <c r="B548" s="728" t="s">
        <v>2677</v>
      </c>
      <c r="C548" s="728" t="s">
        <v>2683</v>
      </c>
      <c r="D548" s="811" t="s">
        <v>5087</v>
      </c>
      <c r="E548" s="812" t="s">
        <v>2693</v>
      </c>
      <c r="F548" s="728" t="s">
        <v>2678</v>
      </c>
      <c r="G548" s="728" t="s">
        <v>3286</v>
      </c>
      <c r="H548" s="728" t="s">
        <v>568</v>
      </c>
      <c r="I548" s="728" t="s">
        <v>3287</v>
      </c>
      <c r="J548" s="728" t="s">
        <v>812</v>
      </c>
      <c r="K548" s="728" t="s">
        <v>3288</v>
      </c>
      <c r="L548" s="729">
        <v>18.809999999999999</v>
      </c>
      <c r="M548" s="729">
        <v>37.619999999999997</v>
      </c>
      <c r="N548" s="728">
        <v>2</v>
      </c>
      <c r="O548" s="813">
        <v>1</v>
      </c>
      <c r="P548" s="729">
        <v>37.619999999999997</v>
      </c>
      <c r="Q548" s="746">
        <v>1</v>
      </c>
      <c r="R548" s="728">
        <v>2</v>
      </c>
      <c r="S548" s="746">
        <v>1</v>
      </c>
      <c r="T548" s="813">
        <v>1</v>
      </c>
      <c r="U548" s="769">
        <v>1</v>
      </c>
    </row>
    <row r="549" spans="1:21" ht="14.4" customHeight="1" x14ac:dyDescent="0.3">
      <c r="A549" s="727">
        <v>32</v>
      </c>
      <c r="B549" s="728" t="s">
        <v>2677</v>
      </c>
      <c r="C549" s="728" t="s">
        <v>2683</v>
      </c>
      <c r="D549" s="811" t="s">
        <v>5087</v>
      </c>
      <c r="E549" s="812" t="s">
        <v>2693</v>
      </c>
      <c r="F549" s="728" t="s">
        <v>2678</v>
      </c>
      <c r="G549" s="728" t="s">
        <v>3050</v>
      </c>
      <c r="H549" s="728" t="s">
        <v>568</v>
      </c>
      <c r="I549" s="728" t="s">
        <v>3289</v>
      </c>
      <c r="J549" s="728" t="s">
        <v>3290</v>
      </c>
      <c r="K549" s="728" t="s">
        <v>3291</v>
      </c>
      <c r="L549" s="729">
        <v>23.72</v>
      </c>
      <c r="M549" s="729">
        <v>23.72</v>
      </c>
      <c r="N549" s="728">
        <v>1</v>
      </c>
      <c r="O549" s="813">
        <v>0.5</v>
      </c>
      <c r="P549" s="729">
        <v>23.72</v>
      </c>
      <c r="Q549" s="746">
        <v>1</v>
      </c>
      <c r="R549" s="728">
        <v>1</v>
      </c>
      <c r="S549" s="746">
        <v>1</v>
      </c>
      <c r="T549" s="813">
        <v>0.5</v>
      </c>
      <c r="U549" s="769">
        <v>1</v>
      </c>
    </row>
    <row r="550" spans="1:21" ht="14.4" customHeight="1" x14ac:dyDescent="0.3">
      <c r="A550" s="727">
        <v>32</v>
      </c>
      <c r="B550" s="728" t="s">
        <v>2677</v>
      </c>
      <c r="C550" s="728" t="s">
        <v>2683</v>
      </c>
      <c r="D550" s="811" t="s">
        <v>5087</v>
      </c>
      <c r="E550" s="812" t="s">
        <v>2693</v>
      </c>
      <c r="F550" s="728" t="s">
        <v>2678</v>
      </c>
      <c r="G550" s="728" t="s">
        <v>3292</v>
      </c>
      <c r="H550" s="728" t="s">
        <v>568</v>
      </c>
      <c r="I550" s="728" t="s">
        <v>3293</v>
      </c>
      <c r="J550" s="728" t="s">
        <v>3294</v>
      </c>
      <c r="K550" s="728" t="s">
        <v>3295</v>
      </c>
      <c r="L550" s="729">
        <v>0</v>
      </c>
      <c r="M550" s="729">
        <v>0</v>
      </c>
      <c r="N550" s="728">
        <v>1</v>
      </c>
      <c r="O550" s="813">
        <v>0.5</v>
      </c>
      <c r="P550" s="729">
        <v>0</v>
      </c>
      <c r="Q550" s="746"/>
      <c r="R550" s="728">
        <v>1</v>
      </c>
      <c r="S550" s="746">
        <v>1</v>
      </c>
      <c r="T550" s="813">
        <v>0.5</v>
      </c>
      <c r="U550" s="769">
        <v>1</v>
      </c>
    </row>
    <row r="551" spans="1:21" ht="14.4" customHeight="1" x14ac:dyDescent="0.3">
      <c r="A551" s="727">
        <v>32</v>
      </c>
      <c r="B551" s="728" t="s">
        <v>2677</v>
      </c>
      <c r="C551" s="728" t="s">
        <v>2683</v>
      </c>
      <c r="D551" s="811" t="s">
        <v>5087</v>
      </c>
      <c r="E551" s="812" t="s">
        <v>2693</v>
      </c>
      <c r="F551" s="728" t="s">
        <v>2678</v>
      </c>
      <c r="G551" s="728" t="s">
        <v>2802</v>
      </c>
      <c r="H551" s="728" t="s">
        <v>568</v>
      </c>
      <c r="I551" s="728" t="s">
        <v>3296</v>
      </c>
      <c r="J551" s="728" t="s">
        <v>805</v>
      </c>
      <c r="K551" s="728" t="s">
        <v>3198</v>
      </c>
      <c r="L551" s="729">
        <v>91.11</v>
      </c>
      <c r="M551" s="729">
        <v>364.44</v>
      </c>
      <c r="N551" s="728">
        <v>4</v>
      </c>
      <c r="O551" s="813">
        <v>2</v>
      </c>
      <c r="P551" s="729">
        <v>364.44</v>
      </c>
      <c r="Q551" s="746">
        <v>1</v>
      </c>
      <c r="R551" s="728">
        <v>4</v>
      </c>
      <c r="S551" s="746">
        <v>1</v>
      </c>
      <c r="T551" s="813">
        <v>2</v>
      </c>
      <c r="U551" s="769">
        <v>1</v>
      </c>
    </row>
    <row r="552" spans="1:21" ht="14.4" customHeight="1" x14ac:dyDescent="0.3">
      <c r="A552" s="727">
        <v>32</v>
      </c>
      <c r="B552" s="728" t="s">
        <v>2677</v>
      </c>
      <c r="C552" s="728" t="s">
        <v>2683</v>
      </c>
      <c r="D552" s="811" t="s">
        <v>5087</v>
      </c>
      <c r="E552" s="812" t="s">
        <v>2693</v>
      </c>
      <c r="F552" s="728" t="s">
        <v>2678</v>
      </c>
      <c r="G552" s="728" t="s">
        <v>2802</v>
      </c>
      <c r="H552" s="728" t="s">
        <v>568</v>
      </c>
      <c r="I552" s="728" t="s">
        <v>3297</v>
      </c>
      <c r="J552" s="728" t="s">
        <v>805</v>
      </c>
      <c r="K552" s="728" t="s">
        <v>3198</v>
      </c>
      <c r="L552" s="729">
        <v>91.11</v>
      </c>
      <c r="M552" s="729">
        <v>273.33</v>
      </c>
      <c r="N552" s="728">
        <v>3</v>
      </c>
      <c r="O552" s="813">
        <v>1.5</v>
      </c>
      <c r="P552" s="729">
        <v>182.22</v>
      </c>
      <c r="Q552" s="746">
        <v>0.66666666666666674</v>
      </c>
      <c r="R552" s="728">
        <v>2</v>
      </c>
      <c r="S552" s="746">
        <v>0.66666666666666663</v>
      </c>
      <c r="T552" s="813">
        <v>0.5</v>
      </c>
      <c r="U552" s="769">
        <v>0.33333333333333331</v>
      </c>
    </row>
    <row r="553" spans="1:21" ht="14.4" customHeight="1" x14ac:dyDescent="0.3">
      <c r="A553" s="727">
        <v>32</v>
      </c>
      <c r="B553" s="728" t="s">
        <v>2677</v>
      </c>
      <c r="C553" s="728" t="s">
        <v>2683</v>
      </c>
      <c r="D553" s="811" t="s">
        <v>5087</v>
      </c>
      <c r="E553" s="812" t="s">
        <v>2693</v>
      </c>
      <c r="F553" s="728" t="s">
        <v>2678</v>
      </c>
      <c r="G553" s="728" t="s">
        <v>2802</v>
      </c>
      <c r="H553" s="728" t="s">
        <v>568</v>
      </c>
      <c r="I553" s="728" t="s">
        <v>3197</v>
      </c>
      <c r="J553" s="728" t="s">
        <v>805</v>
      </c>
      <c r="K553" s="728" t="s">
        <v>3198</v>
      </c>
      <c r="L553" s="729">
        <v>91.11</v>
      </c>
      <c r="M553" s="729">
        <v>91.11</v>
      </c>
      <c r="N553" s="728">
        <v>1</v>
      </c>
      <c r="O553" s="813">
        <v>1</v>
      </c>
      <c r="P553" s="729"/>
      <c r="Q553" s="746">
        <v>0</v>
      </c>
      <c r="R553" s="728"/>
      <c r="S553" s="746">
        <v>0</v>
      </c>
      <c r="T553" s="813"/>
      <c r="U553" s="769">
        <v>0</v>
      </c>
    </row>
    <row r="554" spans="1:21" ht="14.4" customHeight="1" x14ac:dyDescent="0.3">
      <c r="A554" s="727">
        <v>32</v>
      </c>
      <c r="B554" s="728" t="s">
        <v>2677</v>
      </c>
      <c r="C554" s="728" t="s">
        <v>2683</v>
      </c>
      <c r="D554" s="811" t="s">
        <v>5087</v>
      </c>
      <c r="E554" s="812" t="s">
        <v>2693</v>
      </c>
      <c r="F554" s="728" t="s">
        <v>2678</v>
      </c>
      <c r="G554" s="728" t="s">
        <v>2802</v>
      </c>
      <c r="H554" s="728" t="s">
        <v>568</v>
      </c>
      <c r="I554" s="728" t="s">
        <v>3298</v>
      </c>
      <c r="J554" s="728" t="s">
        <v>805</v>
      </c>
      <c r="K554" s="728" t="s">
        <v>3299</v>
      </c>
      <c r="L554" s="729">
        <v>0</v>
      </c>
      <c r="M554" s="729">
        <v>0</v>
      </c>
      <c r="N554" s="728">
        <v>1</v>
      </c>
      <c r="O554" s="813">
        <v>1</v>
      </c>
      <c r="P554" s="729"/>
      <c r="Q554" s="746"/>
      <c r="R554" s="728"/>
      <c r="S554" s="746">
        <v>0</v>
      </c>
      <c r="T554" s="813"/>
      <c r="U554" s="769">
        <v>0</v>
      </c>
    </row>
    <row r="555" spans="1:21" ht="14.4" customHeight="1" x14ac:dyDescent="0.3">
      <c r="A555" s="727">
        <v>32</v>
      </c>
      <c r="B555" s="728" t="s">
        <v>2677</v>
      </c>
      <c r="C555" s="728" t="s">
        <v>2683</v>
      </c>
      <c r="D555" s="811" t="s">
        <v>5087</v>
      </c>
      <c r="E555" s="812" t="s">
        <v>2693</v>
      </c>
      <c r="F555" s="728" t="s">
        <v>2678</v>
      </c>
      <c r="G555" s="728" t="s">
        <v>2802</v>
      </c>
      <c r="H555" s="728" t="s">
        <v>568</v>
      </c>
      <c r="I555" s="728" t="s">
        <v>3300</v>
      </c>
      <c r="J555" s="728" t="s">
        <v>805</v>
      </c>
      <c r="K555" s="728" t="s">
        <v>3299</v>
      </c>
      <c r="L555" s="729">
        <v>182.22</v>
      </c>
      <c r="M555" s="729">
        <v>182.22</v>
      </c>
      <c r="N555" s="728">
        <v>1</v>
      </c>
      <c r="O555" s="813">
        <v>1</v>
      </c>
      <c r="P555" s="729"/>
      <c r="Q555" s="746">
        <v>0</v>
      </c>
      <c r="R555" s="728"/>
      <c r="S555" s="746">
        <v>0</v>
      </c>
      <c r="T555" s="813"/>
      <c r="U555" s="769">
        <v>0</v>
      </c>
    </row>
    <row r="556" spans="1:21" ht="14.4" customHeight="1" x14ac:dyDescent="0.3">
      <c r="A556" s="727">
        <v>32</v>
      </c>
      <c r="B556" s="728" t="s">
        <v>2677</v>
      </c>
      <c r="C556" s="728" t="s">
        <v>2683</v>
      </c>
      <c r="D556" s="811" t="s">
        <v>5087</v>
      </c>
      <c r="E556" s="812" t="s">
        <v>2693</v>
      </c>
      <c r="F556" s="728" t="s">
        <v>2678</v>
      </c>
      <c r="G556" s="728" t="s">
        <v>3301</v>
      </c>
      <c r="H556" s="728" t="s">
        <v>568</v>
      </c>
      <c r="I556" s="728" t="s">
        <v>3302</v>
      </c>
      <c r="J556" s="728" t="s">
        <v>3303</v>
      </c>
      <c r="K556" s="728" t="s">
        <v>3304</v>
      </c>
      <c r="L556" s="729">
        <v>46.75</v>
      </c>
      <c r="M556" s="729">
        <v>187</v>
      </c>
      <c r="N556" s="728">
        <v>4</v>
      </c>
      <c r="O556" s="813">
        <v>1.5</v>
      </c>
      <c r="P556" s="729">
        <v>93.5</v>
      </c>
      <c r="Q556" s="746">
        <v>0.5</v>
      </c>
      <c r="R556" s="728">
        <v>2</v>
      </c>
      <c r="S556" s="746">
        <v>0.5</v>
      </c>
      <c r="T556" s="813">
        <v>1</v>
      </c>
      <c r="U556" s="769">
        <v>0.66666666666666663</v>
      </c>
    </row>
    <row r="557" spans="1:21" ht="14.4" customHeight="1" x14ac:dyDescent="0.3">
      <c r="A557" s="727">
        <v>32</v>
      </c>
      <c r="B557" s="728" t="s">
        <v>2677</v>
      </c>
      <c r="C557" s="728" t="s">
        <v>2683</v>
      </c>
      <c r="D557" s="811" t="s">
        <v>5087</v>
      </c>
      <c r="E557" s="812" t="s">
        <v>2693</v>
      </c>
      <c r="F557" s="728" t="s">
        <v>2678</v>
      </c>
      <c r="G557" s="728" t="s">
        <v>2751</v>
      </c>
      <c r="H557" s="728" t="s">
        <v>568</v>
      </c>
      <c r="I557" s="728" t="s">
        <v>2996</v>
      </c>
      <c r="J557" s="728" t="s">
        <v>2997</v>
      </c>
      <c r="K557" s="728" t="s">
        <v>2967</v>
      </c>
      <c r="L557" s="729">
        <v>846.47</v>
      </c>
      <c r="M557" s="729">
        <v>846.47</v>
      </c>
      <c r="N557" s="728">
        <v>1</v>
      </c>
      <c r="O557" s="813">
        <v>1</v>
      </c>
      <c r="P557" s="729"/>
      <c r="Q557" s="746">
        <v>0</v>
      </c>
      <c r="R557" s="728"/>
      <c r="S557" s="746">
        <v>0</v>
      </c>
      <c r="T557" s="813"/>
      <c r="U557" s="769">
        <v>0</v>
      </c>
    </row>
    <row r="558" spans="1:21" ht="14.4" customHeight="1" x14ac:dyDescent="0.3">
      <c r="A558" s="727">
        <v>32</v>
      </c>
      <c r="B558" s="728" t="s">
        <v>2677</v>
      </c>
      <c r="C558" s="728" t="s">
        <v>2683</v>
      </c>
      <c r="D558" s="811" t="s">
        <v>5087</v>
      </c>
      <c r="E558" s="812" t="s">
        <v>2693</v>
      </c>
      <c r="F558" s="728" t="s">
        <v>2678</v>
      </c>
      <c r="G558" s="728" t="s">
        <v>2751</v>
      </c>
      <c r="H558" s="728" t="s">
        <v>568</v>
      </c>
      <c r="I558" s="728" t="s">
        <v>3057</v>
      </c>
      <c r="J558" s="728" t="s">
        <v>2997</v>
      </c>
      <c r="K558" s="728" t="s">
        <v>3058</v>
      </c>
      <c r="L558" s="729">
        <v>211.61</v>
      </c>
      <c r="M558" s="729">
        <v>211.61</v>
      </c>
      <c r="N558" s="728">
        <v>1</v>
      </c>
      <c r="O558" s="813">
        <v>0.5</v>
      </c>
      <c r="P558" s="729">
        <v>211.61</v>
      </c>
      <c r="Q558" s="746">
        <v>1</v>
      </c>
      <c r="R558" s="728">
        <v>1</v>
      </c>
      <c r="S558" s="746">
        <v>1</v>
      </c>
      <c r="T558" s="813">
        <v>0.5</v>
      </c>
      <c r="U558" s="769">
        <v>1</v>
      </c>
    </row>
    <row r="559" spans="1:21" ht="14.4" customHeight="1" x14ac:dyDescent="0.3">
      <c r="A559" s="727">
        <v>32</v>
      </c>
      <c r="B559" s="728" t="s">
        <v>2677</v>
      </c>
      <c r="C559" s="728" t="s">
        <v>2683</v>
      </c>
      <c r="D559" s="811" t="s">
        <v>5087</v>
      </c>
      <c r="E559" s="812" t="s">
        <v>2693</v>
      </c>
      <c r="F559" s="728" t="s">
        <v>2678</v>
      </c>
      <c r="G559" s="728" t="s">
        <v>2751</v>
      </c>
      <c r="H559" s="728" t="s">
        <v>661</v>
      </c>
      <c r="I559" s="728" t="s">
        <v>2260</v>
      </c>
      <c r="J559" s="728" t="s">
        <v>2261</v>
      </c>
      <c r="K559" s="728" t="s">
        <v>2262</v>
      </c>
      <c r="L559" s="729">
        <v>3231.81</v>
      </c>
      <c r="M559" s="729">
        <v>9695.43</v>
      </c>
      <c r="N559" s="728">
        <v>3</v>
      </c>
      <c r="O559" s="813">
        <v>1.5</v>
      </c>
      <c r="P559" s="729">
        <v>9695.43</v>
      </c>
      <c r="Q559" s="746">
        <v>1</v>
      </c>
      <c r="R559" s="728">
        <v>3</v>
      </c>
      <c r="S559" s="746">
        <v>1</v>
      </c>
      <c r="T559" s="813">
        <v>1.5</v>
      </c>
      <c r="U559" s="769">
        <v>1</v>
      </c>
    </row>
    <row r="560" spans="1:21" ht="14.4" customHeight="1" x14ac:dyDescent="0.3">
      <c r="A560" s="727">
        <v>32</v>
      </c>
      <c r="B560" s="728" t="s">
        <v>2677</v>
      </c>
      <c r="C560" s="728" t="s">
        <v>2683</v>
      </c>
      <c r="D560" s="811" t="s">
        <v>5087</v>
      </c>
      <c r="E560" s="812" t="s">
        <v>2693</v>
      </c>
      <c r="F560" s="728" t="s">
        <v>2678</v>
      </c>
      <c r="G560" s="728" t="s">
        <v>3305</v>
      </c>
      <c r="H560" s="728" t="s">
        <v>568</v>
      </c>
      <c r="I560" s="728" t="s">
        <v>3306</v>
      </c>
      <c r="J560" s="728" t="s">
        <v>3307</v>
      </c>
      <c r="K560" s="728" t="s">
        <v>3308</v>
      </c>
      <c r="L560" s="729">
        <v>62.8</v>
      </c>
      <c r="M560" s="729">
        <v>125.6</v>
      </c>
      <c r="N560" s="728">
        <v>2</v>
      </c>
      <c r="O560" s="813">
        <v>1</v>
      </c>
      <c r="P560" s="729"/>
      <c r="Q560" s="746">
        <v>0</v>
      </c>
      <c r="R560" s="728"/>
      <c r="S560" s="746">
        <v>0</v>
      </c>
      <c r="T560" s="813"/>
      <c r="U560" s="769">
        <v>0</v>
      </c>
    </row>
    <row r="561" spans="1:21" ht="14.4" customHeight="1" x14ac:dyDescent="0.3">
      <c r="A561" s="727">
        <v>32</v>
      </c>
      <c r="B561" s="728" t="s">
        <v>2677</v>
      </c>
      <c r="C561" s="728" t="s">
        <v>2683</v>
      </c>
      <c r="D561" s="811" t="s">
        <v>5087</v>
      </c>
      <c r="E561" s="812" t="s">
        <v>2693</v>
      </c>
      <c r="F561" s="728" t="s">
        <v>2678</v>
      </c>
      <c r="G561" s="728" t="s">
        <v>3309</v>
      </c>
      <c r="H561" s="728" t="s">
        <v>568</v>
      </c>
      <c r="I561" s="728" t="s">
        <v>3310</v>
      </c>
      <c r="J561" s="728" t="s">
        <v>3311</v>
      </c>
      <c r="K561" s="728" t="s">
        <v>3312</v>
      </c>
      <c r="L561" s="729">
        <v>45.05</v>
      </c>
      <c r="M561" s="729">
        <v>45.05</v>
      </c>
      <c r="N561" s="728">
        <v>1</v>
      </c>
      <c r="O561" s="813">
        <v>0.5</v>
      </c>
      <c r="P561" s="729">
        <v>45.05</v>
      </c>
      <c r="Q561" s="746">
        <v>1</v>
      </c>
      <c r="R561" s="728">
        <v>1</v>
      </c>
      <c r="S561" s="746">
        <v>1</v>
      </c>
      <c r="T561" s="813">
        <v>0.5</v>
      </c>
      <c r="U561" s="769">
        <v>1</v>
      </c>
    </row>
    <row r="562" spans="1:21" ht="14.4" customHeight="1" x14ac:dyDescent="0.3">
      <c r="A562" s="727">
        <v>32</v>
      </c>
      <c r="B562" s="728" t="s">
        <v>2677</v>
      </c>
      <c r="C562" s="728" t="s">
        <v>2683</v>
      </c>
      <c r="D562" s="811" t="s">
        <v>5087</v>
      </c>
      <c r="E562" s="812" t="s">
        <v>2693</v>
      </c>
      <c r="F562" s="728" t="s">
        <v>2678</v>
      </c>
      <c r="G562" s="728" t="s">
        <v>2808</v>
      </c>
      <c r="H562" s="728" t="s">
        <v>568</v>
      </c>
      <c r="I562" s="728" t="s">
        <v>2944</v>
      </c>
      <c r="J562" s="728" t="s">
        <v>902</v>
      </c>
      <c r="K562" s="728" t="s">
        <v>2887</v>
      </c>
      <c r="L562" s="729">
        <v>42.51</v>
      </c>
      <c r="M562" s="729">
        <v>170.04</v>
      </c>
      <c r="N562" s="728">
        <v>4</v>
      </c>
      <c r="O562" s="813">
        <v>3</v>
      </c>
      <c r="P562" s="729">
        <v>170.04</v>
      </c>
      <c r="Q562" s="746">
        <v>1</v>
      </c>
      <c r="R562" s="728">
        <v>4</v>
      </c>
      <c r="S562" s="746">
        <v>1</v>
      </c>
      <c r="T562" s="813">
        <v>3</v>
      </c>
      <c r="U562" s="769">
        <v>1</v>
      </c>
    </row>
    <row r="563" spans="1:21" ht="14.4" customHeight="1" x14ac:dyDescent="0.3">
      <c r="A563" s="727">
        <v>32</v>
      </c>
      <c r="B563" s="728" t="s">
        <v>2677</v>
      </c>
      <c r="C563" s="728" t="s">
        <v>2683</v>
      </c>
      <c r="D563" s="811" t="s">
        <v>5087</v>
      </c>
      <c r="E563" s="812" t="s">
        <v>2693</v>
      </c>
      <c r="F563" s="728" t="s">
        <v>2678</v>
      </c>
      <c r="G563" s="728" t="s">
        <v>2811</v>
      </c>
      <c r="H563" s="728" t="s">
        <v>568</v>
      </c>
      <c r="I563" s="728" t="s">
        <v>3199</v>
      </c>
      <c r="J563" s="728" t="s">
        <v>2813</v>
      </c>
      <c r="K563" s="728" t="s">
        <v>3200</v>
      </c>
      <c r="L563" s="729">
        <v>424.24</v>
      </c>
      <c r="M563" s="729">
        <v>424.24</v>
      </c>
      <c r="N563" s="728">
        <v>1</v>
      </c>
      <c r="O563" s="813">
        <v>0.5</v>
      </c>
      <c r="P563" s="729">
        <v>424.24</v>
      </c>
      <c r="Q563" s="746">
        <v>1</v>
      </c>
      <c r="R563" s="728">
        <v>1</v>
      </c>
      <c r="S563" s="746">
        <v>1</v>
      </c>
      <c r="T563" s="813">
        <v>0.5</v>
      </c>
      <c r="U563" s="769">
        <v>1</v>
      </c>
    </row>
    <row r="564" spans="1:21" ht="14.4" customHeight="1" x14ac:dyDescent="0.3">
      <c r="A564" s="727">
        <v>32</v>
      </c>
      <c r="B564" s="728" t="s">
        <v>2677</v>
      </c>
      <c r="C564" s="728" t="s">
        <v>2683</v>
      </c>
      <c r="D564" s="811" t="s">
        <v>5087</v>
      </c>
      <c r="E564" s="812" t="s">
        <v>2693</v>
      </c>
      <c r="F564" s="728" t="s">
        <v>2678</v>
      </c>
      <c r="G564" s="728" t="s">
        <v>2811</v>
      </c>
      <c r="H564" s="728" t="s">
        <v>568</v>
      </c>
      <c r="I564" s="728" t="s">
        <v>2812</v>
      </c>
      <c r="J564" s="728" t="s">
        <v>2813</v>
      </c>
      <c r="K564" s="728" t="s">
        <v>2814</v>
      </c>
      <c r="L564" s="729">
        <v>848.49</v>
      </c>
      <c r="M564" s="729">
        <v>9333.39</v>
      </c>
      <c r="N564" s="728">
        <v>11</v>
      </c>
      <c r="O564" s="813">
        <v>5</v>
      </c>
      <c r="P564" s="729">
        <v>9333.39</v>
      </c>
      <c r="Q564" s="746">
        <v>1</v>
      </c>
      <c r="R564" s="728">
        <v>11</v>
      </c>
      <c r="S564" s="746">
        <v>1</v>
      </c>
      <c r="T564" s="813">
        <v>5</v>
      </c>
      <c r="U564" s="769">
        <v>1</v>
      </c>
    </row>
    <row r="565" spans="1:21" ht="14.4" customHeight="1" x14ac:dyDescent="0.3">
      <c r="A565" s="727">
        <v>32</v>
      </c>
      <c r="B565" s="728" t="s">
        <v>2677</v>
      </c>
      <c r="C565" s="728" t="s">
        <v>2683</v>
      </c>
      <c r="D565" s="811" t="s">
        <v>5087</v>
      </c>
      <c r="E565" s="812" t="s">
        <v>2693</v>
      </c>
      <c r="F565" s="728" t="s">
        <v>2678</v>
      </c>
      <c r="G565" s="728" t="s">
        <v>3313</v>
      </c>
      <c r="H565" s="728" t="s">
        <v>568</v>
      </c>
      <c r="I565" s="728" t="s">
        <v>3314</v>
      </c>
      <c r="J565" s="728" t="s">
        <v>3315</v>
      </c>
      <c r="K565" s="728" t="s">
        <v>3316</v>
      </c>
      <c r="L565" s="729">
        <v>106.47</v>
      </c>
      <c r="M565" s="729">
        <v>319.40999999999997</v>
      </c>
      <c r="N565" s="728">
        <v>3</v>
      </c>
      <c r="O565" s="813">
        <v>0.5</v>
      </c>
      <c r="P565" s="729"/>
      <c r="Q565" s="746">
        <v>0</v>
      </c>
      <c r="R565" s="728"/>
      <c r="S565" s="746">
        <v>0</v>
      </c>
      <c r="T565" s="813"/>
      <c r="U565" s="769">
        <v>0</v>
      </c>
    </row>
    <row r="566" spans="1:21" ht="14.4" customHeight="1" x14ac:dyDescent="0.3">
      <c r="A566" s="727">
        <v>32</v>
      </c>
      <c r="B566" s="728" t="s">
        <v>2677</v>
      </c>
      <c r="C566" s="728" t="s">
        <v>2683</v>
      </c>
      <c r="D566" s="811" t="s">
        <v>5087</v>
      </c>
      <c r="E566" s="812" t="s">
        <v>2693</v>
      </c>
      <c r="F566" s="728" t="s">
        <v>2678</v>
      </c>
      <c r="G566" s="728" t="s">
        <v>931</v>
      </c>
      <c r="H566" s="728" t="s">
        <v>568</v>
      </c>
      <c r="I566" s="728" t="s">
        <v>3317</v>
      </c>
      <c r="J566" s="728" t="s">
        <v>3318</v>
      </c>
      <c r="K566" s="728" t="s">
        <v>3319</v>
      </c>
      <c r="L566" s="729">
        <v>13.73</v>
      </c>
      <c r="M566" s="729">
        <v>13.73</v>
      </c>
      <c r="N566" s="728">
        <v>1</v>
      </c>
      <c r="O566" s="813">
        <v>1</v>
      </c>
      <c r="P566" s="729">
        <v>13.73</v>
      </c>
      <c r="Q566" s="746">
        <v>1</v>
      </c>
      <c r="R566" s="728">
        <v>1</v>
      </c>
      <c r="S566" s="746">
        <v>1</v>
      </c>
      <c r="T566" s="813">
        <v>1</v>
      </c>
      <c r="U566" s="769">
        <v>1</v>
      </c>
    </row>
    <row r="567" spans="1:21" ht="14.4" customHeight="1" x14ac:dyDescent="0.3">
      <c r="A567" s="727">
        <v>32</v>
      </c>
      <c r="B567" s="728" t="s">
        <v>2677</v>
      </c>
      <c r="C567" s="728" t="s">
        <v>2683</v>
      </c>
      <c r="D567" s="811" t="s">
        <v>5087</v>
      </c>
      <c r="E567" s="812" t="s">
        <v>2693</v>
      </c>
      <c r="F567" s="728" t="s">
        <v>2678</v>
      </c>
      <c r="G567" s="728" t="s">
        <v>2998</v>
      </c>
      <c r="H567" s="728" t="s">
        <v>568</v>
      </c>
      <c r="I567" s="728" t="s">
        <v>3320</v>
      </c>
      <c r="J567" s="728" t="s">
        <v>1072</v>
      </c>
      <c r="K567" s="728" t="s">
        <v>3000</v>
      </c>
      <c r="L567" s="729">
        <v>107.27</v>
      </c>
      <c r="M567" s="729">
        <v>858.16000000000008</v>
      </c>
      <c r="N567" s="728">
        <v>8</v>
      </c>
      <c r="O567" s="813">
        <v>3.5</v>
      </c>
      <c r="P567" s="729">
        <v>536.35</v>
      </c>
      <c r="Q567" s="746">
        <v>0.625</v>
      </c>
      <c r="R567" s="728">
        <v>5</v>
      </c>
      <c r="S567" s="746">
        <v>0.625</v>
      </c>
      <c r="T567" s="813">
        <v>2</v>
      </c>
      <c r="U567" s="769">
        <v>0.5714285714285714</v>
      </c>
    </row>
    <row r="568" spans="1:21" ht="14.4" customHeight="1" x14ac:dyDescent="0.3">
      <c r="A568" s="727">
        <v>32</v>
      </c>
      <c r="B568" s="728" t="s">
        <v>2677</v>
      </c>
      <c r="C568" s="728" t="s">
        <v>2683</v>
      </c>
      <c r="D568" s="811" t="s">
        <v>5087</v>
      </c>
      <c r="E568" s="812" t="s">
        <v>2693</v>
      </c>
      <c r="F568" s="728" t="s">
        <v>2678</v>
      </c>
      <c r="G568" s="728" t="s">
        <v>2998</v>
      </c>
      <c r="H568" s="728" t="s">
        <v>568</v>
      </c>
      <c r="I568" s="728" t="s">
        <v>2999</v>
      </c>
      <c r="J568" s="728" t="s">
        <v>1072</v>
      </c>
      <c r="K568" s="728" t="s">
        <v>3000</v>
      </c>
      <c r="L568" s="729">
        <v>107.27</v>
      </c>
      <c r="M568" s="729">
        <v>107.27</v>
      </c>
      <c r="N568" s="728">
        <v>1</v>
      </c>
      <c r="O568" s="813">
        <v>1</v>
      </c>
      <c r="P568" s="729"/>
      <c r="Q568" s="746">
        <v>0</v>
      </c>
      <c r="R568" s="728"/>
      <c r="S568" s="746">
        <v>0</v>
      </c>
      <c r="T568" s="813"/>
      <c r="U568" s="769">
        <v>0</v>
      </c>
    </row>
    <row r="569" spans="1:21" ht="14.4" customHeight="1" x14ac:dyDescent="0.3">
      <c r="A569" s="727">
        <v>32</v>
      </c>
      <c r="B569" s="728" t="s">
        <v>2677</v>
      </c>
      <c r="C569" s="728" t="s">
        <v>2683</v>
      </c>
      <c r="D569" s="811" t="s">
        <v>5087</v>
      </c>
      <c r="E569" s="812" t="s">
        <v>2693</v>
      </c>
      <c r="F569" s="728" t="s">
        <v>2678</v>
      </c>
      <c r="G569" s="728" t="s">
        <v>2815</v>
      </c>
      <c r="H569" s="728" t="s">
        <v>568</v>
      </c>
      <c r="I569" s="728" t="s">
        <v>2816</v>
      </c>
      <c r="J569" s="728" t="s">
        <v>1042</v>
      </c>
      <c r="K569" s="728" t="s">
        <v>2817</v>
      </c>
      <c r="L569" s="729">
        <v>420.07</v>
      </c>
      <c r="M569" s="729">
        <v>5880.98</v>
      </c>
      <c r="N569" s="728">
        <v>14</v>
      </c>
      <c r="O569" s="813">
        <v>7.5</v>
      </c>
      <c r="P569" s="729">
        <v>4200.7</v>
      </c>
      <c r="Q569" s="746">
        <v>0.7142857142857143</v>
      </c>
      <c r="R569" s="728">
        <v>10</v>
      </c>
      <c r="S569" s="746">
        <v>0.7142857142857143</v>
      </c>
      <c r="T569" s="813">
        <v>4.5</v>
      </c>
      <c r="U569" s="769">
        <v>0.6</v>
      </c>
    </row>
    <row r="570" spans="1:21" ht="14.4" customHeight="1" x14ac:dyDescent="0.3">
      <c r="A570" s="727">
        <v>32</v>
      </c>
      <c r="B570" s="728" t="s">
        <v>2677</v>
      </c>
      <c r="C570" s="728" t="s">
        <v>2683</v>
      </c>
      <c r="D570" s="811" t="s">
        <v>5087</v>
      </c>
      <c r="E570" s="812" t="s">
        <v>2693</v>
      </c>
      <c r="F570" s="728" t="s">
        <v>2678</v>
      </c>
      <c r="G570" s="728" t="s">
        <v>2815</v>
      </c>
      <c r="H570" s="728" t="s">
        <v>568</v>
      </c>
      <c r="I570" s="728" t="s">
        <v>2816</v>
      </c>
      <c r="J570" s="728" t="s">
        <v>1042</v>
      </c>
      <c r="K570" s="728" t="s">
        <v>2817</v>
      </c>
      <c r="L570" s="729">
        <v>421.79</v>
      </c>
      <c r="M570" s="729">
        <v>3796.1100000000006</v>
      </c>
      <c r="N570" s="728">
        <v>9</v>
      </c>
      <c r="O570" s="813">
        <v>7</v>
      </c>
      <c r="P570" s="729">
        <v>2530.7400000000002</v>
      </c>
      <c r="Q570" s="746">
        <v>0.66666666666666663</v>
      </c>
      <c r="R570" s="728">
        <v>6</v>
      </c>
      <c r="S570" s="746">
        <v>0.66666666666666663</v>
      </c>
      <c r="T570" s="813">
        <v>5.5</v>
      </c>
      <c r="U570" s="769">
        <v>0.7857142857142857</v>
      </c>
    </row>
    <row r="571" spans="1:21" ht="14.4" customHeight="1" x14ac:dyDescent="0.3">
      <c r="A571" s="727">
        <v>32</v>
      </c>
      <c r="B571" s="728" t="s">
        <v>2677</v>
      </c>
      <c r="C571" s="728" t="s">
        <v>2683</v>
      </c>
      <c r="D571" s="811" t="s">
        <v>5087</v>
      </c>
      <c r="E571" s="812" t="s">
        <v>2693</v>
      </c>
      <c r="F571" s="728" t="s">
        <v>2678</v>
      </c>
      <c r="G571" s="728" t="s">
        <v>3321</v>
      </c>
      <c r="H571" s="728" t="s">
        <v>568</v>
      </c>
      <c r="I571" s="728" t="s">
        <v>3322</v>
      </c>
      <c r="J571" s="728" t="s">
        <v>1031</v>
      </c>
      <c r="K571" s="728" t="s">
        <v>3323</v>
      </c>
      <c r="L571" s="729">
        <v>1860.93</v>
      </c>
      <c r="M571" s="729">
        <v>3721.86</v>
      </c>
      <c r="N571" s="728">
        <v>2</v>
      </c>
      <c r="O571" s="813">
        <v>1</v>
      </c>
      <c r="P571" s="729">
        <v>3721.86</v>
      </c>
      <c r="Q571" s="746">
        <v>1</v>
      </c>
      <c r="R571" s="728">
        <v>2</v>
      </c>
      <c r="S571" s="746">
        <v>1</v>
      </c>
      <c r="T571" s="813">
        <v>1</v>
      </c>
      <c r="U571" s="769">
        <v>1</v>
      </c>
    </row>
    <row r="572" spans="1:21" ht="14.4" customHeight="1" x14ac:dyDescent="0.3">
      <c r="A572" s="727">
        <v>32</v>
      </c>
      <c r="B572" s="728" t="s">
        <v>2677</v>
      </c>
      <c r="C572" s="728" t="s">
        <v>2683</v>
      </c>
      <c r="D572" s="811" t="s">
        <v>5087</v>
      </c>
      <c r="E572" s="812" t="s">
        <v>2693</v>
      </c>
      <c r="F572" s="728" t="s">
        <v>2678</v>
      </c>
      <c r="G572" s="728" t="s">
        <v>2752</v>
      </c>
      <c r="H572" s="728" t="s">
        <v>568</v>
      </c>
      <c r="I572" s="728" t="s">
        <v>2753</v>
      </c>
      <c r="J572" s="728" t="s">
        <v>1001</v>
      </c>
      <c r="K572" s="728" t="s">
        <v>2754</v>
      </c>
      <c r="L572" s="729">
        <v>33</v>
      </c>
      <c r="M572" s="729">
        <v>231</v>
      </c>
      <c r="N572" s="728">
        <v>7</v>
      </c>
      <c r="O572" s="813">
        <v>4.5</v>
      </c>
      <c r="P572" s="729">
        <v>198</v>
      </c>
      <c r="Q572" s="746">
        <v>0.8571428571428571</v>
      </c>
      <c r="R572" s="728">
        <v>6</v>
      </c>
      <c r="S572" s="746">
        <v>0.8571428571428571</v>
      </c>
      <c r="T572" s="813">
        <v>3.5</v>
      </c>
      <c r="U572" s="769">
        <v>0.77777777777777779</v>
      </c>
    </row>
    <row r="573" spans="1:21" ht="14.4" customHeight="1" x14ac:dyDescent="0.3">
      <c r="A573" s="727">
        <v>32</v>
      </c>
      <c r="B573" s="728" t="s">
        <v>2677</v>
      </c>
      <c r="C573" s="728" t="s">
        <v>2683</v>
      </c>
      <c r="D573" s="811" t="s">
        <v>5087</v>
      </c>
      <c r="E573" s="812" t="s">
        <v>2693</v>
      </c>
      <c r="F573" s="728" t="s">
        <v>2678</v>
      </c>
      <c r="G573" s="728" t="s">
        <v>2752</v>
      </c>
      <c r="H573" s="728" t="s">
        <v>568</v>
      </c>
      <c r="I573" s="728" t="s">
        <v>3004</v>
      </c>
      <c r="J573" s="728" t="s">
        <v>1680</v>
      </c>
      <c r="K573" s="728" t="s">
        <v>3005</v>
      </c>
      <c r="L573" s="729">
        <v>0</v>
      </c>
      <c r="M573" s="729">
        <v>0</v>
      </c>
      <c r="N573" s="728">
        <v>1</v>
      </c>
      <c r="O573" s="813">
        <v>1</v>
      </c>
      <c r="P573" s="729">
        <v>0</v>
      </c>
      <c r="Q573" s="746"/>
      <c r="R573" s="728">
        <v>1</v>
      </c>
      <c r="S573" s="746">
        <v>1</v>
      </c>
      <c r="T573" s="813">
        <v>1</v>
      </c>
      <c r="U573" s="769">
        <v>1</v>
      </c>
    </row>
    <row r="574" spans="1:21" ht="14.4" customHeight="1" x14ac:dyDescent="0.3">
      <c r="A574" s="727">
        <v>32</v>
      </c>
      <c r="B574" s="728" t="s">
        <v>2677</v>
      </c>
      <c r="C574" s="728" t="s">
        <v>2683</v>
      </c>
      <c r="D574" s="811" t="s">
        <v>5087</v>
      </c>
      <c r="E574" s="812" t="s">
        <v>2693</v>
      </c>
      <c r="F574" s="728" t="s">
        <v>2678</v>
      </c>
      <c r="G574" s="728" t="s">
        <v>2752</v>
      </c>
      <c r="H574" s="728" t="s">
        <v>568</v>
      </c>
      <c r="I574" s="728" t="s">
        <v>3061</v>
      </c>
      <c r="J574" s="728" t="s">
        <v>1680</v>
      </c>
      <c r="K574" s="728" t="s">
        <v>3062</v>
      </c>
      <c r="L574" s="729">
        <v>55.01</v>
      </c>
      <c r="M574" s="729">
        <v>220.04</v>
      </c>
      <c r="N574" s="728">
        <v>4</v>
      </c>
      <c r="O574" s="813">
        <v>3.5</v>
      </c>
      <c r="P574" s="729">
        <v>220.04</v>
      </c>
      <c r="Q574" s="746">
        <v>1</v>
      </c>
      <c r="R574" s="728">
        <v>4</v>
      </c>
      <c r="S574" s="746">
        <v>1</v>
      </c>
      <c r="T574" s="813">
        <v>3.5</v>
      </c>
      <c r="U574" s="769">
        <v>1</v>
      </c>
    </row>
    <row r="575" spans="1:21" ht="14.4" customHeight="1" x14ac:dyDescent="0.3">
      <c r="A575" s="727">
        <v>32</v>
      </c>
      <c r="B575" s="728" t="s">
        <v>2677</v>
      </c>
      <c r="C575" s="728" t="s">
        <v>2683</v>
      </c>
      <c r="D575" s="811" t="s">
        <v>5087</v>
      </c>
      <c r="E575" s="812" t="s">
        <v>2693</v>
      </c>
      <c r="F575" s="728" t="s">
        <v>2678</v>
      </c>
      <c r="G575" s="728" t="s">
        <v>2752</v>
      </c>
      <c r="H575" s="728" t="s">
        <v>568</v>
      </c>
      <c r="I575" s="728" t="s">
        <v>2965</v>
      </c>
      <c r="J575" s="728" t="s">
        <v>1001</v>
      </c>
      <c r="K575" s="728" t="s">
        <v>2754</v>
      </c>
      <c r="L575" s="729">
        <v>33</v>
      </c>
      <c r="M575" s="729">
        <v>66</v>
      </c>
      <c r="N575" s="728">
        <v>2</v>
      </c>
      <c r="O575" s="813">
        <v>1.5</v>
      </c>
      <c r="P575" s="729">
        <v>66</v>
      </c>
      <c r="Q575" s="746">
        <v>1</v>
      </c>
      <c r="R575" s="728">
        <v>2</v>
      </c>
      <c r="S575" s="746">
        <v>1</v>
      </c>
      <c r="T575" s="813">
        <v>1.5</v>
      </c>
      <c r="U575" s="769">
        <v>1</v>
      </c>
    </row>
    <row r="576" spans="1:21" ht="14.4" customHeight="1" x14ac:dyDescent="0.3">
      <c r="A576" s="727">
        <v>32</v>
      </c>
      <c r="B576" s="728" t="s">
        <v>2677</v>
      </c>
      <c r="C576" s="728" t="s">
        <v>2683</v>
      </c>
      <c r="D576" s="811" t="s">
        <v>5087</v>
      </c>
      <c r="E576" s="812" t="s">
        <v>2693</v>
      </c>
      <c r="F576" s="728" t="s">
        <v>2678</v>
      </c>
      <c r="G576" s="728" t="s">
        <v>3324</v>
      </c>
      <c r="H576" s="728" t="s">
        <v>568</v>
      </c>
      <c r="I576" s="728" t="s">
        <v>3325</v>
      </c>
      <c r="J576" s="728" t="s">
        <v>3326</v>
      </c>
      <c r="K576" s="728" t="s">
        <v>2156</v>
      </c>
      <c r="L576" s="729">
        <v>0</v>
      </c>
      <c r="M576" s="729">
        <v>0</v>
      </c>
      <c r="N576" s="728">
        <v>3</v>
      </c>
      <c r="O576" s="813">
        <v>1</v>
      </c>
      <c r="P576" s="729">
        <v>0</v>
      </c>
      <c r="Q576" s="746"/>
      <c r="R576" s="728">
        <v>3</v>
      </c>
      <c r="S576" s="746">
        <v>1</v>
      </c>
      <c r="T576" s="813">
        <v>1</v>
      </c>
      <c r="U576" s="769">
        <v>1</v>
      </c>
    </row>
    <row r="577" spans="1:21" ht="14.4" customHeight="1" x14ac:dyDescent="0.3">
      <c r="A577" s="727">
        <v>32</v>
      </c>
      <c r="B577" s="728" t="s">
        <v>2677</v>
      </c>
      <c r="C577" s="728" t="s">
        <v>2683</v>
      </c>
      <c r="D577" s="811" t="s">
        <v>5087</v>
      </c>
      <c r="E577" s="812" t="s">
        <v>2693</v>
      </c>
      <c r="F577" s="728" t="s">
        <v>2678</v>
      </c>
      <c r="G577" s="728" t="s">
        <v>3327</v>
      </c>
      <c r="H577" s="728" t="s">
        <v>568</v>
      </c>
      <c r="I577" s="728" t="s">
        <v>3328</v>
      </c>
      <c r="J577" s="728" t="s">
        <v>1231</v>
      </c>
      <c r="K577" s="728" t="s">
        <v>3329</v>
      </c>
      <c r="L577" s="729">
        <v>76.22</v>
      </c>
      <c r="M577" s="729">
        <v>76.22</v>
      </c>
      <c r="N577" s="728">
        <v>1</v>
      </c>
      <c r="O577" s="813">
        <v>0.5</v>
      </c>
      <c r="P577" s="729">
        <v>76.22</v>
      </c>
      <c r="Q577" s="746">
        <v>1</v>
      </c>
      <c r="R577" s="728">
        <v>1</v>
      </c>
      <c r="S577" s="746">
        <v>1</v>
      </c>
      <c r="T577" s="813">
        <v>0.5</v>
      </c>
      <c r="U577" s="769">
        <v>1</v>
      </c>
    </row>
    <row r="578" spans="1:21" ht="14.4" customHeight="1" x14ac:dyDescent="0.3">
      <c r="A578" s="727">
        <v>32</v>
      </c>
      <c r="B578" s="728" t="s">
        <v>2677</v>
      </c>
      <c r="C578" s="728" t="s">
        <v>2683</v>
      </c>
      <c r="D578" s="811" t="s">
        <v>5087</v>
      </c>
      <c r="E578" s="812" t="s">
        <v>2693</v>
      </c>
      <c r="F578" s="728" t="s">
        <v>2678</v>
      </c>
      <c r="G578" s="728" t="s">
        <v>2755</v>
      </c>
      <c r="H578" s="728" t="s">
        <v>568</v>
      </c>
      <c r="I578" s="728" t="s">
        <v>2756</v>
      </c>
      <c r="J578" s="728" t="s">
        <v>1022</v>
      </c>
      <c r="K578" s="728" t="s">
        <v>2757</v>
      </c>
      <c r="L578" s="729">
        <v>98.75</v>
      </c>
      <c r="M578" s="729">
        <v>98.75</v>
      </c>
      <c r="N578" s="728">
        <v>1</v>
      </c>
      <c r="O578" s="813">
        <v>1</v>
      </c>
      <c r="P578" s="729">
        <v>98.75</v>
      </c>
      <c r="Q578" s="746">
        <v>1</v>
      </c>
      <c r="R578" s="728">
        <v>1</v>
      </c>
      <c r="S578" s="746">
        <v>1</v>
      </c>
      <c r="T578" s="813">
        <v>1</v>
      </c>
      <c r="U578" s="769">
        <v>1</v>
      </c>
    </row>
    <row r="579" spans="1:21" ht="14.4" customHeight="1" x14ac:dyDescent="0.3">
      <c r="A579" s="727">
        <v>32</v>
      </c>
      <c r="B579" s="728" t="s">
        <v>2677</v>
      </c>
      <c r="C579" s="728" t="s">
        <v>2683</v>
      </c>
      <c r="D579" s="811" t="s">
        <v>5087</v>
      </c>
      <c r="E579" s="812" t="s">
        <v>2693</v>
      </c>
      <c r="F579" s="728" t="s">
        <v>2678</v>
      </c>
      <c r="G579" s="728" t="s">
        <v>2755</v>
      </c>
      <c r="H579" s="728" t="s">
        <v>568</v>
      </c>
      <c r="I579" s="728" t="s">
        <v>3330</v>
      </c>
      <c r="J579" s="728" t="s">
        <v>1022</v>
      </c>
      <c r="K579" s="728" t="s">
        <v>2757</v>
      </c>
      <c r="L579" s="729">
        <v>98.75</v>
      </c>
      <c r="M579" s="729">
        <v>98.75</v>
      </c>
      <c r="N579" s="728">
        <v>1</v>
      </c>
      <c r="O579" s="813">
        <v>0.5</v>
      </c>
      <c r="P579" s="729"/>
      <c r="Q579" s="746">
        <v>0</v>
      </c>
      <c r="R579" s="728"/>
      <c r="S579" s="746">
        <v>0</v>
      </c>
      <c r="T579" s="813"/>
      <c r="U579" s="769">
        <v>0</v>
      </c>
    </row>
    <row r="580" spans="1:21" ht="14.4" customHeight="1" x14ac:dyDescent="0.3">
      <c r="A580" s="727">
        <v>32</v>
      </c>
      <c r="B580" s="728" t="s">
        <v>2677</v>
      </c>
      <c r="C580" s="728" t="s">
        <v>2683</v>
      </c>
      <c r="D580" s="811" t="s">
        <v>5087</v>
      </c>
      <c r="E580" s="812" t="s">
        <v>2693</v>
      </c>
      <c r="F580" s="728" t="s">
        <v>2678</v>
      </c>
      <c r="G580" s="728" t="s">
        <v>3210</v>
      </c>
      <c r="H580" s="728" t="s">
        <v>568</v>
      </c>
      <c r="I580" s="728" t="s">
        <v>3331</v>
      </c>
      <c r="J580" s="728" t="s">
        <v>3212</v>
      </c>
      <c r="K580" s="728" t="s">
        <v>3332</v>
      </c>
      <c r="L580" s="729">
        <v>16.079999999999998</v>
      </c>
      <c r="M580" s="729">
        <v>32.159999999999997</v>
      </c>
      <c r="N580" s="728">
        <v>2</v>
      </c>
      <c r="O580" s="813">
        <v>0.5</v>
      </c>
      <c r="P580" s="729"/>
      <c r="Q580" s="746">
        <v>0</v>
      </c>
      <c r="R580" s="728"/>
      <c r="S580" s="746">
        <v>0</v>
      </c>
      <c r="T580" s="813"/>
      <c r="U580" s="769">
        <v>0</v>
      </c>
    </row>
    <row r="581" spans="1:21" ht="14.4" customHeight="1" x14ac:dyDescent="0.3">
      <c r="A581" s="727">
        <v>32</v>
      </c>
      <c r="B581" s="728" t="s">
        <v>2677</v>
      </c>
      <c r="C581" s="728" t="s">
        <v>2683</v>
      </c>
      <c r="D581" s="811" t="s">
        <v>5087</v>
      </c>
      <c r="E581" s="812" t="s">
        <v>2693</v>
      </c>
      <c r="F581" s="728" t="s">
        <v>2678</v>
      </c>
      <c r="G581" s="728" t="s">
        <v>2823</v>
      </c>
      <c r="H581" s="728" t="s">
        <v>568</v>
      </c>
      <c r="I581" s="728" t="s">
        <v>3333</v>
      </c>
      <c r="J581" s="728" t="s">
        <v>1880</v>
      </c>
      <c r="K581" s="728" t="s">
        <v>3334</v>
      </c>
      <c r="L581" s="729">
        <v>77.14</v>
      </c>
      <c r="M581" s="729">
        <v>154.28</v>
      </c>
      <c r="N581" s="728">
        <v>2</v>
      </c>
      <c r="O581" s="813">
        <v>1</v>
      </c>
      <c r="P581" s="729"/>
      <c r="Q581" s="746">
        <v>0</v>
      </c>
      <c r="R581" s="728"/>
      <c r="S581" s="746">
        <v>0</v>
      </c>
      <c r="T581" s="813"/>
      <c r="U581" s="769">
        <v>0</v>
      </c>
    </row>
    <row r="582" spans="1:21" ht="14.4" customHeight="1" x14ac:dyDescent="0.3">
      <c r="A582" s="727">
        <v>32</v>
      </c>
      <c r="B582" s="728" t="s">
        <v>2677</v>
      </c>
      <c r="C582" s="728" t="s">
        <v>2683</v>
      </c>
      <c r="D582" s="811" t="s">
        <v>5087</v>
      </c>
      <c r="E582" s="812" t="s">
        <v>2693</v>
      </c>
      <c r="F582" s="728" t="s">
        <v>2678</v>
      </c>
      <c r="G582" s="728" t="s">
        <v>3335</v>
      </c>
      <c r="H582" s="728" t="s">
        <v>568</v>
      </c>
      <c r="I582" s="728" t="s">
        <v>3336</v>
      </c>
      <c r="J582" s="728" t="s">
        <v>3337</v>
      </c>
      <c r="K582" s="728" t="s">
        <v>3338</v>
      </c>
      <c r="L582" s="729">
        <v>0</v>
      </c>
      <c r="M582" s="729">
        <v>0</v>
      </c>
      <c r="N582" s="728">
        <v>2</v>
      </c>
      <c r="O582" s="813">
        <v>1</v>
      </c>
      <c r="P582" s="729"/>
      <c r="Q582" s="746"/>
      <c r="R582" s="728"/>
      <c r="S582" s="746">
        <v>0</v>
      </c>
      <c r="T582" s="813"/>
      <c r="U582" s="769">
        <v>0</v>
      </c>
    </row>
    <row r="583" spans="1:21" ht="14.4" customHeight="1" x14ac:dyDescent="0.3">
      <c r="A583" s="727">
        <v>32</v>
      </c>
      <c r="B583" s="728" t="s">
        <v>2677</v>
      </c>
      <c r="C583" s="728" t="s">
        <v>2683</v>
      </c>
      <c r="D583" s="811" t="s">
        <v>5087</v>
      </c>
      <c r="E583" s="812" t="s">
        <v>2693</v>
      </c>
      <c r="F583" s="728" t="s">
        <v>2678</v>
      </c>
      <c r="G583" s="728" t="s">
        <v>3339</v>
      </c>
      <c r="H583" s="728" t="s">
        <v>568</v>
      </c>
      <c r="I583" s="728" t="s">
        <v>3340</v>
      </c>
      <c r="J583" s="728" t="s">
        <v>3341</v>
      </c>
      <c r="K583" s="728" t="s">
        <v>3342</v>
      </c>
      <c r="L583" s="729">
        <v>17.239999999999998</v>
      </c>
      <c r="M583" s="729">
        <v>34.479999999999997</v>
      </c>
      <c r="N583" s="728">
        <v>2</v>
      </c>
      <c r="O583" s="813">
        <v>2</v>
      </c>
      <c r="P583" s="729"/>
      <c r="Q583" s="746">
        <v>0</v>
      </c>
      <c r="R583" s="728"/>
      <c r="S583" s="746">
        <v>0</v>
      </c>
      <c r="T583" s="813"/>
      <c r="U583" s="769">
        <v>0</v>
      </c>
    </row>
    <row r="584" spans="1:21" ht="14.4" customHeight="1" x14ac:dyDescent="0.3">
      <c r="A584" s="727">
        <v>32</v>
      </c>
      <c r="B584" s="728" t="s">
        <v>2677</v>
      </c>
      <c r="C584" s="728" t="s">
        <v>2683</v>
      </c>
      <c r="D584" s="811" t="s">
        <v>5087</v>
      </c>
      <c r="E584" s="812" t="s">
        <v>2693</v>
      </c>
      <c r="F584" s="728" t="s">
        <v>2678</v>
      </c>
      <c r="G584" s="728" t="s">
        <v>2758</v>
      </c>
      <c r="H584" s="728" t="s">
        <v>568</v>
      </c>
      <c r="I584" s="728" t="s">
        <v>3069</v>
      </c>
      <c r="J584" s="728" t="s">
        <v>2760</v>
      </c>
      <c r="K584" s="728" t="s">
        <v>2297</v>
      </c>
      <c r="L584" s="729">
        <v>0</v>
      </c>
      <c r="M584" s="729">
        <v>0</v>
      </c>
      <c r="N584" s="728">
        <v>2</v>
      </c>
      <c r="O584" s="813">
        <v>1</v>
      </c>
      <c r="P584" s="729">
        <v>0</v>
      </c>
      <c r="Q584" s="746"/>
      <c r="R584" s="728">
        <v>2</v>
      </c>
      <c r="S584" s="746">
        <v>1</v>
      </c>
      <c r="T584" s="813">
        <v>1</v>
      </c>
      <c r="U584" s="769">
        <v>1</v>
      </c>
    </row>
    <row r="585" spans="1:21" ht="14.4" customHeight="1" x14ac:dyDescent="0.3">
      <c r="A585" s="727">
        <v>32</v>
      </c>
      <c r="B585" s="728" t="s">
        <v>2677</v>
      </c>
      <c r="C585" s="728" t="s">
        <v>2683</v>
      </c>
      <c r="D585" s="811" t="s">
        <v>5087</v>
      </c>
      <c r="E585" s="812" t="s">
        <v>2693</v>
      </c>
      <c r="F585" s="728" t="s">
        <v>2678</v>
      </c>
      <c r="G585" s="728" t="s">
        <v>2758</v>
      </c>
      <c r="H585" s="728" t="s">
        <v>568</v>
      </c>
      <c r="I585" s="728" t="s">
        <v>3343</v>
      </c>
      <c r="J585" s="728" t="s">
        <v>3071</v>
      </c>
      <c r="K585" s="728" t="s">
        <v>3344</v>
      </c>
      <c r="L585" s="729">
        <v>58.63</v>
      </c>
      <c r="M585" s="729">
        <v>293.15000000000003</v>
      </c>
      <c r="N585" s="728">
        <v>5</v>
      </c>
      <c r="O585" s="813">
        <v>3.5</v>
      </c>
      <c r="P585" s="729">
        <v>117.26</v>
      </c>
      <c r="Q585" s="746">
        <v>0.39999999999999997</v>
      </c>
      <c r="R585" s="728">
        <v>2</v>
      </c>
      <c r="S585" s="746">
        <v>0.4</v>
      </c>
      <c r="T585" s="813">
        <v>1</v>
      </c>
      <c r="U585" s="769">
        <v>0.2857142857142857</v>
      </c>
    </row>
    <row r="586" spans="1:21" ht="14.4" customHeight="1" x14ac:dyDescent="0.3">
      <c r="A586" s="727">
        <v>32</v>
      </c>
      <c r="B586" s="728" t="s">
        <v>2677</v>
      </c>
      <c r="C586" s="728" t="s">
        <v>2683</v>
      </c>
      <c r="D586" s="811" t="s">
        <v>5087</v>
      </c>
      <c r="E586" s="812" t="s">
        <v>2693</v>
      </c>
      <c r="F586" s="728" t="s">
        <v>2678</v>
      </c>
      <c r="G586" s="728" t="s">
        <v>2758</v>
      </c>
      <c r="H586" s="728" t="s">
        <v>568</v>
      </c>
      <c r="I586" s="728" t="s">
        <v>2759</v>
      </c>
      <c r="J586" s="728" t="s">
        <v>2760</v>
      </c>
      <c r="K586" s="728" t="s">
        <v>2761</v>
      </c>
      <c r="L586" s="729">
        <v>58.62</v>
      </c>
      <c r="M586" s="729">
        <v>527.57999999999993</v>
      </c>
      <c r="N586" s="728">
        <v>9</v>
      </c>
      <c r="O586" s="813">
        <v>7.5</v>
      </c>
      <c r="P586" s="729">
        <v>468.96</v>
      </c>
      <c r="Q586" s="746">
        <v>0.88888888888888895</v>
      </c>
      <c r="R586" s="728">
        <v>8</v>
      </c>
      <c r="S586" s="746">
        <v>0.88888888888888884</v>
      </c>
      <c r="T586" s="813">
        <v>6.5</v>
      </c>
      <c r="U586" s="769">
        <v>0.8666666666666667</v>
      </c>
    </row>
    <row r="587" spans="1:21" ht="14.4" customHeight="1" x14ac:dyDescent="0.3">
      <c r="A587" s="727">
        <v>32</v>
      </c>
      <c r="B587" s="728" t="s">
        <v>2677</v>
      </c>
      <c r="C587" s="728" t="s">
        <v>2683</v>
      </c>
      <c r="D587" s="811" t="s">
        <v>5087</v>
      </c>
      <c r="E587" s="812" t="s">
        <v>2693</v>
      </c>
      <c r="F587" s="728" t="s">
        <v>2678</v>
      </c>
      <c r="G587" s="728" t="s">
        <v>3345</v>
      </c>
      <c r="H587" s="728" t="s">
        <v>568</v>
      </c>
      <c r="I587" s="728" t="s">
        <v>3346</v>
      </c>
      <c r="J587" s="728" t="s">
        <v>3347</v>
      </c>
      <c r="K587" s="728" t="s">
        <v>2376</v>
      </c>
      <c r="L587" s="729">
        <v>2950.43</v>
      </c>
      <c r="M587" s="729">
        <v>56058.17</v>
      </c>
      <c r="N587" s="728">
        <v>19</v>
      </c>
      <c r="O587" s="813">
        <v>14</v>
      </c>
      <c r="P587" s="729">
        <v>50157.31</v>
      </c>
      <c r="Q587" s="746">
        <v>0.89473684210526316</v>
      </c>
      <c r="R587" s="728">
        <v>17</v>
      </c>
      <c r="S587" s="746">
        <v>0.89473684210526316</v>
      </c>
      <c r="T587" s="813">
        <v>12</v>
      </c>
      <c r="U587" s="769">
        <v>0.8571428571428571</v>
      </c>
    </row>
    <row r="588" spans="1:21" ht="14.4" customHeight="1" x14ac:dyDescent="0.3">
      <c r="A588" s="727">
        <v>32</v>
      </c>
      <c r="B588" s="728" t="s">
        <v>2677</v>
      </c>
      <c r="C588" s="728" t="s">
        <v>2683</v>
      </c>
      <c r="D588" s="811" t="s">
        <v>5087</v>
      </c>
      <c r="E588" s="812" t="s">
        <v>2693</v>
      </c>
      <c r="F588" s="728" t="s">
        <v>2678</v>
      </c>
      <c r="G588" s="728" t="s">
        <v>3348</v>
      </c>
      <c r="H588" s="728" t="s">
        <v>568</v>
      </c>
      <c r="I588" s="728" t="s">
        <v>3349</v>
      </c>
      <c r="J588" s="728" t="s">
        <v>3350</v>
      </c>
      <c r="K588" s="728" t="s">
        <v>3351</v>
      </c>
      <c r="L588" s="729">
        <v>3161.19</v>
      </c>
      <c r="M588" s="729">
        <v>151737.12000000005</v>
      </c>
      <c r="N588" s="728">
        <v>48</v>
      </c>
      <c r="O588" s="813">
        <v>31.5</v>
      </c>
      <c r="P588" s="729">
        <v>129608.79000000005</v>
      </c>
      <c r="Q588" s="746">
        <v>0.85416666666666674</v>
      </c>
      <c r="R588" s="728">
        <v>41</v>
      </c>
      <c r="S588" s="746">
        <v>0.85416666666666663</v>
      </c>
      <c r="T588" s="813">
        <v>26</v>
      </c>
      <c r="U588" s="769">
        <v>0.82539682539682535</v>
      </c>
    </row>
    <row r="589" spans="1:21" ht="14.4" customHeight="1" x14ac:dyDescent="0.3">
      <c r="A589" s="727">
        <v>32</v>
      </c>
      <c r="B589" s="728" t="s">
        <v>2677</v>
      </c>
      <c r="C589" s="728" t="s">
        <v>2683</v>
      </c>
      <c r="D589" s="811" t="s">
        <v>5087</v>
      </c>
      <c r="E589" s="812" t="s">
        <v>2693</v>
      </c>
      <c r="F589" s="728" t="s">
        <v>2678</v>
      </c>
      <c r="G589" s="728" t="s">
        <v>2729</v>
      </c>
      <c r="H589" s="728" t="s">
        <v>568</v>
      </c>
      <c r="I589" s="728" t="s">
        <v>2730</v>
      </c>
      <c r="J589" s="728" t="s">
        <v>2731</v>
      </c>
      <c r="K589" s="728" t="s">
        <v>2732</v>
      </c>
      <c r="L589" s="729">
        <v>88.76</v>
      </c>
      <c r="M589" s="729">
        <v>1686.44</v>
      </c>
      <c r="N589" s="728">
        <v>19</v>
      </c>
      <c r="O589" s="813">
        <v>8</v>
      </c>
      <c r="P589" s="729">
        <v>443.8</v>
      </c>
      <c r="Q589" s="746">
        <v>0.26315789473684209</v>
      </c>
      <c r="R589" s="728">
        <v>5</v>
      </c>
      <c r="S589" s="746">
        <v>0.26315789473684209</v>
      </c>
      <c r="T589" s="813">
        <v>2</v>
      </c>
      <c r="U589" s="769">
        <v>0.25</v>
      </c>
    </row>
    <row r="590" spans="1:21" ht="14.4" customHeight="1" x14ac:dyDescent="0.3">
      <c r="A590" s="727">
        <v>32</v>
      </c>
      <c r="B590" s="728" t="s">
        <v>2677</v>
      </c>
      <c r="C590" s="728" t="s">
        <v>2683</v>
      </c>
      <c r="D590" s="811" t="s">
        <v>5087</v>
      </c>
      <c r="E590" s="812" t="s">
        <v>2693</v>
      </c>
      <c r="F590" s="728" t="s">
        <v>2678</v>
      </c>
      <c r="G590" s="728" t="s">
        <v>3006</v>
      </c>
      <c r="H590" s="728" t="s">
        <v>568</v>
      </c>
      <c r="I590" s="728" t="s">
        <v>3073</v>
      </c>
      <c r="J590" s="728" t="s">
        <v>1267</v>
      </c>
      <c r="K590" s="728" t="s">
        <v>2600</v>
      </c>
      <c r="L590" s="729">
        <v>760.22</v>
      </c>
      <c r="M590" s="729">
        <v>760.22</v>
      </c>
      <c r="N590" s="728">
        <v>1</v>
      </c>
      <c r="O590" s="813">
        <v>1</v>
      </c>
      <c r="P590" s="729">
        <v>760.22</v>
      </c>
      <c r="Q590" s="746">
        <v>1</v>
      </c>
      <c r="R590" s="728">
        <v>1</v>
      </c>
      <c r="S590" s="746">
        <v>1</v>
      </c>
      <c r="T590" s="813">
        <v>1</v>
      </c>
      <c r="U590" s="769">
        <v>1</v>
      </c>
    </row>
    <row r="591" spans="1:21" ht="14.4" customHeight="1" x14ac:dyDescent="0.3">
      <c r="A591" s="727">
        <v>32</v>
      </c>
      <c r="B591" s="728" t="s">
        <v>2677</v>
      </c>
      <c r="C591" s="728" t="s">
        <v>2683</v>
      </c>
      <c r="D591" s="811" t="s">
        <v>5087</v>
      </c>
      <c r="E591" s="812" t="s">
        <v>2693</v>
      </c>
      <c r="F591" s="728" t="s">
        <v>2678</v>
      </c>
      <c r="G591" s="728" t="s">
        <v>3352</v>
      </c>
      <c r="H591" s="728" t="s">
        <v>661</v>
      </c>
      <c r="I591" s="728" t="s">
        <v>2123</v>
      </c>
      <c r="J591" s="728" t="s">
        <v>825</v>
      </c>
      <c r="K591" s="728" t="s">
        <v>2122</v>
      </c>
      <c r="L591" s="729">
        <v>0</v>
      </c>
      <c r="M591" s="729">
        <v>0</v>
      </c>
      <c r="N591" s="728">
        <v>1</v>
      </c>
      <c r="O591" s="813">
        <v>1</v>
      </c>
      <c r="P591" s="729">
        <v>0</v>
      </c>
      <c r="Q591" s="746"/>
      <c r="R591" s="728">
        <v>1</v>
      </c>
      <c r="S591" s="746">
        <v>1</v>
      </c>
      <c r="T591" s="813">
        <v>1</v>
      </c>
      <c r="U591" s="769">
        <v>1</v>
      </c>
    </row>
    <row r="592" spans="1:21" ht="14.4" customHeight="1" x14ac:dyDescent="0.3">
      <c r="A592" s="727">
        <v>32</v>
      </c>
      <c r="B592" s="728" t="s">
        <v>2677</v>
      </c>
      <c r="C592" s="728" t="s">
        <v>2683</v>
      </c>
      <c r="D592" s="811" t="s">
        <v>5087</v>
      </c>
      <c r="E592" s="812" t="s">
        <v>2693</v>
      </c>
      <c r="F592" s="728" t="s">
        <v>2678</v>
      </c>
      <c r="G592" s="728" t="s">
        <v>2971</v>
      </c>
      <c r="H592" s="728" t="s">
        <v>661</v>
      </c>
      <c r="I592" s="728" t="s">
        <v>2209</v>
      </c>
      <c r="J592" s="728" t="s">
        <v>1029</v>
      </c>
      <c r="K592" s="728" t="s">
        <v>2210</v>
      </c>
      <c r="L592" s="729">
        <v>46.07</v>
      </c>
      <c r="M592" s="729">
        <v>46.07</v>
      </c>
      <c r="N592" s="728">
        <v>1</v>
      </c>
      <c r="O592" s="813">
        <v>0.5</v>
      </c>
      <c r="P592" s="729">
        <v>46.07</v>
      </c>
      <c r="Q592" s="746">
        <v>1</v>
      </c>
      <c r="R592" s="728">
        <v>1</v>
      </c>
      <c r="S592" s="746">
        <v>1</v>
      </c>
      <c r="T592" s="813">
        <v>0.5</v>
      </c>
      <c r="U592" s="769">
        <v>1</v>
      </c>
    </row>
    <row r="593" spans="1:21" ht="14.4" customHeight="1" x14ac:dyDescent="0.3">
      <c r="A593" s="727">
        <v>32</v>
      </c>
      <c r="B593" s="728" t="s">
        <v>2677</v>
      </c>
      <c r="C593" s="728" t="s">
        <v>2683</v>
      </c>
      <c r="D593" s="811" t="s">
        <v>5087</v>
      </c>
      <c r="E593" s="812" t="s">
        <v>2693</v>
      </c>
      <c r="F593" s="728" t="s">
        <v>2678</v>
      </c>
      <c r="G593" s="728" t="s">
        <v>3353</v>
      </c>
      <c r="H593" s="728" t="s">
        <v>568</v>
      </c>
      <c r="I593" s="728" t="s">
        <v>3354</v>
      </c>
      <c r="J593" s="728" t="s">
        <v>650</v>
      </c>
      <c r="K593" s="728" t="s">
        <v>3323</v>
      </c>
      <c r="L593" s="729">
        <v>1782.8</v>
      </c>
      <c r="M593" s="729">
        <v>1782.8</v>
      </c>
      <c r="N593" s="728">
        <v>1</v>
      </c>
      <c r="O593" s="813">
        <v>0.5</v>
      </c>
      <c r="P593" s="729">
        <v>1782.8</v>
      </c>
      <c r="Q593" s="746">
        <v>1</v>
      </c>
      <c r="R593" s="728">
        <v>1</v>
      </c>
      <c r="S593" s="746">
        <v>1</v>
      </c>
      <c r="T593" s="813">
        <v>0.5</v>
      </c>
      <c r="U593" s="769">
        <v>1</v>
      </c>
    </row>
    <row r="594" spans="1:21" ht="14.4" customHeight="1" x14ac:dyDescent="0.3">
      <c r="A594" s="727">
        <v>32</v>
      </c>
      <c r="B594" s="728" t="s">
        <v>2677</v>
      </c>
      <c r="C594" s="728" t="s">
        <v>2683</v>
      </c>
      <c r="D594" s="811" t="s">
        <v>5087</v>
      </c>
      <c r="E594" s="812" t="s">
        <v>2693</v>
      </c>
      <c r="F594" s="728" t="s">
        <v>2678</v>
      </c>
      <c r="G594" s="728" t="s">
        <v>3228</v>
      </c>
      <c r="H594" s="728" t="s">
        <v>568</v>
      </c>
      <c r="I594" s="728" t="s">
        <v>3229</v>
      </c>
      <c r="J594" s="728" t="s">
        <v>793</v>
      </c>
      <c r="K594" s="728" t="s">
        <v>3230</v>
      </c>
      <c r="L594" s="729">
        <v>53.57</v>
      </c>
      <c r="M594" s="729">
        <v>160.71</v>
      </c>
      <c r="N594" s="728">
        <v>3</v>
      </c>
      <c r="O594" s="813">
        <v>1</v>
      </c>
      <c r="P594" s="729">
        <v>160.71</v>
      </c>
      <c r="Q594" s="746">
        <v>1</v>
      </c>
      <c r="R594" s="728">
        <v>3</v>
      </c>
      <c r="S594" s="746">
        <v>1</v>
      </c>
      <c r="T594" s="813">
        <v>1</v>
      </c>
      <c r="U594" s="769">
        <v>1</v>
      </c>
    </row>
    <row r="595" spans="1:21" ht="14.4" customHeight="1" x14ac:dyDescent="0.3">
      <c r="A595" s="727">
        <v>32</v>
      </c>
      <c r="B595" s="728" t="s">
        <v>2677</v>
      </c>
      <c r="C595" s="728" t="s">
        <v>2683</v>
      </c>
      <c r="D595" s="811" t="s">
        <v>5087</v>
      </c>
      <c r="E595" s="812" t="s">
        <v>2693</v>
      </c>
      <c r="F595" s="728" t="s">
        <v>2678</v>
      </c>
      <c r="G595" s="728" t="s">
        <v>2904</v>
      </c>
      <c r="H595" s="728" t="s">
        <v>568</v>
      </c>
      <c r="I595" s="728" t="s">
        <v>3075</v>
      </c>
      <c r="J595" s="728" t="s">
        <v>2906</v>
      </c>
      <c r="K595" s="728" t="s">
        <v>3076</v>
      </c>
      <c r="L595" s="729">
        <v>35.11</v>
      </c>
      <c r="M595" s="729">
        <v>35.11</v>
      </c>
      <c r="N595" s="728">
        <v>1</v>
      </c>
      <c r="O595" s="813">
        <v>1</v>
      </c>
      <c r="P595" s="729"/>
      <c r="Q595" s="746">
        <v>0</v>
      </c>
      <c r="R595" s="728"/>
      <c r="S595" s="746">
        <v>0</v>
      </c>
      <c r="T595" s="813"/>
      <c r="U595" s="769">
        <v>0</v>
      </c>
    </row>
    <row r="596" spans="1:21" ht="14.4" customHeight="1" x14ac:dyDescent="0.3">
      <c r="A596" s="727">
        <v>32</v>
      </c>
      <c r="B596" s="728" t="s">
        <v>2677</v>
      </c>
      <c r="C596" s="728" t="s">
        <v>2683</v>
      </c>
      <c r="D596" s="811" t="s">
        <v>5087</v>
      </c>
      <c r="E596" s="812" t="s">
        <v>2693</v>
      </c>
      <c r="F596" s="728" t="s">
        <v>2678</v>
      </c>
      <c r="G596" s="728" t="s">
        <v>2904</v>
      </c>
      <c r="H596" s="728" t="s">
        <v>568</v>
      </c>
      <c r="I596" s="728" t="s">
        <v>3355</v>
      </c>
      <c r="J596" s="728" t="s">
        <v>3149</v>
      </c>
      <c r="K596" s="728" t="s">
        <v>3356</v>
      </c>
      <c r="L596" s="729">
        <v>234.07</v>
      </c>
      <c r="M596" s="729">
        <v>234.07</v>
      </c>
      <c r="N596" s="728">
        <v>1</v>
      </c>
      <c r="O596" s="813">
        <v>1</v>
      </c>
      <c r="P596" s="729">
        <v>234.07</v>
      </c>
      <c r="Q596" s="746">
        <v>1</v>
      </c>
      <c r="R596" s="728">
        <v>1</v>
      </c>
      <c r="S596" s="746">
        <v>1</v>
      </c>
      <c r="T596" s="813">
        <v>1</v>
      </c>
      <c r="U596" s="769">
        <v>1</v>
      </c>
    </row>
    <row r="597" spans="1:21" ht="14.4" customHeight="1" x14ac:dyDescent="0.3">
      <c r="A597" s="727">
        <v>32</v>
      </c>
      <c r="B597" s="728" t="s">
        <v>2677</v>
      </c>
      <c r="C597" s="728" t="s">
        <v>2683</v>
      </c>
      <c r="D597" s="811" t="s">
        <v>5087</v>
      </c>
      <c r="E597" s="812" t="s">
        <v>2693</v>
      </c>
      <c r="F597" s="728" t="s">
        <v>2678</v>
      </c>
      <c r="G597" s="728" t="s">
        <v>3357</v>
      </c>
      <c r="H597" s="728" t="s">
        <v>661</v>
      </c>
      <c r="I597" s="728" t="s">
        <v>2378</v>
      </c>
      <c r="J597" s="728" t="s">
        <v>2379</v>
      </c>
      <c r="K597" s="728" t="s">
        <v>2380</v>
      </c>
      <c r="L597" s="729">
        <v>141.25</v>
      </c>
      <c r="M597" s="729">
        <v>141.25</v>
      </c>
      <c r="N597" s="728">
        <v>1</v>
      </c>
      <c r="O597" s="813">
        <v>1</v>
      </c>
      <c r="P597" s="729"/>
      <c r="Q597" s="746">
        <v>0</v>
      </c>
      <c r="R597" s="728"/>
      <c r="S597" s="746">
        <v>0</v>
      </c>
      <c r="T597" s="813"/>
      <c r="U597" s="769">
        <v>0</v>
      </c>
    </row>
    <row r="598" spans="1:21" ht="14.4" customHeight="1" x14ac:dyDescent="0.3">
      <c r="A598" s="727">
        <v>32</v>
      </c>
      <c r="B598" s="728" t="s">
        <v>2677</v>
      </c>
      <c r="C598" s="728" t="s">
        <v>2683</v>
      </c>
      <c r="D598" s="811" t="s">
        <v>5087</v>
      </c>
      <c r="E598" s="812" t="s">
        <v>2693</v>
      </c>
      <c r="F598" s="728" t="s">
        <v>2678</v>
      </c>
      <c r="G598" s="728" t="s">
        <v>2762</v>
      </c>
      <c r="H598" s="728" t="s">
        <v>661</v>
      </c>
      <c r="I598" s="728" t="s">
        <v>2764</v>
      </c>
      <c r="J598" s="728" t="s">
        <v>895</v>
      </c>
      <c r="K598" s="728" t="s">
        <v>2143</v>
      </c>
      <c r="L598" s="729">
        <v>490.89</v>
      </c>
      <c r="M598" s="729">
        <v>26017.170000000002</v>
      </c>
      <c r="N598" s="728">
        <v>53</v>
      </c>
      <c r="O598" s="813">
        <v>12</v>
      </c>
      <c r="P598" s="729">
        <v>23071.83</v>
      </c>
      <c r="Q598" s="746">
        <v>0.8867924528301887</v>
      </c>
      <c r="R598" s="728">
        <v>47</v>
      </c>
      <c r="S598" s="746">
        <v>0.8867924528301887</v>
      </c>
      <c r="T598" s="813">
        <v>10.5</v>
      </c>
      <c r="U598" s="769">
        <v>0.875</v>
      </c>
    </row>
    <row r="599" spans="1:21" ht="14.4" customHeight="1" x14ac:dyDescent="0.3">
      <c r="A599" s="727">
        <v>32</v>
      </c>
      <c r="B599" s="728" t="s">
        <v>2677</v>
      </c>
      <c r="C599" s="728" t="s">
        <v>2683</v>
      </c>
      <c r="D599" s="811" t="s">
        <v>5087</v>
      </c>
      <c r="E599" s="812" t="s">
        <v>2693</v>
      </c>
      <c r="F599" s="728" t="s">
        <v>2678</v>
      </c>
      <c r="G599" s="728" t="s">
        <v>2762</v>
      </c>
      <c r="H599" s="728" t="s">
        <v>661</v>
      </c>
      <c r="I599" s="728" t="s">
        <v>2765</v>
      </c>
      <c r="J599" s="728" t="s">
        <v>895</v>
      </c>
      <c r="K599" s="728" t="s">
        <v>2139</v>
      </c>
      <c r="L599" s="729">
        <v>736.33</v>
      </c>
      <c r="M599" s="729">
        <v>1472.66</v>
      </c>
      <c r="N599" s="728">
        <v>2</v>
      </c>
      <c r="O599" s="813">
        <v>0.5</v>
      </c>
      <c r="P599" s="729">
        <v>1472.66</v>
      </c>
      <c r="Q599" s="746">
        <v>1</v>
      </c>
      <c r="R599" s="728">
        <v>2</v>
      </c>
      <c r="S599" s="746">
        <v>1</v>
      </c>
      <c r="T599" s="813">
        <v>0.5</v>
      </c>
      <c r="U599" s="769">
        <v>1</v>
      </c>
    </row>
    <row r="600" spans="1:21" ht="14.4" customHeight="1" x14ac:dyDescent="0.3">
      <c r="A600" s="727">
        <v>32</v>
      </c>
      <c r="B600" s="728" t="s">
        <v>2677</v>
      </c>
      <c r="C600" s="728" t="s">
        <v>2683</v>
      </c>
      <c r="D600" s="811" t="s">
        <v>5087</v>
      </c>
      <c r="E600" s="812" t="s">
        <v>2693</v>
      </c>
      <c r="F600" s="728" t="s">
        <v>2678</v>
      </c>
      <c r="G600" s="728" t="s">
        <v>2762</v>
      </c>
      <c r="H600" s="728" t="s">
        <v>661</v>
      </c>
      <c r="I600" s="728" t="s">
        <v>2144</v>
      </c>
      <c r="J600" s="728" t="s">
        <v>895</v>
      </c>
      <c r="K600" s="728" t="s">
        <v>2145</v>
      </c>
      <c r="L600" s="729">
        <v>923.74</v>
      </c>
      <c r="M600" s="729">
        <v>6466.18</v>
      </c>
      <c r="N600" s="728">
        <v>7</v>
      </c>
      <c r="O600" s="813">
        <v>2</v>
      </c>
      <c r="P600" s="729">
        <v>6466.18</v>
      </c>
      <c r="Q600" s="746">
        <v>1</v>
      </c>
      <c r="R600" s="728">
        <v>7</v>
      </c>
      <c r="S600" s="746">
        <v>1</v>
      </c>
      <c r="T600" s="813">
        <v>2</v>
      </c>
      <c r="U600" s="769">
        <v>1</v>
      </c>
    </row>
    <row r="601" spans="1:21" ht="14.4" customHeight="1" x14ac:dyDescent="0.3">
      <c r="A601" s="727">
        <v>32</v>
      </c>
      <c r="B601" s="728" t="s">
        <v>2677</v>
      </c>
      <c r="C601" s="728" t="s">
        <v>2683</v>
      </c>
      <c r="D601" s="811" t="s">
        <v>5087</v>
      </c>
      <c r="E601" s="812" t="s">
        <v>2693</v>
      </c>
      <c r="F601" s="728" t="s">
        <v>2678</v>
      </c>
      <c r="G601" s="728" t="s">
        <v>2762</v>
      </c>
      <c r="H601" s="728" t="s">
        <v>661</v>
      </c>
      <c r="I601" s="728" t="s">
        <v>2910</v>
      </c>
      <c r="J601" s="728" t="s">
        <v>901</v>
      </c>
      <c r="K601" s="728" t="s">
        <v>2911</v>
      </c>
      <c r="L601" s="729">
        <v>1385.62</v>
      </c>
      <c r="M601" s="729">
        <v>4156.8599999999997</v>
      </c>
      <c r="N601" s="728">
        <v>3</v>
      </c>
      <c r="O601" s="813">
        <v>1</v>
      </c>
      <c r="P601" s="729"/>
      <c r="Q601" s="746">
        <v>0</v>
      </c>
      <c r="R601" s="728"/>
      <c r="S601" s="746">
        <v>0</v>
      </c>
      <c r="T601" s="813"/>
      <c r="U601" s="769">
        <v>0</v>
      </c>
    </row>
    <row r="602" spans="1:21" ht="14.4" customHeight="1" x14ac:dyDescent="0.3">
      <c r="A602" s="727">
        <v>32</v>
      </c>
      <c r="B602" s="728" t="s">
        <v>2677</v>
      </c>
      <c r="C602" s="728" t="s">
        <v>2683</v>
      </c>
      <c r="D602" s="811" t="s">
        <v>5087</v>
      </c>
      <c r="E602" s="812" t="s">
        <v>2693</v>
      </c>
      <c r="F602" s="728" t="s">
        <v>2678</v>
      </c>
      <c r="G602" s="728" t="s">
        <v>2762</v>
      </c>
      <c r="H602" s="728" t="s">
        <v>661</v>
      </c>
      <c r="I602" s="728" t="s">
        <v>2479</v>
      </c>
      <c r="J602" s="728" t="s">
        <v>901</v>
      </c>
      <c r="K602" s="728" t="s">
        <v>3015</v>
      </c>
      <c r="L602" s="729">
        <v>1847.49</v>
      </c>
      <c r="M602" s="729">
        <v>5542.47</v>
      </c>
      <c r="N602" s="728">
        <v>3</v>
      </c>
      <c r="O602" s="813">
        <v>1</v>
      </c>
      <c r="P602" s="729">
        <v>5542.47</v>
      </c>
      <c r="Q602" s="746">
        <v>1</v>
      </c>
      <c r="R602" s="728">
        <v>3</v>
      </c>
      <c r="S602" s="746">
        <v>1</v>
      </c>
      <c r="T602" s="813">
        <v>1</v>
      </c>
      <c r="U602" s="769">
        <v>1</v>
      </c>
    </row>
    <row r="603" spans="1:21" ht="14.4" customHeight="1" x14ac:dyDescent="0.3">
      <c r="A603" s="727">
        <v>32</v>
      </c>
      <c r="B603" s="728" t="s">
        <v>2677</v>
      </c>
      <c r="C603" s="728" t="s">
        <v>2683</v>
      </c>
      <c r="D603" s="811" t="s">
        <v>5087</v>
      </c>
      <c r="E603" s="812" t="s">
        <v>2693</v>
      </c>
      <c r="F603" s="728" t="s">
        <v>2678</v>
      </c>
      <c r="G603" s="728" t="s">
        <v>2762</v>
      </c>
      <c r="H603" s="728" t="s">
        <v>661</v>
      </c>
      <c r="I603" s="728" t="s">
        <v>2134</v>
      </c>
      <c r="J603" s="728" t="s">
        <v>901</v>
      </c>
      <c r="K603" s="728" t="s">
        <v>2911</v>
      </c>
      <c r="L603" s="729">
        <v>1385.62</v>
      </c>
      <c r="M603" s="729">
        <v>2771.24</v>
      </c>
      <c r="N603" s="728">
        <v>2</v>
      </c>
      <c r="O603" s="813">
        <v>1</v>
      </c>
      <c r="P603" s="729">
        <v>2771.24</v>
      </c>
      <c r="Q603" s="746">
        <v>1</v>
      </c>
      <c r="R603" s="728">
        <v>2</v>
      </c>
      <c r="S603" s="746">
        <v>1</v>
      </c>
      <c r="T603" s="813">
        <v>1</v>
      </c>
      <c r="U603" s="769">
        <v>1</v>
      </c>
    </row>
    <row r="604" spans="1:21" ht="14.4" customHeight="1" x14ac:dyDescent="0.3">
      <c r="A604" s="727">
        <v>32</v>
      </c>
      <c r="B604" s="728" t="s">
        <v>2677</v>
      </c>
      <c r="C604" s="728" t="s">
        <v>2683</v>
      </c>
      <c r="D604" s="811" t="s">
        <v>5087</v>
      </c>
      <c r="E604" s="812" t="s">
        <v>2693</v>
      </c>
      <c r="F604" s="728" t="s">
        <v>2678</v>
      </c>
      <c r="G604" s="728" t="s">
        <v>2762</v>
      </c>
      <c r="H604" s="728" t="s">
        <v>661</v>
      </c>
      <c r="I604" s="728" t="s">
        <v>2138</v>
      </c>
      <c r="J604" s="728" t="s">
        <v>895</v>
      </c>
      <c r="K604" s="728" t="s">
        <v>2139</v>
      </c>
      <c r="L604" s="729">
        <v>736.33</v>
      </c>
      <c r="M604" s="729">
        <v>2945.32</v>
      </c>
      <c r="N604" s="728">
        <v>4</v>
      </c>
      <c r="O604" s="813">
        <v>0.5</v>
      </c>
      <c r="P604" s="729">
        <v>2945.32</v>
      </c>
      <c r="Q604" s="746">
        <v>1</v>
      </c>
      <c r="R604" s="728">
        <v>4</v>
      </c>
      <c r="S604" s="746">
        <v>1</v>
      </c>
      <c r="T604" s="813">
        <v>0.5</v>
      </c>
      <c r="U604" s="769">
        <v>1</v>
      </c>
    </row>
    <row r="605" spans="1:21" ht="14.4" customHeight="1" x14ac:dyDescent="0.3">
      <c r="A605" s="727">
        <v>32</v>
      </c>
      <c r="B605" s="728" t="s">
        <v>2677</v>
      </c>
      <c r="C605" s="728" t="s">
        <v>2683</v>
      </c>
      <c r="D605" s="811" t="s">
        <v>5087</v>
      </c>
      <c r="E605" s="812" t="s">
        <v>2693</v>
      </c>
      <c r="F605" s="728" t="s">
        <v>2678</v>
      </c>
      <c r="G605" s="728" t="s">
        <v>2767</v>
      </c>
      <c r="H605" s="728" t="s">
        <v>661</v>
      </c>
      <c r="I605" s="728" t="s">
        <v>2296</v>
      </c>
      <c r="J605" s="728" t="s">
        <v>694</v>
      </c>
      <c r="K605" s="728" t="s">
        <v>2297</v>
      </c>
      <c r="L605" s="729">
        <v>48.42</v>
      </c>
      <c r="M605" s="729">
        <v>48.42</v>
      </c>
      <c r="N605" s="728">
        <v>1</v>
      </c>
      <c r="O605" s="813">
        <v>1</v>
      </c>
      <c r="P605" s="729">
        <v>48.42</v>
      </c>
      <c r="Q605" s="746">
        <v>1</v>
      </c>
      <c r="R605" s="728">
        <v>1</v>
      </c>
      <c r="S605" s="746">
        <v>1</v>
      </c>
      <c r="T605" s="813">
        <v>1</v>
      </c>
      <c r="U605" s="769">
        <v>1</v>
      </c>
    </row>
    <row r="606" spans="1:21" ht="14.4" customHeight="1" x14ac:dyDescent="0.3">
      <c r="A606" s="727">
        <v>32</v>
      </c>
      <c r="B606" s="728" t="s">
        <v>2677</v>
      </c>
      <c r="C606" s="728" t="s">
        <v>2683</v>
      </c>
      <c r="D606" s="811" t="s">
        <v>5087</v>
      </c>
      <c r="E606" s="812" t="s">
        <v>2693</v>
      </c>
      <c r="F606" s="728" t="s">
        <v>2678</v>
      </c>
      <c r="G606" s="728" t="s">
        <v>2767</v>
      </c>
      <c r="H606" s="728" t="s">
        <v>568</v>
      </c>
      <c r="I606" s="728" t="s">
        <v>3358</v>
      </c>
      <c r="J606" s="728" t="s">
        <v>694</v>
      </c>
      <c r="K606" s="728" t="s">
        <v>3359</v>
      </c>
      <c r="L606" s="729">
        <v>48.42</v>
      </c>
      <c r="M606" s="729">
        <v>96.84</v>
      </c>
      <c r="N606" s="728">
        <v>2</v>
      </c>
      <c r="O606" s="813">
        <v>1.5</v>
      </c>
      <c r="P606" s="729">
        <v>96.84</v>
      </c>
      <c r="Q606" s="746">
        <v>1</v>
      </c>
      <c r="R606" s="728">
        <v>2</v>
      </c>
      <c r="S606" s="746">
        <v>1</v>
      </c>
      <c r="T606" s="813">
        <v>1.5</v>
      </c>
      <c r="U606" s="769">
        <v>1</v>
      </c>
    </row>
    <row r="607" spans="1:21" ht="14.4" customHeight="1" x14ac:dyDescent="0.3">
      <c r="A607" s="727">
        <v>32</v>
      </c>
      <c r="B607" s="728" t="s">
        <v>2677</v>
      </c>
      <c r="C607" s="728" t="s">
        <v>2683</v>
      </c>
      <c r="D607" s="811" t="s">
        <v>5087</v>
      </c>
      <c r="E607" s="812" t="s">
        <v>2693</v>
      </c>
      <c r="F607" s="728" t="s">
        <v>2678</v>
      </c>
      <c r="G607" s="728" t="s">
        <v>2768</v>
      </c>
      <c r="H607" s="728" t="s">
        <v>568</v>
      </c>
      <c r="I607" s="728" t="s">
        <v>2919</v>
      </c>
      <c r="J607" s="728" t="s">
        <v>934</v>
      </c>
      <c r="K607" s="728" t="s">
        <v>2839</v>
      </c>
      <c r="L607" s="729">
        <v>301.2</v>
      </c>
      <c r="M607" s="729">
        <v>4216.7999999999993</v>
      </c>
      <c r="N607" s="728">
        <v>14</v>
      </c>
      <c r="O607" s="813">
        <v>11.5</v>
      </c>
      <c r="P607" s="729">
        <v>3313.1999999999994</v>
      </c>
      <c r="Q607" s="746">
        <v>0.7857142857142857</v>
      </c>
      <c r="R607" s="728">
        <v>11</v>
      </c>
      <c r="S607" s="746">
        <v>0.7857142857142857</v>
      </c>
      <c r="T607" s="813">
        <v>8.5</v>
      </c>
      <c r="U607" s="769">
        <v>0.73913043478260865</v>
      </c>
    </row>
    <row r="608" spans="1:21" ht="14.4" customHeight="1" x14ac:dyDescent="0.3">
      <c r="A608" s="727">
        <v>32</v>
      </c>
      <c r="B608" s="728" t="s">
        <v>2677</v>
      </c>
      <c r="C608" s="728" t="s">
        <v>2683</v>
      </c>
      <c r="D608" s="811" t="s">
        <v>5087</v>
      </c>
      <c r="E608" s="812" t="s">
        <v>2693</v>
      </c>
      <c r="F608" s="728" t="s">
        <v>2678</v>
      </c>
      <c r="G608" s="728" t="s">
        <v>2768</v>
      </c>
      <c r="H608" s="728" t="s">
        <v>568</v>
      </c>
      <c r="I608" s="728" t="s">
        <v>2919</v>
      </c>
      <c r="J608" s="728" t="s">
        <v>934</v>
      </c>
      <c r="K608" s="728" t="s">
        <v>2839</v>
      </c>
      <c r="L608" s="729">
        <v>103.67</v>
      </c>
      <c r="M608" s="729">
        <v>518.35</v>
      </c>
      <c r="N608" s="728">
        <v>5</v>
      </c>
      <c r="O608" s="813">
        <v>2.5</v>
      </c>
      <c r="P608" s="729">
        <v>414.68</v>
      </c>
      <c r="Q608" s="746">
        <v>0.79999999999999993</v>
      </c>
      <c r="R608" s="728">
        <v>4</v>
      </c>
      <c r="S608" s="746">
        <v>0.8</v>
      </c>
      <c r="T608" s="813">
        <v>2</v>
      </c>
      <c r="U608" s="769">
        <v>0.8</v>
      </c>
    </row>
    <row r="609" spans="1:21" ht="14.4" customHeight="1" x14ac:dyDescent="0.3">
      <c r="A609" s="727">
        <v>32</v>
      </c>
      <c r="B609" s="728" t="s">
        <v>2677</v>
      </c>
      <c r="C609" s="728" t="s">
        <v>2683</v>
      </c>
      <c r="D609" s="811" t="s">
        <v>5087</v>
      </c>
      <c r="E609" s="812" t="s">
        <v>2693</v>
      </c>
      <c r="F609" s="728" t="s">
        <v>2678</v>
      </c>
      <c r="G609" s="728" t="s">
        <v>2768</v>
      </c>
      <c r="H609" s="728" t="s">
        <v>568</v>
      </c>
      <c r="I609" s="728" t="s">
        <v>2838</v>
      </c>
      <c r="J609" s="728" t="s">
        <v>934</v>
      </c>
      <c r="K609" s="728" t="s">
        <v>2839</v>
      </c>
      <c r="L609" s="729">
        <v>185.26</v>
      </c>
      <c r="M609" s="729">
        <v>4075.7200000000003</v>
      </c>
      <c r="N609" s="728">
        <v>22</v>
      </c>
      <c r="O609" s="813">
        <v>14.5</v>
      </c>
      <c r="P609" s="729">
        <v>2778.9000000000005</v>
      </c>
      <c r="Q609" s="746">
        <v>0.68181818181818188</v>
      </c>
      <c r="R609" s="728">
        <v>15</v>
      </c>
      <c r="S609" s="746">
        <v>0.68181818181818177</v>
      </c>
      <c r="T609" s="813">
        <v>10</v>
      </c>
      <c r="U609" s="769">
        <v>0.68965517241379315</v>
      </c>
    </row>
    <row r="610" spans="1:21" ht="14.4" customHeight="1" x14ac:dyDescent="0.3">
      <c r="A610" s="727">
        <v>32</v>
      </c>
      <c r="B610" s="728" t="s">
        <v>2677</v>
      </c>
      <c r="C610" s="728" t="s">
        <v>2683</v>
      </c>
      <c r="D610" s="811" t="s">
        <v>5087</v>
      </c>
      <c r="E610" s="812" t="s">
        <v>2693</v>
      </c>
      <c r="F610" s="728" t="s">
        <v>2678</v>
      </c>
      <c r="G610" s="728" t="s">
        <v>2768</v>
      </c>
      <c r="H610" s="728" t="s">
        <v>568</v>
      </c>
      <c r="I610" s="728" t="s">
        <v>3360</v>
      </c>
      <c r="J610" s="728" t="s">
        <v>3361</v>
      </c>
      <c r="K610" s="728" t="s">
        <v>3362</v>
      </c>
      <c r="L610" s="729">
        <v>0</v>
      </c>
      <c r="M610" s="729">
        <v>0</v>
      </c>
      <c r="N610" s="728">
        <v>1</v>
      </c>
      <c r="O610" s="813">
        <v>1</v>
      </c>
      <c r="P610" s="729">
        <v>0</v>
      </c>
      <c r="Q610" s="746"/>
      <c r="R610" s="728">
        <v>1</v>
      </c>
      <c r="S610" s="746">
        <v>1</v>
      </c>
      <c r="T610" s="813">
        <v>1</v>
      </c>
      <c r="U610" s="769">
        <v>1</v>
      </c>
    </row>
    <row r="611" spans="1:21" ht="14.4" customHeight="1" x14ac:dyDescent="0.3">
      <c r="A611" s="727">
        <v>32</v>
      </c>
      <c r="B611" s="728" t="s">
        <v>2677</v>
      </c>
      <c r="C611" s="728" t="s">
        <v>2683</v>
      </c>
      <c r="D611" s="811" t="s">
        <v>5087</v>
      </c>
      <c r="E611" s="812" t="s">
        <v>2693</v>
      </c>
      <c r="F611" s="728" t="s">
        <v>2678</v>
      </c>
      <c r="G611" s="728" t="s">
        <v>2980</v>
      </c>
      <c r="H611" s="728" t="s">
        <v>568</v>
      </c>
      <c r="I611" s="728" t="s">
        <v>3083</v>
      </c>
      <c r="J611" s="728" t="s">
        <v>1319</v>
      </c>
      <c r="K611" s="728" t="s">
        <v>1320</v>
      </c>
      <c r="L611" s="729">
        <v>334.27</v>
      </c>
      <c r="M611" s="729">
        <v>334.27</v>
      </c>
      <c r="N611" s="728">
        <v>1</v>
      </c>
      <c r="O611" s="813">
        <v>1</v>
      </c>
      <c r="P611" s="729">
        <v>334.27</v>
      </c>
      <c r="Q611" s="746">
        <v>1</v>
      </c>
      <c r="R611" s="728">
        <v>1</v>
      </c>
      <c r="S611" s="746">
        <v>1</v>
      </c>
      <c r="T611" s="813">
        <v>1</v>
      </c>
      <c r="U611" s="769">
        <v>1</v>
      </c>
    </row>
    <row r="612" spans="1:21" ht="14.4" customHeight="1" x14ac:dyDescent="0.3">
      <c r="A612" s="727">
        <v>32</v>
      </c>
      <c r="B612" s="728" t="s">
        <v>2677</v>
      </c>
      <c r="C612" s="728" t="s">
        <v>2683</v>
      </c>
      <c r="D612" s="811" t="s">
        <v>5087</v>
      </c>
      <c r="E612" s="812" t="s">
        <v>2693</v>
      </c>
      <c r="F612" s="728" t="s">
        <v>2678</v>
      </c>
      <c r="G612" s="728" t="s">
        <v>2980</v>
      </c>
      <c r="H612" s="728" t="s">
        <v>661</v>
      </c>
      <c r="I612" s="728" t="s">
        <v>2981</v>
      </c>
      <c r="J612" s="728" t="s">
        <v>2982</v>
      </c>
      <c r="K612" s="728" t="s">
        <v>2983</v>
      </c>
      <c r="L612" s="729">
        <v>668.54</v>
      </c>
      <c r="M612" s="729">
        <v>668.54</v>
      </c>
      <c r="N612" s="728">
        <v>1</v>
      </c>
      <c r="O612" s="813">
        <v>1</v>
      </c>
      <c r="P612" s="729">
        <v>668.54</v>
      </c>
      <c r="Q612" s="746">
        <v>1</v>
      </c>
      <c r="R612" s="728">
        <v>1</v>
      </c>
      <c r="S612" s="746">
        <v>1</v>
      </c>
      <c r="T612" s="813">
        <v>1</v>
      </c>
      <c r="U612" s="769">
        <v>1</v>
      </c>
    </row>
    <row r="613" spans="1:21" ht="14.4" customHeight="1" x14ac:dyDescent="0.3">
      <c r="A613" s="727">
        <v>32</v>
      </c>
      <c r="B613" s="728" t="s">
        <v>2677</v>
      </c>
      <c r="C613" s="728" t="s">
        <v>2683</v>
      </c>
      <c r="D613" s="811" t="s">
        <v>5087</v>
      </c>
      <c r="E613" s="812" t="s">
        <v>2693</v>
      </c>
      <c r="F613" s="728" t="s">
        <v>2678</v>
      </c>
      <c r="G613" s="728" t="s">
        <v>3155</v>
      </c>
      <c r="H613" s="728" t="s">
        <v>568</v>
      </c>
      <c r="I613" s="728" t="s">
        <v>3156</v>
      </c>
      <c r="J613" s="728" t="s">
        <v>3157</v>
      </c>
      <c r="K613" s="728" t="s">
        <v>3158</v>
      </c>
      <c r="L613" s="729">
        <v>0</v>
      </c>
      <c r="M613" s="729">
        <v>0</v>
      </c>
      <c r="N613" s="728">
        <v>1</v>
      </c>
      <c r="O613" s="813">
        <v>0.5</v>
      </c>
      <c r="P613" s="729">
        <v>0</v>
      </c>
      <c r="Q613" s="746"/>
      <c r="R613" s="728">
        <v>1</v>
      </c>
      <c r="S613" s="746">
        <v>1</v>
      </c>
      <c r="T613" s="813">
        <v>0.5</v>
      </c>
      <c r="U613" s="769">
        <v>1</v>
      </c>
    </row>
    <row r="614" spans="1:21" ht="14.4" customHeight="1" x14ac:dyDescent="0.3">
      <c r="A614" s="727">
        <v>32</v>
      </c>
      <c r="B614" s="728" t="s">
        <v>2677</v>
      </c>
      <c r="C614" s="728" t="s">
        <v>2683</v>
      </c>
      <c r="D614" s="811" t="s">
        <v>5087</v>
      </c>
      <c r="E614" s="812" t="s">
        <v>2693</v>
      </c>
      <c r="F614" s="728" t="s">
        <v>2678</v>
      </c>
      <c r="G614" s="728" t="s">
        <v>2771</v>
      </c>
      <c r="H614" s="728" t="s">
        <v>661</v>
      </c>
      <c r="I614" s="728" t="s">
        <v>2772</v>
      </c>
      <c r="J614" s="728" t="s">
        <v>2105</v>
      </c>
      <c r="K614" s="728" t="s">
        <v>2106</v>
      </c>
      <c r="L614" s="729">
        <v>32.25</v>
      </c>
      <c r="M614" s="729">
        <v>32.25</v>
      </c>
      <c r="N614" s="728">
        <v>1</v>
      </c>
      <c r="O614" s="813">
        <v>0.5</v>
      </c>
      <c r="P614" s="729">
        <v>32.25</v>
      </c>
      <c r="Q614" s="746">
        <v>1</v>
      </c>
      <c r="R614" s="728">
        <v>1</v>
      </c>
      <c r="S614" s="746">
        <v>1</v>
      </c>
      <c r="T614" s="813">
        <v>0.5</v>
      </c>
      <c r="U614" s="769">
        <v>1</v>
      </c>
    </row>
    <row r="615" spans="1:21" ht="14.4" customHeight="1" x14ac:dyDescent="0.3">
      <c r="A615" s="727">
        <v>32</v>
      </c>
      <c r="B615" s="728" t="s">
        <v>2677</v>
      </c>
      <c r="C615" s="728" t="s">
        <v>2683</v>
      </c>
      <c r="D615" s="811" t="s">
        <v>5087</v>
      </c>
      <c r="E615" s="812" t="s">
        <v>2693</v>
      </c>
      <c r="F615" s="728" t="s">
        <v>2678</v>
      </c>
      <c r="G615" s="728" t="s">
        <v>3363</v>
      </c>
      <c r="H615" s="728" t="s">
        <v>568</v>
      </c>
      <c r="I615" s="728" t="s">
        <v>3364</v>
      </c>
      <c r="J615" s="728" t="s">
        <v>3365</v>
      </c>
      <c r="K615" s="728" t="s">
        <v>3366</v>
      </c>
      <c r="L615" s="729">
        <v>0</v>
      </c>
      <c r="M615" s="729">
        <v>0</v>
      </c>
      <c r="N615" s="728">
        <v>4</v>
      </c>
      <c r="O615" s="813">
        <v>3</v>
      </c>
      <c r="P615" s="729">
        <v>0</v>
      </c>
      <c r="Q615" s="746"/>
      <c r="R615" s="728">
        <v>1</v>
      </c>
      <c r="S615" s="746">
        <v>0.25</v>
      </c>
      <c r="T615" s="813">
        <v>1</v>
      </c>
      <c r="U615" s="769">
        <v>0.33333333333333331</v>
      </c>
    </row>
    <row r="616" spans="1:21" ht="14.4" customHeight="1" x14ac:dyDescent="0.3">
      <c r="A616" s="727">
        <v>32</v>
      </c>
      <c r="B616" s="728" t="s">
        <v>2677</v>
      </c>
      <c r="C616" s="728" t="s">
        <v>2683</v>
      </c>
      <c r="D616" s="811" t="s">
        <v>5087</v>
      </c>
      <c r="E616" s="812" t="s">
        <v>2693</v>
      </c>
      <c r="F616" s="728" t="s">
        <v>2678</v>
      </c>
      <c r="G616" s="728" t="s">
        <v>2848</v>
      </c>
      <c r="H616" s="728" t="s">
        <v>661</v>
      </c>
      <c r="I616" s="728" t="s">
        <v>2164</v>
      </c>
      <c r="J616" s="728" t="s">
        <v>1167</v>
      </c>
      <c r="K616" s="728" t="s">
        <v>2165</v>
      </c>
      <c r="L616" s="729">
        <v>144.81</v>
      </c>
      <c r="M616" s="729">
        <v>144.81</v>
      </c>
      <c r="N616" s="728">
        <v>1</v>
      </c>
      <c r="O616" s="813">
        <v>1</v>
      </c>
      <c r="P616" s="729"/>
      <c r="Q616" s="746">
        <v>0</v>
      </c>
      <c r="R616" s="728"/>
      <c r="S616" s="746">
        <v>0</v>
      </c>
      <c r="T616" s="813"/>
      <c r="U616" s="769">
        <v>0</v>
      </c>
    </row>
    <row r="617" spans="1:21" ht="14.4" customHeight="1" x14ac:dyDescent="0.3">
      <c r="A617" s="727">
        <v>32</v>
      </c>
      <c r="B617" s="728" t="s">
        <v>2677</v>
      </c>
      <c r="C617" s="728" t="s">
        <v>2683</v>
      </c>
      <c r="D617" s="811" t="s">
        <v>5087</v>
      </c>
      <c r="E617" s="812" t="s">
        <v>2693</v>
      </c>
      <c r="F617" s="728" t="s">
        <v>2678</v>
      </c>
      <c r="G617" s="728" t="s">
        <v>2773</v>
      </c>
      <c r="H617" s="728" t="s">
        <v>568</v>
      </c>
      <c r="I617" s="728" t="s">
        <v>2855</v>
      </c>
      <c r="J617" s="728" t="s">
        <v>2856</v>
      </c>
      <c r="K617" s="728" t="s">
        <v>2857</v>
      </c>
      <c r="L617" s="729">
        <v>21.92</v>
      </c>
      <c r="M617" s="729">
        <v>43.84</v>
      </c>
      <c r="N617" s="728">
        <v>2</v>
      </c>
      <c r="O617" s="813">
        <v>0.5</v>
      </c>
      <c r="P617" s="729"/>
      <c r="Q617" s="746">
        <v>0</v>
      </c>
      <c r="R617" s="728"/>
      <c r="S617" s="746">
        <v>0</v>
      </c>
      <c r="T617" s="813"/>
      <c r="U617" s="769">
        <v>0</v>
      </c>
    </row>
    <row r="618" spans="1:21" ht="14.4" customHeight="1" x14ac:dyDescent="0.3">
      <c r="A618" s="727">
        <v>32</v>
      </c>
      <c r="B618" s="728" t="s">
        <v>2677</v>
      </c>
      <c r="C618" s="728" t="s">
        <v>2683</v>
      </c>
      <c r="D618" s="811" t="s">
        <v>5087</v>
      </c>
      <c r="E618" s="812" t="s">
        <v>2693</v>
      </c>
      <c r="F618" s="728" t="s">
        <v>2678</v>
      </c>
      <c r="G618" s="728" t="s">
        <v>2773</v>
      </c>
      <c r="H618" s="728" t="s">
        <v>568</v>
      </c>
      <c r="I618" s="728" t="s">
        <v>2855</v>
      </c>
      <c r="J618" s="728" t="s">
        <v>2856</v>
      </c>
      <c r="K618" s="728" t="s">
        <v>2857</v>
      </c>
      <c r="L618" s="729">
        <v>24.78</v>
      </c>
      <c r="M618" s="729">
        <v>24.78</v>
      </c>
      <c r="N618" s="728">
        <v>1</v>
      </c>
      <c r="O618" s="813">
        <v>1</v>
      </c>
      <c r="P618" s="729"/>
      <c r="Q618" s="746">
        <v>0</v>
      </c>
      <c r="R618" s="728"/>
      <c r="S618" s="746">
        <v>0</v>
      </c>
      <c r="T618" s="813"/>
      <c r="U618" s="769">
        <v>0</v>
      </c>
    </row>
    <row r="619" spans="1:21" ht="14.4" customHeight="1" x14ac:dyDescent="0.3">
      <c r="A619" s="727">
        <v>32</v>
      </c>
      <c r="B619" s="728" t="s">
        <v>2677</v>
      </c>
      <c r="C619" s="728" t="s">
        <v>2683</v>
      </c>
      <c r="D619" s="811" t="s">
        <v>5087</v>
      </c>
      <c r="E619" s="812" t="s">
        <v>2693</v>
      </c>
      <c r="F619" s="728" t="s">
        <v>2678</v>
      </c>
      <c r="G619" s="728" t="s">
        <v>2773</v>
      </c>
      <c r="H619" s="728" t="s">
        <v>568</v>
      </c>
      <c r="I619" s="728" t="s">
        <v>2774</v>
      </c>
      <c r="J619" s="728" t="s">
        <v>2775</v>
      </c>
      <c r="K619" s="728" t="s">
        <v>2776</v>
      </c>
      <c r="L619" s="729">
        <v>99.11</v>
      </c>
      <c r="M619" s="729">
        <v>297.33</v>
      </c>
      <c r="N619" s="728">
        <v>3</v>
      </c>
      <c r="O619" s="813">
        <v>1</v>
      </c>
      <c r="P619" s="729">
        <v>297.33</v>
      </c>
      <c r="Q619" s="746">
        <v>1</v>
      </c>
      <c r="R619" s="728">
        <v>3</v>
      </c>
      <c r="S619" s="746">
        <v>1</v>
      </c>
      <c r="T619" s="813">
        <v>1</v>
      </c>
      <c r="U619" s="769">
        <v>1</v>
      </c>
    </row>
    <row r="620" spans="1:21" ht="14.4" customHeight="1" x14ac:dyDescent="0.3">
      <c r="A620" s="727">
        <v>32</v>
      </c>
      <c r="B620" s="728" t="s">
        <v>2677</v>
      </c>
      <c r="C620" s="728" t="s">
        <v>2683</v>
      </c>
      <c r="D620" s="811" t="s">
        <v>5087</v>
      </c>
      <c r="E620" s="812" t="s">
        <v>2693</v>
      </c>
      <c r="F620" s="728" t="s">
        <v>2678</v>
      </c>
      <c r="G620" s="728" t="s">
        <v>2773</v>
      </c>
      <c r="H620" s="728" t="s">
        <v>568</v>
      </c>
      <c r="I620" s="728" t="s">
        <v>2774</v>
      </c>
      <c r="J620" s="728" t="s">
        <v>2775</v>
      </c>
      <c r="K620" s="728" t="s">
        <v>2776</v>
      </c>
      <c r="L620" s="729">
        <v>87.67</v>
      </c>
      <c r="M620" s="729">
        <v>263.01</v>
      </c>
      <c r="N620" s="728">
        <v>3</v>
      </c>
      <c r="O620" s="813">
        <v>1.5</v>
      </c>
      <c r="P620" s="729">
        <v>175.34</v>
      </c>
      <c r="Q620" s="746">
        <v>0.66666666666666674</v>
      </c>
      <c r="R620" s="728">
        <v>2</v>
      </c>
      <c r="S620" s="746">
        <v>0.66666666666666663</v>
      </c>
      <c r="T620" s="813">
        <v>0.5</v>
      </c>
      <c r="U620" s="769">
        <v>0.33333333333333331</v>
      </c>
    </row>
    <row r="621" spans="1:21" ht="14.4" customHeight="1" x14ac:dyDescent="0.3">
      <c r="A621" s="727">
        <v>32</v>
      </c>
      <c r="B621" s="728" t="s">
        <v>2677</v>
      </c>
      <c r="C621" s="728" t="s">
        <v>2683</v>
      </c>
      <c r="D621" s="811" t="s">
        <v>5087</v>
      </c>
      <c r="E621" s="812" t="s">
        <v>2693</v>
      </c>
      <c r="F621" s="728" t="s">
        <v>2678</v>
      </c>
      <c r="G621" s="728" t="s">
        <v>3095</v>
      </c>
      <c r="H621" s="728" t="s">
        <v>568</v>
      </c>
      <c r="I621" s="728" t="s">
        <v>3367</v>
      </c>
      <c r="J621" s="728" t="s">
        <v>1059</v>
      </c>
      <c r="K621" s="728" t="s">
        <v>3368</v>
      </c>
      <c r="L621" s="729">
        <v>597.88</v>
      </c>
      <c r="M621" s="729">
        <v>1195.76</v>
      </c>
      <c r="N621" s="728">
        <v>2</v>
      </c>
      <c r="O621" s="813">
        <v>1</v>
      </c>
      <c r="P621" s="729">
        <v>1195.76</v>
      </c>
      <c r="Q621" s="746">
        <v>1</v>
      </c>
      <c r="R621" s="728">
        <v>2</v>
      </c>
      <c r="S621" s="746">
        <v>1</v>
      </c>
      <c r="T621" s="813">
        <v>1</v>
      </c>
      <c r="U621" s="769">
        <v>1</v>
      </c>
    </row>
    <row r="622" spans="1:21" ht="14.4" customHeight="1" x14ac:dyDescent="0.3">
      <c r="A622" s="727">
        <v>32</v>
      </c>
      <c r="B622" s="728" t="s">
        <v>2677</v>
      </c>
      <c r="C622" s="728" t="s">
        <v>2683</v>
      </c>
      <c r="D622" s="811" t="s">
        <v>5087</v>
      </c>
      <c r="E622" s="812" t="s">
        <v>2693</v>
      </c>
      <c r="F622" s="728" t="s">
        <v>2678</v>
      </c>
      <c r="G622" s="728" t="s">
        <v>3095</v>
      </c>
      <c r="H622" s="728" t="s">
        <v>568</v>
      </c>
      <c r="I622" s="728" t="s">
        <v>3369</v>
      </c>
      <c r="J622" s="728" t="s">
        <v>1059</v>
      </c>
      <c r="K622" s="728" t="s">
        <v>3370</v>
      </c>
      <c r="L622" s="729">
        <v>1195.75</v>
      </c>
      <c r="M622" s="729">
        <v>2391.5</v>
      </c>
      <c r="N622" s="728">
        <v>2</v>
      </c>
      <c r="O622" s="813">
        <v>0.5</v>
      </c>
      <c r="P622" s="729"/>
      <c r="Q622" s="746">
        <v>0</v>
      </c>
      <c r="R622" s="728"/>
      <c r="S622" s="746">
        <v>0</v>
      </c>
      <c r="T622" s="813"/>
      <c r="U622" s="769">
        <v>0</v>
      </c>
    </row>
    <row r="623" spans="1:21" ht="14.4" customHeight="1" x14ac:dyDescent="0.3">
      <c r="A623" s="727">
        <v>32</v>
      </c>
      <c r="B623" s="728" t="s">
        <v>2677</v>
      </c>
      <c r="C623" s="728" t="s">
        <v>2683</v>
      </c>
      <c r="D623" s="811" t="s">
        <v>5087</v>
      </c>
      <c r="E623" s="812" t="s">
        <v>2693</v>
      </c>
      <c r="F623" s="728" t="s">
        <v>2678</v>
      </c>
      <c r="G623" s="728" t="s">
        <v>3095</v>
      </c>
      <c r="H623" s="728" t="s">
        <v>568</v>
      </c>
      <c r="I623" s="728" t="s">
        <v>3371</v>
      </c>
      <c r="J623" s="728" t="s">
        <v>1059</v>
      </c>
      <c r="K623" s="728" t="s">
        <v>3372</v>
      </c>
      <c r="L623" s="729">
        <v>0</v>
      </c>
      <c r="M623" s="729">
        <v>0</v>
      </c>
      <c r="N623" s="728">
        <v>1</v>
      </c>
      <c r="O623" s="813">
        <v>1</v>
      </c>
      <c r="P623" s="729"/>
      <c r="Q623" s="746"/>
      <c r="R623" s="728"/>
      <c r="S623" s="746">
        <v>0</v>
      </c>
      <c r="T623" s="813"/>
      <c r="U623" s="769">
        <v>0</v>
      </c>
    </row>
    <row r="624" spans="1:21" ht="14.4" customHeight="1" x14ac:dyDescent="0.3">
      <c r="A624" s="727">
        <v>32</v>
      </c>
      <c r="B624" s="728" t="s">
        <v>2677</v>
      </c>
      <c r="C624" s="728" t="s">
        <v>2683</v>
      </c>
      <c r="D624" s="811" t="s">
        <v>5087</v>
      </c>
      <c r="E624" s="812" t="s">
        <v>2693</v>
      </c>
      <c r="F624" s="728" t="s">
        <v>2678</v>
      </c>
      <c r="G624" s="728" t="s">
        <v>3373</v>
      </c>
      <c r="H624" s="728" t="s">
        <v>568</v>
      </c>
      <c r="I624" s="728" t="s">
        <v>3374</v>
      </c>
      <c r="J624" s="728" t="s">
        <v>763</v>
      </c>
      <c r="K624" s="728" t="s">
        <v>3375</v>
      </c>
      <c r="L624" s="729">
        <v>0</v>
      </c>
      <c r="M624" s="729">
        <v>0</v>
      </c>
      <c r="N624" s="728">
        <v>1</v>
      </c>
      <c r="O624" s="813">
        <v>1</v>
      </c>
      <c r="P624" s="729">
        <v>0</v>
      </c>
      <c r="Q624" s="746"/>
      <c r="R624" s="728">
        <v>1</v>
      </c>
      <c r="S624" s="746">
        <v>1</v>
      </c>
      <c r="T624" s="813">
        <v>1</v>
      </c>
      <c r="U624" s="769">
        <v>1</v>
      </c>
    </row>
    <row r="625" spans="1:21" ht="14.4" customHeight="1" x14ac:dyDescent="0.3">
      <c r="A625" s="727">
        <v>32</v>
      </c>
      <c r="B625" s="728" t="s">
        <v>2677</v>
      </c>
      <c r="C625" s="728" t="s">
        <v>2683</v>
      </c>
      <c r="D625" s="811" t="s">
        <v>5087</v>
      </c>
      <c r="E625" s="812" t="s">
        <v>2693</v>
      </c>
      <c r="F625" s="728" t="s">
        <v>2678</v>
      </c>
      <c r="G625" s="728" t="s">
        <v>2862</v>
      </c>
      <c r="H625" s="728" t="s">
        <v>568</v>
      </c>
      <c r="I625" s="728" t="s">
        <v>2863</v>
      </c>
      <c r="J625" s="728" t="s">
        <v>2864</v>
      </c>
      <c r="K625" s="728" t="s">
        <v>2865</v>
      </c>
      <c r="L625" s="729">
        <v>181.04</v>
      </c>
      <c r="M625" s="729">
        <v>1448.32</v>
      </c>
      <c r="N625" s="728">
        <v>8</v>
      </c>
      <c r="O625" s="813">
        <v>7.5</v>
      </c>
      <c r="P625" s="729">
        <v>181.04</v>
      </c>
      <c r="Q625" s="746">
        <v>0.125</v>
      </c>
      <c r="R625" s="728">
        <v>1</v>
      </c>
      <c r="S625" s="746">
        <v>0.125</v>
      </c>
      <c r="T625" s="813">
        <v>1</v>
      </c>
      <c r="U625" s="769">
        <v>0.13333333333333333</v>
      </c>
    </row>
    <row r="626" spans="1:21" ht="14.4" customHeight="1" x14ac:dyDescent="0.3">
      <c r="A626" s="727">
        <v>32</v>
      </c>
      <c r="B626" s="728" t="s">
        <v>2677</v>
      </c>
      <c r="C626" s="728" t="s">
        <v>2683</v>
      </c>
      <c r="D626" s="811" t="s">
        <v>5087</v>
      </c>
      <c r="E626" s="812" t="s">
        <v>2693</v>
      </c>
      <c r="F626" s="728" t="s">
        <v>2678</v>
      </c>
      <c r="G626" s="728" t="s">
        <v>2862</v>
      </c>
      <c r="H626" s="728" t="s">
        <v>568</v>
      </c>
      <c r="I626" s="728" t="s">
        <v>3376</v>
      </c>
      <c r="J626" s="728" t="s">
        <v>3377</v>
      </c>
      <c r="K626" s="728" t="s">
        <v>3378</v>
      </c>
      <c r="L626" s="729">
        <v>59.53</v>
      </c>
      <c r="M626" s="729">
        <v>59.53</v>
      </c>
      <c r="N626" s="728">
        <v>1</v>
      </c>
      <c r="O626" s="813">
        <v>1</v>
      </c>
      <c r="P626" s="729"/>
      <c r="Q626" s="746">
        <v>0</v>
      </c>
      <c r="R626" s="728"/>
      <c r="S626" s="746">
        <v>0</v>
      </c>
      <c r="T626" s="813"/>
      <c r="U626" s="769">
        <v>0</v>
      </c>
    </row>
    <row r="627" spans="1:21" ht="14.4" customHeight="1" x14ac:dyDescent="0.3">
      <c r="A627" s="727">
        <v>32</v>
      </c>
      <c r="B627" s="728" t="s">
        <v>2677</v>
      </c>
      <c r="C627" s="728" t="s">
        <v>2683</v>
      </c>
      <c r="D627" s="811" t="s">
        <v>5087</v>
      </c>
      <c r="E627" s="812" t="s">
        <v>2693</v>
      </c>
      <c r="F627" s="728" t="s">
        <v>2678</v>
      </c>
      <c r="G627" s="728" t="s">
        <v>2862</v>
      </c>
      <c r="H627" s="728" t="s">
        <v>568</v>
      </c>
      <c r="I627" s="728" t="s">
        <v>3099</v>
      </c>
      <c r="J627" s="728" t="s">
        <v>2864</v>
      </c>
      <c r="K627" s="728" t="s">
        <v>3028</v>
      </c>
      <c r="L627" s="729">
        <v>0</v>
      </c>
      <c r="M627" s="729">
        <v>0</v>
      </c>
      <c r="N627" s="728">
        <v>1</v>
      </c>
      <c r="O627" s="813">
        <v>1</v>
      </c>
      <c r="P627" s="729"/>
      <c r="Q627" s="746"/>
      <c r="R627" s="728"/>
      <c r="S627" s="746">
        <v>0</v>
      </c>
      <c r="T627" s="813"/>
      <c r="U627" s="769">
        <v>0</v>
      </c>
    </row>
    <row r="628" spans="1:21" ht="14.4" customHeight="1" x14ac:dyDescent="0.3">
      <c r="A628" s="727">
        <v>32</v>
      </c>
      <c r="B628" s="728" t="s">
        <v>2677</v>
      </c>
      <c r="C628" s="728" t="s">
        <v>2683</v>
      </c>
      <c r="D628" s="811" t="s">
        <v>5087</v>
      </c>
      <c r="E628" s="812" t="s">
        <v>2693</v>
      </c>
      <c r="F628" s="728" t="s">
        <v>2678</v>
      </c>
      <c r="G628" s="728" t="s">
        <v>2862</v>
      </c>
      <c r="H628" s="728" t="s">
        <v>568</v>
      </c>
      <c r="I628" s="728" t="s">
        <v>3027</v>
      </c>
      <c r="J628" s="728" t="s">
        <v>2864</v>
      </c>
      <c r="K628" s="728" t="s">
        <v>3028</v>
      </c>
      <c r="L628" s="729">
        <v>90.53</v>
      </c>
      <c r="M628" s="729">
        <v>90.53</v>
      </c>
      <c r="N628" s="728">
        <v>1</v>
      </c>
      <c r="O628" s="813">
        <v>1</v>
      </c>
      <c r="P628" s="729"/>
      <c r="Q628" s="746">
        <v>0</v>
      </c>
      <c r="R628" s="728"/>
      <c r="S628" s="746">
        <v>0</v>
      </c>
      <c r="T628" s="813"/>
      <c r="U628" s="769">
        <v>0</v>
      </c>
    </row>
    <row r="629" spans="1:21" ht="14.4" customHeight="1" x14ac:dyDescent="0.3">
      <c r="A629" s="727">
        <v>32</v>
      </c>
      <c r="B629" s="728" t="s">
        <v>2677</v>
      </c>
      <c r="C629" s="728" t="s">
        <v>2683</v>
      </c>
      <c r="D629" s="811" t="s">
        <v>5087</v>
      </c>
      <c r="E629" s="812" t="s">
        <v>2693</v>
      </c>
      <c r="F629" s="728" t="s">
        <v>2678</v>
      </c>
      <c r="G629" s="728" t="s">
        <v>3379</v>
      </c>
      <c r="H629" s="728" t="s">
        <v>568</v>
      </c>
      <c r="I629" s="728" t="s">
        <v>3380</v>
      </c>
      <c r="J629" s="728" t="s">
        <v>857</v>
      </c>
      <c r="K629" s="728" t="s">
        <v>3381</v>
      </c>
      <c r="L629" s="729">
        <v>0</v>
      </c>
      <c r="M629" s="729">
        <v>0</v>
      </c>
      <c r="N629" s="728">
        <v>1</v>
      </c>
      <c r="O629" s="813">
        <v>0.5</v>
      </c>
      <c r="P629" s="729">
        <v>0</v>
      </c>
      <c r="Q629" s="746"/>
      <c r="R629" s="728">
        <v>1</v>
      </c>
      <c r="S629" s="746">
        <v>1</v>
      </c>
      <c r="T629" s="813">
        <v>0.5</v>
      </c>
      <c r="U629" s="769">
        <v>1</v>
      </c>
    </row>
    <row r="630" spans="1:21" ht="14.4" customHeight="1" x14ac:dyDescent="0.3">
      <c r="A630" s="727">
        <v>32</v>
      </c>
      <c r="B630" s="728" t="s">
        <v>2677</v>
      </c>
      <c r="C630" s="728" t="s">
        <v>2683</v>
      </c>
      <c r="D630" s="811" t="s">
        <v>5087</v>
      </c>
      <c r="E630" s="812" t="s">
        <v>2693</v>
      </c>
      <c r="F630" s="728" t="s">
        <v>2678</v>
      </c>
      <c r="G630" s="728" t="s">
        <v>3382</v>
      </c>
      <c r="H630" s="728" t="s">
        <v>568</v>
      </c>
      <c r="I630" s="728" t="s">
        <v>3383</v>
      </c>
      <c r="J630" s="728" t="s">
        <v>3384</v>
      </c>
      <c r="K630" s="728" t="s">
        <v>3385</v>
      </c>
      <c r="L630" s="729">
        <v>278.95</v>
      </c>
      <c r="M630" s="729">
        <v>278.95</v>
      </c>
      <c r="N630" s="728">
        <v>1</v>
      </c>
      <c r="O630" s="813">
        <v>1</v>
      </c>
      <c r="P630" s="729"/>
      <c r="Q630" s="746">
        <v>0</v>
      </c>
      <c r="R630" s="728"/>
      <c r="S630" s="746">
        <v>0</v>
      </c>
      <c r="T630" s="813"/>
      <c r="U630" s="769">
        <v>0</v>
      </c>
    </row>
    <row r="631" spans="1:21" ht="14.4" customHeight="1" x14ac:dyDescent="0.3">
      <c r="A631" s="727">
        <v>32</v>
      </c>
      <c r="B631" s="728" t="s">
        <v>2677</v>
      </c>
      <c r="C631" s="728" t="s">
        <v>2683</v>
      </c>
      <c r="D631" s="811" t="s">
        <v>5087</v>
      </c>
      <c r="E631" s="812" t="s">
        <v>2693</v>
      </c>
      <c r="F631" s="728" t="s">
        <v>2678</v>
      </c>
      <c r="G631" s="728" t="s">
        <v>2930</v>
      </c>
      <c r="H631" s="728" t="s">
        <v>661</v>
      </c>
      <c r="I631" s="728" t="s">
        <v>2326</v>
      </c>
      <c r="J631" s="728" t="s">
        <v>2327</v>
      </c>
      <c r="K631" s="728" t="s">
        <v>2328</v>
      </c>
      <c r="L631" s="729">
        <v>0</v>
      </c>
      <c r="M631" s="729">
        <v>0</v>
      </c>
      <c r="N631" s="728">
        <v>17</v>
      </c>
      <c r="O631" s="813">
        <v>7</v>
      </c>
      <c r="P631" s="729">
        <v>0</v>
      </c>
      <c r="Q631" s="746"/>
      <c r="R631" s="728">
        <v>5</v>
      </c>
      <c r="S631" s="746">
        <v>0.29411764705882354</v>
      </c>
      <c r="T631" s="813">
        <v>2</v>
      </c>
      <c r="U631" s="769">
        <v>0.2857142857142857</v>
      </c>
    </row>
    <row r="632" spans="1:21" ht="14.4" customHeight="1" x14ac:dyDescent="0.3">
      <c r="A632" s="727">
        <v>32</v>
      </c>
      <c r="B632" s="728" t="s">
        <v>2677</v>
      </c>
      <c r="C632" s="728" t="s">
        <v>2683</v>
      </c>
      <c r="D632" s="811" t="s">
        <v>5087</v>
      </c>
      <c r="E632" s="812" t="s">
        <v>2693</v>
      </c>
      <c r="F632" s="728" t="s">
        <v>2678</v>
      </c>
      <c r="G632" s="728" t="s">
        <v>2866</v>
      </c>
      <c r="H632" s="728" t="s">
        <v>568</v>
      </c>
      <c r="I632" s="728" t="s">
        <v>3239</v>
      </c>
      <c r="J632" s="728" t="s">
        <v>1288</v>
      </c>
      <c r="K632" s="728" t="s">
        <v>3240</v>
      </c>
      <c r="L632" s="729">
        <v>194.19</v>
      </c>
      <c r="M632" s="729">
        <v>194.19</v>
      </c>
      <c r="N632" s="728">
        <v>1</v>
      </c>
      <c r="O632" s="813">
        <v>1</v>
      </c>
      <c r="P632" s="729"/>
      <c r="Q632" s="746">
        <v>0</v>
      </c>
      <c r="R632" s="728"/>
      <c r="S632" s="746">
        <v>0</v>
      </c>
      <c r="T632" s="813"/>
      <c r="U632" s="769">
        <v>0</v>
      </c>
    </row>
    <row r="633" spans="1:21" ht="14.4" customHeight="1" x14ac:dyDescent="0.3">
      <c r="A633" s="727">
        <v>32</v>
      </c>
      <c r="B633" s="728" t="s">
        <v>2677</v>
      </c>
      <c r="C633" s="728" t="s">
        <v>2683</v>
      </c>
      <c r="D633" s="811" t="s">
        <v>5087</v>
      </c>
      <c r="E633" s="812" t="s">
        <v>2693</v>
      </c>
      <c r="F633" s="728" t="s">
        <v>2678</v>
      </c>
      <c r="G633" s="728" t="s">
        <v>3386</v>
      </c>
      <c r="H633" s="728" t="s">
        <v>568</v>
      </c>
      <c r="I633" s="728" t="s">
        <v>3387</v>
      </c>
      <c r="J633" s="728" t="s">
        <v>3388</v>
      </c>
      <c r="K633" s="728" t="s">
        <v>3389</v>
      </c>
      <c r="L633" s="729">
        <v>60.39</v>
      </c>
      <c r="M633" s="729">
        <v>120.78</v>
      </c>
      <c r="N633" s="728">
        <v>2</v>
      </c>
      <c r="O633" s="813">
        <v>1</v>
      </c>
      <c r="P633" s="729">
        <v>120.78</v>
      </c>
      <c r="Q633" s="746">
        <v>1</v>
      </c>
      <c r="R633" s="728">
        <v>2</v>
      </c>
      <c r="S633" s="746">
        <v>1</v>
      </c>
      <c r="T633" s="813">
        <v>1</v>
      </c>
      <c r="U633" s="769">
        <v>1</v>
      </c>
    </row>
    <row r="634" spans="1:21" ht="14.4" customHeight="1" x14ac:dyDescent="0.3">
      <c r="A634" s="727">
        <v>32</v>
      </c>
      <c r="B634" s="728" t="s">
        <v>2677</v>
      </c>
      <c r="C634" s="728" t="s">
        <v>2683</v>
      </c>
      <c r="D634" s="811" t="s">
        <v>5087</v>
      </c>
      <c r="E634" s="812" t="s">
        <v>2693</v>
      </c>
      <c r="F634" s="728" t="s">
        <v>2678</v>
      </c>
      <c r="G634" s="728" t="s">
        <v>3386</v>
      </c>
      <c r="H634" s="728" t="s">
        <v>568</v>
      </c>
      <c r="I634" s="728" t="s">
        <v>3390</v>
      </c>
      <c r="J634" s="728" t="s">
        <v>3391</v>
      </c>
      <c r="K634" s="728" t="s">
        <v>3392</v>
      </c>
      <c r="L634" s="729">
        <v>0</v>
      </c>
      <c r="M634" s="729">
        <v>0</v>
      </c>
      <c r="N634" s="728">
        <v>2</v>
      </c>
      <c r="O634" s="813">
        <v>1</v>
      </c>
      <c r="P634" s="729">
        <v>0</v>
      </c>
      <c r="Q634" s="746"/>
      <c r="R634" s="728">
        <v>2</v>
      </c>
      <c r="S634" s="746">
        <v>1</v>
      </c>
      <c r="T634" s="813">
        <v>1</v>
      </c>
      <c r="U634" s="769">
        <v>1</v>
      </c>
    </row>
    <row r="635" spans="1:21" ht="14.4" customHeight="1" x14ac:dyDescent="0.3">
      <c r="A635" s="727">
        <v>32</v>
      </c>
      <c r="B635" s="728" t="s">
        <v>2677</v>
      </c>
      <c r="C635" s="728" t="s">
        <v>2683</v>
      </c>
      <c r="D635" s="811" t="s">
        <v>5087</v>
      </c>
      <c r="E635" s="812" t="s">
        <v>2693</v>
      </c>
      <c r="F635" s="728" t="s">
        <v>2678</v>
      </c>
      <c r="G635" s="728" t="s">
        <v>3100</v>
      </c>
      <c r="H635" s="728" t="s">
        <v>568</v>
      </c>
      <c r="I635" s="728" t="s">
        <v>3393</v>
      </c>
      <c r="J635" s="728" t="s">
        <v>3394</v>
      </c>
      <c r="K635" s="728" t="s">
        <v>3395</v>
      </c>
      <c r="L635" s="729">
        <v>80.959999999999994</v>
      </c>
      <c r="M635" s="729">
        <v>80.959999999999994</v>
      </c>
      <c r="N635" s="728">
        <v>1</v>
      </c>
      <c r="O635" s="813">
        <v>1</v>
      </c>
      <c r="P635" s="729">
        <v>80.959999999999994</v>
      </c>
      <c r="Q635" s="746">
        <v>1</v>
      </c>
      <c r="R635" s="728">
        <v>1</v>
      </c>
      <c r="S635" s="746">
        <v>1</v>
      </c>
      <c r="T635" s="813">
        <v>1</v>
      </c>
      <c r="U635" s="769">
        <v>1</v>
      </c>
    </row>
    <row r="636" spans="1:21" ht="14.4" customHeight="1" x14ac:dyDescent="0.3">
      <c r="A636" s="727">
        <v>32</v>
      </c>
      <c r="B636" s="728" t="s">
        <v>2677</v>
      </c>
      <c r="C636" s="728" t="s">
        <v>2683</v>
      </c>
      <c r="D636" s="811" t="s">
        <v>5087</v>
      </c>
      <c r="E636" s="812" t="s">
        <v>2693</v>
      </c>
      <c r="F636" s="728" t="s">
        <v>2678</v>
      </c>
      <c r="G636" s="728" t="s">
        <v>3396</v>
      </c>
      <c r="H636" s="728" t="s">
        <v>568</v>
      </c>
      <c r="I636" s="728" t="s">
        <v>3397</v>
      </c>
      <c r="J636" s="728" t="s">
        <v>1241</v>
      </c>
      <c r="K636" s="728" t="s">
        <v>3398</v>
      </c>
      <c r="L636" s="729">
        <v>103.09</v>
      </c>
      <c r="M636" s="729">
        <v>103.09</v>
      </c>
      <c r="N636" s="728">
        <v>1</v>
      </c>
      <c r="O636" s="813">
        <v>1</v>
      </c>
      <c r="P636" s="729">
        <v>103.09</v>
      </c>
      <c r="Q636" s="746">
        <v>1</v>
      </c>
      <c r="R636" s="728">
        <v>1</v>
      </c>
      <c r="S636" s="746">
        <v>1</v>
      </c>
      <c r="T636" s="813">
        <v>1</v>
      </c>
      <c r="U636" s="769">
        <v>1</v>
      </c>
    </row>
    <row r="637" spans="1:21" ht="14.4" customHeight="1" x14ac:dyDescent="0.3">
      <c r="A637" s="727">
        <v>32</v>
      </c>
      <c r="B637" s="728" t="s">
        <v>2677</v>
      </c>
      <c r="C637" s="728" t="s">
        <v>2683</v>
      </c>
      <c r="D637" s="811" t="s">
        <v>5087</v>
      </c>
      <c r="E637" s="812" t="s">
        <v>2693</v>
      </c>
      <c r="F637" s="728" t="s">
        <v>2678</v>
      </c>
      <c r="G637" s="728" t="s">
        <v>2873</v>
      </c>
      <c r="H637" s="728" t="s">
        <v>568</v>
      </c>
      <c r="I637" s="728" t="s">
        <v>3399</v>
      </c>
      <c r="J637" s="728" t="s">
        <v>1250</v>
      </c>
      <c r="K637" s="728" t="s">
        <v>3076</v>
      </c>
      <c r="L637" s="729">
        <v>93.96</v>
      </c>
      <c r="M637" s="729">
        <v>281.88</v>
      </c>
      <c r="N637" s="728">
        <v>3</v>
      </c>
      <c r="O637" s="813">
        <v>2</v>
      </c>
      <c r="P637" s="729">
        <v>93.96</v>
      </c>
      <c r="Q637" s="746">
        <v>0.33333333333333331</v>
      </c>
      <c r="R637" s="728">
        <v>1</v>
      </c>
      <c r="S637" s="746">
        <v>0.33333333333333331</v>
      </c>
      <c r="T637" s="813">
        <v>1</v>
      </c>
      <c r="U637" s="769">
        <v>0.5</v>
      </c>
    </row>
    <row r="638" spans="1:21" ht="14.4" customHeight="1" x14ac:dyDescent="0.3">
      <c r="A638" s="727">
        <v>32</v>
      </c>
      <c r="B638" s="728" t="s">
        <v>2677</v>
      </c>
      <c r="C638" s="728" t="s">
        <v>2683</v>
      </c>
      <c r="D638" s="811" t="s">
        <v>5087</v>
      </c>
      <c r="E638" s="812" t="s">
        <v>2693</v>
      </c>
      <c r="F638" s="728" t="s">
        <v>2678</v>
      </c>
      <c r="G638" s="728" t="s">
        <v>2873</v>
      </c>
      <c r="H638" s="728" t="s">
        <v>568</v>
      </c>
      <c r="I638" s="728" t="s">
        <v>3400</v>
      </c>
      <c r="J638" s="728" t="s">
        <v>3401</v>
      </c>
      <c r="K638" s="728" t="s">
        <v>3402</v>
      </c>
      <c r="L638" s="729">
        <v>300.68</v>
      </c>
      <c r="M638" s="729">
        <v>902.04</v>
      </c>
      <c r="N638" s="728">
        <v>3</v>
      </c>
      <c r="O638" s="813">
        <v>1.5</v>
      </c>
      <c r="P638" s="729">
        <v>300.68</v>
      </c>
      <c r="Q638" s="746">
        <v>0.33333333333333337</v>
      </c>
      <c r="R638" s="728">
        <v>1</v>
      </c>
      <c r="S638" s="746">
        <v>0.33333333333333331</v>
      </c>
      <c r="T638" s="813">
        <v>0.5</v>
      </c>
      <c r="U638" s="769">
        <v>0.33333333333333331</v>
      </c>
    </row>
    <row r="639" spans="1:21" ht="14.4" customHeight="1" x14ac:dyDescent="0.3">
      <c r="A639" s="727">
        <v>32</v>
      </c>
      <c r="B639" s="728" t="s">
        <v>2677</v>
      </c>
      <c r="C639" s="728" t="s">
        <v>2683</v>
      </c>
      <c r="D639" s="811" t="s">
        <v>5087</v>
      </c>
      <c r="E639" s="812" t="s">
        <v>2693</v>
      </c>
      <c r="F639" s="728" t="s">
        <v>2678</v>
      </c>
      <c r="G639" s="728" t="s">
        <v>3244</v>
      </c>
      <c r="H639" s="728" t="s">
        <v>568</v>
      </c>
      <c r="I639" s="728" t="s">
        <v>3403</v>
      </c>
      <c r="J639" s="728" t="s">
        <v>743</v>
      </c>
      <c r="K639" s="728" t="s">
        <v>3404</v>
      </c>
      <c r="L639" s="729">
        <v>0</v>
      </c>
      <c r="M639" s="729">
        <v>0</v>
      </c>
      <c r="N639" s="728">
        <v>3</v>
      </c>
      <c r="O639" s="813">
        <v>2</v>
      </c>
      <c r="P639" s="729">
        <v>0</v>
      </c>
      <c r="Q639" s="746"/>
      <c r="R639" s="728">
        <v>3</v>
      </c>
      <c r="S639" s="746">
        <v>1</v>
      </c>
      <c r="T639" s="813">
        <v>2</v>
      </c>
      <c r="U639" s="769">
        <v>1</v>
      </c>
    </row>
    <row r="640" spans="1:21" ht="14.4" customHeight="1" x14ac:dyDescent="0.3">
      <c r="A640" s="727">
        <v>32</v>
      </c>
      <c r="B640" s="728" t="s">
        <v>2677</v>
      </c>
      <c r="C640" s="728" t="s">
        <v>2683</v>
      </c>
      <c r="D640" s="811" t="s">
        <v>5087</v>
      </c>
      <c r="E640" s="812" t="s">
        <v>2693</v>
      </c>
      <c r="F640" s="728" t="s">
        <v>2678</v>
      </c>
      <c r="G640" s="728" t="s">
        <v>3244</v>
      </c>
      <c r="H640" s="728" t="s">
        <v>568</v>
      </c>
      <c r="I640" s="728" t="s">
        <v>3405</v>
      </c>
      <c r="J640" s="728" t="s">
        <v>3406</v>
      </c>
      <c r="K640" s="728" t="s">
        <v>3407</v>
      </c>
      <c r="L640" s="729">
        <v>0</v>
      </c>
      <c r="M640" s="729">
        <v>0</v>
      </c>
      <c r="N640" s="728">
        <v>2</v>
      </c>
      <c r="O640" s="813">
        <v>2</v>
      </c>
      <c r="P640" s="729">
        <v>0</v>
      </c>
      <c r="Q640" s="746"/>
      <c r="R640" s="728">
        <v>2</v>
      </c>
      <c r="S640" s="746">
        <v>1</v>
      </c>
      <c r="T640" s="813">
        <v>2</v>
      </c>
      <c r="U640" s="769">
        <v>1</v>
      </c>
    </row>
    <row r="641" spans="1:21" ht="14.4" customHeight="1" x14ac:dyDescent="0.3">
      <c r="A641" s="727">
        <v>32</v>
      </c>
      <c r="B641" s="728" t="s">
        <v>2677</v>
      </c>
      <c r="C641" s="728" t="s">
        <v>2683</v>
      </c>
      <c r="D641" s="811" t="s">
        <v>5087</v>
      </c>
      <c r="E641" s="812" t="s">
        <v>2693</v>
      </c>
      <c r="F641" s="728" t="s">
        <v>2678</v>
      </c>
      <c r="G641" s="728" t="s">
        <v>3244</v>
      </c>
      <c r="H641" s="728" t="s">
        <v>568</v>
      </c>
      <c r="I641" s="728" t="s">
        <v>3408</v>
      </c>
      <c r="J641" s="728" t="s">
        <v>3248</v>
      </c>
      <c r="K641" s="728" t="s">
        <v>3409</v>
      </c>
      <c r="L641" s="729">
        <v>296.55</v>
      </c>
      <c r="M641" s="729">
        <v>296.55</v>
      </c>
      <c r="N641" s="728">
        <v>1</v>
      </c>
      <c r="O641" s="813">
        <v>1</v>
      </c>
      <c r="P641" s="729"/>
      <c r="Q641" s="746">
        <v>0</v>
      </c>
      <c r="R641" s="728"/>
      <c r="S641" s="746">
        <v>0</v>
      </c>
      <c r="T641" s="813"/>
      <c r="U641" s="769">
        <v>0</v>
      </c>
    </row>
    <row r="642" spans="1:21" ht="14.4" customHeight="1" x14ac:dyDescent="0.3">
      <c r="A642" s="727">
        <v>32</v>
      </c>
      <c r="B642" s="728" t="s">
        <v>2677</v>
      </c>
      <c r="C642" s="728" t="s">
        <v>2683</v>
      </c>
      <c r="D642" s="811" t="s">
        <v>5087</v>
      </c>
      <c r="E642" s="812" t="s">
        <v>2693</v>
      </c>
      <c r="F642" s="728" t="s">
        <v>2678</v>
      </c>
      <c r="G642" s="728" t="s">
        <v>1303</v>
      </c>
      <c r="H642" s="728" t="s">
        <v>661</v>
      </c>
      <c r="I642" s="728" t="s">
        <v>3410</v>
      </c>
      <c r="J642" s="728" t="s">
        <v>2131</v>
      </c>
      <c r="K642" s="728" t="s">
        <v>3411</v>
      </c>
      <c r="L642" s="729">
        <v>184.74</v>
      </c>
      <c r="M642" s="729">
        <v>184.74</v>
      </c>
      <c r="N642" s="728">
        <v>1</v>
      </c>
      <c r="O642" s="813">
        <v>1</v>
      </c>
      <c r="P642" s="729">
        <v>184.74</v>
      </c>
      <c r="Q642" s="746">
        <v>1</v>
      </c>
      <c r="R642" s="728">
        <v>1</v>
      </c>
      <c r="S642" s="746">
        <v>1</v>
      </c>
      <c r="T642" s="813">
        <v>1</v>
      </c>
      <c r="U642" s="769">
        <v>1</v>
      </c>
    </row>
    <row r="643" spans="1:21" ht="14.4" customHeight="1" x14ac:dyDescent="0.3">
      <c r="A643" s="727">
        <v>32</v>
      </c>
      <c r="B643" s="728" t="s">
        <v>2677</v>
      </c>
      <c r="C643" s="728" t="s">
        <v>2683</v>
      </c>
      <c r="D643" s="811" t="s">
        <v>5087</v>
      </c>
      <c r="E643" s="812" t="s">
        <v>2693</v>
      </c>
      <c r="F643" s="728" t="s">
        <v>2678</v>
      </c>
      <c r="G643" s="728" t="s">
        <v>2877</v>
      </c>
      <c r="H643" s="728" t="s">
        <v>568</v>
      </c>
      <c r="I643" s="728" t="s">
        <v>3412</v>
      </c>
      <c r="J643" s="728" t="s">
        <v>1325</v>
      </c>
      <c r="K643" s="728" t="s">
        <v>2358</v>
      </c>
      <c r="L643" s="729">
        <v>0</v>
      </c>
      <c r="M643" s="729">
        <v>0</v>
      </c>
      <c r="N643" s="728">
        <v>2</v>
      </c>
      <c r="O643" s="813">
        <v>1.5</v>
      </c>
      <c r="P643" s="729">
        <v>0</v>
      </c>
      <c r="Q643" s="746"/>
      <c r="R643" s="728">
        <v>2</v>
      </c>
      <c r="S643" s="746">
        <v>1</v>
      </c>
      <c r="T643" s="813">
        <v>1.5</v>
      </c>
      <c r="U643" s="769">
        <v>1</v>
      </c>
    </row>
    <row r="644" spans="1:21" ht="14.4" customHeight="1" x14ac:dyDescent="0.3">
      <c r="A644" s="727">
        <v>32</v>
      </c>
      <c r="B644" s="728" t="s">
        <v>2677</v>
      </c>
      <c r="C644" s="728" t="s">
        <v>2683</v>
      </c>
      <c r="D644" s="811" t="s">
        <v>5087</v>
      </c>
      <c r="E644" s="812" t="s">
        <v>2693</v>
      </c>
      <c r="F644" s="728" t="s">
        <v>2678</v>
      </c>
      <c r="G644" s="728" t="s">
        <v>2877</v>
      </c>
      <c r="H644" s="728" t="s">
        <v>661</v>
      </c>
      <c r="I644" s="728" t="s">
        <v>2357</v>
      </c>
      <c r="J644" s="728" t="s">
        <v>1325</v>
      </c>
      <c r="K644" s="728" t="s">
        <v>2358</v>
      </c>
      <c r="L644" s="729">
        <v>0</v>
      </c>
      <c r="M644" s="729">
        <v>0</v>
      </c>
      <c r="N644" s="728">
        <v>9</v>
      </c>
      <c r="O644" s="813">
        <v>5</v>
      </c>
      <c r="P644" s="729">
        <v>0</v>
      </c>
      <c r="Q644" s="746"/>
      <c r="R644" s="728">
        <v>5</v>
      </c>
      <c r="S644" s="746">
        <v>0.55555555555555558</v>
      </c>
      <c r="T644" s="813">
        <v>3.5</v>
      </c>
      <c r="U644" s="769">
        <v>0.7</v>
      </c>
    </row>
    <row r="645" spans="1:21" ht="14.4" customHeight="1" x14ac:dyDescent="0.3">
      <c r="A645" s="727">
        <v>32</v>
      </c>
      <c r="B645" s="728" t="s">
        <v>2677</v>
      </c>
      <c r="C645" s="728" t="s">
        <v>2683</v>
      </c>
      <c r="D645" s="811" t="s">
        <v>5087</v>
      </c>
      <c r="E645" s="812" t="s">
        <v>2693</v>
      </c>
      <c r="F645" s="728" t="s">
        <v>2678</v>
      </c>
      <c r="G645" s="728" t="s">
        <v>2877</v>
      </c>
      <c r="H645" s="728" t="s">
        <v>568</v>
      </c>
      <c r="I645" s="728" t="s">
        <v>3413</v>
      </c>
      <c r="J645" s="728" t="s">
        <v>3414</v>
      </c>
      <c r="K645" s="728" t="s">
        <v>2358</v>
      </c>
      <c r="L645" s="729">
        <v>0</v>
      </c>
      <c r="M645" s="729">
        <v>0</v>
      </c>
      <c r="N645" s="728">
        <v>2</v>
      </c>
      <c r="O645" s="813">
        <v>0.5</v>
      </c>
      <c r="P645" s="729"/>
      <c r="Q645" s="746"/>
      <c r="R645" s="728"/>
      <c r="S645" s="746">
        <v>0</v>
      </c>
      <c r="T645" s="813"/>
      <c r="U645" s="769">
        <v>0</v>
      </c>
    </row>
    <row r="646" spans="1:21" ht="14.4" customHeight="1" x14ac:dyDescent="0.3">
      <c r="A646" s="727">
        <v>32</v>
      </c>
      <c r="B646" s="728" t="s">
        <v>2677</v>
      </c>
      <c r="C646" s="728" t="s">
        <v>2683</v>
      </c>
      <c r="D646" s="811" t="s">
        <v>5087</v>
      </c>
      <c r="E646" s="812" t="s">
        <v>2693</v>
      </c>
      <c r="F646" s="728" t="s">
        <v>2678</v>
      </c>
      <c r="G646" s="728" t="s">
        <v>3250</v>
      </c>
      <c r="H646" s="728" t="s">
        <v>568</v>
      </c>
      <c r="I646" s="728" t="s">
        <v>2264</v>
      </c>
      <c r="J646" s="728" t="s">
        <v>2265</v>
      </c>
      <c r="K646" s="728" t="s">
        <v>2266</v>
      </c>
      <c r="L646" s="729">
        <v>11800.32</v>
      </c>
      <c r="M646" s="729">
        <v>23600.639999999999</v>
      </c>
      <c r="N646" s="728">
        <v>2</v>
      </c>
      <c r="O646" s="813">
        <v>1</v>
      </c>
      <c r="P646" s="729">
        <v>23600.639999999999</v>
      </c>
      <c r="Q646" s="746">
        <v>1</v>
      </c>
      <c r="R646" s="728">
        <v>2</v>
      </c>
      <c r="S646" s="746">
        <v>1</v>
      </c>
      <c r="T646" s="813">
        <v>1</v>
      </c>
      <c r="U646" s="769">
        <v>1</v>
      </c>
    </row>
    <row r="647" spans="1:21" ht="14.4" customHeight="1" x14ac:dyDescent="0.3">
      <c r="A647" s="727">
        <v>32</v>
      </c>
      <c r="B647" s="728" t="s">
        <v>2677</v>
      </c>
      <c r="C647" s="728" t="s">
        <v>2683</v>
      </c>
      <c r="D647" s="811" t="s">
        <v>5087</v>
      </c>
      <c r="E647" s="812" t="s">
        <v>2693</v>
      </c>
      <c r="F647" s="728" t="s">
        <v>2678</v>
      </c>
      <c r="G647" s="728" t="s">
        <v>3415</v>
      </c>
      <c r="H647" s="728" t="s">
        <v>568</v>
      </c>
      <c r="I647" s="728" t="s">
        <v>3416</v>
      </c>
      <c r="J647" s="728" t="s">
        <v>3417</v>
      </c>
      <c r="K647" s="728" t="s">
        <v>3418</v>
      </c>
      <c r="L647" s="729">
        <v>0</v>
      </c>
      <c r="M647" s="729">
        <v>0</v>
      </c>
      <c r="N647" s="728">
        <v>38</v>
      </c>
      <c r="O647" s="813">
        <v>11</v>
      </c>
      <c r="P647" s="729">
        <v>0</v>
      </c>
      <c r="Q647" s="746"/>
      <c r="R647" s="728">
        <v>32</v>
      </c>
      <c r="S647" s="746">
        <v>0.84210526315789469</v>
      </c>
      <c r="T647" s="813">
        <v>10</v>
      </c>
      <c r="U647" s="769">
        <v>0.90909090909090906</v>
      </c>
    </row>
    <row r="648" spans="1:21" ht="14.4" customHeight="1" x14ac:dyDescent="0.3">
      <c r="A648" s="727">
        <v>32</v>
      </c>
      <c r="B648" s="728" t="s">
        <v>2677</v>
      </c>
      <c r="C648" s="728" t="s">
        <v>2683</v>
      </c>
      <c r="D648" s="811" t="s">
        <v>5087</v>
      </c>
      <c r="E648" s="812" t="s">
        <v>2693</v>
      </c>
      <c r="F648" s="728" t="s">
        <v>2678</v>
      </c>
      <c r="G648" s="728" t="s">
        <v>3251</v>
      </c>
      <c r="H648" s="728" t="s">
        <v>568</v>
      </c>
      <c r="I648" s="728" t="s">
        <v>3252</v>
      </c>
      <c r="J648" s="728" t="s">
        <v>1310</v>
      </c>
      <c r="K648" s="728" t="s">
        <v>3253</v>
      </c>
      <c r="L648" s="729">
        <v>50.32</v>
      </c>
      <c r="M648" s="729">
        <v>150.96</v>
      </c>
      <c r="N648" s="728">
        <v>3</v>
      </c>
      <c r="O648" s="813">
        <v>3</v>
      </c>
      <c r="P648" s="729">
        <v>100.64</v>
      </c>
      <c r="Q648" s="746">
        <v>0.66666666666666663</v>
      </c>
      <c r="R648" s="728">
        <v>2</v>
      </c>
      <c r="S648" s="746">
        <v>0.66666666666666663</v>
      </c>
      <c r="T648" s="813">
        <v>2</v>
      </c>
      <c r="U648" s="769">
        <v>0.66666666666666663</v>
      </c>
    </row>
    <row r="649" spans="1:21" ht="14.4" customHeight="1" x14ac:dyDescent="0.3">
      <c r="A649" s="727">
        <v>32</v>
      </c>
      <c r="B649" s="728" t="s">
        <v>2677</v>
      </c>
      <c r="C649" s="728" t="s">
        <v>2683</v>
      </c>
      <c r="D649" s="811" t="s">
        <v>5087</v>
      </c>
      <c r="E649" s="812" t="s">
        <v>2693</v>
      </c>
      <c r="F649" s="728" t="s">
        <v>2678</v>
      </c>
      <c r="G649" s="728" t="s">
        <v>3251</v>
      </c>
      <c r="H649" s="728" t="s">
        <v>568</v>
      </c>
      <c r="I649" s="728" t="s">
        <v>3419</v>
      </c>
      <c r="J649" s="728" t="s">
        <v>3420</v>
      </c>
      <c r="K649" s="728" t="s">
        <v>3421</v>
      </c>
      <c r="L649" s="729">
        <v>99.94</v>
      </c>
      <c r="M649" s="729">
        <v>99.94</v>
      </c>
      <c r="N649" s="728">
        <v>1</v>
      </c>
      <c r="O649" s="813">
        <v>1</v>
      </c>
      <c r="P649" s="729">
        <v>99.94</v>
      </c>
      <c r="Q649" s="746">
        <v>1</v>
      </c>
      <c r="R649" s="728">
        <v>1</v>
      </c>
      <c r="S649" s="746">
        <v>1</v>
      </c>
      <c r="T649" s="813">
        <v>1</v>
      </c>
      <c r="U649" s="769">
        <v>1</v>
      </c>
    </row>
    <row r="650" spans="1:21" ht="14.4" customHeight="1" x14ac:dyDescent="0.3">
      <c r="A650" s="727">
        <v>32</v>
      </c>
      <c r="B650" s="728" t="s">
        <v>2677</v>
      </c>
      <c r="C650" s="728" t="s">
        <v>2683</v>
      </c>
      <c r="D650" s="811" t="s">
        <v>5087</v>
      </c>
      <c r="E650" s="812" t="s">
        <v>2693</v>
      </c>
      <c r="F650" s="728" t="s">
        <v>2678</v>
      </c>
      <c r="G650" s="728" t="s">
        <v>3251</v>
      </c>
      <c r="H650" s="728" t="s">
        <v>568</v>
      </c>
      <c r="I650" s="728" t="s">
        <v>3254</v>
      </c>
      <c r="J650" s="728" t="s">
        <v>1310</v>
      </c>
      <c r="K650" s="728" t="s">
        <v>1311</v>
      </c>
      <c r="L650" s="729">
        <v>50.32</v>
      </c>
      <c r="M650" s="729">
        <v>100.64</v>
      </c>
      <c r="N650" s="728">
        <v>2</v>
      </c>
      <c r="O650" s="813">
        <v>2</v>
      </c>
      <c r="P650" s="729"/>
      <c r="Q650" s="746">
        <v>0</v>
      </c>
      <c r="R650" s="728"/>
      <c r="S650" s="746">
        <v>0</v>
      </c>
      <c r="T650" s="813"/>
      <c r="U650" s="769">
        <v>0</v>
      </c>
    </row>
    <row r="651" spans="1:21" ht="14.4" customHeight="1" x14ac:dyDescent="0.3">
      <c r="A651" s="727">
        <v>32</v>
      </c>
      <c r="B651" s="728" t="s">
        <v>2677</v>
      </c>
      <c r="C651" s="728" t="s">
        <v>2683</v>
      </c>
      <c r="D651" s="811" t="s">
        <v>5087</v>
      </c>
      <c r="E651" s="812" t="s">
        <v>2693</v>
      </c>
      <c r="F651" s="728" t="s">
        <v>2678</v>
      </c>
      <c r="G651" s="728" t="s">
        <v>3251</v>
      </c>
      <c r="H651" s="728" t="s">
        <v>568</v>
      </c>
      <c r="I651" s="728" t="s">
        <v>3422</v>
      </c>
      <c r="J651" s="728" t="s">
        <v>1310</v>
      </c>
      <c r="K651" s="728" t="s">
        <v>3253</v>
      </c>
      <c r="L651" s="729">
        <v>50.32</v>
      </c>
      <c r="M651" s="729">
        <v>100.64</v>
      </c>
      <c r="N651" s="728">
        <v>2</v>
      </c>
      <c r="O651" s="813">
        <v>0.5</v>
      </c>
      <c r="P651" s="729"/>
      <c r="Q651" s="746">
        <v>0</v>
      </c>
      <c r="R651" s="728"/>
      <c r="S651" s="746">
        <v>0</v>
      </c>
      <c r="T651" s="813"/>
      <c r="U651" s="769">
        <v>0</v>
      </c>
    </row>
    <row r="652" spans="1:21" ht="14.4" customHeight="1" x14ac:dyDescent="0.3">
      <c r="A652" s="727">
        <v>32</v>
      </c>
      <c r="B652" s="728" t="s">
        <v>2677</v>
      </c>
      <c r="C652" s="728" t="s">
        <v>2683</v>
      </c>
      <c r="D652" s="811" t="s">
        <v>5087</v>
      </c>
      <c r="E652" s="812" t="s">
        <v>2693</v>
      </c>
      <c r="F652" s="728" t="s">
        <v>2678</v>
      </c>
      <c r="G652" s="728" t="s">
        <v>3251</v>
      </c>
      <c r="H652" s="728" t="s">
        <v>568</v>
      </c>
      <c r="I652" s="728" t="s">
        <v>3423</v>
      </c>
      <c r="J652" s="728" t="s">
        <v>1310</v>
      </c>
      <c r="K652" s="728" t="s">
        <v>3424</v>
      </c>
      <c r="L652" s="729">
        <v>33.549999999999997</v>
      </c>
      <c r="M652" s="729">
        <v>33.549999999999997</v>
      </c>
      <c r="N652" s="728">
        <v>1</v>
      </c>
      <c r="O652" s="813">
        <v>1</v>
      </c>
      <c r="P652" s="729">
        <v>33.549999999999997</v>
      </c>
      <c r="Q652" s="746">
        <v>1</v>
      </c>
      <c r="R652" s="728">
        <v>1</v>
      </c>
      <c r="S652" s="746">
        <v>1</v>
      </c>
      <c r="T652" s="813">
        <v>1</v>
      </c>
      <c r="U652" s="769">
        <v>1</v>
      </c>
    </row>
    <row r="653" spans="1:21" ht="14.4" customHeight="1" x14ac:dyDescent="0.3">
      <c r="A653" s="727">
        <v>32</v>
      </c>
      <c r="B653" s="728" t="s">
        <v>2677</v>
      </c>
      <c r="C653" s="728" t="s">
        <v>2683</v>
      </c>
      <c r="D653" s="811" t="s">
        <v>5087</v>
      </c>
      <c r="E653" s="812" t="s">
        <v>2693</v>
      </c>
      <c r="F653" s="728" t="s">
        <v>2678</v>
      </c>
      <c r="G653" s="728" t="s">
        <v>3425</v>
      </c>
      <c r="H653" s="728" t="s">
        <v>568</v>
      </c>
      <c r="I653" s="728" t="s">
        <v>3426</v>
      </c>
      <c r="J653" s="728" t="s">
        <v>1063</v>
      </c>
      <c r="K653" s="728" t="s">
        <v>3427</v>
      </c>
      <c r="L653" s="729">
        <v>0</v>
      </c>
      <c r="M653" s="729">
        <v>0</v>
      </c>
      <c r="N653" s="728">
        <v>6</v>
      </c>
      <c r="O653" s="813">
        <v>4.5</v>
      </c>
      <c r="P653" s="729">
        <v>0</v>
      </c>
      <c r="Q653" s="746"/>
      <c r="R653" s="728">
        <v>6</v>
      </c>
      <c r="S653" s="746">
        <v>1</v>
      </c>
      <c r="T653" s="813">
        <v>4.5</v>
      </c>
      <c r="U653" s="769">
        <v>1</v>
      </c>
    </row>
    <row r="654" spans="1:21" ht="14.4" customHeight="1" x14ac:dyDescent="0.3">
      <c r="A654" s="727">
        <v>32</v>
      </c>
      <c r="B654" s="728" t="s">
        <v>2677</v>
      </c>
      <c r="C654" s="728" t="s">
        <v>2683</v>
      </c>
      <c r="D654" s="811" t="s">
        <v>5087</v>
      </c>
      <c r="E654" s="812" t="s">
        <v>2693</v>
      </c>
      <c r="F654" s="728" t="s">
        <v>2679</v>
      </c>
      <c r="G654" s="728" t="s">
        <v>3172</v>
      </c>
      <c r="H654" s="728" t="s">
        <v>568</v>
      </c>
      <c r="I654" s="728" t="s">
        <v>3428</v>
      </c>
      <c r="J654" s="728" t="s">
        <v>2700</v>
      </c>
      <c r="K654" s="728"/>
      <c r="L654" s="729">
        <v>0</v>
      </c>
      <c r="M654" s="729">
        <v>0</v>
      </c>
      <c r="N654" s="728">
        <v>39</v>
      </c>
      <c r="O654" s="813">
        <v>39</v>
      </c>
      <c r="P654" s="729">
        <v>0</v>
      </c>
      <c r="Q654" s="746"/>
      <c r="R654" s="728">
        <v>38</v>
      </c>
      <c r="S654" s="746">
        <v>0.97435897435897434</v>
      </c>
      <c r="T654" s="813">
        <v>38</v>
      </c>
      <c r="U654" s="769">
        <v>0.97435897435897434</v>
      </c>
    </row>
    <row r="655" spans="1:21" ht="14.4" customHeight="1" x14ac:dyDescent="0.3">
      <c r="A655" s="727">
        <v>32</v>
      </c>
      <c r="B655" s="728" t="s">
        <v>2677</v>
      </c>
      <c r="C655" s="728" t="s">
        <v>2683</v>
      </c>
      <c r="D655" s="811" t="s">
        <v>5087</v>
      </c>
      <c r="E655" s="812" t="s">
        <v>2696</v>
      </c>
      <c r="F655" s="728" t="s">
        <v>2678</v>
      </c>
      <c r="G655" s="728" t="s">
        <v>3429</v>
      </c>
      <c r="H655" s="728" t="s">
        <v>568</v>
      </c>
      <c r="I655" s="728" t="s">
        <v>3430</v>
      </c>
      <c r="J655" s="728" t="s">
        <v>3431</v>
      </c>
      <c r="K655" s="728" t="s">
        <v>2401</v>
      </c>
      <c r="L655" s="729">
        <v>0</v>
      </c>
      <c r="M655" s="729">
        <v>0</v>
      </c>
      <c r="N655" s="728">
        <v>1</v>
      </c>
      <c r="O655" s="813">
        <v>1</v>
      </c>
      <c r="P655" s="729"/>
      <c r="Q655" s="746"/>
      <c r="R655" s="728"/>
      <c r="S655" s="746">
        <v>0</v>
      </c>
      <c r="T655" s="813"/>
      <c r="U655" s="769">
        <v>0</v>
      </c>
    </row>
    <row r="656" spans="1:21" ht="14.4" customHeight="1" x14ac:dyDescent="0.3">
      <c r="A656" s="727">
        <v>32</v>
      </c>
      <c r="B656" s="728" t="s">
        <v>2677</v>
      </c>
      <c r="C656" s="728" t="s">
        <v>2683</v>
      </c>
      <c r="D656" s="811" t="s">
        <v>5087</v>
      </c>
      <c r="E656" s="812" t="s">
        <v>2696</v>
      </c>
      <c r="F656" s="728" t="s">
        <v>2678</v>
      </c>
      <c r="G656" s="728" t="s">
        <v>2724</v>
      </c>
      <c r="H656" s="728" t="s">
        <v>568</v>
      </c>
      <c r="I656" s="728" t="s">
        <v>2785</v>
      </c>
      <c r="J656" s="728" t="s">
        <v>2726</v>
      </c>
      <c r="K656" s="728" t="s">
        <v>2786</v>
      </c>
      <c r="L656" s="729">
        <v>1295.6400000000001</v>
      </c>
      <c r="M656" s="729">
        <v>5182.5600000000004</v>
      </c>
      <c r="N656" s="728">
        <v>4</v>
      </c>
      <c r="O656" s="813">
        <v>1.5</v>
      </c>
      <c r="P656" s="729">
        <v>3886.92</v>
      </c>
      <c r="Q656" s="746">
        <v>0.75</v>
      </c>
      <c r="R656" s="728">
        <v>3</v>
      </c>
      <c r="S656" s="746">
        <v>0.75</v>
      </c>
      <c r="T656" s="813">
        <v>1</v>
      </c>
      <c r="U656" s="769">
        <v>0.66666666666666663</v>
      </c>
    </row>
    <row r="657" spans="1:21" ht="14.4" customHeight="1" x14ac:dyDescent="0.3">
      <c r="A657" s="727">
        <v>32</v>
      </c>
      <c r="B657" s="728" t="s">
        <v>2677</v>
      </c>
      <c r="C657" s="728" t="s">
        <v>2683</v>
      </c>
      <c r="D657" s="811" t="s">
        <v>5087</v>
      </c>
      <c r="E657" s="812" t="s">
        <v>2696</v>
      </c>
      <c r="F657" s="728" t="s">
        <v>2678</v>
      </c>
      <c r="G657" s="728" t="s">
        <v>2724</v>
      </c>
      <c r="H657" s="728" t="s">
        <v>568</v>
      </c>
      <c r="I657" s="728" t="s">
        <v>2736</v>
      </c>
      <c r="J657" s="728" t="s">
        <v>944</v>
      </c>
      <c r="K657" s="728" t="s">
        <v>2737</v>
      </c>
      <c r="L657" s="729">
        <v>462.73</v>
      </c>
      <c r="M657" s="729">
        <v>1850.92</v>
      </c>
      <c r="N657" s="728">
        <v>4</v>
      </c>
      <c r="O657" s="813">
        <v>1</v>
      </c>
      <c r="P657" s="729">
        <v>1850.92</v>
      </c>
      <c r="Q657" s="746">
        <v>1</v>
      </c>
      <c r="R657" s="728">
        <v>4</v>
      </c>
      <c r="S657" s="746">
        <v>1</v>
      </c>
      <c r="T657" s="813">
        <v>1</v>
      </c>
      <c r="U657" s="769">
        <v>1</v>
      </c>
    </row>
    <row r="658" spans="1:21" ht="14.4" customHeight="1" x14ac:dyDescent="0.3">
      <c r="A658" s="727">
        <v>32</v>
      </c>
      <c r="B658" s="728" t="s">
        <v>2677</v>
      </c>
      <c r="C658" s="728" t="s">
        <v>2683</v>
      </c>
      <c r="D658" s="811" t="s">
        <v>5087</v>
      </c>
      <c r="E658" s="812" t="s">
        <v>2696</v>
      </c>
      <c r="F658" s="728" t="s">
        <v>2678</v>
      </c>
      <c r="G658" s="728" t="s">
        <v>2724</v>
      </c>
      <c r="H658" s="728" t="s">
        <v>568</v>
      </c>
      <c r="I658" s="728" t="s">
        <v>3432</v>
      </c>
      <c r="J658" s="728" t="s">
        <v>940</v>
      </c>
      <c r="K658" s="728" t="s">
        <v>3433</v>
      </c>
      <c r="L658" s="729">
        <v>0</v>
      </c>
      <c r="M658" s="729">
        <v>0</v>
      </c>
      <c r="N658" s="728">
        <v>1</v>
      </c>
      <c r="O658" s="813">
        <v>1</v>
      </c>
      <c r="P658" s="729"/>
      <c r="Q658" s="746"/>
      <c r="R658" s="728"/>
      <c r="S658" s="746">
        <v>0</v>
      </c>
      <c r="T658" s="813"/>
      <c r="U658" s="769">
        <v>0</v>
      </c>
    </row>
    <row r="659" spans="1:21" ht="14.4" customHeight="1" x14ac:dyDescent="0.3">
      <c r="A659" s="727">
        <v>32</v>
      </c>
      <c r="B659" s="728" t="s">
        <v>2677</v>
      </c>
      <c r="C659" s="728" t="s">
        <v>2683</v>
      </c>
      <c r="D659" s="811" t="s">
        <v>5087</v>
      </c>
      <c r="E659" s="812" t="s">
        <v>2696</v>
      </c>
      <c r="F659" s="728" t="s">
        <v>2678</v>
      </c>
      <c r="G659" s="728" t="s">
        <v>2724</v>
      </c>
      <c r="H659" s="728" t="s">
        <v>568</v>
      </c>
      <c r="I659" s="728" t="s">
        <v>3121</v>
      </c>
      <c r="J659" s="728" t="s">
        <v>940</v>
      </c>
      <c r="K659" s="728" t="s">
        <v>3122</v>
      </c>
      <c r="L659" s="729">
        <v>0</v>
      </c>
      <c r="M659" s="729">
        <v>0</v>
      </c>
      <c r="N659" s="728">
        <v>1</v>
      </c>
      <c r="O659" s="813">
        <v>0.5</v>
      </c>
      <c r="P659" s="729">
        <v>0</v>
      </c>
      <c r="Q659" s="746"/>
      <c r="R659" s="728">
        <v>1</v>
      </c>
      <c r="S659" s="746">
        <v>1</v>
      </c>
      <c r="T659" s="813">
        <v>0.5</v>
      </c>
      <c r="U659" s="769">
        <v>1</v>
      </c>
    </row>
    <row r="660" spans="1:21" ht="14.4" customHeight="1" x14ac:dyDescent="0.3">
      <c r="A660" s="727">
        <v>32</v>
      </c>
      <c r="B660" s="728" t="s">
        <v>2677</v>
      </c>
      <c r="C660" s="728" t="s">
        <v>2683</v>
      </c>
      <c r="D660" s="811" t="s">
        <v>5087</v>
      </c>
      <c r="E660" s="812" t="s">
        <v>2696</v>
      </c>
      <c r="F660" s="728" t="s">
        <v>2678</v>
      </c>
      <c r="G660" s="728" t="s">
        <v>2728</v>
      </c>
      <c r="H660" s="728" t="s">
        <v>568</v>
      </c>
      <c r="I660" s="728" t="s">
        <v>3434</v>
      </c>
      <c r="J660" s="728" t="s">
        <v>3435</v>
      </c>
      <c r="K660" s="728" t="s">
        <v>2303</v>
      </c>
      <c r="L660" s="729">
        <v>0</v>
      </c>
      <c r="M660" s="729">
        <v>0</v>
      </c>
      <c r="N660" s="728">
        <v>1</v>
      </c>
      <c r="O660" s="813">
        <v>1</v>
      </c>
      <c r="P660" s="729">
        <v>0</v>
      </c>
      <c r="Q660" s="746"/>
      <c r="R660" s="728">
        <v>1</v>
      </c>
      <c r="S660" s="746">
        <v>1</v>
      </c>
      <c r="T660" s="813">
        <v>1</v>
      </c>
      <c r="U660" s="769">
        <v>1</v>
      </c>
    </row>
    <row r="661" spans="1:21" ht="14.4" customHeight="1" x14ac:dyDescent="0.3">
      <c r="A661" s="727">
        <v>32</v>
      </c>
      <c r="B661" s="728" t="s">
        <v>2677</v>
      </c>
      <c r="C661" s="728" t="s">
        <v>2683</v>
      </c>
      <c r="D661" s="811" t="s">
        <v>5087</v>
      </c>
      <c r="E661" s="812" t="s">
        <v>2696</v>
      </c>
      <c r="F661" s="728" t="s">
        <v>2678</v>
      </c>
      <c r="G661" s="728" t="s">
        <v>2728</v>
      </c>
      <c r="H661" s="728" t="s">
        <v>568</v>
      </c>
      <c r="I661" s="728" t="s">
        <v>3436</v>
      </c>
      <c r="J661" s="728" t="s">
        <v>3435</v>
      </c>
      <c r="K661" s="728" t="s">
        <v>2761</v>
      </c>
      <c r="L661" s="729">
        <v>72.55</v>
      </c>
      <c r="M661" s="729">
        <v>1305.8999999999999</v>
      </c>
      <c r="N661" s="728">
        <v>18</v>
      </c>
      <c r="O661" s="813">
        <v>10.5</v>
      </c>
      <c r="P661" s="729">
        <v>798.04999999999984</v>
      </c>
      <c r="Q661" s="746">
        <v>0.61111111111111105</v>
      </c>
      <c r="R661" s="728">
        <v>11</v>
      </c>
      <c r="S661" s="746">
        <v>0.61111111111111116</v>
      </c>
      <c r="T661" s="813">
        <v>7</v>
      </c>
      <c r="U661" s="769">
        <v>0.66666666666666663</v>
      </c>
    </row>
    <row r="662" spans="1:21" ht="14.4" customHeight="1" x14ac:dyDescent="0.3">
      <c r="A662" s="727">
        <v>32</v>
      </c>
      <c r="B662" s="728" t="s">
        <v>2677</v>
      </c>
      <c r="C662" s="728" t="s">
        <v>2683</v>
      </c>
      <c r="D662" s="811" t="s">
        <v>5087</v>
      </c>
      <c r="E662" s="812" t="s">
        <v>2696</v>
      </c>
      <c r="F662" s="728" t="s">
        <v>2678</v>
      </c>
      <c r="G662" s="728" t="s">
        <v>2728</v>
      </c>
      <c r="H662" s="728" t="s">
        <v>568</v>
      </c>
      <c r="I662" s="728" t="s">
        <v>3034</v>
      </c>
      <c r="J662" s="728" t="s">
        <v>1100</v>
      </c>
      <c r="K662" s="728" t="s">
        <v>2761</v>
      </c>
      <c r="L662" s="729">
        <v>0</v>
      </c>
      <c r="M662" s="729">
        <v>0</v>
      </c>
      <c r="N662" s="728">
        <v>4</v>
      </c>
      <c r="O662" s="813">
        <v>2.5</v>
      </c>
      <c r="P662" s="729">
        <v>0</v>
      </c>
      <c r="Q662" s="746"/>
      <c r="R662" s="728">
        <v>1</v>
      </c>
      <c r="S662" s="746">
        <v>0.25</v>
      </c>
      <c r="T662" s="813">
        <v>0.5</v>
      </c>
      <c r="U662" s="769">
        <v>0.2</v>
      </c>
    </row>
    <row r="663" spans="1:21" ht="14.4" customHeight="1" x14ac:dyDescent="0.3">
      <c r="A663" s="727">
        <v>32</v>
      </c>
      <c r="B663" s="728" t="s">
        <v>2677</v>
      </c>
      <c r="C663" s="728" t="s">
        <v>2683</v>
      </c>
      <c r="D663" s="811" t="s">
        <v>5087</v>
      </c>
      <c r="E663" s="812" t="s">
        <v>2696</v>
      </c>
      <c r="F663" s="728" t="s">
        <v>2678</v>
      </c>
      <c r="G663" s="728" t="s">
        <v>2728</v>
      </c>
      <c r="H663" s="728" t="s">
        <v>568</v>
      </c>
      <c r="I663" s="728" t="s">
        <v>3437</v>
      </c>
      <c r="J663" s="728" t="s">
        <v>3438</v>
      </c>
      <c r="K663" s="728" t="s">
        <v>2761</v>
      </c>
      <c r="L663" s="729">
        <v>72.55</v>
      </c>
      <c r="M663" s="729">
        <v>72.55</v>
      </c>
      <c r="N663" s="728">
        <v>1</v>
      </c>
      <c r="O663" s="813">
        <v>0.5</v>
      </c>
      <c r="P663" s="729">
        <v>72.55</v>
      </c>
      <c r="Q663" s="746">
        <v>1</v>
      </c>
      <c r="R663" s="728">
        <v>1</v>
      </c>
      <c r="S663" s="746">
        <v>1</v>
      </c>
      <c r="T663" s="813">
        <v>0.5</v>
      </c>
      <c r="U663" s="769">
        <v>1</v>
      </c>
    </row>
    <row r="664" spans="1:21" ht="14.4" customHeight="1" x14ac:dyDescent="0.3">
      <c r="A664" s="727">
        <v>32</v>
      </c>
      <c r="B664" s="728" t="s">
        <v>2677</v>
      </c>
      <c r="C664" s="728" t="s">
        <v>2683</v>
      </c>
      <c r="D664" s="811" t="s">
        <v>5087</v>
      </c>
      <c r="E664" s="812" t="s">
        <v>2696</v>
      </c>
      <c r="F664" s="728" t="s">
        <v>2678</v>
      </c>
      <c r="G664" s="728" t="s">
        <v>2728</v>
      </c>
      <c r="H664" s="728" t="s">
        <v>568</v>
      </c>
      <c r="I664" s="728" t="s">
        <v>2300</v>
      </c>
      <c r="J664" s="728" t="s">
        <v>1102</v>
      </c>
      <c r="K664" s="728" t="s">
        <v>2301</v>
      </c>
      <c r="L664" s="729">
        <v>65.28</v>
      </c>
      <c r="M664" s="729">
        <v>65.28</v>
      </c>
      <c r="N664" s="728">
        <v>1</v>
      </c>
      <c r="O664" s="813">
        <v>0.5</v>
      </c>
      <c r="P664" s="729">
        <v>65.28</v>
      </c>
      <c r="Q664" s="746">
        <v>1</v>
      </c>
      <c r="R664" s="728">
        <v>1</v>
      </c>
      <c r="S664" s="746">
        <v>1</v>
      </c>
      <c r="T664" s="813">
        <v>0.5</v>
      </c>
      <c r="U664" s="769">
        <v>1</v>
      </c>
    </row>
    <row r="665" spans="1:21" ht="14.4" customHeight="1" x14ac:dyDescent="0.3">
      <c r="A665" s="727">
        <v>32</v>
      </c>
      <c r="B665" s="728" t="s">
        <v>2677</v>
      </c>
      <c r="C665" s="728" t="s">
        <v>2683</v>
      </c>
      <c r="D665" s="811" t="s">
        <v>5087</v>
      </c>
      <c r="E665" s="812" t="s">
        <v>2696</v>
      </c>
      <c r="F665" s="728" t="s">
        <v>2678</v>
      </c>
      <c r="G665" s="728" t="s">
        <v>2728</v>
      </c>
      <c r="H665" s="728" t="s">
        <v>568</v>
      </c>
      <c r="I665" s="728" t="s">
        <v>2880</v>
      </c>
      <c r="J665" s="728" t="s">
        <v>1102</v>
      </c>
      <c r="K665" s="728" t="s">
        <v>2881</v>
      </c>
      <c r="L665" s="729">
        <v>0</v>
      </c>
      <c r="M665" s="729">
        <v>0</v>
      </c>
      <c r="N665" s="728">
        <v>1</v>
      </c>
      <c r="O665" s="813">
        <v>1</v>
      </c>
      <c r="P665" s="729">
        <v>0</v>
      </c>
      <c r="Q665" s="746"/>
      <c r="R665" s="728">
        <v>1</v>
      </c>
      <c r="S665" s="746">
        <v>1</v>
      </c>
      <c r="T665" s="813">
        <v>1</v>
      </c>
      <c r="U665" s="769">
        <v>1</v>
      </c>
    </row>
    <row r="666" spans="1:21" ht="14.4" customHeight="1" x14ac:dyDescent="0.3">
      <c r="A666" s="727">
        <v>32</v>
      </c>
      <c r="B666" s="728" t="s">
        <v>2677</v>
      </c>
      <c r="C666" s="728" t="s">
        <v>2683</v>
      </c>
      <c r="D666" s="811" t="s">
        <v>5087</v>
      </c>
      <c r="E666" s="812" t="s">
        <v>2696</v>
      </c>
      <c r="F666" s="728" t="s">
        <v>2678</v>
      </c>
      <c r="G666" s="728" t="s">
        <v>2728</v>
      </c>
      <c r="H666" s="728" t="s">
        <v>568</v>
      </c>
      <c r="I666" s="728" t="s">
        <v>3439</v>
      </c>
      <c r="J666" s="728" t="s">
        <v>3438</v>
      </c>
      <c r="K666" s="728" t="s">
        <v>2301</v>
      </c>
      <c r="L666" s="729">
        <v>65.28</v>
      </c>
      <c r="M666" s="729">
        <v>195.84</v>
      </c>
      <c r="N666" s="728">
        <v>3</v>
      </c>
      <c r="O666" s="813">
        <v>1</v>
      </c>
      <c r="P666" s="729"/>
      <c r="Q666" s="746">
        <v>0</v>
      </c>
      <c r="R666" s="728"/>
      <c r="S666" s="746">
        <v>0</v>
      </c>
      <c r="T666" s="813"/>
      <c r="U666" s="769">
        <v>0</v>
      </c>
    </row>
    <row r="667" spans="1:21" ht="14.4" customHeight="1" x14ac:dyDescent="0.3">
      <c r="A667" s="727">
        <v>32</v>
      </c>
      <c r="B667" s="728" t="s">
        <v>2677</v>
      </c>
      <c r="C667" s="728" t="s">
        <v>2683</v>
      </c>
      <c r="D667" s="811" t="s">
        <v>5087</v>
      </c>
      <c r="E667" s="812" t="s">
        <v>2696</v>
      </c>
      <c r="F667" s="728" t="s">
        <v>2678</v>
      </c>
      <c r="G667" s="728" t="s">
        <v>2728</v>
      </c>
      <c r="H667" s="728" t="s">
        <v>568</v>
      </c>
      <c r="I667" s="728" t="s">
        <v>2738</v>
      </c>
      <c r="J667" s="728" t="s">
        <v>1102</v>
      </c>
      <c r="K667" s="728" t="s">
        <v>2739</v>
      </c>
      <c r="L667" s="729">
        <v>121.75</v>
      </c>
      <c r="M667" s="729">
        <v>365.25</v>
      </c>
      <c r="N667" s="728">
        <v>3</v>
      </c>
      <c r="O667" s="813">
        <v>2</v>
      </c>
      <c r="P667" s="729"/>
      <c r="Q667" s="746">
        <v>0</v>
      </c>
      <c r="R667" s="728"/>
      <c r="S667" s="746">
        <v>0</v>
      </c>
      <c r="T667" s="813"/>
      <c r="U667" s="769">
        <v>0</v>
      </c>
    </row>
    <row r="668" spans="1:21" ht="14.4" customHeight="1" x14ac:dyDescent="0.3">
      <c r="A668" s="727">
        <v>32</v>
      </c>
      <c r="B668" s="728" t="s">
        <v>2677</v>
      </c>
      <c r="C668" s="728" t="s">
        <v>2683</v>
      </c>
      <c r="D668" s="811" t="s">
        <v>5087</v>
      </c>
      <c r="E668" s="812" t="s">
        <v>2696</v>
      </c>
      <c r="F668" s="728" t="s">
        <v>2678</v>
      </c>
      <c r="G668" s="728" t="s">
        <v>2728</v>
      </c>
      <c r="H668" s="728" t="s">
        <v>568</v>
      </c>
      <c r="I668" s="728" t="s">
        <v>3440</v>
      </c>
      <c r="J668" s="728" t="s">
        <v>1100</v>
      </c>
      <c r="K668" s="728" t="s">
        <v>2303</v>
      </c>
      <c r="L668" s="729">
        <v>36.270000000000003</v>
      </c>
      <c r="M668" s="729">
        <v>217.62</v>
      </c>
      <c r="N668" s="728">
        <v>6</v>
      </c>
      <c r="O668" s="813">
        <v>2</v>
      </c>
      <c r="P668" s="729">
        <v>145.08000000000001</v>
      </c>
      <c r="Q668" s="746">
        <v>0.66666666666666674</v>
      </c>
      <c r="R668" s="728">
        <v>4</v>
      </c>
      <c r="S668" s="746">
        <v>0.66666666666666663</v>
      </c>
      <c r="T668" s="813">
        <v>1.5</v>
      </c>
      <c r="U668" s="769">
        <v>0.75</v>
      </c>
    </row>
    <row r="669" spans="1:21" ht="14.4" customHeight="1" x14ac:dyDescent="0.3">
      <c r="A669" s="727">
        <v>32</v>
      </c>
      <c r="B669" s="728" t="s">
        <v>2677</v>
      </c>
      <c r="C669" s="728" t="s">
        <v>2683</v>
      </c>
      <c r="D669" s="811" t="s">
        <v>5087</v>
      </c>
      <c r="E669" s="812" t="s">
        <v>2696</v>
      </c>
      <c r="F669" s="728" t="s">
        <v>2678</v>
      </c>
      <c r="G669" s="728" t="s">
        <v>2728</v>
      </c>
      <c r="H669" s="728" t="s">
        <v>661</v>
      </c>
      <c r="I669" s="728" t="s">
        <v>3441</v>
      </c>
      <c r="J669" s="728" t="s">
        <v>2741</v>
      </c>
      <c r="K669" s="728" t="s">
        <v>2761</v>
      </c>
      <c r="L669" s="729">
        <v>85.7</v>
      </c>
      <c r="M669" s="729">
        <v>85.7</v>
      </c>
      <c r="N669" s="728">
        <v>1</v>
      </c>
      <c r="O669" s="813">
        <v>1</v>
      </c>
      <c r="P669" s="729"/>
      <c r="Q669" s="746">
        <v>0</v>
      </c>
      <c r="R669" s="728"/>
      <c r="S669" s="746">
        <v>0</v>
      </c>
      <c r="T669" s="813"/>
      <c r="U669" s="769">
        <v>0</v>
      </c>
    </row>
    <row r="670" spans="1:21" ht="14.4" customHeight="1" x14ac:dyDescent="0.3">
      <c r="A670" s="727">
        <v>32</v>
      </c>
      <c r="B670" s="728" t="s">
        <v>2677</v>
      </c>
      <c r="C670" s="728" t="s">
        <v>2683</v>
      </c>
      <c r="D670" s="811" t="s">
        <v>5087</v>
      </c>
      <c r="E670" s="812" t="s">
        <v>2696</v>
      </c>
      <c r="F670" s="728" t="s">
        <v>2678</v>
      </c>
      <c r="G670" s="728" t="s">
        <v>3261</v>
      </c>
      <c r="H670" s="728" t="s">
        <v>568</v>
      </c>
      <c r="I670" s="728" t="s">
        <v>3442</v>
      </c>
      <c r="J670" s="728" t="s">
        <v>3443</v>
      </c>
      <c r="K670" s="728" t="s">
        <v>2351</v>
      </c>
      <c r="L670" s="729">
        <v>4.7</v>
      </c>
      <c r="M670" s="729">
        <v>4.7</v>
      </c>
      <c r="N670" s="728">
        <v>1</v>
      </c>
      <c r="O670" s="813">
        <v>0.5</v>
      </c>
      <c r="P670" s="729">
        <v>4.7</v>
      </c>
      <c r="Q670" s="746">
        <v>1</v>
      </c>
      <c r="R670" s="728">
        <v>1</v>
      </c>
      <c r="S670" s="746">
        <v>1</v>
      </c>
      <c r="T670" s="813">
        <v>0.5</v>
      </c>
      <c r="U670" s="769">
        <v>1</v>
      </c>
    </row>
    <row r="671" spans="1:21" ht="14.4" customHeight="1" x14ac:dyDescent="0.3">
      <c r="A671" s="727">
        <v>32</v>
      </c>
      <c r="B671" s="728" t="s">
        <v>2677</v>
      </c>
      <c r="C671" s="728" t="s">
        <v>2683</v>
      </c>
      <c r="D671" s="811" t="s">
        <v>5087</v>
      </c>
      <c r="E671" s="812" t="s">
        <v>2696</v>
      </c>
      <c r="F671" s="728" t="s">
        <v>2678</v>
      </c>
      <c r="G671" s="728" t="s">
        <v>3261</v>
      </c>
      <c r="H671" s="728" t="s">
        <v>661</v>
      </c>
      <c r="I671" s="728" t="s">
        <v>3444</v>
      </c>
      <c r="J671" s="728" t="s">
        <v>3445</v>
      </c>
      <c r="K671" s="728" t="s">
        <v>2929</v>
      </c>
      <c r="L671" s="729">
        <v>18.809999999999999</v>
      </c>
      <c r="M671" s="729">
        <v>75.239999999999995</v>
      </c>
      <c r="N671" s="728">
        <v>4</v>
      </c>
      <c r="O671" s="813">
        <v>2</v>
      </c>
      <c r="P671" s="729"/>
      <c r="Q671" s="746">
        <v>0</v>
      </c>
      <c r="R671" s="728"/>
      <c r="S671" s="746">
        <v>0</v>
      </c>
      <c r="T671" s="813"/>
      <c r="U671" s="769">
        <v>0</v>
      </c>
    </row>
    <row r="672" spans="1:21" ht="14.4" customHeight="1" x14ac:dyDescent="0.3">
      <c r="A672" s="727">
        <v>32</v>
      </c>
      <c r="B672" s="728" t="s">
        <v>2677</v>
      </c>
      <c r="C672" s="728" t="s">
        <v>2683</v>
      </c>
      <c r="D672" s="811" t="s">
        <v>5087</v>
      </c>
      <c r="E672" s="812" t="s">
        <v>2696</v>
      </c>
      <c r="F672" s="728" t="s">
        <v>2678</v>
      </c>
      <c r="G672" s="728" t="s">
        <v>2742</v>
      </c>
      <c r="H672" s="728" t="s">
        <v>661</v>
      </c>
      <c r="I672" s="728" t="s">
        <v>2218</v>
      </c>
      <c r="J672" s="728" t="s">
        <v>662</v>
      </c>
      <c r="K672" s="728" t="s">
        <v>2219</v>
      </c>
      <c r="L672" s="729">
        <v>154.36000000000001</v>
      </c>
      <c r="M672" s="729">
        <v>463.08000000000004</v>
      </c>
      <c r="N672" s="728">
        <v>3</v>
      </c>
      <c r="O672" s="813">
        <v>1</v>
      </c>
      <c r="P672" s="729">
        <v>463.08000000000004</v>
      </c>
      <c r="Q672" s="746">
        <v>1</v>
      </c>
      <c r="R672" s="728">
        <v>3</v>
      </c>
      <c r="S672" s="746">
        <v>1</v>
      </c>
      <c r="T672" s="813">
        <v>1</v>
      </c>
      <c r="U672" s="769">
        <v>1</v>
      </c>
    </row>
    <row r="673" spans="1:21" ht="14.4" customHeight="1" x14ac:dyDescent="0.3">
      <c r="A673" s="727">
        <v>32</v>
      </c>
      <c r="B673" s="728" t="s">
        <v>2677</v>
      </c>
      <c r="C673" s="728" t="s">
        <v>2683</v>
      </c>
      <c r="D673" s="811" t="s">
        <v>5087</v>
      </c>
      <c r="E673" s="812" t="s">
        <v>2696</v>
      </c>
      <c r="F673" s="728" t="s">
        <v>2678</v>
      </c>
      <c r="G673" s="728" t="s">
        <v>2742</v>
      </c>
      <c r="H673" s="728" t="s">
        <v>661</v>
      </c>
      <c r="I673" s="728" t="s">
        <v>2216</v>
      </c>
      <c r="J673" s="728" t="s">
        <v>662</v>
      </c>
      <c r="K673" s="728" t="s">
        <v>2217</v>
      </c>
      <c r="L673" s="729">
        <v>225.06</v>
      </c>
      <c r="M673" s="729">
        <v>1800.48</v>
      </c>
      <c r="N673" s="728">
        <v>8</v>
      </c>
      <c r="O673" s="813">
        <v>1</v>
      </c>
      <c r="P673" s="729">
        <v>1800.48</v>
      </c>
      <c r="Q673" s="746">
        <v>1</v>
      </c>
      <c r="R673" s="728">
        <v>8</v>
      </c>
      <c r="S673" s="746">
        <v>1</v>
      </c>
      <c r="T673" s="813">
        <v>1</v>
      </c>
      <c r="U673" s="769">
        <v>1</v>
      </c>
    </row>
    <row r="674" spans="1:21" ht="14.4" customHeight="1" x14ac:dyDescent="0.3">
      <c r="A674" s="727">
        <v>32</v>
      </c>
      <c r="B674" s="728" t="s">
        <v>2677</v>
      </c>
      <c r="C674" s="728" t="s">
        <v>2683</v>
      </c>
      <c r="D674" s="811" t="s">
        <v>5087</v>
      </c>
      <c r="E674" s="812" t="s">
        <v>2696</v>
      </c>
      <c r="F674" s="728" t="s">
        <v>2678</v>
      </c>
      <c r="G674" s="728" t="s">
        <v>3446</v>
      </c>
      <c r="H674" s="728" t="s">
        <v>568</v>
      </c>
      <c r="I674" s="728" t="s">
        <v>3447</v>
      </c>
      <c r="J674" s="728" t="s">
        <v>3448</v>
      </c>
      <c r="K674" s="728" t="s">
        <v>3449</v>
      </c>
      <c r="L674" s="729">
        <v>9989.3700000000008</v>
      </c>
      <c r="M674" s="729">
        <v>59936.22</v>
      </c>
      <c r="N674" s="728">
        <v>6</v>
      </c>
      <c r="O674" s="813">
        <v>2.5</v>
      </c>
      <c r="P674" s="729">
        <v>19978.740000000002</v>
      </c>
      <c r="Q674" s="746">
        <v>0.33333333333333337</v>
      </c>
      <c r="R674" s="728">
        <v>2</v>
      </c>
      <c r="S674" s="746">
        <v>0.33333333333333331</v>
      </c>
      <c r="T674" s="813">
        <v>0.5</v>
      </c>
      <c r="U674" s="769">
        <v>0.2</v>
      </c>
    </row>
    <row r="675" spans="1:21" ht="14.4" customHeight="1" x14ac:dyDescent="0.3">
      <c r="A675" s="727">
        <v>32</v>
      </c>
      <c r="B675" s="728" t="s">
        <v>2677</v>
      </c>
      <c r="C675" s="728" t="s">
        <v>2683</v>
      </c>
      <c r="D675" s="811" t="s">
        <v>5087</v>
      </c>
      <c r="E675" s="812" t="s">
        <v>2696</v>
      </c>
      <c r="F675" s="728" t="s">
        <v>2678</v>
      </c>
      <c r="G675" s="728" t="s">
        <v>3446</v>
      </c>
      <c r="H675" s="728" t="s">
        <v>568</v>
      </c>
      <c r="I675" s="728" t="s">
        <v>3450</v>
      </c>
      <c r="J675" s="728" t="s">
        <v>3448</v>
      </c>
      <c r="K675" s="728" t="s">
        <v>3449</v>
      </c>
      <c r="L675" s="729">
        <v>9989.3700000000008</v>
      </c>
      <c r="M675" s="729">
        <v>29968.11</v>
      </c>
      <c r="N675" s="728">
        <v>3</v>
      </c>
      <c r="O675" s="813">
        <v>0.5</v>
      </c>
      <c r="P675" s="729"/>
      <c r="Q675" s="746">
        <v>0</v>
      </c>
      <c r="R675" s="728"/>
      <c r="S675" s="746">
        <v>0</v>
      </c>
      <c r="T675" s="813"/>
      <c r="U675" s="769">
        <v>0</v>
      </c>
    </row>
    <row r="676" spans="1:21" ht="14.4" customHeight="1" x14ac:dyDescent="0.3">
      <c r="A676" s="727">
        <v>32</v>
      </c>
      <c r="B676" s="728" t="s">
        <v>2677</v>
      </c>
      <c r="C676" s="728" t="s">
        <v>2683</v>
      </c>
      <c r="D676" s="811" t="s">
        <v>5087</v>
      </c>
      <c r="E676" s="812" t="s">
        <v>2696</v>
      </c>
      <c r="F676" s="728" t="s">
        <v>2678</v>
      </c>
      <c r="G676" s="728" t="s">
        <v>3451</v>
      </c>
      <c r="H676" s="728" t="s">
        <v>568</v>
      </c>
      <c r="I676" s="728" t="s">
        <v>3452</v>
      </c>
      <c r="J676" s="728" t="s">
        <v>3453</v>
      </c>
      <c r="K676" s="728" t="s">
        <v>2559</v>
      </c>
      <c r="L676" s="729">
        <v>0</v>
      </c>
      <c r="M676" s="729">
        <v>0</v>
      </c>
      <c r="N676" s="728">
        <v>1</v>
      </c>
      <c r="O676" s="813">
        <v>0.5</v>
      </c>
      <c r="P676" s="729">
        <v>0</v>
      </c>
      <c r="Q676" s="746"/>
      <c r="R676" s="728">
        <v>1</v>
      </c>
      <c r="S676" s="746">
        <v>1</v>
      </c>
      <c r="T676" s="813">
        <v>0.5</v>
      </c>
      <c r="U676" s="769">
        <v>1</v>
      </c>
    </row>
    <row r="677" spans="1:21" ht="14.4" customHeight="1" x14ac:dyDescent="0.3">
      <c r="A677" s="727">
        <v>32</v>
      </c>
      <c r="B677" s="728" t="s">
        <v>2677</v>
      </c>
      <c r="C677" s="728" t="s">
        <v>2683</v>
      </c>
      <c r="D677" s="811" t="s">
        <v>5087</v>
      </c>
      <c r="E677" s="812" t="s">
        <v>2696</v>
      </c>
      <c r="F677" s="728" t="s">
        <v>2678</v>
      </c>
      <c r="G677" s="728" t="s">
        <v>3454</v>
      </c>
      <c r="H677" s="728" t="s">
        <v>661</v>
      </c>
      <c r="I677" s="728" t="s">
        <v>2241</v>
      </c>
      <c r="J677" s="728" t="s">
        <v>2242</v>
      </c>
      <c r="K677" s="728" t="s">
        <v>2243</v>
      </c>
      <c r="L677" s="729">
        <v>70.540000000000006</v>
      </c>
      <c r="M677" s="729">
        <v>141.08000000000001</v>
      </c>
      <c r="N677" s="728">
        <v>2</v>
      </c>
      <c r="O677" s="813">
        <v>1</v>
      </c>
      <c r="P677" s="729">
        <v>70.540000000000006</v>
      </c>
      <c r="Q677" s="746">
        <v>0.5</v>
      </c>
      <c r="R677" s="728">
        <v>1</v>
      </c>
      <c r="S677" s="746">
        <v>0.5</v>
      </c>
      <c r="T677" s="813">
        <v>0.5</v>
      </c>
      <c r="U677" s="769">
        <v>0.5</v>
      </c>
    </row>
    <row r="678" spans="1:21" ht="14.4" customHeight="1" x14ac:dyDescent="0.3">
      <c r="A678" s="727">
        <v>32</v>
      </c>
      <c r="B678" s="728" t="s">
        <v>2677</v>
      </c>
      <c r="C678" s="728" t="s">
        <v>2683</v>
      </c>
      <c r="D678" s="811" t="s">
        <v>5087</v>
      </c>
      <c r="E678" s="812" t="s">
        <v>2696</v>
      </c>
      <c r="F678" s="728" t="s">
        <v>2678</v>
      </c>
      <c r="G678" s="728" t="s">
        <v>3127</v>
      </c>
      <c r="H678" s="728" t="s">
        <v>568</v>
      </c>
      <c r="I678" s="728" t="s">
        <v>3455</v>
      </c>
      <c r="J678" s="728" t="s">
        <v>700</v>
      </c>
      <c r="K678" s="728" t="s">
        <v>3456</v>
      </c>
      <c r="L678" s="729">
        <v>47.41</v>
      </c>
      <c r="M678" s="729">
        <v>47.41</v>
      </c>
      <c r="N678" s="728">
        <v>1</v>
      </c>
      <c r="O678" s="813">
        <v>0.5</v>
      </c>
      <c r="P678" s="729"/>
      <c r="Q678" s="746">
        <v>0</v>
      </c>
      <c r="R678" s="728"/>
      <c r="S678" s="746">
        <v>0</v>
      </c>
      <c r="T678" s="813"/>
      <c r="U678" s="769">
        <v>0</v>
      </c>
    </row>
    <row r="679" spans="1:21" ht="14.4" customHeight="1" x14ac:dyDescent="0.3">
      <c r="A679" s="727">
        <v>32</v>
      </c>
      <c r="B679" s="728" t="s">
        <v>2677</v>
      </c>
      <c r="C679" s="728" t="s">
        <v>2683</v>
      </c>
      <c r="D679" s="811" t="s">
        <v>5087</v>
      </c>
      <c r="E679" s="812" t="s">
        <v>2696</v>
      </c>
      <c r="F679" s="728" t="s">
        <v>2678</v>
      </c>
      <c r="G679" s="728" t="s">
        <v>2746</v>
      </c>
      <c r="H679" s="728" t="s">
        <v>568</v>
      </c>
      <c r="I679" s="728" t="s">
        <v>2230</v>
      </c>
      <c r="J679" s="728" t="s">
        <v>2231</v>
      </c>
      <c r="K679" s="728" t="s">
        <v>2232</v>
      </c>
      <c r="L679" s="729">
        <v>170.52</v>
      </c>
      <c r="M679" s="729">
        <v>341.04</v>
      </c>
      <c r="N679" s="728">
        <v>2</v>
      </c>
      <c r="O679" s="813">
        <v>1</v>
      </c>
      <c r="P679" s="729"/>
      <c r="Q679" s="746">
        <v>0</v>
      </c>
      <c r="R679" s="728"/>
      <c r="S679" s="746">
        <v>0</v>
      </c>
      <c r="T679" s="813"/>
      <c r="U679" s="769">
        <v>0</v>
      </c>
    </row>
    <row r="680" spans="1:21" ht="14.4" customHeight="1" x14ac:dyDescent="0.3">
      <c r="A680" s="727">
        <v>32</v>
      </c>
      <c r="B680" s="728" t="s">
        <v>2677</v>
      </c>
      <c r="C680" s="728" t="s">
        <v>2683</v>
      </c>
      <c r="D680" s="811" t="s">
        <v>5087</v>
      </c>
      <c r="E680" s="812" t="s">
        <v>2696</v>
      </c>
      <c r="F680" s="728" t="s">
        <v>2678</v>
      </c>
      <c r="G680" s="728" t="s">
        <v>2750</v>
      </c>
      <c r="H680" s="728" t="s">
        <v>661</v>
      </c>
      <c r="I680" s="728" t="s">
        <v>2405</v>
      </c>
      <c r="J680" s="728" t="s">
        <v>1315</v>
      </c>
      <c r="K680" s="728" t="s">
        <v>2187</v>
      </c>
      <c r="L680" s="729">
        <v>69.16</v>
      </c>
      <c r="M680" s="729">
        <v>138.32</v>
      </c>
      <c r="N680" s="728">
        <v>2</v>
      </c>
      <c r="O680" s="813">
        <v>1.5</v>
      </c>
      <c r="P680" s="729">
        <v>138.32</v>
      </c>
      <c r="Q680" s="746">
        <v>1</v>
      </c>
      <c r="R680" s="728">
        <v>2</v>
      </c>
      <c r="S680" s="746">
        <v>1</v>
      </c>
      <c r="T680" s="813">
        <v>1.5</v>
      </c>
      <c r="U680" s="769">
        <v>1</v>
      </c>
    </row>
    <row r="681" spans="1:21" ht="14.4" customHeight="1" x14ac:dyDescent="0.3">
      <c r="A681" s="727">
        <v>32</v>
      </c>
      <c r="B681" s="728" t="s">
        <v>2677</v>
      </c>
      <c r="C681" s="728" t="s">
        <v>2683</v>
      </c>
      <c r="D681" s="811" t="s">
        <v>5087</v>
      </c>
      <c r="E681" s="812" t="s">
        <v>2696</v>
      </c>
      <c r="F681" s="728" t="s">
        <v>2678</v>
      </c>
      <c r="G681" s="728" t="s">
        <v>2750</v>
      </c>
      <c r="H681" s="728" t="s">
        <v>661</v>
      </c>
      <c r="I681" s="728" t="s">
        <v>2462</v>
      </c>
      <c r="J681" s="728" t="s">
        <v>1315</v>
      </c>
      <c r="K681" s="728" t="s">
        <v>2463</v>
      </c>
      <c r="L681" s="729">
        <v>207.45</v>
      </c>
      <c r="M681" s="729">
        <v>414.9</v>
      </c>
      <c r="N681" s="728">
        <v>2</v>
      </c>
      <c r="O681" s="813">
        <v>1</v>
      </c>
      <c r="P681" s="729">
        <v>414.9</v>
      </c>
      <c r="Q681" s="746">
        <v>1</v>
      </c>
      <c r="R681" s="728">
        <v>2</v>
      </c>
      <c r="S681" s="746">
        <v>1</v>
      </c>
      <c r="T681" s="813">
        <v>1</v>
      </c>
      <c r="U681" s="769">
        <v>1</v>
      </c>
    </row>
    <row r="682" spans="1:21" ht="14.4" customHeight="1" x14ac:dyDescent="0.3">
      <c r="A682" s="727">
        <v>32</v>
      </c>
      <c r="B682" s="728" t="s">
        <v>2677</v>
      </c>
      <c r="C682" s="728" t="s">
        <v>2683</v>
      </c>
      <c r="D682" s="811" t="s">
        <v>5087</v>
      </c>
      <c r="E682" s="812" t="s">
        <v>2696</v>
      </c>
      <c r="F682" s="728" t="s">
        <v>2678</v>
      </c>
      <c r="G682" s="728" t="s">
        <v>2796</v>
      </c>
      <c r="H682" s="728" t="s">
        <v>568</v>
      </c>
      <c r="I682" s="728" t="s">
        <v>2797</v>
      </c>
      <c r="J682" s="728" t="s">
        <v>1421</v>
      </c>
      <c r="K682" s="728" t="s">
        <v>2232</v>
      </c>
      <c r="L682" s="729">
        <v>78.33</v>
      </c>
      <c r="M682" s="729">
        <v>704.96999999999991</v>
      </c>
      <c r="N682" s="728">
        <v>9</v>
      </c>
      <c r="O682" s="813">
        <v>2.5</v>
      </c>
      <c r="P682" s="729">
        <v>156.66</v>
      </c>
      <c r="Q682" s="746">
        <v>0.22222222222222224</v>
      </c>
      <c r="R682" s="728">
        <v>2</v>
      </c>
      <c r="S682" s="746">
        <v>0.22222222222222221</v>
      </c>
      <c r="T682" s="813">
        <v>0.5</v>
      </c>
      <c r="U682" s="769">
        <v>0.2</v>
      </c>
    </row>
    <row r="683" spans="1:21" ht="14.4" customHeight="1" x14ac:dyDescent="0.3">
      <c r="A683" s="727">
        <v>32</v>
      </c>
      <c r="B683" s="728" t="s">
        <v>2677</v>
      </c>
      <c r="C683" s="728" t="s">
        <v>2683</v>
      </c>
      <c r="D683" s="811" t="s">
        <v>5087</v>
      </c>
      <c r="E683" s="812" t="s">
        <v>2696</v>
      </c>
      <c r="F683" s="728" t="s">
        <v>2678</v>
      </c>
      <c r="G683" s="728" t="s">
        <v>2796</v>
      </c>
      <c r="H683" s="728" t="s">
        <v>568</v>
      </c>
      <c r="I683" s="728" t="s">
        <v>2993</v>
      </c>
      <c r="J683" s="728" t="s">
        <v>2994</v>
      </c>
      <c r="K683" s="728" t="s">
        <v>2995</v>
      </c>
      <c r="L683" s="729">
        <v>78.33</v>
      </c>
      <c r="M683" s="729">
        <v>156.66</v>
      </c>
      <c r="N683" s="728">
        <v>2</v>
      </c>
      <c r="O683" s="813">
        <v>1</v>
      </c>
      <c r="P683" s="729"/>
      <c r="Q683" s="746">
        <v>0</v>
      </c>
      <c r="R683" s="728"/>
      <c r="S683" s="746">
        <v>0</v>
      </c>
      <c r="T683" s="813"/>
      <c r="U683" s="769">
        <v>0</v>
      </c>
    </row>
    <row r="684" spans="1:21" ht="14.4" customHeight="1" x14ac:dyDescent="0.3">
      <c r="A684" s="727">
        <v>32</v>
      </c>
      <c r="B684" s="728" t="s">
        <v>2677</v>
      </c>
      <c r="C684" s="728" t="s">
        <v>2683</v>
      </c>
      <c r="D684" s="811" t="s">
        <v>5087</v>
      </c>
      <c r="E684" s="812" t="s">
        <v>2696</v>
      </c>
      <c r="F684" s="728" t="s">
        <v>2678</v>
      </c>
      <c r="G684" s="728" t="s">
        <v>2800</v>
      </c>
      <c r="H684" s="728" t="s">
        <v>661</v>
      </c>
      <c r="I684" s="728" t="s">
        <v>2366</v>
      </c>
      <c r="J684" s="728" t="s">
        <v>759</v>
      </c>
      <c r="K684" s="728" t="s">
        <v>2187</v>
      </c>
      <c r="L684" s="729">
        <v>42.57</v>
      </c>
      <c r="M684" s="729">
        <v>42.57</v>
      </c>
      <c r="N684" s="728">
        <v>1</v>
      </c>
      <c r="O684" s="813">
        <v>1</v>
      </c>
      <c r="P684" s="729">
        <v>42.57</v>
      </c>
      <c r="Q684" s="746">
        <v>1</v>
      </c>
      <c r="R684" s="728">
        <v>1</v>
      </c>
      <c r="S684" s="746">
        <v>1</v>
      </c>
      <c r="T684" s="813">
        <v>1</v>
      </c>
      <c r="U684" s="769">
        <v>1</v>
      </c>
    </row>
    <row r="685" spans="1:21" ht="14.4" customHeight="1" x14ac:dyDescent="0.3">
      <c r="A685" s="727">
        <v>32</v>
      </c>
      <c r="B685" s="728" t="s">
        <v>2677</v>
      </c>
      <c r="C685" s="728" t="s">
        <v>2683</v>
      </c>
      <c r="D685" s="811" t="s">
        <v>5087</v>
      </c>
      <c r="E685" s="812" t="s">
        <v>2696</v>
      </c>
      <c r="F685" s="728" t="s">
        <v>2678</v>
      </c>
      <c r="G685" s="728" t="s">
        <v>2800</v>
      </c>
      <c r="H685" s="728" t="s">
        <v>661</v>
      </c>
      <c r="I685" s="728" t="s">
        <v>2367</v>
      </c>
      <c r="J685" s="728" t="s">
        <v>761</v>
      </c>
      <c r="K685" s="728" t="s">
        <v>2189</v>
      </c>
      <c r="L685" s="729">
        <v>85.16</v>
      </c>
      <c r="M685" s="729">
        <v>340.64</v>
      </c>
      <c r="N685" s="728">
        <v>4</v>
      </c>
      <c r="O685" s="813">
        <v>1</v>
      </c>
      <c r="P685" s="729">
        <v>85.16</v>
      </c>
      <c r="Q685" s="746">
        <v>0.25</v>
      </c>
      <c r="R685" s="728">
        <v>1</v>
      </c>
      <c r="S685" s="746">
        <v>0.25</v>
      </c>
      <c r="T685" s="813">
        <v>0.5</v>
      </c>
      <c r="U685" s="769">
        <v>0.5</v>
      </c>
    </row>
    <row r="686" spans="1:21" ht="14.4" customHeight="1" x14ac:dyDescent="0.3">
      <c r="A686" s="727">
        <v>32</v>
      </c>
      <c r="B686" s="728" t="s">
        <v>2677</v>
      </c>
      <c r="C686" s="728" t="s">
        <v>2683</v>
      </c>
      <c r="D686" s="811" t="s">
        <v>5087</v>
      </c>
      <c r="E686" s="812" t="s">
        <v>2696</v>
      </c>
      <c r="F686" s="728" t="s">
        <v>2678</v>
      </c>
      <c r="G686" s="728" t="s">
        <v>2800</v>
      </c>
      <c r="H686" s="728" t="s">
        <v>568</v>
      </c>
      <c r="I686" s="728" t="s">
        <v>3457</v>
      </c>
      <c r="J686" s="728" t="s">
        <v>3458</v>
      </c>
      <c r="K686" s="728" t="s">
        <v>3459</v>
      </c>
      <c r="L686" s="729">
        <v>0</v>
      </c>
      <c r="M686" s="729">
        <v>0</v>
      </c>
      <c r="N686" s="728">
        <v>1</v>
      </c>
      <c r="O686" s="813">
        <v>0.5</v>
      </c>
      <c r="P686" s="729">
        <v>0</v>
      </c>
      <c r="Q686" s="746"/>
      <c r="R686" s="728">
        <v>1</v>
      </c>
      <c r="S686" s="746">
        <v>1</v>
      </c>
      <c r="T686" s="813">
        <v>0.5</v>
      </c>
      <c r="U686" s="769">
        <v>1</v>
      </c>
    </row>
    <row r="687" spans="1:21" ht="14.4" customHeight="1" x14ac:dyDescent="0.3">
      <c r="A687" s="727">
        <v>32</v>
      </c>
      <c r="B687" s="728" t="s">
        <v>2677</v>
      </c>
      <c r="C687" s="728" t="s">
        <v>2683</v>
      </c>
      <c r="D687" s="811" t="s">
        <v>5087</v>
      </c>
      <c r="E687" s="812" t="s">
        <v>2696</v>
      </c>
      <c r="F687" s="728" t="s">
        <v>2678</v>
      </c>
      <c r="G687" s="728" t="s">
        <v>3460</v>
      </c>
      <c r="H687" s="728" t="s">
        <v>568</v>
      </c>
      <c r="I687" s="728" t="s">
        <v>3461</v>
      </c>
      <c r="J687" s="728" t="s">
        <v>3462</v>
      </c>
      <c r="K687" s="728" t="s">
        <v>3463</v>
      </c>
      <c r="L687" s="729">
        <v>359.45</v>
      </c>
      <c r="M687" s="729">
        <v>718.9</v>
      </c>
      <c r="N687" s="728">
        <v>2</v>
      </c>
      <c r="O687" s="813">
        <v>0.5</v>
      </c>
      <c r="P687" s="729">
        <v>718.9</v>
      </c>
      <c r="Q687" s="746">
        <v>1</v>
      </c>
      <c r="R687" s="728">
        <v>2</v>
      </c>
      <c r="S687" s="746">
        <v>1</v>
      </c>
      <c r="T687" s="813">
        <v>0.5</v>
      </c>
      <c r="U687" s="769">
        <v>1</v>
      </c>
    </row>
    <row r="688" spans="1:21" ht="14.4" customHeight="1" x14ac:dyDescent="0.3">
      <c r="A688" s="727">
        <v>32</v>
      </c>
      <c r="B688" s="728" t="s">
        <v>2677</v>
      </c>
      <c r="C688" s="728" t="s">
        <v>2683</v>
      </c>
      <c r="D688" s="811" t="s">
        <v>5087</v>
      </c>
      <c r="E688" s="812" t="s">
        <v>2696</v>
      </c>
      <c r="F688" s="728" t="s">
        <v>2678</v>
      </c>
      <c r="G688" s="728" t="s">
        <v>3460</v>
      </c>
      <c r="H688" s="728" t="s">
        <v>568</v>
      </c>
      <c r="I688" s="728" t="s">
        <v>3464</v>
      </c>
      <c r="J688" s="728" t="s">
        <v>3462</v>
      </c>
      <c r="K688" s="728" t="s">
        <v>3465</v>
      </c>
      <c r="L688" s="729">
        <v>1437.8</v>
      </c>
      <c r="M688" s="729">
        <v>1437.8</v>
      </c>
      <c r="N688" s="728">
        <v>1</v>
      </c>
      <c r="O688" s="813">
        <v>0.5</v>
      </c>
      <c r="P688" s="729">
        <v>1437.8</v>
      </c>
      <c r="Q688" s="746">
        <v>1</v>
      </c>
      <c r="R688" s="728">
        <v>1</v>
      </c>
      <c r="S688" s="746">
        <v>1</v>
      </c>
      <c r="T688" s="813">
        <v>0.5</v>
      </c>
      <c r="U688" s="769">
        <v>1</v>
      </c>
    </row>
    <row r="689" spans="1:21" ht="14.4" customHeight="1" x14ac:dyDescent="0.3">
      <c r="A689" s="727">
        <v>32</v>
      </c>
      <c r="B689" s="728" t="s">
        <v>2677</v>
      </c>
      <c r="C689" s="728" t="s">
        <v>2683</v>
      </c>
      <c r="D689" s="811" t="s">
        <v>5087</v>
      </c>
      <c r="E689" s="812" t="s">
        <v>2696</v>
      </c>
      <c r="F689" s="728" t="s">
        <v>2678</v>
      </c>
      <c r="G689" s="728" t="s">
        <v>3460</v>
      </c>
      <c r="H689" s="728" t="s">
        <v>568</v>
      </c>
      <c r="I689" s="728" t="s">
        <v>3466</v>
      </c>
      <c r="J689" s="728" t="s">
        <v>3462</v>
      </c>
      <c r="K689" s="728" t="s">
        <v>3467</v>
      </c>
      <c r="L689" s="729">
        <v>1437.8</v>
      </c>
      <c r="M689" s="729">
        <v>12940.199999999999</v>
      </c>
      <c r="N689" s="728">
        <v>9</v>
      </c>
      <c r="O689" s="813">
        <v>2.5</v>
      </c>
      <c r="P689" s="729">
        <v>10064.599999999999</v>
      </c>
      <c r="Q689" s="746">
        <v>0.77777777777777768</v>
      </c>
      <c r="R689" s="728">
        <v>7</v>
      </c>
      <c r="S689" s="746">
        <v>0.77777777777777779</v>
      </c>
      <c r="T689" s="813">
        <v>1</v>
      </c>
      <c r="U689" s="769">
        <v>0.4</v>
      </c>
    </row>
    <row r="690" spans="1:21" ht="14.4" customHeight="1" x14ac:dyDescent="0.3">
      <c r="A690" s="727">
        <v>32</v>
      </c>
      <c r="B690" s="728" t="s">
        <v>2677</v>
      </c>
      <c r="C690" s="728" t="s">
        <v>2683</v>
      </c>
      <c r="D690" s="811" t="s">
        <v>5087</v>
      </c>
      <c r="E690" s="812" t="s">
        <v>2696</v>
      </c>
      <c r="F690" s="728" t="s">
        <v>2678</v>
      </c>
      <c r="G690" s="728" t="s">
        <v>3468</v>
      </c>
      <c r="H690" s="728" t="s">
        <v>568</v>
      </c>
      <c r="I690" s="728" t="s">
        <v>3469</v>
      </c>
      <c r="J690" s="728" t="s">
        <v>3470</v>
      </c>
      <c r="K690" s="728" t="s">
        <v>3471</v>
      </c>
      <c r="L690" s="729">
        <v>207.45</v>
      </c>
      <c r="M690" s="729">
        <v>207.45</v>
      </c>
      <c r="N690" s="728">
        <v>1</v>
      </c>
      <c r="O690" s="813">
        <v>0.5</v>
      </c>
      <c r="P690" s="729">
        <v>207.45</v>
      </c>
      <c r="Q690" s="746">
        <v>1</v>
      </c>
      <c r="R690" s="728">
        <v>1</v>
      </c>
      <c r="S690" s="746">
        <v>1</v>
      </c>
      <c r="T690" s="813">
        <v>0.5</v>
      </c>
      <c r="U690" s="769">
        <v>1</v>
      </c>
    </row>
    <row r="691" spans="1:21" ht="14.4" customHeight="1" x14ac:dyDescent="0.3">
      <c r="A691" s="727">
        <v>32</v>
      </c>
      <c r="B691" s="728" t="s">
        <v>2677</v>
      </c>
      <c r="C691" s="728" t="s">
        <v>2683</v>
      </c>
      <c r="D691" s="811" t="s">
        <v>5087</v>
      </c>
      <c r="E691" s="812" t="s">
        <v>2696</v>
      </c>
      <c r="F691" s="728" t="s">
        <v>2678</v>
      </c>
      <c r="G691" s="728" t="s">
        <v>3468</v>
      </c>
      <c r="H691" s="728" t="s">
        <v>568</v>
      </c>
      <c r="I691" s="728" t="s">
        <v>3472</v>
      </c>
      <c r="J691" s="728" t="s">
        <v>3470</v>
      </c>
      <c r="K691" s="728" t="s">
        <v>3473</v>
      </c>
      <c r="L691" s="729">
        <v>103.73</v>
      </c>
      <c r="M691" s="729">
        <v>103.73</v>
      </c>
      <c r="N691" s="728">
        <v>1</v>
      </c>
      <c r="O691" s="813">
        <v>1</v>
      </c>
      <c r="P691" s="729">
        <v>103.73</v>
      </c>
      <c r="Q691" s="746">
        <v>1</v>
      </c>
      <c r="R691" s="728">
        <v>1</v>
      </c>
      <c r="S691" s="746">
        <v>1</v>
      </c>
      <c r="T691" s="813">
        <v>1</v>
      </c>
      <c r="U691" s="769">
        <v>1</v>
      </c>
    </row>
    <row r="692" spans="1:21" ht="14.4" customHeight="1" x14ac:dyDescent="0.3">
      <c r="A692" s="727">
        <v>32</v>
      </c>
      <c r="B692" s="728" t="s">
        <v>2677</v>
      </c>
      <c r="C692" s="728" t="s">
        <v>2683</v>
      </c>
      <c r="D692" s="811" t="s">
        <v>5087</v>
      </c>
      <c r="E692" s="812" t="s">
        <v>2696</v>
      </c>
      <c r="F692" s="728" t="s">
        <v>2678</v>
      </c>
      <c r="G692" s="728" t="s">
        <v>3046</v>
      </c>
      <c r="H692" s="728" t="s">
        <v>568</v>
      </c>
      <c r="I692" s="728" t="s">
        <v>3047</v>
      </c>
      <c r="J692" s="728" t="s">
        <v>3048</v>
      </c>
      <c r="K692" s="728" t="s">
        <v>3049</v>
      </c>
      <c r="L692" s="729">
        <v>344</v>
      </c>
      <c r="M692" s="729">
        <v>344</v>
      </c>
      <c r="N692" s="728">
        <v>1</v>
      </c>
      <c r="O692" s="813">
        <v>0.5</v>
      </c>
      <c r="P692" s="729">
        <v>344</v>
      </c>
      <c r="Q692" s="746">
        <v>1</v>
      </c>
      <c r="R692" s="728">
        <v>1</v>
      </c>
      <c r="S692" s="746">
        <v>1</v>
      </c>
      <c r="T692" s="813">
        <v>0.5</v>
      </c>
      <c r="U692" s="769">
        <v>1</v>
      </c>
    </row>
    <row r="693" spans="1:21" ht="14.4" customHeight="1" x14ac:dyDescent="0.3">
      <c r="A693" s="727">
        <v>32</v>
      </c>
      <c r="B693" s="728" t="s">
        <v>2677</v>
      </c>
      <c r="C693" s="728" t="s">
        <v>2683</v>
      </c>
      <c r="D693" s="811" t="s">
        <v>5087</v>
      </c>
      <c r="E693" s="812" t="s">
        <v>2696</v>
      </c>
      <c r="F693" s="728" t="s">
        <v>2678</v>
      </c>
      <c r="G693" s="728" t="s">
        <v>3046</v>
      </c>
      <c r="H693" s="728" t="s">
        <v>568</v>
      </c>
      <c r="I693" s="728" t="s">
        <v>3474</v>
      </c>
      <c r="J693" s="728" t="s">
        <v>3048</v>
      </c>
      <c r="K693" s="728" t="s">
        <v>2851</v>
      </c>
      <c r="L693" s="729">
        <v>0</v>
      </c>
      <c r="M693" s="729">
        <v>0</v>
      </c>
      <c r="N693" s="728">
        <v>1</v>
      </c>
      <c r="O693" s="813">
        <v>1</v>
      </c>
      <c r="P693" s="729">
        <v>0</v>
      </c>
      <c r="Q693" s="746"/>
      <c r="R693" s="728">
        <v>1</v>
      </c>
      <c r="S693" s="746">
        <v>1</v>
      </c>
      <c r="T693" s="813">
        <v>1</v>
      </c>
      <c r="U693" s="769">
        <v>1</v>
      </c>
    </row>
    <row r="694" spans="1:21" ht="14.4" customHeight="1" x14ac:dyDescent="0.3">
      <c r="A694" s="727">
        <v>32</v>
      </c>
      <c r="B694" s="728" t="s">
        <v>2677</v>
      </c>
      <c r="C694" s="728" t="s">
        <v>2683</v>
      </c>
      <c r="D694" s="811" t="s">
        <v>5087</v>
      </c>
      <c r="E694" s="812" t="s">
        <v>2696</v>
      </c>
      <c r="F694" s="728" t="s">
        <v>2678</v>
      </c>
      <c r="G694" s="728" t="s">
        <v>3286</v>
      </c>
      <c r="H694" s="728" t="s">
        <v>568</v>
      </c>
      <c r="I694" s="728" t="s">
        <v>3287</v>
      </c>
      <c r="J694" s="728" t="s">
        <v>812</v>
      </c>
      <c r="K694" s="728" t="s">
        <v>3288</v>
      </c>
      <c r="L694" s="729">
        <v>18.809999999999999</v>
      </c>
      <c r="M694" s="729">
        <v>18.809999999999999</v>
      </c>
      <c r="N694" s="728">
        <v>1</v>
      </c>
      <c r="O694" s="813">
        <v>1</v>
      </c>
      <c r="P694" s="729"/>
      <c r="Q694" s="746">
        <v>0</v>
      </c>
      <c r="R694" s="728"/>
      <c r="S694" s="746">
        <v>0</v>
      </c>
      <c r="T694" s="813"/>
      <c r="U694" s="769">
        <v>0</v>
      </c>
    </row>
    <row r="695" spans="1:21" ht="14.4" customHeight="1" x14ac:dyDescent="0.3">
      <c r="A695" s="727">
        <v>32</v>
      </c>
      <c r="B695" s="728" t="s">
        <v>2677</v>
      </c>
      <c r="C695" s="728" t="s">
        <v>2683</v>
      </c>
      <c r="D695" s="811" t="s">
        <v>5087</v>
      </c>
      <c r="E695" s="812" t="s">
        <v>2696</v>
      </c>
      <c r="F695" s="728" t="s">
        <v>2678</v>
      </c>
      <c r="G695" s="728" t="s">
        <v>2802</v>
      </c>
      <c r="H695" s="728" t="s">
        <v>568</v>
      </c>
      <c r="I695" s="728" t="s">
        <v>3475</v>
      </c>
      <c r="J695" s="728" t="s">
        <v>805</v>
      </c>
      <c r="K695" s="728" t="s">
        <v>3198</v>
      </c>
      <c r="L695" s="729">
        <v>91.11</v>
      </c>
      <c r="M695" s="729">
        <v>91.11</v>
      </c>
      <c r="N695" s="728">
        <v>1</v>
      </c>
      <c r="O695" s="813">
        <v>0.5</v>
      </c>
      <c r="P695" s="729">
        <v>91.11</v>
      </c>
      <c r="Q695" s="746">
        <v>1</v>
      </c>
      <c r="R695" s="728">
        <v>1</v>
      </c>
      <c r="S695" s="746">
        <v>1</v>
      </c>
      <c r="T695" s="813">
        <v>0.5</v>
      </c>
      <c r="U695" s="769">
        <v>1</v>
      </c>
    </row>
    <row r="696" spans="1:21" ht="14.4" customHeight="1" x14ac:dyDescent="0.3">
      <c r="A696" s="727">
        <v>32</v>
      </c>
      <c r="B696" s="728" t="s">
        <v>2677</v>
      </c>
      <c r="C696" s="728" t="s">
        <v>2683</v>
      </c>
      <c r="D696" s="811" t="s">
        <v>5087</v>
      </c>
      <c r="E696" s="812" t="s">
        <v>2696</v>
      </c>
      <c r="F696" s="728" t="s">
        <v>2678</v>
      </c>
      <c r="G696" s="728" t="s">
        <v>3476</v>
      </c>
      <c r="H696" s="728" t="s">
        <v>661</v>
      </c>
      <c r="I696" s="728" t="s">
        <v>3477</v>
      </c>
      <c r="J696" s="728" t="s">
        <v>3478</v>
      </c>
      <c r="K696" s="728" t="s">
        <v>2394</v>
      </c>
      <c r="L696" s="729">
        <v>79.48</v>
      </c>
      <c r="M696" s="729">
        <v>79.48</v>
      </c>
      <c r="N696" s="728">
        <v>1</v>
      </c>
      <c r="O696" s="813">
        <v>0.5</v>
      </c>
      <c r="P696" s="729">
        <v>79.48</v>
      </c>
      <c r="Q696" s="746">
        <v>1</v>
      </c>
      <c r="R696" s="728">
        <v>1</v>
      </c>
      <c r="S696" s="746">
        <v>1</v>
      </c>
      <c r="T696" s="813">
        <v>0.5</v>
      </c>
      <c r="U696" s="769">
        <v>1</v>
      </c>
    </row>
    <row r="697" spans="1:21" ht="14.4" customHeight="1" x14ac:dyDescent="0.3">
      <c r="A697" s="727">
        <v>32</v>
      </c>
      <c r="B697" s="728" t="s">
        <v>2677</v>
      </c>
      <c r="C697" s="728" t="s">
        <v>2683</v>
      </c>
      <c r="D697" s="811" t="s">
        <v>5087</v>
      </c>
      <c r="E697" s="812" t="s">
        <v>2696</v>
      </c>
      <c r="F697" s="728" t="s">
        <v>2678</v>
      </c>
      <c r="G697" s="728" t="s">
        <v>3479</v>
      </c>
      <c r="H697" s="728" t="s">
        <v>568</v>
      </c>
      <c r="I697" s="728" t="s">
        <v>3480</v>
      </c>
      <c r="J697" s="728" t="s">
        <v>3481</v>
      </c>
      <c r="K697" s="728" t="s">
        <v>3482</v>
      </c>
      <c r="L697" s="729">
        <v>0</v>
      </c>
      <c r="M697" s="729">
        <v>0</v>
      </c>
      <c r="N697" s="728">
        <v>1</v>
      </c>
      <c r="O697" s="813">
        <v>0.5</v>
      </c>
      <c r="P697" s="729">
        <v>0</v>
      </c>
      <c r="Q697" s="746"/>
      <c r="R697" s="728">
        <v>1</v>
      </c>
      <c r="S697" s="746">
        <v>1</v>
      </c>
      <c r="T697" s="813">
        <v>0.5</v>
      </c>
      <c r="U697" s="769">
        <v>1</v>
      </c>
    </row>
    <row r="698" spans="1:21" ht="14.4" customHeight="1" x14ac:dyDescent="0.3">
      <c r="A698" s="727">
        <v>32</v>
      </c>
      <c r="B698" s="728" t="s">
        <v>2677</v>
      </c>
      <c r="C698" s="728" t="s">
        <v>2683</v>
      </c>
      <c r="D698" s="811" t="s">
        <v>5087</v>
      </c>
      <c r="E698" s="812" t="s">
        <v>2696</v>
      </c>
      <c r="F698" s="728" t="s">
        <v>2678</v>
      </c>
      <c r="G698" s="728" t="s">
        <v>2751</v>
      </c>
      <c r="H698" s="728" t="s">
        <v>661</v>
      </c>
      <c r="I698" s="728" t="s">
        <v>2260</v>
      </c>
      <c r="J698" s="728" t="s">
        <v>2261</v>
      </c>
      <c r="K698" s="728" t="s">
        <v>2262</v>
      </c>
      <c r="L698" s="729">
        <v>846.47</v>
      </c>
      <c r="M698" s="729">
        <v>846.47</v>
      </c>
      <c r="N698" s="728">
        <v>1</v>
      </c>
      <c r="O698" s="813">
        <v>0.5</v>
      </c>
      <c r="P698" s="729"/>
      <c r="Q698" s="746">
        <v>0</v>
      </c>
      <c r="R698" s="728"/>
      <c r="S698" s="746">
        <v>0</v>
      </c>
      <c r="T698" s="813"/>
      <c r="U698" s="769">
        <v>0</v>
      </c>
    </row>
    <row r="699" spans="1:21" ht="14.4" customHeight="1" x14ac:dyDescent="0.3">
      <c r="A699" s="727">
        <v>32</v>
      </c>
      <c r="B699" s="728" t="s">
        <v>2677</v>
      </c>
      <c r="C699" s="728" t="s">
        <v>2683</v>
      </c>
      <c r="D699" s="811" t="s">
        <v>5087</v>
      </c>
      <c r="E699" s="812" t="s">
        <v>2696</v>
      </c>
      <c r="F699" s="728" t="s">
        <v>2678</v>
      </c>
      <c r="G699" s="728" t="s">
        <v>2751</v>
      </c>
      <c r="H699" s="728" t="s">
        <v>661</v>
      </c>
      <c r="I699" s="728" t="s">
        <v>2260</v>
      </c>
      <c r="J699" s="728" t="s">
        <v>2261</v>
      </c>
      <c r="K699" s="728" t="s">
        <v>2262</v>
      </c>
      <c r="L699" s="729">
        <v>3231.81</v>
      </c>
      <c r="M699" s="729">
        <v>6463.62</v>
      </c>
      <c r="N699" s="728">
        <v>2</v>
      </c>
      <c r="O699" s="813">
        <v>1</v>
      </c>
      <c r="P699" s="729">
        <v>6463.62</v>
      </c>
      <c r="Q699" s="746">
        <v>1</v>
      </c>
      <c r="R699" s="728">
        <v>2</v>
      </c>
      <c r="S699" s="746">
        <v>1</v>
      </c>
      <c r="T699" s="813">
        <v>1</v>
      </c>
      <c r="U699" s="769">
        <v>1</v>
      </c>
    </row>
    <row r="700" spans="1:21" ht="14.4" customHeight="1" x14ac:dyDescent="0.3">
      <c r="A700" s="727">
        <v>32</v>
      </c>
      <c r="B700" s="728" t="s">
        <v>2677</v>
      </c>
      <c r="C700" s="728" t="s">
        <v>2683</v>
      </c>
      <c r="D700" s="811" t="s">
        <v>5087</v>
      </c>
      <c r="E700" s="812" t="s">
        <v>2696</v>
      </c>
      <c r="F700" s="728" t="s">
        <v>2678</v>
      </c>
      <c r="G700" s="728" t="s">
        <v>2808</v>
      </c>
      <c r="H700" s="728" t="s">
        <v>568</v>
      </c>
      <c r="I700" s="728" t="s">
        <v>2885</v>
      </c>
      <c r="J700" s="728" t="s">
        <v>2886</v>
      </c>
      <c r="K700" s="728" t="s">
        <v>2887</v>
      </c>
      <c r="L700" s="729">
        <v>42.51</v>
      </c>
      <c r="M700" s="729">
        <v>42.51</v>
      </c>
      <c r="N700" s="728">
        <v>1</v>
      </c>
      <c r="O700" s="813">
        <v>0.5</v>
      </c>
      <c r="P700" s="729"/>
      <c r="Q700" s="746">
        <v>0</v>
      </c>
      <c r="R700" s="728"/>
      <c r="S700" s="746">
        <v>0</v>
      </c>
      <c r="T700" s="813"/>
      <c r="U700" s="769">
        <v>0</v>
      </c>
    </row>
    <row r="701" spans="1:21" ht="14.4" customHeight="1" x14ac:dyDescent="0.3">
      <c r="A701" s="727">
        <v>32</v>
      </c>
      <c r="B701" s="728" t="s">
        <v>2677</v>
      </c>
      <c r="C701" s="728" t="s">
        <v>2683</v>
      </c>
      <c r="D701" s="811" t="s">
        <v>5087</v>
      </c>
      <c r="E701" s="812" t="s">
        <v>2696</v>
      </c>
      <c r="F701" s="728" t="s">
        <v>2678</v>
      </c>
      <c r="G701" s="728" t="s">
        <v>2808</v>
      </c>
      <c r="H701" s="728" t="s">
        <v>568</v>
      </c>
      <c r="I701" s="728" t="s">
        <v>2809</v>
      </c>
      <c r="J701" s="728" t="s">
        <v>902</v>
      </c>
      <c r="K701" s="728" t="s">
        <v>2810</v>
      </c>
      <c r="L701" s="729">
        <v>0</v>
      </c>
      <c r="M701" s="729">
        <v>0</v>
      </c>
      <c r="N701" s="728">
        <v>1</v>
      </c>
      <c r="O701" s="813">
        <v>1</v>
      </c>
      <c r="P701" s="729">
        <v>0</v>
      </c>
      <c r="Q701" s="746"/>
      <c r="R701" s="728">
        <v>1</v>
      </c>
      <c r="S701" s="746">
        <v>1</v>
      </c>
      <c r="T701" s="813">
        <v>1</v>
      </c>
      <c r="U701" s="769">
        <v>1</v>
      </c>
    </row>
    <row r="702" spans="1:21" ht="14.4" customHeight="1" x14ac:dyDescent="0.3">
      <c r="A702" s="727">
        <v>32</v>
      </c>
      <c r="B702" s="728" t="s">
        <v>2677</v>
      </c>
      <c r="C702" s="728" t="s">
        <v>2683</v>
      </c>
      <c r="D702" s="811" t="s">
        <v>5087</v>
      </c>
      <c r="E702" s="812" t="s">
        <v>2696</v>
      </c>
      <c r="F702" s="728" t="s">
        <v>2678</v>
      </c>
      <c r="G702" s="728" t="s">
        <v>2808</v>
      </c>
      <c r="H702" s="728" t="s">
        <v>568</v>
      </c>
      <c r="I702" s="728" t="s">
        <v>2944</v>
      </c>
      <c r="J702" s="728" t="s">
        <v>902</v>
      </c>
      <c r="K702" s="728" t="s">
        <v>2887</v>
      </c>
      <c r="L702" s="729">
        <v>42.51</v>
      </c>
      <c r="M702" s="729">
        <v>212.55</v>
      </c>
      <c r="N702" s="728">
        <v>5</v>
      </c>
      <c r="O702" s="813">
        <v>3</v>
      </c>
      <c r="P702" s="729">
        <v>85.02</v>
      </c>
      <c r="Q702" s="746">
        <v>0.39999999999999997</v>
      </c>
      <c r="R702" s="728">
        <v>2</v>
      </c>
      <c r="S702" s="746">
        <v>0.4</v>
      </c>
      <c r="T702" s="813">
        <v>1</v>
      </c>
      <c r="U702" s="769">
        <v>0.33333333333333331</v>
      </c>
    </row>
    <row r="703" spans="1:21" ht="14.4" customHeight="1" x14ac:dyDescent="0.3">
      <c r="A703" s="727">
        <v>32</v>
      </c>
      <c r="B703" s="728" t="s">
        <v>2677</v>
      </c>
      <c r="C703" s="728" t="s">
        <v>2683</v>
      </c>
      <c r="D703" s="811" t="s">
        <v>5087</v>
      </c>
      <c r="E703" s="812" t="s">
        <v>2696</v>
      </c>
      <c r="F703" s="728" t="s">
        <v>2678</v>
      </c>
      <c r="G703" s="728" t="s">
        <v>2998</v>
      </c>
      <c r="H703" s="728" t="s">
        <v>568</v>
      </c>
      <c r="I703" s="728" t="s">
        <v>3320</v>
      </c>
      <c r="J703" s="728" t="s">
        <v>1072</v>
      </c>
      <c r="K703" s="728" t="s">
        <v>3000</v>
      </c>
      <c r="L703" s="729">
        <v>107.27</v>
      </c>
      <c r="M703" s="729">
        <v>3110.83</v>
      </c>
      <c r="N703" s="728">
        <v>29</v>
      </c>
      <c r="O703" s="813">
        <v>11</v>
      </c>
      <c r="P703" s="729">
        <v>1394.51</v>
      </c>
      <c r="Q703" s="746">
        <v>0.44827586206896552</v>
      </c>
      <c r="R703" s="728">
        <v>13</v>
      </c>
      <c r="S703" s="746">
        <v>0.44827586206896552</v>
      </c>
      <c r="T703" s="813">
        <v>4.5</v>
      </c>
      <c r="U703" s="769">
        <v>0.40909090909090912</v>
      </c>
    </row>
    <row r="704" spans="1:21" ht="14.4" customHeight="1" x14ac:dyDescent="0.3">
      <c r="A704" s="727">
        <v>32</v>
      </c>
      <c r="B704" s="728" t="s">
        <v>2677</v>
      </c>
      <c r="C704" s="728" t="s">
        <v>2683</v>
      </c>
      <c r="D704" s="811" t="s">
        <v>5087</v>
      </c>
      <c r="E704" s="812" t="s">
        <v>2696</v>
      </c>
      <c r="F704" s="728" t="s">
        <v>2678</v>
      </c>
      <c r="G704" s="728" t="s">
        <v>2998</v>
      </c>
      <c r="H704" s="728" t="s">
        <v>568</v>
      </c>
      <c r="I704" s="728" t="s">
        <v>2999</v>
      </c>
      <c r="J704" s="728" t="s">
        <v>1072</v>
      </c>
      <c r="K704" s="728" t="s">
        <v>3000</v>
      </c>
      <c r="L704" s="729">
        <v>107.27</v>
      </c>
      <c r="M704" s="729">
        <v>1501.78</v>
      </c>
      <c r="N704" s="728">
        <v>14</v>
      </c>
      <c r="O704" s="813">
        <v>4.5</v>
      </c>
      <c r="P704" s="729">
        <v>750.89</v>
      </c>
      <c r="Q704" s="746">
        <v>0.5</v>
      </c>
      <c r="R704" s="728">
        <v>7</v>
      </c>
      <c r="S704" s="746">
        <v>0.5</v>
      </c>
      <c r="T704" s="813">
        <v>2.5</v>
      </c>
      <c r="U704" s="769">
        <v>0.55555555555555558</v>
      </c>
    </row>
    <row r="705" spans="1:21" ht="14.4" customHeight="1" x14ac:dyDescent="0.3">
      <c r="A705" s="727">
        <v>32</v>
      </c>
      <c r="B705" s="728" t="s">
        <v>2677</v>
      </c>
      <c r="C705" s="728" t="s">
        <v>2683</v>
      </c>
      <c r="D705" s="811" t="s">
        <v>5087</v>
      </c>
      <c r="E705" s="812" t="s">
        <v>2696</v>
      </c>
      <c r="F705" s="728" t="s">
        <v>2678</v>
      </c>
      <c r="G705" s="728" t="s">
        <v>3483</v>
      </c>
      <c r="H705" s="728" t="s">
        <v>568</v>
      </c>
      <c r="I705" s="728" t="s">
        <v>3484</v>
      </c>
      <c r="J705" s="728" t="s">
        <v>1106</v>
      </c>
      <c r="K705" s="728" t="s">
        <v>3485</v>
      </c>
      <c r="L705" s="729">
        <v>50.64</v>
      </c>
      <c r="M705" s="729">
        <v>708.96</v>
      </c>
      <c r="N705" s="728">
        <v>14</v>
      </c>
      <c r="O705" s="813">
        <v>5.5</v>
      </c>
      <c r="P705" s="729">
        <v>303.84000000000003</v>
      </c>
      <c r="Q705" s="746">
        <v>0.4285714285714286</v>
      </c>
      <c r="R705" s="728">
        <v>6</v>
      </c>
      <c r="S705" s="746">
        <v>0.42857142857142855</v>
      </c>
      <c r="T705" s="813">
        <v>2.5</v>
      </c>
      <c r="U705" s="769">
        <v>0.45454545454545453</v>
      </c>
    </row>
    <row r="706" spans="1:21" ht="14.4" customHeight="1" x14ac:dyDescent="0.3">
      <c r="A706" s="727">
        <v>32</v>
      </c>
      <c r="B706" s="728" t="s">
        <v>2677</v>
      </c>
      <c r="C706" s="728" t="s">
        <v>2683</v>
      </c>
      <c r="D706" s="811" t="s">
        <v>5087</v>
      </c>
      <c r="E706" s="812" t="s">
        <v>2696</v>
      </c>
      <c r="F706" s="728" t="s">
        <v>2678</v>
      </c>
      <c r="G706" s="728" t="s">
        <v>3483</v>
      </c>
      <c r="H706" s="728" t="s">
        <v>568</v>
      </c>
      <c r="I706" s="728" t="s">
        <v>3486</v>
      </c>
      <c r="J706" s="728" t="s">
        <v>1106</v>
      </c>
      <c r="K706" s="728" t="s">
        <v>3487</v>
      </c>
      <c r="L706" s="729">
        <v>0</v>
      </c>
      <c r="M706" s="729">
        <v>0</v>
      </c>
      <c r="N706" s="728">
        <v>1</v>
      </c>
      <c r="O706" s="813">
        <v>0.5</v>
      </c>
      <c r="P706" s="729">
        <v>0</v>
      </c>
      <c r="Q706" s="746"/>
      <c r="R706" s="728">
        <v>1</v>
      </c>
      <c r="S706" s="746">
        <v>1</v>
      </c>
      <c r="T706" s="813">
        <v>0.5</v>
      </c>
      <c r="U706" s="769">
        <v>1</v>
      </c>
    </row>
    <row r="707" spans="1:21" ht="14.4" customHeight="1" x14ac:dyDescent="0.3">
      <c r="A707" s="727">
        <v>32</v>
      </c>
      <c r="B707" s="728" t="s">
        <v>2677</v>
      </c>
      <c r="C707" s="728" t="s">
        <v>2683</v>
      </c>
      <c r="D707" s="811" t="s">
        <v>5087</v>
      </c>
      <c r="E707" s="812" t="s">
        <v>2696</v>
      </c>
      <c r="F707" s="728" t="s">
        <v>2678</v>
      </c>
      <c r="G707" s="728" t="s">
        <v>2815</v>
      </c>
      <c r="H707" s="728" t="s">
        <v>568</v>
      </c>
      <c r="I707" s="728" t="s">
        <v>2816</v>
      </c>
      <c r="J707" s="728" t="s">
        <v>1042</v>
      </c>
      <c r="K707" s="728" t="s">
        <v>2817</v>
      </c>
      <c r="L707" s="729">
        <v>420.07</v>
      </c>
      <c r="M707" s="729">
        <v>5460.91</v>
      </c>
      <c r="N707" s="728">
        <v>13</v>
      </c>
      <c r="O707" s="813">
        <v>6.5</v>
      </c>
      <c r="P707" s="729">
        <v>2520.42</v>
      </c>
      <c r="Q707" s="746">
        <v>0.46153846153846156</v>
      </c>
      <c r="R707" s="728">
        <v>6</v>
      </c>
      <c r="S707" s="746">
        <v>0.46153846153846156</v>
      </c>
      <c r="T707" s="813">
        <v>3</v>
      </c>
      <c r="U707" s="769">
        <v>0.46153846153846156</v>
      </c>
    </row>
    <row r="708" spans="1:21" ht="14.4" customHeight="1" x14ac:dyDescent="0.3">
      <c r="A708" s="727">
        <v>32</v>
      </c>
      <c r="B708" s="728" t="s">
        <v>2677</v>
      </c>
      <c r="C708" s="728" t="s">
        <v>2683</v>
      </c>
      <c r="D708" s="811" t="s">
        <v>5087</v>
      </c>
      <c r="E708" s="812" t="s">
        <v>2696</v>
      </c>
      <c r="F708" s="728" t="s">
        <v>2678</v>
      </c>
      <c r="G708" s="728" t="s">
        <v>2815</v>
      </c>
      <c r="H708" s="728" t="s">
        <v>568</v>
      </c>
      <c r="I708" s="728" t="s">
        <v>2816</v>
      </c>
      <c r="J708" s="728" t="s">
        <v>1042</v>
      </c>
      <c r="K708" s="728" t="s">
        <v>2817</v>
      </c>
      <c r="L708" s="729">
        <v>421.79</v>
      </c>
      <c r="M708" s="729">
        <v>3796.1100000000006</v>
      </c>
      <c r="N708" s="728">
        <v>9</v>
      </c>
      <c r="O708" s="813">
        <v>5</v>
      </c>
      <c r="P708" s="729">
        <v>1687.16</v>
      </c>
      <c r="Q708" s="746">
        <v>0.44444444444444442</v>
      </c>
      <c r="R708" s="728">
        <v>4</v>
      </c>
      <c r="S708" s="746">
        <v>0.44444444444444442</v>
      </c>
      <c r="T708" s="813">
        <v>2</v>
      </c>
      <c r="U708" s="769">
        <v>0.4</v>
      </c>
    </row>
    <row r="709" spans="1:21" ht="14.4" customHeight="1" x14ac:dyDescent="0.3">
      <c r="A709" s="727">
        <v>32</v>
      </c>
      <c r="B709" s="728" t="s">
        <v>2677</v>
      </c>
      <c r="C709" s="728" t="s">
        <v>2683</v>
      </c>
      <c r="D709" s="811" t="s">
        <v>5087</v>
      </c>
      <c r="E709" s="812" t="s">
        <v>2696</v>
      </c>
      <c r="F709" s="728" t="s">
        <v>2678</v>
      </c>
      <c r="G709" s="728" t="s">
        <v>2752</v>
      </c>
      <c r="H709" s="728" t="s">
        <v>568</v>
      </c>
      <c r="I709" s="728" t="s">
        <v>2753</v>
      </c>
      <c r="J709" s="728" t="s">
        <v>1001</v>
      </c>
      <c r="K709" s="728" t="s">
        <v>2754</v>
      </c>
      <c r="L709" s="729">
        <v>33</v>
      </c>
      <c r="M709" s="729">
        <v>33</v>
      </c>
      <c r="N709" s="728">
        <v>1</v>
      </c>
      <c r="O709" s="813">
        <v>0.5</v>
      </c>
      <c r="P709" s="729">
        <v>33</v>
      </c>
      <c r="Q709" s="746">
        <v>1</v>
      </c>
      <c r="R709" s="728">
        <v>1</v>
      </c>
      <c r="S709" s="746">
        <v>1</v>
      </c>
      <c r="T709" s="813">
        <v>0.5</v>
      </c>
      <c r="U709" s="769">
        <v>1</v>
      </c>
    </row>
    <row r="710" spans="1:21" ht="14.4" customHeight="1" x14ac:dyDescent="0.3">
      <c r="A710" s="727">
        <v>32</v>
      </c>
      <c r="B710" s="728" t="s">
        <v>2677</v>
      </c>
      <c r="C710" s="728" t="s">
        <v>2683</v>
      </c>
      <c r="D710" s="811" t="s">
        <v>5087</v>
      </c>
      <c r="E710" s="812" t="s">
        <v>2696</v>
      </c>
      <c r="F710" s="728" t="s">
        <v>2678</v>
      </c>
      <c r="G710" s="728" t="s">
        <v>2752</v>
      </c>
      <c r="H710" s="728" t="s">
        <v>568</v>
      </c>
      <c r="I710" s="728" t="s">
        <v>3061</v>
      </c>
      <c r="J710" s="728" t="s">
        <v>1680</v>
      </c>
      <c r="K710" s="728" t="s">
        <v>3062</v>
      </c>
      <c r="L710" s="729">
        <v>55.01</v>
      </c>
      <c r="M710" s="729">
        <v>55.01</v>
      </c>
      <c r="N710" s="728">
        <v>1</v>
      </c>
      <c r="O710" s="813">
        <v>1</v>
      </c>
      <c r="P710" s="729"/>
      <c r="Q710" s="746">
        <v>0</v>
      </c>
      <c r="R710" s="728"/>
      <c r="S710" s="746">
        <v>0</v>
      </c>
      <c r="T710" s="813"/>
      <c r="U710" s="769">
        <v>0</v>
      </c>
    </row>
    <row r="711" spans="1:21" ht="14.4" customHeight="1" x14ac:dyDescent="0.3">
      <c r="A711" s="727">
        <v>32</v>
      </c>
      <c r="B711" s="728" t="s">
        <v>2677</v>
      </c>
      <c r="C711" s="728" t="s">
        <v>2683</v>
      </c>
      <c r="D711" s="811" t="s">
        <v>5087</v>
      </c>
      <c r="E711" s="812" t="s">
        <v>2696</v>
      </c>
      <c r="F711" s="728" t="s">
        <v>2678</v>
      </c>
      <c r="G711" s="728" t="s">
        <v>3488</v>
      </c>
      <c r="H711" s="728" t="s">
        <v>661</v>
      </c>
      <c r="I711" s="728" t="s">
        <v>3489</v>
      </c>
      <c r="J711" s="728" t="s">
        <v>3490</v>
      </c>
      <c r="K711" s="728" t="s">
        <v>3491</v>
      </c>
      <c r="L711" s="729">
        <v>2179.9299999999998</v>
      </c>
      <c r="M711" s="729">
        <v>37058.81</v>
      </c>
      <c r="N711" s="728">
        <v>17</v>
      </c>
      <c r="O711" s="813">
        <v>2</v>
      </c>
      <c r="P711" s="729">
        <v>37058.81</v>
      </c>
      <c r="Q711" s="746">
        <v>1</v>
      </c>
      <c r="R711" s="728">
        <v>17</v>
      </c>
      <c r="S711" s="746">
        <v>1</v>
      </c>
      <c r="T711" s="813">
        <v>2</v>
      </c>
      <c r="U711" s="769">
        <v>1</v>
      </c>
    </row>
    <row r="712" spans="1:21" ht="14.4" customHeight="1" x14ac:dyDescent="0.3">
      <c r="A712" s="727">
        <v>32</v>
      </c>
      <c r="B712" s="728" t="s">
        <v>2677</v>
      </c>
      <c r="C712" s="728" t="s">
        <v>2683</v>
      </c>
      <c r="D712" s="811" t="s">
        <v>5087</v>
      </c>
      <c r="E712" s="812" t="s">
        <v>2696</v>
      </c>
      <c r="F712" s="728" t="s">
        <v>2678</v>
      </c>
      <c r="G712" s="728" t="s">
        <v>3492</v>
      </c>
      <c r="H712" s="728" t="s">
        <v>568</v>
      </c>
      <c r="I712" s="728" t="s">
        <v>3493</v>
      </c>
      <c r="J712" s="728" t="s">
        <v>3494</v>
      </c>
      <c r="K712" s="728" t="s">
        <v>3495</v>
      </c>
      <c r="L712" s="729">
        <v>2615.92</v>
      </c>
      <c r="M712" s="729">
        <v>115100.47999999998</v>
      </c>
      <c r="N712" s="728">
        <v>44</v>
      </c>
      <c r="O712" s="813">
        <v>13.5</v>
      </c>
      <c r="P712" s="729">
        <v>115100.47999999998</v>
      </c>
      <c r="Q712" s="746">
        <v>1</v>
      </c>
      <c r="R712" s="728">
        <v>44</v>
      </c>
      <c r="S712" s="746">
        <v>1</v>
      </c>
      <c r="T712" s="813">
        <v>13.5</v>
      </c>
      <c r="U712" s="769">
        <v>1</v>
      </c>
    </row>
    <row r="713" spans="1:21" ht="14.4" customHeight="1" x14ac:dyDescent="0.3">
      <c r="A713" s="727">
        <v>32</v>
      </c>
      <c r="B713" s="728" t="s">
        <v>2677</v>
      </c>
      <c r="C713" s="728" t="s">
        <v>2683</v>
      </c>
      <c r="D713" s="811" t="s">
        <v>5087</v>
      </c>
      <c r="E713" s="812" t="s">
        <v>2696</v>
      </c>
      <c r="F713" s="728" t="s">
        <v>2678</v>
      </c>
      <c r="G713" s="728" t="s">
        <v>3492</v>
      </c>
      <c r="H713" s="728" t="s">
        <v>568</v>
      </c>
      <c r="I713" s="728" t="s">
        <v>3496</v>
      </c>
      <c r="J713" s="728" t="s">
        <v>3494</v>
      </c>
      <c r="K713" s="728" t="s">
        <v>3497</v>
      </c>
      <c r="L713" s="729">
        <v>4359.8599999999997</v>
      </c>
      <c r="M713" s="729">
        <v>4359.8599999999997</v>
      </c>
      <c r="N713" s="728">
        <v>1</v>
      </c>
      <c r="O713" s="813">
        <v>1</v>
      </c>
      <c r="P713" s="729">
        <v>4359.8599999999997</v>
      </c>
      <c r="Q713" s="746">
        <v>1</v>
      </c>
      <c r="R713" s="728">
        <v>1</v>
      </c>
      <c r="S713" s="746">
        <v>1</v>
      </c>
      <c r="T713" s="813">
        <v>1</v>
      </c>
      <c r="U713" s="769">
        <v>1</v>
      </c>
    </row>
    <row r="714" spans="1:21" ht="14.4" customHeight="1" x14ac:dyDescent="0.3">
      <c r="A714" s="727">
        <v>32</v>
      </c>
      <c r="B714" s="728" t="s">
        <v>2677</v>
      </c>
      <c r="C714" s="728" t="s">
        <v>2683</v>
      </c>
      <c r="D714" s="811" t="s">
        <v>5087</v>
      </c>
      <c r="E714" s="812" t="s">
        <v>2696</v>
      </c>
      <c r="F714" s="728" t="s">
        <v>2678</v>
      </c>
      <c r="G714" s="728" t="s">
        <v>3498</v>
      </c>
      <c r="H714" s="728" t="s">
        <v>568</v>
      </c>
      <c r="I714" s="728" t="s">
        <v>3499</v>
      </c>
      <c r="J714" s="728" t="s">
        <v>1048</v>
      </c>
      <c r="K714" s="728" t="s">
        <v>3500</v>
      </c>
      <c r="L714" s="729">
        <v>0</v>
      </c>
      <c r="M714" s="729">
        <v>0</v>
      </c>
      <c r="N714" s="728">
        <v>1</v>
      </c>
      <c r="O714" s="813">
        <v>0.5</v>
      </c>
      <c r="P714" s="729">
        <v>0</v>
      </c>
      <c r="Q714" s="746"/>
      <c r="R714" s="728">
        <v>1</v>
      </c>
      <c r="S714" s="746">
        <v>1</v>
      </c>
      <c r="T714" s="813">
        <v>0.5</v>
      </c>
      <c r="U714" s="769">
        <v>1</v>
      </c>
    </row>
    <row r="715" spans="1:21" ht="14.4" customHeight="1" x14ac:dyDescent="0.3">
      <c r="A715" s="727">
        <v>32</v>
      </c>
      <c r="B715" s="728" t="s">
        <v>2677</v>
      </c>
      <c r="C715" s="728" t="s">
        <v>2683</v>
      </c>
      <c r="D715" s="811" t="s">
        <v>5087</v>
      </c>
      <c r="E715" s="812" t="s">
        <v>2696</v>
      </c>
      <c r="F715" s="728" t="s">
        <v>2678</v>
      </c>
      <c r="G715" s="728" t="s">
        <v>3501</v>
      </c>
      <c r="H715" s="728" t="s">
        <v>568</v>
      </c>
      <c r="I715" s="728" t="s">
        <v>3502</v>
      </c>
      <c r="J715" s="728" t="s">
        <v>1438</v>
      </c>
      <c r="K715" s="728" t="s">
        <v>3503</v>
      </c>
      <c r="L715" s="729">
        <v>48.09</v>
      </c>
      <c r="M715" s="729">
        <v>48.09</v>
      </c>
      <c r="N715" s="728">
        <v>1</v>
      </c>
      <c r="O715" s="813">
        <v>1</v>
      </c>
      <c r="P715" s="729">
        <v>48.09</v>
      </c>
      <c r="Q715" s="746">
        <v>1</v>
      </c>
      <c r="R715" s="728">
        <v>1</v>
      </c>
      <c r="S715" s="746">
        <v>1</v>
      </c>
      <c r="T715" s="813">
        <v>1</v>
      </c>
      <c r="U715" s="769">
        <v>1</v>
      </c>
    </row>
    <row r="716" spans="1:21" ht="14.4" customHeight="1" x14ac:dyDescent="0.3">
      <c r="A716" s="727">
        <v>32</v>
      </c>
      <c r="B716" s="728" t="s">
        <v>2677</v>
      </c>
      <c r="C716" s="728" t="s">
        <v>2683</v>
      </c>
      <c r="D716" s="811" t="s">
        <v>5087</v>
      </c>
      <c r="E716" s="812" t="s">
        <v>2696</v>
      </c>
      <c r="F716" s="728" t="s">
        <v>2678</v>
      </c>
      <c r="G716" s="728" t="s">
        <v>3504</v>
      </c>
      <c r="H716" s="728" t="s">
        <v>568</v>
      </c>
      <c r="I716" s="728" t="s">
        <v>3505</v>
      </c>
      <c r="J716" s="728" t="s">
        <v>820</v>
      </c>
      <c r="K716" s="728" t="s">
        <v>3506</v>
      </c>
      <c r="L716" s="729">
        <v>27.28</v>
      </c>
      <c r="M716" s="729">
        <v>163.68</v>
      </c>
      <c r="N716" s="728">
        <v>6</v>
      </c>
      <c r="O716" s="813">
        <v>2.5</v>
      </c>
      <c r="P716" s="729"/>
      <c r="Q716" s="746">
        <v>0</v>
      </c>
      <c r="R716" s="728"/>
      <c r="S716" s="746">
        <v>0</v>
      </c>
      <c r="T716" s="813"/>
      <c r="U716" s="769">
        <v>0</v>
      </c>
    </row>
    <row r="717" spans="1:21" ht="14.4" customHeight="1" x14ac:dyDescent="0.3">
      <c r="A717" s="727">
        <v>32</v>
      </c>
      <c r="B717" s="728" t="s">
        <v>2677</v>
      </c>
      <c r="C717" s="728" t="s">
        <v>2683</v>
      </c>
      <c r="D717" s="811" t="s">
        <v>5087</v>
      </c>
      <c r="E717" s="812" t="s">
        <v>2696</v>
      </c>
      <c r="F717" s="728" t="s">
        <v>2678</v>
      </c>
      <c r="G717" s="728" t="s">
        <v>2818</v>
      </c>
      <c r="H717" s="728" t="s">
        <v>568</v>
      </c>
      <c r="I717" s="728" t="s">
        <v>2819</v>
      </c>
      <c r="J717" s="728" t="s">
        <v>1120</v>
      </c>
      <c r="K717" s="728" t="s">
        <v>2820</v>
      </c>
      <c r="L717" s="729">
        <v>0</v>
      </c>
      <c r="M717" s="729">
        <v>0</v>
      </c>
      <c r="N717" s="728">
        <v>1</v>
      </c>
      <c r="O717" s="813">
        <v>0.5</v>
      </c>
      <c r="P717" s="729">
        <v>0</v>
      </c>
      <c r="Q717" s="746"/>
      <c r="R717" s="728">
        <v>1</v>
      </c>
      <c r="S717" s="746">
        <v>1</v>
      </c>
      <c r="T717" s="813">
        <v>0.5</v>
      </c>
      <c r="U717" s="769">
        <v>1</v>
      </c>
    </row>
    <row r="718" spans="1:21" ht="14.4" customHeight="1" x14ac:dyDescent="0.3">
      <c r="A718" s="727">
        <v>32</v>
      </c>
      <c r="B718" s="728" t="s">
        <v>2677</v>
      </c>
      <c r="C718" s="728" t="s">
        <v>2683</v>
      </c>
      <c r="D718" s="811" t="s">
        <v>5087</v>
      </c>
      <c r="E718" s="812" t="s">
        <v>2696</v>
      </c>
      <c r="F718" s="728" t="s">
        <v>2678</v>
      </c>
      <c r="G718" s="728" t="s">
        <v>3507</v>
      </c>
      <c r="H718" s="728" t="s">
        <v>568</v>
      </c>
      <c r="I718" s="728" t="s">
        <v>3508</v>
      </c>
      <c r="J718" s="728" t="s">
        <v>3509</v>
      </c>
      <c r="K718" s="728" t="s">
        <v>3510</v>
      </c>
      <c r="L718" s="729">
        <v>497.78</v>
      </c>
      <c r="M718" s="729">
        <v>995.56</v>
      </c>
      <c r="N718" s="728">
        <v>2</v>
      </c>
      <c r="O718" s="813">
        <v>0.5</v>
      </c>
      <c r="P718" s="729">
        <v>995.56</v>
      </c>
      <c r="Q718" s="746">
        <v>1</v>
      </c>
      <c r="R718" s="728">
        <v>2</v>
      </c>
      <c r="S718" s="746">
        <v>1</v>
      </c>
      <c r="T718" s="813">
        <v>0.5</v>
      </c>
      <c r="U718" s="769">
        <v>1</v>
      </c>
    </row>
    <row r="719" spans="1:21" ht="14.4" customHeight="1" x14ac:dyDescent="0.3">
      <c r="A719" s="727">
        <v>32</v>
      </c>
      <c r="B719" s="728" t="s">
        <v>2677</v>
      </c>
      <c r="C719" s="728" t="s">
        <v>2683</v>
      </c>
      <c r="D719" s="811" t="s">
        <v>5087</v>
      </c>
      <c r="E719" s="812" t="s">
        <v>2696</v>
      </c>
      <c r="F719" s="728" t="s">
        <v>2678</v>
      </c>
      <c r="G719" s="728" t="s">
        <v>3511</v>
      </c>
      <c r="H719" s="728" t="s">
        <v>568</v>
      </c>
      <c r="I719" s="728" t="s">
        <v>3512</v>
      </c>
      <c r="J719" s="728" t="s">
        <v>1606</v>
      </c>
      <c r="K719" s="728" t="s">
        <v>3513</v>
      </c>
      <c r="L719" s="729">
        <v>76.709999999999994</v>
      </c>
      <c r="M719" s="729">
        <v>76.709999999999994</v>
      </c>
      <c r="N719" s="728">
        <v>1</v>
      </c>
      <c r="O719" s="813">
        <v>1</v>
      </c>
      <c r="P719" s="729">
        <v>76.709999999999994</v>
      </c>
      <c r="Q719" s="746">
        <v>1</v>
      </c>
      <c r="R719" s="728">
        <v>1</v>
      </c>
      <c r="S719" s="746">
        <v>1</v>
      </c>
      <c r="T719" s="813">
        <v>1</v>
      </c>
      <c r="U719" s="769">
        <v>1</v>
      </c>
    </row>
    <row r="720" spans="1:21" ht="14.4" customHeight="1" x14ac:dyDescent="0.3">
      <c r="A720" s="727">
        <v>32</v>
      </c>
      <c r="B720" s="728" t="s">
        <v>2677</v>
      </c>
      <c r="C720" s="728" t="s">
        <v>2683</v>
      </c>
      <c r="D720" s="811" t="s">
        <v>5087</v>
      </c>
      <c r="E720" s="812" t="s">
        <v>2696</v>
      </c>
      <c r="F720" s="728" t="s">
        <v>2678</v>
      </c>
      <c r="G720" s="728" t="s">
        <v>3135</v>
      </c>
      <c r="H720" s="728" t="s">
        <v>568</v>
      </c>
      <c r="I720" s="728" t="s">
        <v>3514</v>
      </c>
      <c r="J720" s="728" t="s">
        <v>3515</v>
      </c>
      <c r="K720" s="728" t="s">
        <v>3516</v>
      </c>
      <c r="L720" s="729">
        <v>300.33</v>
      </c>
      <c r="M720" s="729">
        <v>300.33</v>
      </c>
      <c r="N720" s="728">
        <v>1</v>
      </c>
      <c r="O720" s="813">
        <v>0.5</v>
      </c>
      <c r="P720" s="729"/>
      <c r="Q720" s="746">
        <v>0</v>
      </c>
      <c r="R720" s="728"/>
      <c r="S720" s="746">
        <v>0</v>
      </c>
      <c r="T720" s="813"/>
      <c r="U720" s="769">
        <v>0</v>
      </c>
    </row>
    <row r="721" spans="1:21" ht="14.4" customHeight="1" x14ac:dyDescent="0.3">
      <c r="A721" s="727">
        <v>32</v>
      </c>
      <c r="B721" s="728" t="s">
        <v>2677</v>
      </c>
      <c r="C721" s="728" t="s">
        <v>2683</v>
      </c>
      <c r="D721" s="811" t="s">
        <v>5087</v>
      </c>
      <c r="E721" s="812" t="s">
        <v>2696</v>
      </c>
      <c r="F721" s="728" t="s">
        <v>2678</v>
      </c>
      <c r="G721" s="728" t="s">
        <v>3517</v>
      </c>
      <c r="H721" s="728" t="s">
        <v>568</v>
      </c>
      <c r="I721" s="728" t="s">
        <v>3518</v>
      </c>
      <c r="J721" s="728" t="s">
        <v>3519</v>
      </c>
      <c r="K721" s="728" t="s">
        <v>3520</v>
      </c>
      <c r="L721" s="729">
        <v>38.5</v>
      </c>
      <c r="M721" s="729">
        <v>38.5</v>
      </c>
      <c r="N721" s="728">
        <v>1</v>
      </c>
      <c r="O721" s="813">
        <v>0.5</v>
      </c>
      <c r="P721" s="729"/>
      <c r="Q721" s="746">
        <v>0</v>
      </c>
      <c r="R721" s="728"/>
      <c r="S721" s="746">
        <v>0</v>
      </c>
      <c r="T721" s="813"/>
      <c r="U721" s="769">
        <v>0</v>
      </c>
    </row>
    <row r="722" spans="1:21" ht="14.4" customHeight="1" x14ac:dyDescent="0.3">
      <c r="A722" s="727">
        <v>32</v>
      </c>
      <c r="B722" s="728" t="s">
        <v>2677</v>
      </c>
      <c r="C722" s="728" t="s">
        <v>2683</v>
      </c>
      <c r="D722" s="811" t="s">
        <v>5087</v>
      </c>
      <c r="E722" s="812" t="s">
        <v>2696</v>
      </c>
      <c r="F722" s="728" t="s">
        <v>2678</v>
      </c>
      <c r="G722" s="728" t="s">
        <v>3517</v>
      </c>
      <c r="H722" s="728" t="s">
        <v>568</v>
      </c>
      <c r="I722" s="728" t="s">
        <v>3521</v>
      </c>
      <c r="J722" s="728" t="s">
        <v>3519</v>
      </c>
      <c r="K722" s="728" t="s">
        <v>3522</v>
      </c>
      <c r="L722" s="729">
        <v>73.989999999999995</v>
      </c>
      <c r="M722" s="729">
        <v>73.989999999999995</v>
      </c>
      <c r="N722" s="728">
        <v>1</v>
      </c>
      <c r="O722" s="813">
        <v>0.5</v>
      </c>
      <c r="P722" s="729">
        <v>73.989999999999995</v>
      </c>
      <c r="Q722" s="746">
        <v>1</v>
      </c>
      <c r="R722" s="728">
        <v>1</v>
      </c>
      <c r="S722" s="746">
        <v>1</v>
      </c>
      <c r="T722" s="813">
        <v>0.5</v>
      </c>
      <c r="U722" s="769">
        <v>1</v>
      </c>
    </row>
    <row r="723" spans="1:21" ht="14.4" customHeight="1" x14ac:dyDescent="0.3">
      <c r="A723" s="727">
        <v>32</v>
      </c>
      <c r="B723" s="728" t="s">
        <v>2677</v>
      </c>
      <c r="C723" s="728" t="s">
        <v>2683</v>
      </c>
      <c r="D723" s="811" t="s">
        <v>5087</v>
      </c>
      <c r="E723" s="812" t="s">
        <v>2696</v>
      </c>
      <c r="F723" s="728" t="s">
        <v>2678</v>
      </c>
      <c r="G723" s="728" t="s">
        <v>3517</v>
      </c>
      <c r="H723" s="728" t="s">
        <v>568</v>
      </c>
      <c r="I723" s="728" t="s">
        <v>3523</v>
      </c>
      <c r="J723" s="728" t="s">
        <v>3519</v>
      </c>
      <c r="K723" s="728" t="s">
        <v>3522</v>
      </c>
      <c r="L723" s="729">
        <v>0</v>
      </c>
      <c r="M723" s="729">
        <v>0</v>
      </c>
      <c r="N723" s="728">
        <v>1</v>
      </c>
      <c r="O723" s="813">
        <v>0.5</v>
      </c>
      <c r="P723" s="729"/>
      <c r="Q723" s="746"/>
      <c r="R723" s="728"/>
      <c r="S723" s="746">
        <v>0</v>
      </c>
      <c r="T723" s="813"/>
      <c r="U723" s="769">
        <v>0</v>
      </c>
    </row>
    <row r="724" spans="1:21" ht="14.4" customHeight="1" x14ac:dyDescent="0.3">
      <c r="A724" s="727">
        <v>32</v>
      </c>
      <c r="B724" s="728" t="s">
        <v>2677</v>
      </c>
      <c r="C724" s="728" t="s">
        <v>2683</v>
      </c>
      <c r="D724" s="811" t="s">
        <v>5087</v>
      </c>
      <c r="E724" s="812" t="s">
        <v>2696</v>
      </c>
      <c r="F724" s="728" t="s">
        <v>2678</v>
      </c>
      <c r="G724" s="728" t="s">
        <v>3339</v>
      </c>
      <c r="H724" s="728" t="s">
        <v>568</v>
      </c>
      <c r="I724" s="728" t="s">
        <v>3524</v>
      </c>
      <c r="J724" s="728" t="s">
        <v>3341</v>
      </c>
      <c r="K724" s="728" t="s">
        <v>3525</v>
      </c>
      <c r="L724" s="729">
        <v>57.48</v>
      </c>
      <c r="M724" s="729">
        <v>229.92</v>
      </c>
      <c r="N724" s="728">
        <v>4</v>
      </c>
      <c r="O724" s="813">
        <v>3</v>
      </c>
      <c r="P724" s="729"/>
      <c r="Q724" s="746">
        <v>0</v>
      </c>
      <c r="R724" s="728"/>
      <c r="S724" s="746">
        <v>0</v>
      </c>
      <c r="T724" s="813"/>
      <c r="U724" s="769">
        <v>0</v>
      </c>
    </row>
    <row r="725" spans="1:21" ht="14.4" customHeight="1" x14ac:dyDescent="0.3">
      <c r="A725" s="727">
        <v>32</v>
      </c>
      <c r="B725" s="728" t="s">
        <v>2677</v>
      </c>
      <c r="C725" s="728" t="s">
        <v>2683</v>
      </c>
      <c r="D725" s="811" t="s">
        <v>5087</v>
      </c>
      <c r="E725" s="812" t="s">
        <v>2696</v>
      </c>
      <c r="F725" s="728" t="s">
        <v>2678</v>
      </c>
      <c r="G725" s="728" t="s">
        <v>2758</v>
      </c>
      <c r="H725" s="728" t="s">
        <v>568</v>
      </c>
      <c r="I725" s="728" t="s">
        <v>3343</v>
      </c>
      <c r="J725" s="728" t="s">
        <v>3071</v>
      </c>
      <c r="K725" s="728" t="s">
        <v>3344</v>
      </c>
      <c r="L725" s="729">
        <v>58.63</v>
      </c>
      <c r="M725" s="729">
        <v>410.41</v>
      </c>
      <c r="N725" s="728">
        <v>7</v>
      </c>
      <c r="O725" s="813">
        <v>4</v>
      </c>
      <c r="P725" s="729">
        <v>293.15000000000003</v>
      </c>
      <c r="Q725" s="746">
        <v>0.7142857142857143</v>
      </c>
      <c r="R725" s="728">
        <v>5</v>
      </c>
      <c r="S725" s="746">
        <v>0.7142857142857143</v>
      </c>
      <c r="T725" s="813">
        <v>3</v>
      </c>
      <c r="U725" s="769">
        <v>0.75</v>
      </c>
    </row>
    <row r="726" spans="1:21" ht="14.4" customHeight="1" x14ac:dyDescent="0.3">
      <c r="A726" s="727">
        <v>32</v>
      </c>
      <c r="B726" s="728" t="s">
        <v>2677</v>
      </c>
      <c r="C726" s="728" t="s">
        <v>2683</v>
      </c>
      <c r="D726" s="811" t="s">
        <v>5087</v>
      </c>
      <c r="E726" s="812" t="s">
        <v>2696</v>
      </c>
      <c r="F726" s="728" t="s">
        <v>2678</v>
      </c>
      <c r="G726" s="728" t="s">
        <v>2758</v>
      </c>
      <c r="H726" s="728" t="s">
        <v>568</v>
      </c>
      <c r="I726" s="728" t="s">
        <v>2759</v>
      </c>
      <c r="J726" s="728" t="s">
        <v>2760</v>
      </c>
      <c r="K726" s="728" t="s">
        <v>2761</v>
      </c>
      <c r="L726" s="729">
        <v>58.62</v>
      </c>
      <c r="M726" s="729">
        <v>468.96</v>
      </c>
      <c r="N726" s="728">
        <v>8</v>
      </c>
      <c r="O726" s="813">
        <v>4.5</v>
      </c>
      <c r="P726" s="729">
        <v>234.48</v>
      </c>
      <c r="Q726" s="746">
        <v>0.5</v>
      </c>
      <c r="R726" s="728">
        <v>4</v>
      </c>
      <c r="S726" s="746">
        <v>0.5</v>
      </c>
      <c r="T726" s="813">
        <v>2</v>
      </c>
      <c r="U726" s="769">
        <v>0.44444444444444442</v>
      </c>
    </row>
    <row r="727" spans="1:21" ht="14.4" customHeight="1" x14ac:dyDescent="0.3">
      <c r="A727" s="727">
        <v>32</v>
      </c>
      <c r="B727" s="728" t="s">
        <v>2677</v>
      </c>
      <c r="C727" s="728" t="s">
        <v>2683</v>
      </c>
      <c r="D727" s="811" t="s">
        <v>5087</v>
      </c>
      <c r="E727" s="812" t="s">
        <v>2696</v>
      </c>
      <c r="F727" s="728" t="s">
        <v>2678</v>
      </c>
      <c r="G727" s="728" t="s">
        <v>2729</v>
      </c>
      <c r="H727" s="728" t="s">
        <v>568</v>
      </c>
      <c r="I727" s="728" t="s">
        <v>2730</v>
      </c>
      <c r="J727" s="728" t="s">
        <v>2731</v>
      </c>
      <c r="K727" s="728" t="s">
        <v>2732</v>
      </c>
      <c r="L727" s="729">
        <v>88.76</v>
      </c>
      <c r="M727" s="729">
        <v>1508.92</v>
      </c>
      <c r="N727" s="728">
        <v>17</v>
      </c>
      <c r="O727" s="813">
        <v>6.5</v>
      </c>
      <c r="P727" s="729">
        <v>621.32000000000005</v>
      </c>
      <c r="Q727" s="746">
        <v>0.41176470588235298</v>
      </c>
      <c r="R727" s="728">
        <v>7</v>
      </c>
      <c r="S727" s="746">
        <v>0.41176470588235292</v>
      </c>
      <c r="T727" s="813">
        <v>2.5</v>
      </c>
      <c r="U727" s="769">
        <v>0.38461538461538464</v>
      </c>
    </row>
    <row r="728" spans="1:21" ht="14.4" customHeight="1" x14ac:dyDescent="0.3">
      <c r="A728" s="727">
        <v>32</v>
      </c>
      <c r="B728" s="728" t="s">
        <v>2677</v>
      </c>
      <c r="C728" s="728" t="s">
        <v>2683</v>
      </c>
      <c r="D728" s="811" t="s">
        <v>5087</v>
      </c>
      <c r="E728" s="812" t="s">
        <v>2696</v>
      </c>
      <c r="F728" s="728" t="s">
        <v>2678</v>
      </c>
      <c r="G728" s="728" t="s">
        <v>3006</v>
      </c>
      <c r="H728" s="728" t="s">
        <v>568</v>
      </c>
      <c r="I728" s="728" t="s">
        <v>3073</v>
      </c>
      <c r="J728" s="728" t="s">
        <v>1267</v>
      </c>
      <c r="K728" s="728" t="s">
        <v>2600</v>
      </c>
      <c r="L728" s="729">
        <v>760.22</v>
      </c>
      <c r="M728" s="729">
        <v>2280.66</v>
      </c>
      <c r="N728" s="728">
        <v>3</v>
      </c>
      <c r="O728" s="813">
        <v>1</v>
      </c>
      <c r="P728" s="729">
        <v>760.22</v>
      </c>
      <c r="Q728" s="746">
        <v>0.33333333333333337</v>
      </c>
      <c r="R728" s="728">
        <v>1</v>
      </c>
      <c r="S728" s="746">
        <v>0.33333333333333331</v>
      </c>
      <c r="T728" s="813">
        <v>0.5</v>
      </c>
      <c r="U728" s="769">
        <v>0.5</v>
      </c>
    </row>
    <row r="729" spans="1:21" ht="14.4" customHeight="1" x14ac:dyDescent="0.3">
      <c r="A729" s="727">
        <v>32</v>
      </c>
      <c r="B729" s="728" t="s">
        <v>2677</v>
      </c>
      <c r="C729" s="728" t="s">
        <v>2683</v>
      </c>
      <c r="D729" s="811" t="s">
        <v>5087</v>
      </c>
      <c r="E729" s="812" t="s">
        <v>2696</v>
      </c>
      <c r="F729" s="728" t="s">
        <v>2678</v>
      </c>
      <c r="G729" s="728" t="s">
        <v>3352</v>
      </c>
      <c r="H729" s="728" t="s">
        <v>661</v>
      </c>
      <c r="I729" s="728" t="s">
        <v>3526</v>
      </c>
      <c r="J729" s="728" t="s">
        <v>825</v>
      </c>
      <c r="K729" s="728" t="s">
        <v>2465</v>
      </c>
      <c r="L729" s="729">
        <v>0</v>
      </c>
      <c r="M729" s="729">
        <v>0</v>
      </c>
      <c r="N729" s="728">
        <v>1</v>
      </c>
      <c r="O729" s="813">
        <v>1</v>
      </c>
      <c r="P729" s="729"/>
      <c r="Q729" s="746"/>
      <c r="R729" s="728"/>
      <c r="S729" s="746">
        <v>0</v>
      </c>
      <c r="T729" s="813"/>
      <c r="U729" s="769">
        <v>0</v>
      </c>
    </row>
    <row r="730" spans="1:21" ht="14.4" customHeight="1" x14ac:dyDescent="0.3">
      <c r="A730" s="727">
        <v>32</v>
      </c>
      <c r="B730" s="728" t="s">
        <v>2677</v>
      </c>
      <c r="C730" s="728" t="s">
        <v>2683</v>
      </c>
      <c r="D730" s="811" t="s">
        <v>5087</v>
      </c>
      <c r="E730" s="812" t="s">
        <v>2696</v>
      </c>
      <c r="F730" s="728" t="s">
        <v>2678</v>
      </c>
      <c r="G730" s="728" t="s">
        <v>3527</v>
      </c>
      <c r="H730" s="728" t="s">
        <v>568</v>
      </c>
      <c r="I730" s="728" t="s">
        <v>3528</v>
      </c>
      <c r="J730" s="728" t="s">
        <v>3529</v>
      </c>
      <c r="K730" s="728" t="s">
        <v>3530</v>
      </c>
      <c r="L730" s="729">
        <v>3191.25</v>
      </c>
      <c r="M730" s="729">
        <v>3191.25</v>
      </c>
      <c r="N730" s="728">
        <v>1</v>
      </c>
      <c r="O730" s="813">
        <v>0.5</v>
      </c>
      <c r="P730" s="729"/>
      <c r="Q730" s="746">
        <v>0</v>
      </c>
      <c r="R730" s="728"/>
      <c r="S730" s="746">
        <v>0</v>
      </c>
      <c r="T730" s="813"/>
      <c r="U730" s="769">
        <v>0</v>
      </c>
    </row>
    <row r="731" spans="1:21" ht="14.4" customHeight="1" x14ac:dyDescent="0.3">
      <c r="A731" s="727">
        <v>32</v>
      </c>
      <c r="B731" s="728" t="s">
        <v>2677</v>
      </c>
      <c r="C731" s="728" t="s">
        <v>2683</v>
      </c>
      <c r="D731" s="811" t="s">
        <v>5087</v>
      </c>
      <c r="E731" s="812" t="s">
        <v>2696</v>
      </c>
      <c r="F731" s="728" t="s">
        <v>2678</v>
      </c>
      <c r="G731" s="728" t="s">
        <v>3527</v>
      </c>
      <c r="H731" s="728" t="s">
        <v>568</v>
      </c>
      <c r="I731" s="728" t="s">
        <v>3531</v>
      </c>
      <c r="J731" s="728" t="s">
        <v>3529</v>
      </c>
      <c r="K731" s="728" t="s">
        <v>3532</v>
      </c>
      <c r="L731" s="729">
        <v>1063.74</v>
      </c>
      <c r="M731" s="729">
        <v>1063.74</v>
      </c>
      <c r="N731" s="728">
        <v>1</v>
      </c>
      <c r="O731" s="813">
        <v>1</v>
      </c>
      <c r="P731" s="729">
        <v>1063.74</v>
      </c>
      <c r="Q731" s="746">
        <v>1</v>
      </c>
      <c r="R731" s="728">
        <v>1</v>
      </c>
      <c r="S731" s="746">
        <v>1</v>
      </c>
      <c r="T731" s="813">
        <v>1</v>
      </c>
      <c r="U731" s="769">
        <v>1</v>
      </c>
    </row>
    <row r="732" spans="1:21" ht="14.4" customHeight="1" x14ac:dyDescent="0.3">
      <c r="A732" s="727">
        <v>32</v>
      </c>
      <c r="B732" s="728" t="s">
        <v>2677</v>
      </c>
      <c r="C732" s="728" t="s">
        <v>2683</v>
      </c>
      <c r="D732" s="811" t="s">
        <v>5087</v>
      </c>
      <c r="E732" s="812" t="s">
        <v>2696</v>
      </c>
      <c r="F732" s="728" t="s">
        <v>2678</v>
      </c>
      <c r="G732" s="728" t="s">
        <v>2902</v>
      </c>
      <c r="H732" s="728" t="s">
        <v>568</v>
      </c>
      <c r="I732" s="728" t="s">
        <v>2903</v>
      </c>
      <c r="J732" s="728" t="s">
        <v>863</v>
      </c>
      <c r="K732" s="728" t="s">
        <v>2814</v>
      </c>
      <c r="L732" s="729">
        <v>0</v>
      </c>
      <c r="M732" s="729">
        <v>0</v>
      </c>
      <c r="N732" s="728">
        <v>4</v>
      </c>
      <c r="O732" s="813">
        <v>2</v>
      </c>
      <c r="P732" s="729">
        <v>0</v>
      </c>
      <c r="Q732" s="746"/>
      <c r="R732" s="728">
        <v>3</v>
      </c>
      <c r="S732" s="746">
        <v>0.75</v>
      </c>
      <c r="T732" s="813">
        <v>1.5</v>
      </c>
      <c r="U732" s="769">
        <v>0.75</v>
      </c>
    </row>
    <row r="733" spans="1:21" ht="14.4" customHeight="1" x14ac:dyDescent="0.3">
      <c r="A733" s="727">
        <v>32</v>
      </c>
      <c r="B733" s="728" t="s">
        <v>2677</v>
      </c>
      <c r="C733" s="728" t="s">
        <v>2683</v>
      </c>
      <c r="D733" s="811" t="s">
        <v>5087</v>
      </c>
      <c r="E733" s="812" t="s">
        <v>2696</v>
      </c>
      <c r="F733" s="728" t="s">
        <v>2678</v>
      </c>
      <c r="G733" s="728" t="s">
        <v>3533</v>
      </c>
      <c r="H733" s="728" t="s">
        <v>661</v>
      </c>
      <c r="I733" s="728" t="s">
        <v>2585</v>
      </c>
      <c r="J733" s="728" t="s">
        <v>1877</v>
      </c>
      <c r="K733" s="728" t="s">
        <v>2586</v>
      </c>
      <c r="L733" s="729">
        <v>77.790000000000006</v>
      </c>
      <c r="M733" s="729">
        <v>155.58000000000001</v>
      </c>
      <c r="N733" s="728">
        <v>2</v>
      </c>
      <c r="O733" s="813">
        <v>1</v>
      </c>
      <c r="P733" s="729">
        <v>155.58000000000001</v>
      </c>
      <c r="Q733" s="746">
        <v>1</v>
      </c>
      <c r="R733" s="728">
        <v>2</v>
      </c>
      <c r="S733" s="746">
        <v>1</v>
      </c>
      <c r="T733" s="813">
        <v>1</v>
      </c>
      <c r="U733" s="769">
        <v>1</v>
      </c>
    </row>
    <row r="734" spans="1:21" ht="14.4" customHeight="1" x14ac:dyDescent="0.3">
      <c r="A734" s="727">
        <v>32</v>
      </c>
      <c r="B734" s="728" t="s">
        <v>2677</v>
      </c>
      <c r="C734" s="728" t="s">
        <v>2683</v>
      </c>
      <c r="D734" s="811" t="s">
        <v>5087</v>
      </c>
      <c r="E734" s="812" t="s">
        <v>2696</v>
      </c>
      <c r="F734" s="728" t="s">
        <v>2678</v>
      </c>
      <c r="G734" s="728" t="s">
        <v>2972</v>
      </c>
      <c r="H734" s="728" t="s">
        <v>568</v>
      </c>
      <c r="I734" s="728" t="s">
        <v>3074</v>
      </c>
      <c r="J734" s="728" t="s">
        <v>1065</v>
      </c>
      <c r="K734" s="728" t="s">
        <v>2975</v>
      </c>
      <c r="L734" s="729">
        <v>0</v>
      </c>
      <c r="M734" s="729">
        <v>0</v>
      </c>
      <c r="N734" s="728">
        <v>2</v>
      </c>
      <c r="O734" s="813">
        <v>1</v>
      </c>
      <c r="P734" s="729">
        <v>0</v>
      </c>
      <c r="Q734" s="746"/>
      <c r="R734" s="728">
        <v>1</v>
      </c>
      <c r="S734" s="746">
        <v>0.5</v>
      </c>
      <c r="T734" s="813">
        <v>0.5</v>
      </c>
      <c r="U734" s="769">
        <v>0.5</v>
      </c>
    </row>
    <row r="735" spans="1:21" ht="14.4" customHeight="1" x14ac:dyDescent="0.3">
      <c r="A735" s="727">
        <v>32</v>
      </c>
      <c r="B735" s="728" t="s">
        <v>2677</v>
      </c>
      <c r="C735" s="728" t="s">
        <v>2683</v>
      </c>
      <c r="D735" s="811" t="s">
        <v>5087</v>
      </c>
      <c r="E735" s="812" t="s">
        <v>2696</v>
      </c>
      <c r="F735" s="728" t="s">
        <v>2678</v>
      </c>
      <c r="G735" s="728" t="s">
        <v>3188</v>
      </c>
      <c r="H735" s="728" t="s">
        <v>568</v>
      </c>
      <c r="I735" s="728" t="s">
        <v>3189</v>
      </c>
      <c r="J735" s="728" t="s">
        <v>3190</v>
      </c>
      <c r="K735" s="728" t="s">
        <v>3191</v>
      </c>
      <c r="L735" s="729">
        <v>727.03</v>
      </c>
      <c r="M735" s="729">
        <v>727.03</v>
      </c>
      <c r="N735" s="728">
        <v>1</v>
      </c>
      <c r="O735" s="813">
        <v>0.5</v>
      </c>
      <c r="P735" s="729"/>
      <c r="Q735" s="746">
        <v>0</v>
      </c>
      <c r="R735" s="728"/>
      <c r="S735" s="746">
        <v>0</v>
      </c>
      <c r="T735" s="813"/>
      <c r="U735" s="769">
        <v>0</v>
      </c>
    </row>
    <row r="736" spans="1:21" ht="14.4" customHeight="1" x14ac:dyDescent="0.3">
      <c r="A736" s="727">
        <v>32</v>
      </c>
      <c r="B736" s="728" t="s">
        <v>2677</v>
      </c>
      <c r="C736" s="728" t="s">
        <v>2683</v>
      </c>
      <c r="D736" s="811" t="s">
        <v>5087</v>
      </c>
      <c r="E736" s="812" t="s">
        <v>2696</v>
      </c>
      <c r="F736" s="728" t="s">
        <v>2678</v>
      </c>
      <c r="G736" s="728" t="s">
        <v>3228</v>
      </c>
      <c r="H736" s="728" t="s">
        <v>568</v>
      </c>
      <c r="I736" s="728" t="s">
        <v>3229</v>
      </c>
      <c r="J736" s="728" t="s">
        <v>793</v>
      </c>
      <c r="K736" s="728" t="s">
        <v>3230</v>
      </c>
      <c r="L736" s="729">
        <v>53.57</v>
      </c>
      <c r="M736" s="729">
        <v>107.14</v>
      </c>
      <c r="N736" s="728">
        <v>2</v>
      </c>
      <c r="O736" s="813">
        <v>1</v>
      </c>
      <c r="P736" s="729">
        <v>53.57</v>
      </c>
      <c r="Q736" s="746">
        <v>0.5</v>
      </c>
      <c r="R736" s="728">
        <v>1</v>
      </c>
      <c r="S736" s="746">
        <v>0.5</v>
      </c>
      <c r="T736" s="813">
        <v>0.5</v>
      </c>
      <c r="U736" s="769">
        <v>0.5</v>
      </c>
    </row>
    <row r="737" spans="1:21" ht="14.4" customHeight="1" x14ac:dyDescent="0.3">
      <c r="A737" s="727">
        <v>32</v>
      </c>
      <c r="B737" s="728" t="s">
        <v>2677</v>
      </c>
      <c r="C737" s="728" t="s">
        <v>2683</v>
      </c>
      <c r="D737" s="811" t="s">
        <v>5087</v>
      </c>
      <c r="E737" s="812" t="s">
        <v>2696</v>
      </c>
      <c r="F737" s="728" t="s">
        <v>2678</v>
      </c>
      <c r="G737" s="728" t="s">
        <v>2904</v>
      </c>
      <c r="H737" s="728" t="s">
        <v>568</v>
      </c>
      <c r="I737" s="728" t="s">
        <v>3355</v>
      </c>
      <c r="J737" s="728" t="s">
        <v>3149</v>
      </c>
      <c r="K737" s="728" t="s">
        <v>3356</v>
      </c>
      <c r="L737" s="729">
        <v>234.07</v>
      </c>
      <c r="M737" s="729">
        <v>234.07</v>
      </c>
      <c r="N737" s="728">
        <v>1</v>
      </c>
      <c r="O737" s="813">
        <v>0.5</v>
      </c>
      <c r="P737" s="729"/>
      <c r="Q737" s="746">
        <v>0</v>
      </c>
      <c r="R737" s="728"/>
      <c r="S737" s="746">
        <v>0</v>
      </c>
      <c r="T737" s="813"/>
      <c r="U737" s="769">
        <v>0</v>
      </c>
    </row>
    <row r="738" spans="1:21" ht="14.4" customHeight="1" x14ac:dyDescent="0.3">
      <c r="A738" s="727">
        <v>32</v>
      </c>
      <c r="B738" s="728" t="s">
        <v>2677</v>
      </c>
      <c r="C738" s="728" t="s">
        <v>2683</v>
      </c>
      <c r="D738" s="811" t="s">
        <v>5087</v>
      </c>
      <c r="E738" s="812" t="s">
        <v>2696</v>
      </c>
      <c r="F738" s="728" t="s">
        <v>2678</v>
      </c>
      <c r="G738" s="728" t="s">
        <v>2904</v>
      </c>
      <c r="H738" s="728" t="s">
        <v>568</v>
      </c>
      <c r="I738" s="728" t="s">
        <v>3534</v>
      </c>
      <c r="J738" s="728" t="s">
        <v>3535</v>
      </c>
      <c r="K738" s="728" t="s">
        <v>2303</v>
      </c>
      <c r="L738" s="729">
        <v>54.99</v>
      </c>
      <c r="M738" s="729">
        <v>54.99</v>
      </c>
      <c r="N738" s="728">
        <v>1</v>
      </c>
      <c r="O738" s="813">
        <v>0.5</v>
      </c>
      <c r="P738" s="729">
        <v>54.99</v>
      </c>
      <c r="Q738" s="746">
        <v>1</v>
      </c>
      <c r="R738" s="728">
        <v>1</v>
      </c>
      <c r="S738" s="746">
        <v>1</v>
      </c>
      <c r="T738" s="813">
        <v>0.5</v>
      </c>
      <c r="U738" s="769">
        <v>1</v>
      </c>
    </row>
    <row r="739" spans="1:21" ht="14.4" customHeight="1" x14ac:dyDescent="0.3">
      <c r="A739" s="727">
        <v>32</v>
      </c>
      <c r="B739" s="728" t="s">
        <v>2677</v>
      </c>
      <c r="C739" s="728" t="s">
        <v>2683</v>
      </c>
      <c r="D739" s="811" t="s">
        <v>5087</v>
      </c>
      <c r="E739" s="812" t="s">
        <v>2696</v>
      </c>
      <c r="F739" s="728" t="s">
        <v>2678</v>
      </c>
      <c r="G739" s="728" t="s">
        <v>2762</v>
      </c>
      <c r="H739" s="728" t="s">
        <v>661</v>
      </c>
      <c r="I739" s="728" t="s">
        <v>2763</v>
      </c>
      <c r="J739" s="728" t="s">
        <v>895</v>
      </c>
      <c r="K739" s="728" t="s">
        <v>2137</v>
      </c>
      <c r="L739" s="729">
        <v>368.16</v>
      </c>
      <c r="M739" s="729">
        <v>368.16</v>
      </c>
      <c r="N739" s="728">
        <v>1</v>
      </c>
      <c r="O739" s="813">
        <v>1</v>
      </c>
      <c r="P739" s="729">
        <v>368.16</v>
      </c>
      <c r="Q739" s="746">
        <v>1</v>
      </c>
      <c r="R739" s="728">
        <v>1</v>
      </c>
      <c r="S739" s="746">
        <v>1</v>
      </c>
      <c r="T739" s="813">
        <v>1</v>
      </c>
      <c r="U739" s="769">
        <v>1</v>
      </c>
    </row>
    <row r="740" spans="1:21" ht="14.4" customHeight="1" x14ac:dyDescent="0.3">
      <c r="A740" s="727">
        <v>32</v>
      </c>
      <c r="B740" s="728" t="s">
        <v>2677</v>
      </c>
      <c r="C740" s="728" t="s">
        <v>2683</v>
      </c>
      <c r="D740" s="811" t="s">
        <v>5087</v>
      </c>
      <c r="E740" s="812" t="s">
        <v>2696</v>
      </c>
      <c r="F740" s="728" t="s">
        <v>2678</v>
      </c>
      <c r="G740" s="728" t="s">
        <v>2762</v>
      </c>
      <c r="H740" s="728" t="s">
        <v>661</v>
      </c>
      <c r="I740" s="728" t="s">
        <v>2764</v>
      </c>
      <c r="J740" s="728" t="s">
        <v>895</v>
      </c>
      <c r="K740" s="728" t="s">
        <v>2143</v>
      </c>
      <c r="L740" s="729">
        <v>490.89</v>
      </c>
      <c r="M740" s="729">
        <v>5399.79</v>
      </c>
      <c r="N740" s="728">
        <v>11</v>
      </c>
      <c r="O740" s="813">
        <v>2.5</v>
      </c>
      <c r="P740" s="729">
        <v>1963.56</v>
      </c>
      <c r="Q740" s="746">
        <v>0.36363636363636365</v>
      </c>
      <c r="R740" s="728">
        <v>4</v>
      </c>
      <c r="S740" s="746">
        <v>0.36363636363636365</v>
      </c>
      <c r="T740" s="813">
        <v>0.5</v>
      </c>
      <c r="U740" s="769">
        <v>0.2</v>
      </c>
    </row>
    <row r="741" spans="1:21" ht="14.4" customHeight="1" x14ac:dyDescent="0.3">
      <c r="A741" s="727">
        <v>32</v>
      </c>
      <c r="B741" s="728" t="s">
        <v>2677</v>
      </c>
      <c r="C741" s="728" t="s">
        <v>2683</v>
      </c>
      <c r="D741" s="811" t="s">
        <v>5087</v>
      </c>
      <c r="E741" s="812" t="s">
        <v>2696</v>
      </c>
      <c r="F741" s="728" t="s">
        <v>2678</v>
      </c>
      <c r="G741" s="728" t="s">
        <v>2762</v>
      </c>
      <c r="H741" s="728" t="s">
        <v>661</v>
      </c>
      <c r="I741" s="728" t="s">
        <v>2765</v>
      </c>
      <c r="J741" s="728" t="s">
        <v>895</v>
      </c>
      <c r="K741" s="728" t="s">
        <v>2139</v>
      </c>
      <c r="L741" s="729">
        <v>736.33</v>
      </c>
      <c r="M741" s="729">
        <v>1472.66</v>
      </c>
      <c r="N741" s="728">
        <v>2</v>
      </c>
      <c r="O741" s="813">
        <v>0.5</v>
      </c>
      <c r="P741" s="729"/>
      <c r="Q741" s="746">
        <v>0</v>
      </c>
      <c r="R741" s="728"/>
      <c r="S741" s="746">
        <v>0</v>
      </c>
      <c r="T741" s="813"/>
      <c r="U741" s="769">
        <v>0</v>
      </c>
    </row>
    <row r="742" spans="1:21" ht="14.4" customHeight="1" x14ac:dyDescent="0.3">
      <c r="A742" s="727">
        <v>32</v>
      </c>
      <c r="B742" s="728" t="s">
        <v>2677</v>
      </c>
      <c r="C742" s="728" t="s">
        <v>2683</v>
      </c>
      <c r="D742" s="811" t="s">
        <v>5087</v>
      </c>
      <c r="E742" s="812" t="s">
        <v>2696</v>
      </c>
      <c r="F742" s="728" t="s">
        <v>2678</v>
      </c>
      <c r="G742" s="728" t="s">
        <v>2762</v>
      </c>
      <c r="H742" s="728" t="s">
        <v>661</v>
      </c>
      <c r="I742" s="728" t="s">
        <v>2910</v>
      </c>
      <c r="J742" s="728" t="s">
        <v>901</v>
      </c>
      <c r="K742" s="728" t="s">
        <v>2911</v>
      </c>
      <c r="L742" s="729">
        <v>1385.62</v>
      </c>
      <c r="M742" s="729">
        <v>4156.8599999999997</v>
      </c>
      <c r="N742" s="728">
        <v>3</v>
      </c>
      <c r="O742" s="813">
        <v>1</v>
      </c>
      <c r="P742" s="729">
        <v>4156.8599999999997</v>
      </c>
      <c r="Q742" s="746">
        <v>1</v>
      </c>
      <c r="R742" s="728">
        <v>3</v>
      </c>
      <c r="S742" s="746">
        <v>1</v>
      </c>
      <c r="T742" s="813">
        <v>1</v>
      </c>
      <c r="U742" s="769">
        <v>1</v>
      </c>
    </row>
    <row r="743" spans="1:21" ht="14.4" customHeight="1" x14ac:dyDescent="0.3">
      <c r="A743" s="727">
        <v>32</v>
      </c>
      <c r="B743" s="728" t="s">
        <v>2677</v>
      </c>
      <c r="C743" s="728" t="s">
        <v>2683</v>
      </c>
      <c r="D743" s="811" t="s">
        <v>5087</v>
      </c>
      <c r="E743" s="812" t="s">
        <v>2696</v>
      </c>
      <c r="F743" s="728" t="s">
        <v>2678</v>
      </c>
      <c r="G743" s="728" t="s">
        <v>2762</v>
      </c>
      <c r="H743" s="728" t="s">
        <v>661</v>
      </c>
      <c r="I743" s="728" t="s">
        <v>2142</v>
      </c>
      <c r="J743" s="728" t="s">
        <v>895</v>
      </c>
      <c r="K743" s="728" t="s">
        <v>2143</v>
      </c>
      <c r="L743" s="729">
        <v>490.89</v>
      </c>
      <c r="M743" s="729">
        <v>981.78</v>
      </c>
      <c r="N743" s="728">
        <v>2</v>
      </c>
      <c r="O743" s="813">
        <v>1</v>
      </c>
      <c r="P743" s="729"/>
      <c r="Q743" s="746">
        <v>0</v>
      </c>
      <c r="R743" s="728"/>
      <c r="S743" s="746">
        <v>0</v>
      </c>
      <c r="T743" s="813"/>
      <c r="U743" s="769">
        <v>0</v>
      </c>
    </row>
    <row r="744" spans="1:21" ht="14.4" customHeight="1" x14ac:dyDescent="0.3">
      <c r="A744" s="727">
        <v>32</v>
      </c>
      <c r="B744" s="728" t="s">
        <v>2677</v>
      </c>
      <c r="C744" s="728" t="s">
        <v>2683</v>
      </c>
      <c r="D744" s="811" t="s">
        <v>5087</v>
      </c>
      <c r="E744" s="812" t="s">
        <v>2696</v>
      </c>
      <c r="F744" s="728" t="s">
        <v>2678</v>
      </c>
      <c r="G744" s="728" t="s">
        <v>2912</v>
      </c>
      <c r="H744" s="728" t="s">
        <v>568</v>
      </c>
      <c r="I744" s="728" t="s">
        <v>2913</v>
      </c>
      <c r="J744" s="728" t="s">
        <v>1133</v>
      </c>
      <c r="K744" s="728" t="s">
        <v>2914</v>
      </c>
      <c r="L744" s="729">
        <v>105.29</v>
      </c>
      <c r="M744" s="729">
        <v>105.29</v>
      </c>
      <c r="N744" s="728">
        <v>1</v>
      </c>
      <c r="O744" s="813">
        <v>1</v>
      </c>
      <c r="P744" s="729"/>
      <c r="Q744" s="746">
        <v>0</v>
      </c>
      <c r="R744" s="728"/>
      <c r="S744" s="746">
        <v>0</v>
      </c>
      <c r="T744" s="813"/>
      <c r="U744" s="769">
        <v>0</v>
      </c>
    </row>
    <row r="745" spans="1:21" ht="14.4" customHeight="1" x14ac:dyDescent="0.3">
      <c r="A745" s="727">
        <v>32</v>
      </c>
      <c r="B745" s="728" t="s">
        <v>2677</v>
      </c>
      <c r="C745" s="728" t="s">
        <v>2683</v>
      </c>
      <c r="D745" s="811" t="s">
        <v>5087</v>
      </c>
      <c r="E745" s="812" t="s">
        <v>2696</v>
      </c>
      <c r="F745" s="728" t="s">
        <v>2678</v>
      </c>
      <c r="G745" s="728" t="s">
        <v>2767</v>
      </c>
      <c r="H745" s="728" t="s">
        <v>568</v>
      </c>
      <c r="I745" s="728" t="s">
        <v>3536</v>
      </c>
      <c r="J745" s="728" t="s">
        <v>3537</v>
      </c>
      <c r="K745" s="728" t="s">
        <v>3538</v>
      </c>
      <c r="L745" s="729">
        <v>48.42</v>
      </c>
      <c r="M745" s="729">
        <v>96.84</v>
      </c>
      <c r="N745" s="728">
        <v>2</v>
      </c>
      <c r="O745" s="813">
        <v>0.5</v>
      </c>
      <c r="P745" s="729">
        <v>96.84</v>
      </c>
      <c r="Q745" s="746">
        <v>1</v>
      </c>
      <c r="R745" s="728">
        <v>2</v>
      </c>
      <c r="S745" s="746">
        <v>1</v>
      </c>
      <c r="T745" s="813">
        <v>0.5</v>
      </c>
      <c r="U745" s="769">
        <v>1</v>
      </c>
    </row>
    <row r="746" spans="1:21" ht="14.4" customHeight="1" x14ac:dyDescent="0.3">
      <c r="A746" s="727">
        <v>32</v>
      </c>
      <c r="B746" s="728" t="s">
        <v>2677</v>
      </c>
      <c r="C746" s="728" t="s">
        <v>2683</v>
      </c>
      <c r="D746" s="811" t="s">
        <v>5087</v>
      </c>
      <c r="E746" s="812" t="s">
        <v>2696</v>
      </c>
      <c r="F746" s="728" t="s">
        <v>2678</v>
      </c>
      <c r="G746" s="728" t="s">
        <v>2767</v>
      </c>
      <c r="H746" s="728" t="s">
        <v>568</v>
      </c>
      <c r="I746" s="728" t="s">
        <v>3539</v>
      </c>
      <c r="J746" s="728" t="s">
        <v>694</v>
      </c>
      <c r="K746" s="728" t="s">
        <v>3540</v>
      </c>
      <c r="L746" s="729">
        <v>24.22</v>
      </c>
      <c r="M746" s="729">
        <v>24.22</v>
      </c>
      <c r="N746" s="728">
        <v>1</v>
      </c>
      <c r="O746" s="813">
        <v>1</v>
      </c>
      <c r="P746" s="729"/>
      <c r="Q746" s="746">
        <v>0</v>
      </c>
      <c r="R746" s="728"/>
      <c r="S746" s="746">
        <v>0</v>
      </c>
      <c r="T746" s="813"/>
      <c r="U746" s="769">
        <v>0</v>
      </c>
    </row>
    <row r="747" spans="1:21" ht="14.4" customHeight="1" x14ac:dyDescent="0.3">
      <c r="A747" s="727">
        <v>32</v>
      </c>
      <c r="B747" s="728" t="s">
        <v>2677</v>
      </c>
      <c r="C747" s="728" t="s">
        <v>2683</v>
      </c>
      <c r="D747" s="811" t="s">
        <v>5087</v>
      </c>
      <c r="E747" s="812" t="s">
        <v>2696</v>
      </c>
      <c r="F747" s="728" t="s">
        <v>2678</v>
      </c>
      <c r="G747" s="728" t="s">
        <v>2768</v>
      </c>
      <c r="H747" s="728" t="s">
        <v>568</v>
      </c>
      <c r="I747" s="728" t="s">
        <v>2919</v>
      </c>
      <c r="J747" s="728" t="s">
        <v>934</v>
      </c>
      <c r="K747" s="728" t="s">
        <v>2839</v>
      </c>
      <c r="L747" s="729">
        <v>301.2</v>
      </c>
      <c r="M747" s="729">
        <v>903.59999999999991</v>
      </c>
      <c r="N747" s="728">
        <v>3</v>
      </c>
      <c r="O747" s="813">
        <v>1.5</v>
      </c>
      <c r="P747" s="729">
        <v>903.59999999999991</v>
      </c>
      <c r="Q747" s="746">
        <v>1</v>
      </c>
      <c r="R747" s="728">
        <v>3</v>
      </c>
      <c r="S747" s="746">
        <v>1</v>
      </c>
      <c r="T747" s="813">
        <v>1.5</v>
      </c>
      <c r="U747" s="769">
        <v>1</v>
      </c>
    </row>
    <row r="748" spans="1:21" ht="14.4" customHeight="1" x14ac:dyDescent="0.3">
      <c r="A748" s="727">
        <v>32</v>
      </c>
      <c r="B748" s="728" t="s">
        <v>2677</v>
      </c>
      <c r="C748" s="728" t="s">
        <v>2683</v>
      </c>
      <c r="D748" s="811" t="s">
        <v>5087</v>
      </c>
      <c r="E748" s="812" t="s">
        <v>2696</v>
      </c>
      <c r="F748" s="728" t="s">
        <v>2678</v>
      </c>
      <c r="G748" s="728" t="s">
        <v>2768</v>
      </c>
      <c r="H748" s="728" t="s">
        <v>568</v>
      </c>
      <c r="I748" s="728" t="s">
        <v>2919</v>
      </c>
      <c r="J748" s="728" t="s">
        <v>934</v>
      </c>
      <c r="K748" s="728" t="s">
        <v>2839</v>
      </c>
      <c r="L748" s="729">
        <v>103.67</v>
      </c>
      <c r="M748" s="729">
        <v>103.67</v>
      </c>
      <c r="N748" s="728">
        <v>1</v>
      </c>
      <c r="O748" s="813">
        <v>0.5</v>
      </c>
      <c r="P748" s="729">
        <v>103.67</v>
      </c>
      <c r="Q748" s="746">
        <v>1</v>
      </c>
      <c r="R748" s="728">
        <v>1</v>
      </c>
      <c r="S748" s="746">
        <v>1</v>
      </c>
      <c r="T748" s="813">
        <v>0.5</v>
      </c>
      <c r="U748" s="769">
        <v>1</v>
      </c>
    </row>
    <row r="749" spans="1:21" ht="14.4" customHeight="1" x14ac:dyDescent="0.3">
      <c r="A749" s="727">
        <v>32</v>
      </c>
      <c r="B749" s="728" t="s">
        <v>2677</v>
      </c>
      <c r="C749" s="728" t="s">
        <v>2683</v>
      </c>
      <c r="D749" s="811" t="s">
        <v>5087</v>
      </c>
      <c r="E749" s="812" t="s">
        <v>2696</v>
      </c>
      <c r="F749" s="728" t="s">
        <v>2678</v>
      </c>
      <c r="G749" s="728" t="s">
        <v>2768</v>
      </c>
      <c r="H749" s="728" t="s">
        <v>568</v>
      </c>
      <c r="I749" s="728" t="s">
        <v>2837</v>
      </c>
      <c r="J749" s="728" t="s">
        <v>934</v>
      </c>
      <c r="K749" s="728" t="s">
        <v>2770</v>
      </c>
      <c r="L749" s="729">
        <v>57.64</v>
      </c>
      <c r="M749" s="729">
        <v>57.64</v>
      </c>
      <c r="N749" s="728">
        <v>1</v>
      </c>
      <c r="O749" s="813">
        <v>0.5</v>
      </c>
      <c r="P749" s="729"/>
      <c r="Q749" s="746">
        <v>0</v>
      </c>
      <c r="R749" s="728"/>
      <c r="S749" s="746">
        <v>0</v>
      </c>
      <c r="T749" s="813"/>
      <c r="U749" s="769">
        <v>0</v>
      </c>
    </row>
    <row r="750" spans="1:21" ht="14.4" customHeight="1" x14ac:dyDescent="0.3">
      <c r="A750" s="727">
        <v>32</v>
      </c>
      <c r="B750" s="728" t="s">
        <v>2677</v>
      </c>
      <c r="C750" s="728" t="s">
        <v>2683</v>
      </c>
      <c r="D750" s="811" t="s">
        <v>5087</v>
      </c>
      <c r="E750" s="812" t="s">
        <v>2696</v>
      </c>
      <c r="F750" s="728" t="s">
        <v>2678</v>
      </c>
      <c r="G750" s="728" t="s">
        <v>2768</v>
      </c>
      <c r="H750" s="728" t="s">
        <v>568</v>
      </c>
      <c r="I750" s="728" t="s">
        <v>2838</v>
      </c>
      <c r="J750" s="728" t="s">
        <v>934</v>
      </c>
      <c r="K750" s="728" t="s">
        <v>2839</v>
      </c>
      <c r="L750" s="729">
        <v>185.26</v>
      </c>
      <c r="M750" s="729">
        <v>370.52</v>
      </c>
      <c r="N750" s="728">
        <v>2</v>
      </c>
      <c r="O750" s="813">
        <v>1.5</v>
      </c>
      <c r="P750" s="729">
        <v>370.52</v>
      </c>
      <c r="Q750" s="746">
        <v>1</v>
      </c>
      <c r="R750" s="728">
        <v>2</v>
      </c>
      <c r="S750" s="746">
        <v>1</v>
      </c>
      <c r="T750" s="813">
        <v>1.5</v>
      </c>
      <c r="U750" s="769">
        <v>1</v>
      </c>
    </row>
    <row r="751" spans="1:21" ht="14.4" customHeight="1" x14ac:dyDescent="0.3">
      <c r="A751" s="727">
        <v>32</v>
      </c>
      <c r="B751" s="728" t="s">
        <v>2677</v>
      </c>
      <c r="C751" s="728" t="s">
        <v>2683</v>
      </c>
      <c r="D751" s="811" t="s">
        <v>5087</v>
      </c>
      <c r="E751" s="812" t="s">
        <v>2696</v>
      </c>
      <c r="F751" s="728" t="s">
        <v>2678</v>
      </c>
      <c r="G751" s="728" t="s">
        <v>2768</v>
      </c>
      <c r="H751" s="728" t="s">
        <v>568</v>
      </c>
      <c r="I751" s="728" t="s">
        <v>2838</v>
      </c>
      <c r="J751" s="728" t="s">
        <v>934</v>
      </c>
      <c r="K751" s="728" t="s">
        <v>2839</v>
      </c>
      <c r="L751" s="729">
        <v>103.67</v>
      </c>
      <c r="M751" s="729">
        <v>103.67</v>
      </c>
      <c r="N751" s="728">
        <v>1</v>
      </c>
      <c r="O751" s="813">
        <v>1</v>
      </c>
      <c r="P751" s="729">
        <v>103.67</v>
      </c>
      <c r="Q751" s="746">
        <v>1</v>
      </c>
      <c r="R751" s="728">
        <v>1</v>
      </c>
      <c r="S751" s="746">
        <v>1</v>
      </c>
      <c r="T751" s="813">
        <v>1</v>
      </c>
      <c r="U751" s="769">
        <v>1</v>
      </c>
    </row>
    <row r="752" spans="1:21" ht="14.4" customHeight="1" x14ac:dyDescent="0.3">
      <c r="A752" s="727">
        <v>32</v>
      </c>
      <c r="B752" s="728" t="s">
        <v>2677</v>
      </c>
      <c r="C752" s="728" t="s">
        <v>2683</v>
      </c>
      <c r="D752" s="811" t="s">
        <v>5087</v>
      </c>
      <c r="E752" s="812" t="s">
        <v>2696</v>
      </c>
      <c r="F752" s="728" t="s">
        <v>2678</v>
      </c>
      <c r="G752" s="728" t="s">
        <v>2768</v>
      </c>
      <c r="H752" s="728" t="s">
        <v>568</v>
      </c>
      <c r="I752" s="728" t="s">
        <v>3233</v>
      </c>
      <c r="J752" s="728" t="s">
        <v>934</v>
      </c>
      <c r="K752" s="728" t="s">
        <v>2839</v>
      </c>
      <c r="L752" s="729">
        <v>301.2</v>
      </c>
      <c r="M752" s="729">
        <v>301.2</v>
      </c>
      <c r="N752" s="728">
        <v>1</v>
      </c>
      <c r="O752" s="813">
        <v>0.5</v>
      </c>
      <c r="P752" s="729">
        <v>301.2</v>
      </c>
      <c r="Q752" s="746">
        <v>1</v>
      </c>
      <c r="R752" s="728">
        <v>1</v>
      </c>
      <c r="S752" s="746">
        <v>1</v>
      </c>
      <c r="T752" s="813">
        <v>0.5</v>
      </c>
      <c r="U752" s="769">
        <v>1</v>
      </c>
    </row>
    <row r="753" spans="1:21" ht="14.4" customHeight="1" x14ac:dyDescent="0.3">
      <c r="A753" s="727">
        <v>32</v>
      </c>
      <c r="B753" s="728" t="s">
        <v>2677</v>
      </c>
      <c r="C753" s="728" t="s">
        <v>2683</v>
      </c>
      <c r="D753" s="811" t="s">
        <v>5087</v>
      </c>
      <c r="E753" s="812" t="s">
        <v>2696</v>
      </c>
      <c r="F753" s="728" t="s">
        <v>2678</v>
      </c>
      <c r="G753" s="728" t="s">
        <v>2768</v>
      </c>
      <c r="H753" s="728" t="s">
        <v>568</v>
      </c>
      <c r="I753" s="728" t="s">
        <v>3541</v>
      </c>
      <c r="J753" s="728" t="s">
        <v>3542</v>
      </c>
      <c r="K753" s="728" t="s">
        <v>2979</v>
      </c>
      <c r="L753" s="729">
        <v>34.56</v>
      </c>
      <c r="M753" s="729">
        <v>34.56</v>
      </c>
      <c r="N753" s="728">
        <v>1</v>
      </c>
      <c r="O753" s="813">
        <v>1</v>
      </c>
      <c r="P753" s="729">
        <v>34.56</v>
      </c>
      <c r="Q753" s="746">
        <v>1</v>
      </c>
      <c r="R753" s="728">
        <v>1</v>
      </c>
      <c r="S753" s="746">
        <v>1</v>
      </c>
      <c r="T753" s="813">
        <v>1</v>
      </c>
      <c r="U753" s="769">
        <v>1</v>
      </c>
    </row>
    <row r="754" spans="1:21" ht="14.4" customHeight="1" x14ac:dyDescent="0.3">
      <c r="A754" s="727">
        <v>32</v>
      </c>
      <c r="B754" s="728" t="s">
        <v>2677</v>
      </c>
      <c r="C754" s="728" t="s">
        <v>2683</v>
      </c>
      <c r="D754" s="811" t="s">
        <v>5087</v>
      </c>
      <c r="E754" s="812" t="s">
        <v>2696</v>
      </c>
      <c r="F754" s="728" t="s">
        <v>2678</v>
      </c>
      <c r="G754" s="728" t="s">
        <v>2980</v>
      </c>
      <c r="H754" s="728" t="s">
        <v>568</v>
      </c>
      <c r="I754" s="728" t="s">
        <v>3543</v>
      </c>
      <c r="J754" s="728" t="s">
        <v>2982</v>
      </c>
      <c r="K754" s="728" t="s">
        <v>3544</v>
      </c>
      <c r="L754" s="729">
        <v>0</v>
      </c>
      <c r="M754" s="729">
        <v>0</v>
      </c>
      <c r="N754" s="728">
        <v>1</v>
      </c>
      <c r="O754" s="813">
        <v>0.5</v>
      </c>
      <c r="P754" s="729">
        <v>0</v>
      </c>
      <c r="Q754" s="746"/>
      <c r="R754" s="728">
        <v>1</v>
      </c>
      <c r="S754" s="746">
        <v>1</v>
      </c>
      <c r="T754" s="813">
        <v>0.5</v>
      </c>
      <c r="U754" s="769">
        <v>1</v>
      </c>
    </row>
    <row r="755" spans="1:21" ht="14.4" customHeight="1" x14ac:dyDescent="0.3">
      <c r="A755" s="727">
        <v>32</v>
      </c>
      <c r="B755" s="728" t="s">
        <v>2677</v>
      </c>
      <c r="C755" s="728" t="s">
        <v>2683</v>
      </c>
      <c r="D755" s="811" t="s">
        <v>5087</v>
      </c>
      <c r="E755" s="812" t="s">
        <v>2696</v>
      </c>
      <c r="F755" s="728" t="s">
        <v>2678</v>
      </c>
      <c r="G755" s="728" t="s">
        <v>2771</v>
      </c>
      <c r="H755" s="728" t="s">
        <v>661</v>
      </c>
      <c r="I755" s="728" t="s">
        <v>2840</v>
      </c>
      <c r="J755" s="728" t="s">
        <v>2105</v>
      </c>
      <c r="K755" s="728" t="s">
        <v>2108</v>
      </c>
      <c r="L755" s="729">
        <v>205.84</v>
      </c>
      <c r="M755" s="729">
        <v>411.68</v>
      </c>
      <c r="N755" s="728">
        <v>2</v>
      </c>
      <c r="O755" s="813">
        <v>1</v>
      </c>
      <c r="P755" s="729">
        <v>205.84</v>
      </c>
      <c r="Q755" s="746">
        <v>0.5</v>
      </c>
      <c r="R755" s="728">
        <v>1</v>
      </c>
      <c r="S755" s="746">
        <v>0.5</v>
      </c>
      <c r="T755" s="813">
        <v>0.5</v>
      </c>
      <c r="U755" s="769">
        <v>0.5</v>
      </c>
    </row>
    <row r="756" spans="1:21" ht="14.4" customHeight="1" x14ac:dyDescent="0.3">
      <c r="A756" s="727">
        <v>32</v>
      </c>
      <c r="B756" s="728" t="s">
        <v>2677</v>
      </c>
      <c r="C756" s="728" t="s">
        <v>2683</v>
      </c>
      <c r="D756" s="811" t="s">
        <v>5087</v>
      </c>
      <c r="E756" s="812" t="s">
        <v>2696</v>
      </c>
      <c r="F756" s="728" t="s">
        <v>2678</v>
      </c>
      <c r="G756" s="728" t="s">
        <v>2771</v>
      </c>
      <c r="H756" s="728" t="s">
        <v>661</v>
      </c>
      <c r="I756" s="728" t="s">
        <v>3234</v>
      </c>
      <c r="J756" s="728" t="s">
        <v>2105</v>
      </c>
      <c r="K756" s="728" t="s">
        <v>3235</v>
      </c>
      <c r="L756" s="729">
        <v>150.59</v>
      </c>
      <c r="M756" s="729">
        <v>150.59</v>
      </c>
      <c r="N756" s="728">
        <v>1</v>
      </c>
      <c r="O756" s="813">
        <v>1</v>
      </c>
      <c r="P756" s="729">
        <v>150.59</v>
      </c>
      <c r="Q756" s="746">
        <v>1</v>
      </c>
      <c r="R756" s="728">
        <v>1</v>
      </c>
      <c r="S756" s="746">
        <v>1</v>
      </c>
      <c r="T756" s="813">
        <v>1</v>
      </c>
      <c r="U756" s="769">
        <v>1</v>
      </c>
    </row>
    <row r="757" spans="1:21" ht="14.4" customHeight="1" x14ac:dyDescent="0.3">
      <c r="A757" s="727">
        <v>32</v>
      </c>
      <c r="B757" s="728" t="s">
        <v>2677</v>
      </c>
      <c r="C757" s="728" t="s">
        <v>2683</v>
      </c>
      <c r="D757" s="811" t="s">
        <v>5087</v>
      </c>
      <c r="E757" s="812" t="s">
        <v>2696</v>
      </c>
      <c r="F757" s="728" t="s">
        <v>2678</v>
      </c>
      <c r="G757" s="728" t="s">
        <v>2771</v>
      </c>
      <c r="H757" s="728" t="s">
        <v>661</v>
      </c>
      <c r="I757" s="728" t="s">
        <v>3234</v>
      </c>
      <c r="J757" s="728" t="s">
        <v>2105</v>
      </c>
      <c r="K757" s="728" t="s">
        <v>3235</v>
      </c>
      <c r="L757" s="729">
        <v>51.84</v>
      </c>
      <c r="M757" s="729">
        <v>51.84</v>
      </c>
      <c r="N757" s="728">
        <v>1</v>
      </c>
      <c r="O757" s="813">
        <v>1</v>
      </c>
      <c r="P757" s="729">
        <v>51.84</v>
      </c>
      <c r="Q757" s="746">
        <v>1</v>
      </c>
      <c r="R757" s="728">
        <v>1</v>
      </c>
      <c r="S757" s="746">
        <v>1</v>
      </c>
      <c r="T757" s="813">
        <v>1</v>
      </c>
      <c r="U757" s="769">
        <v>1</v>
      </c>
    </row>
    <row r="758" spans="1:21" ht="14.4" customHeight="1" x14ac:dyDescent="0.3">
      <c r="A758" s="727">
        <v>32</v>
      </c>
      <c r="B758" s="728" t="s">
        <v>2677</v>
      </c>
      <c r="C758" s="728" t="s">
        <v>2683</v>
      </c>
      <c r="D758" s="811" t="s">
        <v>5087</v>
      </c>
      <c r="E758" s="812" t="s">
        <v>2696</v>
      </c>
      <c r="F758" s="728" t="s">
        <v>2678</v>
      </c>
      <c r="G758" s="728" t="s">
        <v>2771</v>
      </c>
      <c r="H758" s="728" t="s">
        <v>568</v>
      </c>
      <c r="I758" s="728" t="s">
        <v>3545</v>
      </c>
      <c r="J758" s="728" t="s">
        <v>2949</v>
      </c>
      <c r="K758" s="728" t="s">
        <v>3026</v>
      </c>
      <c r="L758" s="729">
        <v>0</v>
      </c>
      <c r="M758" s="729">
        <v>0</v>
      </c>
      <c r="N758" s="728">
        <v>1</v>
      </c>
      <c r="O758" s="813">
        <v>1</v>
      </c>
      <c r="P758" s="729">
        <v>0</v>
      </c>
      <c r="Q758" s="746"/>
      <c r="R758" s="728">
        <v>1</v>
      </c>
      <c r="S758" s="746">
        <v>1</v>
      </c>
      <c r="T758" s="813">
        <v>1</v>
      </c>
      <c r="U758" s="769">
        <v>1</v>
      </c>
    </row>
    <row r="759" spans="1:21" ht="14.4" customHeight="1" x14ac:dyDescent="0.3">
      <c r="A759" s="727">
        <v>32</v>
      </c>
      <c r="B759" s="728" t="s">
        <v>2677</v>
      </c>
      <c r="C759" s="728" t="s">
        <v>2683</v>
      </c>
      <c r="D759" s="811" t="s">
        <v>5087</v>
      </c>
      <c r="E759" s="812" t="s">
        <v>2696</v>
      </c>
      <c r="F759" s="728" t="s">
        <v>2678</v>
      </c>
      <c r="G759" s="728" t="s">
        <v>3085</v>
      </c>
      <c r="H759" s="728" t="s">
        <v>568</v>
      </c>
      <c r="I759" s="728" t="s">
        <v>3546</v>
      </c>
      <c r="J759" s="728" t="s">
        <v>3547</v>
      </c>
      <c r="K759" s="728" t="s">
        <v>3548</v>
      </c>
      <c r="L759" s="729">
        <v>173.31</v>
      </c>
      <c r="M759" s="729">
        <v>173.31</v>
      </c>
      <c r="N759" s="728">
        <v>1</v>
      </c>
      <c r="O759" s="813">
        <v>0.5</v>
      </c>
      <c r="P759" s="729"/>
      <c r="Q759" s="746">
        <v>0</v>
      </c>
      <c r="R759" s="728"/>
      <c r="S759" s="746">
        <v>0</v>
      </c>
      <c r="T759" s="813"/>
      <c r="U759" s="769">
        <v>0</v>
      </c>
    </row>
    <row r="760" spans="1:21" ht="14.4" customHeight="1" x14ac:dyDescent="0.3">
      <c r="A760" s="727">
        <v>32</v>
      </c>
      <c r="B760" s="728" t="s">
        <v>2677</v>
      </c>
      <c r="C760" s="728" t="s">
        <v>2683</v>
      </c>
      <c r="D760" s="811" t="s">
        <v>5087</v>
      </c>
      <c r="E760" s="812" t="s">
        <v>2696</v>
      </c>
      <c r="F760" s="728" t="s">
        <v>2678</v>
      </c>
      <c r="G760" s="728" t="s">
        <v>3549</v>
      </c>
      <c r="H760" s="728" t="s">
        <v>661</v>
      </c>
      <c r="I760" s="728" t="s">
        <v>3550</v>
      </c>
      <c r="J760" s="728" t="s">
        <v>2172</v>
      </c>
      <c r="K760" s="728" t="s">
        <v>3551</v>
      </c>
      <c r="L760" s="729">
        <v>704.73</v>
      </c>
      <c r="M760" s="729">
        <v>704.73</v>
      </c>
      <c r="N760" s="728">
        <v>1</v>
      </c>
      <c r="O760" s="813">
        <v>1</v>
      </c>
      <c r="P760" s="729">
        <v>704.73</v>
      </c>
      <c r="Q760" s="746">
        <v>1</v>
      </c>
      <c r="R760" s="728">
        <v>1</v>
      </c>
      <c r="S760" s="746">
        <v>1</v>
      </c>
      <c r="T760" s="813">
        <v>1</v>
      </c>
      <c r="U760" s="769">
        <v>1</v>
      </c>
    </row>
    <row r="761" spans="1:21" ht="14.4" customHeight="1" x14ac:dyDescent="0.3">
      <c r="A761" s="727">
        <v>32</v>
      </c>
      <c r="B761" s="728" t="s">
        <v>2677</v>
      </c>
      <c r="C761" s="728" t="s">
        <v>2683</v>
      </c>
      <c r="D761" s="811" t="s">
        <v>5087</v>
      </c>
      <c r="E761" s="812" t="s">
        <v>2696</v>
      </c>
      <c r="F761" s="728" t="s">
        <v>2678</v>
      </c>
      <c r="G761" s="728" t="s">
        <v>2852</v>
      </c>
      <c r="H761" s="728" t="s">
        <v>661</v>
      </c>
      <c r="I761" s="728" t="s">
        <v>3552</v>
      </c>
      <c r="J761" s="728" t="s">
        <v>3553</v>
      </c>
      <c r="K761" s="728" t="s">
        <v>3554</v>
      </c>
      <c r="L761" s="729">
        <v>194.26</v>
      </c>
      <c r="M761" s="729">
        <v>194.26</v>
      </c>
      <c r="N761" s="728">
        <v>1</v>
      </c>
      <c r="O761" s="813">
        <v>0.5</v>
      </c>
      <c r="P761" s="729"/>
      <c r="Q761" s="746">
        <v>0</v>
      </c>
      <c r="R761" s="728"/>
      <c r="S761" s="746">
        <v>0</v>
      </c>
      <c r="T761" s="813"/>
      <c r="U761" s="769">
        <v>0</v>
      </c>
    </row>
    <row r="762" spans="1:21" ht="14.4" customHeight="1" x14ac:dyDescent="0.3">
      <c r="A762" s="727">
        <v>32</v>
      </c>
      <c r="B762" s="728" t="s">
        <v>2677</v>
      </c>
      <c r="C762" s="728" t="s">
        <v>2683</v>
      </c>
      <c r="D762" s="811" t="s">
        <v>5087</v>
      </c>
      <c r="E762" s="812" t="s">
        <v>2696</v>
      </c>
      <c r="F762" s="728" t="s">
        <v>2678</v>
      </c>
      <c r="G762" s="728" t="s">
        <v>2852</v>
      </c>
      <c r="H762" s="728" t="s">
        <v>661</v>
      </c>
      <c r="I762" s="728" t="s">
        <v>3555</v>
      </c>
      <c r="J762" s="728" t="s">
        <v>3556</v>
      </c>
      <c r="K762" s="728" t="s">
        <v>3554</v>
      </c>
      <c r="L762" s="729">
        <v>194.26</v>
      </c>
      <c r="M762" s="729">
        <v>194.26</v>
      </c>
      <c r="N762" s="728">
        <v>1</v>
      </c>
      <c r="O762" s="813">
        <v>1</v>
      </c>
      <c r="P762" s="729">
        <v>194.26</v>
      </c>
      <c r="Q762" s="746">
        <v>1</v>
      </c>
      <c r="R762" s="728">
        <v>1</v>
      </c>
      <c r="S762" s="746">
        <v>1</v>
      </c>
      <c r="T762" s="813">
        <v>1</v>
      </c>
      <c r="U762" s="769">
        <v>1</v>
      </c>
    </row>
    <row r="763" spans="1:21" ht="14.4" customHeight="1" x14ac:dyDescent="0.3">
      <c r="A763" s="727">
        <v>32</v>
      </c>
      <c r="B763" s="728" t="s">
        <v>2677</v>
      </c>
      <c r="C763" s="728" t="s">
        <v>2683</v>
      </c>
      <c r="D763" s="811" t="s">
        <v>5087</v>
      </c>
      <c r="E763" s="812" t="s">
        <v>2696</v>
      </c>
      <c r="F763" s="728" t="s">
        <v>2678</v>
      </c>
      <c r="G763" s="728" t="s">
        <v>2773</v>
      </c>
      <c r="H763" s="728" t="s">
        <v>568</v>
      </c>
      <c r="I763" s="728" t="s">
        <v>2855</v>
      </c>
      <c r="J763" s="728" t="s">
        <v>2856</v>
      </c>
      <c r="K763" s="728" t="s">
        <v>2857</v>
      </c>
      <c r="L763" s="729">
        <v>24.78</v>
      </c>
      <c r="M763" s="729">
        <v>74.34</v>
      </c>
      <c r="N763" s="728">
        <v>3</v>
      </c>
      <c r="O763" s="813">
        <v>0.5</v>
      </c>
      <c r="P763" s="729"/>
      <c r="Q763" s="746">
        <v>0</v>
      </c>
      <c r="R763" s="728"/>
      <c r="S763" s="746">
        <v>0</v>
      </c>
      <c r="T763" s="813"/>
      <c r="U763" s="769">
        <v>0</v>
      </c>
    </row>
    <row r="764" spans="1:21" ht="14.4" customHeight="1" x14ac:dyDescent="0.3">
      <c r="A764" s="727">
        <v>32</v>
      </c>
      <c r="B764" s="728" t="s">
        <v>2677</v>
      </c>
      <c r="C764" s="728" t="s">
        <v>2683</v>
      </c>
      <c r="D764" s="811" t="s">
        <v>5087</v>
      </c>
      <c r="E764" s="812" t="s">
        <v>2696</v>
      </c>
      <c r="F764" s="728" t="s">
        <v>2678</v>
      </c>
      <c r="G764" s="728" t="s">
        <v>2773</v>
      </c>
      <c r="H764" s="728" t="s">
        <v>568</v>
      </c>
      <c r="I764" s="728" t="s">
        <v>2774</v>
      </c>
      <c r="J764" s="728" t="s">
        <v>2775</v>
      </c>
      <c r="K764" s="728" t="s">
        <v>2776</v>
      </c>
      <c r="L764" s="729">
        <v>99.11</v>
      </c>
      <c r="M764" s="729">
        <v>297.33</v>
      </c>
      <c r="N764" s="728">
        <v>3</v>
      </c>
      <c r="O764" s="813">
        <v>1.5</v>
      </c>
      <c r="P764" s="729">
        <v>297.33</v>
      </c>
      <c r="Q764" s="746">
        <v>1</v>
      </c>
      <c r="R764" s="728">
        <v>3</v>
      </c>
      <c r="S764" s="746">
        <v>1</v>
      </c>
      <c r="T764" s="813">
        <v>1.5</v>
      </c>
      <c r="U764" s="769">
        <v>1</v>
      </c>
    </row>
    <row r="765" spans="1:21" ht="14.4" customHeight="1" x14ac:dyDescent="0.3">
      <c r="A765" s="727">
        <v>32</v>
      </c>
      <c r="B765" s="728" t="s">
        <v>2677</v>
      </c>
      <c r="C765" s="728" t="s">
        <v>2683</v>
      </c>
      <c r="D765" s="811" t="s">
        <v>5087</v>
      </c>
      <c r="E765" s="812" t="s">
        <v>2696</v>
      </c>
      <c r="F765" s="728" t="s">
        <v>2678</v>
      </c>
      <c r="G765" s="728" t="s">
        <v>2773</v>
      </c>
      <c r="H765" s="728" t="s">
        <v>568</v>
      </c>
      <c r="I765" s="728" t="s">
        <v>2774</v>
      </c>
      <c r="J765" s="728" t="s">
        <v>2775</v>
      </c>
      <c r="K765" s="728" t="s">
        <v>2776</v>
      </c>
      <c r="L765" s="729">
        <v>87.67</v>
      </c>
      <c r="M765" s="729">
        <v>87.67</v>
      </c>
      <c r="N765" s="728">
        <v>1</v>
      </c>
      <c r="O765" s="813">
        <v>0.5</v>
      </c>
      <c r="P765" s="729"/>
      <c r="Q765" s="746">
        <v>0</v>
      </c>
      <c r="R765" s="728"/>
      <c r="S765" s="746">
        <v>0</v>
      </c>
      <c r="T765" s="813"/>
      <c r="U765" s="769">
        <v>0</v>
      </c>
    </row>
    <row r="766" spans="1:21" ht="14.4" customHeight="1" x14ac:dyDescent="0.3">
      <c r="A766" s="727">
        <v>32</v>
      </c>
      <c r="B766" s="728" t="s">
        <v>2677</v>
      </c>
      <c r="C766" s="728" t="s">
        <v>2683</v>
      </c>
      <c r="D766" s="811" t="s">
        <v>5087</v>
      </c>
      <c r="E766" s="812" t="s">
        <v>2696</v>
      </c>
      <c r="F766" s="728" t="s">
        <v>2678</v>
      </c>
      <c r="G766" s="728" t="s">
        <v>3162</v>
      </c>
      <c r="H766" s="728" t="s">
        <v>568</v>
      </c>
      <c r="I766" s="728" t="s">
        <v>3163</v>
      </c>
      <c r="J766" s="728" t="s">
        <v>3164</v>
      </c>
      <c r="K766" s="728" t="s">
        <v>2776</v>
      </c>
      <c r="L766" s="729">
        <v>0</v>
      </c>
      <c r="M766" s="729">
        <v>0</v>
      </c>
      <c r="N766" s="728">
        <v>23</v>
      </c>
      <c r="O766" s="813">
        <v>1.5</v>
      </c>
      <c r="P766" s="729"/>
      <c r="Q766" s="746"/>
      <c r="R766" s="728"/>
      <c r="S766" s="746">
        <v>0</v>
      </c>
      <c r="T766" s="813"/>
      <c r="U766" s="769">
        <v>0</v>
      </c>
    </row>
    <row r="767" spans="1:21" ht="14.4" customHeight="1" x14ac:dyDescent="0.3">
      <c r="A767" s="727">
        <v>32</v>
      </c>
      <c r="B767" s="728" t="s">
        <v>2677</v>
      </c>
      <c r="C767" s="728" t="s">
        <v>2683</v>
      </c>
      <c r="D767" s="811" t="s">
        <v>5087</v>
      </c>
      <c r="E767" s="812" t="s">
        <v>2696</v>
      </c>
      <c r="F767" s="728" t="s">
        <v>2678</v>
      </c>
      <c r="G767" s="728" t="s">
        <v>3557</v>
      </c>
      <c r="H767" s="728" t="s">
        <v>661</v>
      </c>
      <c r="I767" s="728" t="s">
        <v>2500</v>
      </c>
      <c r="J767" s="728" t="s">
        <v>2168</v>
      </c>
      <c r="K767" s="728" t="s">
        <v>2501</v>
      </c>
      <c r="L767" s="729">
        <v>10.41</v>
      </c>
      <c r="M767" s="729">
        <v>31.23</v>
      </c>
      <c r="N767" s="728">
        <v>3</v>
      </c>
      <c r="O767" s="813">
        <v>0.5</v>
      </c>
      <c r="P767" s="729"/>
      <c r="Q767" s="746">
        <v>0</v>
      </c>
      <c r="R767" s="728"/>
      <c r="S767" s="746">
        <v>0</v>
      </c>
      <c r="T767" s="813"/>
      <c r="U767" s="769">
        <v>0</v>
      </c>
    </row>
    <row r="768" spans="1:21" ht="14.4" customHeight="1" x14ac:dyDescent="0.3">
      <c r="A768" s="727">
        <v>32</v>
      </c>
      <c r="B768" s="728" t="s">
        <v>2677</v>
      </c>
      <c r="C768" s="728" t="s">
        <v>2683</v>
      </c>
      <c r="D768" s="811" t="s">
        <v>5087</v>
      </c>
      <c r="E768" s="812" t="s">
        <v>2696</v>
      </c>
      <c r="F768" s="728" t="s">
        <v>2678</v>
      </c>
      <c r="G768" s="728" t="s">
        <v>3557</v>
      </c>
      <c r="H768" s="728" t="s">
        <v>568</v>
      </c>
      <c r="I768" s="728" t="s">
        <v>3558</v>
      </c>
      <c r="J768" s="728" t="s">
        <v>2168</v>
      </c>
      <c r="K768" s="728" t="s">
        <v>3559</v>
      </c>
      <c r="L768" s="729">
        <v>0</v>
      </c>
      <c r="M768" s="729">
        <v>0</v>
      </c>
      <c r="N768" s="728">
        <v>1</v>
      </c>
      <c r="O768" s="813">
        <v>0.5</v>
      </c>
      <c r="P768" s="729"/>
      <c r="Q768" s="746"/>
      <c r="R768" s="728"/>
      <c r="S768" s="746">
        <v>0</v>
      </c>
      <c r="T768" s="813"/>
      <c r="U768" s="769">
        <v>0</v>
      </c>
    </row>
    <row r="769" spans="1:21" ht="14.4" customHeight="1" x14ac:dyDescent="0.3">
      <c r="A769" s="727">
        <v>32</v>
      </c>
      <c r="B769" s="728" t="s">
        <v>2677</v>
      </c>
      <c r="C769" s="728" t="s">
        <v>2683</v>
      </c>
      <c r="D769" s="811" t="s">
        <v>5087</v>
      </c>
      <c r="E769" s="812" t="s">
        <v>2696</v>
      </c>
      <c r="F769" s="728" t="s">
        <v>2678</v>
      </c>
      <c r="G769" s="728" t="s">
        <v>3560</v>
      </c>
      <c r="H769" s="728" t="s">
        <v>568</v>
      </c>
      <c r="I769" s="728" t="s">
        <v>3561</v>
      </c>
      <c r="J769" s="728" t="s">
        <v>3562</v>
      </c>
      <c r="K769" s="728" t="s">
        <v>3563</v>
      </c>
      <c r="L769" s="729">
        <v>0</v>
      </c>
      <c r="M769" s="729">
        <v>0</v>
      </c>
      <c r="N769" s="728">
        <v>1</v>
      </c>
      <c r="O769" s="813">
        <v>1</v>
      </c>
      <c r="P769" s="729">
        <v>0</v>
      </c>
      <c r="Q769" s="746"/>
      <c r="R769" s="728">
        <v>1</v>
      </c>
      <c r="S769" s="746">
        <v>1</v>
      </c>
      <c r="T769" s="813">
        <v>1</v>
      </c>
      <c r="U769" s="769">
        <v>1</v>
      </c>
    </row>
    <row r="770" spans="1:21" ht="14.4" customHeight="1" x14ac:dyDescent="0.3">
      <c r="A770" s="727">
        <v>32</v>
      </c>
      <c r="B770" s="728" t="s">
        <v>2677</v>
      </c>
      <c r="C770" s="728" t="s">
        <v>2683</v>
      </c>
      <c r="D770" s="811" t="s">
        <v>5087</v>
      </c>
      <c r="E770" s="812" t="s">
        <v>2696</v>
      </c>
      <c r="F770" s="728" t="s">
        <v>2678</v>
      </c>
      <c r="G770" s="728" t="s">
        <v>2858</v>
      </c>
      <c r="H770" s="728" t="s">
        <v>568</v>
      </c>
      <c r="I770" s="728" t="s">
        <v>2859</v>
      </c>
      <c r="J770" s="728" t="s">
        <v>2860</v>
      </c>
      <c r="K770" s="728" t="s">
        <v>2861</v>
      </c>
      <c r="L770" s="729">
        <v>0</v>
      </c>
      <c r="M770" s="729">
        <v>0</v>
      </c>
      <c r="N770" s="728">
        <v>7</v>
      </c>
      <c r="O770" s="813">
        <v>4.5</v>
      </c>
      <c r="P770" s="729">
        <v>0</v>
      </c>
      <c r="Q770" s="746"/>
      <c r="R770" s="728">
        <v>3</v>
      </c>
      <c r="S770" s="746">
        <v>0.42857142857142855</v>
      </c>
      <c r="T770" s="813">
        <v>2</v>
      </c>
      <c r="U770" s="769">
        <v>0.44444444444444442</v>
      </c>
    </row>
    <row r="771" spans="1:21" ht="14.4" customHeight="1" x14ac:dyDescent="0.3">
      <c r="A771" s="727">
        <v>32</v>
      </c>
      <c r="B771" s="728" t="s">
        <v>2677</v>
      </c>
      <c r="C771" s="728" t="s">
        <v>2683</v>
      </c>
      <c r="D771" s="811" t="s">
        <v>5087</v>
      </c>
      <c r="E771" s="812" t="s">
        <v>2696</v>
      </c>
      <c r="F771" s="728" t="s">
        <v>2678</v>
      </c>
      <c r="G771" s="728" t="s">
        <v>2862</v>
      </c>
      <c r="H771" s="728" t="s">
        <v>568</v>
      </c>
      <c r="I771" s="728" t="s">
        <v>2863</v>
      </c>
      <c r="J771" s="728" t="s">
        <v>2864</v>
      </c>
      <c r="K771" s="728" t="s">
        <v>2865</v>
      </c>
      <c r="L771" s="729">
        <v>181.04</v>
      </c>
      <c r="M771" s="729">
        <v>724.16</v>
      </c>
      <c r="N771" s="728">
        <v>4</v>
      </c>
      <c r="O771" s="813">
        <v>3</v>
      </c>
      <c r="P771" s="729">
        <v>543.12</v>
      </c>
      <c r="Q771" s="746">
        <v>0.75</v>
      </c>
      <c r="R771" s="728">
        <v>3</v>
      </c>
      <c r="S771" s="746">
        <v>0.75</v>
      </c>
      <c r="T771" s="813">
        <v>2</v>
      </c>
      <c r="U771" s="769">
        <v>0.66666666666666663</v>
      </c>
    </row>
    <row r="772" spans="1:21" ht="14.4" customHeight="1" x14ac:dyDescent="0.3">
      <c r="A772" s="727">
        <v>32</v>
      </c>
      <c r="B772" s="728" t="s">
        <v>2677</v>
      </c>
      <c r="C772" s="728" t="s">
        <v>2683</v>
      </c>
      <c r="D772" s="811" t="s">
        <v>5087</v>
      </c>
      <c r="E772" s="812" t="s">
        <v>2696</v>
      </c>
      <c r="F772" s="728" t="s">
        <v>2678</v>
      </c>
      <c r="G772" s="728" t="s">
        <v>2862</v>
      </c>
      <c r="H772" s="728" t="s">
        <v>568</v>
      </c>
      <c r="I772" s="728" t="s">
        <v>3099</v>
      </c>
      <c r="J772" s="728" t="s">
        <v>2864</v>
      </c>
      <c r="K772" s="728" t="s">
        <v>3028</v>
      </c>
      <c r="L772" s="729">
        <v>0</v>
      </c>
      <c r="M772" s="729">
        <v>0</v>
      </c>
      <c r="N772" s="728">
        <v>1</v>
      </c>
      <c r="O772" s="813">
        <v>1</v>
      </c>
      <c r="P772" s="729">
        <v>0</v>
      </c>
      <c r="Q772" s="746"/>
      <c r="R772" s="728">
        <v>1</v>
      </c>
      <c r="S772" s="746">
        <v>1</v>
      </c>
      <c r="T772" s="813">
        <v>1</v>
      </c>
      <c r="U772" s="769">
        <v>1</v>
      </c>
    </row>
    <row r="773" spans="1:21" ht="14.4" customHeight="1" x14ac:dyDescent="0.3">
      <c r="A773" s="727">
        <v>32</v>
      </c>
      <c r="B773" s="728" t="s">
        <v>2677</v>
      </c>
      <c r="C773" s="728" t="s">
        <v>2683</v>
      </c>
      <c r="D773" s="811" t="s">
        <v>5087</v>
      </c>
      <c r="E773" s="812" t="s">
        <v>2696</v>
      </c>
      <c r="F773" s="728" t="s">
        <v>2678</v>
      </c>
      <c r="G773" s="728" t="s">
        <v>2862</v>
      </c>
      <c r="H773" s="728" t="s">
        <v>568</v>
      </c>
      <c r="I773" s="728" t="s">
        <v>3027</v>
      </c>
      <c r="J773" s="728" t="s">
        <v>2864</v>
      </c>
      <c r="K773" s="728" t="s">
        <v>3028</v>
      </c>
      <c r="L773" s="729">
        <v>0</v>
      </c>
      <c r="M773" s="729">
        <v>0</v>
      </c>
      <c r="N773" s="728">
        <v>1</v>
      </c>
      <c r="O773" s="813">
        <v>1</v>
      </c>
      <c r="P773" s="729"/>
      <c r="Q773" s="746"/>
      <c r="R773" s="728"/>
      <c r="S773" s="746">
        <v>0</v>
      </c>
      <c r="T773" s="813"/>
      <c r="U773" s="769">
        <v>0</v>
      </c>
    </row>
    <row r="774" spans="1:21" ht="14.4" customHeight="1" x14ac:dyDescent="0.3">
      <c r="A774" s="727">
        <v>32</v>
      </c>
      <c r="B774" s="728" t="s">
        <v>2677</v>
      </c>
      <c r="C774" s="728" t="s">
        <v>2683</v>
      </c>
      <c r="D774" s="811" t="s">
        <v>5087</v>
      </c>
      <c r="E774" s="812" t="s">
        <v>2696</v>
      </c>
      <c r="F774" s="728" t="s">
        <v>2678</v>
      </c>
      <c r="G774" s="728" t="s">
        <v>2862</v>
      </c>
      <c r="H774" s="728" t="s">
        <v>568</v>
      </c>
      <c r="I774" s="728" t="s">
        <v>3027</v>
      </c>
      <c r="J774" s="728" t="s">
        <v>2864</v>
      </c>
      <c r="K774" s="728" t="s">
        <v>3028</v>
      </c>
      <c r="L774" s="729">
        <v>90.53</v>
      </c>
      <c r="M774" s="729">
        <v>181.06</v>
      </c>
      <c r="N774" s="728">
        <v>2</v>
      </c>
      <c r="O774" s="813">
        <v>1</v>
      </c>
      <c r="P774" s="729">
        <v>181.06</v>
      </c>
      <c r="Q774" s="746">
        <v>1</v>
      </c>
      <c r="R774" s="728">
        <v>2</v>
      </c>
      <c r="S774" s="746">
        <v>1</v>
      </c>
      <c r="T774" s="813">
        <v>1</v>
      </c>
      <c r="U774" s="769">
        <v>1</v>
      </c>
    </row>
    <row r="775" spans="1:21" ht="14.4" customHeight="1" x14ac:dyDescent="0.3">
      <c r="A775" s="727">
        <v>32</v>
      </c>
      <c r="B775" s="728" t="s">
        <v>2677</v>
      </c>
      <c r="C775" s="728" t="s">
        <v>2683</v>
      </c>
      <c r="D775" s="811" t="s">
        <v>5087</v>
      </c>
      <c r="E775" s="812" t="s">
        <v>2696</v>
      </c>
      <c r="F775" s="728" t="s">
        <v>2678</v>
      </c>
      <c r="G775" s="728" t="s">
        <v>2866</v>
      </c>
      <c r="H775" s="728" t="s">
        <v>568</v>
      </c>
      <c r="I775" s="728" t="s">
        <v>3564</v>
      </c>
      <c r="J775" s="728" t="s">
        <v>1288</v>
      </c>
      <c r="K775" s="728" t="s">
        <v>2932</v>
      </c>
      <c r="L775" s="729">
        <v>210.38</v>
      </c>
      <c r="M775" s="729">
        <v>420.76</v>
      </c>
      <c r="N775" s="728">
        <v>2</v>
      </c>
      <c r="O775" s="813">
        <v>0.5</v>
      </c>
      <c r="P775" s="729"/>
      <c r="Q775" s="746">
        <v>0</v>
      </c>
      <c r="R775" s="728"/>
      <c r="S775" s="746">
        <v>0</v>
      </c>
      <c r="T775" s="813"/>
      <c r="U775" s="769">
        <v>0</v>
      </c>
    </row>
    <row r="776" spans="1:21" ht="14.4" customHeight="1" x14ac:dyDescent="0.3">
      <c r="A776" s="727">
        <v>32</v>
      </c>
      <c r="B776" s="728" t="s">
        <v>2677</v>
      </c>
      <c r="C776" s="728" t="s">
        <v>2683</v>
      </c>
      <c r="D776" s="811" t="s">
        <v>5087</v>
      </c>
      <c r="E776" s="812" t="s">
        <v>2696</v>
      </c>
      <c r="F776" s="728" t="s">
        <v>2678</v>
      </c>
      <c r="G776" s="728" t="s">
        <v>2777</v>
      </c>
      <c r="H776" s="728" t="s">
        <v>568</v>
      </c>
      <c r="I776" s="728" t="s">
        <v>2869</v>
      </c>
      <c r="J776" s="728" t="s">
        <v>722</v>
      </c>
      <c r="K776" s="728" t="s">
        <v>2870</v>
      </c>
      <c r="L776" s="729">
        <v>42.54</v>
      </c>
      <c r="M776" s="729">
        <v>340.32</v>
      </c>
      <c r="N776" s="728">
        <v>8</v>
      </c>
      <c r="O776" s="813">
        <v>3</v>
      </c>
      <c r="P776" s="729">
        <v>85.08</v>
      </c>
      <c r="Q776" s="746">
        <v>0.25</v>
      </c>
      <c r="R776" s="728">
        <v>2</v>
      </c>
      <c r="S776" s="746">
        <v>0.25</v>
      </c>
      <c r="T776" s="813">
        <v>1</v>
      </c>
      <c r="U776" s="769">
        <v>0.33333333333333331</v>
      </c>
    </row>
    <row r="777" spans="1:21" ht="14.4" customHeight="1" x14ac:dyDescent="0.3">
      <c r="A777" s="727">
        <v>32</v>
      </c>
      <c r="B777" s="728" t="s">
        <v>2677</v>
      </c>
      <c r="C777" s="728" t="s">
        <v>2683</v>
      </c>
      <c r="D777" s="811" t="s">
        <v>5087</v>
      </c>
      <c r="E777" s="812" t="s">
        <v>2696</v>
      </c>
      <c r="F777" s="728" t="s">
        <v>2678</v>
      </c>
      <c r="G777" s="728" t="s">
        <v>2777</v>
      </c>
      <c r="H777" s="728" t="s">
        <v>568</v>
      </c>
      <c r="I777" s="728" t="s">
        <v>2778</v>
      </c>
      <c r="J777" s="728" t="s">
        <v>1431</v>
      </c>
      <c r="K777" s="728" t="s">
        <v>2779</v>
      </c>
      <c r="L777" s="729">
        <v>66.88</v>
      </c>
      <c r="M777" s="729">
        <v>401.28</v>
      </c>
      <c r="N777" s="728">
        <v>6</v>
      </c>
      <c r="O777" s="813">
        <v>2.5</v>
      </c>
      <c r="P777" s="729">
        <v>133.76</v>
      </c>
      <c r="Q777" s="746">
        <v>0.33333333333333331</v>
      </c>
      <c r="R777" s="728">
        <v>2</v>
      </c>
      <c r="S777" s="746">
        <v>0.33333333333333331</v>
      </c>
      <c r="T777" s="813">
        <v>1.5</v>
      </c>
      <c r="U777" s="769">
        <v>0.6</v>
      </c>
    </row>
    <row r="778" spans="1:21" ht="14.4" customHeight="1" x14ac:dyDescent="0.3">
      <c r="A778" s="727">
        <v>32</v>
      </c>
      <c r="B778" s="728" t="s">
        <v>2677</v>
      </c>
      <c r="C778" s="728" t="s">
        <v>2683</v>
      </c>
      <c r="D778" s="811" t="s">
        <v>5087</v>
      </c>
      <c r="E778" s="812" t="s">
        <v>2696</v>
      </c>
      <c r="F778" s="728" t="s">
        <v>2678</v>
      </c>
      <c r="G778" s="728" t="s">
        <v>3565</v>
      </c>
      <c r="H778" s="728" t="s">
        <v>568</v>
      </c>
      <c r="I778" s="728" t="s">
        <v>3566</v>
      </c>
      <c r="J778" s="728" t="s">
        <v>3567</v>
      </c>
      <c r="K778" s="728" t="s">
        <v>3568</v>
      </c>
      <c r="L778" s="729">
        <v>657.67</v>
      </c>
      <c r="M778" s="729">
        <v>1973.0099999999998</v>
      </c>
      <c r="N778" s="728">
        <v>3</v>
      </c>
      <c r="O778" s="813">
        <v>1</v>
      </c>
      <c r="P778" s="729">
        <v>1973.0099999999998</v>
      </c>
      <c r="Q778" s="746">
        <v>1</v>
      </c>
      <c r="R778" s="728">
        <v>3</v>
      </c>
      <c r="S778" s="746">
        <v>1</v>
      </c>
      <c r="T778" s="813">
        <v>1</v>
      </c>
      <c r="U778" s="769">
        <v>1</v>
      </c>
    </row>
    <row r="779" spans="1:21" ht="14.4" customHeight="1" x14ac:dyDescent="0.3">
      <c r="A779" s="727">
        <v>32</v>
      </c>
      <c r="B779" s="728" t="s">
        <v>2677</v>
      </c>
      <c r="C779" s="728" t="s">
        <v>2683</v>
      </c>
      <c r="D779" s="811" t="s">
        <v>5087</v>
      </c>
      <c r="E779" s="812" t="s">
        <v>2696</v>
      </c>
      <c r="F779" s="728" t="s">
        <v>2678</v>
      </c>
      <c r="G779" s="728" t="s">
        <v>3100</v>
      </c>
      <c r="H779" s="728" t="s">
        <v>568</v>
      </c>
      <c r="I779" s="728" t="s">
        <v>3569</v>
      </c>
      <c r="J779" s="728" t="s">
        <v>870</v>
      </c>
      <c r="K779" s="728" t="s">
        <v>3570</v>
      </c>
      <c r="L779" s="729">
        <v>47.2</v>
      </c>
      <c r="M779" s="729">
        <v>188.8</v>
      </c>
      <c r="N779" s="728">
        <v>4</v>
      </c>
      <c r="O779" s="813">
        <v>1</v>
      </c>
      <c r="P779" s="729">
        <v>94.4</v>
      </c>
      <c r="Q779" s="746">
        <v>0.5</v>
      </c>
      <c r="R779" s="728">
        <v>2</v>
      </c>
      <c r="S779" s="746">
        <v>0.5</v>
      </c>
      <c r="T779" s="813">
        <v>0.5</v>
      </c>
      <c r="U779" s="769">
        <v>0.5</v>
      </c>
    </row>
    <row r="780" spans="1:21" ht="14.4" customHeight="1" x14ac:dyDescent="0.3">
      <c r="A780" s="727">
        <v>32</v>
      </c>
      <c r="B780" s="728" t="s">
        <v>2677</v>
      </c>
      <c r="C780" s="728" t="s">
        <v>2683</v>
      </c>
      <c r="D780" s="811" t="s">
        <v>5087</v>
      </c>
      <c r="E780" s="812" t="s">
        <v>2696</v>
      </c>
      <c r="F780" s="728" t="s">
        <v>2678</v>
      </c>
      <c r="G780" s="728" t="s">
        <v>3100</v>
      </c>
      <c r="H780" s="728" t="s">
        <v>568</v>
      </c>
      <c r="I780" s="728" t="s">
        <v>3571</v>
      </c>
      <c r="J780" s="728" t="s">
        <v>3394</v>
      </c>
      <c r="K780" s="728" t="s">
        <v>3395</v>
      </c>
      <c r="L780" s="729">
        <v>80.959999999999994</v>
      </c>
      <c r="M780" s="729">
        <v>80.959999999999994</v>
      </c>
      <c r="N780" s="728">
        <v>1</v>
      </c>
      <c r="O780" s="813">
        <v>0.5</v>
      </c>
      <c r="P780" s="729"/>
      <c r="Q780" s="746">
        <v>0</v>
      </c>
      <c r="R780" s="728"/>
      <c r="S780" s="746">
        <v>0</v>
      </c>
      <c r="T780" s="813"/>
      <c r="U780" s="769">
        <v>0</v>
      </c>
    </row>
    <row r="781" spans="1:21" ht="14.4" customHeight="1" x14ac:dyDescent="0.3">
      <c r="A781" s="727">
        <v>32</v>
      </c>
      <c r="B781" s="728" t="s">
        <v>2677</v>
      </c>
      <c r="C781" s="728" t="s">
        <v>2683</v>
      </c>
      <c r="D781" s="811" t="s">
        <v>5087</v>
      </c>
      <c r="E781" s="812" t="s">
        <v>2696</v>
      </c>
      <c r="F781" s="728" t="s">
        <v>2678</v>
      </c>
      <c r="G781" s="728" t="s">
        <v>2873</v>
      </c>
      <c r="H781" s="728" t="s">
        <v>568</v>
      </c>
      <c r="I781" s="728" t="s">
        <v>3572</v>
      </c>
      <c r="J781" s="728" t="s">
        <v>1250</v>
      </c>
      <c r="K781" s="728" t="s">
        <v>3573</v>
      </c>
      <c r="L781" s="729">
        <v>156.61000000000001</v>
      </c>
      <c r="M781" s="729">
        <v>469.83000000000004</v>
      </c>
      <c r="N781" s="728">
        <v>3</v>
      </c>
      <c r="O781" s="813">
        <v>1.5</v>
      </c>
      <c r="P781" s="729">
        <v>156.61000000000001</v>
      </c>
      <c r="Q781" s="746">
        <v>0.33333333333333331</v>
      </c>
      <c r="R781" s="728">
        <v>1</v>
      </c>
      <c r="S781" s="746">
        <v>0.33333333333333331</v>
      </c>
      <c r="T781" s="813">
        <v>0.5</v>
      </c>
      <c r="U781" s="769">
        <v>0.33333333333333331</v>
      </c>
    </row>
    <row r="782" spans="1:21" ht="14.4" customHeight="1" x14ac:dyDescent="0.3">
      <c r="A782" s="727">
        <v>32</v>
      </c>
      <c r="B782" s="728" t="s">
        <v>2677</v>
      </c>
      <c r="C782" s="728" t="s">
        <v>2683</v>
      </c>
      <c r="D782" s="811" t="s">
        <v>5087</v>
      </c>
      <c r="E782" s="812" t="s">
        <v>2696</v>
      </c>
      <c r="F782" s="728" t="s">
        <v>2678</v>
      </c>
      <c r="G782" s="728" t="s">
        <v>2873</v>
      </c>
      <c r="H782" s="728" t="s">
        <v>568</v>
      </c>
      <c r="I782" s="728" t="s">
        <v>3400</v>
      </c>
      <c r="J782" s="728" t="s">
        <v>3401</v>
      </c>
      <c r="K782" s="728" t="s">
        <v>3402</v>
      </c>
      <c r="L782" s="729">
        <v>300.68</v>
      </c>
      <c r="M782" s="729">
        <v>300.68</v>
      </c>
      <c r="N782" s="728">
        <v>1</v>
      </c>
      <c r="O782" s="813">
        <v>1</v>
      </c>
      <c r="P782" s="729">
        <v>300.68</v>
      </c>
      <c r="Q782" s="746">
        <v>1</v>
      </c>
      <c r="R782" s="728">
        <v>1</v>
      </c>
      <c r="S782" s="746">
        <v>1</v>
      </c>
      <c r="T782" s="813">
        <v>1</v>
      </c>
      <c r="U782" s="769">
        <v>1</v>
      </c>
    </row>
    <row r="783" spans="1:21" ht="14.4" customHeight="1" x14ac:dyDescent="0.3">
      <c r="A783" s="727">
        <v>32</v>
      </c>
      <c r="B783" s="728" t="s">
        <v>2677</v>
      </c>
      <c r="C783" s="728" t="s">
        <v>2683</v>
      </c>
      <c r="D783" s="811" t="s">
        <v>5087</v>
      </c>
      <c r="E783" s="812" t="s">
        <v>2696</v>
      </c>
      <c r="F783" s="728" t="s">
        <v>2678</v>
      </c>
      <c r="G783" s="728" t="s">
        <v>2873</v>
      </c>
      <c r="H783" s="728" t="s">
        <v>568</v>
      </c>
      <c r="I783" s="728" t="s">
        <v>3574</v>
      </c>
      <c r="J783" s="728" t="s">
        <v>3575</v>
      </c>
      <c r="K783" s="728" t="s">
        <v>3576</v>
      </c>
      <c r="L783" s="729">
        <v>281.88</v>
      </c>
      <c r="M783" s="729">
        <v>281.88</v>
      </c>
      <c r="N783" s="728">
        <v>1</v>
      </c>
      <c r="O783" s="813">
        <v>0.5</v>
      </c>
      <c r="P783" s="729">
        <v>281.88</v>
      </c>
      <c r="Q783" s="746">
        <v>1</v>
      </c>
      <c r="R783" s="728">
        <v>1</v>
      </c>
      <c r="S783" s="746">
        <v>1</v>
      </c>
      <c r="T783" s="813">
        <v>0.5</v>
      </c>
      <c r="U783" s="769">
        <v>1</v>
      </c>
    </row>
    <row r="784" spans="1:21" ht="14.4" customHeight="1" x14ac:dyDescent="0.3">
      <c r="A784" s="727">
        <v>32</v>
      </c>
      <c r="B784" s="728" t="s">
        <v>2677</v>
      </c>
      <c r="C784" s="728" t="s">
        <v>2683</v>
      </c>
      <c r="D784" s="811" t="s">
        <v>5087</v>
      </c>
      <c r="E784" s="812" t="s">
        <v>2696</v>
      </c>
      <c r="F784" s="728" t="s">
        <v>2678</v>
      </c>
      <c r="G784" s="728" t="s">
        <v>2873</v>
      </c>
      <c r="H784" s="728" t="s">
        <v>568</v>
      </c>
      <c r="I784" s="728" t="s">
        <v>3577</v>
      </c>
      <c r="J784" s="728" t="s">
        <v>2936</v>
      </c>
      <c r="K784" s="728" t="s">
        <v>3243</v>
      </c>
      <c r="L784" s="729">
        <v>31.32</v>
      </c>
      <c r="M784" s="729">
        <v>31.32</v>
      </c>
      <c r="N784" s="728">
        <v>1</v>
      </c>
      <c r="O784" s="813">
        <v>0.5</v>
      </c>
      <c r="P784" s="729"/>
      <c r="Q784" s="746">
        <v>0</v>
      </c>
      <c r="R784" s="728"/>
      <c r="S784" s="746">
        <v>0</v>
      </c>
      <c r="T784" s="813"/>
      <c r="U784" s="769">
        <v>0</v>
      </c>
    </row>
    <row r="785" spans="1:21" ht="14.4" customHeight="1" x14ac:dyDescent="0.3">
      <c r="A785" s="727">
        <v>32</v>
      </c>
      <c r="B785" s="728" t="s">
        <v>2677</v>
      </c>
      <c r="C785" s="728" t="s">
        <v>2683</v>
      </c>
      <c r="D785" s="811" t="s">
        <v>5087</v>
      </c>
      <c r="E785" s="812" t="s">
        <v>2696</v>
      </c>
      <c r="F785" s="728" t="s">
        <v>2678</v>
      </c>
      <c r="G785" s="728" t="s">
        <v>3578</v>
      </c>
      <c r="H785" s="728" t="s">
        <v>568</v>
      </c>
      <c r="I785" s="728" t="s">
        <v>3579</v>
      </c>
      <c r="J785" s="728" t="s">
        <v>1259</v>
      </c>
      <c r="K785" s="728" t="s">
        <v>3580</v>
      </c>
      <c r="L785" s="729">
        <v>75.349999999999994</v>
      </c>
      <c r="M785" s="729">
        <v>150.69999999999999</v>
      </c>
      <c r="N785" s="728">
        <v>2</v>
      </c>
      <c r="O785" s="813">
        <v>1.5</v>
      </c>
      <c r="P785" s="729">
        <v>75.349999999999994</v>
      </c>
      <c r="Q785" s="746">
        <v>0.5</v>
      </c>
      <c r="R785" s="728">
        <v>1</v>
      </c>
      <c r="S785" s="746">
        <v>0.5</v>
      </c>
      <c r="T785" s="813">
        <v>0.5</v>
      </c>
      <c r="U785" s="769">
        <v>0.33333333333333331</v>
      </c>
    </row>
    <row r="786" spans="1:21" ht="14.4" customHeight="1" x14ac:dyDescent="0.3">
      <c r="A786" s="727">
        <v>32</v>
      </c>
      <c r="B786" s="728" t="s">
        <v>2677</v>
      </c>
      <c r="C786" s="728" t="s">
        <v>2683</v>
      </c>
      <c r="D786" s="811" t="s">
        <v>5087</v>
      </c>
      <c r="E786" s="812" t="s">
        <v>2696</v>
      </c>
      <c r="F786" s="728" t="s">
        <v>2678</v>
      </c>
      <c r="G786" s="728" t="s">
        <v>2784</v>
      </c>
      <c r="H786" s="728" t="s">
        <v>568</v>
      </c>
      <c r="I786" s="728" t="s">
        <v>2273</v>
      </c>
      <c r="J786" s="728" t="s">
        <v>2272</v>
      </c>
      <c r="K786" s="728" t="s">
        <v>2274</v>
      </c>
      <c r="L786" s="729">
        <v>1427.23</v>
      </c>
      <c r="M786" s="729">
        <v>19981.22</v>
      </c>
      <c r="N786" s="728">
        <v>14</v>
      </c>
      <c r="O786" s="813">
        <v>3</v>
      </c>
      <c r="P786" s="729">
        <v>11417.84</v>
      </c>
      <c r="Q786" s="746">
        <v>0.5714285714285714</v>
      </c>
      <c r="R786" s="728">
        <v>8</v>
      </c>
      <c r="S786" s="746">
        <v>0.5714285714285714</v>
      </c>
      <c r="T786" s="813">
        <v>1.5</v>
      </c>
      <c r="U786" s="769">
        <v>0.5</v>
      </c>
    </row>
    <row r="787" spans="1:21" ht="14.4" customHeight="1" x14ac:dyDescent="0.3">
      <c r="A787" s="727">
        <v>32</v>
      </c>
      <c r="B787" s="728" t="s">
        <v>2677</v>
      </c>
      <c r="C787" s="728" t="s">
        <v>2683</v>
      </c>
      <c r="D787" s="811" t="s">
        <v>5087</v>
      </c>
      <c r="E787" s="812" t="s">
        <v>2696</v>
      </c>
      <c r="F787" s="728" t="s">
        <v>2678</v>
      </c>
      <c r="G787" s="728" t="s">
        <v>1303</v>
      </c>
      <c r="H787" s="728" t="s">
        <v>661</v>
      </c>
      <c r="I787" s="728" t="s">
        <v>2130</v>
      </c>
      <c r="J787" s="728" t="s">
        <v>2131</v>
      </c>
      <c r="K787" s="728" t="s">
        <v>2132</v>
      </c>
      <c r="L787" s="729">
        <v>120.61</v>
      </c>
      <c r="M787" s="729">
        <v>361.83</v>
      </c>
      <c r="N787" s="728">
        <v>3</v>
      </c>
      <c r="O787" s="813">
        <v>1.5</v>
      </c>
      <c r="P787" s="729">
        <v>361.83</v>
      </c>
      <c r="Q787" s="746">
        <v>1</v>
      </c>
      <c r="R787" s="728">
        <v>3</v>
      </c>
      <c r="S787" s="746">
        <v>1</v>
      </c>
      <c r="T787" s="813">
        <v>1.5</v>
      </c>
      <c r="U787" s="769">
        <v>1</v>
      </c>
    </row>
    <row r="788" spans="1:21" ht="14.4" customHeight="1" x14ac:dyDescent="0.3">
      <c r="A788" s="727">
        <v>32</v>
      </c>
      <c r="B788" s="728" t="s">
        <v>2677</v>
      </c>
      <c r="C788" s="728" t="s">
        <v>2683</v>
      </c>
      <c r="D788" s="811" t="s">
        <v>5087</v>
      </c>
      <c r="E788" s="812" t="s">
        <v>2696</v>
      </c>
      <c r="F788" s="728" t="s">
        <v>2678</v>
      </c>
      <c r="G788" s="728" t="s">
        <v>1303</v>
      </c>
      <c r="H788" s="728" t="s">
        <v>661</v>
      </c>
      <c r="I788" s="728" t="s">
        <v>3410</v>
      </c>
      <c r="J788" s="728" t="s">
        <v>2131</v>
      </c>
      <c r="K788" s="728" t="s">
        <v>3411</v>
      </c>
      <c r="L788" s="729">
        <v>184.74</v>
      </c>
      <c r="M788" s="729">
        <v>369.48</v>
      </c>
      <c r="N788" s="728">
        <v>2</v>
      </c>
      <c r="O788" s="813">
        <v>1.5</v>
      </c>
      <c r="P788" s="729">
        <v>369.48</v>
      </c>
      <c r="Q788" s="746">
        <v>1</v>
      </c>
      <c r="R788" s="728">
        <v>2</v>
      </c>
      <c r="S788" s="746">
        <v>1</v>
      </c>
      <c r="T788" s="813">
        <v>1.5</v>
      </c>
      <c r="U788" s="769">
        <v>1</v>
      </c>
    </row>
    <row r="789" spans="1:21" ht="14.4" customHeight="1" x14ac:dyDescent="0.3">
      <c r="A789" s="727">
        <v>32</v>
      </c>
      <c r="B789" s="728" t="s">
        <v>2677</v>
      </c>
      <c r="C789" s="728" t="s">
        <v>2683</v>
      </c>
      <c r="D789" s="811" t="s">
        <v>5087</v>
      </c>
      <c r="E789" s="812" t="s">
        <v>2696</v>
      </c>
      <c r="F789" s="728" t="s">
        <v>2678</v>
      </c>
      <c r="G789" s="728" t="s">
        <v>2877</v>
      </c>
      <c r="H789" s="728" t="s">
        <v>568</v>
      </c>
      <c r="I789" s="728" t="s">
        <v>3413</v>
      </c>
      <c r="J789" s="728" t="s">
        <v>3414</v>
      </c>
      <c r="K789" s="728" t="s">
        <v>2358</v>
      </c>
      <c r="L789" s="729">
        <v>0</v>
      </c>
      <c r="M789" s="729">
        <v>0</v>
      </c>
      <c r="N789" s="728">
        <v>1</v>
      </c>
      <c r="O789" s="813">
        <v>0.5</v>
      </c>
      <c r="P789" s="729">
        <v>0</v>
      </c>
      <c r="Q789" s="746"/>
      <c r="R789" s="728">
        <v>1</v>
      </c>
      <c r="S789" s="746">
        <v>1</v>
      </c>
      <c r="T789" s="813">
        <v>0.5</v>
      </c>
      <c r="U789" s="769">
        <v>1</v>
      </c>
    </row>
    <row r="790" spans="1:21" ht="14.4" customHeight="1" x14ac:dyDescent="0.3">
      <c r="A790" s="727">
        <v>32</v>
      </c>
      <c r="B790" s="728" t="s">
        <v>2677</v>
      </c>
      <c r="C790" s="728" t="s">
        <v>2683</v>
      </c>
      <c r="D790" s="811" t="s">
        <v>5087</v>
      </c>
      <c r="E790" s="812" t="s">
        <v>2696</v>
      </c>
      <c r="F790" s="728" t="s">
        <v>2678</v>
      </c>
      <c r="G790" s="728" t="s">
        <v>3581</v>
      </c>
      <c r="H790" s="728" t="s">
        <v>568</v>
      </c>
      <c r="I790" s="728" t="s">
        <v>3582</v>
      </c>
      <c r="J790" s="728" t="s">
        <v>3583</v>
      </c>
      <c r="K790" s="728" t="s">
        <v>3584</v>
      </c>
      <c r="L790" s="729">
        <v>277.70999999999998</v>
      </c>
      <c r="M790" s="729">
        <v>3054.81</v>
      </c>
      <c r="N790" s="728">
        <v>11</v>
      </c>
      <c r="O790" s="813">
        <v>9</v>
      </c>
      <c r="P790" s="729">
        <v>1943.97</v>
      </c>
      <c r="Q790" s="746">
        <v>0.63636363636363635</v>
      </c>
      <c r="R790" s="728">
        <v>7</v>
      </c>
      <c r="S790" s="746">
        <v>0.63636363636363635</v>
      </c>
      <c r="T790" s="813">
        <v>6</v>
      </c>
      <c r="U790" s="769">
        <v>0.66666666666666663</v>
      </c>
    </row>
    <row r="791" spans="1:21" ht="14.4" customHeight="1" x14ac:dyDescent="0.3">
      <c r="A791" s="727">
        <v>32</v>
      </c>
      <c r="B791" s="728" t="s">
        <v>2677</v>
      </c>
      <c r="C791" s="728" t="s">
        <v>2683</v>
      </c>
      <c r="D791" s="811" t="s">
        <v>5087</v>
      </c>
      <c r="E791" s="812" t="s">
        <v>2696</v>
      </c>
      <c r="F791" s="728" t="s">
        <v>2678</v>
      </c>
      <c r="G791" s="728" t="s">
        <v>3585</v>
      </c>
      <c r="H791" s="728" t="s">
        <v>568</v>
      </c>
      <c r="I791" s="728" t="s">
        <v>3586</v>
      </c>
      <c r="J791" s="728" t="s">
        <v>3587</v>
      </c>
      <c r="K791" s="728" t="s">
        <v>3588</v>
      </c>
      <c r="L791" s="729">
        <v>9926.6</v>
      </c>
      <c r="M791" s="729">
        <v>59559.6</v>
      </c>
      <c r="N791" s="728">
        <v>6</v>
      </c>
      <c r="O791" s="813">
        <v>5</v>
      </c>
      <c r="P791" s="729">
        <v>59559.6</v>
      </c>
      <c r="Q791" s="746">
        <v>1</v>
      </c>
      <c r="R791" s="728">
        <v>6</v>
      </c>
      <c r="S791" s="746">
        <v>1</v>
      </c>
      <c r="T791" s="813">
        <v>5</v>
      </c>
      <c r="U791" s="769">
        <v>1</v>
      </c>
    </row>
    <row r="792" spans="1:21" ht="14.4" customHeight="1" x14ac:dyDescent="0.3">
      <c r="A792" s="727">
        <v>32</v>
      </c>
      <c r="B792" s="728" t="s">
        <v>2677</v>
      </c>
      <c r="C792" s="728" t="s">
        <v>2683</v>
      </c>
      <c r="D792" s="811" t="s">
        <v>5087</v>
      </c>
      <c r="E792" s="812" t="s">
        <v>2697</v>
      </c>
      <c r="F792" s="728" t="s">
        <v>2678</v>
      </c>
      <c r="G792" s="728" t="s">
        <v>2724</v>
      </c>
      <c r="H792" s="728" t="s">
        <v>568</v>
      </c>
      <c r="I792" s="728" t="s">
        <v>2785</v>
      </c>
      <c r="J792" s="728" t="s">
        <v>2726</v>
      </c>
      <c r="K792" s="728" t="s">
        <v>2786</v>
      </c>
      <c r="L792" s="729">
        <v>1295.6400000000001</v>
      </c>
      <c r="M792" s="729">
        <v>3886.92</v>
      </c>
      <c r="N792" s="728">
        <v>3</v>
      </c>
      <c r="O792" s="813">
        <v>1</v>
      </c>
      <c r="P792" s="729">
        <v>1295.6400000000001</v>
      </c>
      <c r="Q792" s="746">
        <v>0.33333333333333337</v>
      </c>
      <c r="R792" s="728">
        <v>1</v>
      </c>
      <c r="S792" s="746">
        <v>0.33333333333333331</v>
      </c>
      <c r="T792" s="813">
        <v>0.5</v>
      </c>
      <c r="U792" s="769">
        <v>0.5</v>
      </c>
    </row>
    <row r="793" spans="1:21" ht="14.4" customHeight="1" x14ac:dyDescent="0.3">
      <c r="A793" s="727">
        <v>32</v>
      </c>
      <c r="B793" s="728" t="s">
        <v>2677</v>
      </c>
      <c r="C793" s="728" t="s">
        <v>2683</v>
      </c>
      <c r="D793" s="811" t="s">
        <v>5087</v>
      </c>
      <c r="E793" s="812" t="s">
        <v>2697</v>
      </c>
      <c r="F793" s="728" t="s">
        <v>2678</v>
      </c>
      <c r="G793" s="728" t="s">
        <v>2724</v>
      </c>
      <c r="H793" s="728" t="s">
        <v>568</v>
      </c>
      <c r="I793" s="728" t="s">
        <v>2736</v>
      </c>
      <c r="J793" s="728" t="s">
        <v>944</v>
      </c>
      <c r="K793" s="728" t="s">
        <v>2737</v>
      </c>
      <c r="L793" s="729">
        <v>462.73</v>
      </c>
      <c r="M793" s="729">
        <v>4627.3</v>
      </c>
      <c r="N793" s="728">
        <v>10</v>
      </c>
      <c r="O793" s="813">
        <v>3.5</v>
      </c>
      <c r="P793" s="729">
        <v>3701.84</v>
      </c>
      <c r="Q793" s="746">
        <v>0.8</v>
      </c>
      <c r="R793" s="728">
        <v>8</v>
      </c>
      <c r="S793" s="746">
        <v>0.8</v>
      </c>
      <c r="T793" s="813">
        <v>3</v>
      </c>
      <c r="U793" s="769">
        <v>0.8571428571428571</v>
      </c>
    </row>
    <row r="794" spans="1:21" ht="14.4" customHeight="1" x14ac:dyDescent="0.3">
      <c r="A794" s="727">
        <v>32</v>
      </c>
      <c r="B794" s="728" t="s">
        <v>2677</v>
      </c>
      <c r="C794" s="728" t="s">
        <v>2683</v>
      </c>
      <c r="D794" s="811" t="s">
        <v>5087</v>
      </c>
      <c r="E794" s="812" t="s">
        <v>2697</v>
      </c>
      <c r="F794" s="728" t="s">
        <v>2678</v>
      </c>
      <c r="G794" s="728" t="s">
        <v>2724</v>
      </c>
      <c r="H794" s="728" t="s">
        <v>568</v>
      </c>
      <c r="I794" s="728" t="s">
        <v>2787</v>
      </c>
      <c r="J794" s="728" t="s">
        <v>942</v>
      </c>
      <c r="K794" s="728" t="s">
        <v>2727</v>
      </c>
      <c r="L794" s="729">
        <v>263.26</v>
      </c>
      <c r="M794" s="729">
        <v>263.26</v>
      </c>
      <c r="N794" s="728">
        <v>1</v>
      </c>
      <c r="O794" s="813">
        <v>0.5</v>
      </c>
      <c r="P794" s="729">
        <v>263.26</v>
      </c>
      <c r="Q794" s="746">
        <v>1</v>
      </c>
      <c r="R794" s="728">
        <v>1</v>
      </c>
      <c r="S794" s="746">
        <v>1</v>
      </c>
      <c r="T794" s="813">
        <v>0.5</v>
      </c>
      <c r="U794" s="769">
        <v>1</v>
      </c>
    </row>
    <row r="795" spans="1:21" ht="14.4" customHeight="1" x14ac:dyDescent="0.3">
      <c r="A795" s="727">
        <v>32</v>
      </c>
      <c r="B795" s="728" t="s">
        <v>2677</v>
      </c>
      <c r="C795" s="728" t="s">
        <v>2683</v>
      </c>
      <c r="D795" s="811" t="s">
        <v>5087</v>
      </c>
      <c r="E795" s="812" t="s">
        <v>2697</v>
      </c>
      <c r="F795" s="728" t="s">
        <v>2678</v>
      </c>
      <c r="G795" s="728" t="s">
        <v>2724</v>
      </c>
      <c r="H795" s="728" t="s">
        <v>568</v>
      </c>
      <c r="I795" s="728" t="s">
        <v>3589</v>
      </c>
      <c r="J795" s="728" t="s">
        <v>2726</v>
      </c>
      <c r="K795" s="728" t="s">
        <v>3590</v>
      </c>
      <c r="L795" s="729">
        <v>275.58999999999997</v>
      </c>
      <c r="M795" s="729">
        <v>275.58999999999997</v>
      </c>
      <c r="N795" s="728">
        <v>1</v>
      </c>
      <c r="O795" s="813">
        <v>0.5</v>
      </c>
      <c r="P795" s="729"/>
      <c r="Q795" s="746">
        <v>0</v>
      </c>
      <c r="R795" s="728"/>
      <c r="S795" s="746">
        <v>0</v>
      </c>
      <c r="T795" s="813"/>
      <c r="U795" s="769">
        <v>0</v>
      </c>
    </row>
    <row r="796" spans="1:21" ht="14.4" customHeight="1" x14ac:dyDescent="0.3">
      <c r="A796" s="727">
        <v>32</v>
      </c>
      <c r="B796" s="728" t="s">
        <v>2677</v>
      </c>
      <c r="C796" s="728" t="s">
        <v>2683</v>
      </c>
      <c r="D796" s="811" t="s">
        <v>5087</v>
      </c>
      <c r="E796" s="812" t="s">
        <v>2697</v>
      </c>
      <c r="F796" s="728" t="s">
        <v>2678</v>
      </c>
      <c r="G796" s="728" t="s">
        <v>2728</v>
      </c>
      <c r="H796" s="728" t="s">
        <v>568</v>
      </c>
      <c r="I796" s="728" t="s">
        <v>3434</v>
      </c>
      <c r="J796" s="728" t="s">
        <v>3435</v>
      </c>
      <c r="K796" s="728" t="s">
        <v>2303</v>
      </c>
      <c r="L796" s="729">
        <v>0</v>
      </c>
      <c r="M796" s="729">
        <v>0</v>
      </c>
      <c r="N796" s="728">
        <v>1</v>
      </c>
      <c r="O796" s="813">
        <v>0.5</v>
      </c>
      <c r="P796" s="729">
        <v>0</v>
      </c>
      <c r="Q796" s="746"/>
      <c r="R796" s="728">
        <v>1</v>
      </c>
      <c r="S796" s="746">
        <v>1</v>
      </c>
      <c r="T796" s="813">
        <v>0.5</v>
      </c>
      <c r="U796" s="769">
        <v>1</v>
      </c>
    </row>
    <row r="797" spans="1:21" ht="14.4" customHeight="1" x14ac:dyDescent="0.3">
      <c r="A797" s="727">
        <v>32</v>
      </c>
      <c r="B797" s="728" t="s">
        <v>2677</v>
      </c>
      <c r="C797" s="728" t="s">
        <v>2683</v>
      </c>
      <c r="D797" s="811" t="s">
        <v>5087</v>
      </c>
      <c r="E797" s="812" t="s">
        <v>2697</v>
      </c>
      <c r="F797" s="728" t="s">
        <v>2678</v>
      </c>
      <c r="G797" s="728" t="s">
        <v>2728</v>
      </c>
      <c r="H797" s="728" t="s">
        <v>568</v>
      </c>
      <c r="I797" s="728" t="s">
        <v>3436</v>
      </c>
      <c r="J797" s="728" t="s">
        <v>3435</v>
      </c>
      <c r="K797" s="728" t="s">
        <v>2761</v>
      </c>
      <c r="L797" s="729">
        <v>72.55</v>
      </c>
      <c r="M797" s="729">
        <v>652.94999999999993</v>
      </c>
      <c r="N797" s="728">
        <v>9</v>
      </c>
      <c r="O797" s="813">
        <v>6.5</v>
      </c>
      <c r="P797" s="729">
        <v>580.4</v>
      </c>
      <c r="Q797" s="746">
        <v>0.88888888888888895</v>
      </c>
      <c r="R797" s="728">
        <v>8</v>
      </c>
      <c r="S797" s="746">
        <v>0.88888888888888884</v>
      </c>
      <c r="T797" s="813">
        <v>6</v>
      </c>
      <c r="U797" s="769">
        <v>0.92307692307692313</v>
      </c>
    </row>
    <row r="798" spans="1:21" ht="14.4" customHeight="1" x14ac:dyDescent="0.3">
      <c r="A798" s="727">
        <v>32</v>
      </c>
      <c r="B798" s="728" t="s">
        <v>2677</v>
      </c>
      <c r="C798" s="728" t="s">
        <v>2683</v>
      </c>
      <c r="D798" s="811" t="s">
        <v>5087</v>
      </c>
      <c r="E798" s="812" t="s">
        <v>2697</v>
      </c>
      <c r="F798" s="728" t="s">
        <v>2678</v>
      </c>
      <c r="G798" s="728" t="s">
        <v>2728</v>
      </c>
      <c r="H798" s="728" t="s">
        <v>568</v>
      </c>
      <c r="I798" s="728" t="s">
        <v>2880</v>
      </c>
      <c r="J798" s="728" t="s">
        <v>1102</v>
      </c>
      <c r="K798" s="728" t="s">
        <v>2881</v>
      </c>
      <c r="L798" s="729">
        <v>0</v>
      </c>
      <c r="M798" s="729">
        <v>0</v>
      </c>
      <c r="N798" s="728">
        <v>1</v>
      </c>
      <c r="O798" s="813">
        <v>0.5</v>
      </c>
      <c r="P798" s="729">
        <v>0</v>
      </c>
      <c r="Q798" s="746"/>
      <c r="R798" s="728">
        <v>1</v>
      </c>
      <c r="S798" s="746">
        <v>1</v>
      </c>
      <c r="T798" s="813">
        <v>0.5</v>
      </c>
      <c r="U798" s="769">
        <v>1</v>
      </c>
    </row>
    <row r="799" spans="1:21" ht="14.4" customHeight="1" x14ac:dyDescent="0.3">
      <c r="A799" s="727">
        <v>32</v>
      </c>
      <c r="B799" s="728" t="s">
        <v>2677</v>
      </c>
      <c r="C799" s="728" t="s">
        <v>2683</v>
      </c>
      <c r="D799" s="811" t="s">
        <v>5087</v>
      </c>
      <c r="E799" s="812" t="s">
        <v>2697</v>
      </c>
      <c r="F799" s="728" t="s">
        <v>2678</v>
      </c>
      <c r="G799" s="728" t="s">
        <v>2728</v>
      </c>
      <c r="H799" s="728" t="s">
        <v>568</v>
      </c>
      <c r="I799" s="728" t="s">
        <v>2738</v>
      </c>
      <c r="J799" s="728" t="s">
        <v>1102</v>
      </c>
      <c r="K799" s="728" t="s">
        <v>2739</v>
      </c>
      <c r="L799" s="729">
        <v>121.75</v>
      </c>
      <c r="M799" s="729">
        <v>243.5</v>
      </c>
      <c r="N799" s="728">
        <v>2</v>
      </c>
      <c r="O799" s="813">
        <v>1.5</v>
      </c>
      <c r="P799" s="729">
        <v>121.75</v>
      </c>
      <c r="Q799" s="746">
        <v>0.5</v>
      </c>
      <c r="R799" s="728">
        <v>1</v>
      </c>
      <c r="S799" s="746">
        <v>0.5</v>
      </c>
      <c r="T799" s="813">
        <v>0.5</v>
      </c>
      <c r="U799" s="769">
        <v>0.33333333333333331</v>
      </c>
    </row>
    <row r="800" spans="1:21" ht="14.4" customHeight="1" x14ac:dyDescent="0.3">
      <c r="A800" s="727">
        <v>32</v>
      </c>
      <c r="B800" s="728" t="s">
        <v>2677</v>
      </c>
      <c r="C800" s="728" t="s">
        <v>2683</v>
      </c>
      <c r="D800" s="811" t="s">
        <v>5087</v>
      </c>
      <c r="E800" s="812" t="s">
        <v>2697</v>
      </c>
      <c r="F800" s="728" t="s">
        <v>2678</v>
      </c>
      <c r="G800" s="728" t="s">
        <v>2728</v>
      </c>
      <c r="H800" s="728" t="s">
        <v>661</v>
      </c>
      <c r="I800" s="728" t="s">
        <v>3441</v>
      </c>
      <c r="J800" s="728" t="s">
        <v>2741</v>
      </c>
      <c r="K800" s="728" t="s">
        <v>2761</v>
      </c>
      <c r="L800" s="729">
        <v>85.7</v>
      </c>
      <c r="M800" s="729">
        <v>85.7</v>
      </c>
      <c r="N800" s="728">
        <v>1</v>
      </c>
      <c r="O800" s="813">
        <v>1</v>
      </c>
      <c r="P800" s="729">
        <v>85.7</v>
      </c>
      <c r="Q800" s="746">
        <v>1</v>
      </c>
      <c r="R800" s="728">
        <v>1</v>
      </c>
      <c r="S800" s="746">
        <v>1</v>
      </c>
      <c r="T800" s="813">
        <v>1</v>
      </c>
      <c r="U800" s="769">
        <v>1</v>
      </c>
    </row>
    <row r="801" spans="1:21" ht="14.4" customHeight="1" x14ac:dyDescent="0.3">
      <c r="A801" s="727">
        <v>32</v>
      </c>
      <c r="B801" s="728" t="s">
        <v>2677</v>
      </c>
      <c r="C801" s="728" t="s">
        <v>2683</v>
      </c>
      <c r="D801" s="811" t="s">
        <v>5087</v>
      </c>
      <c r="E801" s="812" t="s">
        <v>2697</v>
      </c>
      <c r="F801" s="728" t="s">
        <v>2678</v>
      </c>
      <c r="G801" s="728" t="s">
        <v>2742</v>
      </c>
      <c r="H801" s="728" t="s">
        <v>568</v>
      </c>
      <c r="I801" s="728" t="s">
        <v>2743</v>
      </c>
      <c r="J801" s="728" t="s">
        <v>692</v>
      </c>
      <c r="K801" s="728" t="s">
        <v>2744</v>
      </c>
      <c r="L801" s="729">
        <v>154.36000000000001</v>
      </c>
      <c r="M801" s="729">
        <v>463.08000000000004</v>
      </c>
      <c r="N801" s="728">
        <v>3</v>
      </c>
      <c r="O801" s="813">
        <v>0.5</v>
      </c>
      <c r="P801" s="729">
        <v>463.08000000000004</v>
      </c>
      <c r="Q801" s="746">
        <v>1</v>
      </c>
      <c r="R801" s="728">
        <v>3</v>
      </c>
      <c r="S801" s="746">
        <v>1</v>
      </c>
      <c r="T801" s="813">
        <v>0.5</v>
      </c>
      <c r="U801" s="769">
        <v>1</v>
      </c>
    </row>
    <row r="802" spans="1:21" ht="14.4" customHeight="1" x14ac:dyDescent="0.3">
      <c r="A802" s="727">
        <v>32</v>
      </c>
      <c r="B802" s="728" t="s">
        <v>2677</v>
      </c>
      <c r="C802" s="728" t="s">
        <v>2683</v>
      </c>
      <c r="D802" s="811" t="s">
        <v>5087</v>
      </c>
      <c r="E802" s="812" t="s">
        <v>2697</v>
      </c>
      <c r="F802" s="728" t="s">
        <v>2678</v>
      </c>
      <c r="G802" s="728" t="s">
        <v>2742</v>
      </c>
      <c r="H802" s="728" t="s">
        <v>661</v>
      </c>
      <c r="I802" s="728" t="s">
        <v>2218</v>
      </c>
      <c r="J802" s="728" t="s">
        <v>662</v>
      </c>
      <c r="K802" s="728" t="s">
        <v>2219</v>
      </c>
      <c r="L802" s="729">
        <v>154.36000000000001</v>
      </c>
      <c r="M802" s="729">
        <v>4167.72</v>
      </c>
      <c r="N802" s="728">
        <v>27</v>
      </c>
      <c r="O802" s="813">
        <v>6</v>
      </c>
      <c r="P802" s="729">
        <v>4167.72</v>
      </c>
      <c r="Q802" s="746">
        <v>1</v>
      </c>
      <c r="R802" s="728">
        <v>27</v>
      </c>
      <c r="S802" s="746">
        <v>1</v>
      </c>
      <c r="T802" s="813">
        <v>6</v>
      </c>
      <c r="U802" s="769">
        <v>1</v>
      </c>
    </row>
    <row r="803" spans="1:21" ht="14.4" customHeight="1" x14ac:dyDescent="0.3">
      <c r="A803" s="727">
        <v>32</v>
      </c>
      <c r="B803" s="728" t="s">
        <v>2677</v>
      </c>
      <c r="C803" s="728" t="s">
        <v>2683</v>
      </c>
      <c r="D803" s="811" t="s">
        <v>5087</v>
      </c>
      <c r="E803" s="812" t="s">
        <v>2697</v>
      </c>
      <c r="F803" s="728" t="s">
        <v>2678</v>
      </c>
      <c r="G803" s="728" t="s">
        <v>3446</v>
      </c>
      <c r="H803" s="728" t="s">
        <v>568</v>
      </c>
      <c r="I803" s="728" t="s">
        <v>3447</v>
      </c>
      <c r="J803" s="728" t="s">
        <v>3448</v>
      </c>
      <c r="K803" s="728" t="s">
        <v>3449</v>
      </c>
      <c r="L803" s="729">
        <v>9989.3700000000008</v>
      </c>
      <c r="M803" s="729">
        <v>499468.5</v>
      </c>
      <c r="N803" s="728">
        <v>50</v>
      </c>
      <c r="O803" s="813">
        <v>16</v>
      </c>
      <c r="P803" s="729">
        <v>439532.27999999997</v>
      </c>
      <c r="Q803" s="746">
        <v>0.87999999999999989</v>
      </c>
      <c r="R803" s="728">
        <v>44</v>
      </c>
      <c r="S803" s="746">
        <v>0.88</v>
      </c>
      <c r="T803" s="813">
        <v>13.5</v>
      </c>
      <c r="U803" s="769">
        <v>0.84375</v>
      </c>
    </row>
    <row r="804" spans="1:21" ht="14.4" customHeight="1" x14ac:dyDescent="0.3">
      <c r="A804" s="727">
        <v>32</v>
      </c>
      <c r="B804" s="728" t="s">
        <v>2677</v>
      </c>
      <c r="C804" s="728" t="s">
        <v>2683</v>
      </c>
      <c r="D804" s="811" t="s">
        <v>5087</v>
      </c>
      <c r="E804" s="812" t="s">
        <v>2697</v>
      </c>
      <c r="F804" s="728" t="s">
        <v>2678</v>
      </c>
      <c r="G804" s="728" t="s">
        <v>3446</v>
      </c>
      <c r="H804" s="728" t="s">
        <v>568</v>
      </c>
      <c r="I804" s="728" t="s">
        <v>3450</v>
      </c>
      <c r="J804" s="728" t="s">
        <v>3448</v>
      </c>
      <c r="K804" s="728" t="s">
        <v>3449</v>
      </c>
      <c r="L804" s="729">
        <v>9989.3700000000008</v>
      </c>
      <c r="M804" s="729">
        <v>199787.40000000002</v>
      </c>
      <c r="N804" s="728">
        <v>20</v>
      </c>
      <c r="O804" s="813">
        <v>8</v>
      </c>
      <c r="P804" s="729">
        <v>189798.03000000003</v>
      </c>
      <c r="Q804" s="746">
        <v>0.95000000000000007</v>
      </c>
      <c r="R804" s="728">
        <v>19</v>
      </c>
      <c r="S804" s="746">
        <v>0.95</v>
      </c>
      <c r="T804" s="813">
        <v>7.5</v>
      </c>
      <c r="U804" s="769">
        <v>0.9375</v>
      </c>
    </row>
    <row r="805" spans="1:21" ht="14.4" customHeight="1" x14ac:dyDescent="0.3">
      <c r="A805" s="727">
        <v>32</v>
      </c>
      <c r="B805" s="728" t="s">
        <v>2677</v>
      </c>
      <c r="C805" s="728" t="s">
        <v>2683</v>
      </c>
      <c r="D805" s="811" t="s">
        <v>5087</v>
      </c>
      <c r="E805" s="812" t="s">
        <v>2697</v>
      </c>
      <c r="F805" s="728" t="s">
        <v>2678</v>
      </c>
      <c r="G805" s="728" t="s">
        <v>3130</v>
      </c>
      <c r="H805" s="728" t="s">
        <v>661</v>
      </c>
      <c r="I805" s="728" t="s">
        <v>3591</v>
      </c>
      <c r="J805" s="728" t="s">
        <v>1753</v>
      </c>
      <c r="K805" s="728" t="s">
        <v>2463</v>
      </c>
      <c r="L805" s="729">
        <v>210.66</v>
      </c>
      <c r="M805" s="729">
        <v>421.32</v>
      </c>
      <c r="N805" s="728">
        <v>2</v>
      </c>
      <c r="O805" s="813">
        <v>1</v>
      </c>
      <c r="P805" s="729">
        <v>421.32</v>
      </c>
      <c r="Q805" s="746">
        <v>1</v>
      </c>
      <c r="R805" s="728">
        <v>2</v>
      </c>
      <c r="S805" s="746">
        <v>1</v>
      </c>
      <c r="T805" s="813">
        <v>1</v>
      </c>
      <c r="U805" s="769">
        <v>1</v>
      </c>
    </row>
    <row r="806" spans="1:21" ht="14.4" customHeight="1" x14ac:dyDescent="0.3">
      <c r="A806" s="727">
        <v>32</v>
      </c>
      <c r="B806" s="728" t="s">
        <v>2677</v>
      </c>
      <c r="C806" s="728" t="s">
        <v>2683</v>
      </c>
      <c r="D806" s="811" t="s">
        <v>5087</v>
      </c>
      <c r="E806" s="812" t="s">
        <v>2697</v>
      </c>
      <c r="F806" s="728" t="s">
        <v>2678</v>
      </c>
      <c r="G806" s="728" t="s">
        <v>2940</v>
      </c>
      <c r="H806" s="728" t="s">
        <v>568</v>
      </c>
      <c r="I806" s="728" t="s">
        <v>3592</v>
      </c>
      <c r="J806" s="728" t="s">
        <v>2942</v>
      </c>
      <c r="K806" s="728" t="s">
        <v>3593</v>
      </c>
      <c r="L806" s="729">
        <v>0</v>
      </c>
      <c r="M806" s="729">
        <v>0</v>
      </c>
      <c r="N806" s="728">
        <v>2</v>
      </c>
      <c r="O806" s="813">
        <v>2</v>
      </c>
      <c r="P806" s="729">
        <v>0</v>
      </c>
      <c r="Q806" s="746"/>
      <c r="R806" s="728">
        <v>1</v>
      </c>
      <c r="S806" s="746">
        <v>0.5</v>
      </c>
      <c r="T806" s="813">
        <v>1</v>
      </c>
      <c r="U806" s="769">
        <v>0.5</v>
      </c>
    </row>
    <row r="807" spans="1:21" ht="14.4" customHeight="1" x14ac:dyDescent="0.3">
      <c r="A807" s="727">
        <v>32</v>
      </c>
      <c r="B807" s="728" t="s">
        <v>2677</v>
      </c>
      <c r="C807" s="728" t="s">
        <v>2683</v>
      </c>
      <c r="D807" s="811" t="s">
        <v>5087</v>
      </c>
      <c r="E807" s="812" t="s">
        <v>2697</v>
      </c>
      <c r="F807" s="728" t="s">
        <v>2678</v>
      </c>
      <c r="G807" s="728" t="s">
        <v>2796</v>
      </c>
      <c r="H807" s="728" t="s">
        <v>568</v>
      </c>
      <c r="I807" s="728" t="s">
        <v>3594</v>
      </c>
      <c r="J807" s="728" t="s">
        <v>3595</v>
      </c>
      <c r="K807" s="728" t="s">
        <v>3596</v>
      </c>
      <c r="L807" s="729">
        <v>75.819999999999993</v>
      </c>
      <c r="M807" s="729">
        <v>75.819999999999993</v>
      </c>
      <c r="N807" s="728">
        <v>1</v>
      </c>
      <c r="O807" s="813">
        <v>1</v>
      </c>
      <c r="P807" s="729"/>
      <c r="Q807" s="746">
        <v>0</v>
      </c>
      <c r="R807" s="728"/>
      <c r="S807" s="746">
        <v>0</v>
      </c>
      <c r="T807" s="813"/>
      <c r="U807" s="769">
        <v>0</v>
      </c>
    </row>
    <row r="808" spans="1:21" ht="14.4" customHeight="1" x14ac:dyDescent="0.3">
      <c r="A808" s="727">
        <v>32</v>
      </c>
      <c r="B808" s="728" t="s">
        <v>2677</v>
      </c>
      <c r="C808" s="728" t="s">
        <v>2683</v>
      </c>
      <c r="D808" s="811" t="s">
        <v>5087</v>
      </c>
      <c r="E808" s="812" t="s">
        <v>2697</v>
      </c>
      <c r="F808" s="728" t="s">
        <v>2678</v>
      </c>
      <c r="G808" s="728" t="s">
        <v>2796</v>
      </c>
      <c r="H808" s="728" t="s">
        <v>568</v>
      </c>
      <c r="I808" s="728" t="s">
        <v>2797</v>
      </c>
      <c r="J808" s="728" t="s">
        <v>1421</v>
      </c>
      <c r="K808" s="728" t="s">
        <v>2232</v>
      </c>
      <c r="L808" s="729">
        <v>78.33</v>
      </c>
      <c r="M808" s="729">
        <v>313.32</v>
      </c>
      <c r="N808" s="728">
        <v>4</v>
      </c>
      <c r="O808" s="813">
        <v>2</v>
      </c>
      <c r="P808" s="729">
        <v>313.32</v>
      </c>
      <c r="Q808" s="746">
        <v>1</v>
      </c>
      <c r="R808" s="728">
        <v>4</v>
      </c>
      <c r="S808" s="746">
        <v>1</v>
      </c>
      <c r="T808" s="813">
        <v>2</v>
      </c>
      <c r="U808" s="769">
        <v>1</v>
      </c>
    </row>
    <row r="809" spans="1:21" ht="14.4" customHeight="1" x14ac:dyDescent="0.3">
      <c r="A809" s="727">
        <v>32</v>
      </c>
      <c r="B809" s="728" t="s">
        <v>2677</v>
      </c>
      <c r="C809" s="728" t="s">
        <v>2683</v>
      </c>
      <c r="D809" s="811" t="s">
        <v>5087</v>
      </c>
      <c r="E809" s="812" t="s">
        <v>2697</v>
      </c>
      <c r="F809" s="728" t="s">
        <v>2678</v>
      </c>
      <c r="G809" s="728" t="s">
        <v>2800</v>
      </c>
      <c r="H809" s="728" t="s">
        <v>661</v>
      </c>
      <c r="I809" s="728" t="s">
        <v>3597</v>
      </c>
      <c r="J809" s="728" t="s">
        <v>761</v>
      </c>
      <c r="K809" s="728" t="s">
        <v>2547</v>
      </c>
      <c r="L809" s="729">
        <v>170.32</v>
      </c>
      <c r="M809" s="729">
        <v>170.32</v>
      </c>
      <c r="N809" s="728">
        <v>1</v>
      </c>
      <c r="O809" s="813">
        <v>1</v>
      </c>
      <c r="P809" s="729"/>
      <c r="Q809" s="746">
        <v>0</v>
      </c>
      <c r="R809" s="728"/>
      <c r="S809" s="746">
        <v>0</v>
      </c>
      <c r="T809" s="813"/>
      <c r="U809" s="769">
        <v>0</v>
      </c>
    </row>
    <row r="810" spans="1:21" ht="14.4" customHeight="1" x14ac:dyDescent="0.3">
      <c r="A810" s="727">
        <v>32</v>
      </c>
      <c r="B810" s="728" t="s">
        <v>2677</v>
      </c>
      <c r="C810" s="728" t="s">
        <v>2683</v>
      </c>
      <c r="D810" s="811" t="s">
        <v>5087</v>
      </c>
      <c r="E810" s="812" t="s">
        <v>2697</v>
      </c>
      <c r="F810" s="728" t="s">
        <v>2678</v>
      </c>
      <c r="G810" s="728" t="s">
        <v>3460</v>
      </c>
      <c r="H810" s="728" t="s">
        <v>568</v>
      </c>
      <c r="I810" s="728" t="s">
        <v>3466</v>
      </c>
      <c r="J810" s="728" t="s">
        <v>3462</v>
      </c>
      <c r="K810" s="728" t="s">
        <v>3467</v>
      </c>
      <c r="L810" s="729">
        <v>1437.8</v>
      </c>
      <c r="M810" s="729">
        <v>5751.2</v>
      </c>
      <c r="N810" s="728">
        <v>4</v>
      </c>
      <c r="O810" s="813">
        <v>2</v>
      </c>
      <c r="P810" s="729">
        <v>5751.2</v>
      </c>
      <c r="Q810" s="746">
        <v>1</v>
      </c>
      <c r="R810" s="728">
        <v>4</v>
      </c>
      <c r="S810" s="746">
        <v>1</v>
      </c>
      <c r="T810" s="813">
        <v>2</v>
      </c>
      <c r="U810" s="769">
        <v>1</v>
      </c>
    </row>
    <row r="811" spans="1:21" ht="14.4" customHeight="1" x14ac:dyDescent="0.3">
      <c r="A811" s="727">
        <v>32</v>
      </c>
      <c r="B811" s="728" t="s">
        <v>2677</v>
      </c>
      <c r="C811" s="728" t="s">
        <v>2683</v>
      </c>
      <c r="D811" s="811" t="s">
        <v>5087</v>
      </c>
      <c r="E811" s="812" t="s">
        <v>2697</v>
      </c>
      <c r="F811" s="728" t="s">
        <v>2678</v>
      </c>
      <c r="G811" s="728" t="s">
        <v>3460</v>
      </c>
      <c r="H811" s="728" t="s">
        <v>568</v>
      </c>
      <c r="I811" s="728" t="s">
        <v>3598</v>
      </c>
      <c r="J811" s="728" t="s">
        <v>3599</v>
      </c>
      <c r="K811" s="728" t="s">
        <v>3467</v>
      </c>
      <c r="L811" s="729">
        <v>1437.8</v>
      </c>
      <c r="M811" s="729">
        <v>2875.6</v>
      </c>
      <c r="N811" s="728">
        <v>2</v>
      </c>
      <c r="O811" s="813">
        <v>1.5</v>
      </c>
      <c r="P811" s="729">
        <v>2875.6</v>
      </c>
      <c r="Q811" s="746">
        <v>1</v>
      </c>
      <c r="R811" s="728">
        <v>2</v>
      </c>
      <c r="S811" s="746">
        <v>1</v>
      </c>
      <c r="T811" s="813">
        <v>1.5</v>
      </c>
      <c r="U811" s="769">
        <v>1</v>
      </c>
    </row>
    <row r="812" spans="1:21" ht="14.4" customHeight="1" x14ac:dyDescent="0.3">
      <c r="A812" s="727">
        <v>32</v>
      </c>
      <c r="B812" s="728" t="s">
        <v>2677</v>
      </c>
      <c r="C812" s="728" t="s">
        <v>2683</v>
      </c>
      <c r="D812" s="811" t="s">
        <v>5087</v>
      </c>
      <c r="E812" s="812" t="s">
        <v>2697</v>
      </c>
      <c r="F812" s="728" t="s">
        <v>2678</v>
      </c>
      <c r="G812" s="728" t="s">
        <v>2802</v>
      </c>
      <c r="H812" s="728" t="s">
        <v>568</v>
      </c>
      <c r="I812" s="728" t="s">
        <v>3297</v>
      </c>
      <c r="J812" s="728" t="s">
        <v>805</v>
      </c>
      <c r="K812" s="728" t="s">
        <v>3198</v>
      </c>
      <c r="L812" s="729">
        <v>91.11</v>
      </c>
      <c r="M812" s="729">
        <v>91.11</v>
      </c>
      <c r="N812" s="728">
        <v>1</v>
      </c>
      <c r="O812" s="813">
        <v>0.5</v>
      </c>
      <c r="P812" s="729">
        <v>91.11</v>
      </c>
      <c r="Q812" s="746">
        <v>1</v>
      </c>
      <c r="R812" s="728">
        <v>1</v>
      </c>
      <c r="S812" s="746">
        <v>1</v>
      </c>
      <c r="T812" s="813">
        <v>0.5</v>
      </c>
      <c r="U812" s="769">
        <v>1</v>
      </c>
    </row>
    <row r="813" spans="1:21" ht="14.4" customHeight="1" x14ac:dyDescent="0.3">
      <c r="A813" s="727">
        <v>32</v>
      </c>
      <c r="B813" s="728" t="s">
        <v>2677</v>
      </c>
      <c r="C813" s="728" t="s">
        <v>2683</v>
      </c>
      <c r="D813" s="811" t="s">
        <v>5087</v>
      </c>
      <c r="E813" s="812" t="s">
        <v>2697</v>
      </c>
      <c r="F813" s="728" t="s">
        <v>2678</v>
      </c>
      <c r="G813" s="728" t="s">
        <v>2751</v>
      </c>
      <c r="H813" s="728" t="s">
        <v>661</v>
      </c>
      <c r="I813" s="728" t="s">
        <v>2260</v>
      </c>
      <c r="J813" s="728" t="s">
        <v>2261</v>
      </c>
      <c r="K813" s="728" t="s">
        <v>2262</v>
      </c>
      <c r="L813" s="729">
        <v>846.47</v>
      </c>
      <c r="M813" s="729">
        <v>1692.94</v>
      </c>
      <c r="N813" s="728">
        <v>2</v>
      </c>
      <c r="O813" s="813">
        <v>1</v>
      </c>
      <c r="P813" s="729">
        <v>1692.94</v>
      </c>
      <c r="Q813" s="746">
        <v>1</v>
      </c>
      <c r="R813" s="728">
        <v>2</v>
      </c>
      <c r="S813" s="746">
        <v>1</v>
      </c>
      <c r="T813" s="813">
        <v>1</v>
      </c>
      <c r="U813" s="769">
        <v>1</v>
      </c>
    </row>
    <row r="814" spans="1:21" ht="14.4" customHeight="1" x14ac:dyDescent="0.3">
      <c r="A814" s="727">
        <v>32</v>
      </c>
      <c r="B814" s="728" t="s">
        <v>2677</v>
      </c>
      <c r="C814" s="728" t="s">
        <v>2683</v>
      </c>
      <c r="D814" s="811" t="s">
        <v>5087</v>
      </c>
      <c r="E814" s="812" t="s">
        <v>2697</v>
      </c>
      <c r="F814" s="728" t="s">
        <v>2678</v>
      </c>
      <c r="G814" s="728" t="s">
        <v>2751</v>
      </c>
      <c r="H814" s="728" t="s">
        <v>661</v>
      </c>
      <c r="I814" s="728" t="s">
        <v>2260</v>
      </c>
      <c r="J814" s="728" t="s">
        <v>2261</v>
      </c>
      <c r="K814" s="728" t="s">
        <v>2262</v>
      </c>
      <c r="L814" s="729">
        <v>3231.81</v>
      </c>
      <c r="M814" s="729">
        <v>22622.67</v>
      </c>
      <c r="N814" s="728">
        <v>7</v>
      </c>
      <c r="O814" s="813">
        <v>4</v>
      </c>
      <c r="P814" s="729">
        <v>16159.05</v>
      </c>
      <c r="Q814" s="746">
        <v>0.7142857142857143</v>
      </c>
      <c r="R814" s="728">
        <v>5</v>
      </c>
      <c r="S814" s="746">
        <v>0.7142857142857143</v>
      </c>
      <c r="T814" s="813">
        <v>2.5</v>
      </c>
      <c r="U814" s="769">
        <v>0.625</v>
      </c>
    </row>
    <row r="815" spans="1:21" ht="14.4" customHeight="1" x14ac:dyDescent="0.3">
      <c r="A815" s="727">
        <v>32</v>
      </c>
      <c r="B815" s="728" t="s">
        <v>2677</v>
      </c>
      <c r="C815" s="728" t="s">
        <v>2683</v>
      </c>
      <c r="D815" s="811" t="s">
        <v>5087</v>
      </c>
      <c r="E815" s="812" t="s">
        <v>2697</v>
      </c>
      <c r="F815" s="728" t="s">
        <v>2678</v>
      </c>
      <c r="G815" s="728" t="s">
        <v>2811</v>
      </c>
      <c r="H815" s="728" t="s">
        <v>568</v>
      </c>
      <c r="I815" s="728" t="s">
        <v>3600</v>
      </c>
      <c r="J815" s="728" t="s">
        <v>2813</v>
      </c>
      <c r="K815" s="728" t="s">
        <v>3601</v>
      </c>
      <c r="L815" s="729">
        <v>537.12</v>
      </c>
      <c r="M815" s="729">
        <v>537.12</v>
      </c>
      <c r="N815" s="728">
        <v>1</v>
      </c>
      <c r="O815" s="813">
        <v>1</v>
      </c>
      <c r="P815" s="729"/>
      <c r="Q815" s="746">
        <v>0</v>
      </c>
      <c r="R815" s="728"/>
      <c r="S815" s="746">
        <v>0</v>
      </c>
      <c r="T815" s="813"/>
      <c r="U815" s="769">
        <v>0</v>
      </c>
    </row>
    <row r="816" spans="1:21" ht="14.4" customHeight="1" x14ac:dyDescent="0.3">
      <c r="A816" s="727">
        <v>32</v>
      </c>
      <c r="B816" s="728" t="s">
        <v>2677</v>
      </c>
      <c r="C816" s="728" t="s">
        <v>2683</v>
      </c>
      <c r="D816" s="811" t="s">
        <v>5087</v>
      </c>
      <c r="E816" s="812" t="s">
        <v>2697</v>
      </c>
      <c r="F816" s="728" t="s">
        <v>2678</v>
      </c>
      <c r="G816" s="728" t="s">
        <v>2815</v>
      </c>
      <c r="H816" s="728" t="s">
        <v>568</v>
      </c>
      <c r="I816" s="728" t="s">
        <v>2816</v>
      </c>
      <c r="J816" s="728" t="s">
        <v>1042</v>
      </c>
      <c r="K816" s="728" t="s">
        <v>2817</v>
      </c>
      <c r="L816" s="729">
        <v>420.07</v>
      </c>
      <c r="M816" s="729">
        <v>12182.029999999999</v>
      </c>
      <c r="N816" s="728">
        <v>29</v>
      </c>
      <c r="O816" s="813">
        <v>18</v>
      </c>
      <c r="P816" s="729">
        <v>9241.5399999999991</v>
      </c>
      <c r="Q816" s="746">
        <v>0.75862068965517238</v>
      </c>
      <c r="R816" s="728">
        <v>22</v>
      </c>
      <c r="S816" s="746">
        <v>0.75862068965517238</v>
      </c>
      <c r="T816" s="813">
        <v>13</v>
      </c>
      <c r="U816" s="769">
        <v>0.72222222222222221</v>
      </c>
    </row>
    <row r="817" spans="1:21" ht="14.4" customHeight="1" x14ac:dyDescent="0.3">
      <c r="A817" s="727">
        <v>32</v>
      </c>
      <c r="B817" s="728" t="s">
        <v>2677</v>
      </c>
      <c r="C817" s="728" t="s">
        <v>2683</v>
      </c>
      <c r="D817" s="811" t="s">
        <v>5087</v>
      </c>
      <c r="E817" s="812" t="s">
        <v>2697</v>
      </c>
      <c r="F817" s="728" t="s">
        <v>2678</v>
      </c>
      <c r="G817" s="728" t="s">
        <v>2815</v>
      </c>
      <c r="H817" s="728" t="s">
        <v>568</v>
      </c>
      <c r="I817" s="728" t="s">
        <v>2816</v>
      </c>
      <c r="J817" s="728" t="s">
        <v>1042</v>
      </c>
      <c r="K817" s="728" t="s">
        <v>2817</v>
      </c>
      <c r="L817" s="729">
        <v>421.79</v>
      </c>
      <c r="M817" s="729">
        <v>4217.9000000000005</v>
      </c>
      <c r="N817" s="728">
        <v>10</v>
      </c>
      <c r="O817" s="813">
        <v>7.5</v>
      </c>
      <c r="P817" s="729">
        <v>2952.53</v>
      </c>
      <c r="Q817" s="746">
        <v>0.7</v>
      </c>
      <c r="R817" s="728">
        <v>7</v>
      </c>
      <c r="S817" s="746">
        <v>0.7</v>
      </c>
      <c r="T817" s="813">
        <v>5.5</v>
      </c>
      <c r="U817" s="769">
        <v>0.73333333333333328</v>
      </c>
    </row>
    <row r="818" spans="1:21" ht="14.4" customHeight="1" x14ac:dyDescent="0.3">
      <c r="A818" s="727">
        <v>32</v>
      </c>
      <c r="B818" s="728" t="s">
        <v>2677</v>
      </c>
      <c r="C818" s="728" t="s">
        <v>2683</v>
      </c>
      <c r="D818" s="811" t="s">
        <v>5087</v>
      </c>
      <c r="E818" s="812" t="s">
        <v>2697</v>
      </c>
      <c r="F818" s="728" t="s">
        <v>2678</v>
      </c>
      <c r="G818" s="728" t="s">
        <v>2752</v>
      </c>
      <c r="H818" s="728" t="s">
        <v>568</v>
      </c>
      <c r="I818" s="728" t="s">
        <v>2753</v>
      </c>
      <c r="J818" s="728" t="s">
        <v>1001</v>
      </c>
      <c r="K818" s="728" t="s">
        <v>2754</v>
      </c>
      <c r="L818" s="729">
        <v>33</v>
      </c>
      <c r="M818" s="729">
        <v>33</v>
      </c>
      <c r="N818" s="728">
        <v>1</v>
      </c>
      <c r="O818" s="813">
        <v>0.5</v>
      </c>
      <c r="P818" s="729">
        <v>33</v>
      </c>
      <c r="Q818" s="746">
        <v>1</v>
      </c>
      <c r="R818" s="728">
        <v>1</v>
      </c>
      <c r="S818" s="746">
        <v>1</v>
      </c>
      <c r="T818" s="813">
        <v>0.5</v>
      </c>
      <c r="U818" s="769">
        <v>1</v>
      </c>
    </row>
    <row r="819" spans="1:21" ht="14.4" customHeight="1" x14ac:dyDescent="0.3">
      <c r="A819" s="727">
        <v>32</v>
      </c>
      <c r="B819" s="728" t="s">
        <v>2677</v>
      </c>
      <c r="C819" s="728" t="s">
        <v>2683</v>
      </c>
      <c r="D819" s="811" t="s">
        <v>5087</v>
      </c>
      <c r="E819" s="812" t="s">
        <v>2697</v>
      </c>
      <c r="F819" s="728" t="s">
        <v>2678</v>
      </c>
      <c r="G819" s="728" t="s">
        <v>2752</v>
      </c>
      <c r="H819" s="728" t="s">
        <v>568</v>
      </c>
      <c r="I819" s="728" t="s">
        <v>3061</v>
      </c>
      <c r="J819" s="728" t="s">
        <v>1680</v>
      </c>
      <c r="K819" s="728" t="s">
        <v>3062</v>
      </c>
      <c r="L819" s="729">
        <v>55.01</v>
      </c>
      <c r="M819" s="729">
        <v>110.02</v>
      </c>
      <c r="N819" s="728">
        <v>2</v>
      </c>
      <c r="O819" s="813">
        <v>1</v>
      </c>
      <c r="P819" s="729">
        <v>110.02</v>
      </c>
      <c r="Q819" s="746">
        <v>1</v>
      </c>
      <c r="R819" s="728">
        <v>2</v>
      </c>
      <c r="S819" s="746">
        <v>1</v>
      </c>
      <c r="T819" s="813">
        <v>1</v>
      </c>
      <c r="U819" s="769">
        <v>1</v>
      </c>
    </row>
    <row r="820" spans="1:21" ht="14.4" customHeight="1" x14ac:dyDescent="0.3">
      <c r="A820" s="727">
        <v>32</v>
      </c>
      <c r="B820" s="728" t="s">
        <v>2677</v>
      </c>
      <c r="C820" s="728" t="s">
        <v>2683</v>
      </c>
      <c r="D820" s="811" t="s">
        <v>5087</v>
      </c>
      <c r="E820" s="812" t="s">
        <v>2697</v>
      </c>
      <c r="F820" s="728" t="s">
        <v>2678</v>
      </c>
      <c r="G820" s="728" t="s">
        <v>2752</v>
      </c>
      <c r="H820" s="728" t="s">
        <v>568</v>
      </c>
      <c r="I820" s="728" t="s">
        <v>2965</v>
      </c>
      <c r="J820" s="728" t="s">
        <v>1001</v>
      </c>
      <c r="K820" s="728" t="s">
        <v>2754</v>
      </c>
      <c r="L820" s="729">
        <v>33</v>
      </c>
      <c r="M820" s="729">
        <v>33</v>
      </c>
      <c r="N820" s="728">
        <v>1</v>
      </c>
      <c r="O820" s="813">
        <v>1</v>
      </c>
      <c r="P820" s="729">
        <v>33</v>
      </c>
      <c r="Q820" s="746">
        <v>1</v>
      </c>
      <c r="R820" s="728">
        <v>1</v>
      </c>
      <c r="S820" s="746">
        <v>1</v>
      </c>
      <c r="T820" s="813">
        <v>1</v>
      </c>
      <c r="U820" s="769">
        <v>1</v>
      </c>
    </row>
    <row r="821" spans="1:21" ht="14.4" customHeight="1" x14ac:dyDescent="0.3">
      <c r="A821" s="727">
        <v>32</v>
      </c>
      <c r="B821" s="728" t="s">
        <v>2677</v>
      </c>
      <c r="C821" s="728" t="s">
        <v>2683</v>
      </c>
      <c r="D821" s="811" t="s">
        <v>5087</v>
      </c>
      <c r="E821" s="812" t="s">
        <v>2697</v>
      </c>
      <c r="F821" s="728" t="s">
        <v>2678</v>
      </c>
      <c r="G821" s="728" t="s">
        <v>3488</v>
      </c>
      <c r="H821" s="728" t="s">
        <v>661</v>
      </c>
      <c r="I821" s="728" t="s">
        <v>3489</v>
      </c>
      <c r="J821" s="728" t="s">
        <v>3490</v>
      </c>
      <c r="K821" s="728" t="s">
        <v>3491</v>
      </c>
      <c r="L821" s="729">
        <v>2179.9299999999998</v>
      </c>
      <c r="M821" s="729">
        <v>30519.019999999997</v>
      </c>
      <c r="N821" s="728">
        <v>14</v>
      </c>
      <c r="O821" s="813">
        <v>2.5</v>
      </c>
      <c r="P821" s="729">
        <v>30519.019999999997</v>
      </c>
      <c r="Q821" s="746">
        <v>1</v>
      </c>
      <c r="R821" s="728">
        <v>14</v>
      </c>
      <c r="S821" s="746">
        <v>1</v>
      </c>
      <c r="T821" s="813">
        <v>2.5</v>
      </c>
      <c r="U821" s="769">
        <v>1</v>
      </c>
    </row>
    <row r="822" spans="1:21" ht="14.4" customHeight="1" x14ac:dyDescent="0.3">
      <c r="A822" s="727">
        <v>32</v>
      </c>
      <c r="B822" s="728" t="s">
        <v>2677</v>
      </c>
      <c r="C822" s="728" t="s">
        <v>2683</v>
      </c>
      <c r="D822" s="811" t="s">
        <v>5087</v>
      </c>
      <c r="E822" s="812" t="s">
        <v>2697</v>
      </c>
      <c r="F822" s="728" t="s">
        <v>2678</v>
      </c>
      <c r="G822" s="728" t="s">
        <v>3492</v>
      </c>
      <c r="H822" s="728" t="s">
        <v>568</v>
      </c>
      <c r="I822" s="728" t="s">
        <v>3493</v>
      </c>
      <c r="J822" s="728" t="s">
        <v>3494</v>
      </c>
      <c r="K822" s="728" t="s">
        <v>3495</v>
      </c>
      <c r="L822" s="729">
        <v>2615.92</v>
      </c>
      <c r="M822" s="729">
        <v>36622.879999999997</v>
      </c>
      <c r="N822" s="728">
        <v>14</v>
      </c>
      <c r="O822" s="813">
        <v>6</v>
      </c>
      <c r="P822" s="729">
        <v>34006.959999999999</v>
      </c>
      <c r="Q822" s="746">
        <v>0.9285714285714286</v>
      </c>
      <c r="R822" s="728">
        <v>13</v>
      </c>
      <c r="S822" s="746">
        <v>0.9285714285714286</v>
      </c>
      <c r="T822" s="813">
        <v>5</v>
      </c>
      <c r="U822" s="769">
        <v>0.83333333333333337</v>
      </c>
    </row>
    <row r="823" spans="1:21" ht="14.4" customHeight="1" x14ac:dyDescent="0.3">
      <c r="A823" s="727">
        <v>32</v>
      </c>
      <c r="B823" s="728" t="s">
        <v>2677</v>
      </c>
      <c r="C823" s="728" t="s">
        <v>2683</v>
      </c>
      <c r="D823" s="811" t="s">
        <v>5087</v>
      </c>
      <c r="E823" s="812" t="s">
        <v>2697</v>
      </c>
      <c r="F823" s="728" t="s">
        <v>2678</v>
      </c>
      <c r="G823" s="728" t="s">
        <v>3492</v>
      </c>
      <c r="H823" s="728" t="s">
        <v>568</v>
      </c>
      <c r="I823" s="728" t="s">
        <v>3496</v>
      </c>
      <c r="J823" s="728" t="s">
        <v>3494</v>
      </c>
      <c r="K823" s="728" t="s">
        <v>3497</v>
      </c>
      <c r="L823" s="729">
        <v>4359.8599999999997</v>
      </c>
      <c r="M823" s="729">
        <v>56678.179999999993</v>
      </c>
      <c r="N823" s="728">
        <v>13</v>
      </c>
      <c r="O823" s="813">
        <v>6</v>
      </c>
      <c r="P823" s="729">
        <v>52318.319999999992</v>
      </c>
      <c r="Q823" s="746">
        <v>0.92307692307692302</v>
      </c>
      <c r="R823" s="728">
        <v>12</v>
      </c>
      <c r="S823" s="746">
        <v>0.92307692307692313</v>
      </c>
      <c r="T823" s="813">
        <v>5</v>
      </c>
      <c r="U823" s="769">
        <v>0.83333333333333337</v>
      </c>
    </row>
    <row r="824" spans="1:21" ht="14.4" customHeight="1" x14ac:dyDescent="0.3">
      <c r="A824" s="727">
        <v>32</v>
      </c>
      <c r="B824" s="728" t="s">
        <v>2677</v>
      </c>
      <c r="C824" s="728" t="s">
        <v>2683</v>
      </c>
      <c r="D824" s="811" t="s">
        <v>5087</v>
      </c>
      <c r="E824" s="812" t="s">
        <v>2697</v>
      </c>
      <c r="F824" s="728" t="s">
        <v>2678</v>
      </c>
      <c r="G824" s="728" t="s">
        <v>3492</v>
      </c>
      <c r="H824" s="728" t="s">
        <v>568</v>
      </c>
      <c r="I824" s="728" t="s">
        <v>3602</v>
      </c>
      <c r="J824" s="728" t="s">
        <v>3494</v>
      </c>
      <c r="K824" s="728" t="s">
        <v>3603</v>
      </c>
      <c r="L824" s="729">
        <v>0</v>
      </c>
      <c r="M824" s="729">
        <v>0</v>
      </c>
      <c r="N824" s="728">
        <v>3</v>
      </c>
      <c r="O824" s="813">
        <v>1</v>
      </c>
      <c r="P824" s="729">
        <v>0</v>
      </c>
      <c r="Q824" s="746"/>
      <c r="R824" s="728">
        <v>3</v>
      </c>
      <c r="S824" s="746">
        <v>1</v>
      </c>
      <c r="T824" s="813">
        <v>1</v>
      </c>
      <c r="U824" s="769">
        <v>1</v>
      </c>
    </row>
    <row r="825" spans="1:21" ht="14.4" customHeight="1" x14ac:dyDescent="0.3">
      <c r="A825" s="727">
        <v>32</v>
      </c>
      <c r="B825" s="728" t="s">
        <v>2677</v>
      </c>
      <c r="C825" s="728" t="s">
        <v>2683</v>
      </c>
      <c r="D825" s="811" t="s">
        <v>5087</v>
      </c>
      <c r="E825" s="812" t="s">
        <v>2697</v>
      </c>
      <c r="F825" s="728" t="s">
        <v>2678</v>
      </c>
      <c r="G825" s="728" t="s">
        <v>3492</v>
      </c>
      <c r="H825" s="728" t="s">
        <v>568</v>
      </c>
      <c r="I825" s="728" t="s">
        <v>3604</v>
      </c>
      <c r="J825" s="728" t="s">
        <v>3494</v>
      </c>
      <c r="K825" s="728" t="s">
        <v>3605</v>
      </c>
      <c r="L825" s="729">
        <v>0</v>
      </c>
      <c r="M825" s="729">
        <v>0</v>
      </c>
      <c r="N825" s="728">
        <v>2</v>
      </c>
      <c r="O825" s="813">
        <v>1.5</v>
      </c>
      <c r="P825" s="729">
        <v>0</v>
      </c>
      <c r="Q825" s="746"/>
      <c r="R825" s="728">
        <v>2</v>
      </c>
      <c r="S825" s="746">
        <v>1</v>
      </c>
      <c r="T825" s="813">
        <v>1.5</v>
      </c>
      <c r="U825" s="769">
        <v>1</v>
      </c>
    </row>
    <row r="826" spans="1:21" ht="14.4" customHeight="1" x14ac:dyDescent="0.3">
      <c r="A826" s="727">
        <v>32</v>
      </c>
      <c r="B826" s="728" t="s">
        <v>2677</v>
      </c>
      <c r="C826" s="728" t="s">
        <v>2683</v>
      </c>
      <c r="D826" s="811" t="s">
        <v>5087</v>
      </c>
      <c r="E826" s="812" t="s">
        <v>2697</v>
      </c>
      <c r="F826" s="728" t="s">
        <v>2678</v>
      </c>
      <c r="G826" s="728" t="s">
        <v>3606</v>
      </c>
      <c r="H826" s="728" t="s">
        <v>568</v>
      </c>
      <c r="I826" s="728" t="s">
        <v>3607</v>
      </c>
      <c r="J826" s="728" t="s">
        <v>3608</v>
      </c>
      <c r="K826" s="728" t="s">
        <v>3609</v>
      </c>
      <c r="L826" s="729">
        <v>38.729999999999997</v>
      </c>
      <c r="M826" s="729">
        <v>38.729999999999997</v>
      </c>
      <c r="N826" s="728">
        <v>1</v>
      </c>
      <c r="O826" s="813">
        <v>0.5</v>
      </c>
      <c r="P826" s="729">
        <v>38.729999999999997</v>
      </c>
      <c r="Q826" s="746">
        <v>1</v>
      </c>
      <c r="R826" s="728">
        <v>1</v>
      </c>
      <c r="S826" s="746">
        <v>1</v>
      </c>
      <c r="T826" s="813">
        <v>0.5</v>
      </c>
      <c r="U826" s="769">
        <v>1</v>
      </c>
    </row>
    <row r="827" spans="1:21" ht="14.4" customHeight="1" x14ac:dyDescent="0.3">
      <c r="A827" s="727">
        <v>32</v>
      </c>
      <c r="B827" s="728" t="s">
        <v>2677</v>
      </c>
      <c r="C827" s="728" t="s">
        <v>2683</v>
      </c>
      <c r="D827" s="811" t="s">
        <v>5087</v>
      </c>
      <c r="E827" s="812" t="s">
        <v>2697</v>
      </c>
      <c r="F827" s="728" t="s">
        <v>2678</v>
      </c>
      <c r="G827" s="728" t="s">
        <v>3172</v>
      </c>
      <c r="H827" s="728" t="s">
        <v>568</v>
      </c>
      <c r="I827" s="728" t="s">
        <v>3173</v>
      </c>
      <c r="J827" s="728" t="s">
        <v>2700</v>
      </c>
      <c r="K827" s="728"/>
      <c r="L827" s="729">
        <v>0</v>
      </c>
      <c r="M827" s="729">
        <v>0</v>
      </c>
      <c r="N827" s="728">
        <v>3</v>
      </c>
      <c r="O827" s="813">
        <v>1</v>
      </c>
      <c r="P827" s="729"/>
      <c r="Q827" s="746"/>
      <c r="R827" s="728"/>
      <c r="S827" s="746">
        <v>0</v>
      </c>
      <c r="T827" s="813"/>
      <c r="U827" s="769">
        <v>0</v>
      </c>
    </row>
    <row r="828" spans="1:21" ht="14.4" customHeight="1" x14ac:dyDescent="0.3">
      <c r="A828" s="727">
        <v>32</v>
      </c>
      <c r="B828" s="728" t="s">
        <v>2677</v>
      </c>
      <c r="C828" s="728" t="s">
        <v>2683</v>
      </c>
      <c r="D828" s="811" t="s">
        <v>5087</v>
      </c>
      <c r="E828" s="812" t="s">
        <v>2697</v>
      </c>
      <c r="F828" s="728" t="s">
        <v>2678</v>
      </c>
      <c r="G828" s="728" t="s">
        <v>2755</v>
      </c>
      <c r="H828" s="728" t="s">
        <v>568</v>
      </c>
      <c r="I828" s="728" t="s">
        <v>2756</v>
      </c>
      <c r="J828" s="728" t="s">
        <v>1022</v>
      </c>
      <c r="K828" s="728" t="s">
        <v>2757</v>
      </c>
      <c r="L828" s="729">
        <v>98.75</v>
      </c>
      <c r="M828" s="729">
        <v>98.75</v>
      </c>
      <c r="N828" s="728">
        <v>1</v>
      </c>
      <c r="O828" s="813">
        <v>0.5</v>
      </c>
      <c r="P828" s="729">
        <v>98.75</v>
      </c>
      <c r="Q828" s="746">
        <v>1</v>
      </c>
      <c r="R828" s="728">
        <v>1</v>
      </c>
      <c r="S828" s="746">
        <v>1</v>
      </c>
      <c r="T828" s="813">
        <v>0.5</v>
      </c>
      <c r="U828" s="769">
        <v>1</v>
      </c>
    </row>
    <row r="829" spans="1:21" ht="14.4" customHeight="1" x14ac:dyDescent="0.3">
      <c r="A829" s="727">
        <v>32</v>
      </c>
      <c r="B829" s="728" t="s">
        <v>2677</v>
      </c>
      <c r="C829" s="728" t="s">
        <v>2683</v>
      </c>
      <c r="D829" s="811" t="s">
        <v>5087</v>
      </c>
      <c r="E829" s="812" t="s">
        <v>2697</v>
      </c>
      <c r="F829" s="728" t="s">
        <v>2678</v>
      </c>
      <c r="G829" s="728" t="s">
        <v>2896</v>
      </c>
      <c r="H829" s="728" t="s">
        <v>568</v>
      </c>
      <c r="I829" s="728" t="s">
        <v>3610</v>
      </c>
      <c r="J829" s="728" t="s">
        <v>2898</v>
      </c>
      <c r="K829" s="728" t="s">
        <v>3611</v>
      </c>
      <c r="L829" s="729">
        <v>77.52</v>
      </c>
      <c r="M829" s="729">
        <v>232.56</v>
      </c>
      <c r="N829" s="728">
        <v>3</v>
      </c>
      <c r="O829" s="813">
        <v>1</v>
      </c>
      <c r="P829" s="729">
        <v>232.56</v>
      </c>
      <c r="Q829" s="746">
        <v>1</v>
      </c>
      <c r="R829" s="728">
        <v>3</v>
      </c>
      <c r="S829" s="746">
        <v>1</v>
      </c>
      <c r="T829" s="813">
        <v>1</v>
      </c>
      <c r="U829" s="769">
        <v>1</v>
      </c>
    </row>
    <row r="830" spans="1:21" ht="14.4" customHeight="1" x14ac:dyDescent="0.3">
      <c r="A830" s="727">
        <v>32</v>
      </c>
      <c r="B830" s="728" t="s">
        <v>2677</v>
      </c>
      <c r="C830" s="728" t="s">
        <v>2683</v>
      </c>
      <c r="D830" s="811" t="s">
        <v>5087</v>
      </c>
      <c r="E830" s="812" t="s">
        <v>2697</v>
      </c>
      <c r="F830" s="728" t="s">
        <v>2678</v>
      </c>
      <c r="G830" s="728" t="s">
        <v>2896</v>
      </c>
      <c r="H830" s="728" t="s">
        <v>568</v>
      </c>
      <c r="I830" s="728" t="s">
        <v>3612</v>
      </c>
      <c r="J830" s="728" t="s">
        <v>2898</v>
      </c>
      <c r="K830" s="728" t="s">
        <v>2899</v>
      </c>
      <c r="L830" s="729">
        <v>132.97999999999999</v>
      </c>
      <c r="M830" s="729">
        <v>398.93999999999994</v>
      </c>
      <c r="N830" s="728">
        <v>3</v>
      </c>
      <c r="O830" s="813">
        <v>1</v>
      </c>
      <c r="P830" s="729">
        <v>398.93999999999994</v>
      </c>
      <c r="Q830" s="746">
        <v>1</v>
      </c>
      <c r="R830" s="728">
        <v>3</v>
      </c>
      <c r="S830" s="746">
        <v>1</v>
      </c>
      <c r="T830" s="813">
        <v>1</v>
      </c>
      <c r="U830" s="769">
        <v>1</v>
      </c>
    </row>
    <row r="831" spans="1:21" ht="14.4" customHeight="1" x14ac:dyDescent="0.3">
      <c r="A831" s="727">
        <v>32</v>
      </c>
      <c r="B831" s="728" t="s">
        <v>2677</v>
      </c>
      <c r="C831" s="728" t="s">
        <v>2683</v>
      </c>
      <c r="D831" s="811" t="s">
        <v>5087</v>
      </c>
      <c r="E831" s="812" t="s">
        <v>2697</v>
      </c>
      <c r="F831" s="728" t="s">
        <v>2678</v>
      </c>
      <c r="G831" s="728" t="s">
        <v>3517</v>
      </c>
      <c r="H831" s="728" t="s">
        <v>568</v>
      </c>
      <c r="I831" s="728" t="s">
        <v>3518</v>
      </c>
      <c r="J831" s="728" t="s">
        <v>3519</v>
      </c>
      <c r="K831" s="728" t="s">
        <v>3520</v>
      </c>
      <c r="L831" s="729">
        <v>38.5</v>
      </c>
      <c r="M831" s="729">
        <v>38.5</v>
      </c>
      <c r="N831" s="728">
        <v>1</v>
      </c>
      <c r="O831" s="813">
        <v>0.5</v>
      </c>
      <c r="P831" s="729">
        <v>38.5</v>
      </c>
      <c r="Q831" s="746">
        <v>1</v>
      </c>
      <c r="R831" s="728">
        <v>1</v>
      </c>
      <c r="S831" s="746">
        <v>1</v>
      </c>
      <c r="T831" s="813">
        <v>0.5</v>
      </c>
      <c r="U831" s="769">
        <v>1</v>
      </c>
    </row>
    <row r="832" spans="1:21" ht="14.4" customHeight="1" x14ac:dyDescent="0.3">
      <c r="A832" s="727">
        <v>32</v>
      </c>
      <c r="B832" s="728" t="s">
        <v>2677</v>
      </c>
      <c r="C832" s="728" t="s">
        <v>2683</v>
      </c>
      <c r="D832" s="811" t="s">
        <v>5087</v>
      </c>
      <c r="E832" s="812" t="s">
        <v>2697</v>
      </c>
      <c r="F832" s="728" t="s">
        <v>2678</v>
      </c>
      <c r="G832" s="728" t="s">
        <v>2823</v>
      </c>
      <c r="H832" s="728" t="s">
        <v>568</v>
      </c>
      <c r="I832" s="728" t="s">
        <v>3333</v>
      </c>
      <c r="J832" s="728" t="s">
        <v>1880</v>
      </c>
      <c r="K832" s="728" t="s">
        <v>3334</v>
      </c>
      <c r="L832" s="729">
        <v>77.14</v>
      </c>
      <c r="M832" s="729">
        <v>848.54</v>
      </c>
      <c r="N832" s="728">
        <v>11</v>
      </c>
      <c r="O832" s="813">
        <v>6</v>
      </c>
      <c r="P832" s="729">
        <v>539.98</v>
      </c>
      <c r="Q832" s="746">
        <v>0.63636363636363646</v>
      </c>
      <c r="R832" s="728">
        <v>7</v>
      </c>
      <c r="S832" s="746">
        <v>0.63636363636363635</v>
      </c>
      <c r="T832" s="813">
        <v>4</v>
      </c>
      <c r="U832" s="769">
        <v>0.66666666666666663</v>
      </c>
    </row>
    <row r="833" spans="1:21" ht="14.4" customHeight="1" x14ac:dyDescent="0.3">
      <c r="A833" s="727">
        <v>32</v>
      </c>
      <c r="B833" s="728" t="s">
        <v>2677</v>
      </c>
      <c r="C833" s="728" t="s">
        <v>2683</v>
      </c>
      <c r="D833" s="811" t="s">
        <v>5087</v>
      </c>
      <c r="E833" s="812" t="s">
        <v>2697</v>
      </c>
      <c r="F833" s="728" t="s">
        <v>2678</v>
      </c>
      <c r="G833" s="728" t="s">
        <v>3335</v>
      </c>
      <c r="H833" s="728" t="s">
        <v>568</v>
      </c>
      <c r="I833" s="728" t="s">
        <v>3336</v>
      </c>
      <c r="J833" s="728" t="s">
        <v>3337</v>
      </c>
      <c r="K833" s="728" t="s">
        <v>3338</v>
      </c>
      <c r="L833" s="729">
        <v>0</v>
      </c>
      <c r="M833" s="729">
        <v>0</v>
      </c>
      <c r="N833" s="728">
        <v>2</v>
      </c>
      <c r="O833" s="813">
        <v>1</v>
      </c>
      <c r="P833" s="729"/>
      <c r="Q833" s="746"/>
      <c r="R833" s="728"/>
      <c r="S833" s="746">
        <v>0</v>
      </c>
      <c r="T833" s="813"/>
      <c r="U833" s="769">
        <v>0</v>
      </c>
    </row>
    <row r="834" spans="1:21" ht="14.4" customHeight="1" x14ac:dyDescent="0.3">
      <c r="A834" s="727">
        <v>32</v>
      </c>
      <c r="B834" s="728" t="s">
        <v>2677</v>
      </c>
      <c r="C834" s="728" t="s">
        <v>2683</v>
      </c>
      <c r="D834" s="811" t="s">
        <v>5087</v>
      </c>
      <c r="E834" s="812" t="s">
        <v>2697</v>
      </c>
      <c r="F834" s="728" t="s">
        <v>2678</v>
      </c>
      <c r="G834" s="728" t="s">
        <v>2758</v>
      </c>
      <c r="H834" s="728" t="s">
        <v>568</v>
      </c>
      <c r="I834" s="728" t="s">
        <v>3070</v>
      </c>
      <c r="J834" s="728" t="s">
        <v>3071</v>
      </c>
      <c r="K834" s="728" t="s">
        <v>3072</v>
      </c>
      <c r="L834" s="729">
        <v>29.31</v>
      </c>
      <c r="M834" s="729">
        <v>58.62</v>
      </c>
      <c r="N834" s="728">
        <v>2</v>
      </c>
      <c r="O834" s="813">
        <v>1</v>
      </c>
      <c r="P834" s="729">
        <v>29.31</v>
      </c>
      <c r="Q834" s="746">
        <v>0.5</v>
      </c>
      <c r="R834" s="728">
        <v>1</v>
      </c>
      <c r="S834" s="746">
        <v>0.5</v>
      </c>
      <c r="T834" s="813">
        <v>0.5</v>
      </c>
      <c r="U834" s="769">
        <v>0.5</v>
      </c>
    </row>
    <row r="835" spans="1:21" ht="14.4" customHeight="1" x14ac:dyDescent="0.3">
      <c r="A835" s="727">
        <v>32</v>
      </c>
      <c r="B835" s="728" t="s">
        <v>2677</v>
      </c>
      <c r="C835" s="728" t="s">
        <v>2683</v>
      </c>
      <c r="D835" s="811" t="s">
        <v>5087</v>
      </c>
      <c r="E835" s="812" t="s">
        <v>2697</v>
      </c>
      <c r="F835" s="728" t="s">
        <v>2678</v>
      </c>
      <c r="G835" s="728" t="s">
        <v>2758</v>
      </c>
      <c r="H835" s="728" t="s">
        <v>568</v>
      </c>
      <c r="I835" s="728" t="s">
        <v>3343</v>
      </c>
      <c r="J835" s="728" t="s">
        <v>3071</v>
      </c>
      <c r="K835" s="728" t="s">
        <v>3344</v>
      </c>
      <c r="L835" s="729">
        <v>58.63</v>
      </c>
      <c r="M835" s="729">
        <v>1348.49</v>
      </c>
      <c r="N835" s="728">
        <v>23</v>
      </c>
      <c r="O835" s="813">
        <v>15.5</v>
      </c>
      <c r="P835" s="729">
        <v>938.08</v>
      </c>
      <c r="Q835" s="746">
        <v>0.69565217391304346</v>
      </c>
      <c r="R835" s="728">
        <v>16</v>
      </c>
      <c r="S835" s="746">
        <v>0.69565217391304346</v>
      </c>
      <c r="T835" s="813">
        <v>9.5</v>
      </c>
      <c r="U835" s="769">
        <v>0.61290322580645162</v>
      </c>
    </row>
    <row r="836" spans="1:21" ht="14.4" customHeight="1" x14ac:dyDescent="0.3">
      <c r="A836" s="727">
        <v>32</v>
      </c>
      <c r="B836" s="728" t="s">
        <v>2677</v>
      </c>
      <c r="C836" s="728" t="s">
        <v>2683</v>
      </c>
      <c r="D836" s="811" t="s">
        <v>5087</v>
      </c>
      <c r="E836" s="812" t="s">
        <v>2697</v>
      </c>
      <c r="F836" s="728" t="s">
        <v>2678</v>
      </c>
      <c r="G836" s="728" t="s">
        <v>2758</v>
      </c>
      <c r="H836" s="728" t="s">
        <v>568</v>
      </c>
      <c r="I836" s="728" t="s">
        <v>3118</v>
      </c>
      <c r="J836" s="728" t="s">
        <v>3119</v>
      </c>
      <c r="K836" s="728" t="s">
        <v>3120</v>
      </c>
      <c r="L836" s="729">
        <v>58.62</v>
      </c>
      <c r="M836" s="729">
        <v>58.62</v>
      </c>
      <c r="N836" s="728">
        <v>1</v>
      </c>
      <c r="O836" s="813">
        <v>1</v>
      </c>
      <c r="P836" s="729"/>
      <c r="Q836" s="746">
        <v>0</v>
      </c>
      <c r="R836" s="728"/>
      <c r="S836" s="746">
        <v>0</v>
      </c>
      <c r="T836" s="813"/>
      <c r="U836" s="769">
        <v>0</v>
      </c>
    </row>
    <row r="837" spans="1:21" ht="14.4" customHeight="1" x14ac:dyDescent="0.3">
      <c r="A837" s="727">
        <v>32</v>
      </c>
      <c r="B837" s="728" t="s">
        <v>2677</v>
      </c>
      <c r="C837" s="728" t="s">
        <v>2683</v>
      </c>
      <c r="D837" s="811" t="s">
        <v>5087</v>
      </c>
      <c r="E837" s="812" t="s">
        <v>2697</v>
      </c>
      <c r="F837" s="728" t="s">
        <v>2678</v>
      </c>
      <c r="G837" s="728" t="s">
        <v>2729</v>
      </c>
      <c r="H837" s="728" t="s">
        <v>568</v>
      </c>
      <c r="I837" s="728" t="s">
        <v>2730</v>
      </c>
      <c r="J837" s="728" t="s">
        <v>2731</v>
      </c>
      <c r="K837" s="728" t="s">
        <v>2732</v>
      </c>
      <c r="L837" s="729">
        <v>88.76</v>
      </c>
      <c r="M837" s="729">
        <v>1863.96</v>
      </c>
      <c r="N837" s="728">
        <v>21</v>
      </c>
      <c r="O837" s="813">
        <v>6</v>
      </c>
      <c r="P837" s="729">
        <v>1242.6400000000001</v>
      </c>
      <c r="Q837" s="746">
        <v>0.66666666666666674</v>
      </c>
      <c r="R837" s="728">
        <v>14</v>
      </c>
      <c r="S837" s="746">
        <v>0.66666666666666663</v>
      </c>
      <c r="T837" s="813">
        <v>4.5</v>
      </c>
      <c r="U837" s="769">
        <v>0.75</v>
      </c>
    </row>
    <row r="838" spans="1:21" ht="14.4" customHeight="1" x14ac:dyDescent="0.3">
      <c r="A838" s="727">
        <v>32</v>
      </c>
      <c r="B838" s="728" t="s">
        <v>2677</v>
      </c>
      <c r="C838" s="728" t="s">
        <v>2683</v>
      </c>
      <c r="D838" s="811" t="s">
        <v>5087</v>
      </c>
      <c r="E838" s="812" t="s">
        <v>2697</v>
      </c>
      <c r="F838" s="728" t="s">
        <v>2678</v>
      </c>
      <c r="G838" s="728" t="s">
        <v>3613</v>
      </c>
      <c r="H838" s="728" t="s">
        <v>661</v>
      </c>
      <c r="I838" s="728" t="s">
        <v>3614</v>
      </c>
      <c r="J838" s="728" t="s">
        <v>3615</v>
      </c>
      <c r="K838" s="728" t="s">
        <v>3616</v>
      </c>
      <c r="L838" s="729">
        <v>28.81</v>
      </c>
      <c r="M838" s="729">
        <v>28.81</v>
      </c>
      <c r="N838" s="728">
        <v>1</v>
      </c>
      <c r="O838" s="813">
        <v>0.5</v>
      </c>
      <c r="P838" s="729"/>
      <c r="Q838" s="746">
        <v>0</v>
      </c>
      <c r="R838" s="728"/>
      <c r="S838" s="746">
        <v>0</v>
      </c>
      <c r="T838" s="813"/>
      <c r="U838" s="769">
        <v>0</v>
      </c>
    </row>
    <row r="839" spans="1:21" ht="14.4" customHeight="1" x14ac:dyDescent="0.3">
      <c r="A839" s="727">
        <v>32</v>
      </c>
      <c r="B839" s="728" t="s">
        <v>2677</v>
      </c>
      <c r="C839" s="728" t="s">
        <v>2683</v>
      </c>
      <c r="D839" s="811" t="s">
        <v>5087</v>
      </c>
      <c r="E839" s="812" t="s">
        <v>2697</v>
      </c>
      <c r="F839" s="728" t="s">
        <v>2678</v>
      </c>
      <c r="G839" s="728" t="s">
        <v>3613</v>
      </c>
      <c r="H839" s="728" t="s">
        <v>661</v>
      </c>
      <c r="I839" s="728" t="s">
        <v>3617</v>
      </c>
      <c r="J839" s="728" t="s">
        <v>3615</v>
      </c>
      <c r="K839" s="728" t="s">
        <v>3618</v>
      </c>
      <c r="L839" s="729">
        <v>57.64</v>
      </c>
      <c r="M839" s="729">
        <v>57.64</v>
      </c>
      <c r="N839" s="728">
        <v>1</v>
      </c>
      <c r="O839" s="813">
        <v>0.5</v>
      </c>
      <c r="P839" s="729"/>
      <c r="Q839" s="746">
        <v>0</v>
      </c>
      <c r="R839" s="728"/>
      <c r="S839" s="746">
        <v>0</v>
      </c>
      <c r="T839" s="813"/>
      <c r="U839" s="769">
        <v>0</v>
      </c>
    </row>
    <row r="840" spans="1:21" ht="14.4" customHeight="1" x14ac:dyDescent="0.3">
      <c r="A840" s="727">
        <v>32</v>
      </c>
      <c r="B840" s="728" t="s">
        <v>2677</v>
      </c>
      <c r="C840" s="728" t="s">
        <v>2683</v>
      </c>
      <c r="D840" s="811" t="s">
        <v>5087</v>
      </c>
      <c r="E840" s="812" t="s">
        <v>2697</v>
      </c>
      <c r="F840" s="728" t="s">
        <v>2678</v>
      </c>
      <c r="G840" s="728" t="s">
        <v>2971</v>
      </c>
      <c r="H840" s="728" t="s">
        <v>661</v>
      </c>
      <c r="I840" s="728" t="s">
        <v>2209</v>
      </c>
      <c r="J840" s="728" t="s">
        <v>1029</v>
      </c>
      <c r="K840" s="728" t="s">
        <v>2210</v>
      </c>
      <c r="L840" s="729">
        <v>46.07</v>
      </c>
      <c r="M840" s="729">
        <v>46.07</v>
      </c>
      <c r="N840" s="728">
        <v>1</v>
      </c>
      <c r="O840" s="813">
        <v>0.5</v>
      </c>
      <c r="P840" s="729">
        <v>46.07</v>
      </c>
      <c r="Q840" s="746">
        <v>1</v>
      </c>
      <c r="R840" s="728">
        <v>1</v>
      </c>
      <c r="S840" s="746">
        <v>1</v>
      </c>
      <c r="T840" s="813">
        <v>0.5</v>
      </c>
      <c r="U840" s="769">
        <v>1</v>
      </c>
    </row>
    <row r="841" spans="1:21" ht="14.4" customHeight="1" x14ac:dyDescent="0.3">
      <c r="A841" s="727">
        <v>32</v>
      </c>
      <c r="B841" s="728" t="s">
        <v>2677</v>
      </c>
      <c r="C841" s="728" t="s">
        <v>2683</v>
      </c>
      <c r="D841" s="811" t="s">
        <v>5087</v>
      </c>
      <c r="E841" s="812" t="s">
        <v>2697</v>
      </c>
      <c r="F841" s="728" t="s">
        <v>2678</v>
      </c>
      <c r="G841" s="728" t="s">
        <v>2972</v>
      </c>
      <c r="H841" s="728" t="s">
        <v>568</v>
      </c>
      <c r="I841" s="728" t="s">
        <v>2973</v>
      </c>
      <c r="J841" s="728" t="s">
        <v>2974</v>
      </c>
      <c r="K841" s="728" t="s">
        <v>2975</v>
      </c>
      <c r="L841" s="729">
        <v>0</v>
      </c>
      <c r="M841" s="729">
        <v>0</v>
      </c>
      <c r="N841" s="728">
        <v>1</v>
      </c>
      <c r="O841" s="813">
        <v>0.5</v>
      </c>
      <c r="P841" s="729">
        <v>0</v>
      </c>
      <c r="Q841" s="746"/>
      <c r="R841" s="728">
        <v>1</v>
      </c>
      <c r="S841" s="746">
        <v>1</v>
      </c>
      <c r="T841" s="813">
        <v>0.5</v>
      </c>
      <c r="U841" s="769">
        <v>1</v>
      </c>
    </row>
    <row r="842" spans="1:21" ht="14.4" customHeight="1" x14ac:dyDescent="0.3">
      <c r="A842" s="727">
        <v>32</v>
      </c>
      <c r="B842" s="728" t="s">
        <v>2677</v>
      </c>
      <c r="C842" s="728" t="s">
        <v>2683</v>
      </c>
      <c r="D842" s="811" t="s">
        <v>5087</v>
      </c>
      <c r="E842" s="812" t="s">
        <v>2697</v>
      </c>
      <c r="F842" s="728" t="s">
        <v>2678</v>
      </c>
      <c r="G842" s="728" t="s">
        <v>3619</v>
      </c>
      <c r="H842" s="728" t="s">
        <v>568</v>
      </c>
      <c r="I842" s="728" t="s">
        <v>3620</v>
      </c>
      <c r="J842" s="728" t="s">
        <v>891</v>
      </c>
      <c r="K842" s="728" t="s">
        <v>3621</v>
      </c>
      <c r="L842" s="729">
        <v>256.67</v>
      </c>
      <c r="M842" s="729">
        <v>256.67</v>
      </c>
      <c r="N842" s="728">
        <v>1</v>
      </c>
      <c r="O842" s="813">
        <v>0.5</v>
      </c>
      <c r="P842" s="729">
        <v>256.67</v>
      </c>
      <c r="Q842" s="746">
        <v>1</v>
      </c>
      <c r="R842" s="728">
        <v>1</v>
      </c>
      <c r="S842" s="746">
        <v>1</v>
      </c>
      <c r="T842" s="813">
        <v>0.5</v>
      </c>
      <c r="U842" s="769">
        <v>1</v>
      </c>
    </row>
    <row r="843" spans="1:21" ht="14.4" customHeight="1" x14ac:dyDescent="0.3">
      <c r="A843" s="727">
        <v>32</v>
      </c>
      <c r="B843" s="728" t="s">
        <v>2677</v>
      </c>
      <c r="C843" s="728" t="s">
        <v>2683</v>
      </c>
      <c r="D843" s="811" t="s">
        <v>5087</v>
      </c>
      <c r="E843" s="812" t="s">
        <v>2697</v>
      </c>
      <c r="F843" s="728" t="s">
        <v>2678</v>
      </c>
      <c r="G843" s="728" t="s">
        <v>3188</v>
      </c>
      <c r="H843" s="728" t="s">
        <v>568</v>
      </c>
      <c r="I843" s="728" t="s">
        <v>3189</v>
      </c>
      <c r="J843" s="728" t="s">
        <v>3190</v>
      </c>
      <c r="K843" s="728" t="s">
        <v>3191</v>
      </c>
      <c r="L843" s="729">
        <v>727.03</v>
      </c>
      <c r="M843" s="729">
        <v>6543.27</v>
      </c>
      <c r="N843" s="728">
        <v>9</v>
      </c>
      <c r="O843" s="813">
        <v>3</v>
      </c>
      <c r="P843" s="729">
        <v>6543.27</v>
      </c>
      <c r="Q843" s="746">
        <v>1</v>
      </c>
      <c r="R843" s="728">
        <v>9</v>
      </c>
      <c r="S843" s="746">
        <v>1</v>
      </c>
      <c r="T843" s="813">
        <v>3</v>
      </c>
      <c r="U843" s="769">
        <v>1</v>
      </c>
    </row>
    <row r="844" spans="1:21" ht="14.4" customHeight="1" x14ac:dyDescent="0.3">
      <c r="A844" s="727">
        <v>32</v>
      </c>
      <c r="B844" s="728" t="s">
        <v>2677</v>
      </c>
      <c r="C844" s="728" t="s">
        <v>2683</v>
      </c>
      <c r="D844" s="811" t="s">
        <v>5087</v>
      </c>
      <c r="E844" s="812" t="s">
        <v>2697</v>
      </c>
      <c r="F844" s="728" t="s">
        <v>2678</v>
      </c>
      <c r="G844" s="728" t="s">
        <v>3353</v>
      </c>
      <c r="H844" s="728" t="s">
        <v>568</v>
      </c>
      <c r="I844" s="728" t="s">
        <v>3354</v>
      </c>
      <c r="J844" s="728" t="s">
        <v>650</v>
      </c>
      <c r="K844" s="728" t="s">
        <v>3323</v>
      </c>
      <c r="L844" s="729">
        <v>1782.8</v>
      </c>
      <c r="M844" s="729">
        <v>1782.8</v>
      </c>
      <c r="N844" s="728">
        <v>1</v>
      </c>
      <c r="O844" s="813">
        <v>1</v>
      </c>
      <c r="P844" s="729">
        <v>1782.8</v>
      </c>
      <c r="Q844" s="746">
        <v>1</v>
      </c>
      <c r="R844" s="728">
        <v>1</v>
      </c>
      <c r="S844" s="746">
        <v>1</v>
      </c>
      <c r="T844" s="813">
        <v>1</v>
      </c>
      <c r="U844" s="769">
        <v>1</v>
      </c>
    </row>
    <row r="845" spans="1:21" ht="14.4" customHeight="1" x14ac:dyDescent="0.3">
      <c r="A845" s="727">
        <v>32</v>
      </c>
      <c r="B845" s="728" t="s">
        <v>2677</v>
      </c>
      <c r="C845" s="728" t="s">
        <v>2683</v>
      </c>
      <c r="D845" s="811" t="s">
        <v>5087</v>
      </c>
      <c r="E845" s="812" t="s">
        <v>2697</v>
      </c>
      <c r="F845" s="728" t="s">
        <v>2678</v>
      </c>
      <c r="G845" s="728" t="s">
        <v>3622</v>
      </c>
      <c r="H845" s="728" t="s">
        <v>661</v>
      </c>
      <c r="I845" s="728" t="s">
        <v>3623</v>
      </c>
      <c r="J845" s="728" t="s">
        <v>2195</v>
      </c>
      <c r="K845" s="728" t="s">
        <v>3624</v>
      </c>
      <c r="L845" s="729">
        <v>247.78</v>
      </c>
      <c r="M845" s="729">
        <v>495.56</v>
      </c>
      <c r="N845" s="728">
        <v>2</v>
      </c>
      <c r="O845" s="813">
        <v>1</v>
      </c>
      <c r="P845" s="729">
        <v>247.78</v>
      </c>
      <c r="Q845" s="746">
        <v>0.5</v>
      </c>
      <c r="R845" s="728">
        <v>1</v>
      </c>
      <c r="S845" s="746">
        <v>0.5</v>
      </c>
      <c r="T845" s="813">
        <v>0.5</v>
      </c>
      <c r="U845" s="769">
        <v>0.5</v>
      </c>
    </row>
    <row r="846" spans="1:21" ht="14.4" customHeight="1" x14ac:dyDescent="0.3">
      <c r="A846" s="727">
        <v>32</v>
      </c>
      <c r="B846" s="728" t="s">
        <v>2677</v>
      </c>
      <c r="C846" s="728" t="s">
        <v>2683</v>
      </c>
      <c r="D846" s="811" t="s">
        <v>5087</v>
      </c>
      <c r="E846" s="812" t="s">
        <v>2697</v>
      </c>
      <c r="F846" s="728" t="s">
        <v>2678</v>
      </c>
      <c r="G846" s="728" t="s">
        <v>3622</v>
      </c>
      <c r="H846" s="728" t="s">
        <v>661</v>
      </c>
      <c r="I846" s="728" t="s">
        <v>3623</v>
      </c>
      <c r="J846" s="728" t="s">
        <v>2195</v>
      </c>
      <c r="K846" s="728" t="s">
        <v>3624</v>
      </c>
      <c r="L846" s="729">
        <v>219.18</v>
      </c>
      <c r="M846" s="729">
        <v>876.72</v>
      </c>
      <c r="N846" s="728">
        <v>4</v>
      </c>
      <c r="O846" s="813">
        <v>2.5</v>
      </c>
      <c r="P846" s="729">
        <v>876.72</v>
      </c>
      <c r="Q846" s="746">
        <v>1</v>
      </c>
      <c r="R846" s="728">
        <v>4</v>
      </c>
      <c r="S846" s="746">
        <v>1</v>
      </c>
      <c r="T846" s="813">
        <v>2.5</v>
      </c>
      <c r="U846" s="769">
        <v>1</v>
      </c>
    </row>
    <row r="847" spans="1:21" ht="14.4" customHeight="1" x14ac:dyDescent="0.3">
      <c r="A847" s="727">
        <v>32</v>
      </c>
      <c r="B847" s="728" t="s">
        <v>2677</v>
      </c>
      <c r="C847" s="728" t="s">
        <v>2683</v>
      </c>
      <c r="D847" s="811" t="s">
        <v>5087</v>
      </c>
      <c r="E847" s="812" t="s">
        <v>2697</v>
      </c>
      <c r="F847" s="728" t="s">
        <v>2678</v>
      </c>
      <c r="G847" s="728" t="s">
        <v>3625</v>
      </c>
      <c r="H847" s="728" t="s">
        <v>568</v>
      </c>
      <c r="I847" s="728" t="s">
        <v>3626</v>
      </c>
      <c r="J847" s="728" t="s">
        <v>3627</v>
      </c>
      <c r="K847" s="728" t="s">
        <v>3628</v>
      </c>
      <c r="L847" s="729">
        <v>0</v>
      </c>
      <c r="M847" s="729">
        <v>0</v>
      </c>
      <c r="N847" s="728">
        <v>1</v>
      </c>
      <c r="O847" s="813">
        <v>0.5</v>
      </c>
      <c r="P847" s="729">
        <v>0</v>
      </c>
      <c r="Q847" s="746"/>
      <c r="R847" s="728">
        <v>1</v>
      </c>
      <c r="S847" s="746">
        <v>1</v>
      </c>
      <c r="T847" s="813">
        <v>0.5</v>
      </c>
      <c r="U847" s="769">
        <v>1</v>
      </c>
    </row>
    <row r="848" spans="1:21" ht="14.4" customHeight="1" x14ac:dyDescent="0.3">
      <c r="A848" s="727">
        <v>32</v>
      </c>
      <c r="B848" s="728" t="s">
        <v>2677</v>
      </c>
      <c r="C848" s="728" t="s">
        <v>2683</v>
      </c>
      <c r="D848" s="811" t="s">
        <v>5087</v>
      </c>
      <c r="E848" s="812" t="s">
        <v>2697</v>
      </c>
      <c r="F848" s="728" t="s">
        <v>2678</v>
      </c>
      <c r="G848" s="728" t="s">
        <v>3625</v>
      </c>
      <c r="H848" s="728" t="s">
        <v>568</v>
      </c>
      <c r="I848" s="728" t="s">
        <v>3629</v>
      </c>
      <c r="J848" s="728" t="s">
        <v>3627</v>
      </c>
      <c r="K848" s="728" t="s">
        <v>3630</v>
      </c>
      <c r="L848" s="729">
        <v>374.79</v>
      </c>
      <c r="M848" s="729">
        <v>2248.7400000000002</v>
      </c>
      <c r="N848" s="728">
        <v>6</v>
      </c>
      <c r="O848" s="813">
        <v>0.5</v>
      </c>
      <c r="P848" s="729">
        <v>2248.7400000000002</v>
      </c>
      <c r="Q848" s="746">
        <v>1</v>
      </c>
      <c r="R848" s="728">
        <v>6</v>
      </c>
      <c r="S848" s="746">
        <v>1</v>
      </c>
      <c r="T848" s="813">
        <v>0.5</v>
      </c>
      <c r="U848" s="769">
        <v>1</v>
      </c>
    </row>
    <row r="849" spans="1:21" ht="14.4" customHeight="1" x14ac:dyDescent="0.3">
      <c r="A849" s="727">
        <v>32</v>
      </c>
      <c r="B849" s="728" t="s">
        <v>2677</v>
      </c>
      <c r="C849" s="728" t="s">
        <v>2683</v>
      </c>
      <c r="D849" s="811" t="s">
        <v>5087</v>
      </c>
      <c r="E849" s="812" t="s">
        <v>2697</v>
      </c>
      <c r="F849" s="728" t="s">
        <v>2678</v>
      </c>
      <c r="G849" s="728" t="s">
        <v>2762</v>
      </c>
      <c r="H849" s="728" t="s">
        <v>661</v>
      </c>
      <c r="I849" s="728" t="s">
        <v>2763</v>
      </c>
      <c r="J849" s="728" t="s">
        <v>895</v>
      </c>
      <c r="K849" s="728" t="s">
        <v>2137</v>
      </c>
      <c r="L849" s="729">
        <v>368.16</v>
      </c>
      <c r="M849" s="729">
        <v>1104.48</v>
      </c>
      <c r="N849" s="728">
        <v>3</v>
      </c>
      <c r="O849" s="813">
        <v>0.5</v>
      </c>
      <c r="P849" s="729">
        <v>1104.48</v>
      </c>
      <c r="Q849" s="746">
        <v>1</v>
      </c>
      <c r="R849" s="728">
        <v>3</v>
      </c>
      <c r="S849" s="746">
        <v>1</v>
      </c>
      <c r="T849" s="813">
        <v>0.5</v>
      </c>
      <c r="U849" s="769">
        <v>1</v>
      </c>
    </row>
    <row r="850" spans="1:21" ht="14.4" customHeight="1" x14ac:dyDescent="0.3">
      <c r="A850" s="727">
        <v>32</v>
      </c>
      <c r="B850" s="728" t="s">
        <v>2677</v>
      </c>
      <c r="C850" s="728" t="s">
        <v>2683</v>
      </c>
      <c r="D850" s="811" t="s">
        <v>5087</v>
      </c>
      <c r="E850" s="812" t="s">
        <v>2697</v>
      </c>
      <c r="F850" s="728" t="s">
        <v>2678</v>
      </c>
      <c r="G850" s="728" t="s">
        <v>2762</v>
      </c>
      <c r="H850" s="728" t="s">
        <v>661</v>
      </c>
      <c r="I850" s="728" t="s">
        <v>2764</v>
      </c>
      <c r="J850" s="728" t="s">
        <v>895</v>
      </c>
      <c r="K850" s="728" t="s">
        <v>2143</v>
      </c>
      <c r="L850" s="729">
        <v>490.89</v>
      </c>
      <c r="M850" s="729">
        <v>490.89</v>
      </c>
      <c r="N850" s="728">
        <v>1</v>
      </c>
      <c r="O850" s="813">
        <v>1</v>
      </c>
      <c r="P850" s="729">
        <v>490.89</v>
      </c>
      <c r="Q850" s="746">
        <v>1</v>
      </c>
      <c r="R850" s="728">
        <v>1</v>
      </c>
      <c r="S850" s="746">
        <v>1</v>
      </c>
      <c r="T850" s="813">
        <v>1</v>
      </c>
      <c r="U850" s="769">
        <v>1</v>
      </c>
    </row>
    <row r="851" spans="1:21" ht="14.4" customHeight="1" x14ac:dyDescent="0.3">
      <c r="A851" s="727">
        <v>32</v>
      </c>
      <c r="B851" s="728" t="s">
        <v>2677</v>
      </c>
      <c r="C851" s="728" t="s">
        <v>2683</v>
      </c>
      <c r="D851" s="811" t="s">
        <v>5087</v>
      </c>
      <c r="E851" s="812" t="s">
        <v>2697</v>
      </c>
      <c r="F851" s="728" t="s">
        <v>2678</v>
      </c>
      <c r="G851" s="728" t="s">
        <v>2762</v>
      </c>
      <c r="H851" s="728" t="s">
        <v>661</v>
      </c>
      <c r="I851" s="728" t="s">
        <v>2765</v>
      </c>
      <c r="J851" s="728" t="s">
        <v>895</v>
      </c>
      <c r="K851" s="728" t="s">
        <v>2139</v>
      </c>
      <c r="L851" s="729">
        <v>736.33</v>
      </c>
      <c r="M851" s="729">
        <v>736.33</v>
      </c>
      <c r="N851" s="728">
        <v>1</v>
      </c>
      <c r="O851" s="813">
        <v>1</v>
      </c>
      <c r="P851" s="729">
        <v>736.33</v>
      </c>
      <c r="Q851" s="746">
        <v>1</v>
      </c>
      <c r="R851" s="728">
        <v>1</v>
      </c>
      <c r="S851" s="746">
        <v>1</v>
      </c>
      <c r="T851" s="813">
        <v>1</v>
      </c>
      <c r="U851" s="769">
        <v>1</v>
      </c>
    </row>
    <row r="852" spans="1:21" ht="14.4" customHeight="1" x14ac:dyDescent="0.3">
      <c r="A852" s="727">
        <v>32</v>
      </c>
      <c r="B852" s="728" t="s">
        <v>2677</v>
      </c>
      <c r="C852" s="728" t="s">
        <v>2683</v>
      </c>
      <c r="D852" s="811" t="s">
        <v>5087</v>
      </c>
      <c r="E852" s="812" t="s">
        <v>2697</v>
      </c>
      <c r="F852" s="728" t="s">
        <v>2678</v>
      </c>
      <c r="G852" s="728" t="s">
        <v>2762</v>
      </c>
      <c r="H852" s="728" t="s">
        <v>661</v>
      </c>
      <c r="I852" s="728" t="s">
        <v>2910</v>
      </c>
      <c r="J852" s="728" t="s">
        <v>901</v>
      </c>
      <c r="K852" s="728" t="s">
        <v>2911</v>
      </c>
      <c r="L852" s="729">
        <v>1385.62</v>
      </c>
      <c r="M852" s="729">
        <v>4156.8599999999997</v>
      </c>
      <c r="N852" s="728">
        <v>3</v>
      </c>
      <c r="O852" s="813">
        <v>1</v>
      </c>
      <c r="P852" s="729">
        <v>4156.8599999999997</v>
      </c>
      <c r="Q852" s="746">
        <v>1</v>
      </c>
      <c r="R852" s="728">
        <v>3</v>
      </c>
      <c r="S852" s="746">
        <v>1</v>
      </c>
      <c r="T852" s="813">
        <v>1</v>
      </c>
      <c r="U852" s="769">
        <v>1</v>
      </c>
    </row>
    <row r="853" spans="1:21" ht="14.4" customHeight="1" x14ac:dyDescent="0.3">
      <c r="A853" s="727">
        <v>32</v>
      </c>
      <c r="B853" s="728" t="s">
        <v>2677</v>
      </c>
      <c r="C853" s="728" t="s">
        <v>2683</v>
      </c>
      <c r="D853" s="811" t="s">
        <v>5087</v>
      </c>
      <c r="E853" s="812" t="s">
        <v>2697</v>
      </c>
      <c r="F853" s="728" t="s">
        <v>2678</v>
      </c>
      <c r="G853" s="728" t="s">
        <v>2762</v>
      </c>
      <c r="H853" s="728" t="s">
        <v>661</v>
      </c>
      <c r="I853" s="728" t="s">
        <v>2479</v>
      </c>
      <c r="J853" s="728" t="s">
        <v>901</v>
      </c>
      <c r="K853" s="728" t="s">
        <v>3015</v>
      </c>
      <c r="L853" s="729">
        <v>1847.49</v>
      </c>
      <c r="M853" s="729">
        <v>9237.4500000000007</v>
      </c>
      <c r="N853" s="728">
        <v>5</v>
      </c>
      <c r="O853" s="813">
        <v>2</v>
      </c>
      <c r="P853" s="729">
        <v>9237.4500000000007</v>
      </c>
      <c r="Q853" s="746">
        <v>1</v>
      </c>
      <c r="R853" s="728">
        <v>5</v>
      </c>
      <c r="S853" s="746">
        <v>1</v>
      </c>
      <c r="T853" s="813">
        <v>2</v>
      </c>
      <c r="U853" s="769">
        <v>1</v>
      </c>
    </row>
    <row r="854" spans="1:21" ht="14.4" customHeight="1" x14ac:dyDescent="0.3">
      <c r="A854" s="727">
        <v>32</v>
      </c>
      <c r="B854" s="728" t="s">
        <v>2677</v>
      </c>
      <c r="C854" s="728" t="s">
        <v>2683</v>
      </c>
      <c r="D854" s="811" t="s">
        <v>5087</v>
      </c>
      <c r="E854" s="812" t="s">
        <v>2697</v>
      </c>
      <c r="F854" s="728" t="s">
        <v>2678</v>
      </c>
      <c r="G854" s="728" t="s">
        <v>2762</v>
      </c>
      <c r="H854" s="728" t="s">
        <v>661</v>
      </c>
      <c r="I854" s="728" t="s">
        <v>3151</v>
      </c>
      <c r="J854" s="728" t="s">
        <v>901</v>
      </c>
      <c r="K854" s="728" t="s">
        <v>3152</v>
      </c>
      <c r="L854" s="729">
        <v>2309.36</v>
      </c>
      <c r="M854" s="729">
        <v>13856.16</v>
      </c>
      <c r="N854" s="728">
        <v>6</v>
      </c>
      <c r="O854" s="813">
        <v>1</v>
      </c>
      <c r="P854" s="729">
        <v>13856.16</v>
      </c>
      <c r="Q854" s="746">
        <v>1</v>
      </c>
      <c r="R854" s="728">
        <v>6</v>
      </c>
      <c r="S854" s="746">
        <v>1</v>
      </c>
      <c r="T854" s="813">
        <v>1</v>
      </c>
      <c r="U854" s="769">
        <v>1</v>
      </c>
    </row>
    <row r="855" spans="1:21" ht="14.4" customHeight="1" x14ac:dyDescent="0.3">
      <c r="A855" s="727">
        <v>32</v>
      </c>
      <c r="B855" s="728" t="s">
        <v>2677</v>
      </c>
      <c r="C855" s="728" t="s">
        <v>2683</v>
      </c>
      <c r="D855" s="811" t="s">
        <v>5087</v>
      </c>
      <c r="E855" s="812" t="s">
        <v>2697</v>
      </c>
      <c r="F855" s="728" t="s">
        <v>2678</v>
      </c>
      <c r="G855" s="728" t="s">
        <v>2762</v>
      </c>
      <c r="H855" s="728" t="s">
        <v>661</v>
      </c>
      <c r="I855" s="728" t="s">
        <v>3631</v>
      </c>
      <c r="J855" s="728" t="s">
        <v>901</v>
      </c>
      <c r="K855" s="728" t="s">
        <v>3152</v>
      </c>
      <c r="L855" s="729">
        <v>2309.36</v>
      </c>
      <c r="M855" s="729">
        <v>4618.72</v>
      </c>
      <c r="N855" s="728">
        <v>2</v>
      </c>
      <c r="O855" s="813">
        <v>0.5</v>
      </c>
      <c r="P855" s="729">
        <v>4618.72</v>
      </c>
      <c r="Q855" s="746">
        <v>1</v>
      </c>
      <c r="R855" s="728">
        <v>2</v>
      </c>
      <c r="S855" s="746">
        <v>1</v>
      </c>
      <c r="T855" s="813">
        <v>0.5</v>
      </c>
      <c r="U855" s="769">
        <v>1</v>
      </c>
    </row>
    <row r="856" spans="1:21" ht="14.4" customHeight="1" x14ac:dyDescent="0.3">
      <c r="A856" s="727">
        <v>32</v>
      </c>
      <c r="B856" s="728" t="s">
        <v>2677</v>
      </c>
      <c r="C856" s="728" t="s">
        <v>2683</v>
      </c>
      <c r="D856" s="811" t="s">
        <v>5087</v>
      </c>
      <c r="E856" s="812" t="s">
        <v>2697</v>
      </c>
      <c r="F856" s="728" t="s">
        <v>2678</v>
      </c>
      <c r="G856" s="728" t="s">
        <v>2762</v>
      </c>
      <c r="H856" s="728" t="s">
        <v>661</v>
      </c>
      <c r="I856" s="728" t="s">
        <v>2136</v>
      </c>
      <c r="J856" s="728" t="s">
        <v>895</v>
      </c>
      <c r="K856" s="728" t="s">
        <v>2137</v>
      </c>
      <c r="L856" s="729">
        <v>368.16</v>
      </c>
      <c r="M856" s="729">
        <v>1104.48</v>
      </c>
      <c r="N856" s="728">
        <v>3</v>
      </c>
      <c r="O856" s="813">
        <v>1</v>
      </c>
      <c r="P856" s="729"/>
      <c r="Q856" s="746">
        <v>0</v>
      </c>
      <c r="R856" s="728"/>
      <c r="S856" s="746">
        <v>0</v>
      </c>
      <c r="T856" s="813"/>
      <c r="U856" s="769">
        <v>0</v>
      </c>
    </row>
    <row r="857" spans="1:21" ht="14.4" customHeight="1" x14ac:dyDescent="0.3">
      <c r="A857" s="727">
        <v>32</v>
      </c>
      <c r="B857" s="728" t="s">
        <v>2677</v>
      </c>
      <c r="C857" s="728" t="s">
        <v>2683</v>
      </c>
      <c r="D857" s="811" t="s">
        <v>5087</v>
      </c>
      <c r="E857" s="812" t="s">
        <v>2697</v>
      </c>
      <c r="F857" s="728" t="s">
        <v>2678</v>
      </c>
      <c r="G857" s="728" t="s">
        <v>2762</v>
      </c>
      <c r="H857" s="728" t="s">
        <v>661</v>
      </c>
      <c r="I857" s="728" t="s">
        <v>2134</v>
      </c>
      <c r="J857" s="728" t="s">
        <v>901</v>
      </c>
      <c r="K857" s="728" t="s">
        <v>2911</v>
      </c>
      <c r="L857" s="729">
        <v>1385.62</v>
      </c>
      <c r="M857" s="729">
        <v>2771.24</v>
      </c>
      <c r="N857" s="728">
        <v>2</v>
      </c>
      <c r="O857" s="813">
        <v>1</v>
      </c>
      <c r="P857" s="729"/>
      <c r="Q857" s="746">
        <v>0</v>
      </c>
      <c r="R857" s="728"/>
      <c r="S857" s="746">
        <v>0</v>
      </c>
      <c r="T857" s="813"/>
      <c r="U857" s="769">
        <v>0</v>
      </c>
    </row>
    <row r="858" spans="1:21" ht="14.4" customHeight="1" x14ac:dyDescent="0.3">
      <c r="A858" s="727">
        <v>32</v>
      </c>
      <c r="B858" s="728" t="s">
        <v>2677</v>
      </c>
      <c r="C858" s="728" t="s">
        <v>2683</v>
      </c>
      <c r="D858" s="811" t="s">
        <v>5087</v>
      </c>
      <c r="E858" s="812" t="s">
        <v>2697</v>
      </c>
      <c r="F858" s="728" t="s">
        <v>2678</v>
      </c>
      <c r="G858" s="728" t="s">
        <v>2762</v>
      </c>
      <c r="H858" s="728" t="s">
        <v>661</v>
      </c>
      <c r="I858" s="728" t="s">
        <v>2142</v>
      </c>
      <c r="J858" s="728" t="s">
        <v>895</v>
      </c>
      <c r="K858" s="728" t="s">
        <v>2143</v>
      </c>
      <c r="L858" s="729">
        <v>490.89</v>
      </c>
      <c r="M858" s="729">
        <v>2454.4499999999998</v>
      </c>
      <c r="N858" s="728">
        <v>5</v>
      </c>
      <c r="O858" s="813">
        <v>1.5</v>
      </c>
      <c r="P858" s="729">
        <v>2454.4499999999998</v>
      </c>
      <c r="Q858" s="746">
        <v>1</v>
      </c>
      <c r="R858" s="728">
        <v>5</v>
      </c>
      <c r="S858" s="746">
        <v>1</v>
      </c>
      <c r="T858" s="813">
        <v>1.5</v>
      </c>
      <c r="U858" s="769">
        <v>1</v>
      </c>
    </row>
    <row r="859" spans="1:21" ht="14.4" customHeight="1" x14ac:dyDescent="0.3">
      <c r="A859" s="727">
        <v>32</v>
      </c>
      <c r="B859" s="728" t="s">
        <v>2677</v>
      </c>
      <c r="C859" s="728" t="s">
        <v>2683</v>
      </c>
      <c r="D859" s="811" t="s">
        <v>5087</v>
      </c>
      <c r="E859" s="812" t="s">
        <v>2697</v>
      </c>
      <c r="F859" s="728" t="s">
        <v>2678</v>
      </c>
      <c r="G859" s="728" t="s">
        <v>2768</v>
      </c>
      <c r="H859" s="728" t="s">
        <v>568</v>
      </c>
      <c r="I859" s="728" t="s">
        <v>2769</v>
      </c>
      <c r="J859" s="728" t="s">
        <v>934</v>
      </c>
      <c r="K859" s="728" t="s">
        <v>2770</v>
      </c>
      <c r="L859" s="729">
        <v>93.71</v>
      </c>
      <c r="M859" s="729">
        <v>374.84</v>
      </c>
      <c r="N859" s="728">
        <v>4</v>
      </c>
      <c r="O859" s="813">
        <v>1.5</v>
      </c>
      <c r="P859" s="729">
        <v>374.84</v>
      </c>
      <c r="Q859" s="746">
        <v>1</v>
      </c>
      <c r="R859" s="728">
        <v>4</v>
      </c>
      <c r="S859" s="746">
        <v>1</v>
      </c>
      <c r="T859" s="813">
        <v>1.5</v>
      </c>
      <c r="U859" s="769">
        <v>1</v>
      </c>
    </row>
    <row r="860" spans="1:21" ht="14.4" customHeight="1" x14ac:dyDescent="0.3">
      <c r="A860" s="727">
        <v>32</v>
      </c>
      <c r="B860" s="728" t="s">
        <v>2677</v>
      </c>
      <c r="C860" s="728" t="s">
        <v>2683</v>
      </c>
      <c r="D860" s="811" t="s">
        <v>5087</v>
      </c>
      <c r="E860" s="812" t="s">
        <v>2697</v>
      </c>
      <c r="F860" s="728" t="s">
        <v>2678</v>
      </c>
      <c r="G860" s="728" t="s">
        <v>2768</v>
      </c>
      <c r="H860" s="728" t="s">
        <v>568</v>
      </c>
      <c r="I860" s="728" t="s">
        <v>2919</v>
      </c>
      <c r="J860" s="728" t="s">
        <v>934</v>
      </c>
      <c r="K860" s="728" t="s">
        <v>2839</v>
      </c>
      <c r="L860" s="729">
        <v>301.2</v>
      </c>
      <c r="M860" s="729">
        <v>2108.4</v>
      </c>
      <c r="N860" s="728">
        <v>7</v>
      </c>
      <c r="O860" s="813">
        <v>4</v>
      </c>
      <c r="P860" s="729">
        <v>1807.2</v>
      </c>
      <c r="Q860" s="746">
        <v>0.8571428571428571</v>
      </c>
      <c r="R860" s="728">
        <v>6</v>
      </c>
      <c r="S860" s="746">
        <v>0.8571428571428571</v>
      </c>
      <c r="T860" s="813">
        <v>3.5</v>
      </c>
      <c r="U860" s="769">
        <v>0.875</v>
      </c>
    </row>
    <row r="861" spans="1:21" ht="14.4" customHeight="1" x14ac:dyDescent="0.3">
      <c r="A861" s="727">
        <v>32</v>
      </c>
      <c r="B861" s="728" t="s">
        <v>2677</v>
      </c>
      <c r="C861" s="728" t="s">
        <v>2683</v>
      </c>
      <c r="D861" s="811" t="s">
        <v>5087</v>
      </c>
      <c r="E861" s="812" t="s">
        <v>2697</v>
      </c>
      <c r="F861" s="728" t="s">
        <v>2678</v>
      </c>
      <c r="G861" s="728" t="s">
        <v>2768</v>
      </c>
      <c r="H861" s="728" t="s">
        <v>568</v>
      </c>
      <c r="I861" s="728" t="s">
        <v>2838</v>
      </c>
      <c r="J861" s="728" t="s">
        <v>934</v>
      </c>
      <c r="K861" s="728" t="s">
        <v>2839</v>
      </c>
      <c r="L861" s="729">
        <v>185.26</v>
      </c>
      <c r="M861" s="729">
        <v>1296.82</v>
      </c>
      <c r="N861" s="728">
        <v>7</v>
      </c>
      <c r="O861" s="813">
        <v>3.5</v>
      </c>
      <c r="P861" s="729">
        <v>370.52</v>
      </c>
      <c r="Q861" s="746">
        <v>0.2857142857142857</v>
      </c>
      <c r="R861" s="728">
        <v>2</v>
      </c>
      <c r="S861" s="746">
        <v>0.2857142857142857</v>
      </c>
      <c r="T861" s="813">
        <v>1</v>
      </c>
      <c r="U861" s="769">
        <v>0.2857142857142857</v>
      </c>
    </row>
    <row r="862" spans="1:21" ht="14.4" customHeight="1" x14ac:dyDescent="0.3">
      <c r="A862" s="727">
        <v>32</v>
      </c>
      <c r="B862" s="728" t="s">
        <v>2677</v>
      </c>
      <c r="C862" s="728" t="s">
        <v>2683</v>
      </c>
      <c r="D862" s="811" t="s">
        <v>5087</v>
      </c>
      <c r="E862" s="812" t="s">
        <v>2697</v>
      </c>
      <c r="F862" s="728" t="s">
        <v>2678</v>
      </c>
      <c r="G862" s="728" t="s">
        <v>2768</v>
      </c>
      <c r="H862" s="728" t="s">
        <v>568</v>
      </c>
      <c r="I862" s="728" t="s">
        <v>2838</v>
      </c>
      <c r="J862" s="728" t="s">
        <v>934</v>
      </c>
      <c r="K862" s="728" t="s">
        <v>2839</v>
      </c>
      <c r="L862" s="729">
        <v>103.67</v>
      </c>
      <c r="M862" s="729">
        <v>207.34</v>
      </c>
      <c r="N862" s="728">
        <v>2</v>
      </c>
      <c r="O862" s="813">
        <v>1.5</v>
      </c>
      <c r="P862" s="729">
        <v>207.34</v>
      </c>
      <c r="Q862" s="746">
        <v>1</v>
      </c>
      <c r="R862" s="728">
        <v>2</v>
      </c>
      <c r="S862" s="746">
        <v>1</v>
      </c>
      <c r="T862" s="813">
        <v>1.5</v>
      </c>
      <c r="U862" s="769">
        <v>1</v>
      </c>
    </row>
    <row r="863" spans="1:21" ht="14.4" customHeight="1" x14ac:dyDescent="0.3">
      <c r="A863" s="727">
        <v>32</v>
      </c>
      <c r="B863" s="728" t="s">
        <v>2677</v>
      </c>
      <c r="C863" s="728" t="s">
        <v>2683</v>
      </c>
      <c r="D863" s="811" t="s">
        <v>5087</v>
      </c>
      <c r="E863" s="812" t="s">
        <v>2697</v>
      </c>
      <c r="F863" s="728" t="s">
        <v>2678</v>
      </c>
      <c r="G863" s="728" t="s">
        <v>2768</v>
      </c>
      <c r="H863" s="728" t="s">
        <v>568</v>
      </c>
      <c r="I863" s="728" t="s">
        <v>3233</v>
      </c>
      <c r="J863" s="728" t="s">
        <v>934</v>
      </c>
      <c r="K863" s="728" t="s">
        <v>2839</v>
      </c>
      <c r="L863" s="729">
        <v>301.2</v>
      </c>
      <c r="M863" s="729">
        <v>903.59999999999991</v>
      </c>
      <c r="N863" s="728">
        <v>3</v>
      </c>
      <c r="O863" s="813">
        <v>1.5</v>
      </c>
      <c r="P863" s="729">
        <v>903.59999999999991</v>
      </c>
      <c r="Q863" s="746">
        <v>1</v>
      </c>
      <c r="R863" s="728">
        <v>3</v>
      </c>
      <c r="S863" s="746">
        <v>1</v>
      </c>
      <c r="T863" s="813">
        <v>1.5</v>
      </c>
      <c r="U863" s="769">
        <v>1</v>
      </c>
    </row>
    <row r="864" spans="1:21" ht="14.4" customHeight="1" x14ac:dyDescent="0.3">
      <c r="A864" s="727">
        <v>32</v>
      </c>
      <c r="B864" s="728" t="s">
        <v>2677</v>
      </c>
      <c r="C864" s="728" t="s">
        <v>2683</v>
      </c>
      <c r="D864" s="811" t="s">
        <v>5087</v>
      </c>
      <c r="E864" s="812" t="s">
        <v>2697</v>
      </c>
      <c r="F864" s="728" t="s">
        <v>2678</v>
      </c>
      <c r="G864" s="728" t="s">
        <v>2768</v>
      </c>
      <c r="H864" s="728" t="s">
        <v>568</v>
      </c>
      <c r="I864" s="728" t="s">
        <v>3632</v>
      </c>
      <c r="J864" s="728" t="s">
        <v>3633</v>
      </c>
      <c r="K864" s="728" t="s">
        <v>3634</v>
      </c>
      <c r="L864" s="729">
        <v>157.78</v>
      </c>
      <c r="M864" s="729">
        <v>157.78</v>
      </c>
      <c r="N864" s="728">
        <v>1</v>
      </c>
      <c r="O864" s="813">
        <v>0.5</v>
      </c>
      <c r="P864" s="729"/>
      <c r="Q864" s="746">
        <v>0</v>
      </c>
      <c r="R864" s="728"/>
      <c r="S864" s="746">
        <v>0</v>
      </c>
      <c r="T864" s="813"/>
      <c r="U864" s="769">
        <v>0</v>
      </c>
    </row>
    <row r="865" spans="1:21" ht="14.4" customHeight="1" x14ac:dyDescent="0.3">
      <c r="A865" s="727">
        <v>32</v>
      </c>
      <c r="B865" s="728" t="s">
        <v>2677</v>
      </c>
      <c r="C865" s="728" t="s">
        <v>2683</v>
      </c>
      <c r="D865" s="811" t="s">
        <v>5087</v>
      </c>
      <c r="E865" s="812" t="s">
        <v>2697</v>
      </c>
      <c r="F865" s="728" t="s">
        <v>2678</v>
      </c>
      <c r="G865" s="728" t="s">
        <v>2980</v>
      </c>
      <c r="H865" s="728" t="s">
        <v>661</v>
      </c>
      <c r="I865" s="728" t="s">
        <v>2981</v>
      </c>
      <c r="J865" s="728" t="s">
        <v>2982</v>
      </c>
      <c r="K865" s="728" t="s">
        <v>2983</v>
      </c>
      <c r="L865" s="729">
        <v>668.54</v>
      </c>
      <c r="M865" s="729">
        <v>668.54</v>
      </c>
      <c r="N865" s="728">
        <v>1</v>
      </c>
      <c r="O865" s="813">
        <v>1</v>
      </c>
      <c r="P865" s="729">
        <v>668.54</v>
      </c>
      <c r="Q865" s="746">
        <v>1</v>
      </c>
      <c r="R865" s="728">
        <v>1</v>
      </c>
      <c r="S865" s="746">
        <v>1</v>
      </c>
      <c r="T865" s="813">
        <v>1</v>
      </c>
      <c r="U865" s="769">
        <v>1</v>
      </c>
    </row>
    <row r="866" spans="1:21" ht="14.4" customHeight="1" x14ac:dyDescent="0.3">
      <c r="A866" s="727">
        <v>32</v>
      </c>
      <c r="B866" s="728" t="s">
        <v>2677</v>
      </c>
      <c r="C866" s="728" t="s">
        <v>2683</v>
      </c>
      <c r="D866" s="811" t="s">
        <v>5087</v>
      </c>
      <c r="E866" s="812" t="s">
        <v>2697</v>
      </c>
      <c r="F866" s="728" t="s">
        <v>2678</v>
      </c>
      <c r="G866" s="728" t="s">
        <v>3155</v>
      </c>
      <c r="H866" s="728" t="s">
        <v>568</v>
      </c>
      <c r="I866" s="728" t="s">
        <v>3635</v>
      </c>
      <c r="J866" s="728" t="s">
        <v>3636</v>
      </c>
      <c r="K866" s="728" t="s">
        <v>3637</v>
      </c>
      <c r="L866" s="729">
        <v>0</v>
      </c>
      <c r="M866" s="729">
        <v>0</v>
      </c>
      <c r="N866" s="728">
        <v>1</v>
      </c>
      <c r="O866" s="813">
        <v>1</v>
      </c>
      <c r="P866" s="729">
        <v>0</v>
      </c>
      <c r="Q866" s="746"/>
      <c r="R866" s="728">
        <v>1</v>
      </c>
      <c r="S866" s="746">
        <v>1</v>
      </c>
      <c r="T866" s="813">
        <v>1</v>
      </c>
      <c r="U866" s="769">
        <v>1</v>
      </c>
    </row>
    <row r="867" spans="1:21" ht="14.4" customHeight="1" x14ac:dyDescent="0.3">
      <c r="A867" s="727">
        <v>32</v>
      </c>
      <c r="B867" s="728" t="s">
        <v>2677</v>
      </c>
      <c r="C867" s="728" t="s">
        <v>2683</v>
      </c>
      <c r="D867" s="811" t="s">
        <v>5087</v>
      </c>
      <c r="E867" s="812" t="s">
        <v>2697</v>
      </c>
      <c r="F867" s="728" t="s">
        <v>2678</v>
      </c>
      <c r="G867" s="728" t="s">
        <v>2771</v>
      </c>
      <c r="H867" s="728" t="s">
        <v>661</v>
      </c>
      <c r="I867" s="728" t="s">
        <v>3234</v>
      </c>
      <c r="J867" s="728" t="s">
        <v>2105</v>
      </c>
      <c r="K867" s="728" t="s">
        <v>3235</v>
      </c>
      <c r="L867" s="729">
        <v>150.59</v>
      </c>
      <c r="M867" s="729">
        <v>150.59</v>
      </c>
      <c r="N867" s="728">
        <v>1</v>
      </c>
      <c r="O867" s="813">
        <v>0.5</v>
      </c>
      <c r="P867" s="729"/>
      <c r="Q867" s="746">
        <v>0</v>
      </c>
      <c r="R867" s="728"/>
      <c r="S867" s="746">
        <v>0</v>
      </c>
      <c r="T867" s="813"/>
      <c r="U867" s="769">
        <v>0</v>
      </c>
    </row>
    <row r="868" spans="1:21" ht="14.4" customHeight="1" x14ac:dyDescent="0.3">
      <c r="A868" s="727">
        <v>32</v>
      </c>
      <c r="B868" s="728" t="s">
        <v>2677</v>
      </c>
      <c r="C868" s="728" t="s">
        <v>2683</v>
      </c>
      <c r="D868" s="811" t="s">
        <v>5087</v>
      </c>
      <c r="E868" s="812" t="s">
        <v>2697</v>
      </c>
      <c r="F868" s="728" t="s">
        <v>2678</v>
      </c>
      <c r="G868" s="728" t="s">
        <v>2848</v>
      </c>
      <c r="H868" s="728" t="s">
        <v>661</v>
      </c>
      <c r="I868" s="728" t="s">
        <v>2162</v>
      </c>
      <c r="J868" s="728" t="s">
        <v>1167</v>
      </c>
      <c r="K868" s="728" t="s">
        <v>2163</v>
      </c>
      <c r="L868" s="729">
        <v>48.27</v>
      </c>
      <c r="M868" s="729">
        <v>48.27</v>
      </c>
      <c r="N868" s="728">
        <v>1</v>
      </c>
      <c r="O868" s="813">
        <v>0.5</v>
      </c>
      <c r="P868" s="729">
        <v>48.27</v>
      </c>
      <c r="Q868" s="746">
        <v>1</v>
      </c>
      <c r="R868" s="728">
        <v>1</v>
      </c>
      <c r="S868" s="746">
        <v>1</v>
      </c>
      <c r="T868" s="813">
        <v>0.5</v>
      </c>
      <c r="U868" s="769">
        <v>1</v>
      </c>
    </row>
    <row r="869" spans="1:21" ht="14.4" customHeight="1" x14ac:dyDescent="0.3">
      <c r="A869" s="727">
        <v>32</v>
      </c>
      <c r="B869" s="728" t="s">
        <v>2677</v>
      </c>
      <c r="C869" s="728" t="s">
        <v>2683</v>
      </c>
      <c r="D869" s="811" t="s">
        <v>5087</v>
      </c>
      <c r="E869" s="812" t="s">
        <v>2697</v>
      </c>
      <c r="F869" s="728" t="s">
        <v>2678</v>
      </c>
      <c r="G869" s="728" t="s">
        <v>3089</v>
      </c>
      <c r="H869" s="728" t="s">
        <v>661</v>
      </c>
      <c r="I869" s="728" t="s">
        <v>2581</v>
      </c>
      <c r="J869" s="728" t="s">
        <v>2582</v>
      </c>
      <c r="K869" s="728" t="s">
        <v>2583</v>
      </c>
      <c r="L869" s="729">
        <v>218.62</v>
      </c>
      <c r="M869" s="729">
        <v>218.62</v>
      </c>
      <c r="N869" s="728">
        <v>1</v>
      </c>
      <c r="O869" s="813">
        <v>0.5</v>
      </c>
      <c r="P869" s="729">
        <v>218.62</v>
      </c>
      <c r="Q869" s="746">
        <v>1</v>
      </c>
      <c r="R869" s="728">
        <v>1</v>
      </c>
      <c r="S869" s="746">
        <v>1</v>
      </c>
      <c r="T869" s="813">
        <v>0.5</v>
      </c>
      <c r="U869" s="769">
        <v>1</v>
      </c>
    </row>
    <row r="870" spans="1:21" ht="14.4" customHeight="1" x14ac:dyDescent="0.3">
      <c r="A870" s="727">
        <v>32</v>
      </c>
      <c r="B870" s="728" t="s">
        <v>2677</v>
      </c>
      <c r="C870" s="728" t="s">
        <v>2683</v>
      </c>
      <c r="D870" s="811" t="s">
        <v>5087</v>
      </c>
      <c r="E870" s="812" t="s">
        <v>2697</v>
      </c>
      <c r="F870" s="728" t="s">
        <v>2678</v>
      </c>
      <c r="G870" s="728" t="s">
        <v>2924</v>
      </c>
      <c r="H870" s="728" t="s">
        <v>568</v>
      </c>
      <c r="I870" s="728" t="s">
        <v>2925</v>
      </c>
      <c r="J870" s="728" t="s">
        <v>648</v>
      </c>
      <c r="K870" s="728" t="s">
        <v>2926</v>
      </c>
      <c r="L870" s="729">
        <v>108.44</v>
      </c>
      <c r="M870" s="729">
        <v>108.44</v>
      </c>
      <c r="N870" s="728">
        <v>1</v>
      </c>
      <c r="O870" s="813">
        <v>1</v>
      </c>
      <c r="P870" s="729">
        <v>108.44</v>
      </c>
      <c r="Q870" s="746">
        <v>1</v>
      </c>
      <c r="R870" s="728">
        <v>1</v>
      </c>
      <c r="S870" s="746">
        <v>1</v>
      </c>
      <c r="T870" s="813">
        <v>1</v>
      </c>
      <c r="U870" s="769">
        <v>1</v>
      </c>
    </row>
    <row r="871" spans="1:21" ht="14.4" customHeight="1" x14ac:dyDescent="0.3">
      <c r="A871" s="727">
        <v>32</v>
      </c>
      <c r="B871" s="728" t="s">
        <v>2677</v>
      </c>
      <c r="C871" s="728" t="s">
        <v>2683</v>
      </c>
      <c r="D871" s="811" t="s">
        <v>5087</v>
      </c>
      <c r="E871" s="812" t="s">
        <v>2697</v>
      </c>
      <c r="F871" s="728" t="s">
        <v>2678</v>
      </c>
      <c r="G871" s="728" t="s">
        <v>2924</v>
      </c>
      <c r="H871" s="728" t="s">
        <v>568</v>
      </c>
      <c r="I871" s="728" t="s">
        <v>3638</v>
      </c>
      <c r="J871" s="728" t="s">
        <v>648</v>
      </c>
      <c r="K871" s="728" t="s">
        <v>2926</v>
      </c>
      <c r="L871" s="729">
        <v>52.61</v>
      </c>
      <c r="M871" s="729">
        <v>52.61</v>
      </c>
      <c r="N871" s="728">
        <v>1</v>
      </c>
      <c r="O871" s="813">
        <v>0.5</v>
      </c>
      <c r="P871" s="729"/>
      <c r="Q871" s="746">
        <v>0</v>
      </c>
      <c r="R871" s="728"/>
      <c r="S871" s="746">
        <v>0</v>
      </c>
      <c r="T871" s="813"/>
      <c r="U871" s="769">
        <v>0</v>
      </c>
    </row>
    <row r="872" spans="1:21" ht="14.4" customHeight="1" x14ac:dyDescent="0.3">
      <c r="A872" s="727">
        <v>32</v>
      </c>
      <c r="B872" s="728" t="s">
        <v>2677</v>
      </c>
      <c r="C872" s="728" t="s">
        <v>2683</v>
      </c>
      <c r="D872" s="811" t="s">
        <v>5087</v>
      </c>
      <c r="E872" s="812" t="s">
        <v>2697</v>
      </c>
      <c r="F872" s="728" t="s">
        <v>2678</v>
      </c>
      <c r="G872" s="728" t="s">
        <v>2773</v>
      </c>
      <c r="H872" s="728" t="s">
        <v>568</v>
      </c>
      <c r="I872" s="728" t="s">
        <v>2855</v>
      </c>
      <c r="J872" s="728" t="s">
        <v>2856</v>
      </c>
      <c r="K872" s="728" t="s">
        <v>2857</v>
      </c>
      <c r="L872" s="729">
        <v>21.92</v>
      </c>
      <c r="M872" s="729">
        <v>131.52000000000001</v>
      </c>
      <c r="N872" s="728">
        <v>6</v>
      </c>
      <c r="O872" s="813">
        <v>1.5</v>
      </c>
      <c r="P872" s="729"/>
      <c r="Q872" s="746">
        <v>0</v>
      </c>
      <c r="R872" s="728"/>
      <c r="S872" s="746">
        <v>0</v>
      </c>
      <c r="T872" s="813"/>
      <c r="U872" s="769">
        <v>0</v>
      </c>
    </row>
    <row r="873" spans="1:21" ht="14.4" customHeight="1" x14ac:dyDescent="0.3">
      <c r="A873" s="727">
        <v>32</v>
      </c>
      <c r="B873" s="728" t="s">
        <v>2677</v>
      </c>
      <c r="C873" s="728" t="s">
        <v>2683</v>
      </c>
      <c r="D873" s="811" t="s">
        <v>5087</v>
      </c>
      <c r="E873" s="812" t="s">
        <v>2697</v>
      </c>
      <c r="F873" s="728" t="s">
        <v>2678</v>
      </c>
      <c r="G873" s="728" t="s">
        <v>2773</v>
      </c>
      <c r="H873" s="728" t="s">
        <v>568</v>
      </c>
      <c r="I873" s="728" t="s">
        <v>2855</v>
      </c>
      <c r="J873" s="728" t="s">
        <v>2856</v>
      </c>
      <c r="K873" s="728" t="s">
        <v>2857</v>
      </c>
      <c r="L873" s="729">
        <v>24.78</v>
      </c>
      <c r="M873" s="729">
        <v>322.14</v>
      </c>
      <c r="N873" s="728">
        <v>13</v>
      </c>
      <c r="O873" s="813">
        <v>4</v>
      </c>
      <c r="P873" s="729">
        <v>74.34</v>
      </c>
      <c r="Q873" s="746">
        <v>0.23076923076923078</v>
      </c>
      <c r="R873" s="728">
        <v>3</v>
      </c>
      <c r="S873" s="746">
        <v>0.23076923076923078</v>
      </c>
      <c r="T873" s="813">
        <v>1</v>
      </c>
      <c r="U873" s="769">
        <v>0.25</v>
      </c>
    </row>
    <row r="874" spans="1:21" ht="14.4" customHeight="1" x14ac:dyDescent="0.3">
      <c r="A874" s="727">
        <v>32</v>
      </c>
      <c r="B874" s="728" t="s">
        <v>2677</v>
      </c>
      <c r="C874" s="728" t="s">
        <v>2683</v>
      </c>
      <c r="D874" s="811" t="s">
        <v>5087</v>
      </c>
      <c r="E874" s="812" t="s">
        <v>2697</v>
      </c>
      <c r="F874" s="728" t="s">
        <v>2678</v>
      </c>
      <c r="G874" s="728" t="s">
        <v>2773</v>
      </c>
      <c r="H874" s="728" t="s">
        <v>568</v>
      </c>
      <c r="I874" s="728" t="s">
        <v>2774</v>
      </c>
      <c r="J874" s="728" t="s">
        <v>2775</v>
      </c>
      <c r="K874" s="728" t="s">
        <v>2776</v>
      </c>
      <c r="L874" s="729">
        <v>99.11</v>
      </c>
      <c r="M874" s="729">
        <v>2378.64</v>
      </c>
      <c r="N874" s="728">
        <v>24</v>
      </c>
      <c r="O874" s="813">
        <v>8</v>
      </c>
      <c r="P874" s="729">
        <v>1783.98</v>
      </c>
      <c r="Q874" s="746">
        <v>0.75</v>
      </c>
      <c r="R874" s="728">
        <v>18</v>
      </c>
      <c r="S874" s="746">
        <v>0.75</v>
      </c>
      <c r="T874" s="813">
        <v>5.5</v>
      </c>
      <c r="U874" s="769">
        <v>0.6875</v>
      </c>
    </row>
    <row r="875" spans="1:21" ht="14.4" customHeight="1" x14ac:dyDescent="0.3">
      <c r="A875" s="727">
        <v>32</v>
      </c>
      <c r="B875" s="728" t="s">
        <v>2677</v>
      </c>
      <c r="C875" s="728" t="s">
        <v>2683</v>
      </c>
      <c r="D875" s="811" t="s">
        <v>5087</v>
      </c>
      <c r="E875" s="812" t="s">
        <v>2697</v>
      </c>
      <c r="F875" s="728" t="s">
        <v>2678</v>
      </c>
      <c r="G875" s="728" t="s">
        <v>2773</v>
      </c>
      <c r="H875" s="728" t="s">
        <v>568</v>
      </c>
      <c r="I875" s="728" t="s">
        <v>2774</v>
      </c>
      <c r="J875" s="728" t="s">
        <v>2775</v>
      </c>
      <c r="K875" s="728" t="s">
        <v>2776</v>
      </c>
      <c r="L875" s="729">
        <v>87.67</v>
      </c>
      <c r="M875" s="729">
        <v>1315.05</v>
      </c>
      <c r="N875" s="728">
        <v>15</v>
      </c>
      <c r="O875" s="813">
        <v>7</v>
      </c>
      <c r="P875" s="729">
        <v>964.37</v>
      </c>
      <c r="Q875" s="746">
        <v>0.73333333333333339</v>
      </c>
      <c r="R875" s="728">
        <v>11</v>
      </c>
      <c r="S875" s="746">
        <v>0.73333333333333328</v>
      </c>
      <c r="T875" s="813">
        <v>5</v>
      </c>
      <c r="U875" s="769">
        <v>0.7142857142857143</v>
      </c>
    </row>
    <row r="876" spans="1:21" ht="14.4" customHeight="1" x14ac:dyDescent="0.3">
      <c r="A876" s="727">
        <v>32</v>
      </c>
      <c r="B876" s="728" t="s">
        <v>2677</v>
      </c>
      <c r="C876" s="728" t="s">
        <v>2683</v>
      </c>
      <c r="D876" s="811" t="s">
        <v>5087</v>
      </c>
      <c r="E876" s="812" t="s">
        <v>2697</v>
      </c>
      <c r="F876" s="728" t="s">
        <v>2678</v>
      </c>
      <c r="G876" s="728" t="s">
        <v>2858</v>
      </c>
      <c r="H876" s="728" t="s">
        <v>568</v>
      </c>
      <c r="I876" s="728" t="s">
        <v>2859</v>
      </c>
      <c r="J876" s="728" t="s">
        <v>2860</v>
      </c>
      <c r="K876" s="728" t="s">
        <v>2861</v>
      </c>
      <c r="L876" s="729">
        <v>0</v>
      </c>
      <c r="M876" s="729">
        <v>0</v>
      </c>
      <c r="N876" s="728">
        <v>1</v>
      </c>
      <c r="O876" s="813">
        <v>1</v>
      </c>
      <c r="P876" s="729">
        <v>0</v>
      </c>
      <c r="Q876" s="746"/>
      <c r="R876" s="728">
        <v>1</v>
      </c>
      <c r="S876" s="746">
        <v>1</v>
      </c>
      <c r="T876" s="813">
        <v>1</v>
      </c>
      <c r="U876" s="769">
        <v>1</v>
      </c>
    </row>
    <row r="877" spans="1:21" ht="14.4" customHeight="1" x14ac:dyDescent="0.3">
      <c r="A877" s="727">
        <v>32</v>
      </c>
      <c r="B877" s="728" t="s">
        <v>2677</v>
      </c>
      <c r="C877" s="728" t="s">
        <v>2683</v>
      </c>
      <c r="D877" s="811" t="s">
        <v>5087</v>
      </c>
      <c r="E877" s="812" t="s">
        <v>2697</v>
      </c>
      <c r="F877" s="728" t="s">
        <v>2678</v>
      </c>
      <c r="G877" s="728" t="s">
        <v>2862</v>
      </c>
      <c r="H877" s="728" t="s">
        <v>568</v>
      </c>
      <c r="I877" s="728" t="s">
        <v>3237</v>
      </c>
      <c r="J877" s="728" t="s">
        <v>2864</v>
      </c>
      <c r="K877" s="728" t="s">
        <v>3238</v>
      </c>
      <c r="L877" s="729">
        <v>128.69999999999999</v>
      </c>
      <c r="M877" s="729">
        <v>128.69999999999999</v>
      </c>
      <c r="N877" s="728">
        <v>1</v>
      </c>
      <c r="O877" s="813">
        <v>1</v>
      </c>
      <c r="P877" s="729"/>
      <c r="Q877" s="746">
        <v>0</v>
      </c>
      <c r="R877" s="728"/>
      <c r="S877" s="746">
        <v>0</v>
      </c>
      <c r="T877" s="813"/>
      <c r="U877" s="769">
        <v>0</v>
      </c>
    </row>
    <row r="878" spans="1:21" ht="14.4" customHeight="1" x14ac:dyDescent="0.3">
      <c r="A878" s="727">
        <v>32</v>
      </c>
      <c r="B878" s="728" t="s">
        <v>2677</v>
      </c>
      <c r="C878" s="728" t="s">
        <v>2683</v>
      </c>
      <c r="D878" s="811" t="s">
        <v>5087</v>
      </c>
      <c r="E878" s="812" t="s">
        <v>2697</v>
      </c>
      <c r="F878" s="728" t="s">
        <v>2678</v>
      </c>
      <c r="G878" s="728" t="s">
        <v>2862</v>
      </c>
      <c r="H878" s="728" t="s">
        <v>568</v>
      </c>
      <c r="I878" s="728" t="s">
        <v>2863</v>
      </c>
      <c r="J878" s="728" t="s">
        <v>2864</v>
      </c>
      <c r="K878" s="728" t="s">
        <v>2865</v>
      </c>
      <c r="L878" s="729">
        <v>181.04</v>
      </c>
      <c r="M878" s="729">
        <v>2534.56</v>
      </c>
      <c r="N878" s="728">
        <v>14</v>
      </c>
      <c r="O878" s="813">
        <v>10</v>
      </c>
      <c r="P878" s="729">
        <v>1086.24</v>
      </c>
      <c r="Q878" s="746">
        <v>0.4285714285714286</v>
      </c>
      <c r="R878" s="728">
        <v>6</v>
      </c>
      <c r="S878" s="746">
        <v>0.42857142857142855</v>
      </c>
      <c r="T878" s="813">
        <v>3.5</v>
      </c>
      <c r="U878" s="769">
        <v>0.35</v>
      </c>
    </row>
    <row r="879" spans="1:21" ht="14.4" customHeight="1" x14ac:dyDescent="0.3">
      <c r="A879" s="727">
        <v>32</v>
      </c>
      <c r="B879" s="728" t="s">
        <v>2677</v>
      </c>
      <c r="C879" s="728" t="s">
        <v>2683</v>
      </c>
      <c r="D879" s="811" t="s">
        <v>5087</v>
      </c>
      <c r="E879" s="812" t="s">
        <v>2697</v>
      </c>
      <c r="F879" s="728" t="s">
        <v>2678</v>
      </c>
      <c r="G879" s="728" t="s">
        <v>2862</v>
      </c>
      <c r="H879" s="728" t="s">
        <v>568</v>
      </c>
      <c r="I879" s="728" t="s">
        <v>3099</v>
      </c>
      <c r="J879" s="728" t="s">
        <v>2864</v>
      </c>
      <c r="K879" s="728" t="s">
        <v>3028</v>
      </c>
      <c r="L879" s="729">
        <v>0</v>
      </c>
      <c r="M879" s="729">
        <v>0</v>
      </c>
      <c r="N879" s="728">
        <v>1</v>
      </c>
      <c r="O879" s="813">
        <v>0.5</v>
      </c>
      <c r="P879" s="729">
        <v>0</v>
      </c>
      <c r="Q879" s="746"/>
      <c r="R879" s="728">
        <v>1</v>
      </c>
      <c r="S879" s="746">
        <v>1</v>
      </c>
      <c r="T879" s="813">
        <v>0.5</v>
      </c>
      <c r="U879" s="769">
        <v>1</v>
      </c>
    </row>
    <row r="880" spans="1:21" ht="14.4" customHeight="1" x14ac:dyDescent="0.3">
      <c r="A880" s="727">
        <v>32</v>
      </c>
      <c r="B880" s="728" t="s">
        <v>2677</v>
      </c>
      <c r="C880" s="728" t="s">
        <v>2683</v>
      </c>
      <c r="D880" s="811" t="s">
        <v>5087</v>
      </c>
      <c r="E880" s="812" t="s">
        <v>2697</v>
      </c>
      <c r="F880" s="728" t="s">
        <v>2678</v>
      </c>
      <c r="G880" s="728" t="s">
        <v>2862</v>
      </c>
      <c r="H880" s="728" t="s">
        <v>568</v>
      </c>
      <c r="I880" s="728" t="s">
        <v>3027</v>
      </c>
      <c r="J880" s="728" t="s">
        <v>2864</v>
      </c>
      <c r="K880" s="728" t="s">
        <v>3028</v>
      </c>
      <c r="L880" s="729">
        <v>0</v>
      </c>
      <c r="M880" s="729">
        <v>0</v>
      </c>
      <c r="N880" s="728">
        <v>1</v>
      </c>
      <c r="O880" s="813">
        <v>1</v>
      </c>
      <c r="P880" s="729"/>
      <c r="Q880" s="746"/>
      <c r="R880" s="728"/>
      <c r="S880" s="746">
        <v>0</v>
      </c>
      <c r="T880" s="813"/>
      <c r="U880" s="769">
        <v>0</v>
      </c>
    </row>
    <row r="881" spans="1:21" ht="14.4" customHeight="1" x14ac:dyDescent="0.3">
      <c r="A881" s="727">
        <v>32</v>
      </c>
      <c r="B881" s="728" t="s">
        <v>2677</v>
      </c>
      <c r="C881" s="728" t="s">
        <v>2683</v>
      </c>
      <c r="D881" s="811" t="s">
        <v>5087</v>
      </c>
      <c r="E881" s="812" t="s">
        <v>2697</v>
      </c>
      <c r="F881" s="728" t="s">
        <v>2678</v>
      </c>
      <c r="G881" s="728" t="s">
        <v>2930</v>
      </c>
      <c r="H881" s="728" t="s">
        <v>661</v>
      </c>
      <c r="I881" s="728" t="s">
        <v>2326</v>
      </c>
      <c r="J881" s="728" t="s">
        <v>2327</v>
      </c>
      <c r="K881" s="728" t="s">
        <v>2328</v>
      </c>
      <c r="L881" s="729">
        <v>0</v>
      </c>
      <c r="M881" s="729">
        <v>0</v>
      </c>
      <c r="N881" s="728">
        <v>9</v>
      </c>
      <c r="O881" s="813">
        <v>5</v>
      </c>
      <c r="P881" s="729">
        <v>0</v>
      </c>
      <c r="Q881" s="746"/>
      <c r="R881" s="728">
        <v>5</v>
      </c>
      <c r="S881" s="746">
        <v>0.55555555555555558</v>
      </c>
      <c r="T881" s="813">
        <v>3</v>
      </c>
      <c r="U881" s="769">
        <v>0.6</v>
      </c>
    </row>
    <row r="882" spans="1:21" ht="14.4" customHeight="1" x14ac:dyDescent="0.3">
      <c r="A882" s="727">
        <v>32</v>
      </c>
      <c r="B882" s="728" t="s">
        <v>2677</v>
      </c>
      <c r="C882" s="728" t="s">
        <v>2683</v>
      </c>
      <c r="D882" s="811" t="s">
        <v>5087</v>
      </c>
      <c r="E882" s="812" t="s">
        <v>2697</v>
      </c>
      <c r="F882" s="728" t="s">
        <v>2678</v>
      </c>
      <c r="G882" s="728" t="s">
        <v>2777</v>
      </c>
      <c r="H882" s="728" t="s">
        <v>568</v>
      </c>
      <c r="I882" s="728" t="s">
        <v>2778</v>
      </c>
      <c r="J882" s="728" t="s">
        <v>1431</v>
      </c>
      <c r="K882" s="728" t="s">
        <v>2779</v>
      </c>
      <c r="L882" s="729">
        <v>66.88</v>
      </c>
      <c r="M882" s="729">
        <v>401.28</v>
      </c>
      <c r="N882" s="728">
        <v>6</v>
      </c>
      <c r="O882" s="813">
        <v>2.5</v>
      </c>
      <c r="P882" s="729">
        <v>401.28</v>
      </c>
      <c r="Q882" s="746">
        <v>1</v>
      </c>
      <c r="R882" s="728">
        <v>6</v>
      </c>
      <c r="S882" s="746">
        <v>1</v>
      </c>
      <c r="T882" s="813">
        <v>2.5</v>
      </c>
      <c r="U882" s="769">
        <v>1</v>
      </c>
    </row>
    <row r="883" spans="1:21" ht="14.4" customHeight="1" x14ac:dyDescent="0.3">
      <c r="A883" s="727">
        <v>32</v>
      </c>
      <c r="B883" s="728" t="s">
        <v>2677</v>
      </c>
      <c r="C883" s="728" t="s">
        <v>2683</v>
      </c>
      <c r="D883" s="811" t="s">
        <v>5087</v>
      </c>
      <c r="E883" s="812" t="s">
        <v>2697</v>
      </c>
      <c r="F883" s="728" t="s">
        <v>2678</v>
      </c>
      <c r="G883" s="728" t="s">
        <v>3244</v>
      </c>
      <c r="H883" s="728" t="s">
        <v>568</v>
      </c>
      <c r="I883" s="728" t="s">
        <v>3403</v>
      </c>
      <c r="J883" s="728" t="s">
        <v>743</v>
      </c>
      <c r="K883" s="728" t="s">
        <v>3404</v>
      </c>
      <c r="L883" s="729">
        <v>0</v>
      </c>
      <c r="M883" s="729">
        <v>0</v>
      </c>
      <c r="N883" s="728">
        <v>1</v>
      </c>
      <c r="O883" s="813">
        <v>1</v>
      </c>
      <c r="P883" s="729">
        <v>0</v>
      </c>
      <c r="Q883" s="746"/>
      <c r="R883" s="728">
        <v>1</v>
      </c>
      <c r="S883" s="746">
        <v>1</v>
      </c>
      <c r="T883" s="813">
        <v>1</v>
      </c>
      <c r="U883" s="769">
        <v>1</v>
      </c>
    </row>
    <row r="884" spans="1:21" ht="14.4" customHeight="1" x14ac:dyDescent="0.3">
      <c r="A884" s="727">
        <v>32</v>
      </c>
      <c r="B884" s="728" t="s">
        <v>2677</v>
      </c>
      <c r="C884" s="728" t="s">
        <v>2683</v>
      </c>
      <c r="D884" s="811" t="s">
        <v>5087</v>
      </c>
      <c r="E884" s="812" t="s">
        <v>2697</v>
      </c>
      <c r="F884" s="728" t="s">
        <v>2678</v>
      </c>
      <c r="G884" s="728" t="s">
        <v>3244</v>
      </c>
      <c r="H884" s="728" t="s">
        <v>568</v>
      </c>
      <c r="I884" s="728" t="s">
        <v>3245</v>
      </c>
      <c r="J884" s="728" t="s">
        <v>743</v>
      </c>
      <c r="K884" s="728" t="s">
        <v>3246</v>
      </c>
      <c r="L884" s="729">
        <v>271.94</v>
      </c>
      <c r="M884" s="729">
        <v>543.88</v>
      </c>
      <c r="N884" s="728">
        <v>2</v>
      </c>
      <c r="O884" s="813">
        <v>2</v>
      </c>
      <c r="P884" s="729">
        <v>543.88</v>
      </c>
      <c r="Q884" s="746">
        <v>1</v>
      </c>
      <c r="R884" s="728">
        <v>2</v>
      </c>
      <c r="S884" s="746">
        <v>1</v>
      </c>
      <c r="T884" s="813">
        <v>2</v>
      </c>
      <c r="U884" s="769">
        <v>1</v>
      </c>
    </row>
    <row r="885" spans="1:21" ht="14.4" customHeight="1" x14ac:dyDescent="0.3">
      <c r="A885" s="727">
        <v>32</v>
      </c>
      <c r="B885" s="728" t="s">
        <v>2677</v>
      </c>
      <c r="C885" s="728" t="s">
        <v>2683</v>
      </c>
      <c r="D885" s="811" t="s">
        <v>5087</v>
      </c>
      <c r="E885" s="812" t="s">
        <v>2697</v>
      </c>
      <c r="F885" s="728" t="s">
        <v>2678</v>
      </c>
      <c r="G885" s="728" t="s">
        <v>3244</v>
      </c>
      <c r="H885" s="728" t="s">
        <v>568</v>
      </c>
      <c r="I885" s="728" t="s">
        <v>3639</v>
      </c>
      <c r="J885" s="728" t="s">
        <v>3248</v>
      </c>
      <c r="K885" s="728" t="s">
        <v>3640</v>
      </c>
      <c r="L885" s="729">
        <v>0</v>
      </c>
      <c r="M885" s="729">
        <v>0</v>
      </c>
      <c r="N885" s="728">
        <v>1</v>
      </c>
      <c r="O885" s="813">
        <v>1</v>
      </c>
      <c r="P885" s="729">
        <v>0</v>
      </c>
      <c r="Q885" s="746"/>
      <c r="R885" s="728">
        <v>1</v>
      </c>
      <c r="S885" s="746">
        <v>1</v>
      </c>
      <c r="T885" s="813">
        <v>1</v>
      </c>
      <c r="U885" s="769">
        <v>1</v>
      </c>
    </row>
    <row r="886" spans="1:21" ht="14.4" customHeight="1" x14ac:dyDescent="0.3">
      <c r="A886" s="727">
        <v>32</v>
      </c>
      <c r="B886" s="728" t="s">
        <v>2677</v>
      </c>
      <c r="C886" s="728" t="s">
        <v>2683</v>
      </c>
      <c r="D886" s="811" t="s">
        <v>5087</v>
      </c>
      <c r="E886" s="812" t="s">
        <v>2697</v>
      </c>
      <c r="F886" s="728" t="s">
        <v>2678</v>
      </c>
      <c r="G886" s="728" t="s">
        <v>3244</v>
      </c>
      <c r="H886" s="728" t="s">
        <v>568</v>
      </c>
      <c r="I886" s="728" t="s">
        <v>3641</v>
      </c>
      <c r="J886" s="728" t="s">
        <v>3642</v>
      </c>
      <c r="K886" s="728" t="s">
        <v>3643</v>
      </c>
      <c r="L886" s="729">
        <v>0</v>
      </c>
      <c r="M886" s="729">
        <v>0</v>
      </c>
      <c r="N886" s="728">
        <v>1</v>
      </c>
      <c r="O886" s="813">
        <v>1</v>
      </c>
      <c r="P886" s="729">
        <v>0</v>
      </c>
      <c r="Q886" s="746"/>
      <c r="R886" s="728">
        <v>1</v>
      </c>
      <c r="S886" s="746">
        <v>1</v>
      </c>
      <c r="T886" s="813">
        <v>1</v>
      </c>
      <c r="U886" s="769">
        <v>1</v>
      </c>
    </row>
    <row r="887" spans="1:21" ht="14.4" customHeight="1" x14ac:dyDescent="0.3">
      <c r="A887" s="727">
        <v>32</v>
      </c>
      <c r="B887" s="728" t="s">
        <v>2677</v>
      </c>
      <c r="C887" s="728" t="s">
        <v>2683</v>
      </c>
      <c r="D887" s="811" t="s">
        <v>5087</v>
      </c>
      <c r="E887" s="812" t="s">
        <v>2697</v>
      </c>
      <c r="F887" s="728" t="s">
        <v>2678</v>
      </c>
      <c r="G887" s="728" t="s">
        <v>1303</v>
      </c>
      <c r="H887" s="728" t="s">
        <v>661</v>
      </c>
      <c r="I887" s="728" t="s">
        <v>3644</v>
      </c>
      <c r="J887" s="728" t="s">
        <v>3645</v>
      </c>
      <c r="K887" s="728" t="s">
        <v>3646</v>
      </c>
      <c r="L887" s="729">
        <v>184.74</v>
      </c>
      <c r="M887" s="729">
        <v>923.7</v>
      </c>
      <c r="N887" s="728">
        <v>5</v>
      </c>
      <c r="O887" s="813">
        <v>1.5</v>
      </c>
      <c r="P887" s="729">
        <v>923.7</v>
      </c>
      <c r="Q887" s="746">
        <v>1</v>
      </c>
      <c r="R887" s="728">
        <v>5</v>
      </c>
      <c r="S887" s="746">
        <v>1</v>
      </c>
      <c r="T887" s="813">
        <v>1.5</v>
      </c>
      <c r="U887" s="769">
        <v>1</v>
      </c>
    </row>
    <row r="888" spans="1:21" ht="14.4" customHeight="1" x14ac:dyDescent="0.3">
      <c r="A888" s="727">
        <v>32</v>
      </c>
      <c r="B888" s="728" t="s">
        <v>2677</v>
      </c>
      <c r="C888" s="728" t="s">
        <v>2683</v>
      </c>
      <c r="D888" s="811" t="s">
        <v>5087</v>
      </c>
      <c r="E888" s="812" t="s">
        <v>2697</v>
      </c>
      <c r="F888" s="728" t="s">
        <v>2678</v>
      </c>
      <c r="G888" s="728" t="s">
        <v>1303</v>
      </c>
      <c r="H888" s="728" t="s">
        <v>661</v>
      </c>
      <c r="I888" s="728" t="s">
        <v>3410</v>
      </c>
      <c r="J888" s="728" t="s">
        <v>2131</v>
      </c>
      <c r="K888" s="728" t="s">
        <v>3411</v>
      </c>
      <c r="L888" s="729">
        <v>184.74</v>
      </c>
      <c r="M888" s="729">
        <v>1108.44</v>
      </c>
      <c r="N888" s="728">
        <v>6</v>
      </c>
      <c r="O888" s="813">
        <v>5.5</v>
      </c>
      <c r="P888" s="729">
        <v>554.22</v>
      </c>
      <c r="Q888" s="746">
        <v>0.5</v>
      </c>
      <c r="R888" s="728">
        <v>3</v>
      </c>
      <c r="S888" s="746">
        <v>0.5</v>
      </c>
      <c r="T888" s="813">
        <v>2.5</v>
      </c>
      <c r="U888" s="769">
        <v>0.45454545454545453</v>
      </c>
    </row>
    <row r="889" spans="1:21" ht="14.4" customHeight="1" x14ac:dyDescent="0.3">
      <c r="A889" s="727">
        <v>32</v>
      </c>
      <c r="B889" s="728" t="s">
        <v>2677</v>
      </c>
      <c r="C889" s="728" t="s">
        <v>2683</v>
      </c>
      <c r="D889" s="811" t="s">
        <v>5087</v>
      </c>
      <c r="E889" s="812" t="s">
        <v>2697</v>
      </c>
      <c r="F889" s="728" t="s">
        <v>2678</v>
      </c>
      <c r="G889" s="728" t="s">
        <v>2877</v>
      </c>
      <c r="H889" s="728" t="s">
        <v>568</v>
      </c>
      <c r="I889" s="728" t="s">
        <v>3647</v>
      </c>
      <c r="J889" s="728" t="s">
        <v>3648</v>
      </c>
      <c r="K889" s="728" t="s">
        <v>2358</v>
      </c>
      <c r="L889" s="729">
        <v>0</v>
      </c>
      <c r="M889" s="729">
        <v>0</v>
      </c>
      <c r="N889" s="728">
        <v>1</v>
      </c>
      <c r="O889" s="813">
        <v>1</v>
      </c>
      <c r="P889" s="729"/>
      <c r="Q889" s="746"/>
      <c r="R889" s="728"/>
      <c r="S889" s="746">
        <v>0</v>
      </c>
      <c r="T889" s="813"/>
      <c r="U889" s="769">
        <v>0</v>
      </c>
    </row>
    <row r="890" spans="1:21" ht="14.4" customHeight="1" x14ac:dyDescent="0.3">
      <c r="A890" s="727">
        <v>32</v>
      </c>
      <c r="B890" s="728" t="s">
        <v>2677</v>
      </c>
      <c r="C890" s="728" t="s">
        <v>2683</v>
      </c>
      <c r="D890" s="811" t="s">
        <v>5087</v>
      </c>
      <c r="E890" s="812" t="s">
        <v>2697</v>
      </c>
      <c r="F890" s="728" t="s">
        <v>2678</v>
      </c>
      <c r="G890" s="728" t="s">
        <v>2877</v>
      </c>
      <c r="H890" s="728" t="s">
        <v>661</v>
      </c>
      <c r="I890" s="728" t="s">
        <v>2357</v>
      </c>
      <c r="J890" s="728" t="s">
        <v>1325</v>
      </c>
      <c r="K890" s="728" t="s">
        <v>2358</v>
      </c>
      <c r="L890" s="729">
        <v>0</v>
      </c>
      <c r="M890" s="729">
        <v>0</v>
      </c>
      <c r="N890" s="728">
        <v>1</v>
      </c>
      <c r="O890" s="813">
        <v>1</v>
      </c>
      <c r="P890" s="729">
        <v>0</v>
      </c>
      <c r="Q890" s="746"/>
      <c r="R890" s="728">
        <v>1</v>
      </c>
      <c r="S890" s="746">
        <v>1</v>
      </c>
      <c r="T890" s="813">
        <v>1</v>
      </c>
      <c r="U890" s="769">
        <v>1</v>
      </c>
    </row>
    <row r="891" spans="1:21" ht="14.4" customHeight="1" x14ac:dyDescent="0.3">
      <c r="A891" s="727">
        <v>32</v>
      </c>
      <c r="B891" s="728" t="s">
        <v>2677</v>
      </c>
      <c r="C891" s="728" t="s">
        <v>2683</v>
      </c>
      <c r="D891" s="811" t="s">
        <v>5087</v>
      </c>
      <c r="E891" s="812" t="s">
        <v>2697</v>
      </c>
      <c r="F891" s="728" t="s">
        <v>2678</v>
      </c>
      <c r="G891" s="728" t="s">
        <v>3581</v>
      </c>
      <c r="H891" s="728" t="s">
        <v>568</v>
      </c>
      <c r="I891" s="728" t="s">
        <v>3582</v>
      </c>
      <c r="J891" s="728" t="s">
        <v>3583</v>
      </c>
      <c r="K891" s="728" t="s">
        <v>3584</v>
      </c>
      <c r="L891" s="729">
        <v>277.70999999999998</v>
      </c>
      <c r="M891" s="729">
        <v>555.41999999999996</v>
      </c>
      <c r="N891" s="728">
        <v>2</v>
      </c>
      <c r="O891" s="813">
        <v>1</v>
      </c>
      <c r="P891" s="729"/>
      <c r="Q891" s="746">
        <v>0</v>
      </c>
      <c r="R891" s="728"/>
      <c r="S891" s="746">
        <v>0</v>
      </c>
      <c r="T891" s="813"/>
      <c r="U891" s="769">
        <v>0</v>
      </c>
    </row>
    <row r="892" spans="1:21" ht="14.4" customHeight="1" x14ac:dyDescent="0.3">
      <c r="A892" s="727">
        <v>32</v>
      </c>
      <c r="B892" s="728" t="s">
        <v>2677</v>
      </c>
      <c r="C892" s="728" t="s">
        <v>2683</v>
      </c>
      <c r="D892" s="811" t="s">
        <v>5087</v>
      </c>
      <c r="E892" s="812" t="s">
        <v>2697</v>
      </c>
      <c r="F892" s="728" t="s">
        <v>2678</v>
      </c>
      <c r="G892" s="728" t="s">
        <v>3649</v>
      </c>
      <c r="H892" s="728" t="s">
        <v>568</v>
      </c>
      <c r="I892" s="728" t="s">
        <v>3650</v>
      </c>
      <c r="J892" s="728" t="s">
        <v>3651</v>
      </c>
      <c r="K892" s="728" t="s">
        <v>3652</v>
      </c>
      <c r="L892" s="729">
        <v>16.059999999999999</v>
      </c>
      <c r="M892" s="729">
        <v>16.059999999999999</v>
      </c>
      <c r="N892" s="728">
        <v>1</v>
      </c>
      <c r="O892" s="813">
        <v>0.5</v>
      </c>
      <c r="P892" s="729">
        <v>16.059999999999999</v>
      </c>
      <c r="Q892" s="746">
        <v>1</v>
      </c>
      <c r="R892" s="728">
        <v>1</v>
      </c>
      <c r="S892" s="746">
        <v>1</v>
      </c>
      <c r="T892" s="813">
        <v>0.5</v>
      </c>
      <c r="U892" s="769">
        <v>1</v>
      </c>
    </row>
    <row r="893" spans="1:21" ht="14.4" customHeight="1" x14ac:dyDescent="0.3">
      <c r="A893" s="727">
        <v>32</v>
      </c>
      <c r="B893" s="728" t="s">
        <v>2677</v>
      </c>
      <c r="C893" s="728" t="s">
        <v>2683</v>
      </c>
      <c r="D893" s="811" t="s">
        <v>5087</v>
      </c>
      <c r="E893" s="812" t="s">
        <v>2697</v>
      </c>
      <c r="F893" s="728" t="s">
        <v>2678</v>
      </c>
      <c r="G893" s="728" t="s">
        <v>3649</v>
      </c>
      <c r="H893" s="728" t="s">
        <v>568</v>
      </c>
      <c r="I893" s="728" t="s">
        <v>3653</v>
      </c>
      <c r="J893" s="728" t="s">
        <v>3651</v>
      </c>
      <c r="K893" s="728" t="s">
        <v>3654</v>
      </c>
      <c r="L893" s="729">
        <v>0</v>
      </c>
      <c r="M893" s="729">
        <v>0</v>
      </c>
      <c r="N893" s="728">
        <v>2</v>
      </c>
      <c r="O893" s="813">
        <v>1</v>
      </c>
      <c r="P893" s="729">
        <v>0</v>
      </c>
      <c r="Q893" s="746"/>
      <c r="R893" s="728">
        <v>2</v>
      </c>
      <c r="S893" s="746">
        <v>1</v>
      </c>
      <c r="T893" s="813">
        <v>1</v>
      </c>
      <c r="U893" s="769">
        <v>1</v>
      </c>
    </row>
    <row r="894" spans="1:21" ht="14.4" customHeight="1" x14ac:dyDescent="0.3">
      <c r="A894" s="727">
        <v>32</v>
      </c>
      <c r="B894" s="728" t="s">
        <v>2677</v>
      </c>
      <c r="C894" s="728" t="s">
        <v>2683</v>
      </c>
      <c r="D894" s="811" t="s">
        <v>5087</v>
      </c>
      <c r="E894" s="812" t="s">
        <v>2697</v>
      </c>
      <c r="F894" s="728" t="s">
        <v>2678</v>
      </c>
      <c r="G894" s="728" t="s">
        <v>3655</v>
      </c>
      <c r="H894" s="728" t="s">
        <v>661</v>
      </c>
      <c r="I894" s="728" t="s">
        <v>3656</v>
      </c>
      <c r="J894" s="728" t="s">
        <v>3657</v>
      </c>
      <c r="K894" s="728" t="s">
        <v>3658</v>
      </c>
      <c r="L894" s="729">
        <v>1887.9</v>
      </c>
      <c r="M894" s="729">
        <v>15103.2</v>
      </c>
      <c r="N894" s="728">
        <v>8</v>
      </c>
      <c r="O894" s="813">
        <v>2</v>
      </c>
      <c r="P894" s="729">
        <v>9439.5</v>
      </c>
      <c r="Q894" s="746">
        <v>0.625</v>
      </c>
      <c r="R894" s="728">
        <v>5</v>
      </c>
      <c r="S894" s="746">
        <v>0.625</v>
      </c>
      <c r="T894" s="813">
        <v>1</v>
      </c>
      <c r="U894" s="769">
        <v>0.5</v>
      </c>
    </row>
    <row r="895" spans="1:21" ht="14.4" customHeight="1" x14ac:dyDescent="0.3">
      <c r="A895" s="727">
        <v>32</v>
      </c>
      <c r="B895" s="728" t="s">
        <v>2677</v>
      </c>
      <c r="C895" s="728" t="s">
        <v>2683</v>
      </c>
      <c r="D895" s="811" t="s">
        <v>5087</v>
      </c>
      <c r="E895" s="812" t="s">
        <v>2697</v>
      </c>
      <c r="F895" s="728" t="s">
        <v>2678</v>
      </c>
      <c r="G895" s="728" t="s">
        <v>3659</v>
      </c>
      <c r="H895" s="728" t="s">
        <v>661</v>
      </c>
      <c r="I895" s="728" t="s">
        <v>2453</v>
      </c>
      <c r="J895" s="728" t="s">
        <v>2285</v>
      </c>
      <c r="K895" s="728" t="s">
        <v>2454</v>
      </c>
      <c r="L895" s="729">
        <v>0</v>
      </c>
      <c r="M895" s="729">
        <v>0</v>
      </c>
      <c r="N895" s="728">
        <v>1</v>
      </c>
      <c r="O895" s="813">
        <v>1</v>
      </c>
      <c r="P895" s="729">
        <v>0</v>
      </c>
      <c r="Q895" s="746"/>
      <c r="R895" s="728">
        <v>1</v>
      </c>
      <c r="S895" s="746">
        <v>1</v>
      </c>
      <c r="T895" s="813">
        <v>1</v>
      </c>
      <c r="U895" s="769">
        <v>1</v>
      </c>
    </row>
    <row r="896" spans="1:21" ht="14.4" customHeight="1" x14ac:dyDescent="0.3">
      <c r="A896" s="727">
        <v>32</v>
      </c>
      <c r="B896" s="728" t="s">
        <v>2677</v>
      </c>
      <c r="C896" s="728" t="s">
        <v>2683</v>
      </c>
      <c r="D896" s="811" t="s">
        <v>5087</v>
      </c>
      <c r="E896" s="812" t="s">
        <v>2697</v>
      </c>
      <c r="F896" s="728" t="s">
        <v>2678</v>
      </c>
      <c r="G896" s="728" t="s">
        <v>3585</v>
      </c>
      <c r="H896" s="728" t="s">
        <v>568</v>
      </c>
      <c r="I896" s="728" t="s">
        <v>3586</v>
      </c>
      <c r="J896" s="728" t="s">
        <v>3587</v>
      </c>
      <c r="K896" s="728" t="s">
        <v>3588</v>
      </c>
      <c r="L896" s="729">
        <v>9926.6</v>
      </c>
      <c r="M896" s="729">
        <v>59559.600000000006</v>
      </c>
      <c r="N896" s="728">
        <v>6</v>
      </c>
      <c r="O896" s="813">
        <v>1</v>
      </c>
      <c r="P896" s="729">
        <v>59559.600000000006</v>
      </c>
      <c r="Q896" s="746">
        <v>1</v>
      </c>
      <c r="R896" s="728">
        <v>6</v>
      </c>
      <c r="S896" s="746">
        <v>1</v>
      </c>
      <c r="T896" s="813">
        <v>1</v>
      </c>
      <c r="U896" s="769">
        <v>1</v>
      </c>
    </row>
    <row r="897" spans="1:21" ht="14.4" customHeight="1" x14ac:dyDescent="0.3">
      <c r="A897" s="727">
        <v>32</v>
      </c>
      <c r="B897" s="728" t="s">
        <v>2677</v>
      </c>
      <c r="C897" s="728" t="s">
        <v>2683</v>
      </c>
      <c r="D897" s="811" t="s">
        <v>5087</v>
      </c>
      <c r="E897" s="812" t="s">
        <v>2697</v>
      </c>
      <c r="F897" s="728" t="s">
        <v>2678</v>
      </c>
      <c r="G897" s="728" t="s">
        <v>3660</v>
      </c>
      <c r="H897" s="728" t="s">
        <v>568</v>
      </c>
      <c r="I897" s="728" t="s">
        <v>3661</v>
      </c>
      <c r="J897" s="728" t="s">
        <v>3662</v>
      </c>
      <c r="K897" s="728" t="s">
        <v>3323</v>
      </c>
      <c r="L897" s="729">
        <v>0</v>
      </c>
      <c r="M897" s="729">
        <v>0</v>
      </c>
      <c r="N897" s="728">
        <v>4</v>
      </c>
      <c r="O897" s="813">
        <v>0.5</v>
      </c>
      <c r="P897" s="729">
        <v>0</v>
      </c>
      <c r="Q897" s="746"/>
      <c r="R897" s="728">
        <v>4</v>
      </c>
      <c r="S897" s="746">
        <v>1</v>
      </c>
      <c r="T897" s="813">
        <v>0.5</v>
      </c>
      <c r="U897" s="769">
        <v>1</v>
      </c>
    </row>
    <row r="898" spans="1:21" ht="14.4" customHeight="1" x14ac:dyDescent="0.3">
      <c r="A898" s="727">
        <v>32</v>
      </c>
      <c r="B898" s="728" t="s">
        <v>2677</v>
      </c>
      <c r="C898" s="728" t="s">
        <v>2683</v>
      </c>
      <c r="D898" s="811" t="s">
        <v>5087</v>
      </c>
      <c r="E898" s="812" t="s">
        <v>2697</v>
      </c>
      <c r="F898" s="728" t="s">
        <v>2678</v>
      </c>
      <c r="G898" s="728" t="s">
        <v>3660</v>
      </c>
      <c r="H898" s="728" t="s">
        <v>568</v>
      </c>
      <c r="I898" s="728" t="s">
        <v>3663</v>
      </c>
      <c r="J898" s="728" t="s">
        <v>3662</v>
      </c>
      <c r="K898" s="728" t="s">
        <v>3664</v>
      </c>
      <c r="L898" s="729">
        <v>7464.05</v>
      </c>
      <c r="M898" s="729">
        <v>14928.1</v>
      </c>
      <c r="N898" s="728">
        <v>2</v>
      </c>
      <c r="O898" s="813">
        <v>1.5</v>
      </c>
      <c r="P898" s="729">
        <v>14928.1</v>
      </c>
      <c r="Q898" s="746">
        <v>1</v>
      </c>
      <c r="R898" s="728">
        <v>2</v>
      </c>
      <c r="S898" s="746">
        <v>1</v>
      </c>
      <c r="T898" s="813">
        <v>1.5</v>
      </c>
      <c r="U898" s="769">
        <v>1</v>
      </c>
    </row>
    <row r="899" spans="1:21" ht="14.4" customHeight="1" x14ac:dyDescent="0.3">
      <c r="A899" s="727">
        <v>32</v>
      </c>
      <c r="B899" s="728" t="s">
        <v>2677</v>
      </c>
      <c r="C899" s="728" t="s">
        <v>2683</v>
      </c>
      <c r="D899" s="811" t="s">
        <v>5087</v>
      </c>
      <c r="E899" s="812" t="s">
        <v>2697</v>
      </c>
      <c r="F899" s="728" t="s">
        <v>2678</v>
      </c>
      <c r="G899" s="728" t="s">
        <v>3251</v>
      </c>
      <c r="H899" s="728" t="s">
        <v>568</v>
      </c>
      <c r="I899" s="728" t="s">
        <v>3422</v>
      </c>
      <c r="J899" s="728" t="s">
        <v>1310</v>
      </c>
      <c r="K899" s="728" t="s">
        <v>3253</v>
      </c>
      <c r="L899" s="729">
        <v>50.32</v>
      </c>
      <c r="M899" s="729">
        <v>100.64</v>
      </c>
      <c r="N899" s="728">
        <v>2</v>
      </c>
      <c r="O899" s="813">
        <v>1</v>
      </c>
      <c r="P899" s="729">
        <v>100.64</v>
      </c>
      <c r="Q899" s="746">
        <v>1</v>
      </c>
      <c r="R899" s="728">
        <v>2</v>
      </c>
      <c r="S899" s="746">
        <v>1</v>
      </c>
      <c r="T899" s="813">
        <v>1</v>
      </c>
      <c r="U899" s="769">
        <v>1</v>
      </c>
    </row>
    <row r="900" spans="1:21" ht="14.4" customHeight="1" x14ac:dyDescent="0.3">
      <c r="A900" s="727">
        <v>32</v>
      </c>
      <c r="B900" s="728" t="s">
        <v>2677</v>
      </c>
      <c r="C900" s="728" t="s">
        <v>2683</v>
      </c>
      <c r="D900" s="811" t="s">
        <v>5087</v>
      </c>
      <c r="E900" s="812" t="s">
        <v>2697</v>
      </c>
      <c r="F900" s="728" t="s">
        <v>2678</v>
      </c>
      <c r="G900" s="728" t="s">
        <v>3251</v>
      </c>
      <c r="H900" s="728" t="s">
        <v>568</v>
      </c>
      <c r="I900" s="728" t="s">
        <v>3665</v>
      </c>
      <c r="J900" s="728" t="s">
        <v>3666</v>
      </c>
      <c r="K900" s="728" t="s">
        <v>3667</v>
      </c>
      <c r="L900" s="729">
        <v>95.29</v>
      </c>
      <c r="M900" s="729">
        <v>190.58</v>
      </c>
      <c r="N900" s="728">
        <v>2</v>
      </c>
      <c r="O900" s="813">
        <v>1</v>
      </c>
      <c r="P900" s="729">
        <v>190.58</v>
      </c>
      <c r="Q900" s="746">
        <v>1</v>
      </c>
      <c r="R900" s="728">
        <v>2</v>
      </c>
      <c r="S900" s="746">
        <v>1</v>
      </c>
      <c r="T900" s="813">
        <v>1</v>
      </c>
      <c r="U900" s="769">
        <v>1</v>
      </c>
    </row>
    <row r="901" spans="1:21" ht="14.4" customHeight="1" x14ac:dyDescent="0.3">
      <c r="A901" s="727">
        <v>32</v>
      </c>
      <c r="B901" s="728" t="s">
        <v>2677</v>
      </c>
      <c r="C901" s="728" t="s">
        <v>2683</v>
      </c>
      <c r="D901" s="811" t="s">
        <v>5087</v>
      </c>
      <c r="E901" s="812" t="s">
        <v>2697</v>
      </c>
      <c r="F901" s="728" t="s">
        <v>2678</v>
      </c>
      <c r="G901" s="728" t="s">
        <v>3251</v>
      </c>
      <c r="H901" s="728" t="s">
        <v>568</v>
      </c>
      <c r="I901" s="728" t="s">
        <v>3668</v>
      </c>
      <c r="J901" s="728" t="s">
        <v>3666</v>
      </c>
      <c r="K901" s="728" t="s">
        <v>3669</v>
      </c>
      <c r="L901" s="729">
        <v>199.89</v>
      </c>
      <c r="M901" s="729">
        <v>399.78</v>
      </c>
      <c r="N901" s="728">
        <v>2</v>
      </c>
      <c r="O901" s="813">
        <v>1</v>
      </c>
      <c r="P901" s="729"/>
      <c r="Q901" s="746">
        <v>0</v>
      </c>
      <c r="R901" s="728"/>
      <c r="S901" s="746">
        <v>0</v>
      </c>
      <c r="T901" s="813"/>
      <c r="U901" s="769">
        <v>0</v>
      </c>
    </row>
    <row r="902" spans="1:21" ht="14.4" customHeight="1" x14ac:dyDescent="0.3">
      <c r="A902" s="727">
        <v>32</v>
      </c>
      <c r="B902" s="728" t="s">
        <v>2677</v>
      </c>
      <c r="C902" s="728" t="s">
        <v>2683</v>
      </c>
      <c r="D902" s="811" t="s">
        <v>5087</v>
      </c>
      <c r="E902" s="812" t="s">
        <v>2697</v>
      </c>
      <c r="F902" s="728" t="s">
        <v>2680</v>
      </c>
      <c r="G902" s="728" t="s">
        <v>3174</v>
      </c>
      <c r="H902" s="728" t="s">
        <v>568</v>
      </c>
      <c r="I902" s="728" t="s">
        <v>3175</v>
      </c>
      <c r="J902" s="728" t="s">
        <v>3176</v>
      </c>
      <c r="K902" s="728" t="s">
        <v>3177</v>
      </c>
      <c r="L902" s="729">
        <v>1000</v>
      </c>
      <c r="M902" s="729">
        <v>1000</v>
      </c>
      <c r="N902" s="728">
        <v>1</v>
      </c>
      <c r="O902" s="813">
        <v>1</v>
      </c>
      <c r="P902" s="729"/>
      <c r="Q902" s="746">
        <v>0</v>
      </c>
      <c r="R902" s="728"/>
      <c r="S902" s="746">
        <v>0</v>
      </c>
      <c r="T902" s="813"/>
      <c r="U902" s="769">
        <v>0</v>
      </c>
    </row>
    <row r="903" spans="1:21" ht="14.4" customHeight="1" x14ac:dyDescent="0.3">
      <c r="A903" s="727">
        <v>32</v>
      </c>
      <c r="B903" s="728" t="s">
        <v>2677</v>
      </c>
      <c r="C903" s="728" t="s">
        <v>2683</v>
      </c>
      <c r="D903" s="811" t="s">
        <v>5087</v>
      </c>
      <c r="E903" s="812" t="s">
        <v>2698</v>
      </c>
      <c r="F903" s="728" t="s">
        <v>2678</v>
      </c>
      <c r="G903" s="728" t="s">
        <v>3114</v>
      </c>
      <c r="H903" s="728" t="s">
        <v>568</v>
      </c>
      <c r="I903" s="728" t="s">
        <v>3115</v>
      </c>
      <c r="J903" s="728" t="s">
        <v>3116</v>
      </c>
      <c r="K903" s="728" t="s">
        <v>3117</v>
      </c>
      <c r="L903" s="729">
        <v>35.11</v>
      </c>
      <c r="M903" s="729">
        <v>105.33</v>
      </c>
      <c r="N903" s="728">
        <v>3</v>
      </c>
      <c r="O903" s="813">
        <v>1</v>
      </c>
      <c r="P903" s="729">
        <v>105.33</v>
      </c>
      <c r="Q903" s="746">
        <v>1</v>
      </c>
      <c r="R903" s="728">
        <v>3</v>
      </c>
      <c r="S903" s="746">
        <v>1</v>
      </c>
      <c r="T903" s="813">
        <v>1</v>
      </c>
      <c r="U903" s="769">
        <v>1</v>
      </c>
    </row>
    <row r="904" spans="1:21" ht="14.4" customHeight="1" x14ac:dyDescent="0.3">
      <c r="A904" s="727">
        <v>32</v>
      </c>
      <c r="B904" s="728" t="s">
        <v>2677</v>
      </c>
      <c r="C904" s="728" t="s">
        <v>2683</v>
      </c>
      <c r="D904" s="811" t="s">
        <v>5087</v>
      </c>
      <c r="E904" s="812" t="s">
        <v>2698</v>
      </c>
      <c r="F904" s="728" t="s">
        <v>2678</v>
      </c>
      <c r="G904" s="728" t="s">
        <v>3429</v>
      </c>
      <c r="H904" s="728" t="s">
        <v>661</v>
      </c>
      <c r="I904" s="728" t="s">
        <v>2400</v>
      </c>
      <c r="J904" s="728" t="s">
        <v>1126</v>
      </c>
      <c r="K904" s="728" t="s">
        <v>2401</v>
      </c>
      <c r="L904" s="729">
        <v>0</v>
      </c>
      <c r="M904" s="729">
        <v>0</v>
      </c>
      <c r="N904" s="728">
        <v>1</v>
      </c>
      <c r="O904" s="813">
        <v>0.5</v>
      </c>
      <c r="P904" s="729">
        <v>0</v>
      </c>
      <c r="Q904" s="746"/>
      <c r="R904" s="728">
        <v>1</v>
      </c>
      <c r="S904" s="746">
        <v>1</v>
      </c>
      <c r="T904" s="813">
        <v>0.5</v>
      </c>
      <c r="U904" s="769">
        <v>1</v>
      </c>
    </row>
    <row r="905" spans="1:21" ht="14.4" customHeight="1" x14ac:dyDescent="0.3">
      <c r="A905" s="727">
        <v>32</v>
      </c>
      <c r="B905" s="728" t="s">
        <v>2677</v>
      </c>
      <c r="C905" s="728" t="s">
        <v>2683</v>
      </c>
      <c r="D905" s="811" t="s">
        <v>5087</v>
      </c>
      <c r="E905" s="812" t="s">
        <v>2698</v>
      </c>
      <c r="F905" s="728" t="s">
        <v>2678</v>
      </c>
      <c r="G905" s="728" t="s">
        <v>2724</v>
      </c>
      <c r="H905" s="728" t="s">
        <v>568</v>
      </c>
      <c r="I905" s="728" t="s">
        <v>2785</v>
      </c>
      <c r="J905" s="728" t="s">
        <v>2726</v>
      </c>
      <c r="K905" s="728" t="s">
        <v>2786</v>
      </c>
      <c r="L905" s="729">
        <v>1295.6400000000001</v>
      </c>
      <c r="M905" s="729">
        <v>3886.92</v>
      </c>
      <c r="N905" s="728">
        <v>3</v>
      </c>
      <c r="O905" s="813">
        <v>1.5</v>
      </c>
      <c r="P905" s="729">
        <v>2591.2800000000002</v>
      </c>
      <c r="Q905" s="746">
        <v>0.66666666666666674</v>
      </c>
      <c r="R905" s="728">
        <v>2</v>
      </c>
      <c r="S905" s="746">
        <v>0.66666666666666663</v>
      </c>
      <c r="T905" s="813">
        <v>1</v>
      </c>
      <c r="U905" s="769">
        <v>0.66666666666666663</v>
      </c>
    </row>
    <row r="906" spans="1:21" ht="14.4" customHeight="1" x14ac:dyDescent="0.3">
      <c r="A906" s="727">
        <v>32</v>
      </c>
      <c r="B906" s="728" t="s">
        <v>2677</v>
      </c>
      <c r="C906" s="728" t="s">
        <v>2683</v>
      </c>
      <c r="D906" s="811" t="s">
        <v>5087</v>
      </c>
      <c r="E906" s="812" t="s">
        <v>2698</v>
      </c>
      <c r="F906" s="728" t="s">
        <v>2678</v>
      </c>
      <c r="G906" s="728" t="s">
        <v>2724</v>
      </c>
      <c r="H906" s="728" t="s">
        <v>568</v>
      </c>
      <c r="I906" s="728" t="s">
        <v>2736</v>
      </c>
      <c r="J906" s="728" t="s">
        <v>944</v>
      </c>
      <c r="K906" s="728" t="s">
        <v>2737</v>
      </c>
      <c r="L906" s="729">
        <v>462.73</v>
      </c>
      <c r="M906" s="729">
        <v>1388.19</v>
      </c>
      <c r="N906" s="728">
        <v>3</v>
      </c>
      <c r="O906" s="813">
        <v>1.5</v>
      </c>
      <c r="P906" s="729">
        <v>1388.19</v>
      </c>
      <c r="Q906" s="746">
        <v>1</v>
      </c>
      <c r="R906" s="728">
        <v>3</v>
      </c>
      <c r="S906" s="746">
        <v>1</v>
      </c>
      <c r="T906" s="813">
        <v>1.5</v>
      </c>
      <c r="U906" s="769">
        <v>1</v>
      </c>
    </row>
    <row r="907" spans="1:21" ht="14.4" customHeight="1" x14ac:dyDescent="0.3">
      <c r="A907" s="727">
        <v>32</v>
      </c>
      <c r="B907" s="728" t="s">
        <v>2677</v>
      </c>
      <c r="C907" s="728" t="s">
        <v>2683</v>
      </c>
      <c r="D907" s="811" t="s">
        <v>5087</v>
      </c>
      <c r="E907" s="812" t="s">
        <v>2698</v>
      </c>
      <c r="F907" s="728" t="s">
        <v>2678</v>
      </c>
      <c r="G907" s="728" t="s">
        <v>2954</v>
      </c>
      <c r="H907" s="728" t="s">
        <v>568</v>
      </c>
      <c r="I907" s="728" t="s">
        <v>2986</v>
      </c>
      <c r="J907" s="728" t="s">
        <v>1253</v>
      </c>
      <c r="K907" s="728" t="s">
        <v>2987</v>
      </c>
      <c r="L907" s="729">
        <v>0</v>
      </c>
      <c r="M907" s="729">
        <v>0</v>
      </c>
      <c r="N907" s="728">
        <v>5</v>
      </c>
      <c r="O907" s="813">
        <v>1</v>
      </c>
      <c r="P907" s="729">
        <v>0</v>
      </c>
      <c r="Q907" s="746"/>
      <c r="R907" s="728">
        <v>5</v>
      </c>
      <c r="S907" s="746">
        <v>1</v>
      </c>
      <c r="T907" s="813">
        <v>1</v>
      </c>
      <c r="U907" s="769">
        <v>1</v>
      </c>
    </row>
    <row r="908" spans="1:21" ht="14.4" customHeight="1" x14ac:dyDescent="0.3">
      <c r="A908" s="727">
        <v>32</v>
      </c>
      <c r="B908" s="728" t="s">
        <v>2677</v>
      </c>
      <c r="C908" s="728" t="s">
        <v>2683</v>
      </c>
      <c r="D908" s="811" t="s">
        <v>5087</v>
      </c>
      <c r="E908" s="812" t="s">
        <v>2698</v>
      </c>
      <c r="F908" s="728" t="s">
        <v>2678</v>
      </c>
      <c r="G908" s="728" t="s">
        <v>2954</v>
      </c>
      <c r="H908" s="728" t="s">
        <v>568</v>
      </c>
      <c r="I908" s="728" t="s">
        <v>2955</v>
      </c>
      <c r="J908" s="728" t="s">
        <v>1253</v>
      </c>
      <c r="K908" s="728" t="s">
        <v>2956</v>
      </c>
      <c r="L908" s="729">
        <v>385.3</v>
      </c>
      <c r="M908" s="729">
        <v>3853</v>
      </c>
      <c r="N908" s="728">
        <v>10</v>
      </c>
      <c r="O908" s="813">
        <v>2</v>
      </c>
      <c r="P908" s="729">
        <v>3853</v>
      </c>
      <c r="Q908" s="746">
        <v>1</v>
      </c>
      <c r="R908" s="728">
        <v>10</v>
      </c>
      <c r="S908" s="746">
        <v>1</v>
      </c>
      <c r="T908" s="813">
        <v>2</v>
      </c>
      <c r="U908" s="769">
        <v>1</v>
      </c>
    </row>
    <row r="909" spans="1:21" ht="14.4" customHeight="1" x14ac:dyDescent="0.3">
      <c r="A909" s="727">
        <v>32</v>
      </c>
      <c r="B909" s="728" t="s">
        <v>2677</v>
      </c>
      <c r="C909" s="728" t="s">
        <v>2683</v>
      </c>
      <c r="D909" s="811" t="s">
        <v>5087</v>
      </c>
      <c r="E909" s="812" t="s">
        <v>2698</v>
      </c>
      <c r="F909" s="728" t="s">
        <v>2678</v>
      </c>
      <c r="G909" s="728" t="s">
        <v>2728</v>
      </c>
      <c r="H909" s="728" t="s">
        <v>568</v>
      </c>
      <c r="I909" s="728" t="s">
        <v>2300</v>
      </c>
      <c r="J909" s="728" t="s">
        <v>1102</v>
      </c>
      <c r="K909" s="728" t="s">
        <v>2301</v>
      </c>
      <c r="L909" s="729">
        <v>65.28</v>
      </c>
      <c r="M909" s="729">
        <v>261.12</v>
      </c>
      <c r="N909" s="728">
        <v>4</v>
      </c>
      <c r="O909" s="813">
        <v>2</v>
      </c>
      <c r="P909" s="729">
        <v>261.12</v>
      </c>
      <c r="Q909" s="746">
        <v>1</v>
      </c>
      <c r="R909" s="728">
        <v>4</v>
      </c>
      <c r="S909" s="746">
        <v>1</v>
      </c>
      <c r="T909" s="813">
        <v>2</v>
      </c>
      <c r="U909" s="769">
        <v>1</v>
      </c>
    </row>
    <row r="910" spans="1:21" ht="14.4" customHeight="1" x14ac:dyDescent="0.3">
      <c r="A910" s="727">
        <v>32</v>
      </c>
      <c r="B910" s="728" t="s">
        <v>2677</v>
      </c>
      <c r="C910" s="728" t="s">
        <v>2683</v>
      </c>
      <c r="D910" s="811" t="s">
        <v>5087</v>
      </c>
      <c r="E910" s="812" t="s">
        <v>2698</v>
      </c>
      <c r="F910" s="728" t="s">
        <v>2678</v>
      </c>
      <c r="G910" s="728" t="s">
        <v>2728</v>
      </c>
      <c r="H910" s="728" t="s">
        <v>568</v>
      </c>
      <c r="I910" s="728" t="s">
        <v>2302</v>
      </c>
      <c r="J910" s="728" t="s">
        <v>1100</v>
      </c>
      <c r="K910" s="728" t="s">
        <v>2303</v>
      </c>
      <c r="L910" s="729">
        <v>36.270000000000003</v>
      </c>
      <c r="M910" s="729">
        <v>108.81</v>
      </c>
      <c r="N910" s="728">
        <v>3</v>
      </c>
      <c r="O910" s="813">
        <v>1</v>
      </c>
      <c r="P910" s="729">
        <v>36.270000000000003</v>
      </c>
      <c r="Q910" s="746">
        <v>0.33333333333333337</v>
      </c>
      <c r="R910" s="728">
        <v>1</v>
      </c>
      <c r="S910" s="746">
        <v>0.33333333333333331</v>
      </c>
      <c r="T910" s="813">
        <v>0.5</v>
      </c>
      <c r="U910" s="769">
        <v>0.5</v>
      </c>
    </row>
    <row r="911" spans="1:21" ht="14.4" customHeight="1" x14ac:dyDescent="0.3">
      <c r="A911" s="727">
        <v>32</v>
      </c>
      <c r="B911" s="728" t="s">
        <v>2677</v>
      </c>
      <c r="C911" s="728" t="s">
        <v>2683</v>
      </c>
      <c r="D911" s="811" t="s">
        <v>5087</v>
      </c>
      <c r="E911" s="812" t="s">
        <v>2698</v>
      </c>
      <c r="F911" s="728" t="s">
        <v>2678</v>
      </c>
      <c r="G911" s="728" t="s">
        <v>2742</v>
      </c>
      <c r="H911" s="728" t="s">
        <v>661</v>
      </c>
      <c r="I911" s="728" t="s">
        <v>2218</v>
      </c>
      <c r="J911" s="728" t="s">
        <v>662</v>
      </c>
      <c r="K911" s="728" t="s">
        <v>2219</v>
      </c>
      <c r="L911" s="729">
        <v>154.36000000000001</v>
      </c>
      <c r="M911" s="729">
        <v>617.44000000000005</v>
      </c>
      <c r="N911" s="728">
        <v>4</v>
      </c>
      <c r="O911" s="813">
        <v>3</v>
      </c>
      <c r="P911" s="729">
        <v>463.08000000000004</v>
      </c>
      <c r="Q911" s="746">
        <v>0.75</v>
      </c>
      <c r="R911" s="728">
        <v>3</v>
      </c>
      <c r="S911" s="746">
        <v>0.75</v>
      </c>
      <c r="T911" s="813">
        <v>2.5</v>
      </c>
      <c r="U911" s="769">
        <v>0.83333333333333337</v>
      </c>
    </row>
    <row r="912" spans="1:21" ht="14.4" customHeight="1" x14ac:dyDescent="0.3">
      <c r="A912" s="727">
        <v>32</v>
      </c>
      <c r="B912" s="728" t="s">
        <v>2677</v>
      </c>
      <c r="C912" s="728" t="s">
        <v>2683</v>
      </c>
      <c r="D912" s="811" t="s">
        <v>5087</v>
      </c>
      <c r="E912" s="812" t="s">
        <v>2698</v>
      </c>
      <c r="F912" s="728" t="s">
        <v>2678</v>
      </c>
      <c r="G912" s="728" t="s">
        <v>2742</v>
      </c>
      <c r="H912" s="728" t="s">
        <v>568</v>
      </c>
      <c r="I912" s="728" t="s">
        <v>3670</v>
      </c>
      <c r="J912" s="728" t="s">
        <v>662</v>
      </c>
      <c r="K912" s="728" t="s">
        <v>2219</v>
      </c>
      <c r="L912" s="729">
        <v>154.36000000000001</v>
      </c>
      <c r="M912" s="729">
        <v>154.36000000000001</v>
      </c>
      <c r="N912" s="728">
        <v>1</v>
      </c>
      <c r="O912" s="813">
        <v>0.5</v>
      </c>
      <c r="P912" s="729">
        <v>154.36000000000001</v>
      </c>
      <c r="Q912" s="746">
        <v>1</v>
      </c>
      <c r="R912" s="728">
        <v>1</v>
      </c>
      <c r="S912" s="746">
        <v>1</v>
      </c>
      <c r="T912" s="813">
        <v>0.5</v>
      </c>
      <c r="U912" s="769">
        <v>1</v>
      </c>
    </row>
    <row r="913" spans="1:21" ht="14.4" customHeight="1" x14ac:dyDescent="0.3">
      <c r="A913" s="727">
        <v>32</v>
      </c>
      <c r="B913" s="728" t="s">
        <v>2677</v>
      </c>
      <c r="C913" s="728" t="s">
        <v>2683</v>
      </c>
      <c r="D913" s="811" t="s">
        <v>5087</v>
      </c>
      <c r="E913" s="812" t="s">
        <v>2698</v>
      </c>
      <c r="F913" s="728" t="s">
        <v>2678</v>
      </c>
      <c r="G913" s="728" t="s">
        <v>3671</v>
      </c>
      <c r="H913" s="728" t="s">
        <v>568</v>
      </c>
      <c r="I913" s="728" t="s">
        <v>3672</v>
      </c>
      <c r="J913" s="728" t="s">
        <v>1214</v>
      </c>
      <c r="K913" s="728" t="s">
        <v>3673</v>
      </c>
      <c r="L913" s="729">
        <v>0</v>
      </c>
      <c r="M913" s="729">
        <v>0</v>
      </c>
      <c r="N913" s="728">
        <v>1</v>
      </c>
      <c r="O913" s="813">
        <v>0.5</v>
      </c>
      <c r="P913" s="729"/>
      <c r="Q913" s="746"/>
      <c r="R913" s="728"/>
      <c r="S913" s="746">
        <v>0</v>
      </c>
      <c r="T913" s="813"/>
      <c r="U913" s="769">
        <v>0</v>
      </c>
    </row>
    <row r="914" spans="1:21" ht="14.4" customHeight="1" x14ac:dyDescent="0.3">
      <c r="A914" s="727">
        <v>32</v>
      </c>
      <c r="B914" s="728" t="s">
        <v>2677</v>
      </c>
      <c r="C914" s="728" t="s">
        <v>2683</v>
      </c>
      <c r="D914" s="811" t="s">
        <v>5087</v>
      </c>
      <c r="E914" s="812" t="s">
        <v>2698</v>
      </c>
      <c r="F914" s="728" t="s">
        <v>2678</v>
      </c>
      <c r="G914" s="728" t="s">
        <v>2940</v>
      </c>
      <c r="H914" s="728" t="s">
        <v>568</v>
      </c>
      <c r="I914" s="728" t="s">
        <v>3040</v>
      </c>
      <c r="J914" s="728" t="s">
        <v>2942</v>
      </c>
      <c r="K914" s="728" t="s">
        <v>2943</v>
      </c>
      <c r="L914" s="729">
        <v>0</v>
      </c>
      <c r="M914" s="729">
        <v>0</v>
      </c>
      <c r="N914" s="728">
        <v>2</v>
      </c>
      <c r="O914" s="813">
        <v>1</v>
      </c>
      <c r="P914" s="729">
        <v>0</v>
      </c>
      <c r="Q914" s="746"/>
      <c r="R914" s="728">
        <v>1</v>
      </c>
      <c r="S914" s="746">
        <v>0.5</v>
      </c>
      <c r="T914" s="813">
        <v>0.5</v>
      </c>
      <c r="U914" s="769">
        <v>0.5</v>
      </c>
    </row>
    <row r="915" spans="1:21" ht="14.4" customHeight="1" x14ac:dyDescent="0.3">
      <c r="A915" s="727">
        <v>32</v>
      </c>
      <c r="B915" s="728" t="s">
        <v>2677</v>
      </c>
      <c r="C915" s="728" t="s">
        <v>2683</v>
      </c>
      <c r="D915" s="811" t="s">
        <v>5087</v>
      </c>
      <c r="E915" s="812" t="s">
        <v>2698</v>
      </c>
      <c r="F915" s="728" t="s">
        <v>2678</v>
      </c>
      <c r="G915" s="728" t="s">
        <v>2750</v>
      </c>
      <c r="H915" s="728" t="s">
        <v>661</v>
      </c>
      <c r="I915" s="728" t="s">
        <v>2405</v>
      </c>
      <c r="J915" s="728" t="s">
        <v>1315</v>
      </c>
      <c r="K915" s="728" t="s">
        <v>2187</v>
      </c>
      <c r="L915" s="729">
        <v>69.16</v>
      </c>
      <c r="M915" s="729">
        <v>138.32</v>
      </c>
      <c r="N915" s="728">
        <v>2</v>
      </c>
      <c r="O915" s="813">
        <v>1</v>
      </c>
      <c r="P915" s="729">
        <v>138.32</v>
      </c>
      <c r="Q915" s="746">
        <v>1</v>
      </c>
      <c r="R915" s="728">
        <v>2</v>
      </c>
      <c r="S915" s="746">
        <v>1</v>
      </c>
      <c r="T915" s="813">
        <v>1</v>
      </c>
      <c r="U915" s="769">
        <v>1</v>
      </c>
    </row>
    <row r="916" spans="1:21" ht="14.4" customHeight="1" x14ac:dyDescent="0.3">
      <c r="A916" s="727">
        <v>32</v>
      </c>
      <c r="B916" s="728" t="s">
        <v>2677</v>
      </c>
      <c r="C916" s="728" t="s">
        <v>2683</v>
      </c>
      <c r="D916" s="811" t="s">
        <v>5087</v>
      </c>
      <c r="E916" s="812" t="s">
        <v>2698</v>
      </c>
      <c r="F916" s="728" t="s">
        <v>2678</v>
      </c>
      <c r="G916" s="728" t="s">
        <v>2800</v>
      </c>
      <c r="H916" s="728" t="s">
        <v>661</v>
      </c>
      <c r="I916" s="728" t="s">
        <v>3113</v>
      </c>
      <c r="J916" s="728" t="s">
        <v>761</v>
      </c>
      <c r="K916" s="728" t="s">
        <v>2189</v>
      </c>
      <c r="L916" s="729">
        <v>85.16</v>
      </c>
      <c r="M916" s="729">
        <v>425.79999999999995</v>
      </c>
      <c r="N916" s="728">
        <v>5</v>
      </c>
      <c r="O916" s="813">
        <v>1</v>
      </c>
      <c r="P916" s="729">
        <v>255.48</v>
      </c>
      <c r="Q916" s="746">
        <v>0.60000000000000009</v>
      </c>
      <c r="R916" s="728">
        <v>3</v>
      </c>
      <c r="S916" s="746">
        <v>0.6</v>
      </c>
      <c r="T916" s="813">
        <v>0.5</v>
      </c>
      <c r="U916" s="769">
        <v>0.5</v>
      </c>
    </row>
    <row r="917" spans="1:21" ht="14.4" customHeight="1" x14ac:dyDescent="0.3">
      <c r="A917" s="727">
        <v>32</v>
      </c>
      <c r="B917" s="728" t="s">
        <v>2677</v>
      </c>
      <c r="C917" s="728" t="s">
        <v>2683</v>
      </c>
      <c r="D917" s="811" t="s">
        <v>5087</v>
      </c>
      <c r="E917" s="812" t="s">
        <v>2698</v>
      </c>
      <c r="F917" s="728" t="s">
        <v>2678</v>
      </c>
      <c r="G917" s="728" t="s">
        <v>2800</v>
      </c>
      <c r="H917" s="728" t="s">
        <v>661</v>
      </c>
      <c r="I917" s="728" t="s">
        <v>2366</v>
      </c>
      <c r="J917" s="728" t="s">
        <v>759</v>
      </c>
      <c r="K917" s="728" t="s">
        <v>2187</v>
      </c>
      <c r="L917" s="729">
        <v>42.57</v>
      </c>
      <c r="M917" s="729">
        <v>170.28</v>
      </c>
      <c r="N917" s="728">
        <v>4</v>
      </c>
      <c r="O917" s="813">
        <v>2.5</v>
      </c>
      <c r="P917" s="729">
        <v>170.28</v>
      </c>
      <c r="Q917" s="746">
        <v>1</v>
      </c>
      <c r="R917" s="728">
        <v>4</v>
      </c>
      <c r="S917" s="746">
        <v>1</v>
      </c>
      <c r="T917" s="813">
        <v>2.5</v>
      </c>
      <c r="U917" s="769">
        <v>1</v>
      </c>
    </row>
    <row r="918" spans="1:21" ht="14.4" customHeight="1" x14ac:dyDescent="0.3">
      <c r="A918" s="727">
        <v>32</v>
      </c>
      <c r="B918" s="728" t="s">
        <v>2677</v>
      </c>
      <c r="C918" s="728" t="s">
        <v>2683</v>
      </c>
      <c r="D918" s="811" t="s">
        <v>5087</v>
      </c>
      <c r="E918" s="812" t="s">
        <v>2698</v>
      </c>
      <c r="F918" s="728" t="s">
        <v>2678</v>
      </c>
      <c r="G918" s="728" t="s">
        <v>2800</v>
      </c>
      <c r="H918" s="728" t="s">
        <v>661</v>
      </c>
      <c r="I918" s="728" t="s">
        <v>2367</v>
      </c>
      <c r="J918" s="728" t="s">
        <v>761</v>
      </c>
      <c r="K918" s="728" t="s">
        <v>2189</v>
      </c>
      <c r="L918" s="729">
        <v>85.16</v>
      </c>
      <c r="M918" s="729">
        <v>255.48</v>
      </c>
      <c r="N918" s="728">
        <v>3</v>
      </c>
      <c r="O918" s="813">
        <v>0.5</v>
      </c>
      <c r="P918" s="729">
        <v>255.48</v>
      </c>
      <c r="Q918" s="746">
        <v>1</v>
      </c>
      <c r="R918" s="728">
        <v>3</v>
      </c>
      <c r="S918" s="746">
        <v>1</v>
      </c>
      <c r="T918" s="813">
        <v>0.5</v>
      </c>
      <c r="U918" s="769">
        <v>1</v>
      </c>
    </row>
    <row r="919" spans="1:21" ht="14.4" customHeight="1" x14ac:dyDescent="0.3">
      <c r="A919" s="727">
        <v>32</v>
      </c>
      <c r="B919" s="728" t="s">
        <v>2677</v>
      </c>
      <c r="C919" s="728" t="s">
        <v>2683</v>
      </c>
      <c r="D919" s="811" t="s">
        <v>5087</v>
      </c>
      <c r="E919" s="812" t="s">
        <v>2698</v>
      </c>
      <c r="F919" s="728" t="s">
        <v>2678</v>
      </c>
      <c r="G919" s="728" t="s">
        <v>3460</v>
      </c>
      <c r="H919" s="728" t="s">
        <v>568</v>
      </c>
      <c r="I919" s="728" t="s">
        <v>3466</v>
      </c>
      <c r="J919" s="728" t="s">
        <v>3462</v>
      </c>
      <c r="K919" s="728" t="s">
        <v>3467</v>
      </c>
      <c r="L919" s="729">
        <v>1437.8</v>
      </c>
      <c r="M919" s="729">
        <v>7189</v>
      </c>
      <c r="N919" s="728">
        <v>5</v>
      </c>
      <c r="O919" s="813">
        <v>1</v>
      </c>
      <c r="P919" s="729">
        <v>7189</v>
      </c>
      <c r="Q919" s="746">
        <v>1</v>
      </c>
      <c r="R919" s="728">
        <v>5</v>
      </c>
      <c r="S919" s="746">
        <v>1</v>
      </c>
      <c r="T919" s="813">
        <v>1</v>
      </c>
      <c r="U919" s="769">
        <v>1</v>
      </c>
    </row>
    <row r="920" spans="1:21" ht="14.4" customHeight="1" x14ac:dyDescent="0.3">
      <c r="A920" s="727">
        <v>32</v>
      </c>
      <c r="B920" s="728" t="s">
        <v>2677</v>
      </c>
      <c r="C920" s="728" t="s">
        <v>2683</v>
      </c>
      <c r="D920" s="811" t="s">
        <v>5087</v>
      </c>
      <c r="E920" s="812" t="s">
        <v>2698</v>
      </c>
      <c r="F920" s="728" t="s">
        <v>2678</v>
      </c>
      <c r="G920" s="728" t="s">
        <v>2958</v>
      </c>
      <c r="H920" s="728" t="s">
        <v>568</v>
      </c>
      <c r="I920" s="728" t="s">
        <v>2959</v>
      </c>
      <c r="J920" s="728" t="s">
        <v>2960</v>
      </c>
      <c r="K920" s="728" t="s">
        <v>2961</v>
      </c>
      <c r="L920" s="729">
        <v>0</v>
      </c>
      <c r="M920" s="729">
        <v>0</v>
      </c>
      <c r="N920" s="728">
        <v>1</v>
      </c>
      <c r="O920" s="813">
        <v>1</v>
      </c>
      <c r="P920" s="729"/>
      <c r="Q920" s="746"/>
      <c r="R920" s="728"/>
      <c r="S920" s="746">
        <v>0</v>
      </c>
      <c r="T920" s="813"/>
      <c r="U920" s="769">
        <v>0</v>
      </c>
    </row>
    <row r="921" spans="1:21" ht="14.4" customHeight="1" x14ac:dyDescent="0.3">
      <c r="A921" s="727">
        <v>32</v>
      </c>
      <c r="B921" s="728" t="s">
        <v>2677</v>
      </c>
      <c r="C921" s="728" t="s">
        <v>2683</v>
      </c>
      <c r="D921" s="811" t="s">
        <v>5087</v>
      </c>
      <c r="E921" s="812" t="s">
        <v>2698</v>
      </c>
      <c r="F921" s="728" t="s">
        <v>2678</v>
      </c>
      <c r="G921" s="728" t="s">
        <v>3476</v>
      </c>
      <c r="H921" s="728" t="s">
        <v>568</v>
      </c>
      <c r="I921" s="728" t="s">
        <v>3674</v>
      </c>
      <c r="J921" s="728" t="s">
        <v>3675</v>
      </c>
      <c r="K921" s="728" t="s">
        <v>3676</v>
      </c>
      <c r="L921" s="729">
        <v>246.39</v>
      </c>
      <c r="M921" s="729">
        <v>246.39</v>
      </c>
      <c r="N921" s="728">
        <v>1</v>
      </c>
      <c r="O921" s="813">
        <v>1</v>
      </c>
      <c r="P921" s="729"/>
      <c r="Q921" s="746">
        <v>0</v>
      </c>
      <c r="R921" s="728"/>
      <c r="S921" s="746">
        <v>0</v>
      </c>
      <c r="T921" s="813"/>
      <c r="U921" s="769">
        <v>0</v>
      </c>
    </row>
    <row r="922" spans="1:21" ht="14.4" customHeight="1" x14ac:dyDescent="0.3">
      <c r="A922" s="727">
        <v>32</v>
      </c>
      <c r="B922" s="728" t="s">
        <v>2677</v>
      </c>
      <c r="C922" s="728" t="s">
        <v>2683</v>
      </c>
      <c r="D922" s="811" t="s">
        <v>5087</v>
      </c>
      <c r="E922" s="812" t="s">
        <v>2698</v>
      </c>
      <c r="F922" s="728" t="s">
        <v>2678</v>
      </c>
      <c r="G922" s="728" t="s">
        <v>2805</v>
      </c>
      <c r="H922" s="728" t="s">
        <v>568</v>
      </c>
      <c r="I922" s="728" t="s">
        <v>2806</v>
      </c>
      <c r="J922" s="728" t="s">
        <v>2807</v>
      </c>
      <c r="K922" s="728" t="s">
        <v>2358</v>
      </c>
      <c r="L922" s="729">
        <v>8540.5</v>
      </c>
      <c r="M922" s="729">
        <v>17081</v>
      </c>
      <c r="N922" s="728">
        <v>2</v>
      </c>
      <c r="O922" s="813">
        <v>2</v>
      </c>
      <c r="P922" s="729">
        <v>17081</v>
      </c>
      <c r="Q922" s="746">
        <v>1</v>
      </c>
      <c r="R922" s="728">
        <v>2</v>
      </c>
      <c r="S922" s="746">
        <v>1</v>
      </c>
      <c r="T922" s="813">
        <v>2</v>
      </c>
      <c r="U922" s="769">
        <v>1</v>
      </c>
    </row>
    <row r="923" spans="1:21" ht="14.4" customHeight="1" x14ac:dyDescent="0.3">
      <c r="A923" s="727">
        <v>32</v>
      </c>
      <c r="B923" s="728" t="s">
        <v>2677</v>
      </c>
      <c r="C923" s="728" t="s">
        <v>2683</v>
      </c>
      <c r="D923" s="811" t="s">
        <v>5087</v>
      </c>
      <c r="E923" s="812" t="s">
        <v>2698</v>
      </c>
      <c r="F923" s="728" t="s">
        <v>2678</v>
      </c>
      <c r="G923" s="728" t="s">
        <v>2751</v>
      </c>
      <c r="H923" s="728" t="s">
        <v>661</v>
      </c>
      <c r="I923" s="728" t="s">
        <v>2260</v>
      </c>
      <c r="J923" s="728" t="s">
        <v>2261</v>
      </c>
      <c r="K923" s="728" t="s">
        <v>2262</v>
      </c>
      <c r="L923" s="729">
        <v>846.47</v>
      </c>
      <c r="M923" s="729">
        <v>846.47</v>
      </c>
      <c r="N923" s="728">
        <v>1</v>
      </c>
      <c r="O923" s="813">
        <v>0.5</v>
      </c>
      <c r="P923" s="729">
        <v>846.47</v>
      </c>
      <c r="Q923" s="746">
        <v>1</v>
      </c>
      <c r="R923" s="728">
        <v>1</v>
      </c>
      <c r="S923" s="746">
        <v>1</v>
      </c>
      <c r="T923" s="813">
        <v>0.5</v>
      </c>
      <c r="U923" s="769">
        <v>1</v>
      </c>
    </row>
    <row r="924" spans="1:21" ht="14.4" customHeight="1" x14ac:dyDescent="0.3">
      <c r="A924" s="727">
        <v>32</v>
      </c>
      <c r="B924" s="728" t="s">
        <v>2677</v>
      </c>
      <c r="C924" s="728" t="s">
        <v>2683</v>
      </c>
      <c r="D924" s="811" t="s">
        <v>5087</v>
      </c>
      <c r="E924" s="812" t="s">
        <v>2698</v>
      </c>
      <c r="F924" s="728" t="s">
        <v>2678</v>
      </c>
      <c r="G924" s="728" t="s">
        <v>2751</v>
      </c>
      <c r="H924" s="728" t="s">
        <v>661</v>
      </c>
      <c r="I924" s="728" t="s">
        <v>2260</v>
      </c>
      <c r="J924" s="728" t="s">
        <v>2261</v>
      </c>
      <c r="K924" s="728" t="s">
        <v>2262</v>
      </c>
      <c r="L924" s="729">
        <v>3231.81</v>
      </c>
      <c r="M924" s="729">
        <v>12927.24</v>
      </c>
      <c r="N924" s="728">
        <v>4</v>
      </c>
      <c r="O924" s="813">
        <v>3</v>
      </c>
      <c r="P924" s="729"/>
      <c r="Q924" s="746">
        <v>0</v>
      </c>
      <c r="R924" s="728"/>
      <c r="S924" s="746">
        <v>0</v>
      </c>
      <c r="T924" s="813"/>
      <c r="U924" s="769">
        <v>0</v>
      </c>
    </row>
    <row r="925" spans="1:21" ht="14.4" customHeight="1" x14ac:dyDescent="0.3">
      <c r="A925" s="727">
        <v>32</v>
      </c>
      <c r="B925" s="728" t="s">
        <v>2677</v>
      </c>
      <c r="C925" s="728" t="s">
        <v>2683</v>
      </c>
      <c r="D925" s="811" t="s">
        <v>5087</v>
      </c>
      <c r="E925" s="812" t="s">
        <v>2698</v>
      </c>
      <c r="F925" s="728" t="s">
        <v>2678</v>
      </c>
      <c r="G925" s="728" t="s">
        <v>2751</v>
      </c>
      <c r="H925" s="728" t="s">
        <v>568</v>
      </c>
      <c r="I925" s="728" t="s">
        <v>3677</v>
      </c>
      <c r="J925" s="728" t="s">
        <v>2261</v>
      </c>
      <c r="K925" s="728" t="s">
        <v>3678</v>
      </c>
      <c r="L925" s="729">
        <v>0</v>
      </c>
      <c r="M925" s="729">
        <v>0</v>
      </c>
      <c r="N925" s="728">
        <v>3</v>
      </c>
      <c r="O925" s="813">
        <v>2</v>
      </c>
      <c r="P925" s="729">
        <v>0</v>
      </c>
      <c r="Q925" s="746"/>
      <c r="R925" s="728">
        <v>2</v>
      </c>
      <c r="S925" s="746">
        <v>0.66666666666666663</v>
      </c>
      <c r="T925" s="813">
        <v>1</v>
      </c>
      <c r="U925" s="769">
        <v>0.5</v>
      </c>
    </row>
    <row r="926" spans="1:21" ht="14.4" customHeight="1" x14ac:dyDescent="0.3">
      <c r="A926" s="727">
        <v>32</v>
      </c>
      <c r="B926" s="728" t="s">
        <v>2677</v>
      </c>
      <c r="C926" s="728" t="s">
        <v>2683</v>
      </c>
      <c r="D926" s="811" t="s">
        <v>5087</v>
      </c>
      <c r="E926" s="812" t="s">
        <v>2698</v>
      </c>
      <c r="F926" s="728" t="s">
        <v>2678</v>
      </c>
      <c r="G926" s="728" t="s">
        <v>2815</v>
      </c>
      <c r="H926" s="728" t="s">
        <v>568</v>
      </c>
      <c r="I926" s="728" t="s">
        <v>2816</v>
      </c>
      <c r="J926" s="728" t="s">
        <v>1042</v>
      </c>
      <c r="K926" s="728" t="s">
        <v>2817</v>
      </c>
      <c r="L926" s="729">
        <v>420.07</v>
      </c>
      <c r="M926" s="729">
        <v>5460.91</v>
      </c>
      <c r="N926" s="728">
        <v>13</v>
      </c>
      <c r="O926" s="813">
        <v>7</v>
      </c>
      <c r="P926" s="729">
        <v>2520.42</v>
      </c>
      <c r="Q926" s="746">
        <v>0.46153846153846156</v>
      </c>
      <c r="R926" s="728">
        <v>6</v>
      </c>
      <c r="S926" s="746">
        <v>0.46153846153846156</v>
      </c>
      <c r="T926" s="813">
        <v>4</v>
      </c>
      <c r="U926" s="769">
        <v>0.5714285714285714</v>
      </c>
    </row>
    <row r="927" spans="1:21" ht="14.4" customHeight="1" x14ac:dyDescent="0.3">
      <c r="A927" s="727">
        <v>32</v>
      </c>
      <c r="B927" s="728" t="s">
        <v>2677</v>
      </c>
      <c r="C927" s="728" t="s">
        <v>2683</v>
      </c>
      <c r="D927" s="811" t="s">
        <v>5087</v>
      </c>
      <c r="E927" s="812" t="s">
        <v>2698</v>
      </c>
      <c r="F927" s="728" t="s">
        <v>2678</v>
      </c>
      <c r="G927" s="728" t="s">
        <v>2815</v>
      </c>
      <c r="H927" s="728" t="s">
        <v>568</v>
      </c>
      <c r="I927" s="728" t="s">
        <v>2816</v>
      </c>
      <c r="J927" s="728" t="s">
        <v>1042</v>
      </c>
      <c r="K927" s="728" t="s">
        <v>2817</v>
      </c>
      <c r="L927" s="729">
        <v>421.79</v>
      </c>
      <c r="M927" s="729">
        <v>1687.16</v>
      </c>
      <c r="N927" s="728">
        <v>4</v>
      </c>
      <c r="O927" s="813">
        <v>2</v>
      </c>
      <c r="P927" s="729">
        <v>1687.16</v>
      </c>
      <c r="Q927" s="746">
        <v>1</v>
      </c>
      <c r="R927" s="728">
        <v>4</v>
      </c>
      <c r="S927" s="746">
        <v>1</v>
      </c>
      <c r="T927" s="813">
        <v>2</v>
      </c>
      <c r="U927" s="769">
        <v>1</v>
      </c>
    </row>
    <row r="928" spans="1:21" ht="14.4" customHeight="1" x14ac:dyDescent="0.3">
      <c r="A928" s="727">
        <v>32</v>
      </c>
      <c r="B928" s="728" t="s">
        <v>2677</v>
      </c>
      <c r="C928" s="728" t="s">
        <v>2683</v>
      </c>
      <c r="D928" s="811" t="s">
        <v>5087</v>
      </c>
      <c r="E928" s="812" t="s">
        <v>2698</v>
      </c>
      <c r="F928" s="728" t="s">
        <v>2678</v>
      </c>
      <c r="G928" s="728" t="s">
        <v>2752</v>
      </c>
      <c r="H928" s="728" t="s">
        <v>568</v>
      </c>
      <c r="I928" s="728" t="s">
        <v>2753</v>
      </c>
      <c r="J928" s="728" t="s">
        <v>1001</v>
      </c>
      <c r="K928" s="728" t="s">
        <v>2754</v>
      </c>
      <c r="L928" s="729">
        <v>33</v>
      </c>
      <c r="M928" s="729">
        <v>165</v>
      </c>
      <c r="N928" s="728">
        <v>5</v>
      </c>
      <c r="O928" s="813">
        <v>3.5</v>
      </c>
      <c r="P928" s="729"/>
      <c r="Q928" s="746">
        <v>0</v>
      </c>
      <c r="R928" s="728"/>
      <c r="S928" s="746">
        <v>0</v>
      </c>
      <c r="T928" s="813"/>
      <c r="U928" s="769">
        <v>0</v>
      </c>
    </row>
    <row r="929" spans="1:21" ht="14.4" customHeight="1" x14ac:dyDescent="0.3">
      <c r="A929" s="727">
        <v>32</v>
      </c>
      <c r="B929" s="728" t="s">
        <v>2677</v>
      </c>
      <c r="C929" s="728" t="s">
        <v>2683</v>
      </c>
      <c r="D929" s="811" t="s">
        <v>5087</v>
      </c>
      <c r="E929" s="812" t="s">
        <v>2698</v>
      </c>
      <c r="F929" s="728" t="s">
        <v>2678</v>
      </c>
      <c r="G929" s="728" t="s">
        <v>2752</v>
      </c>
      <c r="H929" s="728" t="s">
        <v>568</v>
      </c>
      <c r="I929" s="728" t="s">
        <v>2965</v>
      </c>
      <c r="J929" s="728" t="s">
        <v>1001</v>
      </c>
      <c r="K929" s="728" t="s">
        <v>2754</v>
      </c>
      <c r="L929" s="729">
        <v>33</v>
      </c>
      <c r="M929" s="729">
        <v>33</v>
      </c>
      <c r="N929" s="728">
        <v>1</v>
      </c>
      <c r="O929" s="813">
        <v>0.5</v>
      </c>
      <c r="P929" s="729">
        <v>33</v>
      </c>
      <c r="Q929" s="746">
        <v>1</v>
      </c>
      <c r="R929" s="728">
        <v>1</v>
      </c>
      <c r="S929" s="746">
        <v>1</v>
      </c>
      <c r="T929" s="813">
        <v>0.5</v>
      </c>
      <c r="U929" s="769">
        <v>1</v>
      </c>
    </row>
    <row r="930" spans="1:21" ht="14.4" customHeight="1" x14ac:dyDescent="0.3">
      <c r="A930" s="727">
        <v>32</v>
      </c>
      <c r="B930" s="728" t="s">
        <v>2677</v>
      </c>
      <c r="C930" s="728" t="s">
        <v>2683</v>
      </c>
      <c r="D930" s="811" t="s">
        <v>5087</v>
      </c>
      <c r="E930" s="812" t="s">
        <v>2698</v>
      </c>
      <c r="F930" s="728" t="s">
        <v>2678</v>
      </c>
      <c r="G930" s="728" t="s">
        <v>2818</v>
      </c>
      <c r="H930" s="728" t="s">
        <v>568</v>
      </c>
      <c r="I930" s="728" t="s">
        <v>2819</v>
      </c>
      <c r="J930" s="728" t="s">
        <v>1120</v>
      </c>
      <c r="K930" s="728" t="s">
        <v>2820</v>
      </c>
      <c r="L930" s="729">
        <v>0</v>
      </c>
      <c r="M930" s="729">
        <v>0</v>
      </c>
      <c r="N930" s="728">
        <v>2</v>
      </c>
      <c r="O930" s="813">
        <v>0.5</v>
      </c>
      <c r="P930" s="729">
        <v>0</v>
      </c>
      <c r="Q930" s="746"/>
      <c r="R930" s="728">
        <v>2</v>
      </c>
      <c r="S930" s="746">
        <v>1</v>
      </c>
      <c r="T930" s="813">
        <v>0.5</v>
      </c>
      <c r="U930" s="769">
        <v>1</v>
      </c>
    </row>
    <row r="931" spans="1:21" ht="14.4" customHeight="1" x14ac:dyDescent="0.3">
      <c r="A931" s="727">
        <v>32</v>
      </c>
      <c r="B931" s="728" t="s">
        <v>2677</v>
      </c>
      <c r="C931" s="728" t="s">
        <v>2683</v>
      </c>
      <c r="D931" s="811" t="s">
        <v>5087</v>
      </c>
      <c r="E931" s="812" t="s">
        <v>2698</v>
      </c>
      <c r="F931" s="728" t="s">
        <v>2678</v>
      </c>
      <c r="G931" s="728" t="s">
        <v>2896</v>
      </c>
      <c r="H931" s="728" t="s">
        <v>568</v>
      </c>
      <c r="I931" s="728" t="s">
        <v>2897</v>
      </c>
      <c r="J931" s="728" t="s">
        <v>2898</v>
      </c>
      <c r="K931" s="728" t="s">
        <v>2899</v>
      </c>
      <c r="L931" s="729">
        <v>132.97999999999999</v>
      </c>
      <c r="M931" s="729">
        <v>265.95999999999998</v>
      </c>
      <c r="N931" s="728">
        <v>2</v>
      </c>
      <c r="O931" s="813">
        <v>1</v>
      </c>
      <c r="P931" s="729"/>
      <c r="Q931" s="746">
        <v>0</v>
      </c>
      <c r="R931" s="728"/>
      <c r="S931" s="746">
        <v>0</v>
      </c>
      <c r="T931" s="813"/>
      <c r="U931" s="769">
        <v>0</v>
      </c>
    </row>
    <row r="932" spans="1:21" ht="14.4" customHeight="1" x14ac:dyDescent="0.3">
      <c r="A932" s="727">
        <v>32</v>
      </c>
      <c r="B932" s="728" t="s">
        <v>2677</v>
      </c>
      <c r="C932" s="728" t="s">
        <v>2683</v>
      </c>
      <c r="D932" s="811" t="s">
        <v>5087</v>
      </c>
      <c r="E932" s="812" t="s">
        <v>2698</v>
      </c>
      <c r="F932" s="728" t="s">
        <v>2678</v>
      </c>
      <c r="G932" s="728" t="s">
        <v>2896</v>
      </c>
      <c r="H932" s="728" t="s">
        <v>568</v>
      </c>
      <c r="I932" s="728" t="s">
        <v>3612</v>
      </c>
      <c r="J932" s="728" t="s">
        <v>2898</v>
      </c>
      <c r="K932" s="728" t="s">
        <v>2899</v>
      </c>
      <c r="L932" s="729">
        <v>132.97999999999999</v>
      </c>
      <c r="M932" s="729">
        <v>265.95999999999998</v>
      </c>
      <c r="N932" s="728">
        <v>2</v>
      </c>
      <c r="O932" s="813">
        <v>1</v>
      </c>
      <c r="P932" s="729">
        <v>265.95999999999998</v>
      </c>
      <c r="Q932" s="746">
        <v>1</v>
      </c>
      <c r="R932" s="728">
        <v>2</v>
      </c>
      <c r="S932" s="746">
        <v>1</v>
      </c>
      <c r="T932" s="813">
        <v>1</v>
      </c>
      <c r="U932" s="769">
        <v>1</v>
      </c>
    </row>
    <row r="933" spans="1:21" ht="14.4" customHeight="1" x14ac:dyDescent="0.3">
      <c r="A933" s="727">
        <v>32</v>
      </c>
      <c r="B933" s="728" t="s">
        <v>2677</v>
      </c>
      <c r="C933" s="728" t="s">
        <v>2683</v>
      </c>
      <c r="D933" s="811" t="s">
        <v>5087</v>
      </c>
      <c r="E933" s="812" t="s">
        <v>2698</v>
      </c>
      <c r="F933" s="728" t="s">
        <v>2678</v>
      </c>
      <c r="G933" s="728" t="s">
        <v>3339</v>
      </c>
      <c r="H933" s="728" t="s">
        <v>568</v>
      </c>
      <c r="I933" s="728" t="s">
        <v>3340</v>
      </c>
      <c r="J933" s="728" t="s">
        <v>3341</v>
      </c>
      <c r="K933" s="728" t="s">
        <v>3342</v>
      </c>
      <c r="L933" s="729">
        <v>17.239999999999998</v>
      </c>
      <c r="M933" s="729">
        <v>34.479999999999997</v>
      </c>
      <c r="N933" s="728">
        <v>2</v>
      </c>
      <c r="O933" s="813">
        <v>1.5</v>
      </c>
      <c r="P933" s="729">
        <v>17.239999999999998</v>
      </c>
      <c r="Q933" s="746">
        <v>0.5</v>
      </c>
      <c r="R933" s="728">
        <v>1</v>
      </c>
      <c r="S933" s="746">
        <v>0.5</v>
      </c>
      <c r="T933" s="813">
        <v>0.5</v>
      </c>
      <c r="U933" s="769">
        <v>0.33333333333333331</v>
      </c>
    </row>
    <row r="934" spans="1:21" ht="14.4" customHeight="1" x14ac:dyDescent="0.3">
      <c r="A934" s="727">
        <v>32</v>
      </c>
      <c r="B934" s="728" t="s">
        <v>2677</v>
      </c>
      <c r="C934" s="728" t="s">
        <v>2683</v>
      </c>
      <c r="D934" s="811" t="s">
        <v>5087</v>
      </c>
      <c r="E934" s="812" t="s">
        <v>2698</v>
      </c>
      <c r="F934" s="728" t="s">
        <v>2678</v>
      </c>
      <c r="G934" s="728" t="s">
        <v>3339</v>
      </c>
      <c r="H934" s="728" t="s">
        <v>568</v>
      </c>
      <c r="I934" s="728" t="s">
        <v>3524</v>
      </c>
      <c r="J934" s="728" t="s">
        <v>3341</v>
      </c>
      <c r="K934" s="728" t="s">
        <v>3525</v>
      </c>
      <c r="L934" s="729">
        <v>57.48</v>
      </c>
      <c r="M934" s="729">
        <v>114.96</v>
      </c>
      <c r="N934" s="728">
        <v>2</v>
      </c>
      <c r="O934" s="813">
        <v>2</v>
      </c>
      <c r="P934" s="729">
        <v>57.48</v>
      </c>
      <c r="Q934" s="746">
        <v>0.5</v>
      </c>
      <c r="R934" s="728">
        <v>1</v>
      </c>
      <c r="S934" s="746">
        <v>0.5</v>
      </c>
      <c r="T934" s="813">
        <v>1</v>
      </c>
      <c r="U934" s="769">
        <v>0.5</v>
      </c>
    </row>
    <row r="935" spans="1:21" ht="14.4" customHeight="1" x14ac:dyDescent="0.3">
      <c r="A935" s="727">
        <v>32</v>
      </c>
      <c r="B935" s="728" t="s">
        <v>2677</v>
      </c>
      <c r="C935" s="728" t="s">
        <v>2683</v>
      </c>
      <c r="D935" s="811" t="s">
        <v>5087</v>
      </c>
      <c r="E935" s="812" t="s">
        <v>2698</v>
      </c>
      <c r="F935" s="728" t="s">
        <v>2678</v>
      </c>
      <c r="G935" s="728" t="s">
        <v>2758</v>
      </c>
      <c r="H935" s="728" t="s">
        <v>568</v>
      </c>
      <c r="I935" s="728" t="s">
        <v>3070</v>
      </c>
      <c r="J935" s="728" t="s">
        <v>3071</v>
      </c>
      <c r="K935" s="728" t="s">
        <v>3072</v>
      </c>
      <c r="L935" s="729">
        <v>29.31</v>
      </c>
      <c r="M935" s="729">
        <v>58.62</v>
      </c>
      <c r="N935" s="728">
        <v>2</v>
      </c>
      <c r="O935" s="813">
        <v>1</v>
      </c>
      <c r="P935" s="729"/>
      <c r="Q935" s="746">
        <v>0</v>
      </c>
      <c r="R935" s="728"/>
      <c r="S935" s="746">
        <v>0</v>
      </c>
      <c r="T935" s="813"/>
      <c r="U935" s="769">
        <v>0</v>
      </c>
    </row>
    <row r="936" spans="1:21" ht="14.4" customHeight="1" x14ac:dyDescent="0.3">
      <c r="A936" s="727">
        <v>32</v>
      </c>
      <c r="B936" s="728" t="s">
        <v>2677</v>
      </c>
      <c r="C936" s="728" t="s">
        <v>2683</v>
      </c>
      <c r="D936" s="811" t="s">
        <v>5087</v>
      </c>
      <c r="E936" s="812" t="s">
        <v>2698</v>
      </c>
      <c r="F936" s="728" t="s">
        <v>2678</v>
      </c>
      <c r="G936" s="728" t="s">
        <v>2758</v>
      </c>
      <c r="H936" s="728" t="s">
        <v>568</v>
      </c>
      <c r="I936" s="728" t="s">
        <v>3343</v>
      </c>
      <c r="J936" s="728" t="s">
        <v>3071</v>
      </c>
      <c r="K936" s="728" t="s">
        <v>3344</v>
      </c>
      <c r="L936" s="729">
        <v>58.63</v>
      </c>
      <c r="M936" s="729">
        <v>234.52</v>
      </c>
      <c r="N936" s="728">
        <v>4</v>
      </c>
      <c r="O936" s="813">
        <v>3.5</v>
      </c>
      <c r="P936" s="729">
        <v>175.89000000000001</v>
      </c>
      <c r="Q936" s="746">
        <v>0.75</v>
      </c>
      <c r="R936" s="728">
        <v>3</v>
      </c>
      <c r="S936" s="746">
        <v>0.75</v>
      </c>
      <c r="T936" s="813">
        <v>3</v>
      </c>
      <c r="U936" s="769">
        <v>0.8571428571428571</v>
      </c>
    </row>
    <row r="937" spans="1:21" ht="14.4" customHeight="1" x14ac:dyDescent="0.3">
      <c r="A937" s="727">
        <v>32</v>
      </c>
      <c r="B937" s="728" t="s">
        <v>2677</v>
      </c>
      <c r="C937" s="728" t="s">
        <v>2683</v>
      </c>
      <c r="D937" s="811" t="s">
        <v>5087</v>
      </c>
      <c r="E937" s="812" t="s">
        <v>2698</v>
      </c>
      <c r="F937" s="728" t="s">
        <v>2678</v>
      </c>
      <c r="G937" s="728" t="s">
        <v>2758</v>
      </c>
      <c r="H937" s="728" t="s">
        <v>568</v>
      </c>
      <c r="I937" s="728" t="s">
        <v>3138</v>
      </c>
      <c r="J937" s="728" t="s">
        <v>2760</v>
      </c>
      <c r="K937" s="728" t="s">
        <v>3139</v>
      </c>
      <c r="L937" s="729">
        <v>0</v>
      </c>
      <c r="M937" s="729">
        <v>0</v>
      </c>
      <c r="N937" s="728">
        <v>4</v>
      </c>
      <c r="O937" s="813">
        <v>1.5</v>
      </c>
      <c r="P937" s="729">
        <v>0</v>
      </c>
      <c r="Q937" s="746"/>
      <c r="R937" s="728">
        <v>3</v>
      </c>
      <c r="S937" s="746">
        <v>0.75</v>
      </c>
      <c r="T937" s="813">
        <v>1</v>
      </c>
      <c r="U937" s="769">
        <v>0.66666666666666663</v>
      </c>
    </row>
    <row r="938" spans="1:21" ht="14.4" customHeight="1" x14ac:dyDescent="0.3">
      <c r="A938" s="727">
        <v>32</v>
      </c>
      <c r="B938" s="728" t="s">
        <v>2677</v>
      </c>
      <c r="C938" s="728" t="s">
        <v>2683</v>
      </c>
      <c r="D938" s="811" t="s">
        <v>5087</v>
      </c>
      <c r="E938" s="812" t="s">
        <v>2698</v>
      </c>
      <c r="F938" s="728" t="s">
        <v>2678</v>
      </c>
      <c r="G938" s="728" t="s">
        <v>2758</v>
      </c>
      <c r="H938" s="728" t="s">
        <v>568</v>
      </c>
      <c r="I938" s="728" t="s">
        <v>2759</v>
      </c>
      <c r="J938" s="728" t="s">
        <v>2760</v>
      </c>
      <c r="K938" s="728" t="s">
        <v>2761</v>
      </c>
      <c r="L938" s="729">
        <v>58.62</v>
      </c>
      <c r="M938" s="729">
        <v>175.85999999999999</v>
      </c>
      <c r="N938" s="728">
        <v>3</v>
      </c>
      <c r="O938" s="813">
        <v>1.5</v>
      </c>
      <c r="P938" s="729">
        <v>117.24</v>
      </c>
      <c r="Q938" s="746">
        <v>0.66666666666666674</v>
      </c>
      <c r="R938" s="728">
        <v>2</v>
      </c>
      <c r="S938" s="746">
        <v>0.66666666666666663</v>
      </c>
      <c r="T938" s="813">
        <v>1</v>
      </c>
      <c r="U938" s="769">
        <v>0.66666666666666663</v>
      </c>
    </row>
    <row r="939" spans="1:21" ht="14.4" customHeight="1" x14ac:dyDescent="0.3">
      <c r="A939" s="727">
        <v>32</v>
      </c>
      <c r="B939" s="728" t="s">
        <v>2677</v>
      </c>
      <c r="C939" s="728" t="s">
        <v>2683</v>
      </c>
      <c r="D939" s="811" t="s">
        <v>5087</v>
      </c>
      <c r="E939" s="812" t="s">
        <v>2698</v>
      </c>
      <c r="F939" s="728" t="s">
        <v>2678</v>
      </c>
      <c r="G939" s="728" t="s">
        <v>2729</v>
      </c>
      <c r="H939" s="728" t="s">
        <v>568</v>
      </c>
      <c r="I939" s="728" t="s">
        <v>2730</v>
      </c>
      <c r="J939" s="728" t="s">
        <v>2731</v>
      </c>
      <c r="K939" s="728" t="s">
        <v>2732</v>
      </c>
      <c r="L939" s="729">
        <v>88.76</v>
      </c>
      <c r="M939" s="729">
        <v>2662.8</v>
      </c>
      <c r="N939" s="728">
        <v>30</v>
      </c>
      <c r="O939" s="813">
        <v>5.5</v>
      </c>
      <c r="P939" s="729">
        <v>976.36000000000013</v>
      </c>
      <c r="Q939" s="746">
        <v>0.3666666666666667</v>
      </c>
      <c r="R939" s="728">
        <v>11</v>
      </c>
      <c r="S939" s="746">
        <v>0.36666666666666664</v>
      </c>
      <c r="T939" s="813">
        <v>2</v>
      </c>
      <c r="U939" s="769">
        <v>0.36363636363636365</v>
      </c>
    </row>
    <row r="940" spans="1:21" ht="14.4" customHeight="1" x14ac:dyDescent="0.3">
      <c r="A940" s="727">
        <v>32</v>
      </c>
      <c r="B940" s="728" t="s">
        <v>2677</v>
      </c>
      <c r="C940" s="728" t="s">
        <v>2683</v>
      </c>
      <c r="D940" s="811" t="s">
        <v>5087</v>
      </c>
      <c r="E940" s="812" t="s">
        <v>2698</v>
      </c>
      <c r="F940" s="728" t="s">
        <v>2678</v>
      </c>
      <c r="G940" s="728" t="s">
        <v>3006</v>
      </c>
      <c r="H940" s="728" t="s">
        <v>568</v>
      </c>
      <c r="I940" s="728" t="s">
        <v>3679</v>
      </c>
      <c r="J940" s="728" t="s">
        <v>3680</v>
      </c>
      <c r="K940" s="728" t="s">
        <v>2600</v>
      </c>
      <c r="L940" s="729">
        <v>760.22</v>
      </c>
      <c r="M940" s="729">
        <v>2280.66</v>
      </c>
      <c r="N940" s="728">
        <v>3</v>
      </c>
      <c r="O940" s="813">
        <v>0.5</v>
      </c>
      <c r="P940" s="729"/>
      <c r="Q940" s="746">
        <v>0</v>
      </c>
      <c r="R940" s="728"/>
      <c r="S940" s="746">
        <v>0</v>
      </c>
      <c r="T940" s="813"/>
      <c r="U940" s="769">
        <v>0</v>
      </c>
    </row>
    <row r="941" spans="1:21" ht="14.4" customHeight="1" x14ac:dyDescent="0.3">
      <c r="A941" s="727">
        <v>32</v>
      </c>
      <c r="B941" s="728" t="s">
        <v>2677</v>
      </c>
      <c r="C941" s="728" t="s">
        <v>2683</v>
      </c>
      <c r="D941" s="811" t="s">
        <v>5087</v>
      </c>
      <c r="E941" s="812" t="s">
        <v>2698</v>
      </c>
      <c r="F941" s="728" t="s">
        <v>2678</v>
      </c>
      <c r="G941" s="728" t="s">
        <v>2902</v>
      </c>
      <c r="H941" s="728" t="s">
        <v>568</v>
      </c>
      <c r="I941" s="728" t="s">
        <v>3215</v>
      </c>
      <c r="J941" s="728" t="s">
        <v>863</v>
      </c>
      <c r="K941" s="728" t="s">
        <v>3200</v>
      </c>
      <c r="L941" s="729">
        <v>0</v>
      </c>
      <c r="M941" s="729">
        <v>0</v>
      </c>
      <c r="N941" s="728">
        <v>7</v>
      </c>
      <c r="O941" s="813">
        <v>3</v>
      </c>
      <c r="P941" s="729">
        <v>0</v>
      </c>
      <c r="Q941" s="746"/>
      <c r="R941" s="728">
        <v>5</v>
      </c>
      <c r="S941" s="746">
        <v>0.7142857142857143</v>
      </c>
      <c r="T941" s="813">
        <v>2</v>
      </c>
      <c r="U941" s="769">
        <v>0.66666666666666663</v>
      </c>
    </row>
    <row r="942" spans="1:21" ht="14.4" customHeight="1" x14ac:dyDescent="0.3">
      <c r="A942" s="727">
        <v>32</v>
      </c>
      <c r="B942" s="728" t="s">
        <v>2677</v>
      </c>
      <c r="C942" s="728" t="s">
        <v>2683</v>
      </c>
      <c r="D942" s="811" t="s">
        <v>5087</v>
      </c>
      <c r="E942" s="812" t="s">
        <v>2698</v>
      </c>
      <c r="F942" s="728" t="s">
        <v>2678</v>
      </c>
      <c r="G942" s="728" t="s">
        <v>3533</v>
      </c>
      <c r="H942" s="728" t="s">
        <v>568</v>
      </c>
      <c r="I942" s="728" t="s">
        <v>3681</v>
      </c>
      <c r="J942" s="728" t="s">
        <v>3682</v>
      </c>
      <c r="K942" s="728" t="s">
        <v>3683</v>
      </c>
      <c r="L942" s="729">
        <v>0</v>
      </c>
      <c r="M942" s="729">
        <v>0</v>
      </c>
      <c r="N942" s="728">
        <v>1</v>
      </c>
      <c r="O942" s="813">
        <v>0.5</v>
      </c>
      <c r="P942" s="729"/>
      <c r="Q942" s="746"/>
      <c r="R942" s="728"/>
      <c r="S942" s="746">
        <v>0</v>
      </c>
      <c r="T942" s="813"/>
      <c r="U942" s="769">
        <v>0</v>
      </c>
    </row>
    <row r="943" spans="1:21" ht="14.4" customHeight="1" x14ac:dyDescent="0.3">
      <c r="A943" s="727">
        <v>32</v>
      </c>
      <c r="B943" s="728" t="s">
        <v>2677</v>
      </c>
      <c r="C943" s="728" t="s">
        <v>2683</v>
      </c>
      <c r="D943" s="811" t="s">
        <v>5087</v>
      </c>
      <c r="E943" s="812" t="s">
        <v>2698</v>
      </c>
      <c r="F943" s="728" t="s">
        <v>2678</v>
      </c>
      <c r="G943" s="728" t="s">
        <v>3188</v>
      </c>
      <c r="H943" s="728" t="s">
        <v>568</v>
      </c>
      <c r="I943" s="728" t="s">
        <v>3189</v>
      </c>
      <c r="J943" s="728" t="s">
        <v>3190</v>
      </c>
      <c r="K943" s="728" t="s">
        <v>3191</v>
      </c>
      <c r="L943" s="729">
        <v>727.03</v>
      </c>
      <c r="M943" s="729">
        <v>727.03</v>
      </c>
      <c r="N943" s="728">
        <v>1</v>
      </c>
      <c r="O943" s="813">
        <v>1</v>
      </c>
      <c r="P943" s="729">
        <v>727.03</v>
      </c>
      <c r="Q943" s="746">
        <v>1</v>
      </c>
      <c r="R943" s="728">
        <v>1</v>
      </c>
      <c r="S943" s="746">
        <v>1</v>
      </c>
      <c r="T943" s="813">
        <v>1</v>
      </c>
      <c r="U943" s="769">
        <v>1</v>
      </c>
    </row>
    <row r="944" spans="1:21" ht="14.4" customHeight="1" x14ac:dyDescent="0.3">
      <c r="A944" s="727">
        <v>32</v>
      </c>
      <c r="B944" s="728" t="s">
        <v>2677</v>
      </c>
      <c r="C944" s="728" t="s">
        <v>2683</v>
      </c>
      <c r="D944" s="811" t="s">
        <v>5087</v>
      </c>
      <c r="E944" s="812" t="s">
        <v>2698</v>
      </c>
      <c r="F944" s="728" t="s">
        <v>2678</v>
      </c>
      <c r="G944" s="728" t="s">
        <v>3684</v>
      </c>
      <c r="H944" s="728" t="s">
        <v>568</v>
      </c>
      <c r="I944" s="728" t="s">
        <v>3685</v>
      </c>
      <c r="J944" s="728" t="s">
        <v>1749</v>
      </c>
      <c r="K944" s="728" t="s">
        <v>3686</v>
      </c>
      <c r="L944" s="729">
        <v>2252.17</v>
      </c>
      <c r="M944" s="729">
        <v>2252.17</v>
      </c>
      <c r="N944" s="728">
        <v>1</v>
      </c>
      <c r="O944" s="813">
        <v>1</v>
      </c>
      <c r="P944" s="729">
        <v>2252.17</v>
      </c>
      <c r="Q944" s="746">
        <v>1</v>
      </c>
      <c r="R944" s="728">
        <v>1</v>
      </c>
      <c r="S944" s="746">
        <v>1</v>
      </c>
      <c r="T944" s="813">
        <v>1</v>
      </c>
      <c r="U944" s="769">
        <v>1</v>
      </c>
    </row>
    <row r="945" spans="1:21" ht="14.4" customHeight="1" x14ac:dyDescent="0.3">
      <c r="A945" s="727">
        <v>32</v>
      </c>
      <c r="B945" s="728" t="s">
        <v>2677</v>
      </c>
      <c r="C945" s="728" t="s">
        <v>2683</v>
      </c>
      <c r="D945" s="811" t="s">
        <v>5087</v>
      </c>
      <c r="E945" s="812" t="s">
        <v>2698</v>
      </c>
      <c r="F945" s="728" t="s">
        <v>2678</v>
      </c>
      <c r="G945" s="728" t="s">
        <v>2976</v>
      </c>
      <c r="H945" s="728" t="s">
        <v>568</v>
      </c>
      <c r="I945" s="728" t="s">
        <v>3687</v>
      </c>
      <c r="J945" s="728" t="s">
        <v>3688</v>
      </c>
      <c r="K945" s="728" t="s">
        <v>2126</v>
      </c>
      <c r="L945" s="729">
        <v>86.41</v>
      </c>
      <c r="M945" s="729">
        <v>345.64</v>
      </c>
      <c r="N945" s="728">
        <v>4</v>
      </c>
      <c r="O945" s="813">
        <v>1.5</v>
      </c>
      <c r="P945" s="729">
        <v>172.82</v>
      </c>
      <c r="Q945" s="746">
        <v>0.5</v>
      </c>
      <c r="R945" s="728">
        <v>2</v>
      </c>
      <c r="S945" s="746">
        <v>0.5</v>
      </c>
      <c r="T945" s="813">
        <v>0.5</v>
      </c>
      <c r="U945" s="769">
        <v>0.33333333333333331</v>
      </c>
    </row>
    <row r="946" spans="1:21" ht="14.4" customHeight="1" x14ac:dyDescent="0.3">
      <c r="A946" s="727">
        <v>32</v>
      </c>
      <c r="B946" s="728" t="s">
        <v>2677</v>
      </c>
      <c r="C946" s="728" t="s">
        <v>2683</v>
      </c>
      <c r="D946" s="811" t="s">
        <v>5087</v>
      </c>
      <c r="E946" s="812" t="s">
        <v>2698</v>
      </c>
      <c r="F946" s="728" t="s">
        <v>2678</v>
      </c>
      <c r="G946" s="728" t="s">
        <v>3228</v>
      </c>
      <c r="H946" s="728" t="s">
        <v>568</v>
      </c>
      <c r="I946" s="728" t="s">
        <v>3229</v>
      </c>
      <c r="J946" s="728" t="s">
        <v>793</v>
      </c>
      <c r="K946" s="728" t="s">
        <v>3230</v>
      </c>
      <c r="L946" s="729">
        <v>53.57</v>
      </c>
      <c r="M946" s="729">
        <v>53.57</v>
      </c>
      <c r="N946" s="728">
        <v>1</v>
      </c>
      <c r="O946" s="813">
        <v>0.5</v>
      </c>
      <c r="P946" s="729">
        <v>53.57</v>
      </c>
      <c r="Q946" s="746">
        <v>1</v>
      </c>
      <c r="R946" s="728">
        <v>1</v>
      </c>
      <c r="S946" s="746">
        <v>1</v>
      </c>
      <c r="T946" s="813">
        <v>0.5</v>
      </c>
      <c r="U946" s="769">
        <v>1</v>
      </c>
    </row>
    <row r="947" spans="1:21" ht="14.4" customHeight="1" x14ac:dyDescent="0.3">
      <c r="A947" s="727">
        <v>32</v>
      </c>
      <c r="B947" s="728" t="s">
        <v>2677</v>
      </c>
      <c r="C947" s="728" t="s">
        <v>2683</v>
      </c>
      <c r="D947" s="811" t="s">
        <v>5087</v>
      </c>
      <c r="E947" s="812" t="s">
        <v>2698</v>
      </c>
      <c r="F947" s="728" t="s">
        <v>2678</v>
      </c>
      <c r="G947" s="728" t="s">
        <v>2762</v>
      </c>
      <c r="H947" s="728" t="s">
        <v>661</v>
      </c>
      <c r="I947" s="728" t="s">
        <v>2764</v>
      </c>
      <c r="J947" s="728" t="s">
        <v>895</v>
      </c>
      <c r="K947" s="728" t="s">
        <v>2143</v>
      </c>
      <c r="L947" s="729">
        <v>490.89</v>
      </c>
      <c r="M947" s="729">
        <v>981.78</v>
      </c>
      <c r="N947" s="728">
        <v>2</v>
      </c>
      <c r="O947" s="813">
        <v>1</v>
      </c>
      <c r="P947" s="729">
        <v>981.78</v>
      </c>
      <c r="Q947" s="746">
        <v>1</v>
      </c>
      <c r="R947" s="728">
        <v>2</v>
      </c>
      <c r="S947" s="746">
        <v>1</v>
      </c>
      <c r="T947" s="813">
        <v>1</v>
      </c>
      <c r="U947" s="769">
        <v>1</v>
      </c>
    </row>
    <row r="948" spans="1:21" ht="14.4" customHeight="1" x14ac:dyDescent="0.3">
      <c r="A948" s="727">
        <v>32</v>
      </c>
      <c r="B948" s="728" t="s">
        <v>2677</v>
      </c>
      <c r="C948" s="728" t="s">
        <v>2683</v>
      </c>
      <c r="D948" s="811" t="s">
        <v>5087</v>
      </c>
      <c r="E948" s="812" t="s">
        <v>2698</v>
      </c>
      <c r="F948" s="728" t="s">
        <v>2678</v>
      </c>
      <c r="G948" s="728" t="s">
        <v>2762</v>
      </c>
      <c r="H948" s="728" t="s">
        <v>661</v>
      </c>
      <c r="I948" s="728" t="s">
        <v>2765</v>
      </c>
      <c r="J948" s="728" t="s">
        <v>895</v>
      </c>
      <c r="K948" s="728" t="s">
        <v>2139</v>
      </c>
      <c r="L948" s="729">
        <v>736.33</v>
      </c>
      <c r="M948" s="729">
        <v>736.33</v>
      </c>
      <c r="N948" s="728">
        <v>1</v>
      </c>
      <c r="O948" s="813">
        <v>0.5</v>
      </c>
      <c r="P948" s="729">
        <v>736.33</v>
      </c>
      <c r="Q948" s="746">
        <v>1</v>
      </c>
      <c r="R948" s="728">
        <v>1</v>
      </c>
      <c r="S948" s="746">
        <v>1</v>
      </c>
      <c r="T948" s="813">
        <v>0.5</v>
      </c>
      <c r="U948" s="769">
        <v>1</v>
      </c>
    </row>
    <row r="949" spans="1:21" ht="14.4" customHeight="1" x14ac:dyDescent="0.3">
      <c r="A949" s="727">
        <v>32</v>
      </c>
      <c r="B949" s="728" t="s">
        <v>2677</v>
      </c>
      <c r="C949" s="728" t="s">
        <v>2683</v>
      </c>
      <c r="D949" s="811" t="s">
        <v>5087</v>
      </c>
      <c r="E949" s="812" t="s">
        <v>2698</v>
      </c>
      <c r="F949" s="728" t="s">
        <v>2678</v>
      </c>
      <c r="G949" s="728" t="s">
        <v>2762</v>
      </c>
      <c r="H949" s="728" t="s">
        <v>661</v>
      </c>
      <c r="I949" s="728" t="s">
        <v>2144</v>
      </c>
      <c r="J949" s="728" t="s">
        <v>895</v>
      </c>
      <c r="K949" s="728" t="s">
        <v>2145</v>
      </c>
      <c r="L949" s="729">
        <v>923.74</v>
      </c>
      <c r="M949" s="729">
        <v>2771.2200000000003</v>
      </c>
      <c r="N949" s="728">
        <v>3</v>
      </c>
      <c r="O949" s="813">
        <v>1</v>
      </c>
      <c r="P949" s="729">
        <v>2771.2200000000003</v>
      </c>
      <c r="Q949" s="746">
        <v>1</v>
      </c>
      <c r="R949" s="728">
        <v>3</v>
      </c>
      <c r="S949" s="746">
        <v>1</v>
      </c>
      <c r="T949" s="813">
        <v>1</v>
      </c>
      <c r="U949" s="769">
        <v>1</v>
      </c>
    </row>
    <row r="950" spans="1:21" ht="14.4" customHeight="1" x14ac:dyDescent="0.3">
      <c r="A950" s="727">
        <v>32</v>
      </c>
      <c r="B950" s="728" t="s">
        <v>2677</v>
      </c>
      <c r="C950" s="728" t="s">
        <v>2683</v>
      </c>
      <c r="D950" s="811" t="s">
        <v>5087</v>
      </c>
      <c r="E950" s="812" t="s">
        <v>2698</v>
      </c>
      <c r="F950" s="728" t="s">
        <v>2678</v>
      </c>
      <c r="G950" s="728" t="s">
        <v>2762</v>
      </c>
      <c r="H950" s="728" t="s">
        <v>661</v>
      </c>
      <c r="I950" s="728" t="s">
        <v>2910</v>
      </c>
      <c r="J950" s="728" t="s">
        <v>901</v>
      </c>
      <c r="K950" s="728" t="s">
        <v>2911</v>
      </c>
      <c r="L950" s="729">
        <v>1385.62</v>
      </c>
      <c r="M950" s="729">
        <v>1385.62</v>
      </c>
      <c r="N950" s="728">
        <v>1</v>
      </c>
      <c r="O950" s="813">
        <v>0.5</v>
      </c>
      <c r="P950" s="729">
        <v>1385.62</v>
      </c>
      <c r="Q950" s="746">
        <v>1</v>
      </c>
      <c r="R950" s="728">
        <v>1</v>
      </c>
      <c r="S950" s="746">
        <v>1</v>
      </c>
      <c r="T950" s="813">
        <v>0.5</v>
      </c>
      <c r="U950" s="769">
        <v>1</v>
      </c>
    </row>
    <row r="951" spans="1:21" ht="14.4" customHeight="1" x14ac:dyDescent="0.3">
      <c r="A951" s="727">
        <v>32</v>
      </c>
      <c r="B951" s="728" t="s">
        <v>2677</v>
      </c>
      <c r="C951" s="728" t="s">
        <v>2683</v>
      </c>
      <c r="D951" s="811" t="s">
        <v>5087</v>
      </c>
      <c r="E951" s="812" t="s">
        <v>2698</v>
      </c>
      <c r="F951" s="728" t="s">
        <v>2678</v>
      </c>
      <c r="G951" s="728" t="s">
        <v>2762</v>
      </c>
      <c r="H951" s="728" t="s">
        <v>661</v>
      </c>
      <c r="I951" s="728" t="s">
        <v>2479</v>
      </c>
      <c r="J951" s="728" t="s">
        <v>901</v>
      </c>
      <c r="K951" s="728" t="s">
        <v>3015</v>
      </c>
      <c r="L951" s="729">
        <v>1847.49</v>
      </c>
      <c r="M951" s="729">
        <v>1847.49</v>
      </c>
      <c r="N951" s="728">
        <v>1</v>
      </c>
      <c r="O951" s="813">
        <v>1</v>
      </c>
      <c r="P951" s="729"/>
      <c r="Q951" s="746">
        <v>0</v>
      </c>
      <c r="R951" s="728"/>
      <c r="S951" s="746">
        <v>0</v>
      </c>
      <c r="T951" s="813"/>
      <c r="U951" s="769">
        <v>0</v>
      </c>
    </row>
    <row r="952" spans="1:21" ht="14.4" customHeight="1" x14ac:dyDescent="0.3">
      <c r="A952" s="727">
        <v>32</v>
      </c>
      <c r="B952" s="728" t="s">
        <v>2677</v>
      </c>
      <c r="C952" s="728" t="s">
        <v>2683</v>
      </c>
      <c r="D952" s="811" t="s">
        <v>5087</v>
      </c>
      <c r="E952" s="812" t="s">
        <v>2698</v>
      </c>
      <c r="F952" s="728" t="s">
        <v>2678</v>
      </c>
      <c r="G952" s="728" t="s">
        <v>2768</v>
      </c>
      <c r="H952" s="728" t="s">
        <v>568</v>
      </c>
      <c r="I952" s="728" t="s">
        <v>2769</v>
      </c>
      <c r="J952" s="728" t="s">
        <v>934</v>
      </c>
      <c r="K952" s="728" t="s">
        <v>2770</v>
      </c>
      <c r="L952" s="729">
        <v>93.71</v>
      </c>
      <c r="M952" s="729">
        <v>843.39</v>
      </c>
      <c r="N952" s="728">
        <v>9</v>
      </c>
      <c r="O952" s="813">
        <v>3</v>
      </c>
      <c r="P952" s="729">
        <v>281.13</v>
      </c>
      <c r="Q952" s="746">
        <v>0.33333333333333331</v>
      </c>
      <c r="R952" s="728">
        <v>3</v>
      </c>
      <c r="S952" s="746">
        <v>0.33333333333333331</v>
      </c>
      <c r="T952" s="813">
        <v>1.5</v>
      </c>
      <c r="U952" s="769">
        <v>0.5</v>
      </c>
    </row>
    <row r="953" spans="1:21" ht="14.4" customHeight="1" x14ac:dyDescent="0.3">
      <c r="A953" s="727">
        <v>32</v>
      </c>
      <c r="B953" s="728" t="s">
        <v>2677</v>
      </c>
      <c r="C953" s="728" t="s">
        <v>2683</v>
      </c>
      <c r="D953" s="811" t="s">
        <v>5087</v>
      </c>
      <c r="E953" s="812" t="s">
        <v>2698</v>
      </c>
      <c r="F953" s="728" t="s">
        <v>2678</v>
      </c>
      <c r="G953" s="728" t="s">
        <v>2768</v>
      </c>
      <c r="H953" s="728" t="s">
        <v>568</v>
      </c>
      <c r="I953" s="728" t="s">
        <v>3689</v>
      </c>
      <c r="J953" s="728" t="s">
        <v>3690</v>
      </c>
      <c r="K953" s="728" t="s">
        <v>3691</v>
      </c>
      <c r="L953" s="729">
        <v>201.73</v>
      </c>
      <c r="M953" s="729">
        <v>201.73</v>
      </c>
      <c r="N953" s="728">
        <v>1</v>
      </c>
      <c r="O953" s="813">
        <v>1</v>
      </c>
      <c r="P953" s="729"/>
      <c r="Q953" s="746">
        <v>0</v>
      </c>
      <c r="R953" s="728"/>
      <c r="S953" s="746">
        <v>0</v>
      </c>
      <c r="T953" s="813"/>
      <c r="U953" s="769">
        <v>0</v>
      </c>
    </row>
    <row r="954" spans="1:21" ht="14.4" customHeight="1" x14ac:dyDescent="0.3">
      <c r="A954" s="727">
        <v>32</v>
      </c>
      <c r="B954" s="728" t="s">
        <v>2677</v>
      </c>
      <c r="C954" s="728" t="s">
        <v>2683</v>
      </c>
      <c r="D954" s="811" t="s">
        <v>5087</v>
      </c>
      <c r="E954" s="812" t="s">
        <v>2698</v>
      </c>
      <c r="F954" s="728" t="s">
        <v>2678</v>
      </c>
      <c r="G954" s="728" t="s">
        <v>2768</v>
      </c>
      <c r="H954" s="728" t="s">
        <v>568</v>
      </c>
      <c r="I954" s="728" t="s">
        <v>2837</v>
      </c>
      <c r="J954" s="728" t="s">
        <v>934</v>
      </c>
      <c r="K954" s="728" t="s">
        <v>2770</v>
      </c>
      <c r="L954" s="729">
        <v>57.64</v>
      </c>
      <c r="M954" s="729">
        <v>403.48</v>
      </c>
      <c r="N954" s="728">
        <v>7</v>
      </c>
      <c r="O954" s="813">
        <v>2.5</v>
      </c>
      <c r="P954" s="729">
        <v>288.2</v>
      </c>
      <c r="Q954" s="746">
        <v>0.71428571428571419</v>
      </c>
      <c r="R954" s="728">
        <v>5</v>
      </c>
      <c r="S954" s="746">
        <v>0.7142857142857143</v>
      </c>
      <c r="T954" s="813">
        <v>2</v>
      </c>
      <c r="U954" s="769">
        <v>0.8</v>
      </c>
    </row>
    <row r="955" spans="1:21" ht="14.4" customHeight="1" x14ac:dyDescent="0.3">
      <c r="A955" s="727">
        <v>32</v>
      </c>
      <c r="B955" s="728" t="s">
        <v>2677</v>
      </c>
      <c r="C955" s="728" t="s">
        <v>2683</v>
      </c>
      <c r="D955" s="811" t="s">
        <v>5087</v>
      </c>
      <c r="E955" s="812" t="s">
        <v>2698</v>
      </c>
      <c r="F955" s="728" t="s">
        <v>2678</v>
      </c>
      <c r="G955" s="728" t="s">
        <v>2768</v>
      </c>
      <c r="H955" s="728" t="s">
        <v>568</v>
      </c>
      <c r="I955" s="728" t="s">
        <v>2837</v>
      </c>
      <c r="J955" s="728" t="s">
        <v>934</v>
      </c>
      <c r="K955" s="728" t="s">
        <v>2770</v>
      </c>
      <c r="L955" s="729">
        <v>32.25</v>
      </c>
      <c r="M955" s="729">
        <v>32.25</v>
      </c>
      <c r="N955" s="728">
        <v>1</v>
      </c>
      <c r="O955" s="813">
        <v>1</v>
      </c>
      <c r="P955" s="729"/>
      <c r="Q955" s="746">
        <v>0</v>
      </c>
      <c r="R955" s="728"/>
      <c r="S955" s="746">
        <v>0</v>
      </c>
      <c r="T955" s="813"/>
      <c r="U955" s="769">
        <v>0</v>
      </c>
    </row>
    <row r="956" spans="1:21" ht="14.4" customHeight="1" x14ac:dyDescent="0.3">
      <c r="A956" s="727">
        <v>32</v>
      </c>
      <c r="B956" s="728" t="s">
        <v>2677</v>
      </c>
      <c r="C956" s="728" t="s">
        <v>2683</v>
      </c>
      <c r="D956" s="811" t="s">
        <v>5087</v>
      </c>
      <c r="E956" s="812" t="s">
        <v>2698</v>
      </c>
      <c r="F956" s="728" t="s">
        <v>2678</v>
      </c>
      <c r="G956" s="728" t="s">
        <v>2768</v>
      </c>
      <c r="H956" s="728" t="s">
        <v>568</v>
      </c>
      <c r="I956" s="728" t="s">
        <v>2838</v>
      </c>
      <c r="J956" s="728" t="s">
        <v>934</v>
      </c>
      <c r="K956" s="728" t="s">
        <v>2839</v>
      </c>
      <c r="L956" s="729">
        <v>185.26</v>
      </c>
      <c r="M956" s="729">
        <v>185.26</v>
      </c>
      <c r="N956" s="728">
        <v>1</v>
      </c>
      <c r="O956" s="813">
        <v>0.5</v>
      </c>
      <c r="P956" s="729">
        <v>185.26</v>
      </c>
      <c r="Q956" s="746">
        <v>1</v>
      </c>
      <c r="R956" s="728">
        <v>1</v>
      </c>
      <c r="S956" s="746">
        <v>1</v>
      </c>
      <c r="T956" s="813">
        <v>0.5</v>
      </c>
      <c r="U956" s="769">
        <v>1</v>
      </c>
    </row>
    <row r="957" spans="1:21" ht="14.4" customHeight="1" x14ac:dyDescent="0.3">
      <c r="A957" s="727">
        <v>32</v>
      </c>
      <c r="B957" s="728" t="s">
        <v>2677</v>
      </c>
      <c r="C957" s="728" t="s">
        <v>2683</v>
      </c>
      <c r="D957" s="811" t="s">
        <v>5087</v>
      </c>
      <c r="E957" s="812" t="s">
        <v>2698</v>
      </c>
      <c r="F957" s="728" t="s">
        <v>2678</v>
      </c>
      <c r="G957" s="728" t="s">
        <v>3018</v>
      </c>
      <c r="H957" s="728" t="s">
        <v>568</v>
      </c>
      <c r="I957" s="728" t="s">
        <v>3019</v>
      </c>
      <c r="J957" s="728" t="s">
        <v>3020</v>
      </c>
      <c r="K957" s="728" t="s">
        <v>3021</v>
      </c>
      <c r="L957" s="729">
        <v>477.25</v>
      </c>
      <c r="M957" s="729">
        <v>954.5</v>
      </c>
      <c r="N957" s="728">
        <v>2</v>
      </c>
      <c r="O957" s="813">
        <v>0.5</v>
      </c>
      <c r="P957" s="729">
        <v>954.5</v>
      </c>
      <c r="Q957" s="746">
        <v>1</v>
      </c>
      <c r="R957" s="728">
        <v>2</v>
      </c>
      <c r="S957" s="746">
        <v>1</v>
      </c>
      <c r="T957" s="813">
        <v>0.5</v>
      </c>
      <c r="U957" s="769">
        <v>1</v>
      </c>
    </row>
    <row r="958" spans="1:21" ht="14.4" customHeight="1" x14ac:dyDescent="0.3">
      <c r="A958" s="727">
        <v>32</v>
      </c>
      <c r="B958" s="728" t="s">
        <v>2677</v>
      </c>
      <c r="C958" s="728" t="s">
        <v>2683</v>
      </c>
      <c r="D958" s="811" t="s">
        <v>5087</v>
      </c>
      <c r="E958" s="812" t="s">
        <v>2698</v>
      </c>
      <c r="F958" s="728" t="s">
        <v>2678</v>
      </c>
      <c r="G958" s="728" t="s">
        <v>2771</v>
      </c>
      <c r="H958" s="728" t="s">
        <v>661</v>
      </c>
      <c r="I958" s="728" t="s">
        <v>2772</v>
      </c>
      <c r="J958" s="728" t="s">
        <v>2105</v>
      </c>
      <c r="K958" s="728" t="s">
        <v>2106</v>
      </c>
      <c r="L958" s="729">
        <v>57.64</v>
      </c>
      <c r="M958" s="729">
        <v>115.28</v>
      </c>
      <c r="N958" s="728">
        <v>2</v>
      </c>
      <c r="O958" s="813">
        <v>0.5</v>
      </c>
      <c r="P958" s="729"/>
      <c r="Q958" s="746">
        <v>0</v>
      </c>
      <c r="R958" s="728"/>
      <c r="S958" s="746">
        <v>0</v>
      </c>
      <c r="T958" s="813"/>
      <c r="U958" s="769">
        <v>0</v>
      </c>
    </row>
    <row r="959" spans="1:21" ht="14.4" customHeight="1" x14ac:dyDescent="0.3">
      <c r="A959" s="727">
        <v>32</v>
      </c>
      <c r="B959" s="728" t="s">
        <v>2677</v>
      </c>
      <c r="C959" s="728" t="s">
        <v>2683</v>
      </c>
      <c r="D959" s="811" t="s">
        <v>5087</v>
      </c>
      <c r="E959" s="812" t="s">
        <v>2698</v>
      </c>
      <c r="F959" s="728" t="s">
        <v>2678</v>
      </c>
      <c r="G959" s="728" t="s">
        <v>2771</v>
      </c>
      <c r="H959" s="728" t="s">
        <v>661</v>
      </c>
      <c r="I959" s="728" t="s">
        <v>2772</v>
      </c>
      <c r="J959" s="728" t="s">
        <v>2105</v>
      </c>
      <c r="K959" s="728" t="s">
        <v>2106</v>
      </c>
      <c r="L959" s="729">
        <v>32.25</v>
      </c>
      <c r="M959" s="729">
        <v>96.75</v>
      </c>
      <c r="N959" s="728">
        <v>3</v>
      </c>
      <c r="O959" s="813">
        <v>0.5</v>
      </c>
      <c r="P959" s="729"/>
      <c r="Q959" s="746">
        <v>0</v>
      </c>
      <c r="R959" s="728"/>
      <c r="S959" s="746">
        <v>0</v>
      </c>
      <c r="T959" s="813"/>
      <c r="U959" s="769">
        <v>0</v>
      </c>
    </row>
    <row r="960" spans="1:21" ht="14.4" customHeight="1" x14ac:dyDescent="0.3">
      <c r="A960" s="727">
        <v>32</v>
      </c>
      <c r="B960" s="728" t="s">
        <v>2677</v>
      </c>
      <c r="C960" s="728" t="s">
        <v>2683</v>
      </c>
      <c r="D960" s="811" t="s">
        <v>5087</v>
      </c>
      <c r="E960" s="812" t="s">
        <v>2698</v>
      </c>
      <c r="F960" s="728" t="s">
        <v>2678</v>
      </c>
      <c r="G960" s="728" t="s">
        <v>2848</v>
      </c>
      <c r="H960" s="728" t="s">
        <v>661</v>
      </c>
      <c r="I960" s="728" t="s">
        <v>2162</v>
      </c>
      <c r="J960" s="728" t="s">
        <v>1167</v>
      </c>
      <c r="K960" s="728" t="s">
        <v>2163</v>
      </c>
      <c r="L960" s="729">
        <v>48.27</v>
      </c>
      <c r="M960" s="729">
        <v>144.81</v>
      </c>
      <c r="N960" s="728">
        <v>3</v>
      </c>
      <c r="O960" s="813">
        <v>1</v>
      </c>
      <c r="P960" s="729">
        <v>96.54</v>
      </c>
      <c r="Q960" s="746">
        <v>0.66666666666666674</v>
      </c>
      <c r="R960" s="728">
        <v>2</v>
      </c>
      <c r="S960" s="746">
        <v>0.66666666666666663</v>
      </c>
      <c r="T960" s="813">
        <v>0.5</v>
      </c>
      <c r="U960" s="769">
        <v>0.5</v>
      </c>
    </row>
    <row r="961" spans="1:21" ht="14.4" customHeight="1" x14ac:dyDescent="0.3">
      <c r="A961" s="727">
        <v>32</v>
      </c>
      <c r="B961" s="728" t="s">
        <v>2677</v>
      </c>
      <c r="C961" s="728" t="s">
        <v>2683</v>
      </c>
      <c r="D961" s="811" t="s">
        <v>5087</v>
      </c>
      <c r="E961" s="812" t="s">
        <v>2698</v>
      </c>
      <c r="F961" s="728" t="s">
        <v>2678</v>
      </c>
      <c r="G961" s="728" t="s">
        <v>2848</v>
      </c>
      <c r="H961" s="728" t="s">
        <v>661</v>
      </c>
      <c r="I961" s="728" t="s">
        <v>2164</v>
      </c>
      <c r="J961" s="728" t="s">
        <v>1167</v>
      </c>
      <c r="K961" s="728" t="s">
        <v>2165</v>
      </c>
      <c r="L961" s="729">
        <v>144.81</v>
      </c>
      <c r="M961" s="729">
        <v>144.81</v>
      </c>
      <c r="N961" s="728">
        <v>1</v>
      </c>
      <c r="O961" s="813">
        <v>0.5</v>
      </c>
      <c r="P961" s="729"/>
      <c r="Q961" s="746">
        <v>0</v>
      </c>
      <c r="R961" s="728"/>
      <c r="S961" s="746">
        <v>0</v>
      </c>
      <c r="T961" s="813"/>
      <c r="U961" s="769">
        <v>0</v>
      </c>
    </row>
    <row r="962" spans="1:21" ht="14.4" customHeight="1" x14ac:dyDescent="0.3">
      <c r="A962" s="727">
        <v>32</v>
      </c>
      <c r="B962" s="728" t="s">
        <v>2677</v>
      </c>
      <c r="C962" s="728" t="s">
        <v>2683</v>
      </c>
      <c r="D962" s="811" t="s">
        <v>5087</v>
      </c>
      <c r="E962" s="812" t="s">
        <v>2698</v>
      </c>
      <c r="F962" s="728" t="s">
        <v>2678</v>
      </c>
      <c r="G962" s="728" t="s">
        <v>2773</v>
      </c>
      <c r="H962" s="728" t="s">
        <v>568</v>
      </c>
      <c r="I962" s="728" t="s">
        <v>2855</v>
      </c>
      <c r="J962" s="728" t="s">
        <v>2856</v>
      </c>
      <c r="K962" s="728" t="s">
        <v>2857</v>
      </c>
      <c r="L962" s="729">
        <v>24.78</v>
      </c>
      <c r="M962" s="729">
        <v>49.56</v>
      </c>
      <c r="N962" s="728">
        <v>2</v>
      </c>
      <c r="O962" s="813">
        <v>1</v>
      </c>
      <c r="P962" s="729">
        <v>49.56</v>
      </c>
      <c r="Q962" s="746">
        <v>1</v>
      </c>
      <c r="R962" s="728">
        <v>2</v>
      </c>
      <c r="S962" s="746">
        <v>1</v>
      </c>
      <c r="T962" s="813">
        <v>1</v>
      </c>
      <c r="U962" s="769">
        <v>1</v>
      </c>
    </row>
    <row r="963" spans="1:21" ht="14.4" customHeight="1" x14ac:dyDescent="0.3">
      <c r="A963" s="727">
        <v>32</v>
      </c>
      <c r="B963" s="728" t="s">
        <v>2677</v>
      </c>
      <c r="C963" s="728" t="s">
        <v>2683</v>
      </c>
      <c r="D963" s="811" t="s">
        <v>5087</v>
      </c>
      <c r="E963" s="812" t="s">
        <v>2698</v>
      </c>
      <c r="F963" s="728" t="s">
        <v>2678</v>
      </c>
      <c r="G963" s="728" t="s">
        <v>2773</v>
      </c>
      <c r="H963" s="728" t="s">
        <v>568</v>
      </c>
      <c r="I963" s="728" t="s">
        <v>2774</v>
      </c>
      <c r="J963" s="728" t="s">
        <v>2775</v>
      </c>
      <c r="K963" s="728" t="s">
        <v>2776</v>
      </c>
      <c r="L963" s="729">
        <v>99.11</v>
      </c>
      <c r="M963" s="729">
        <v>2279.5299999999997</v>
      </c>
      <c r="N963" s="728">
        <v>23</v>
      </c>
      <c r="O963" s="813">
        <v>7</v>
      </c>
      <c r="P963" s="729">
        <v>1387.54</v>
      </c>
      <c r="Q963" s="746">
        <v>0.60869565217391308</v>
      </c>
      <c r="R963" s="728">
        <v>14</v>
      </c>
      <c r="S963" s="746">
        <v>0.60869565217391308</v>
      </c>
      <c r="T963" s="813">
        <v>4</v>
      </c>
      <c r="U963" s="769">
        <v>0.5714285714285714</v>
      </c>
    </row>
    <row r="964" spans="1:21" ht="14.4" customHeight="1" x14ac:dyDescent="0.3">
      <c r="A964" s="727">
        <v>32</v>
      </c>
      <c r="B964" s="728" t="s">
        <v>2677</v>
      </c>
      <c r="C964" s="728" t="s">
        <v>2683</v>
      </c>
      <c r="D964" s="811" t="s">
        <v>5087</v>
      </c>
      <c r="E964" s="812" t="s">
        <v>2698</v>
      </c>
      <c r="F964" s="728" t="s">
        <v>2678</v>
      </c>
      <c r="G964" s="728" t="s">
        <v>2773</v>
      </c>
      <c r="H964" s="728" t="s">
        <v>568</v>
      </c>
      <c r="I964" s="728" t="s">
        <v>2774</v>
      </c>
      <c r="J964" s="728" t="s">
        <v>2775</v>
      </c>
      <c r="K964" s="728" t="s">
        <v>2776</v>
      </c>
      <c r="L964" s="729">
        <v>87.67</v>
      </c>
      <c r="M964" s="729">
        <v>1227.3800000000001</v>
      </c>
      <c r="N964" s="728">
        <v>14</v>
      </c>
      <c r="O964" s="813">
        <v>4.5</v>
      </c>
      <c r="P964" s="729">
        <v>438.35</v>
      </c>
      <c r="Q964" s="746">
        <v>0.35714285714285715</v>
      </c>
      <c r="R964" s="728">
        <v>5</v>
      </c>
      <c r="S964" s="746">
        <v>0.35714285714285715</v>
      </c>
      <c r="T964" s="813">
        <v>0.5</v>
      </c>
      <c r="U964" s="769">
        <v>0.1111111111111111</v>
      </c>
    </row>
    <row r="965" spans="1:21" ht="14.4" customHeight="1" x14ac:dyDescent="0.3">
      <c r="A965" s="727">
        <v>32</v>
      </c>
      <c r="B965" s="728" t="s">
        <v>2677</v>
      </c>
      <c r="C965" s="728" t="s">
        <v>2683</v>
      </c>
      <c r="D965" s="811" t="s">
        <v>5087</v>
      </c>
      <c r="E965" s="812" t="s">
        <v>2698</v>
      </c>
      <c r="F965" s="728" t="s">
        <v>2678</v>
      </c>
      <c r="G965" s="728" t="s">
        <v>3557</v>
      </c>
      <c r="H965" s="728" t="s">
        <v>661</v>
      </c>
      <c r="I965" s="728" t="s">
        <v>2167</v>
      </c>
      <c r="J965" s="728" t="s">
        <v>2168</v>
      </c>
      <c r="K965" s="728" t="s">
        <v>2169</v>
      </c>
      <c r="L965" s="729">
        <v>16.09</v>
      </c>
      <c r="M965" s="729">
        <v>32.18</v>
      </c>
      <c r="N965" s="728">
        <v>2</v>
      </c>
      <c r="O965" s="813">
        <v>1.5</v>
      </c>
      <c r="P965" s="729">
        <v>16.09</v>
      </c>
      <c r="Q965" s="746">
        <v>0.5</v>
      </c>
      <c r="R965" s="728">
        <v>1</v>
      </c>
      <c r="S965" s="746">
        <v>0.5</v>
      </c>
      <c r="T965" s="813">
        <v>0.5</v>
      </c>
      <c r="U965" s="769">
        <v>0.33333333333333331</v>
      </c>
    </row>
    <row r="966" spans="1:21" ht="14.4" customHeight="1" x14ac:dyDescent="0.3">
      <c r="A966" s="727">
        <v>32</v>
      </c>
      <c r="B966" s="728" t="s">
        <v>2677</v>
      </c>
      <c r="C966" s="728" t="s">
        <v>2683</v>
      </c>
      <c r="D966" s="811" t="s">
        <v>5087</v>
      </c>
      <c r="E966" s="812" t="s">
        <v>2698</v>
      </c>
      <c r="F966" s="728" t="s">
        <v>2678</v>
      </c>
      <c r="G966" s="728" t="s">
        <v>2927</v>
      </c>
      <c r="H966" s="728" t="s">
        <v>568</v>
      </c>
      <c r="I966" s="728" t="s">
        <v>3165</v>
      </c>
      <c r="J966" s="728" t="s">
        <v>3166</v>
      </c>
      <c r="K966" s="728" t="s">
        <v>2929</v>
      </c>
      <c r="L966" s="729">
        <v>105.46</v>
      </c>
      <c r="M966" s="729">
        <v>210.92</v>
      </c>
      <c r="N966" s="728">
        <v>2</v>
      </c>
      <c r="O966" s="813">
        <v>1</v>
      </c>
      <c r="P966" s="729"/>
      <c r="Q966" s="746">
        <v>0</v>
      </c>
      <c r="R966" s="728"/>
      <c r="S966" s="746">
        <v>0</v>
      </c>
      <c r="T966" s="813"/>
      <c r="U966" s="769">
        <v>0</v>
      </c>
    </row>
    <row r="967" spans="1:21" ht="14.4" customHeight="1" x14ac:dyDescent="0.3">
      <c r="A967" s="727">
        <v>32</v>
      </c>
      <c r="B967" s="728" t="s">
        <v>2677</v>
      </c>
      <c r="C967" s="728" t="s">
        <v>2683</v>
      </c>
      <c r="D967" s="811" t="s">
        <v>5087</v>
      </c>
      <c r="E967" s="812" t="s">
        <v>2698</v>
      </c>
      <c r="F967" s="728" t="s">
        <v>2678</v>
      </c>
      <c r="G967" s="728" t="s">
        <v>2858</v>
      </c>
      <c r="H967" s="728" t="s">
        <v>568</v>
      </c>
      <c r="I967" s="728" t="s">
        <v>2859</v>
      </c>
      <c r="J967" s="728" t="s">
        <v>2860</v>
      </c>
      <c r="K967" s="728" t="s">
        <v>2861</v>
      </c>
      <c r="L967" s="729">
        <v>0</v>
      </c>
      <c r="M967" s="729">
        <v>0</v>
      </c>
      <c r="N967" s="728">
        <v>6</v>
      </c>
      <c r="O967" s="813">
        <v>2.5</v>
      </c>
      <c r="P967" s="729"/>
      <c r="Q967" s="746"/>
      <c r="R967" s="728"/>
      <c r="S967" s="746">
        <v>0</v>
      </c>
      <c r="T967" s="813"/>
      <c r="U967" s="769">
        <v>0</v>
      </c>
    </row>
    <row r="968" spans="1:21" ht="14.4" customHeight="1" x14ac:dyDescent="0.3">
      <c r="A968" s="727">
        <v>32</v>
      </c>
      <c r="B968" s="728" t="s">
        <v>2677</v>
      </c>
      <c r="C968" s="728" t="s">
        <v>2683</v>
      </c>
      <c r="D968" s="811" t="s">
        <v>5087</v>
      </c>
      <c r="E968" s="812" t="s">
        <v>2698</v>
      </c>
      <c r="F968" s="728" t="s">
        <v>2678</v>
      </c>
      <c r="G968" s="728" t="s">
        <v>2862</v>
      </c>
      <c r="H968" s="728" t="s">
        <v>568</v>
      </c>
      <c r="I968" s="728" t="s">
        <v>3027</v>
      </c>
      <c r="J968" s="728" t="s">
        <v>2864</v>
      </c>
      <c r="K968" s="728" t="s">
        <v>3028</v>
      </c>
      <c r="L968" s="729">
        <v>90.53</v>
      </c>
      <c r="M968" s="729">
        <v>814.7700000000001</v>
      </c>
      <c r="N968" s="728">
        <v>9</v>
      </c>
      <c r="O968" s="813">
        <v>2.5</v>
      </c>
      <c r="P968" s="729">
        <v>271.59000000000003</v>
      </c>
      <c r="Q968" s="746">
        <v>0.33333333333333331</v>
      </c>
      <c r="R968" s="728">
        <v>3</v>
      </c>
      <c r="S968" s="746">
        <v>0.33333333333333331</v>
      </c>
      <c r="T968" s="813">
        <v>0.5</v>
      </c>
      <c r="U968" s="769">
        <v>0.2</v>
      </c>
    </row>
    <row r="969" spans="1:21" ht="14.4" customHeight="1" x14ac:dyDescent="0.3">
      <c r="A969" s="727">
        <v>32</v>
      </c>
      <c r="B969" s="728" t="s">
        <v>2677</v>
      </c>
      <c r="C969" s="728" t="s">
        <v>2683</v>
      </c>
      <c r="D969" s="811" t="s">
        <v>5087</v>
      </c>
      <c r="E969" s="812" t="s">
        <v>2698</v>
      </c>
      <c r="F969" s="728" t="s">
        <v>2678</v>
      </c>
      <c r="G969" s="728" t="s">
        <v>3692</v>
      </c>
      <c r="H969" s="728" t="s">
        <v>661</v>
      </c>
      <c r="I969" s="728" t="s">
        <v>3693</v>
      </c>
      <c r="J969" s="728" t="s">
        <v>3694</v>
      </c>
      <c r="K969" s="728" t="s">
        <v>3459</v>
      </c>
      <c r="L969" s="729">
        <v>196.21</v>
      </c>
      <c r="M969" s="729">
        <v>196.21</v>
      </c>
      <c r="N969" s="728">
        <v>1</v>
      </c>
      <c r="O969" s="813">
        <v>1</v>
      </c>
      <c r="P969" s="729"/>
      <c r="Q969" s="746">
        <v>0</v>
      </c>
      <c r="R969" s="728"/>
      <c r="S969" s="746">
        <v>0</v>
      </c>
      <c r="T969" s="813"/>
      <c r="U969" s="769">
        <v>0</v>
      </c>
    </row>
    <row r="970" spans="1:21" ht="14.4" customHeight="1" x14ac:dyDescent="0.3">
      <c r="A970" s="727">
        <v>32</v>
      </c>
      <c r="B970" s="728" t="s">
        <v>2677</v>
      </c>
      <c r="C970" s="728" t="s">
        <v>2683</v>
      </c>
      <c r="D970" s="811" t="s">
        <v>5087</v>
      </c>
      <c r="E970" s="812" t="s">
        <v>2698</v>
      </c>
      <c r="F970" s="728" t="s">
        <v>2678</v>
      </c>
      <c r="G970" s="728" t="s">
        <v>3692</v>
      </c>
      <c r="H970" s="728" t="s">
        <v>661</v>
      </c>
      <c r="I970" s="728" t="s">
        <v>3693</v>
      </c>
      <c r="J970" s="728" t="s">
        <v>3694</v>
      </c>
      <c r="K970" s="728" t="s">
        <v>3459</v>
      </c>
      <c r="L970" s="729">
        <v>155.30000000000001</v>
      </c>
      <c r="M970" s="729">
        <v>155.30000000000001</v>
      </c>
      <c r="N970" s="728">
        <v>1</v>
      </c>
      <c r="O970" s="813">
        <v>1</v>
      </c>
      <c r="P970" s="729"/>
      <c r="Q970" s="746">
        <v>0</v>
      </c>
      <c r="R970" s="728"/>
      <c r="S970" s="746">
        <v>0</v>
      </c>
      <c r="T970" s="813"/>
      <c r="U970" s="769">
        <v>0</v>
      </c>
    </row>
    <row r="971" spans="1:21" ht="14.4" customHeight="1" x14ac:dyDescent="0.3">
      <c r="A971" s="727">
        <v>32</v>
      </c>
      <c r="B971" s="728" t="s">
        <v>2677</v>
      </c>
      <c r="C971" s="728" t="s">
        <v>2683</v>
      </c>
      <c r="D971" s="811" t="s">
        <v>5087</v>
      </c>
      <c r="E971" s="812" t="s">
        <v>2698</v>
      </c>
      <c r="F971" s="728" t="s">
        <v>2678</v>
      </c>
      <c r="G971" s="728" t="s">
        <v>2866</v>
      </c>
      <c r="H971" s="728" t="s">
        <v>568</v>
      </c>
      <c r="I971" s="728" t="s">
        <v>2867</v>
      </c>
      <c r="J971" s="728" t="s">
        <v>1288</v>
      </c>
      <c r="K971" s="728" t="s">
        <v>2868</v>
      </c>
      <c r="L971" s="729">
        <v>42.08</v>
      </c>
      <c r="M971" s="729">
        <v>126.24</v>
      </c>
      <c r="N971" s="728">
        <v>3</v>
      </c>
      <c r="O971" s="813">
        <v>1</v>
      </c>
      <c r="P971" s="729"/>
      <c r="Q971" s="746">
        <v>0</v>
      </c>
      <c r="R971" s="728"/>
      <c r="S971" s="746">
        <v>0</v>
      </c>
      <c r="T971" s="813"/>
      <c r="U971" s="769">
        <v>0</v>
      </c>
    </row>
    <row r="972" spans="1:21" ht="14.4" customHeight="1" x14ac:dyDescent="0.3">
      <c r="A972" s="727">
        <v>32</v>
      </c>
      <c r="B972" s="728" t="s">
        <v>2677</v>
      </c>
      <c r="C972" s="728" t="s">
        <v>2683</v>
      </c>
      <c r="D972" s="811" t="s">
        <v>5087</v>
      </c>
      <c r="E972" s="812" t="s">
        <v>2698</v>
      </c>
      <c r="F972" s="728" t="s">
        <v>2678</v>
      </c>
      <c r="G972" s="728" t="s">
        <v>2777</v>
      </c>
      <c r="H972" s="728" t="s">
        <v>568</v>
      </c>
      <c r="I972" s="728" t="s">
        <v>2869</v>
      </c>
      <c r="J972" s="728" t="s">
        <v>722</v>
      </c>
      <c r="K972" s="728" t="s">
        <v>2870</v>
      </c>
      <c r="L972" s="729">
        <v>42.54</v>
      </c>
      <c r="M972" s="729">
        <v>42.54</v>
      </c>
      <c r="N972" s="728">
        <v>1</v>
      </c>
      <c r="O972" s="813">
        <v>0.5</v>
      </c>
      <c r="P972" s="729">
        <v>42.54</v>
      </c>
      <c r="Q972" s="746">
        <v>1</v>
      </c>
      <c r="R972" s="728">
        <v>1</v>
      </c>
      <c r="S972" s="746">
        <v>1</v>
      </c>
      <c r="T972" s="813">
        <v>0.5</v>
      </c>
      <c r="U972" s="769">
        <v>1</v>
      </c>
    </row>
    <row r="973" spans="1:21" ht="14.4" customHeight="1" x14ac:dyDescent="0.3">
      <c r="A973" s="727">
        <v>32</v>
      </c>
      <c r="B973" s="728" t="s">
        <v>2677</v>
      </c>
      <c r="C973" s="728" t="s">
        <v>2683</v>
      </c>
      <c r="D973" s="811" t="s">
        <v>5087</v>
      </c>
      <c r="E973" s="812" t="s">
        <v>2698</v>
      </c>
      <c r="F973" s="728" t="s">
        <v>2678</v>
      </c>
      <c r="G973" s="728" t="s">
        <v>2777</v>
      </c>
      <c r="H973" s="728" t="s">
        <v>568</v>
      </c>
      <c r="I973" s="728" t="s">
        <v>2778</v>
      </c>
      <c r="J973" s="728" t="s">
        <v>1431</v>
      </c>
      <c r="K973" s="728" t="s">
        <v>2779</v>
      </c>
      <c r="L973" s="729">
        <v>66.88</v>
      </c>
      <c r="M973" s="729">
        <v>200.64</v>
      </c>
      <c r="N973" s="728">
        <v>3</v>
      </c>
      <c r="O973" s="813">
        <v>0.5</v>
      </c>
      <c r="P973" s="729">
        <v>200.64</v>
      </c>
      <c r="Q973" s="746">
        <v>1</v>
      </c>
      <c r="R973" s="728">
        <v>3</v>
      </c>
      <c r="S973" s="746">
        <v>1</v>
      </c>
      <c r="T973" s="813">
        <v>0.5</v>
      </c>
      <c r="U973" s="769">
        <v>1</v>
      </c>
    </row>
    <row r="974" spans="1:21" ht="14.4" customHeight="1" x14ac:dyDescent="0.3">
      <c r="A974" s="727">
        <v>32</v>
      </c>
      <c r="B974" s="728" t="s">
        <v>2677</v>
      </c>
      <c r="C974" s="728" t="s">
        <v>2683</v>
      </c>
      <c r="D974" s="811" t="s">
        <v>5087</v>
      </c>
      <c r="E974" s="812" t="s">
        <v>2698</v>
      </c>
      <c r="F974" s="728" t="s">
        <v>2678</v>
      </c>
      <c r="G974" s="728" t="s">
        <v>2873</v>
      </c>
      <c r="H974" s="728" t="s">
        <v>568</v>
      </c>
      <c r="I974" s="728" t="s">
        <v>2874</v>
      </c>
      <c r="J974" s="728" t="s">
        <v>1248</v>
      </c>
      <c r="K974" s="728" t="s">
        <v>2875</v>
      </c>
      <c r="L974" s="729">
        <v>31.32</v>
      </c>
      <c r="M974" s="729">
        <v>62.64</v>
      </c>
      <c r="N974" s="728">
        <v>2</v>
      </c>
      <c r="O974" s="813">
        <v>0.5</v>
      </c>
      <c r="P974" s="729">
        <v>62.64</v>
      </c>
      <c r="Q974" s="746">
        <v>1</v>
      </c>
      <c r="R974" s="728">
        <v>2</v>
      </c>
      <c r="S974" s="746">
        <v>1</v>
      </c>
      <c r="T974" s="813">
        <v>0.5</v>
      </c>
      <c r="U974" s="769">
        <v>1</v>
      </c>
    </row>
    <row r="975" spans="1:21" ht="14.4" customHeight="1" x14ac:dyDescent="0.3">
      <c r="A975" s="727">
        <v>32</v>
      </c>
      <c r="B975" s="728" t="s">
        <v>2677</v>
      </c>
      <c r="C975" s="728" t="s">
        <v>2683</v>
      </c>
      <c r="D975" s="811" t="s">
        <v>5087</v>
      </c>
      <c r="E975" s="812" t="s">
        <v>2698</v>
      </c>
      <c r="F975" s="728" t="s">
        <v>2678</v>
      </c>
      <c r="G975" s="728" t="s">
        <v>2876</v>
      </c>
      <c r="H975" s="728" t="s">
        <v>568</v>
      </c>
      <c r="I975" s="728" t="s">
        <v>2938</v>
      </c>
      <c r="J975" s="728" t="s">
        <v>2939</v>
      </c>
      <c r="K975" s="728" t="s">
        <v>2444</v>
      </c>
      <c r="L975" s="729">
        <v>10325.280000000001</v>
      </c>
      <c r="M975" s="729">
        <v>20650.560000000001</v>
      </c>
      <c r="N975" s="728">
        <v>2</v>
      </c>
      <c r="O975" s="813">
        <v>1</v>
      </c>
      <c r="P975" s="729">
        <v>20650.560000000001</v>
      </c>
      <c r="Q975" s="746">
        <v>1</v>
      </c>
      <c r="R975" s="728">
        <v>2</v>
      </c>
      <c r="S975" s="746">
        <v>1</v>
      </c>
      <c r="T975" s="813">
        <v>1</v>
      </c>
      <c r="U975" s="769">
        <v>1</v>
      </c>
    </row>
    <row r="976" spans="1:21" ht="14.4" customHeight="1" x14ac:dyDescent="0.3">
      <c r="A976" s="727">
        <v>32</v>
      </c>
      <c r="B976" s="728" t="s">
        <v>2677</v>
      </c>
      <c r="C976" s="728" t="s">
        <v>2683</v>
      </c>
      <c r="D976" s="811" t="s">
        <v>5087</v>
      </c>
      <c r="E976" s="812" t="s">
        <v>2698</v>
      </c>
      <c r="F976" s="728" t="s">
        <v>2678</v>
      </c>
      <c r="G976" s="728" t="s">
        <v>1303</v>
      </c>
      <c r="H976" s="728" t="s">
        <v>661</v>
      </c>
      <c r="I976" s="728" t="s">
        <v>2130</v>
      </c>
      <c r="J976" s="728" t="s">
        <v>2131</v>
      </c>
      <c r="K976" s="728" t="s">
        <v>2132</v>
      </c>
      <c r="L976" s="729">
        <v>120.61</v>
      </c>
      <c r="M976" s="729">
        <v>120.61</v>
      </c>
      <c r="N976" s="728">
        <v>1</v>
      </c>
      <c r="O976" s="813">
        <v>0.5</v>
      </c>
      <c r="P976" s="729"/>
      <c r="Q976" s="746">
        <v>0</v>
      </c>
      <c r="R976" s="728"/>
      <c r="S976" s="746">
        <v>0</v>
      </c>
      <c r="T976" s="813"/>
      <c r="U976" s="769">
        <v>0</v>
      </c>
    </row>
    <row r="977" spans="1:21" ht="14.4" customHeight="1" x14ac:dyDescent="0.3">
      <c r="A977" s="727">
        <v>32</v>
      </c>
      <c r="B977" s="728" t="s">
        <v>2677</v>
      </c>
      <c r="C977" s="728" t="s">
        <v>2683</v>
      </c>
      <c r="D977" s="811" t="s">
        <v>5087</v>
      </c>
      <c r="E977" s="812" t="s">
        <v>2698</v>
      </c>
      <c r="F977" s="728" t="s">
        <v>2678</v>
      </c>
      <c r="G977" s="728" t="s">
        <v>2877</v>
      </c>
      <c r="H977" s="728" t="s">
        <v>661</v>
      </c>
      <c r="I977" s="728" t="s">
        <v>2357</v>
      </c>
      <c r="J977" s="728" t="s">
        <v>1325</v>
      </c>
      <c r="K977" s="728" t="s">
        <v>2358</v>
      </c>
      <c r="L977" s="729">
        <v>0</v>
      </c>
      <c r="M977" s="729">
        <v>0</v>
      </c>
      <c r="N977" s="728">
        <v>2</v>
      </c>
      <c r="O977" s="813">
        <v>1.5</v>
      </c>
      <c r="P977" s="729"/>
      <c r="Q977" s="746"/>
      <c r="R977" s="728"/>
      <c r="S977" s="746">
        <v>0</v>
      </c>
      <c r="T977" s="813"/>
      <c r="U977" s="769">
        <v>0</v>
      </c>
    </row>
    <row r="978" spans="1:21" ht="14.4" customHeight="1" x14ac:dyDescent="0.3">
      <c r="A978" s="727">
        <v>32</v>
      </c>
      <c r="B978" s="728" t="s">
        <v>2677</v>
      </c>
      <c r="C978" s="728" t="s">
        <v>2683</v>
      </c>
      <c r="D978" s="811" t="s">
        <v>5087</v>
      </c>
      <c r="E978" s="812" t="s">
        <v>2698</v>
      </c>
      <c r="F978" s="728" t="s">
        <v>2678</v>
      </c>
      <c r="G978" s="728" t="s">
        <v>2877</v>
      </c>
      <c r="H978" s="728" t="s">
        <v>568</v>
      </c>
      <c r="I978" s="728" t="s">
        <v>3413</v>
      </c>
      <c r="J978" s="728" t="s">
        <v>3414</v>
      </c>
      <c r="K978" s="728" t="s">
        <v>2358</v>
      </c>
      <c r="L978" s="729">
        <v>0</v>
      </c>
      <c r="M978" s="729">
        <v>0</v>
      </c>
      <c r="N978" s="728">
        <v>3</v>
      </c>
      <c r="O978" s="813">
        <v>1.5</v>
      </c>
      <c r="P978" s="729"/>
      <c r="Q978" s="746"/>
      <c r="R978" s="728"/>
      <c r="S978" s="746">
        <v>0</v>
      </c>
      <c r="T978" s="813"/>
      <c r="U978" s="769">
        <v>0</v>
      </c>
    </row>
    <row r="979" spans="1:21" ht="14.4" customHeight="1" x14ac:dyDescent="0.3">
      <c r="A979" s="727">
        <v>32</v>
      </c>
      <c r="B979" s="728" t="s">
        <v>2677</v>
      </c>
      <c r="C979" s="728" t="s">
        <v>2683</v>
      </c>
      <c r="D979" s="811" t="s">
        <v>5087</v>
      </c>
      <c r="E979" s="812" t="s">
        <v>2698</v>
      </c>
      <c r="F979" s="728" t="s">
        <v>2678</v>
      </c>
      <c r="G979" s="728" t="s">
        <v>3250</v>
      </c>
      <c r="H979" s="728" t="s">
        <v>568</v>
      </c>
      <c r="I979" s="728" t="s">
        <v>2264</v>
      </c>
      <c r="J979" s="728" t="s">
        <v>2265</v>
      </c>
      <c r="K979" s="728" t="s">
        <v>2266</v>
      </c>
      <c r="L979" s="729">
        <v>11800.32</v>
      </c>
      <c r="M979" s="729">
        <v>23600.639999999999</v>
      </c>
      <c r="N979" s="728">
        <v>2</v>
      </c>
      <c r="O979" s="813">
        <v>0.5</v>
      </c>
      <c r="P979" s="729">
        <v>23600.639999999999</v>
      </c>
      <c r="Q979" s="746">
        <v>1</v>
      </c>
      <c r="R979" s="728">
        <v>2</v>
      </c>
      <c r="S979" s="746">
        <v>1</v>
      </c>
      <c r="T979" s="813">
        <v>0.5</v>
      </c>
      <c r="U979" s="769">
        <v>1</v>
      </c>
    </row>
    <row r="980" spans="1:21" ht="14.4" customHeight="1" x14ac:dyDescent="0.3">
      <c r="A980" s="727">
        <v>32</v>
      </c>
      <c r="B980" s="728" t="s">
        <v>2677</v>
      </c>
      <c r="C980" s="728" t="s">
        <v>2683</v>
      </c>
      <c r="D980" s="811" t="s">
        <v>5087</v>
      </c>
      <c r="E980" s="812" t="s">
        <v>2698</v>
      </c>
      <c r="F980" s="728" t="s">
        <v>2678</v>
      </c>
      <c r="G980" s="728" t="s">
        <v>3585</v>
      </c>
      <c r="H980" s="728" t="s">
        <v>568</v>
      </c>
      <c r="I980" s="728" t="s">
        <v>3586</v>
      </c>
      <c r="J980" s="728" t="s">
        <v>3587</v>
      </c>
      <c r="K980" s="728" t="s">
        <v>3588</v>
      </c>
      <c r="L980" s="729">
        <v>9926.6</v>
      </c>
      <c r="M980" s="729">
        <v>49633</v>
      </c>
      <c r="N980" s="728">
        <v>5</v>
      </c>
      <c r="O980" s="813">
        <v>1</v>
      </c>
      <c r="P980" s="729">
        <v>49633</v>
      </c>
      <c r="Q980" s="746">
        <v>1</v>
      </c>
      <c r="R980" s="728">
        <v>5</v>
      </c>
      <c r="S980" s="746">
        <v>1</v>
      </c>
      <c r="T980" s="813">
        <v>1</v>
      </c>
      <c r="U980" s="769">
        <v>1</v>
      </c>
    </row>
    <row r="981" spans="1:21" ht="14.4" customHeight="1" x14ac:dyDescent="0.3">
      <c r="A981" s="727">
        <v>32</v>
      </c>
      <c r="B981" s="728" t="s">
        <v>2677</v>
      </c>
      <c r="C981" s="728" t="s">
        <v>2683</v>
      </c>
      <c r="D981" s="811" t="s">
        <v>5087</v>
      </c>
      <c r="E981" s="812" t="s">
        <v>2698</v>
      </c>
      <c r="F981" s="728" t="s">
        <v>2678</v>
      </c>
      <c r="G981" s="728" t="s">
        <v>3251</v>
      </c>
      <c r="H981" s="728" t="s">
        <v>568</v>
      </c>
      <c r="I981" s="728" t="s">
        <v>3254</v>
      </c>
      <c r="J981" s="728" t="s">
        <v>1310</v>
      </c>
      <c r="K981" s="728" t="s">
        <v>1311</v>
      </c>
      <c r="L981" s="729">
        <v>50.32</v>
      </c>
      <c r="M981" s="729">
        <v>50.32</v>
      </c>
      <c r="N981" s="728">
        <v>1</v>
      </c>
      <c r="O981" s="813">
        <v>0.5</v>
      </c>
      <c r="P981" s="729"/>
      <c r="Q981" s="746">
        <v>0</v>
      </c>
      <c r="R981" s="728"/>
      <c r="S981" s="746">
        <v>0</v>
      </c>
      <c r="T981" s="813"/>
      <c r="U981" s="769">
        <v>0</v>
      </c>
    </row>
    <row r="982" spans="1:21" ht="14.4" customHeight="1" x14ac:dyDescent="0.3">
      <c r="A982" s="727">
        <v>32</v>
      </c>
      <c r="B982" s="728" t="s">
        <v>2677</v>
      </c>
      <c r="C982" s="728" t="s">
        <v>2683</v>
      </c>
      <c r="D982" s="811" t="s">
        <v>5087</v>
      </c>
      <c r="E982" s="812" t="s">
        <v>2699</v>
      </c>
      <c r="F982" s="728" t="s">
        <v>2678</v>
      </c>
      <c r="G982" s="728" t="s">
        <v>2724</v>
      </c>
      <c r="H982" s="728" t="s">
        <v>568</v>
      </c>
      <c r="I982" s="728" t="s">
        <v>2725</v>
      </c>
      <c r="J982" s="728" t="s">
        <v>2726</v>
      </c>
      <c r="K982" s="728" t="s">
        <v>2727</v>
      </c>
      <c r="L982" s="729">
        <v>263.26</v>
      </c>
      <c r="M982" s="729">
        <v>263.26</v>
      </c>
      <c r="N982" s="728">
        <v>1</v>
      </c>
      <c r="O982" s="813">
        <v>0.5</v>
      </c>
      <c r="P982" s="729"/>
      <c r="Q982" s="746">
        <v>0</v>
      </c>
      <c r="R982" s="728"/>
      <c r="S982" s="746">
        <v>0</v>
      </c>
      <c r="T982" s="813"/>
      <c r="U982" s="769">
        <v>0</v>
      </c>
    </row>
    <row r="983" spans="1:21" ht="14.4" customHeight="1" x14ac:dyDescent="0.3">
      <c r="A983" s="727">
        <v>32</v>
      </c>
      <c r="B983" s="728" t="s">
        <v>2677</v>
      </c>
      <c r="C983" s="728" t="s">
        <v>2683</v>
      </c>
      <c r="D983" s="811" t="s">
        <v>5087</v>
      </c>
      <c r="E983" s="812" t="s">
        <v>2699</v>
      </c>
      <c r="F983" s="728" t="s">
        <v>2678</v>
      </c>
      <c r="G983" s="728" t="s">
        <v>2724</v>
      </c>
      <c r="H983" s="728" t="s">
        <v>568</v>
      </c>
      <c r="I983" s="728" t="s">
        <v>2736</v>
      </c>
      <c r="J983" s="728" t="s">
        <v>944</v>
      </c>
      <c r="K983" s="728" t="s">
        <v>2737</v>
      </c>
      <c r="L983" s="729">
        <v>462.73</v>
      </c>
      <c r="M983" s="729">
        <v>925.46</v>
      </c>
      <c r="N983" s="728">
        <v>2</v>
      </c>
      <c r="O983" s="813">
        <v>1.5</v>
      </c>
      <c r="P983" s="729">
        <v>925.46</v>
      </c>
      <c r="Q983" s="746">
        <v>1</v>
      </c>
      <c r="R983" s="728">
        <v>2</v>
      </c>
      <c r="S983" s="746">
        <v>1</v>
      </c>
      <c r="T983" s="813">
        <v>1.5</v>
      </c>
      <c r="U983" s="769">
        <v>1</v>
      </c>
    </row>
    <row r="984" spans="1:21" ht="14.4" customHeight="1" x14ac:dyDescent="0.3">
      <c r="A984" s="727">
        <v>32</v>
      </c>
      <c r="B984" s="728" t="s">
        <v>2677</v>
      </c>
      <c r="C984" s="728" t="s">
        <v>2683</v>
      </c>
      <c r="D984" s="811" t="s">
        <v>5087</v>
      </c>
      <c r="E984" s="812" t="s">
        <v>2699</v>
      </c>
      <c r="F984" s="728" t="s">
        <v>2678</v>
      </c>
      <c r="G984" s="728" t="s">
        <v>2724</v>
      </c>
      <c r="H984" s="728" t="s">
        <v>568</v>
      </c>
      <c r="I984" s="728" t="s">
        <v>2787</v>
      </c>
      <c r="J984" s="728" t="s">
        <v>942</v>
      </c>
      <c r="K984" s="728" t="s">
        <v>2727</v>
      </c>
      <c r="L984" s="729">
        <v>263.26</v>
      </c>
      <c r="M984" s="729">
        <v>526.52</v>
      </c>
      <c r="N984" s="728">
        <v>2</v>
      </c>
      <c r="O984" s="813">
        <v>1</v>
      </c>
      <c r="P984" s="729"/>
      <c r="Q984" s="746">
        <v>0</v>
      </c>
      <c r="R984" s="728"/>
      <c r="S984" s="746">
        <v>0</v>
      </c>
      <c r="T984" s="813"/>
      <c r="U984" s="769">
        <v>0</v>
      </c>
    </row>
    <row r="985" spans="1:21" ht="14.4" customHeight="1" x14ac:dyDescent="0.3">
      <c r="A985" s="727">
        <v>32</v>
      </c>
      <c r="B985" s="728" t="s">
        <v>2677</v>
      </c>
      <c r="C985" s="728" t="s">
        <v>2683</v>
      </c>
      <c r="D985" s="811" t="s">
        <v>5087</v>
      </c>
      <c r="E985" s="812" t="s">
        <v>2699</v>
      </c>
      <c r="F985" s="728" t="s">
        <v>2678</v>
      </c>
      <c r="G985" s="728" t="s">
        <v>2728</v>
      </c>
      <c r="H985" s="728" t="s">
        <v>568</v>
      </c>
      <c r="I985" s="728" t="s">
        <v>3034</v>
      </c>
      <c r="J985" s="728" t="s">
        <v>1100</v>
      </c>
      <c r="K985" s="728" t="s">
        <v>2761</v>
      </c>
      <c r="L985" s="729">
        <v>0</v>
      </c>
      <c r="M985" s="729">
        <v>0</v>
      </c>
      <c r="N985" s="728">
        <v>1</v>
      </c>
      <c r="O985" s="813">
        <v>0.5</v>
      </c>
      <c r="P985" s="729">
        <v>0</v>
      </c>
      <c r="Q985" s="746"/>
      <c r="R985" s="728">
        <v>1</v>
      </c>
      <c r="S985" s="746">
        <v>1</v>
      </c>
      <c r="T985" s="813">
        <v>0.5</v>
      </c>
      <c r="U985" s="769">
        <v>1</v>
      </c>
    </row>
    <row r="986" spans="1:21" ht="14.4" customHeight="1" x14ac:dyDescent="0.3">
      <c r="A986" s="727">
        <v>32</v>
      </c>
      <c r="B986" s="728" t="s">
        <v>2677</v>
      </c>
      <c r="C986" s="728" t="s">
        <v>2683</v>
      </c>
      <c r="D986" s="811" t="s">
        <v>5087</v>
      </c>
      <c r="E986" s="812" t="s">
        <v>2699</v>
      </c>
      <c r="F986" s="728" t="s">
        <v>2678</v>
      </c>
      <c r="G986" s="728" t="s">
        <v>2728</v>
      </c>
      <c r="H986" s="728" t="s">
        <v>568</v>
      </c>
      <c r="I986" s="728" t="s">
        <v>2300</v>
      </c>
      <c r="J986" s="728" t="s">
        <v>1102</v>
      </c>
      <c r="K986" s="728" t="s">
        <v>2301</v>
      </c>
      <c r="L986" s="729">
        <v>65.28</v>
      </c>
      <c r="M986" s="729">
        <v>195.84</v>
      </c>
      <c r="N986" s="728">
        <v>3</v>
      </c>
      <c r="O986" s="813">
        <v>0.5</v>
      </c>
      <c r="P986" s="729"/>
      <c r="Q986" s="746">
        <v>0</v>
      </c>
      <c r="R986" s="728"/>
      <c r="S986" s="746">
        <v>0</v>
      </c>
      <c r="T986" s="813"/>
      <c r="U986" s="769">
        <v>0</v>
      </c>
    </row>
    <row r="987" spans="1:21" ht="14.4" customHeight="1" x14ac:dyDescent="0.3">
      <c r="A987" s="727">
        <v>32</v>
      </c>
      <c r="B987" s="728" t="s">
        <v>2677</v>
      </c>
      <c r="C987" s="728" t="s">
        <v>2683</v>
      </c>
      <c r="D987" s="811" t="s">
        <v>5087</v>
      </c>
      <c r="E987" s="812" t="s">
        <v>2699</v>
      </c>
      <c r="F987" s="728" t="s">
        <v>2678</v>
      </c>
      <c r="G987" s="728" t="s">
        <v>2728</v>
      </c>
      <c r="H987" s="728" t="s">
        <v>568</v>
      </c>
      <c r="I987" s="728" t="s">
        <v>2880</v>
      </c>
      <c r="J987" s="728" t="s">
        <v>1102</v>
      </c>
      <c r="K987" s="728" t="s">
        <v>2881</v>
      </c>
      <c r="L987" s="729">
        <v>0</v>
      </c>
      <c r="M987" s="729">
        <v>0</v>
      </c>
      <c r="N987" s="728">
        <v>2</v>
      </c>
      <c r="O987" s="813">
        <v>1</v>
      </c>
      <c r="P987" s="729"/>
      <c r="Q987" s="746"/>
      <c r="R987" s="728"/>
      <c r="S987" s="746">
        <v>0</v>
      </c>
      <c r="T987" s="813"/>
      <c r="U987" s="769">
        <v>0</v>
      </c>
    </row>
    <row r="988" spans="1:21" ht="14.4" customHeight="1" x14ac:dyDescent="0.3">
      <c r="A988" s="727">
        <v>32</v>
      </c>
      <c r="B988" s="728" t="s">
        <v>2677</v>
      </c>
      <c r="C988" s="728" t="s">
        <v>2683</v>
      </c>
      <c r="D988" s="811" t="s">
        <v>5087</v>
      </c>
      <c r="E988" s="812" t="s">
        <v>2699</v>
      </c>
      <c r="F988" s="728" t="s">
        <v>2678</v>
      </c>
      <c r="G988" s="728" t="s">
        <v>2728</v>
      </c>
      <c r="H988" s="728" t="s">
        <v>568</v>
      </c>
      <c r="I988" s="728" t="s">
        <v>3439</v>
      </c>
      <c r="J988" s="728" t="s">
        <v>3438</v>
      </c>
      <c r="K988" s="728" t="s">
        <v>2301</v>
      </c>
      <c r="L988" s="729">
        <v>65.28</v>
      </c>
      <c r="M988" s="729">
        <v>130.56</v>
      </c>
      <c r="N988" s="728">
        <v>2</v>
      </c>
      <c r="O988" s="813">
        <v>0.5</v>
      </c>
      <c r="P988" s="729"/>
      <c r="Q988" s="746">
        <v>0</v>
      </c>
      <c r="R988" s="728"/>
      <c r="S988" s="746">
        <v>0</v>
      </c>
      <c r="T988" s="813"/>
      <c r="U988" s="769">
        <v>0</v>
      </c>
    </row>
    <row r="989" spans="1:21" ht="14.4" customHeight="1" x14ac:dyDescent="0.3">
      <c r="A989" s="727">
        <v>32</v>
      </c>
      <c r="B989" s="728" t="s">
        <v>2677</v>
      </c>
      <c r="C989" s="728" t="s">
        <v>2683</v>
      </c>
      <c r="D989" s="811" t="s">
        <v>5087</v>
      </c>
      <c r="E989" s="812" t="s">
        <v>2699</v>
      </c>
      <c r="F989" s="728" t="s">
        <v>2678</v>
      </c>
      <c r="G989" s="728" t="s">
        <v>2728</v>
      </c>
      <c r="H989" s="728" t="s">
        <v>568</v>
      </c>
      <c r="I989" s="728" t="s">
        <v>3695</v>
      </c>
      <c r="J989" s="728" t="s">
        <v>1100</v>
      </c>
      <c r="K989" s="728" t="s">
        <v>3696</v>
      </c>
      <c r="L989" s="729">
        <v>0</v>
      </c>
      <c r="M989" s="729">
        <v>0</v>
      </c>
      <c r="N989" s="728">
        <v>4</v>
      </c>
      <c r="O989" s="813">
        <v>3</v>
      </c>
      <c r="P989" s="729">
        <v>0</v>
      </c>
      <c r="Q989" s="746"/>
      <c r="R989" s="728">
        <v>1</v>
      </c>
      <c r="S989" s="746">
        <v>0.25</v>
      </c>
      <c r="T989" s="813">
        <v>0.5</v>
      </c>
      <c r="U989" s="769">
        <v>0.16666666666666666</v>
      </c>
    </row>
    <row r="990" spans="1:21" ht="14.4" customHeight="1" x14ac:dyDescent="0.3">
      <c r="A990" s="727">
        <v>32</v>
      </c>
      <c r="B990" s="728" t="s">
        <v>2677</v>
      </c>
      <c r="C990" s="728" t="s">
        <v>2683</v>
      </c>
      <c r="D990" s="811" t="s">
        <v>5087</v>
      </c>
      <c r="E990" s="812" t="s">
        <v>2699</v>
      </c>
      <c r="F990" s="728" t="s">
        <v>2678</v>
      </c>
      <c r="G990" s="728" t="s">
        <v>2728</v>
      </c>
      <c r="H990" s="728" t="s">
        <v>568</v>
      </c>
      <c r="I990" s="728" t="s">
        <v>2738</v>
      </c>
      <c r="J990" s="728" t="s">
        <v>1102</v>
      </c>
      <c r="K990" s="728" t="s">
        <v>2739</v>
      </c>
      <c r="L990" s="729">
        <v>121.75</v>
      </c>
      <c r="M990" s="729">
        <v>1095.75</v>
      </c>
      <c r="N990" s="728">
        <v>9</v>
      </c>
      <c r="O990" s="813">
        <v>5.5</v>
      </c>
      <c r="P990" s="729">
        <v>243.5</v>
      </c>
      <c r="Q990" s="746">
        <v>0.22222222222222221</v>
      </c>
      <c r="R990" s="728">
        <v>2</v>
      </c>
      <c r="S990" s="746">
        <v>0.22222222222222221</v>
      </c>
      <c r="T990" s="813">
        <v>1</v>
      </c>
      <c r="U990" s="769">
        <v>0.18181818181818182</v>
      </c>
    </row>
    <row r="991" spans="1:21" ht="14.4" customHeight="1" x14ac:dyDescent="0.3">
      <c r="A991" s="727">
        <v>32</v>
      </c>
      <c r="B991" s="728" t="s">
        <v>2677</v>
      </c>
      <c r="C991" s="728" t="s">
        <v>2683</v>
      </c>
      <c r="D991" s="811" t="s">
        <v>5087</v>
      </c>
      <c r="E991" s="812" t="s">
        <v>2699</v>
      </c>
      <c r="F991" s="728" t="s">
        <v>2678</v>
      </c>
      <c r="G991" s="728" t="s">
        <v>2728</v>
      </c>
      <c r="H991" s="728" t="s">
        <v>568</v>
      </c>
      <c r="I991" s="728" t="s">
        <v>3440</v>
      </c>
      <c r="J991" s="728" t="s">
        <v>1100</v>
      </c>
      <c r="K991" s="728" t="s">
        <v>2303</v>
      </c>
      <c r="L991" s="729">
        <v>36.270000000000003</v>
      </c>
      <c r="M991" s="729">
        <v>72.540000000000006</v>
      </c>
      <c r="N991" s="728">
        <v>2</v>
      </c>
      <c r="O991" s="813">
        <v>1</v>
      </c>
      <c r="P991" s="729">
        <v>72.540000000000006</v>
      </c>
      <c r="Q991" s="746">
        <v>1</v>
      </c>
      <c r="R991" s="728">
        <v>2</v>
      </c>
      <c r="S991" s="746">
        <v>1</v>
      </c>
      <c r="T991" s="813">
        <v>1</v>
      </c>
      <c r="U991" s="769">
        <v>1</v>
      </c>
    </row>
    <row r="992" spans="1:21" ht="14.4" customHeight="1" x14ac:dyDescent="0.3">
      <c r="A992" s="727">
        <v>32</v>
      </c>
      <c r="B992" s="728" t="s">
        <v>2677</v>
      </c>
      <c r="C992" s="728" t="s">
        <v>2683</v>
      </c>
      <c r="D992" s="811" t="s">
        <v>5087</v>
      </c>
      <c r="E992" s="812" t="s">
        <v>2699</v>
      </c>
      <c r="F992" s="728" t="s">
        <v>2678</v>
      </c>
      <c r="G992" s="728" t="s">
        <v>2728</v>
      </c>
      <c r="H992" s="728" t="s">
        <v>661</v>
      </c>
      <c r="I992" s="728" t="s">
        <v>3441</v>
      </c>
      <c r="J992" s="728" t="s">
        <v>2741</v>
      </c>
      <c r="K992" s="728" t="s">
        <v>2761</v>
      </c>
      <c r="L992" s="729">
        <v>85.7</v>
      </c>
      <c r="M992" s="729">
        <v>171.4</v>
      </c>
      <c r="N992" s="728">
        <v>2</v>
      </c>
      <c r="O992" s="813">
        <v>1</v>
      </c>
      <c r="P992" s="729">
        <v>171.4</v>
      </c>
      <c r="Q992" s="746">
        <v>1</v>
      </c>
      <c r="R992" s="728">
        <v>2</v>
      </c>
      <c r="S992" s="746">
        <v>1</v>
      </c>
      <c r="T992" s="813">
        <v>1</v>
      </c>
      <c r="U992" s="769">
        <v>1</v>
      </c>
    </row>
    <row r="993" spans="1:21" ht="14.4" customHeight="1" x14ac:dyDescent="0.3">
      <c r="A993" s="727">
        <v>32</v>
      </c>
      <c r="B993" s="728" t="s">
        <v>2677</v>
      </c>
      <c r="C993" s="728" t="s">
        <v>2683</v>
      </c>
      <c r="D993" s="811" t="s">
        <v>5087</v>
      </c>
      <c r="E993" s="812" t="s">
        <v>2699</v>
      </c>
      <c r="F993" s="728" t="s">
        <v>2678</v>
      </c>
      <c r="G993" s="728" t="s">
        <v>2728</v>
      </c>
      <c r="H993" s="728" t="s">
        <v>661</v>
      </c>
      <c r="I993" s="728" t="s">
        <v>2740</v>
      </c>
      <c r="J993" s="728" t="s">
        <v>2741</v>
      </c>
      <c r="K993" s="728" t="s">
        <v>2301</v>
      </c>
      <c r="L993" s="729">
        <v>40.58</v>
      </c>
      <c r="M993" s="729">
        <v>121.74</v>
      </c>
      <c r="N993" s="728">
        <v>3</v>
      </c>
      <c r="O993" s="813">
        <v>0.5</v>
      </c>
      <c r="P993" s="729">
        <v>121.74</v>
      </c>
      <c r="Q993" s="746">
        <v>1</v>
      </c>
      <c r="R993" s="728">
        <v>3</v>
      </c>
      <c r="S993" s="746">
        <v>1</v>
      </c>
      <c r="T993" s="813">
        <v>0.5</v>
      </c>
      <c r="U993" s="769">
        <v>1</v>
      </c>
    </row>
    <row r="994" spans="1:21" ht="14.4" customHeight="1" x14ac:dyDescent="0.3">
      <c r="A994" s="727">
        <v>32</v>
      </c>
      <c r="B994" s="728" t="s">
        <v>2677</v>
      </c>
      <c r="C994" s="728" t="s">
        <v>2683</v>
      </c>
      <c r="D994" s="811" t="s">
        <v>5087</v>
      </c>
      <c r="E994" s="812" t="s">
        <v>2699</v>
      </c>
      <c r="F994" s="728" t="s">
        <v>2678</v>
      </c>
      <c r="G994" s="728" t="s">
        <v>3261</v>
      </c>
      <c r="H994" s="728" t="s">
        <v>661</v>
      </c>
      <c r="I994" s="728" t="s">
        <v>2539</v>
      </c>
      <c r="J994" s="728" t="s">
        <v>2540</v>
      </c>
      <c r="K994" s="728" t="s">
        <v>2541</v>
      </c>
      <c r="L994" s="729">
        <v>9.4</v>
      </c>
      <c r="M994" s="729">
        <v>9.4</v>
      </c>
      <c r="N994" s="728">
        <v>1</v>
      </c>
      <c r="O994" s="813">
        <v>1</v>
      </c>
      <c r="P994" s="729">
        <v>9.4</v>
      </c>
      <c r="Q994" s="746">
        <v>1</v>
      </c>
      <c r="R994" s="728">
        <v>1</v>
      </c>
      <c r="S994" s="746">
        <v>1</v>
      </c>
      <c r="T994" s="813">
        <v>1</v>
      </c>
      <c r="U994" s="769">
        <v>1</v>
      </c>
    </row>
    <row r="995" spans="1:21" ht="14.4" customHeight="1" x14ac:dyDescent="0.3">
      <c r="A995" s="727">
        <v>32</v>
      </c>
      <c r="B995" s="728" t="s">
        <v>2677</v>
      </c>
      <c r="C995" s="728" t="s">
        <v>2683</v>
      </c>
      <c r="D995" s="811" t="s">
        <v>5087</v>
      </c>
      <c r="E995" s="812" t="s">
        <v>2699</v>
      </c>
      <c r="F995" s="728" t="s">
        <v>2678</v>
      </c>
      <c r="G995" s="728" t="s">
        <v>3261</v>
      </c>
      <c r="H995" s="728" t="s">
        <v>568</v>
      </c>
      <c r="I995" s="728" t="s">
        <v>3697</v>
      </c>
      <c r="J995" s="728" t="s">
        <v>3698</v>
      </c>
      <c r="K995" s="728" t="s">
        <v>3699</v>
      </c>
      <c r="L995" s="729">
        <v>28.21</v>
      </c>
      <c r="M995" s="729">
        <v>28.21</v>
      </c>
      <c r="N995" s="728">
        <v>1</v>
      </c>
      <c r="O995" s="813">
        <v>1</v>
      </c>
      <c r="P995" s="729"/>
      <c r="Q995" s="746">
        <v>0</v>
      </c>
      <c r="R995" s="728"/>
      <c r="S995" s="746">
        <v>0</v>
      </c>
      <c r="T995" s="813"/>
      <c r="U995" s="769">
        <v>0</v>
      </c>
    </row>
    <row r="996" spans="1:21" ht="14.4" customHeight="1" x14ac:dyDescent="0.3">
      <c r="A996" s="727">
        <v>32</v>
      </c>
      <c r="B996" s="728" t="s">
        <v>2677</v>
      </c>
      <c r="C996" s="728" t="s">
        <v>2683</v>
      </c>
      <c r="D996" s="811" t="s">
        <v>5087</v>
      </c>
      <c r="E996" s="812" t="s">
        <v>2699</v>
      </c>
      <c r="F996" s="728" t="s">
        <v>2678</v>
      </c>
      <c r="G996" s="728" t="s">
        <v>3261</v>
      </c>
      <c r="H996" s="728" t="s">
        <v>661</v>
      </c>
      <c r="I996" s="728" t="s">
        <v>3444</v>
      </c>
      <c r="J996" s="728" t="s">
        <v>3445</v>
      </c>
      <c r="K996" s="728" t="s">
        <v>2929</v>
      </c>
      <c r="L996" s="729">
        <v>18.809999999999999</v>
      </c>
      <c r="M996" s="729">
        <v>75.239999999999995</v>
      </c>
      <c r="N996" s="728">
        <v>4</v>
      </c>
      <c r="O996" s="813">
        <v>1</v>
      </c>
      <c r="P996" s="729"/>
      <c r="Q996" s="746">
        <v>0</v>
      </c>
      <c r="R996" s="728"/>
      <c r="S996" s="746">
        <v>0</v>
      </c>
      <c r="T996" s="813"/>
      <c r="U996" s="769">
        <v>0</v>
      </c>
    </row>
    <row r="997" spans="1:21" ht="14.4" customHeight="1" x14ac:dyDescent="0.3">
      <c r="A997" s="727">
        <v>32</v>
      </c>
      <c r="B997" s="728" t="s">
        <v>2677</v>
      </c>
      <c r="C997" s="728" t="s">
        <v>2683</v>
      </c>
      <c r="D997" s="811" t="s">
        <v>5087</v>
      </c>
      <c r="E997" s="812" t="s">
        <v>2699</v>
      </c>
      <c r="F997" s="728" t="s">
        <v>2678</v>
      </c>
      <c r="G997" s="728" t="s">
        <v>2742</v>
      </c>
      <c r="H997" s="728" t="s">
        <v>661</v>
      </c>
      <c r="I997" s="728" t="s">
        <v>2218</v>
      </c>
      <c r="J997" s="728" t="s">
        <v>662</v>
      </c>
      <c r="K997" s="728" t="s">
        <v>2219</v>
      </c>
      <c r="L997" s="729">
        <v>154.36000000000001</v>
      </c>
      <c r="M997" s="729">
        <v>154.36000000000001</v>
      </c>
      <c r="N997" s="728">
        <v>1</v>
      </c>
      <c r="O997" s="813">
        <v>0.5</v>
      </c>
      <c r="P997" s="729">
        <v>154.36000000000001</v>
      </c>
      <c r="Q997" s="746">
        <v>1</v>
      </c>
      <c r="R997" s="728">
        <v>1</v>
      </c>
      <c r="S997" s="746">
        <v>1</v>
      </c>
      <c r="T997" s="813">
        <v>0.5</v>
      </c>
      <c r="U997" s="769">
        <v>1</v>
      </c>
    </row>
    <row r="998" spans="1:21" ht="14.4" customHeight="1" x14ac:dyDescent="0.3">
      <c r="A998" s="727">
        <v>32</v>
      </c>
      <c r="B998" s="728" t="s">
        <v>2677</v>
      </c>
      <c r="C998" s="728" t="s">
        <v>2683</v>
      </c>
      <c r="D998" s="811" t="s">
        <v>5087</v>
      </c>
      <c r="E998" s="812" t="s">
        <v>2699</v>
      </c>
      <c r="F998" s="728" t="s">
        <v>2678</v>
      </c>
      <c r="G998" s="728" t="s">
        <v>2742</v>
      </c>
      <c r="H998" s="728" t="s">
        <v>661</v>
      </c>
      <c r="I998" s="728" t="s">
        <v>2216</v>
      </c>
      <c r="J998" s="728" t="s">
        <v>662</v>
      </c>
      <c r="K998" s="728" t="s">
        <v>2217</v>
      </c>
      <c r="L998" s="729">
        <v>225.06</v>
      </c>
      <c r="M998" s="729">
        <v>450.12</v>
      </c>
      <c r="N998" s="728">
        <v>2</v>
      </c>
      <c r="O998" s="813">
        <v>1</v>
      </c>
      <c r="P998" s="729">
        <v>450.12</v>
      </c>
      <c r="Q998" s="746">
        <v>1</v>
      </c>
      <c r="R998" s="728">
        <v>2</v>
      </c>
      <c r="S998" s="746">
        <v>1</v>
      </c>
      <c r="T998" s="813">
        <v>1</v>
      </c>
      <c r="U998" s="769">
        <v>1</v>
      </c>
    </row>
    <row r="999" spans="1:21" ht="14.4" customHeight="1" x14ac:dyDescent="0.3">
      <c r="A999" s="727">
        <v>32</v>
      </c>
      <c r="B999" s="728" t="s">
        <v>2677</v>
      </c>
      <c r="C999" s="728" t="s">
        <v>2683</v>
      </c>
      <c r="D999" s="811" t="s">
        <v>5087</v>
      </c>
      <c r="E999" s="812" t="s">
        <v>2699</v>
      </c>
      <c r="F999" s="728" t="s">
        <v>2678</v>
      </c>
      <c r="G999" s="728" t="s">
        <v>3446</v>
      </c>
      <c r="H999" s="728" t="s">
        <v>568</v>
      </c>
      <c r="I999" s="728" t="s">
        <v>3447</v>
      </c>
      <c r="J999" s="728" t="s">
        <v>3448</v>
      </c>
      <c r="K999" s="728" t="s">
        <v>3449</v>
      </c>
      <c r="L999" s="729">
        <v>9989.3700000000008</v>
      </c>
      <c r="M999" s="729">
        <v>39957.480000000003</v>
      </c>
      <c r="N999" s="728">
        <v>4</v>
      </c>
      <c r="O999" s="813">
        <v>1.5</v>
      </c>
      <c r="P999" s="729">
        <v>9989.3700000000008</v>
      </c>
      <c r="Q999" s="746">
        <v>0.25</v>
      </c>
      <c r="R999" s="728">
        <v>1</v>
      </c>
      <c r="S999" s="746">
        <v>0.25</v>
      </c>
      <c r="T999" s="813">
        <v>0.5</v>
      </c>
      <c r="U999" s="769">
        <v>0.33333333333333331</v>
      </c>
    </row>
    <row r="1000" spans="1:21" ht="14.4" customHeight="1" x14ac:dyDescent="0.3">
      <c r="A1000" s="727">
        <v>32</v>
      </c>
      <c r="B1000" s="728" t="s">
        <v>2677</v>
      </c>
      <c r="C1000" s="728" t="s">
        <v>2683</v>
      </c>
      <c r="D1000" s="811" t="s">
        <v>5087</v>
      </c>
      <c r="E1000" s="812" t="s">
        <v>2699</v>
      </c>
      <c r="F1000" s="728" t="s">
        <v>2678</v>
      </c>
      <c r="G1000" s="728" t="s">
        <v>3446</v>
      </c>
      <c r="H1000" s="728" t="s">
        <v>568</v>
      </c>
      <c r="I1000" s="728" t="s">
        <v>3450</v>
      </c>
      <c r="J1000" s="728" t="s">
        <v>3448</v>
      </c>
      <c r="K1000" s="728" t="s">
        <v>3449</v>
      </c>
      <c r="L1000" s="729">
        <v>9989.3700000000008</v>
      </c>
      <c r="M1000" s="729">
        <v>39957.480000000003</v>
      </c>
      <c r="N1000" s="728">
        <v>4</v>
      </c>
      <c r="O1000" s="813">
        <v>1</v>
      </c>
      <c r="P1000" s="729">
        <v>29968.11</v>
      </c>
      <c r="Q1000" s="746">
        <v>0.75</v>
      </c>
      <c r="R1000" s="728">
        <v>3</v>
      </c>
      <c r="S1000" s="746">
        <v>0.75</v>
      </c>
      <c r="T1000" s="813">
        <v>0.5</v>
      </c>
      <c r="U1000" s="769">
        <v>0.5</v>
      </c>
    </row>
    <row r="1001" spans="1:21" ht="14.4" customHeight="1" x14ac:dyDescent="0.3">
      <c r="A1001" s="727">
        <v>32</v>
      </c>
      <c r="B1001" s="728" t="s">
        <v>2677</v>
      </c>
      <c r="C1001" s="728" t="s">
        <v>2683</v>
      </c>
      <c r="D1001" s="811" t="s">
        <v>5087</v>
      </c>
      <c r="E1001" s="812" t="s">
        <v>2699</v>
      </c>
      <c r="F1001" s="728" t="s">
        <v>2678</v>
      </c>
      <c r="G1001" s="728" t="s">
        <v>3126</v>
      </c>
      <c r="H1001" s="728" t="s">
        <v>661</v>
      </c>
      <c r="I1001" s="728" t="s">
        <v>3700</v>
      </c>
      <c r="J1001" s="728" t="s">
        <v>2184</v>
      </c>
      <c r="K1001" s="728" t="s">
        <v>3459</v>
      </c>
      <c r="L1001" s="729">
        <v>392.42</v>
      </c>
      <c r="M1001" s="729">
        <v>784.84</v>
      </c>
      <c r="N1001" s="728">
        <v>2</v>
      </c>
      <c r="O1001" s="813">
        <v>1.5</v>
      </c>
      <c r="P1001" s="729"/>
      <c r="Q1001" s="746">
        <v>0</v>
      </c>
      <c r="R1001" s="728"/>
      <c r="S1001" s="746">
        <v>0</v>
      </c>
      <c r="T1001" s="813"/>
      <c r="U1001" s="769">
        <v>0</v>
      </c>
    </row>
    <row r="1002" spans="1:21" ht="14.4" customHeight="1" x14ac:dyDescent="0.3">
      <c r="A1002" s="727">
        <v>32</v>
      </c>
      <c r="B1002" s="728" t="s">
        <v>2677</v>
      </c>
      <c r="C1002" s="728" t="s">
        <v>2683</v>
      </c>
      <c r="D1002" s="811" t="s">
        <v>5087</v>
      </c>
      <c r="E1002" s="812" t="s">
        <v>2699</v>
      </c>
      <c r="F1002" s="728" t="s">
        <v>2678</v>
      </c>
      <c r="G1002" s="728" t="s">
        <v>3126</v>
      </c>
      <c r="H1002" s="728" t="s">
        <v>661</v>
      </c>
      <c r="I1002" s="728" t="s">
        <v>3700</v>
      </c>
      <c r="J1002" s="728" t="s">
        <v>2184</v>
      </c>
      <c r="K1002" s="728" t="s">
        <v>3459</v>
      </c>
      <c r="L1002" s="729">
        <v>310.58999999999997</v>
      </c>
      <c r="M1002" s="729">
        <v>310.58999999999997</v>
      </c>
      <c r="N1002" s="728">
        <v>1</v>
      </c>
      <c r="O1002" s="813">
        <v>0.5</v>
      </c>
      <c r="P1002" s="729">
        <v>310.58999999999997</v>
      </c>
      <c r="Q1002" s="746">
        <v>1</v>
      </c>
      <c r="R1002" s="728">
        <v>1</v>
      </c>
      <c r="S1002" s="746">
        <v>1</v>
      </c>
      <c r="T1002" s="813">
        <v>0.5</v>
      </c>
      <c r="U1002" s="769">
        <v>1</v>
      </c>
    </row>
    <row r="1003" spans="1:21" ht="14.4" customHeight="1" x14ac:dyDescent="0.3">
      <c r="A1003" s="727">
        <v>32</v>
      </c>
      <c r="B1003" s="728" t="s">
        <v>2677</v>
      </c>
      <c r="C1003" s="728" t="s">
        <v>2683</v>
      </c>
      <c r="D1003" s="811" t="s">
        <v>5087</v>
      </c>
      <c r="E1003" s="812" t="s">
        <v>2699</v>
      </c>
      <c r="F1003" s="728" t="s">
        <v>2678</v>
      </c>
      <c r="G1003" s="728" t="s">
        <v>3701</v>
      </c>
      <c r="H1003" s="728" t="s">
        <v>568</v>
      </c>
      <c r="I1003" s="728" t="s">
        <v>3702</v>
      </c>
      <c r="J1003" s="728" t="s">
        <v>3703</v>
      </c>
      <c r="K1003" s="728" t="s">
        <v>3704</v>
      </c>
      <c r="L1003" s="729">
        <v>159.71</v>
      </c>
      <c r="M1003" s="729">
        <v>479.13</v>
      </c>
      <c r="N1003" s="728">
        <v>3</v>
      </c>
      <c r="O1003" s="813">
        <v>1</v>
      </c>
      <c r="P1003" s="729">
        <v>479.13</v>
      </c>
      <c r="Q1003" s="746">
        <v>1</v>
      </c>
      <c r="R1003" s="728">
        <v>3</v>
      </c>
      <c r="S1003" s="746">
        <v>1</v>
      </c>
      <c r="T1003" s="813">
        <v>1</v>
      </c>
      <c r="U1003" s="769">
        <v>1</v>
      </c>
    </row>
    <row r="1004" spans="1:21" ht="14.4" customHeight="1" x14ac:dyDescent="0.3">
      <c r="A1004" s="727">
        <v>32</v>
      </c>
      <c r="B1004" s="728" t="s">
        <v>2677</v>
      </c>
      <c r="C1004" s="728" t="s">
        <v>2683</v>
      </c>
      <c r="D1004" s="811" t="s">
        <v>5087</v>
      </c>
      <c r="E1004" s="812" t="s">
        <v>2699</v>
      </c>
      <c r="F1004" s="728" t="s">
        <v>2678</v>
      </c>
      <c r="G1004" s="728" t="s">
        <v>3705</v>
      </c>
      <c r="H1004" s="728" t="s">
        <v>568</v>
      </c>
      <c r="I1004" s="728" t="s">
        <v>3706</v>
      </c>
      <c r="J1004" s="728" t="s">
        <v>3707</v>
      </c>
      <c r="K1004" s="728" t="s">
        <v>3708</v>
      </c>
      <c r="L1004" s="729">
        <v>318.16000000000003</v>
      </c>
      <c r="M1004" s="729">
        <v>318.16000000000003</v>
      </c>
      <c r="N1004" s="728">
        <v>1</v>
      </c>
      <c r="O1004" s="813">
        <v>0.5</v>
      </c>
      <c r="P1004" s="729">
        <v>318.16000000000003</v>
      </c>
      <c r="Q1004" s="746">
        <v>1</v>
      </c>
      <c r="R1004" s="728">
        <v>1</v>
      </c>
      <c r="S1004" s="746">
        <v>1</v>
      </c>
      <c r="T1004" s="813">
        <v>0.5</v>
      </c>
      <c r="U1004" s="769">
        <v>1</v>
      </c>
    </row>
    <row r="1005" spans="1:21" ht="14.4" customHeight="1" x14ac:dyDescent="0.3">
      <c r="A1005" s="727">
        <v>32</v>
      </c>
      <c r="B1005" s="728" t="s">
        <v>2677</v>
      </c>
      <c r="C1005" s="728" t="s">
        <v>2683</v>
      </c>
      <c r="D1005" s="811" t="s">
        <v>5087</v>
      </c>
      <c r="E1005" s="812" t="s">
        <v>2699</v>
      </c>
      <c r="F1005" s="728" t="s">
        <v>2678</v>
      </c>
      <c r="G1005" s="728" t="s">
        <v>3705</v>
      </c>
      <c r="H1005" s="728" t="s">
        <v>661</v>
      </c>
      <c r="I1005" s="728" t="s">
        <v>3709</v>
      </c>
      <c r="J1005" s="728" t="s">
        <v>3710</v>
      </c>
      <c r="K1005" s="728" t="s">
        <v>3708</v>
      </c>
      <c r="L1005" s="729">
        <v>318.16000000000003</v>
      </c>
      <c r="M1005" s="729">
        <v>318.16000000000003</v>
      </c>
      <c r="N1005" s="728">
        <v>1</v>
      </c>
      <c r="O1005" s="813">
        <v>0.5</v>
      </c>
      <c r="P1005" s="729">
        <v>318.16000000000003</v>
      </c>
      <c r="Q1005" s="746">
        <v>1</v>
      </c>
      <c r="R1005" s="728">
        <v>1</v>
      </c>
      <c r="S1005" s="746">
        <v>1</v>
      </c>
      <c r="T1005" s="813">
        <v>0.5</v>
      </c>
      <c r="U1005" s="769">
        <v>1</v>
      </c>
    </row>
    <row r="1006" spans="1:21" ht="14.4" customHeight="1" x14ac:dyDescent="0.3">
      <c r="A1006" s="727">
        <v>32</v>
      </c>
      <c r="B1006" s="728" t="s">
        <v>2677</v>
      </c>
      <c r="C1006" s="728" t="s">
        <v>2683</v>
      </c>
      <c r="D1006" s="811" t="s">
        <v>5087</v>
      </c>
      <c r="E1006" s="812" t="s">
        <v>2699</v>
      </c>
      <c r="F1006" s="728" t="s">
        <v>2678</v>
      </c>
      <c r="G1006" s="728" t="s">
        <v>2940</v>
      </c>
      <c r="H1006" s="728" t="s">
        <v>568</v>
      </c>
      <c r="I1006" s="728" t="s">
        <v>3711</v>
      </c>
      <c r="J1006" s="728" t="s">
        <v>1035</v>
      </c>
      <c r="K1006" s="728" t="s">
        <v>3712</v>
      </c>
      <c r="L1006" s="729">
        <v>0</v>
      </c>
      <c r="M1006" s="729">
        <v>0</v>
      </c>
      <c r="N1006" s="728">
        <v>1</v>
      </c>
      <c r="O1006" s="813">
        <v>1</v>
      </c>
      <c r="P1006" s="729"/>
      <c r="Q1006" s="746"/>
      <c r="R1006" s="728"/>
      <c r="S1006" s="746">
        <v>0</v>
      </c>
      <c r="T1006" s="813"/>
      <c r="U1006" s="769">
        <v>0</v>
      </c>
    </row>
    <row r="1007" spans="1:21" ht="14.4" customHeight="1" x14ac:dyDescent="0.3">
      <c r="A1007" s="727">
        <v>32</v>
      </c>
      <c r="B1007" s="728" t="s">
        <v>2677</v>
      </c>
      <c r="C1007" s="728" t="s">
        <v>2683</v>
      </c>
      <c r="D1007" s="811" t="s">
        <v>5087</v>
      </c>
      <c r="E1007" s="812" t="s">
        <v>2699</v>
      </c>
      <c r="F1007" s="728" t="s">
        <v>2678</v>
      </c>
      <c r="G1007" s="728" t="s">
        <v>2940</v>
      </c>
      <c r="H1007" s="728" t="s">
        <v>568</v>
      </c>
      <c r="I1007" s="728" t="s">
        <v>3713</v>
      </c>
      <c r="J1007" s="728" t="s">
        <v>1035</v>
      </c>
      <c r="K1007" s="728" t="s">
        <v>3714</v>
      </c>
      <c r="L1007" s="729">
        <v>0</v>
      </c>
      <c r="M1007" s="729">
        <v>0</v>
      </c>
      <c r="N1007" s="728">
        <v>1</v>
      </c>
      <c r="O1007" s="813">
        <v>1</v>
      </c>
      <c r="P1007" s="729">
        <v>0</v>
      </c>
      <c r="Q1007" s="746"/>
      <c r="R1007" s="728">
        <v>1</v>
      </c>
      <c r="S1007" s="746">
        <v>1</v>
      </c>
      <c r="T1007" s="813">
        <v>1</v>
      </c>
      <c r="U1007" s="769">
        <v>1</v>
      </c>
    </row>
    <row r="1008" spans="1:21" ht="14.4" customHeight="1" x14ac:dyDescent="0.3">
      <c r="A1008" s="727">
        <v>32</v>
      </c>
      <c r="B1008" s="728" t="s">
        <v>2677</v>
      </c>
      <c r="C1008" s="728" t="s">
        <v>2683</v>
      </c>
      <c r="D1008" s="811" t="s">
        <v>5087</v>
      </c>
      <c r="E1008" s="812" t="s">
        <v>2699</v>
      </c>
      <c r="F1008" s="728" t="s">
        <v>2678</v>
      </c>
      <c r="G1008" s="728" t="s">
        <v>2796</v>
      </c>
      <c r="H1008" s="728" t="s">
        <v>568</v>
      </c>
      <c r="I1008" s="728" t="s">
        <v>2797</v>
      </c>
      <c r="J1008" s="728" t="s">
        <v>1421</v>
      </c>
      <c r="K1008" s="728" t="s">
        <v>2232</v>
      </c>
      <c r="L1008" s="729">
        <v>78.33</v>
      </c>
      <c r="M1008" s="729">
        <v>313.32</v>
      </c>
      <c r="N1008" s="728">
        <v>4</v>
      </c>
      <c r="O1008" s="813">
        <v>1.5</v>
      </c>
      <c r="P1008" s="729">
        <v>156.66</v>
      </c>
      <c r="Q1008" s="746">
        <v>0.5</v>
      </c>
      <c r="R1008" s="728">
        <v>2</v>
      </c>
      <c r="S1008" s="746">
        <v>0.5</v>
      </c>
      <c r="T1008" s="813">
        <v>1</v>
      </c>
      <c r="U1008" s="769">
        <v>0.66666666666666663</v>
      </c>
    </row>
    <row r="1009" spans="1:21" ht="14.4" customHeight="1" x14ac:dyDescent="0.3">
      <c r="A1009" s="727">
        <v>32</v>
      </c>
      <c r="B1009" s="728" t="s">
        <v>2677</v>
      </c>
      <c r="C1009" s="728" t="s">
        <v>2683</v>
      </c>
      <c r="D1009" s="811" t="s">
        <v>5087</v>
      </c>
      <c r="E1009" s="812" t="s">
        <v>2699</v>
      </c>
      <c r="F1009" s="728" t="s">
        <v>2678</v>
      </c>
      <c r="G1009" s="728" t="s">
        <v>3460</v>
      </c>
      <c r="H1009" s="728" t="s">
        <v>568</v>
      </c>
      <c r="I1009" s="728" t="s">
        <v>3466</v>
      </c>
      <c r="J1009" s="728" t="s">
        <v>3462</v>
      </c>
      <c r="K1009" s="728" t="s">
        <v>3467</v>
      </c>
      <c r="L1009" s="729">
        <v>1437.8</v>
      </c>
      <c r="M1009" s="729">
        <v>17253.599999999999</v>
      </c>
      <c r="N1009" s="728">
        <v>12</v>
      </c>
      <c r="O1009" s="813">
        <v>2</v>
      </c>
      <c r="P1009" s="729">
        <v>17253.599999999999</v>
      </c>
      <c r="Q1009" s="746">
        <v>1</v>
      </c>
      <c r="R1009" s="728">
        <v>12</v>
      </c>
      <c r="S1009" s="746">
        <v>1</v>
      </c>
      <c r="T1009" s="813">
        <v>2</v>
      </c>
      <c r="U1009" s="769">
        <v>1</v>
      </c>
    </row>
    <row r="1010" spans="1:21" ht="14.4" customHeight="1" x14ac:dyDescent="0.3">
      <c r="A1010" s="727">
        <v>32</v>
      </c>
      <c r="B1010" s="728" t="s">
        <v>2677</v>
      </c>
      <c r="C1010" s="728" t="s">
        <v>2683</v>
      </c>
      <c r="D1010" s="811" t="s">
        <v>5087</v>
      </c>
      <c r="E1010" s="812" t="s">
        <v>2699</v>
      </c>
      <c r="F1010" s="728" t="s">
        <v>2678</v>
      </c>
      <c r="G1010" s="728" t="s">
        <v>3050</v>
      </c>
      <c r="H1010" s="728" t="s">
        <v>568</v>
      </c>
      <c r="I1010" s="728" t="s">
        <v>3051</v>
      </c>
      <c r="J1010" s="728" t="s">
        <v>3052</v>
      </c>
      <c r="K1010" s="728" t="s">
        <v>2351</v>
      </c>
      <c r="L1010" s="729">
        <v>47.46</v>
      </c>
      <c r="M1010" s="729">
        <v>47.46</v>
      </c>
      <c r="N1010" s="728">
        <v>1</v>
      </c>
      <c r="O1010" s="813">
        <v>0.5</v>
      </c>
      <c r="P1010" s="729"/>
      <c r="Q1010" s="746">
        <v>0</v>
      </c>
      <c r="R1010" s="728"/>
      <c r="S1010" s="746">
        <v>0</v>
      </c>
      <c r="T1010" s="813"/>
      <c r="U1010" s="769">
        <v>0</v>
      </c>
    </row>
    <row r="1011" spans="1:21" ht="14.4" customHeight="1" x14ac:dyDescent="0.3">
      <c r="A1011" s="727">
        <v>32</v>
      </c>
      <c r="B1011" s="728" t="s">
        <v>2677</v>
      </c>
      <c r="C1011" s="728" t="s">
        <v>2683</v>
      </c>
      <c r="D1011" s="811" t="s">
        <v>5087</v>
      </c>
      <c r="E1011" s="812" t="s">
        <v>2699</v>
      </c>
      <c r="F1011" s="728" t="s">
        <v>2678</v>
      </c>
      <c r="G1011" s="728" t="s">
        <v>3050</v>
      </c>
      <c r="H1011" s="728" t="s">
        <v>568</v>
      </c>
      <c r="I1011" s="728" t="s">
        <v>3289</v>
      </c>
      <c r="J1011" s="728" t="s">
        <v>3290</v>
      </c>
      <c r="K1011" s="728" t="s">
        <v>3291</v>
      </c>
      <c r="L1011" s="729">
        <v>23.72</v>
      </c>
      <c r="M1011" s="729">
        <v>71.16</v>
      </c>
      <c r="N1011" s="728">
        <v>3</v>
      </c>
      <c r="O1011" s="813">
        <v>0.5</v>
      </c>
      <c r="P1011" s="729"/>
      <c r="Q1011" s="746">
        <v>0</v>
      </c>
      <c r="R1011" s="728"/>
      <c r="S1011" s="746">
        <v>0</v>
      </c>
      <c r="T1011" s="813"/>
      <c r="U1011" s="769">
        <v>0</v>
      </c>
    </row>
    <row r="1012" spans="1:21" ht="14.4" customHeight="1" x14ac:dyDescent="0.3">
      <c r="A1012" s="727">
        <v>32</v>
      </c>
      <c r="B1012" s="728" t="s">
        <v>2677</v>
      </c>
      <c r="C1012" s="728" t="s">
        <v>2683</v>
      </c>
      <c r="D1012" s="811" t="s">
        <v>5087</v>
      </c>
      <c r="E1012" s="812" t="s">
        <v>2699</v>
      </c>
      <c r="F1012" s="728" t="s">
        <v>2678</v>
      </c>
      <c r="G1012" s="728" t="s">
        <v>3292</v>
      </c>
      <c r="H1012" s="728" t="s">
        <v>568</v>
      </c>
      <c r="I1012" s="728" t="s">
        <v>3715</v>
      </c>
      <c r="J1012" s="728" t="s">
        <v>3716</v>
      </c>
      <c r="K1012" s="728" t="s">
        <v>3717</v>
      </c>
      <c r="L1012" s="729">
        <v>0</v>
      </c>
      <c r="M1012" s="729">
        <v>0</v>
      </c>
      <c r="N1012" s="728">
        <v>1</v>
      </c>
      <c r="O1012" s="813">
        <v>0.5</v>
      </c>
      <c r="P1012" s="729">
        <v>0</v>
      </c>
      <c r="Q1012" s="746"/>
      <c r="R1012" s="728">
        <v>1</v>
      </c>
      <c r="S1012" s="746">
        <v>1</v>
      </c>
      <c r="T1012" s="813">
        <v>0.5</v>
      </c>
      <c r="U1012" s="769">
        <v>1</v>
      </c>
    </row>
    <row r="1013" spans="1:21" ht="14.4" customHeight="1" x14ac:dyDescent="0.3">
      <c r="A1013" s="727">
        <v>32</v>
      </c>
      <c r="B1013" s="728" t="s">
        <v>2677</v>
      </c>
      <c r="C1013" s="728" t="s">
        <v>2683</v>
      </c>
      <c r="D1013" s="811" t="s">
        <v>5087</v>
      </c>
      <c r="E1013" s="812" t="s">
        <v>2699</v>
      </c>
      <c r="F1013" s="728" t="s">
        <v>2678</v>
      </c>
      <c r="G1013" s="728" t="s">
        <v>3718</v>
      </c>
      <c r="H1013" s="728" t="s">
        <v>568</v>
      </c>
      <c r="I1013" s="728" t="s">
        <v>3719</v>
      </c>
      <c r="J1013" s="728" t="s">
        <v>1641</v>
      </c>
      <c r="K1013" s="728" t="s">
        <v>3720</v>
      </c>
      <c r="L1013" s="729">
        <v>0</v>
      </c>
      <c r="M1013" s="729">
        <v>0</v>
      </c>
      <c r="N1013" s="728">
        <v>2</v>
      </c>
      <c r="O1013" s="813">
        <v>0.5</v>
      </c>
      <c r="P1013" s="729">
        <v>0</v>
      </c>
      <c r="Q1013" s="746"/>
      <c r="R1013" s="728">
        <v>2</v>
      </c>
      <c r="S1013" s="746">
        <v>1</v>
      </c>
      <c r="T1013" s="813">
        <v>0.5</v>
      </c>
      <c r="U1013" s="769">
        <v>1</v>
      </c>
    </row>
    <row r="1014" spans="1:21" ht="14.4" customHeight="1" x14ac:dyDescent="0.3">
      <c r="A1014" s="727">
        <v>32</v>
      </c>
      <c r="B1014" s="728" t="s">
        <v>2677</v>
      </c>
      <c r="C1014" s="728" t="s">
        <v>2683</v>
      </c>
      <c r="D1014" s="811" t="s">
        <v>5087</v>
      </c>
      <c r="E1014" s="812" t="s">
        <v>2699</v>
      </c>
      <c r="F1014" s="728" t="s">
        <v>2678</v>
      </c>
      <c r="G1014" s="728" t="s">
        <v>2802</v>
      </c>
      <c r="H1014" s="728" t="s">
        <v>568</v>
      </c>
      <c r="I1014" s="728" t="s">
        <v>3296</v>
      </c>
      <c r="J1014" s="728" t="s">
        <v>805</v>
      </c>
      <c r="K1014" s="728" t="s">
        <v>3198</v>
      </c>
      <c r="L1014" s="729">
        <v>91.11</v>
      </c>
      <c r="M1014" s="729">
        <v>273.33</v>
      </c>
      <c r="N1014" s="728">
        <v>3</v>
      </c>
      <c r="O1014" s="813">
        <v>1</v>
      </c>
      <c r="P1014" s="729"/>
      <c r="Q1014" s="746">
        <v>0</v>
      </c>
      <c r="R1014" s="728"/>
      <c r="S1014" s="746">
        <v>0</v>
      </c>
      <c r="T1014" s="813"/>
      <c r="U1014" s="769">
        <v>0</v>
      </c>
    </row>
    <row r="1015" spans="1:21" ht="14.4" customHeight="1" x14ac:dyDescent="0.3">
      <c r="A1015" s="727">
        <v>32</v>
      </c>
      <c r="B1015" s="728" t="s">
        <v>2677</v>
      </c>
      <c r="C1015" s="728" t="s">
        <v>2683</v>
      </c>
      <c r="D1015" s="811" t="s">
        <v>5087</v>
      </c>
      <c r="E1015" s="812" t="s">
        <v>2699</v>
      </c>
      <c r="F1015" s="728" t="s">
        <v>2678</v>
      </c>
      <c r="G1015" s="728" t="s">
        <v>2802</v>
      </c>
      <c r="H1015" s="728" t="s">
        <v>568</v>
      </c>
      <c r="I1015" s="728" t="s">
        <v>3297</v>
      </c>
      <c r="J1015" s="728" t="s">
        <v>805</v>
      </c>
      <c r="K1015" s="728" t="s">
        <v>3198</v>
      </c>
      <c r="L1015" s="729">
        <v>91.11</v>
      </c>
      <c r="M1015" s="729">
        <v>273.33</v>
      </c>
      <c r="N1015" s="728">
        <v>3</v>
      </c>
      <c r="O1015" s="813">
        <v>1</v>
      </c>
      <c r="P1015" s="729"/>
      <c r="Q1015" s="746">
        <v>0</v>
      </c>
      <c r="R1015" s="728"/>
      <c r="S1015" s="746">
        <v>0</v>
      </c>
      <c r="T1015" s="813"/>
      <c r="U1015" s="769">
        <v>0</v>
      </c>
    </row>
    <row r="1016" spans="1:21" ht="14.4" customHeight="1" x14ac:dyDescent="0.3">
      <c r="A1016" s="727">
        <v>32</v>
      </c>
      <c r="B1016" s="728" t="s">
        <v>2677</v>
      </c>
      <c r="C1016" s="728" t="s">
        <v>2683</v>
      </c>
      <c r="D1016" s="811" t="s">
        <v>5087</v>
      </c>
      <c r="E1016" s="812" t="s">
        <v>2699</v>
      </c>
      <c r="F1016" s="728" t="s">
        <v>2678</v>
      </c>
      <c r="G1016" s="728" t="s">
        <v>2802</v>
      </c>
      <c r="H1016" s="728" t="s">
        <v>568</v>
      </c>
      <c r="I1016" s="728" t="s">
        <v>3300</v>
      </c>
      <c r="J1016" s="728" t="s">
        <v>805</v>
      </c>
      <c r="K1016" s="728" t="s">
        <v>3299</v>
      </c>
      <c r="L1016" s="729">
        <v>182.22</v>
      </c>
      <c r="M1016" s="729">
        <v>364.44</v>
      </c>
      <c r="N1016" s="728">
        <v>2</v>
      </c>
      <c r="O1016" s="813">
        <v>1.5</v>
      </c>
      <c r="P1016" s="729"/>
      <c r="Q1016" s="746">
        <v>0</v>
      </c>
      <c r="R1016" s="728"/>
      <c r="S1016" s="746">
        <v>0</v>
      </c>
      <c r="T1016" s="813"/>
      <c r="U1016" s="769">
        <v>0</v>
      </c>
    </row>
    <row r="1017" spans="1:21" ht="14.4" customHeight="1" x14ac:dyDescent="0.3">
      <c r="A1017" s="727">
        <v>32</v>
      </c>
      <c r="B1017" s="728" t="s">
        <v>2677</v>
      </c>
      <c r="C1017" s="728" t="s">
        <v>2683</v>
      </c>
      <c r="D1017" s="811" t="s">
        <v>5087</v>
      </c>
      <c r="E1017" s="812" t="s">
        <v>2699</v>
      </c>
      <c r="F1017" s="728" t="s">
        <v>2678</v>
      </c>
      <c r="G1017" s="728" t="s">
        <v>3721</v>
      </c>
      <c r="H1017" s="728" t="s">
        <v>568</v>
      </c>
      <c r="I1017" s="728" t="s">
        <v>3722</v>
      </c>
      <c r="J1017" s="728" t="s">
        <v>3723</v>
      </c>
      <c r="K1017" s="728" t="s">
        <v>3724</v>
      </c>
      <c r="L1017" s="729">
        <v>745.52</v>
      </c>
      <c r="M1017" s="729">
        <v>745.52</v>
      </c>
      <c r="N1017" s="728">
        <v>1</v>
      </c>
      <c r="O1017" s="813">
        <v>0.5</v>
      </c>
      <c r="P1017" s="729"/>
      <c r="Q1017" s="746">
        <v>0</v>
      </c>
      <c r="R1017" s="728"/>
      <c r="S1017" s="746">
        <v>0</v>
      </c>
      <c r="T1017" s="813"/>
      <c r="U1017" s="769">
        <v>0</v>
      </c>
    </row>
    <row r="1018" spans="1:21" ht="14.4" customHeight="1" x14ac:dyDescent="0.3">
      <c r="A1018" s="727">
        <v>32</v>
      </c>
      <c r="B1018" s="728" t="s">
        <v>2677</v>
      </c>
      <c r="C1018" s="728" t="s">
        <v>2683</v>
      </c>
      <c r="D1018" s="811" t="s">
        <v>5087</v>
      </c>
      <c r="E1018" s="812" t="s">
        <v>2699</v>
      </c>
      <c r="F1018" s="728" t="s">
        <v>2678</v>
      </c>
      <c r="G1018" s="728" t="s">
        <v>2751</v>
      </c>
      <c r="H1018" s="728" t="s">
        <v>661</v>
      </c>
      <c r="I1018" s="728" t="s">
        <v>2260</v>
      </c>
      <c r="J1018" s="728" t="s">
        <v>2261</v>
      </c>
      <c r="K1018" s="728" t="s">
        <v>2262</v>
      </c>
      <c r="L1018" s="729">
        <v>846.47</v>
      </c>
      <c r="M1018" s="729">
        <v>846.47</v>
      </c>
      <c r="N1018" s="728">
        <v>1</v>
      </c>
      <c r="O1018" s="813">
        <v>0.5</v>
      </c>
      <c r="P1018" s="729">
        <v>846.47</v>
      </c>
      <c r="Q1018" s="746">
        <v>1</v>
      </c>
      <c r="R1018" s="728">
        <v>1</v>
      </c>
      <c r="S1018" s="746">
        <v>1</v>
      </c>
      <c r="T1018" s="813">
        <v>0.5</v>
      </c>
      <c r="U1018" s="769">
        <v>1</v>
      </c>
    </row>
    <row r="1019" spans="1:21" ht="14.4" customHeight="1" x14ac:dyDescent="0.3">
      <c r="A1019" s="727">
        <v>32</v>
      </c>
      <c r="B1019" s="728" t="s">
        <v>2677</v>
      </c>
      <c r="C1019" s="728" t="s">
        <v>2683</v>
      </c>
      <c r="D1019" s="811" t="s">
        <v>5087</v>
      </c>
      <c r="E1019" s="812" t="s">
        <v>2699</v>
      </c>
      <c r="F1019" s="728" t="s">
        <v>2678</v>
      </c>
      <c r="G1019" s="728" t="s">
        <v>2751</v>
      </c>
      <c r="H1019" s="728" t="s">
        <v>661</v>
      </c>
      <c r="I1019" s="728" t="s">
        <v>2260</v>
      </c>
      <c r="J1019" s="728" t="s">
        <v>2261</v>
      </c>
      <c r="K1019" s="728" t="s">
        <v>2262</v>
      </c>
      <c r="L1019" s="729">
        <v>3231.81</v>
      </c>
      <c r="M1019" s="729">
        <v>6463.62</v>
      </c>
      <c r="N1019" s="728">
        <v>2</v>
      </c>
      <c r="O1019" s="813">
        <v>1</v>
      </c>
      <c r="P1019" s="729">
        <v>3231.81</v>
      </c>
      <c r="Q1019" s="746">
        <v>0.5</v>
      </c>
      <c r="R1019" s="728">
        <v>1</v>
      </c>
      <c r="S1019" s="746">
        <v>0.5</v>
      </c>
      <c r="T1019" s="813">
        <v>0.5</v>
      </c>
      <c r="U1019" s="769">
        <v>0.5</v>
      </c>
    </row>
    <row r="1020" spans="1:21" ht="14.4" customHeight="1" x14ac:dyDescent="0.3">
      <c r="A1020" s="727">
        <v>32</v>
      </c>
      <c r="B1020" s="728" t="s">
        <v>2677</v>
      </c>
      <c r="C1020" s="728" t="s">
        <v>2683</v>
      </c>
      <c r="D1020" s="811" t="s">
        <v>5087</v>
      </c>
      <c r="E1020" s="812" t="s">
        <v>2699</v>
      </c>
      <c r="F1020" s="728" t="s">
        <v>2678</v>
      </c>
      <c r="G1020" s="728" t="s">
        <v>2808</v>
      </c>
      <c r="H1020" s="728" t="s">
        <v>568</v>
      </c>
      <c r="I1020" s="728" t="s">
        <v>2944</v>
      </c>
      <c r="J1020" s="728" t="s">
        <v>902</v>
      </c>
      <c r="K1020" s="728" t="s">
        <v>2887</v>
      </c>
      <c r="L1020" s="729">
        <v>42.51</v>
      </c>
      <c r="M1020" s="729">
        <v>85.02</v>
      </c>
      <c r="N1020" s="728">
        <v>2</v>
      </c>
      <c r="O1020" s="813">
        <v>1</v>
      </c>
      <c r="P1020" s="729">
        <v>42.51</v>
      </c>
      <c r="Q1020" s="746">
        <v>0.5</v>
      </c>
      <c r="R1020" s="728">
        <v>1</v>
      </c>
      <c r="S1020" s="746">
        <v>0.5</v>
      </c>
      <c r="T1020" s="813">
        <v>0.5</v>
      </c>
      <c r="U1020" s="769">
        <v>0.5</v>
      </c>
    </row>
    <row r="1021" spans="1:21" ht="14.4" customHeight="1" x14ac:dyDescent="0.3">
      <c r="A1021" s="727">
        <v>32</v>
      </c>
      <c r="B1021" s="728" t="s">
        <v>2677</v>
      </c>
      <c r="C1021" s="728" t="s">
        <v>2683</v>
      </c>
      <c r="D1021" s="811" t="s">
        <v>5087</v>
      </c>
      <c r="E1021" s="812" t="s">
        <v>2699</v>
      </c>
      <c r="F1021" s="728" t="s">
        <v>2678</v>
      </c>
      <c r="G1021" s="728" t="s">
        <v>2811</v>
      </c>
      <c r="H1021" s="728" t="s">
        <v>568</v>
      </c>
      <c r="I1021" s="728" t="s">
        <v>3725</v>
      </c>
      <c r="J1021" s="728" t="s">
        <v>3726</v>
      </c>
      <c r="K1021" s="728" t="s">
        <v>3727</v>
      </c>
      <c r="L1021" s="729">
        <v>424.24</v>
      </c>
      <c r="M1021" s="729">
        <v>424.24</v>
      </c>
      <c r="N1021" s="728">
        <v>1</v>
      </c>
      <c r="O1021" s="813">
        <v>1</v>
      </c>
      <c r="P1021" s="729"/>
      <c r="Q1021" s="746">
        <v>0</v>
      </c>
      <c r="R1021" s="728"/>
      <c r="S1021" s="746">
        <v>0</v>
      </c>
      <c r="T1021" s="813"/>
      <c r="U1021" s="769">
        <v>0</v>
      </c>
    </row>
    <row r="1022" spans="1:21" ht="14.4" customHeight="1" x14ac:dyDescent="0.3">
      <c r="A1022" s="727">
        <v>32</v>
      </c>
      <c r="B1022" s="728" t="s">
        <v>2677</v>
      </c>
      <c r="C1022" s="728" t="s">
        <v>2683</v>
      </c>
      <c r="D1022" s="811" t="s">
        <v>5087</v>
      </c>
      <c r="E1022" s="812" t="s">
        <v>2699</v>
      </c>
      <c r="F1022" s="728" t="s">
        <v>2678</v>
      </c>
      <c r="G1022" s="728" t="s">
        <v>2998</v>
      </c>
      <c r="H1022" s="728" t="s">
        <v>568</v>
      </c>
      <c r="I1022" s="728" t="s">
        <v>2999</v>
      </c>
      <c r="J1022" s="728" t="s">
        <v>1072</v>
      </c>
      <c r="K1022" s="728" t="s">
        <v>3000</v>
      </c>
      <c r="L1022" s="729">
        <v>107.27</v>
      </c>
      <c r="M1022" s="729">
        <v>429.08</v>
      </c>
      <c r="N1022" s="728">
        <v>4</v>
      </c>
      <c r="O1022" s="813">
        <v>0.5</v>
      </c>
      <c r="P1022" s="729"/>
      <c r="Q1022" s="746">
        <v>0</v>
      </c>
      <c r="R1022" s="728"/>
      <c r="S1022" s="746">
        <v>0</v>
      </c>
      <c r="T1022" s="813"/>
      <c r="U1022" s="769">
        <v>0</v>
      </c>
    </row>
    <row r="1023" spans="1:21" ht="14.4" customHeight="1" x14ac:dyDescent="0.3">
      <c r="A1023" s="727">
        <v>32</v>
      </c>
      <c r="B1023" s="728" t="s">
        <v>2677</v>
      </c>
      <c r="C1023" s="728" t="s">
        <v>2683</v>
      </c>
      <c r="D1023" s="811" t="s">
        <v>5087</v>
      </c>
      <c r="E1023" s="812" t="s">
        <v>2699</v>
      </c>
      <c r="F1023" s="728" t="s">
        <v>2678</v>
      </c>
      <c r="G1023" s="728" t="s">
        <v>2815</v>
      </c>
      <c r="H1023" s="728" t="s">
        <v>568</v>
      </c>
      <c r="I1023" s="728" t="s">
        <v>2816</v>
      </c>
      <c r="J1023" s="728" t="s">
        <v>1042</v>
      </c>
      <c r="K1023" s="728" t="s">
        <v>2817</v>
      </c>
      <c r="L1023" s="729">
        <v>420.07</v>
      </c>
      <c r="M1023" s="729">
        <v>6301.0500000000011</v>
      </c>
      <c r="N1023" s="728">
        <v>15</v>
      </c>
      <c r="O1023" s="813">
        <v>10.5</v>
      </c>
      <c r="P1023" s="729">
        <v>2520.42</v>
      </c>
      <c r="Q1023" s="746">
        <v>0.39999999999999997</v>
      </c>
      <c r="R1023" s="728">
        <v>6</v>
      </c>
      <c r="S1023" s="746">
        <v>0.4</v>
      </c>
      <c r="T1023" s="813">
        <v>4</v>
      </c>
      <c r="U1023" s="769">
        <v>0.38095238095238093</v>
      </c>
    </row>
    <row r="1024" spans="1:21" ht="14.4" customHeight="1" x14ac:dyDescent="0.3">
      <c r="A1024" s="727">
        <v>32</v>
      </c>
      <c r="B1024" s="728" t="s">
        <v>2677</v>
      </c>
      <c r="C1024" s="728" t="s">
        <v>2683</v>
      </c>
      <c r="D1024" s="811" t="s">
        <v>5087</v>
      </c>
      <c r="E1024" s="812" t="s">
        <v>2699</v>
      </c>
      <c r="F1024" s="728" t="s">
        <v>2678</v>
      </c>
      <c r="G1024" s="728" t="s">
        <v>2815</v>
      </c>
      <c r="H1024" s="728" t="s">
        <v>568</v>
      </c>
      <c r="I1024" s="728" t="s">
        <v>2816</v>
      </c>
      <c r="J1024" s="728" t="s">
        <v>1042</v>
      </c>
      <c r="K1024" s="728" t="s">
        <v>2817</v>
      </c>
      <c r="L1024" s="729">
        <v>421.79</v>
      </c>
      <c r="M1024" s="729">
        <v>2952.53</v>
      </c>
      <c r="N1024" s="728">
        <v>7</v>
      </c>
      <c r="O1024" s="813">
        <v>5</v>
      </c>
      <c r="P1024" s="729">
        <v>1687.16</v>
      </c>
      <c r="Q1024" s="746">
        <v>0.5714285714285714</v>
      </c>
      <c r="R1024" s="728">
        <v>4</v>
      </c>
      <c r="S1024" s="746">
        <v>0.5714285714285714</v>
      </c>
      <c r="T1024" s="813">
        <v>2.5</v>
      </c>
      <c r="U1024" s="769">
        <v>0.5</v>
      </c>
    </row>
    <row r="1025" spans="1:21" ht="14.4" customHeight="1" x14ac:dyDescent="0.3">
      <c r="A1025" s="727">
        <v>32</v>
      </c>
      <c r="B1025" s="728" t="s">
        <v>2677</v>
      </c>
      <c r="C1025" s="728" t="s">
        <v>2683</v>
      </c>
      <c r="D1025" s="811" t="s">
        <v>5087</v>
      </c>
      <c r="E1025" s="812" t="s">
        <v>2699</v>
      </c>
      <c r="F1025" s="728" t="s">
        <v>2678</v>
      </c>
      <c r="G1025" s="728" t="s">
        <v>2752</v>
      </c>
      <c r="H1025" s="728" t="s">
        <v>568</v>
      </c>
      <c r="I1025" s="728" t="s">
        <v>2753</v>
      </c>
      <c r="J1025" s="728" t="s">
        <v>1001</v>
      </c>
      <c r="K1025" s="728" t="s">
        <v>2754</v>
      </c>
      <c r="L1025" s="729">
        <v>33</v>
      </c>
      <c r="M1025" s="729">
        <v>132</v>
      </c>
      <c r="N1025" s="728">
        <v>4</v>
      </c>
      <c r="O1025" s="813">
        <v>1</v>
      </c>
      <c r="P1025" s="729">
        <v>132</v>
      </c>
      <c r="Q1025" s="746">
        <v>1</v>
      </c>
      <c r="R1025" s="728">
        <v>4</v>
      </c>
      <c r="S1025" s="746">
        <v>1</v>
      </c>
      <c r="T1025" s="813">
        <v>1</v>
      </c>
      <c r="U1025" s="769">
        <v>1</v>
      </c>
    </row>
    <row r="1026" spans="1:21" ht="14.4" customHeight="1" x14ac:dyDescent="0.3">
      <c r="A1026" s="727">
        <v>32</v>
      </c>
      <c r="B1026" s="728" t="s">
        <v>2677</v>
      </c>
      <c r="C1026" s="728" t="s">
        <v>2683</v>
      </c>
      <c r="D1026" s="811" t="s">
        <v>5087</v>
      </c>
      <c r="E1026" s="812" t="s">
        <v>2699</v>
      </c>
      <c r="F1026" s="728" t="s">
        <v>2678</v>
      </c>
      <c r="G1026" s="728" t="s">
        <v>3728</v>
      </c>
      <c r="H1026" s="728" t="s">
        <v>568</v>
      </c>
      <c r="I1026" s="728" t="s">
        <v>3729</v>
      </c>
      <c r="J1026" s="728" t="s">
        <v>1290</v>
      </c>
      <c r="K1026" s="728" t="s">
        <v>3730</v>
      </c>
      <c r="L1026" s="729">
        <v>34.15</v>
      </c>
      <c r="M1026" s="729">
        <v>102.44999999999999</v>
      </c>
      <c r="N1026" s="728">
        <v>3</v>
      </c>
      <c r="O1026" s="813">
        <v>1</v>
      </c>
      <c r="P1026" s="729"/>
      <c r="Q1026" s="746">
        <v>0</v>
      </c>
      <c r="R1026" s="728"/>
      <c r="S1026" s="746">
        <v>0</v>
      </c>
      <c r="T1026" s="813"/>
      <c r="U1026" s="769">
        <v>0</v>
      </c>
    </row>
    <row r="1027" spans="1:21" ht="14.4" customHeight="1" x14ac:dyDescent="0.3">
      <c r="A1027" s="727">
        <v>32</v>
      </c>
      <c r="B1027" s="728" t="s">
        <v>2677</v>
      </c>
      <c r="C1027" s="728" t="s">
        <v>2683</v>
      </c>
      <c r="D1027" s="811" t="s">
        <v>5087</v>
      </c>
      <c r="E1027" s="812" t="s">
        <v>2699</v>
      </c>
      <c r="F1027" s="728" t="s">
        <v>2678</v>
      </c>
      <c r="G1027" s="728" t="s">
        <v>3731</v>
      </c>
      <c r="H1027" s="728" t="s">
        <v>568</v>
      </c>
      <c r="I1027" s="728" t="s">
        <v>3732</v>
      </c>
      <c r="J1027" s="728" t="s">
        <v>1666</v>
      </c>
      <c r="K1027" s="728" t="s">
        <v>3733</v>
      </c>
      <c r="L1027" s="729">
        <v>164.01</v>
      </c>
      <c r="M1027" s="729">
        <v>164.01</v>
      </c>
      <c r="N1027" s="728">
        <v>1</v>
      </c>
      <c r="O1027" s="813">
        <v>1</v>
      </c>
      <c r="P1027" s="729">
        <v>164.01</v>
      </c>
      <c r="Q1027" s="746">
        <v>1</v>
      </c>
      <c r="R1027" s="728">
        <v>1</v>
      </c>
      <c r="S1027" s="746">
        <v>1</v>
      </c>
      <c r="T1027" s="813">
        <v>1</v>
      </c>
      <c r="U1027" s="769">
        <v>1</v>
      </c>
    </row>
    <row r="1028" spans="1:21" ht="14.4" customHeight="1" x14ac:dyDescent="0.3">
      <c r="A1028" s="727">
        <v>32</v>
      </c>
      <c r="B1028" s="728" t="s">
        <v>2677</v>
      </c>
      <c r="C1028" s="728" t="s">
        <v>2683</v>
      </c>
      <c r="D1028" s="811" t="s">
        <v>5087</v>
      </c>
      <c r="E1028" s="812" t="s">
        <v>2699</v>
      </c>
      <c r="F1028" s="728" t="s">
        <v>2678</v>
      </c>
      <c r="G1028" s="728" t="s">
        <v>3501</v>
      </c>
      <c r="H1028" s="728" t="s">
        <v>568</v>
      </c>
      <c r="I1028" s="728" t="s">
        <v>3502</v>
      </c>
      <c r="J1028" s="728" t="s">
        <v>1438</v>
      </c>
      <c r="K1028" s="728" t="s">
        <v>3503</v>
      </c>
      <c r="L1028" s="729">
        <v>48.09</v>
      </c>
      <c r="M1028" s="729">
        <v>96.18</v>
      </c>
      <c r="N1028" s="728">
        <v>2</v>
      </c>
      <c r="O1028" s="813">
        <v>1</v>
      </c>
      <c r="P1028" s="729"/>
      <c r="Q1028" s="746">
        <v>0</v>
      </c>
      <c r="R1028" s="728"/>
      <c r="S1028" s="746">
        <v>0</v>
      </c>
      <c r="T1028" s="813"/>
      <c r="U1028" s="769">
        <v>0</v>
      </c>
    </row>
    <row r="1029" spans="1:21" ht="14.4" customHeight="1" x14ac:dyDescent="0.3">
      <c r="A1029" s="727">
        <v>32</v>
      </c>
      <c r="B1029" s="728" t="s">
        <v>2677</v>
      </c>
      <c r="C1029" s="728" t="s">
        <v>2683</v>
      </c>
      <c r="D1029" s="811" t="s">
        <v>5087</v>
      </c>
      <c r="E1029" s="812" t="s">
        <v>2699</v>
      </c>
      <c r="F1029" s="728" t="s">
        <v>2678</v>
      </c>
      <c r="G1029" s="728" t="s">
        <v>3504</v>
      </c>
      <c r="H1029" s="728" t="s">
        <v>568</v>
      </c>
      <c r="I1029" s="728" t="s">
        <v>3505</v>
      </c>
      <c r="J1029" s="728" t="s">
        <v>820</v>
      </c>
      <c r="K1029" s="728" t="s">
        <v>3506</v>
      </c>
      <c r="L1029" s="729">
        <v>27.28</v>
      </c>
      <c r="M1029" s="729">
        <v>54.56</v>
      </c>
      <c r="N1029" s="728">
        <v>2</v>
      </c>
      <c r="O1029" s="813">
        <v>0.5</v>
      </c>
      <c r="P1029" s="729"/>
      <c r="Q1029" s="746">
        <v>0</v>
      </c>
      <c r="R1029" s="728"/>
      <c r="S1029" s="746">
        <v>0</v>
      </c>
      <c r="T1029" s="813"/>
      <c r="U1029" s="769">
        <v>0</v>
      </c>
    </row>
    <row r="1030" spans="1:21" ht="14.4" customHeight="1" x14ac:dyDescent="0.3">
      <c r="A1030" s="727">
        <v>32</v>
      </c>
      <c r="B1030" s="728" t="s">
        <v>2677</v>
      </c>
      <c r="C1030" s="728" t="s">
        <v>2683</v>
      </c>
      <c r="D1030" s="811" t="s">
        <v>5087</v>
      </c>
      <c r="E1030" s="812" t="s">
        <v>2699</v>
      </c>
      <c r="F1030" s="728" t="s">
        <v>2678</v>
      </c>
      <c r="G1030" s="728" t="s">
        <v>3734</v>
      </c>
      <c r="H1030" s="728" t="s">
        <v>568</v>
      </c>
      <c r="I1030" s="728" t="s">
        <v>3735</v>
      </c>
      <c r="J1030" s="728" t="s">
        <v>3736</v>
      </c>
      <c r="K1030" s="728" t="s">
        <v>3737</v>
      </c>
      <c r="L1030" s="729">
        <v>72.47</v>
      </c>
      <c r="M1030" s="729">
        <v>72.47</v>
      </c>
      <c r="N1030" s="728">
        <v>1</v>
      </c>
      <c r="O1030" s="813">
        <v>0.5</v>
      </c>
      <c r="P1030" s="729">
        <v>72.47</v>
      </c>
      <c r="Q1030" s="746">
        <v>1</v>
      </c>
      <c r="R1030" s="728">
        <v>1</v>
      </c>
      <c r="S1030" s="746">
        <v>1</v>
      </c>
      <c r="T1030" s="813">
        <v>0.5</v>
      </c>
      <c r="U1030" s="769">
        <v>1</v>
      </c>
    </row>
    <row r="1031" spans="1:21" ht="14.4" customHeight="1" x14ac:dyDescent="0.3">
      <c r="A1031" s="727">
        <v>32</v>
      </c>
      <c r="B1031" s="728" t="s">
        <v>2677</v>
      </c>
      <c r="C1031" s="728" t="s">
        <v>2683</v>
      </c>
      <c r="D1031" s="811" t="s">
        <v>5087</v>
      </c>
      <c r="E1031" s="812" t="s">
        <v>2699</v>
      </c>
      <c r="F1031" s="728" t="s">
        <v>2678</v>
      </c>
      <c r="G1031" s="728" t="s">
        <v>2892</v>
      </c>
      <c r="H1031" s="728" t="s">
        <v>568</v>
      </c>
      <c r="I1031" s="728" t="s">
        <v>3738</v>
      </c>
      <c r="J1031" s="728" t="s">
        <v>2894</v>
      </c>
      <c r="K1031" s="728" t="s">
        <v>2895</v>
      </c>
      <c r="L1031" s="729">
        <v>95.57</v>
      </c>
      <c r="M1031" s="729">
        <v>191.14</v>
      </c>
      <c r="N1031" s="728">
        <v>2</v>
      </c>
      <c r="O1031" s="813">
        <v>0.5</v>
      </c>
      <c r="P1031" s="729"/>
      <c r="Q1031" s="746">
        <v>0</v>
      </c>
      <c r="R1031" s="728"/>
      <c r="S1031" s="746">
        <v>0</v>
      </c>
      <c r="T1031" s="813"/>
      <c r="U1031" s="769">
        <v>0</v>
      </c>
    </row>
    <row r="1032" spans="1:21" ht="14.4" customHeight="1" x14ac:dyDescent="0.3">
      <c r="A1032" s="727">
        <v>32</v>
      </c>
      <c r="B1032" s="728" t="s">
        <v>2677</v>
      </c>
      <c r="C1032" s="728" t="s">
        <v>2683</v>
      </c>
      <c r="D1032" s="811" t="s">
        <v>5087</v>
      </c>
      <c r="E1032" s="812" t="s">
        <v>2699</v>
      </c>
      <c r="F1032" s="728" t="s">
        <v>2678</v>
      </c>
      <c r="G1032" s="728" t="s">
        <v>3739</v>
      </c>
      <c r="H1032" s="728" t="s">
        <v>568</v>
      </c>
      <c r="I1032" s="728" t="s">
        <v>3740</v>
      </c>
      <c r="J1032" s="728" t="s">
        <v>3741</v>
      </c>
      <c r="K1032" s="728" t="s">
        <v>3742</v>
      </c>
      <c r="L1032" s="729">
        <v>0</v>
      </c>
      <c r="M1032" s="729">
        <v>0</v>
      </c>
      <c r="N1032" s="728">
        <v>1</v>
      </c>
      <c r="O1032" s="813">
        <v>0.5</v>
      </c>
      <c r="P1032" s="729">
        <v>0</v>
      </c>
      <c r="Q1032" s="746"/>
      <c r="R1032" s="728">
        <v>1</v>
      </c>
      <c r="S1032" s="746">
        <v>1</v>
      </c>
      <c r="T1032" s="813">
        <v>0.5</v>
      </c>
      <c r="U1032" s="769">
        <v>1</v>
      </c>
    </row>
    <row r="1033" spans="1:21" ht="14.4" customHeight="1" x14ac:dyDescent="0.3">
      <c r="A1033" s="727">
        <v>32</v>
      </c>
      <c r="B1033" s="728" t="s">
        <v>2677</v>
      </c>
      <c r="C1033" s="728" t="s">
        <v>2683</v>
      </c>
      <c r="D1033" s="811" t="s">
        <v>5087</v>
      </c>
      <c r="E1033" s="812" t="s">
        <v>2699</v>
      </c>
      <c r="F1033" s="728" t="s">
        <v>2678</v>
      </c>
      <c r="G1033" s="728" t="s">
        <v>3327</v>
      </c>
      <c r="H1033" s="728" t="s">
        <v>568</v>
      </c>
      <c r="I1033" s="728" t="s">
        <v>3328</v>
      </c>
      <c r="J1033" s="728" t="s">
        <v>1231</v>
      </c>
      <c r="K1033" s="728" t="s">
        <v>3329</v>
      </c>
      <c r="L1033" s="729">
        <v>76.22</v>
      </c>
      <c r="M1033" s="729">
        <v>76.22</v>
      </c>
      <c r="N1033" s="728">
        <v>1</v>
      </c>
      <c r="O1033" s="813">
        <v>0.5</v>
      </c>
      <c r="P1033" s="729">
        <v>76.22</v>
      </c>
      <c r="Q1033" s="746">
        <v>1</v>
      </c>
      <c r="R1033" s="728">
        <v>1</v>
      </c>
      <c r="S1033" s="746">
        <v>1</v>
      </c>
      <c r="T1033" s="813">
        <v>0.5</v>
      </c>
      <c r="U1033" s="769">
        <v>1</v>
      </c>
    </row>
    <row r="1034" spans="1:21" ht="14.4" customHeight="1" x14ac:dyDescent="0.3">
      <c r="A1034" s="727">
        <v>32</v>
      </c>
      <c r="B1034" s="728" t="s">
        <v>2677</v>
      </c>
      <c r="C1034" s="728" t="s">
        <v>2683</v>
      </c>
      <c r="D1034" s="811" t="s">
        <v>5087</v>
      </c>
      <c r="E1034" s="812" t="s">
        <v>2699</v>
      </c>
      <c r="F1034" s="728" t="s">
        <v>2678</v>
      </c>
      <c r="G1034" s="728" t="s">
        <v>3135</v>
      </c>
      <c r="H1034" s="728" t="s">
        <v>661</v>
      </c>
      <c r="I1034" s="728" t="s">
        <v>3136</v>
      </c>
      <c r="J1034" s="728" t="s">
        <v>2148</v>
      </c>
      <c r="K1034" s="728" t="s">
        <v>3137</v>
      </c>
      <c r="L1034" s="729">
        <v>186.87</v>
      </c>
      <c r="M1034" s="729">
        <v>186.87</v>
      </c>
      <c r="N1034" s="728">
        <v>1</v>
      </c>
      <c r="O1034" s="813">
        <v>0.5</v>
      </c>
      <c r="P1034" s="729">
        <v>186.87</v>
      </c>
      <c r="Q1034" s="746">
        <v>1</v>
      </c>
      <c r="R1034" s="728">
        <v>1</v>
      </c>
      <c r="S1034" s="746">
        <v>1</v>
      </c>
      <c r="T1034" s="813">
        <v>0.5</v>
      </c>
      <c r="U1034" s="769">
        <v>1</v>
      </c>
    </row>
    <row r="1035" spans="1:21" ht="14.4" customHeight="1" x14ac:dyDescent="0.3">
      <c r="A1035" s="727">
        <v>32</v>
      </c>
      <c r="B1035" s="728" t="s">
        <v>2677</v>
      </c>
      <c r="C1035" s="728" t="s">
        <v>2683</v>
      </c>
      <c r="D1035" s="811" t="s">
        <v>5087</v>
      </c>
      <c r="E1035" s="812" t="s">
        <v>2699</v>
      </c>
      <c r="F1035" s="728" t="s">
        <v>2678</v>
      </c>
      <c r="G1035" s="728" t="s">
        <v>3743</v>
      </c>
      <c r="H1035" s="728" t="s">
        <v>568</v>
      </c>
      <c r="I1035" s="728" t="s">
        <v>3744</v>
      </c>
      <c r="J1035" s="728" t="s">
        <v>1471</v>
      </c>
      <c r="K1035" s="728" t="s">
        <v>3745</v>
      </c>
      <c r="L1035" s="729">
        <v>0</v>
      </c>
      <c r="M1035" s="729">
        <v>0</v>
      </c>
      <c r="N1035" s="728">
        <v>1</v>
      </c>
      <c r="O1035" s="813">
        <v>0.5</v>
      </c>
      <c r="P1035" s="729"/>
      <c r="Q1035" s="746"/>
      <c r="R1035" s="728"/>
      <c r="S1035" s="746">
        <v>0</v>
      </c>
      <c r="T1035" s="813"/>
      <c r="U1035" s="769">
        <v>0</v>
      </c>
    </row>
    <row r="1036" spans="1:21" ht="14.4" customHeight="1" x14ac:dyDescent="0.3">
      <c r="A1036" s="727">
        <v>32</v>
      </c>
      <c r="B1036" s="728" t="s">
        <v>2677</v>
      </c>
      <c r="C1036" s="728" t="s">
        <v>2683</v>
      </c>
      <c r="D1036" s="811" t="s">
        <v>5087</v>
      </c>
      <c r="E1036" s="812" t="s">
        <v>2699</v>
      </c>
      <c r="F1036" s="728" t="s">
        <v>2678</v>
      </c>
      <c r="G1036" s="728" t="s">
        <v>2823</v>
      </c>
      <c r="H1036" s="728" t="s">
        <v>568</v>
      </c>
      <c r="I1036" s="728" t="s">
        <v>3333</v>
      </c>
      <c r="J1036" s="728" t="s">
        <v>1880</v>
      </c>
      <c r="K1036" s="728" t="s">
        <v>3334</v>
      </c>
      <c r="L1036" s="729">
        <v>77.14</v>
      </c>
      <c r="M1036" s="729">
        <v>308.56</v>
      </c>
      <c r="N1036" s="728">
        <v>4</v>
      </c>
      <c r="O1036" s="813">
        <v>1</v>
      </c>
      <c r="P1036" s="729"/>
      <c r="Q1036" s="746">
        <v>0</v>
      </c>
      <c r="R1036" s="728"/>
      <c r="S1036" s="746">
        <v>0</v>
      </c>
      <c r="T1036" s="813"/>
      <c r="U1036" s="769">
        <v>0</v>
      </c>
    </row>
    <row r="1037" spans="1:21" ht="14.4" customHeight="1" x14ac:dyDescent="0.3">
      <c r="A1037" s="727">
        <v>32</v>
      </c>
      <c r="B1037" s="728" t="s">
        <v>2677</v>
      </c>
      <c r="C1037" s="728" t="s">
        <v>2683</v>
      </c>
      <c r="D1037" s="811" t="s">
        <v>5087</v>
      </c>
      <c r="E1037" s="812" t="s">
        <v>2699</v>
      </c>
      <c r="F1037" s="728" t="s">
        <v>2678</v>
      </c>
      <c r="G1037" s="728" t="s">
        <v>2758</v>
      </c>
      <c r="H1037" s="728" t="s">
        <v>568</v>
      </c>
      <c r="I1037" s="728" t="s">
        <v>3070</v>
      </c>
      <c r="J1037" s="728" t="s">
        <v>3071</v>
      </c>
      <c r="K1037" s="728" t="s">
        <v>3072</v>
      </c>
      <c r="L1037" s="729">
        <v>29.31</v>
      </c>
      <c r="M1037" s="729">
        <v>29.31</v>
      </c>
      <c r="N1037" s="728">
        <v>1</v>
      </c>
      <c r="O1037" s="813">
        <v>1</v>
      </c>
      <c r="P1037" s="729">
        <v>29.31</v>
      </c>
      <c r="Q1037" s="746">
        <v>1</v>
      </c>
      <c r="R1037" s="728">
        <v>1</v>
      </c>
      <c r="S1037" s="746">
        <v>1</v>
      </c>
      <c r="T1037" s="813">
        <v>1</v>
      </c>
      <c r="U1037" s="769">
        <v>1</v>
      </c>
    </row>
    <row r="1038" spans="1:21" ht="14.4" customHeight="1" x14ac:dyDescent="0.3">
      <c r="A1038" s="727">
        <v>32</v>
      </c>
      <c r="B1038" s="728" t="s">
        <v>2677</v>
      </c>
      <c r="C1038" s="728" t="s">
        <v>2683</v>
      </c>
      <c r="D1038" s="811" t="s">
        <v>5087</v>
      </c>
      <c r="E1038" s="812" t="s">
        <v>2699</v>
      </c>
      <c r="F1038" s="728" t="s">
        <v>2678</v>
      </c>
      <c r="G1038" s="728" t="s">
        <v>2758</v>
      </c>
      <c r="H1038" s="728" t="s">
        <v>568</v>
      </c>
      <c r="I1038" s="728" t="s">
        <v>3343</v>
      </c>
      <c r="J1038" s="728" t="s">
        <v>3071</v>
      </c>
      <c r="K1038" s="728" t="s">
        <v>3344</v>
      </c>
      <c r="L1038" s="729">
        <v>58.63</v>
      </c>
      <c r="M1038" s="729">
        <v>644.93000000000006</v>
      </c>
      <c r="N1038" s="728">
        <v>11</v>
      </c>
      <c r="O1038" s="813">
        <v>7.5</v>
      </c>
      <c r="P1038" s="729">
        <v>351.78000000000003</v>
      </c>
      <c r="Q1038" s="746">
        <v>0.54545454545454541</v>
      </c>
      <c r="R1038" s="728">
        <v>6</v>
      </c>
      <c r="S1038" s="746">
        <v>0.54545454545454541</v>
      </c>
      <c r="T1038" s="813">
        <v>4.5</v>
      </c>
      <c r="U1038" s="769">
        <v>0.6</v>
      </c>
    </row>
    <row r="1039" spans="1:21" ht="14.4" customHeight="1" x14ac:dyDescent="0.3">
      <c r="A1039" s="727">
        <v>32</v>
      </c>
      <c r="B1039" s="728" t="s">
        <v>2677</v>
      </c>
      <c r="C1039" s="728" t="s">
        <v>2683</v>
      </c>
      <c r="D1039" s="811" t="s">
        <v>5087</v>
      </c>
      <c r="E1039" s="812" t="s">
        <v>2699</v>
      </c>
      <c r="F1039" s="728" t="s">
        <v>2678</v>
      </c>
      <c r="G1039" s="728" t="s">
        <v>2758</v>
      </c>
      <c r="H1039" s="728" t="s">
        <v>568</v>
      </c>
      <c r="I1039" s="728" t="s">
        <v>3118</v>
      </c>
      <c r="J1039" s="728" t="s">
        <v>3119</v>
      </c>
      <c r="K1039" s="728" t="s">
        <v>3120</v>
      </c>
      <c r="L1039" s="729">
        <v>58.62</v>
      </c>
      <c r="M1039" s="729">
        <v>58.62</v>
      </c>
      <c r="N1039" s="728">
        <v>1</v>
      </c>
      <c r="O1039" s="813">
        <v>0.5</v>
      </c>
      <c r="P1039" s="729"/>
      <c r="Q1039" s="746">
        <v>0</v>
      </c>
      <c r="R1039" s="728"/>
      <c r="S1039" s="746">
        <v>0</v>
      </c>
      <c r="T1039" s="813"/>
      <c r="U1039" s="769">
        <v>0</v>
      </c>
    </row>
    <row r="1040" spans="1:21" ht="14.4" customHeight="1" x14ac:dyDescent="0.3">
      <c r="A1040" s="727">
        <v>32</v>
      </c>
      <c r="B1040" s="728" t="s">
        <v>2677</v>
      </c>
      <c r="C1040" s="728" t="s">
        <v>2683</v>
      </c>
      <c r="D1040" s="811" t="s">
        <v>5087</v>
      </c>
      <c r="E1040" s="812" t="s">
        <v>2699</v>
      </c>
      <c r="F1040" s="728" t="s">
        <v>2678</v>
      </c>
      <c r="G1040" s="728" t="s">
        <v>2758</v>
      </c>
      <c r="H1040" s="728" t="s">
        <v>568</v>
      </c>
      <c r="I1040" s="728" t="s">
        <v>2759</v>
      </c>
      <c r="J1040" s="728" t="s">
        <v>2760</v>
      </c>
      <c r="K1040" s="728" t="s">
        <v>2761</v>
      </c>
      <c r="L1040" s="729">
        <v>58.62</v>
      </c>
      <c r="M1040" s="729">
        <v>175.85999999999999</v>
      </c>
      <c r="N1040" s="728">
        <v>3</v>
      </c>
      <c r="O1040" s="813">
        <v>2</v>
      </c>
      <c r="P1040" s="729">
        <v>58.62</v>
      </c>
      <c r="Q1040" s="746">
        <v>0.33333333333333337</v>
      </c>
      <c r="R1040" s="728">
        <v>1</v>
      </c>
      <c r="S1040" s="746">
        <v>0.33333333333333331</v>
      </c>
      <c r="T1040" s="813">
        <v>0.5</v>
      </c>
      <c r="U1040" s="769">
        <v>0.25</v>
      </c>
    </row>
    <row r="1041" spans="1:21" ht="14.4" customHeight="1" x14ac:dyDescent="0.3">
      <c r="A1041" s="727">
        <v>32</v>
      </c>
      <c r="B1041" s="728" t="s">
        <v>2677</v>
      </c>
      <c r="C1041" s="728" t="s">
        <v>2683</v>
      </c>
      <c r="D1041" s="811" t="s">
        <v>5087</v>
      </c>
      <c r="E1041" s="812" t="s">
        <v>2699</v>
      </c>
      <c r="F1041" s="728" t="s">
        <v>2678</v>
      </c>
      <c r="G1041" s="728" t="s">
        <v>2729</v>
      </c>
      <c r="H1041" s="728" t="s">
        <v>568</v>
      </c>
      <c r="I1041" s="728" t="s">
        <v>2730</v>
      </c>
      <c r="J1041" s="728" t="s">
        <v>2731</v>
      </c>
      <c r="K1041" s="728" t="s">
        <v>2732</v>
      </c>
      <c r="L1041" s="729">
        <v>88.76</v>
      </c>
      <c r="M1041" s="729">
        <v>1686.44</v>
      </c>
      <c r="N1041" s="728">
        <v>19</v>
      </c>
      <c r="O1041" s="813">
        <v>4</v>
      </c>
      <c r="P1041" s="729">
        <v>355.04</v>
      </c>
      <c r="Q1041" s="746">
        <v>0.2105263157894737</v>
      </c>
      <c r="R1041" s="728">
        <v>4</v>
      </c>
      <c r="S1041" s="746">
        <v>0.21052631578947367</v>
      </c>
      <c r="T1041" s="813">
        <v>1</v>
      </c>
      <c r="U1041" s="769">
        <v>0.25</v>
      </c>
    </row>
    <row r="1042" spans="1:21" ht="14.4" customHeight="1" x14ac:dyDescent="0.3">
      <c r="A1042" s="727">
        <v>32</v>
      </c>
      <c r="B1042" s="728" t="s">
        <v>2677</v>
      </c>
      <c r="C1042" s="728" t="s">
        <v>2683</v>
      </c>
      <c r="D1042" s="811" t="s">
        <v>5087</v>
      </c>
      <c r="E1042" s="812" t="s">
        <v>2699</v>
      </c>
      <c r="F1042" s="728" t="s">
        <v>2678</v>
      </c>
      <c r="G1042" s="728" t="s">
        <v>3352</v>
      </c>
      <c r="H1042" s="728" t="s">
        <v>568</v>
      </c>
      <c r="I1042" s="728" t="s">
        <v>3746</v>
      </c>
      <c r="J1042" s="728" t="s">
        <v>825</v>
      </c>
      <c r="K1042" s="728" t="s">
        <v>3747</v>
      </c>
      <c r="L1042" s="729">
        <v>0</v>
      </c>
      <c r="M1042" s="729">
        <v>0</v>
      </c>
      <c r="N1042" s="728">
        <v>1</v>
      </c>
      <c r="O1042" s="813">
        <v>0.5</v>
      </c>
      <c r="P1042" s="729">
        <v>0</v>
      </c>
      <c r="Q1042" s="746"/>
      <c r="R1042" s="728">
        <v>1</v>
      </c>
      <c r="S1042" s="746">
        <v>1</v>
      </c>
      <c r="T1042" s="813">
        <v>0.5</v>
      </c>
      <c r="U1042" s="769">
        <v>1</v>
      </c>
    </row>
    <row r="1043" spans="1:21" ht="14.4" customHeight="1" x14ac:dyDescent="0.3">
      <c r="A1043" s="727">
        <v>32</v>
      </c>
      <c r="B1043" s="728" t="s">
        <v>2677</v>
      </c>
      <c r="C1043" s="728" t="s">
        <v>2683</v>
      </c>
      <c r="D1043" s="811" t="s">
        <v>5087</v>
      </c>
      <c r="E1043" s="812" t="s">
        <v>2699</v>
      </c>
      <c r="F1043" s="728" t="s">
        <v>2678</v>
      </c>
      <c r="G1043" s="728" t="s">
        <v>2971</v>
      </c>
      <c r="H1043" s="728" t="s">
        <v>568</v>
      </c>
      <c r="I1043" s="728" t="s">
        <v>3748</v>
      </c>
      <c r="J1043" s="728" t="s">
        <v>2207</v>
      </c>
      <c r="K1043" s="728" t="s">
        <v>3737</v>
      </c>
      <c r="L1043" s="729">
        <v>79.03</v>
      </c>
      <c r="M1043" s="729">
        <v>79.03</v>
      </c>
      <c r="N1043" s="728">
        <v>1</v>
      </c>
      <c r="O1043" s="813">
        <v>1</v>
      </c>
      <c r="P1043" s="729"/>
      <c r="Q1043" s="746">
        <v>0</v>
      </c>
      <c r="R1043" s="728"/>
      <c r="S1043" s="746">
        <v>0</v>
      </c>
      <c r="T1043" s="813"/>
      <c r="U1043" s="769">
        <v>0</v>
      </c>
    </row>
    <row r="1044" spans="1:21" ht="14.4" customHeight="1" x14ac:dyDescent="0.3">
      <c r="A1044" s="727">
        <v>32</v>
      </c>
      <c r="B1044" s="728" t="s">
        <v>2677</v>
      </c>
      <c r="C1044" s="728" t="s">
        <v>2683</v>
      </c>
      <c r="D1044" s="811" t="s">
        <v>5087</v>
      </c>
      <c r="E1044" s="812" t="s">
        <v>2699</v>
      </c>
      <c r="F1044" s="728" t="s">
        <v>2678</v>
      </c>
      <c r="G1044" s="728" t="s">
        <v>2972</v>
      </c>
      <c r="H1044" s="728" t="s">
        <v>568</v>
      </c>
      <c r="I1044" s="728" t="s">
        <v>3220</v>
      </c>
      <c r="J1044" s="728" t="s">
        <v>3013</v>
      </c>
      <c r="K1044" s="728" t="s">
        <v>3221</v>
      </c>
      <c r="L1044" s="729">
        <v>49.96</v>
      </c>
      <c r="M1044" s="729">
        <v>299.76</v>
      </c>
      <c r="N1044" s="728">
        <v>6</v>
      </c>
      <c r="O1044" s="813">
        <v>1.5</v>
      </c>
      <c r="P1044" s="729"/>
      <c r="Q1044" s="746">
        <v>0</v>
      </c>
      <c r="R1044" s="728"/>
      <c r="S1044" s="746">
        <v>0</v>
      </c>
      <c r="T1044" s="813"/>
      <c r="U1044" s="769">
        <v>0</v>
      </c>
    </row>
    <row r="1045" spans="1:21" ht="14.4" customHeight="1" x14ac:dyDescent="0.3">
      <c r="A1045" s="727">
        <v>32</v>
      </c>
      <c r="B1045" s="728" t="s">
        <v>2677</v>
      </c>
      <c r="C1045" s="728" t="s">
        <v>2683</v>
      </c>
      <c r="D1045" s="811" t="s">
        <v>5087</v>
      </c>
      <c r="E1045" s="812" t="s">
        <v>2699</v>
      </c>
      <c r="F1045" s="728" t="s">
        <v>2678</v>
      </c>
      <c r="G1045" s="728" t="s">
        <v>3619</v>
      </c>
      <c r="H1045" s="728" t="s">
        <v>568</v>
      </c>
      <c r="I1045" s="728" t="s">
        <v>3749</v>
      </c>
      <c r="J1045" s="728" t="s">
        <v>891</v>
      </c>
      <c r="K1045" s="728" t="s">
        <v>3750</v>
      </c>
      <c r="L1045" s="729">
        <v>0</v>
      </c>
      <c r="M1045" s="729">
        <v>0</v>
      </c>
      <c r="N1045" s="728">
        <v>4</v>
      </c>
      <c r="O1045" s="813">
        <v>0.5</v>
      </c>
      <c r="P1045" s="729"/>
      <c r="Q1045" s="746"/>
      <c r="R1045" s="728"/>
      <c r="S1045" s="746">
        <v>0</v>
      </c>
      <c r="T1045" s="813"/>
      <c r="U1045" s="769">
        <v>0</v>
      </c>
    </row>
    <row r="1046" spans="1:21" ht="14.4" customHeight="1" x14ac:dyDescent="0.3">
      <c r="A1046" s="727">
        <v>32</v>
      </c>
      <c r="B1046" s="728" t="s">
        <v>2677</v>
      </c>
      <c r="C1046" s="728" t="s">
        <v>2683</v>
      </c>
      <c r="D1046" s="811" t="s">
        <v>5087</v>
      </c>
      <c r="E1046" s="812" t="s">
        <v>2699</v>
      </c>
      <c r="F1046" s="728" t="s">
        <v>2678</v>
      </c>
      <c r="G1046" s="728" t="s">
        <v>3188</v>
      </c>
      <c r="H1046" s="728" t="s">
        <v>568</v>
      </c>
      <c r="I1046" s="728" t="s">
        <v>3189</v>
      </c>
      <c r="J1046" s="728" t="s">
        <v>3190</v>
      </c>
      <c r="K1046" s="728" t="s">
        <v>3191</v>
      </c>
      <c r="L1046" s="729">
        <v>727.03</v>
      </c>
      <c r="M1046" s="729">
        <v>10905.45</v>
      </c>
      <c r="N1046" s="728">
        <v>15</v>
      </c>
      <c r="O1046" s="813">
        <v>3</v>
      </c>
      <c r="P1046" s="729">
        <v>4362.18</v>
      </c>
      <c r="Q1046" s="746">
        <v>0.4</v>
      </c>
      <c r="R1046" s="728">
        <v>6</v>
      </c>
      <c r="S1046" s="746">
        <v>0.4</v>
      </c>
      <c r="T1046" s="813">
        <v>0.5</v>
      </c>
      <c r="U1046" s="769">
        <v>0.16666666666666666</v>
      </c>
    </row>
    <row r="1047" spans="1:21" ht="14.4" customHeight="1" x14ac:dyDescent="0.3">
      <c r="A1047" s="727">
        <v>32</v>
      </c>
      <c r="B1047" s="728" t="s">
        <v>2677</v>
      </c>
      <c r="C1047" s="728" t="s">
        <v>2683</v>
      </c>
      <c r="D1047" s="811" t="s">
        <v>5087</v>
      </c>
      <c r="E1047" s="812" t="s">
        <v>2699</v>
      </c>
      <c r="F1047" s="728" t="s">
        <v>2678</v>
      </c>
      <c r="G1047" s="728" t="s">
        <v>3625</v>
      </c>
      <c r="H1047" s="728" t="s">
        <v>568</v>
      </c>
      <c r="I1047" s="728" t="s">
        <v>3751</v>
      </c>
      <c r="J1047" s="728" t="s">
        <v>1735</v>
      </c>
      <c r="K1047" s="728" t="s">
        <v>3752</v>
      </c>
      <c r="L1047" s="729">
        <v>0</v>
      </c>
      <c r="M1047" s="729">
        <v>0</v>
      </c>
      <c r="N1047" s="728">
        <v>8</v>
      </c>
      <c r="O1047" s="813">
        <v>1.5</v>
      </c>
      <c r="P1047" s="729"/>
      <c r="Q1047" s="746"/>
      <c r="R1047" s="728"/>
      <c r="S1047" s="746">
        <v>0</v>
      </c>
      <c r="T1047" s="813"/>
      <c r="U1047" s="769">
        <v>0</v>
      </c>
    </row>
    <row r="1048" spans="1:21" ht="14.4" customHeight="1" x14ac:dyDescent="0.3">
      <c r="A1048" s="727">
        <v>32</v>
      </c>
      <c r="B1048" s="728" t="s">
        <v>2677</v>
      </c>
      <c r="C1048" s="728" t="s">
        <v>2683</v>
      </c>
      <c r="D1048" s="811" t="s">
        <v>5087</v>
      </c>
      <c r="E1048" s="812" t="s">
        <v>2699</v>
      </c>
      <c r="F1048" s="728" t="s">
        <v>2678</v>
      </c>
      <c r="G1048" s="728" t="s">
        <v>3753</v>
      </c>
      <c r="H1048" s="728" t="s">
        <v>568</v>
      </c>
      <c r="I1048" s="728" t="s">
        <v>3754</v>
      </c>
      <c r="J1048" s="728" t="s">
        <v>3755</v>
      </c>
      <c r="K1048" s="728" t="s">
        <v>2909</v>
      </c>
      <c r="L1048" s="729">
        <v>155.24</v>
      </c>
      <c r="M1048" s="729">
        <v>931.44</v>
      </c>
      <c r="N1048" s="728">
        <v>6</v>
      </c>
      <c r="O1048" s="813">
        <v>2</v>
      </c>
      <c r="P1048" s="729"/>
      <c r="Q1048" s="746">
        <v>0</v>
      </c>
      <c r="R1048" s="728"/>
      <c r="S1048" s="746">
        <v>0</v>
      </c>
      <c r="T1048" s="813"/>
      <c r="U1048" s="769">
        <v>0</v>
      </c>
    </row>
    <row r="1049" spans="1:21" ht="14.4" customHeight="1" x14ac:dyDescent="0.3">
      <c r="A1049" s="727">
        <v>32</v>
      </c>
      <c r="B1049" s="728" t="s">
        <v>2677</v>
      </c>
      <c r="C1049" s="728" t="s">
        <v>2683</v>
      </c>
      <c r="D1049" s="811" t="s">
        <v>5087</v>
      </c>
      <c r="E1049" s="812" t="s">
        <v>2699</v>
      </c>
      <c r="F1049" s="728" t="s">
        <v>2678</v>
      </c>
      <c r="G1049" s="728" t="s">
        <v>3756</v>
      </c>
      <c r="H1049" s="728" t="s">
        <v>568</v>
      </c>
      <c r="I1049" s="728" t="s">
        <v>3757</v>
      </c>
      <c r="J1049" s="728" t="s">
        <v>3758</v>
      </c>
      <c r="K1049" s="728" t="s">
        <v>3759</v>
      </c>
      <c r="L1049" s="729">
        <v>0</v>
      </c>
      <c r="M1049" s="729">
        <v>0</v>
      </c>
      <c r="N1049" s="728">
        <v>6</v>
      </c>
      <c r="O1049" s="813">
        <v>1</v>
      </c>
      <c r="P1049" s="729"/>
      <c r="Q1049" s="746"/>
      <c r="R1049" s="728"/>
      <c r="S1049" s="746">
        <v>0</v>
      </c>
      <c r="T1049" s="813"/>
      <c r="U1049" s="769">
        <v>0</v>
      </c>
    </row>
    <row r="1050" spans="1:21" ht="14.4" customHeight="1" x14ac:dyDescent="0.3">
      <c r="A1050" s="727">
        <v>32</v>
      </c>
      <c r="B1050" s="728" t="s">
        <v>2677</v>
      </c>
      <c r="C1050" s="728" t="s">
        <v>2683</v>
      </c>
      <c r="D1050" s="811" t="s">
        <v>5087</v>
      </c>
      <c r="E1050" s="812" t="s">
        <v>2699</v>
      </c>
      <c r="F1050" s="728" t="s">
        <v>2678</v>
      </c>
      <c r="G1050" s="728" t="s">
        <v>2768</v>
      </c>
      <c r="H1050" s="728" t="s">
        <v>568</v>
      </c>
      <c r="I1050" s="728" t="s">
        <v>2769</v>
      </c>
      <c r="J1050" s="728" t="s">
        <v>934</v>
      </c>
      <c r="K1050" s="728" t="s">
        <v>2770</v>
      </c>
      <c r="L1050" s="729">
        <v>93.71</v>
      </c>
      <c r="M1050" s="729">
        <v>93.71</v>
      </c>
      <c r="N1050" s="728">
        <v>1</v>
      </c>
      <c r="O1050" s="813">
        <v>0.5</v>
      </c>
      <c r="P1050" s="729">
        <v>93.71</v>
      </c>
      <c r="Q1050" s="746">
        <v>1</v>
      </c>
      <c r="R1050" s="728">
        <v>1</v>
      </c>
      <c r="S1050" s="746">
        <v>1</v>
      </c>
      <c r="T1050" s="813">
        <v>0.5</v>
      </c>
      <c r="U1050" s="769">
        <v>1</v>
      </c>
    </row>
    <row r="1051" spans="1:21" ht="14.4" customHeight="1" x14ac:dyDescent="0.3">
      <c r="A1051" s="727">
        <v>32</v>
      </c>
      <c r="B1051" s="728" t="s">
        <v>2677</v>
      </c>
      <c r="C1051" s="728" t="s">
        <v>2683</v>
      </c>
      <c r="D1051" s="811" t="s">
        <v>5087</v>
      </c>
      <c r="E1051" s="812" t="s">
        <v>2699</v>
      </c>
      <c r="F1051" s="728" t="s">
        <v>2678</v>
      </c>
      <c r="G1051" s="728" t="s">
        <v>2768</v>
      </c>
      <c r="H1051" s="728" t="s">
        <v>568</v>
      </c>
      <c r="I1051" s="728" t="s">
        <v>2919</v>
      </c>
      <c r="J1051" s="728" t="s">
        <v>934</v>
      </c>
      <c r="K1051" s="728" t="s">
        <v>2839</v>
      </c>
      <c r="L1051" s="729">
        <v>301.2</v>
      </c>
      <c r="M1051" s="729">
        <v>903.59999999999991</v>
      </c>
      <c r="N1051" s="728">
        <v>3</v>
      </c>
      <c r="O1051" s="813">
        <v>2</v>
      </c>
      <c r="P1051" s="729">
        <v>301.2</v>
      </c>
      <c r="Q1051" s="746">
        <v>0.33333333333333337</v>
      </c>
      <c r="R1051" s="728">
        <v>1</v>
      </c>
      <c r="S1051" s="746">
        <v>0.33333333333333331</v>
      </c>
      <c r="T1051" s="813">
        <v>0.5</v>
      </c>
      <c r="U1051" s="769">
        <v>0.25</v>
      </c>
    </row>
    <row r="1052" spans="1:21" ht="14.4" customHeight="1" x14ac:dyDescent="0.3">
      <c r="A1052" s="727">
        <v>32</v>
      </c>
      <c r="B1052" s="728" t="s">
        <v>2677</v>
      </c>
      <c r="C1052" s="728" t="s">
        <v>2683</v>
      </c>
      <c r="D1052" s="811" t="s">
        <v>5087</v>
      </c>
      <c r="E1052" s="812" t="s">
        <v>2699</v>
      </c>
      <c r="F1052" s="728" t="s">
        <v>2678</v>
      </c>
      <c r="G1052" s="728" t="s">
        <v>2768</v>
      </c>
      <c r="H1052" s="728" t="s">
        <v>568</v>
      </c>
      <c r="I1052" s="728" t="s">
        <v>3760</v>
      </c>
      <c r="J1052" s="728" t="s">
        <v>3761</v>
      </c>
      <c r="K1052" s="728" t="s">
        <v>3762</v>
      </c>
      <c r="L1052" s="729">
        <v>115.18</v>
      </c>
      <c r="M1052" s="729">
        <v>115.18</v>
      </c>
      <c r="N1052" s="728">
        <v>1</v>
      </c>
      <c r="O1052" s="813">
        <v>0.5</v>
      </c>
      <c r="P1052" s="729"/>
      <c r="Q1052" s="746">
        <v>0</v>
      </c>
      <c r="R1052" s="728"/>
      <c r="S1052" s="746">
        <v>0</v>
      </c>
      <c r="T1052" s="813"/>
      <c r="U1052" s="769">
        <v>0</v>
      </c>
    </row>
    <row r="1053" spans="1:21" ht="14.4" customHeight="1" x14ac:dyDescent="0.3">
      <c r="A1053" s="727">
        <v>32</v>
      </c>
      <c r="B1053" s="728" t="s">
        <v>2677</v>
      </c>
      <c r="C1053" s="728" t="s">
        <v>2683</v>
      </c>
      <c r="D1053" s="811" t="s">
        <v>5087</v>
      </c>
      <c r="E1053" s="812" t="s">
        <v>2699</v>
      </c>
      <c r="F1053" s="728" t="s">
        <v>2678</v>
      </c>
      <c r="G1053" s="728" t="s">
        <v>2768</v>
      </c>
      <c r="H1053" s="728" t="s">
        <v>568</v>
      </c>
      <c r="I1053" s="728" t="s">
        <v>3760</v>
      </c>
      <c r="J1053" s="728" t="s">
        <v>3761</v>
      </c>
      <c r="K1053" s="728" t="s">
        <v>3762</v>
      </c>
      <c r="L1053" s="729">
        <v>205.84</v>
      </c>
      <c r="M1053" s="729">
        <v>205.84</v>
      </c>
      <c r="N1053" s="728">
        <v>1</v>
      </c>
      <c r="O1053" s="813">
        <v>0.5</v>
      </c>
      <c r="P1053" s="729"/>
      <c r="Q1053" s="746">
        <v>0</v>
      </c>
      <c r="R1053" s="728"/>
      <c r="S1053" s="746">
        <v>0</v>
      </c>
      <c r="T1053" s="813"/>
      <c r="U1053" s="769">
        <v>0</v>
      </c>
    </row>
    <row r="1054" spans="1:21" ht="14.4" customHeight="1" x14ac:dyDescent="0.3">
      <c r="A1054" s="727">
        <v>32</v>
      </c>
      <c r="B1054" s="728" t="s">
        <v>2677</v>
      </c>
      <c r="C1054" s="728" t="s">
        <v>2683</v>
      </c>
      <c r="D1054" s="811" t="s">
        <v>5087</v>
      </c>
      <c r="E1054" s="812" t="s">
        <v>2699</v>
      </c>
      <c r="F1054" s="728" t="s">
        <v>2678</v>
      </c>
      <c r="G1054" s="728" t="s">
        <v>2768</v>
      </c>
      <c r="H1054" s="728" t="s">
        <v>568</v>
      </c>
      <c r="I1054" s="728" t="s">
        <v>2838</v>
      </c>
      <c r="J1054" s="728" t="s">
        <v>934</v>
      </c>
      <c r="K1054" s="728" t="s">
        <v>2839</v>
      </c>
      <c r="L1054" s="729">
        <v>103.67</v>
      </c>
      <c r="M1054" s="729">
        <v>311.01</v>
      </c>
      <c r="N1054" s="728">
        <v>3</v>
      </c>
      <c r="O1054" s="813">
        <v>1.5</v>
      </c>
      <c r="P1054" s="729"/>
      <c r="Q1054" s="746">
        <v>0</v>
      </c>
      <c r="R1054" s="728"/>
      <c r="S1054" s="746">
        <v>0</v>
      </c>
      <c r="T1054" s="813"/>
      <c r="U1054" s="769">
        <v>0</v>
      </c>
    </row>
    <row r="1055" spans="1:21" ht="14.4" customHeight="1" x14ac:dyDescent="0.3">
      <c r="A1055" s="727">
        <v>32</v>
      </c>
      <c r="B1055" s="728" t="s">
        <v>2677</v>
      </c>
      <c r="C1055" s="728" t="s">
        <v>2683</v>
      </c>
      <c r="D1055" s="811" t="s">
        <v>5087</v>
      </c>
      <c r="E1055" s="812" t="s">
        <v>2699</v>
      </c>
      <c r="F1055" s="728" t="s">
        <v>2678</v>
      </c>
      <c r="G1055" s="728" t="s">
        <v>2768</v>
      </c>
      <c r="H1055" s="728" t="s">
        <v>568</v>
      </c>
      <c r="I1055" s="728" t="s">
        <v>3233</v>
      </c>
      <c r="J1055" s="728" t="s">
        <v>934</v>
      </c>
      <c r="K1055" s="728" t="s">
        <v>2839</v>
      </c>
      <c r="L1055" s="729">
        <v>301.2</v>
      </c>
      <c r="M1055" s="729">
        <v>602.4</v>
      </c>
      <c r="N1055" s="728">
        <v>2</v>
      </c>
      <c r="O1055" s="813">
        <v>2</v>
      </c>
      <c r="P1055" s="729"/>
      <c r="Q1055" s="746">
        <v>0</v>
      </c>
      <c r="R1055" s="728"/>
      <c r="S1055" s="746">
        <v>0</v>
      </c>
      <c r="T1055" s="813"/>
      <c r="U1055" s="769">
        <v>0</v>
      </c>
    </row>
    <row r="1056" spans="1:21" ht="14.4" customHeight="1" x14ac:dyDescent="0.3">
      <c r="A1056" s="727">
        <v>32</v>
      </c>
      <c r="B1056" s="728" t="s">
        <v>2677</v>
      </c>
      <c r="C1056" s="728" t="s">
        <v>2683</v>
      </c>
      <c r="D1056" s="811" t="s">
        <v>5087</v>
      </c>
      <c r="E1056" s="812" t="s">
        <v>2699</v>
      </c>
      <c r="F1056" s="728" t="s">
        <v>2678</v>
      </c>
      <c r="G1056" s="728" t="s">
        <v>2768</v>
      </c>
      <c r="H1056" s="728" t="s">
        <v>568</v>
      </c>
      <c r="I1056" s="728" t="s">
        <v>3360</v>
      </c>
      <c r="J1056" s="728" t="s">
        <v>3361</v>
      </c>
      <c r="K1056" s="728" t="s">
        <v>3362</v>
      </c>
      <c r="L1056" s="729">
        <v>0</v>
      </c>
      <c r="M1056" s="729">
        <v>0</v>
      </c>
      <c r="N1056" s="728">
        <v>1</v>
      </c>
      <c r="O1056" s="813">
        <v>1</v>
      </c>
      <c r="P1056" s="729"/>
      <c r="Q1056" s="746"/>
      <c r="R1056" s="728"/>
      <c r="S1056" s="746">
        <v>0</v>
      </c>
      <c r="T1056" s="813"/>
      <c r="U1056" s="769">
        <v>0</v>
      </c>
    </row>
    <row r="1057" spans="1:21" ht="14.4" customHeight="1" x14ac:dyDescent="0.3">
      <c r="A1057" s="727">
        <v>32</v>
      </c>
      <c r="B1057" s="728" t="s">
        <v>2677</v>
      </c>
      <c r="C1057" s="728" t="s">
        <v>2683</v>
      </c>
      <c r="D1057" s="811" t="s">
        <v>5087</v>
      </c>
      <c r="E1057" s="812" t="s">
        <v>2699</v>
      </c>
      <c r="F1057" s="728" t="s">
        <v>2678</v>
      </c>
      <c r="G1057" s="728" t="s">
        <v>3018</v>
      </c>
      <c r="H1057" s="728" t="s">
        <v>568</v>
      </c>
      <c r="I1057" s="728" t="s">
        <v>3019</v>
      </c>
      <c r="J1057" s="728" t="s">
        <v>3020</v>
      </c>
      <c r="K1057" s="728" t="s">
        <v>3021</v>
      </c>
      <c r="L1057" s="729">
        <v>477.25</v>
      </c>
      <c r="M1057" s="729">
        <v>477.25</v>
      </c>
      <c r="N1057" s="728">
        <v>1</v>
      </c>
      <c r="O1057" s="813">
        <v>1</v>
      </c>
      <c r="P1057" s="729">
        <v>477.25</v>
      </c>
      <c r="Q1057" s="746">
        <v>1</v>
      </c>
      <c r="R1057" s="728">
        <v>1</v>
      </c>
      <c r="S1057" s="746">
        <v>1</v>
      </c>
      <c r="T1057" s="813">
        <v>1</v>
      </c>
      <c r="U1057" s="769">
        <v>1</v>
      </c>
    </row>
    <row r="1058" spans="1:21" ht="14.4" customHeight="1" x14ac:dyDescent="0.3">
      <c r="A1058" s="727">
        <v>32</v>
      </c>
      <c r="B1058" s="728" t="s">
        <v>2677</v>
      </c>
      <c r="C1058" s="728" t="s">
        <v>2683</v>
      </c>
      <c r="D1058" s="811" t="s">
        <v>5087</v>
      </c>
      <c r="E1058" s="812" t="s">
        <v>2699</v>
      </c>
      <c r="F1058" s="728" t="s">
        <v>2678</v>
      </c>
      <c r="G1058" s="728" t="s">
        <v>3085</v>
      </c>
      <c r="H1058" s="728" t="s">
        <v>568</v>
      </c>
      <c r="I1058" s="728" t="s">
        <v>3763</v>
      </c>
      <c r="J1058" s="728" t="s">
        <v>3547</v>
      </c>
      <c r="K1058" s="728" t="s">
        <v>3764</v>
      </c>
      <c r="L1058" s="729">
        <v>0</v>
      </c>
      <c r="M1058" s="729">
        <v>0</v>
      </c>
      <c r="N1058" s="728">
        <v>1</v>
      </c>
      <c r="O1058" s="813">
        <v>0.5</v>
      </c>
      <c r="P1058" s="729"/>
      <c r="Q1058" s="746"/>
      <c r="R1058" s="728"/>
      <c r="S1058" s="746">
        <v>0</v>
      </c>
      <c r="T1058" s="813"/>
      <c r="U1058" s="769">
        <v>0</v>
      </c>
    </row>
    <row r="1059" spans="1:21" ht="14.4" customHeight="1" x14ac:dyDescent="0.3">
      <c r="A1059" s="727">
        <v>32</v>
      </c>
      <c r="B1059" s="728" t="s">
        <v>2677</v>
      </c>
      <c r="C1059" s="728" t="s">
        <v>2683</v>
      </c>
      <c r="D1059" s="811" t="s">
        <v>5087</v>
      </c>
      <c r="E1059" s="812" t="s">
        <v>2699</v>
      </c>
      <c r="F1059" s="728" t="s">
        <v>2678</v>
      </c>
      <c r="G1059" s="728" t="s">
        <v>3549</v>
      </c>
      <c r="H1059" s="728" t="s">
        <v>661</v>
      </c>
      <c r="I1059" s="728" t="s">
        <v>3765</v>
      </c>
      <c r="J1059" s="728" t="s">
        <v>2172</v>
      </c>
      <c r="K1059" s="728" t="s">
        <v>3766</v>
      </c>
      <c r="L1059" s="729">
        <v>545.82000000000005</v>
      </c>
      <c r="M1059" s="729">
        <v>545.82000000000005</v>
      </c>
      <c r="N1059" s="728">
        <v>1</v>
      </c>
      <c r="O1059" s="813">
        <v>0.5</v>
      </c>
      <c r="P1059" s="729"/>
      <c r="Q1059" s="746">
        <v>0</v>
      </c>
      <c r="R1059" s="728"/>
      <c r="S1059" s="746">
        <v>0</v>
      </c>
      <c r="T1059" s="813"/>
      <c r="U1059" s="769">
        <v>0</v>
      </c>
    </row>
    <row r="1060" spans="1:21" ht="14.4" customHeight="1" x14ac:dyDescent="0.3">
      <c r="A1060" s="727">
        <v>32</v>
      </c>
      <c r="B1060" s="728" t="s">
        <v>2677</v>
      </c>
      <c r="C1060" s="728" t="s">
        <v>2683</v>
      </c>
      <c r="D1060" s="811" t="s">
        <v>5087</v>
      </c>
      <c r="E1060" s="812" t="s">
        <v>2699</v>
      </c>
      <c r="F1060" s="728" t="s">
        <v>2678</v>
      </c>
      <c r="G1060" s="728" t="s">
        <v>3089</v>
      </c>
      <c r="H1060" s="728" t="s">
        <v>661</v>
      </c>
      <c r="I1060" s="728" t="s">
        <v>3767</v>
      </c>
      <c r="J1060" s="728" t="s">
        <v>2582</v>
      </c>
      <c r="K1060" s="728" t="s">
        <v>3768</v>
      </c>
      <c r="L1060" s="729">
        <v>437.23</v>
      </c>
      <c r="M1060" s="729">
        <v>437.23</v>
      </c>
      <c r="N1060" s="728">
        <v>1</v>
      </c>
      <c r="O1060" s="813">
        <v>0.5</v>
      </c>
      <c r="P1060" s="729"/>
      <c r="Q1060" s="746">
        <v>0</v>
      </c>
      <c r="R1060" s="728"/>
      <c r="S1060" s="746">
        <v>0</v>
      </c>
      <c r="T1060" s="813"/>
      <c r="U1060" s="769">
        <v>0</v>
      </c>
    </row>
    <row r="1061" spans="1:21" ht="14.4" customHeight="1" x14ac:dyDescent="0.3">
      <c r="A1061" s="727">
        <v>32</v>
      </c>
      <c r="B1061" s="728" t="s">
        <v>2677</v>
      </c>
      <c r="C1061" s="728" t="s">
        <v>2683</v>
      </c>
      <c r="D1061" s="811" t="s">
        <v>5087</v>
      </c>
      <c r="E1061" s="812" t="s">
        <v>2699</v>
      </c>
      <c r="F1061" s="728" t="s">
        <v>2678</v>
      </c>
      <c r="G1061" s="728" t="s">
        <v>2924</v>
      </c>
      <c r="H1061" s="728" t="s">
        <v>568</v>
      </c>
      <c r="I1061" s="728" t="s">
        <v>2925</v>
      </c>
      <c r="J1061" s="728" t="s">
        <v>648</v>
      </c>
      <c r="K1061" s="728" t="s">
        <v>2926</v>
      </c>
      <c r="L1061" s="729">
        <v>108.44</v>
      </c>
      <c r="M1061" s="729">
        <v>108.44</v>
      </c>
      <c r="N1061" s="728">
        <v>1</v>
      </c>
      <c r="O1061" s="813">
        <v>1</v>
      </c>
      <c r="P1061" s="729"/>
      <c r="Q1061" s="746">
        <v>0</v>
      </c>
      <c r="R1061" s="728"/>
      <c r="S1061" s="746">
        <v>0</v>
      </c>
      <c r="T1061" s="813"/>
      <c r="U1061" s="769">
        <v>0</v>
      </c>
    </row>
    <row r="1062" spans="1:21" ht="14.4" customHeight="1" x14ac:dyDescent="0.3">
      <c r="A1062" s="727">
        <v>32</v>
      </c>
      <c r="B1062" s="728" t="s">
        <v>2677</v>
      </c>
      <c r="C1062" s="728" t="s">
        <v>2683</v>
      </c>
      <c r="D1062" s="811" t="s">
        <v>5087</v>
      </c>
      <c r="E1062" s="812" t="s">
        <v>2699</v>
      </c>
      <c r="F1062" s="728" t="s">
        <v>2678</v>
      </c>
      <c r="G1062" s="728" t="s">
        <v>2852</v>
      </c>
      <c r="H1062" s="728" t="s">
        <v>661</v>
      </c>
      <c r="I1062" s="728" t="s">
        <v>3555</v>
      </c>
      <c r="J1062" s="728" t="s">
        <v>3556</v>
      </c>
      <c r="K1062" s="728" t="s">
        <v>3554</v>
      </c>
      <c r="L1062" s="729">
        <v>194.26</v>
      </c>
      <c r="M1062" s="729">
        <v>777.04</v>
      </c>
      <c r="N1062" s="728">
        <v>4</v>
      </c>
      <c r="O1062" s="813">
        <v>1</v>
      </c>
      <c r="P1062" s="729"/>
      <c r="Q1062" s="746">
        <v>0</v>
      </c>
      <c r="R1062" s="728"/>
      <c r="S1062" s="746">
        <v>0</v>
      </c>
      <c r="T1062" s="813"/>
      <c r="U1062" s="769">
        <v>0</v>
      </c>
    </row>
    <row r="1063" spans="1:21" ht="14.4" customHeight="1" x14ac:dyDescent="0.3">
      <c r="A1063" s="727">
        <v>32</v>
      </c>
      <c r="B1063" s="728" t="s">
        <v>2677</v>
      </c>
      <c r="C1063" s="728" t="s">
        <v>2683</v>
      </c>
      <c r="D1063" s="811" t="s">
        <v>5087</v>
      </c>
      <c r="E1063" s="812" t="s">
        <v>2699</v>
      </c>
      <c r="F1063" s="728" t="s">
        <v>2678</v>
      </c>
      <c r="G1063" s="728" t="s">
        <v>2773</v>
      </c>
      <c r="H1063" s="728" t="s">
        <v>568</v>
      </c>
      <c r="I1063" s="728" t="s">
        <v>2855</v>
      </c>
      <c r="J1063" s="728" t="s">
        <v>2856</v>
      </c>
      <c r="K1063" s="728" t="s">
        <v>2857</v>
      </c>
      <c r="L1063" s="729">
        <v>21.92</v>
      </c>
      <c r="M1063" s="729">
        <v>43.84</v>
      </c>
      <c r="N1063" s="728">
        <v>2</v>
      </c>
      <c r="O1063" s="813">
        <v>0.5</v>
      </c>
      <c r="P1063" s="729">
        <v>43.84</v>
      </c>
      <c r="Q1063" s="746">
        <v>1</v>
      </c>
      <c r="R1063" s="728">
        <v>2</v>
      </c>
      <c r="S1063" s="746">
        <v>1</v>
      </c>
      <c r="T1063" s="813">
        <v>0.5</v>
      </c>
      <c r="U1063" s="769">
        <v>1</v>
      </c>
    </row>
    <row r="1064" spans="1:21" ht="14.4" customHeight="1" x14ac:dyDescent="0.3">
      <c r="A1064" s="727">
        <v>32</v>
      </c>
      <c r="B1064" s="728" t="s">
        <v>2677</v>
      </c>
      <c r="C1064" s="728" t="s">
        <v>2683</v>
      </c>
      <c r="D1064" s="811" t="s">
        <v>5087</v>
      </c>
      <c r="E1064" s="812" t="s">
        <v>2699</v>
      </c>
      <c r="F1064" s="728" t="s">
        <v>2678</v>
      </c>
      <c r="G1064" s="728" t="s">
        <v>2773</v>
      </c>
      <c r="H1064" s="728" t="s">
        <v>568</v>
      </c>
      <c r="I1064" s="728" t="s">
        <v>2855</v>
      </c>
      <c r="J1064" s="728" t="s">
        <v>2856</v>
      </c>
      <c r="K1064" s="728" t="s">
        <v>2857</v>
      </c>
      <c r="L1064" s="729">
        <v>24.78</v>
      </c>
      <c r="M1064" s="729">
        <v>173.46</v>
      </c>
      <c r="N1064" s="728">
        <v>7</v>
      </c>
      <c r="O1064" s="813">
        <v>2</v>
      </c>
      <c r="P1064" s="729">
        <v>123.9</v>
      </c>
      <c r="Q1064" s="746">
        <v>0.7142857142857143</v>
      </c>
      <c r="R1064" s="728">
        <v>5</v>
      </c>
      <c r="S1064" s="746">
        <v>0.7142857142857143</v>
      </c>
      <c r="T1064" s="813">
        <v>1.5</v>
      </c>
      <c r="U1064" s="769">
        <v>0.75</v>
      </c>
    </row>
    <row r="1065" spans="1:21" ht="14.4" customHeight="1" x14ac:dyDescent="0.3">
      <c r="A1065" s="727">
        <v>32</v>
      </c>
      <c r="B1065" s="728" t="s">
        <v>2677</v>
      </c>
      <c r="C1065" s="728" t="s">
        <v>2683</v>
      </c>
      <c r="D1065" s="811" t="s">
        <v>5087</v>
      </c>
      <c r="E1065" s="812" t="s">
        <v>2699</v>
      </c>
      <c r="F1065" s="728" t="s">
        <v>2678</v>
      </c>
      <c r="G1065" s="728" t="s">
        <v>2773</v>
      </c>
      <c r="H1065" s="728" t="s">
        <v>568</v>
      </c>
      <c r="I1065" s="728" t="s">
        <v>2774</v>
      </c>
      <c r="J1065" s="728" t="s">
        <v>2775</v>
      </c>
      <c r="K1065" s="728" t="s">
        <v>2776</v>
      </c>
      <c r="L1065" s="729">
        <v>99.11</v>
      </c>
      <c r="M1065" s="729">
        <v>99.11</v>
      </c>
      <c r="N1065" s="728">
        <v>1</v>
      </c>
      <c r="O1065" s="813">
        <v>1</v>
      </c>
      <c r="P1065" s="729">
        <v>99.11</v>
      </c>
      <c r="Q1065" s="746">
        <v>1</v>
      </c>
      <c r="R1065" s="728">
        <v>1</v>
      </c>
      <c r="S1065" s="746">
        <v>1</v>
      </c>
      <c r="T1065" s="813">
        <v>1</v>
      </c>
      <c r="U1065" s="769">
        <v>1</v>
      </c>
    </row>
    <row r="1066" spans="1:21" ht="14.4" customHeight="1" x14ac:dyDescent="0.3">
      <c r="A1066" s="727">
        <v>32</v>
      </c>
      <c r="B1066" s="728" t="s">
        <v>2677</v>
      </c>
      <c r="C1066" s="728" t="s">
        <v>2683</v>
      </c>
      <c r="D1066" s="811" t="s">
        <v>5087</v>
      </c>
      <c r="E1066" s="812" t="s">
        <v>2699</v>
      </c>
      <c r="F1066" s="728" t="s">
        <v>2678</v>
      </c>
      <c r="G1066" s="728" t="s">
        <v>3373</v>
      </c>
      <c r="H1066" s="728" t="s">
        <v>568</v>
      </c>
      <c r="I1066" s="728" t="s">
        <v>3374</v>
      </c>
      <c r="J1066" s="728" t="s">
        <v>763</v>
      </c>
      <c r="K1066" s="728" t="s">
        <v>3375</v>
      </c>
      <c r="L1066" s="729">
        <v>0</v>
      </c>
      <c r="M1066" s="729">
        <v>0</v>
      </c>
      <c r="N1066" s="728">
        <v>1</v>
      </c>
      <c r="O1066" s="813">
        <v>0.5</v>
      </c>
      <c r="P1066" s="729"/>
      <c r="Q1066" s="746"/>
      <c r="R1066" s="728"/>
      <c r="S1066" s="746">
        <v>0</v>
      </c>
      <c r="T1066" s="813"/>
      <c r="U1066" s="769">
        <v>0</v>
      </c>
    </row>
    <row r="1067" spans="1:21" ht="14.4" customHeight="1" x14ac:dyDescent="0.3">
      <c r="A1067" s="727">
        <v>32</v>
      </c>
      <c r="B1067" s="728" t="s">
        <v>2677</v>
      </c>
      <c r="C1067" s="728" t="s">
        <v>2683</v>
      </c>
      <c r="D1067" s="811" t="s">
        <v>5087</v>
      </c>
      <c r="E1067" s="812" t="s">
        <v>2699</v>
      </c>
      <c r="F1067" s="728" t="s">
        <v>2678</v>
      </c>
      <c r="G1067" s="728" t="s">
        <v>3769</v>
      </c>
      <c r="H1067" s="728" t="s">
        <v>568</v>
      </c>
      <c r="I1067" s="728" t="s">
        <v>3770</v>
      </c>
      <c r="J1067" s="728" t="s">
        <v>1629</v>
      </c>
      <c r="K1067" s="728" t="s">
        <v>3771</v>
      </c>
      <c r="L1067" s="729">
        <v>533.16</v>
      </c>
      <c r="M1067" s="729">
        <v>533.16</v>
      </c>
      <c r="N1067" s="728">
        <v>1</v>
      </c>
      <c r="O1067" s="813">
        <v>0.5</v>
      </c>
      <c r="P1067" s="729"/>
      <c r="Q1067" s="746">
        <v>0</v>
      </c>
      <c r="R1067" s="728"/>
      <c r="S1067" s="746">
        <v>0</v>
      </c>
      <c r="T1067" s="813"/>
      <c r="U1067" s="769">
        <v>0</v>
      </c>
    </row>
    <row r="1068" spans="1:21" ht="14.4" customHeight="1" x14ac:dyDescent="0.3">
      <c r="A1068" s="727">
        <v>32</v>
      </c>
      <c r="B1068" s="728" t="s">
        <v>2677</v>
      </c>
      <c r="C1068" s="728" t="s">
        <v>2683</v>
      </c>
      <c r="D1068" s="811" t="s">
        <v>5087</v>
      </c>
      <c r="E1068" s="812" t="s">
        <v>2699</v>
      </c>
      <c r="F1068" s="728" t="s">
        <v>2678</v>
      </c>
      <c r="G1068" s="728" t="s">
        <v>3560</v>
      </c>
      <c r="H1068" s="728" t="s">
        <v>568</v>
      </c>
      <c r="I1068" s="728" t="s">
        <v>3561</v>
      </c>
      <c r="J1068" s="728" t="s">
        <v>3562</v>
      </c>
      <c r="K1068" s="728" t="s">
        <v>3563</v>
      </c>
      <c r="L1068" s="729">
        <v>0</v>
      </c>
      <c r="M1068" s="729">
        <v>0</v>
      </c>
      <c r="N1068" s="728">
        <v>1</v>
      </c>
      <c r="O1068" s="813">
        <v>0.5</v>
      </c>
      <c r="P1068" s="729">
        <v>0</v>
      </c>
      <c r="Q1068" s="746"/>
      <c r="R1068" s="728">
        <v>1</v>
      </c>
      <c r="S1068" s="746">
        <v>1</v>
      </c>
      <c r="T1068" s="813">
        <v>0.5</v>
      </c>
      <c r="U1068" s="769">
        <v>1</v>
      </c>
    </row>
    <row r="1069" spans="1:21" ht="14.4" customHeight="1" x14ac:dyDescent="0.3">
      <c r="A1069" s="727">
        <v>32</v>
      </c>
      <c r="B1069" s="728" t="s">
        <v>2677</v>
      </c>
      <c r="C1069" s="728" t="s">
        <v>2683</v>
      </c>
      <c r="D1069" s="811" t="s">
        <v>5087</v>
      </c>
      <c r="E1069" s="812" t="s">
        <v>2699</v>
      </c>
      <c r="F1069" s="728" t="s">
        <v>2678</v>
      </c>
      <c r="G1069" s="728" t="s">
        <v>3560</v>
      </c>
      <c r="H1069" s="728" t="s">
        <v>568</v>
      </c>
      <c r="I1069" s="728" t="s">
        <v>3772</v>
      </c>
      <c r="J1069" s="728" t="s">
        <v>3562</v>
      </c>
      <c r="K1069" s="728" t="s">
        <v>3773</v>
      </c>
      <c r="L1069" s="729">
        <v>5149.96</v>
      </c>
      <c r="M1069" s="729">
        <v>5149.96</v>
      </c>
      <c r="N1069" s="728">
        <v>1</v>
      </c>
      <c r="O1069" s="813">
        <v>0.5</v>
      </c>
      <c r="P1069" s="729">
        <v>5149.96</v>
      </c>
      <c r="Q1069" s="746">
        <v>1</v>
      </c>
      <c r="R1069" s="728">
        <v>1</v>
      </c>
      <c r="S1069" s="746">
        <v>1</v>
      </c>
      <c r="T1069" s="813">
        <v>0.5</v>
      </c>
      <c r="U1069" s="769">
        <v>1</v>
      </c>
    </row>
    <row r="1070" spans="1:21" ht="14.4" customHeight="1" x14ac:dyDescent="0.3">
      <c r="A1070" s="727">
        <v>32</v>
      </c>
      <c r="B1070" s="728" t="s">
        <v>2677</v>
      </c>
      <c r="C1070" s="728" t="s">
        <v>2683</v>
      </c>
      <c r="D1070" s="811" t="s">
        <v>5087</v>
      </c>
      <c r="E1070" s="812" t="s">
        <v>2699</v>
      </c>
      <c r="F1070" s="728" t="s">
        <v>2678</v>
      </c>
      <c r="G1070" s="728" t="s">
        <v>3774</v>
      </c>
      <c r="H1070" s="728" t="s">
        <v>661</v>
      </c>
      <c r="I1070" s="728" t="s">
        <v>3775</v>
      </c>
      <c r="J1070" s="728" t="s">
        <v>2192</v>
      </c>
      <c r="K1070" s="728" t="s">
        <v>2463</v>
      </c>
      <c r="L1070" s="729">
        <v>353.18</v>
      </c>
      <c r="M1070" s="729">
        <v>353.18</v>
      </c>
      <c r="N1070" s="728">
        <v>1</v>
      </c>
      <c r="O1070" s="813">
        <v>0.5</v>
      </c>
      <c r="P1070" s="729">
        <v>353.18</v>
      </c>
      <c r="Q1070" s="746">
        <v>1</v>
      </c>
      <c r="R1070" s="728">
        <v>1</v>
      </c>
      <c r="S1070" s="746">
        <v>1</v>
      </c>
      <c r="T1070" s="813">
        <v>0.5</v>
      </c>
      <c r="U1070" s="769">
        <v>1</v>
      </c>
    </row>
    <row r="1071" spans="1:21" ht="14.4" customHeight="1" x14ac:dyDescent="0.3">
      <c r="A1071" s="727">
        <v>32</v>
      </c>
      <c r="B1071" s="728" t="s">
        <v>2677</v>
      </c>
      <c r="C1071" s="728" t="s">
        <v>2683</v>
      </c>
      <c r="D1071" s="811" t="s">
        <v>5087</v>
      </c>
      <c r="E1071" s="812" t="s">
        <v>2699</v>
      </c>
      <c r="F1071" s="728" t="s">
        <v>2678</v>
      </c>
      <c r="G1071" s="728" t="s">
        <v>3774</v>
      </c>
      <c r="H1071" s="728" t="s">
        <v>661</v>
      </c>
      <c r="I1071" s="728" t="s">
        <v>3775</v>
      </c>
      <c r="J1071" s="728" t="s">
        <v>2192</v>
      </c>
      <c r="K1071" s="728" t="s">
        <v>2463</v>
      </c>
      <c r="L1071" s="729">
        <v>279.52999999999997</v>
      </c>
      <c r="M1071" s="729">
        <v>279.52999999999997</v>
      </c>
      <c r="N1071" s="728">
        <v>1</v>
      </c>
      <c r="O1071" s="813">
        <v>1</v>
      </c>
      <c r="P1071" s="729">
        <v>279.52999999999997</v>
      </c>
      <c r="Q1071" s="746">
        <v>1</v>
      </c>
      <c r="R1071" s="728">
        <v>1</v>
      </c>
      <c r="S1071" s="746">
        <v>1</v>
      </c>
      <c r="T1071" s="813">
        <v>1</v>
      </c>
      <c r="U1071" s="769">
        <v>1</v>
      </c>
    </row>
    <row r="1072" spans="1:21" ht="14.4" customHeight="1" x14ac:dyDescent="0.3">
      <c r="A1072" s="727">
        <v>32</v>
      </c>
      <c r="B1072" s="728" t="s">
        <v>2677</v>
      </c>
      <c r="C1072" s="728" t="s">
        <v>2683</v>
      </c>
      <c r="D1072" s="811" t="s">
        <v>5087</v>
      </c>
      <c r="E1072" s="812" t="s">
        <v>2699</v>
      </c>
      <c r="F1072" s="728" t="s">
        <v>2678</v>
      </c>
      <c r="G1072" s="728" t="s">
        <v>3774</v>
      </c>
      <c r="H1072" s="728" t="s">
        <v>661</v>
      </c>
      <c r="I1072" s="728" t="s">
        <v>3776</v>
      </c>
      <c r="J1072" s="728" t="s">
        <v>2192</v>
      </c>
      <c r="K1072" s="728" t="s">
        <v>3777</v>
      </c>
      <c r="L1072" s="729">
        <v>543.36</v>
      </c>
      <c r="M1072" s="729">
        <v>1630.08</v>
      </c>
      <c r="N1072" s="728">
        <v>3</v>
      </c>
      <c r="O1072" s="813">
        <v>2</v>
      </c>
      <c r="P1072" s="729">
        <v>543.36</v>
      </c>
      <c r="Q1072" s="746">
        <v>0.33333333333333337</v>
      </c>
      <c r="R1072" s="728">
        <v>1</v>
      </c>
      <c r="S1072" s="746">
        <v>0.33333333333333331</v>
      </c>
      <c r="T1072" s="813">
        <v>1</v>
      </c>
      <c r="U1072" s="769">
        <v>0.5</v>
      </c>
    </row>
    <row r="1073" spans="1:21" ht="14.4" customHeight="1" x14ac:dyDescent="0.3">
      <c r="A1073" s="727">
        <v>32</v>
      </c>
      <c r="B1073" s="728" t="s">
        <v>2677</v>
      </c>
      <c r="C1073" s="728" t="s">
        <v>2683</v>
      </c>
      <c r="D1073" s="811" t="s">
        <v>5087</v>
      </c>
      <c r="E1073" s="812" t="s">
        <v>2699</v>
      </c>
      <c r="F1073" s="728" t="s">
        <v>2678</v>
      </c>
      <c r="G1073" s="728" t="s">
        <v>3774</v>
      </c>
      <c r="H1073" s="728" t="s">
        <v>661</v>
      </c>
      <c r="I1073" s="728" t="s">
        <v>3776</v>
      </c>
      <c r="J1073" s="728" t="s">
        <v>2192</v>
      </c>
      <c r="K1073" s="728" t="s">
        <v>3777</v>
      </c>
      <c r="L1073" s="729">
        <v>430.05</v>
      </c>
      <c r="M1073" s="729">
        <v>430.05</v>
      </c>
      <c r="N1073" s="728">
        <v>1</v>
      </c>
      <c r="O1073" s="813">
        <v>1</v>
      </c>
      <c r="P1073" s="729"/>
      <c r="Q1073" s="746">
        <v>0</v>
      </c>
      <c r="R1073" s="728"/>
      <c r="S1073" s="746">
        <v>0</v>
      </c>
      <c r="T1073" s="813"/>
      <c r="U1073" s="769">
        <v>0</v>
      </c>
    </row>
    <row r="1074" spans="1:21" ht="14.4" customHeight="1" x14ac:dyDescent="0.3">
      <c r="A1074" s="727">
        <v>32</v>
      </c>
      <c r="B1074" s="728" t="s">
        <v>2677</v>
      </c>
      <c r="C1074" s="728" t="s">
        <v>2683</v>
      </c>
      <c r="D1074" s="811" t="s">
        <v>5087</v>
      </c>
      <c r="E1074" s="812" t="s">
        <v>2699</v>
      </c>
      <c r="F1074" s="728" t="s">
        <v>2678</v>
      </c>
      <c r="G1074" s="728" t="s">
        <v>2858</v>
      </c>
      <c r="H1074" s="728" t="s">
        <v>568</v>
      </c>
      <c r="I1074" s="728" t="s">
        <v>2859</v>
      </c>
      <c r="J1074" s="728" t="s">
        <v>2860</v>
      </c>
      <c r="K1074" s="728" t="s">
        <v>2861</v>
      </c>
      <c r="L1074" s="729">
        <v>0</v>
      </c>
      <c r="M1074" s="729">
        <v>0</v>
      </c>
      <c r="N1074" s="728">
        <v>4</v>
      </c>
      <c r="O1074" s="813">
        <v>1</v>
      </c>
      <c r="P1074" s="729">
        <v>0</v>
      </c>
      <c r="Q1074" s="746"/>
      <c r="R1074" s="728">
        <v>4</v>
      </c>
      <c r="S1074" s="746">
        <v>1</v>
      </c>
      <c r="T1074" s="813">
        <v>1</v>
      </c>
      <c r="U1074" s="769">
        <v>1</v>
      </c>
    </row>
    <row r="1075" spans="1:21" ht="14.4" customHeight="1" x14ac:dyDescent="0.3">
      <c r="A1075" s="727">
        <v>32</v>
      </c>
      <c r="B1075" s="728" t="s">
        <v>2677</v>
      </c>
      <c r="C1075" s="728" t="s">
        <v>2683</v>
      </c>
      <c r="D1075" s="811" t="s">
        <v>5087</v>
      </c>
      <c r="E1075" s="812" t="s">
        <v>2699</v>
      </c>
      <c r="F1075" s="728" t="s">
        <v>2678</v>
      </c>
      <c r="G1075" s="728" t="s">
        <v>2862</v>
      </c>
      <c r="H1075" s="728" t="s">
        <v>568</v>
      </c>
      <c r="I1075" s="728" t="s">
        <v>2863</v>
      </c>
      <c r="J1075" s="728" t="s">
        <v>2864</v>
      </c>
      <c r="K1075" s="728" t="s">
        <v>2865</v>
      </c>
      <c r="L1075" s="729">
        <v>181.04</v>
      </c>
      <c r="M1075" s="729">
        <v>181.04</v>
      </c>
      <c r="N1075" s="728">
        <v>1</v>
      </c>
      <c r="O1075" s="813">
        <v>1</v>
      </c>
      <c r="P1075" s="729">
        <v>181.04</v>
      </c>
      <c r="Q1075" s="746">
        <v>1</v>
      </c>
      <c r="R1075" s="728">
        <v>1</v>
      </c>
      <c r="S1075" s="746">
        <v>1</v>
      </c>
      <c r="T1075" s="813">
        <v>1</v>
      </c>
      <c r="U1075" s="769">
        <v>1</v>
      </c>
    </row>
    <row r="1076" spans="1:21" ht="14.4" customHeight="1" x14ac:dyDescent="0.3">
      <c r="A1076" s="727">
        <v>32</v>
      </c>
      <c r="B1076" s="728" t="s">
        <v>2677</v>
      </c>
      <c r="C1076" s="728" t="s">
        <v>2683</v>
      </c>
      <c r="D1076" s="811" t="s">
        <v>5087</v>
      </c>
      <c r="E1076" s="812" t="s">
        <v>2699</v>
      </c>
      <c r="F1076" s="728" t="s">
        <v>2678</v>
      </c>
      <c r="G1076" s="728" t="s">
        <v>3379</v>
      </c>
      <c r="H1076" s="728" t="s">
        <v>568</v>
      </c>
      <c r="I1076" s="728" t="s">
        <v>3778</v>
      </c>
      <c r="J1076" s="728" t="s">
        <v>857</v>
      </c>
      <c r="K1076" s="728" t="s">
        <v>3779</v>
      </c>
      <c r="L1076" s="729">
        <v>0</v>
      </c>
      <c r="M1076" s="729">
        <v>0</v>
      </c>
      <c r="N1076" s="728">
        <v>3</v>
      </c>
      <c r="O1076" s="813">
        <v>1</v>
      </c>
      <c r="P1076" s="729"/>
      <c r="Q1076" s="746"/>
      <c r="R1076" s="728"/>
      <c r="S1076" s="746">
        <v>0</v>
      </c>
      <c r="T1076" s="813"/>
      <c r="U1076" s="769">
        <v>0</v>
      </c>
    </row>
    <row r="1077" spans="1:21" ht="14.4" customHeight="1" x14ac:dyDescent="0.3">
      <c r="A1077" s="727">
        <v>32</v>
      </c>
      <c r="B1077" s="728" t="s">
        <v>2677</v>
      </c>
      <c r="C1077" s="728" t="s">
        <v>2683</v>
      </c>
      <c r="D1077" s="811" t="s">
        <v>5087</v>
      </c>
      <c r="E1077" s="812" t="s">
        <v>2699</v>
      </c>
      <c r="F1077" s="728" t="s">
        <v>2678</v>
      </c>
      <c r="G1077" s="728" t="s">
        <v>3382</v>
      </c>
      <c r="H1077" s="728" t="s">
        <v>568</v>
      </c>
      <c r="I1077" s="728" t="s">
        <v>3383</v>
      </c>
      <c r="J1077" s="728" t="s">
        <v>3384</v>
      </c>
      <c r="K1077" s="728" t="s">
        <v>3385</v>
      </c>
      <c r="L1077" s="729">
        <v>278.95</v>
      </c>
      <c r="M1077" s="729">
        <v>278.95</v>
      </c>
      <c r="N1077" s="728">
        <v>1</v>
      </c>
      <c r="O1077" s="813">
        <v>1</v>
      </c>
      <c r="P1077" s="729">
        <v>278.95</v>
      </c>
      <c r="Q1077" s="746">
        <v>1</v>
      </c>
      <c r="R1077" s="728">
        <v>1</v>
      </c>
      <c r="S1077" s="746">
        <v>1</v>
      </c>
      <c r="T1077" s="813">
        <v>1</v>
      </c>
      <c r="U1077" s="769">
        <v>1</v>
      </c>
    </row>
    <row r="1078" spans="1:21" ht="14.4" customHeight="1" x14ac:dyDescent="0.3">
      <c r="A1078" s="727">
        <v>32</v>
      </c>
      <c r="B1078" s="728" t="s">
        <v>2677</v>
      </c>
      <c r="C1078" s="728" t="s">
        <v>2683</v>
      </c>
      <c r="D1078" s="811" t="s">
        <v>5087</v>
      </c>
      <c r="E1078" s="812" t="s">
        <v>2699</v>
      </c>
      <c r="F1078" s="728" t="s">
        <v>2678</v>
      </c>
      <c r="G1078" s="728" t="s">
        <v>2930</v>
      </c>
      <c r="H1078" s="728" t="s">
        <v>661</v>
      </c>
      <c r="I1078" s="728" t="s">
        <v>2326</v>
      </c>
      <c r="J1078" s="728" t="s">
        <v>2327</v>
      </c>
      <c r="K1078" s="728" t="s">
        <v>2328</v>
      </c>
      <c r="L1078" s="729">
        <v>0</v>
      </c>
      <c r="M1078" s="729">
        <v>0</v>
      </c>
      <c r="N1078" s="728">
        <v>5</v>
      </c>
      <c r="O1078" s="813">
        <v>0.5</v>
      </c>
      <c r="P1078" s="729">
        <v>0</v>
      </c>
      <c r="Q1078" s="746"/>
      <c r="R1078" s="728">
        <v>5</v>
      </c>
      <c r="S1078" s="746">
        <v>1</v>
      </c>
      <c r="T1078" s="813">
        <v>0.5</v>
      </c>
      <c r="U1078" s="769">
        <v>1</v>
      </c>
    </row>
    <row r="1079" spans="1:21" ht="14.4" customHeight="1" x14ac:dyDescent="0.3">
      <c r="A1079" s="727">
        <v>32</v>
      </c>
      <c r="B1079" s="728" t="s">
        <v>2677</v>
      </c>
      <c r="C1079" s="728" t="s">
        <v>2683</v>
      </c>
      <c r="D1079" s="811" t="s">
        <v>5087</v>
      </c>
      <c r="E1079" s="812" t="s">
        <v>2699</v>
      </c>
      <c r="F1079" s="728" t="s">
        <v>2678</v>
      </c>
      <c r="G1079" s="728" t="s">
        <v>3780</v>
      </c>
      <c r="H1079" s="728" t="s">
        <v>661</v>
      </c>
      <c r="I1079" s="728" t="s">
        <v>3781</v>
      </c>
      <c r="J1079" s="728" t="s">
        <v>1653</v>
      </c>
      <c r="K1079" s="728" t="s">
        <v>3782</v>
      </c>
      <c r="L1079" s="729">
        <v>394.64</v>
      </c>
      <c r="M1079" s="729">
        <v>394.64</v>
      </c>
      <c r="N1079" s="728">
        <v>1</v>
      </c>
      <c r="O1079" s="813">
        <v>0.5</v>
      </c>
      <c r="P1079" s="729"/>
      <c r="Q1079" s="746">
        <v>0</v>
      </c>
      <c r="R1079" s="728"/>
      <c r="S1079" s="746">
        <v>0</v>
      </c>
      <c r="T1079" s="813"/>
      <c r="U1079" s="769">
        <v>0</v>
      </c>
    </row>
    <row r="1080" spans="1:21" ht="14.4" customHeight="1" x14ac:dyDescent="0.3">
      <c r="A1080" s="727">
        <v>32</v>
      </c>
      <c r="B1080" s="728" t="s">
        <v>2677</v>
      </c>
      <c r="C1080" s="728" t="s">
        <v>2683</v>
      </c>
      <c r="D1080" s="811" t="s">
        <v>5087</v>
      </c>
      <c r="E1080" s="812" t="s">
        <v>2699</v>
      </c>
      <c r="F1080" s="728" t="s">
        <v>2678</v>
      </c>
      <c r="G1080" s="728" t="s">
        <v>3780</v>
      </c>
      <c r="H1080" s="728" t="s">
        <v>661</v>
      </c>
      <c r="I1080" s="728" t="s">
        <v>3781</v>
      </c>
      <c r="J1080" s="728" t="s">
        <v>1653</v>
      </c>
      <c r="K1080" s="728" t="s">
        <v>3782</v>
      </c>
      <c r="L1080" s="729">
        <v>300.31</v>
      </c>
      <c r="M1080" s="729">
        <v>300.31</v>
      </c>
      <c r="N1080" s="728">
        <v>1</v>
      </c>
      <c r="O1080" s="813">
        <v>0.5</v>
      </c>
      <c r="P1080" s="729"/>
      <c r="Q1080" s="746">
        <v>0</v>
      </c>
      <c r="R1080" s="728"/>
      <c r="S1080" s="746">
        <v>0</v>
      </c>
      <c r="T1080" s="813"/>
      <c r="U1080" s="769">
        <v>0</v>
      </c>
    </row>
    <row r="1081" spans="1:21" ht="14.4" customHeight="1" x14ac:dyDescent="0.3">
      <c r="A1081" s="727">
        <v>32</v>
      </c>
      <c r="B1081" s="728" t="s">
        <v>2677</v>
      </c>
      <c r="C1081" s="728" t="s">
        <v>2683</v>
      </c>
      <c r="D1081" s="811" t="s">
        <v>5087</v>
      </c>
      <c r="E1081" s="812" t="s">
        <v>2699</v>
      </c>
      <c r="F1081" s="728" t="s">
        <v>2678</v>
      </c>
      <c r="G1081" s="728" t="s">
        <v>3783</v>
      </c>
      <c r="H1081" s="728" t="s">
        <v>568</v>
      </c>
      <c r="I1081" s="728" t="s">
        <v>3784</v>
      </c>
      <c r="J1081" s="728" t="s">
        <v>3785</v>
      </c>
      <c r="K1081" s="728" t="s">
        <v>3786</v>
      </c>
      <c r="L1081" s="729">
        <v>170.32</v>
      </c>
      <c r="M1081" s="729">
        <v>170.32</v>
      </c>
      <c r="N1081" s="728">
        <v>1</v>
      </c>
      <c r="O1081" s="813">
        <v>1</v>
      </c>
      <c r="P1081" s="729"/>
      <c r="Q1081" s="746">
        <v>0</v>
      </c>
      <c r="R1081" s="728"/>
      <c r="S1081" s="746">
        <v>0</v>
      </c>
      <c r="T1081" s="813"/>
      <c r="U1081" s="769">
        <v>0</v>
      </c>
    </row>
    <row r="1082" spans="1:21" ht="14.4" customHeight="1" x14ac:dyDescent="0.3">
      <c r="A1082" s="727">
        <v>32</v>
      </c>
      <c r="B1082" s="728" t="s">
        <v>2677</v>
      </c>
      <c r="C1082" s="728" t="s">
        <v>2683</v>
      </c>
      <c r="D1082" s="811" t="s">
        <v>5087</v>
      </c>
      <c r="E1082" s="812" t="s">
        <v>2699</v>
      </c>
      <c r="F1082" s="728" t="s">
        <v>2678</v>
      </c>
      <c r="G1082" s="728" t="s">
        <v>3783</v>
      </c>
      <c r="H1082" s="728" t="s">
        <v>568</v>
      </c>
      <c r="I1082" s="728" t="s">
        <v>3787</v>
      </c>
      <c r="J1082" s="728" t="s">
        <v>3785</v>
      </c>
      <c r="K1082" s="728" t="s">
        <v>3788</v>
      </c>
      <c r="L1082" s="729">
        <v>0</v>
      </c>
      <c r="M1082" s="729">
        <v>0</v>
      </c>
      <c r="N1082" s="728">
        <v>1</v>
      </c>
      <c r="O1082" s="813">
        <v>1</v>
      </c>
      <c r="P1082" s="729"/>
      <c r="Q1082" s="746"/>
      <c r="R1082" s="728"/>
      <c r="S1082" s="746">
        <v>0</v>
      </c>
      <c r="T1082" s="813"/>
      <c r="U1082" s="769">
        <v>0</v>
      </c>
    </row>
    <row r="1083" spans="1:21" ht="14.4" customHeight="1" x14ac:dyDescent="0.3">
      <c r="A1083" s="727">
        <v>32</v>
      </c>
      <c r="B1083" s="728" t="s">
        <v>2677</v>
      </c>
      <c r="C1083" s="728" t="s">
        <v>2683</v>
      </c>
      <c r="D1083" s="811" t="s">
        <v>5087</v>
      </c>
      <c r="E1083" s="812" t="s">
        <v>2699</v>
      </c>
      <c r="F1083" s="728" t="s">
        <v>2678</v>
      </c>
      <c r="G1083" s="728" t="s">
        <v>3783</v>
      </c>
      <c r="H1083" s="728" t="s">
        <v>568</v>
      </c>
      <c r="I1083" s="728" t="s">
        <v>3789</v>
      </c>
      <c r="J1083" s="728" t="s">
        <v>3790</v>
      </c>
      <c r="K1083" s="728" t="s">
        <v>3791</v>
      </c>
      <c r="L1083" s="729">
        <v>0</v>
      </c>
      <c r="M1083" s="729">
        <v>0</v>
      </c>
      <c r="N1083" s="728">
        <v>1</v>
      </c>
      <c r="O1083" s="813">
        <v>1</v>
      </c>
      <c r="P1083" s="729"/>
      <c r="Q1083" s="746"/>
      <c r="R1083" s="728"/>
      <c r="S1083" s="746">
        <v>0</v>
      </c>
      <c r="T1083" s="813"/>
      <c r="U1083" s="769">
        <v>0</v>
      </c>
    </row>
    <row r="1084" spans="1:21" ht="14.4" customHeight="1" x14ac:dyDescent="0.3">
      <c r="A1084" s="727">
        <v>32</v>
      </c>
      <c r="B1084" s="728" t="s">
        <v>2677</v>
      </c>
      <c r="C1084" s="728" t="s">
        <v>2683</v>
      </c>
      <c r="D1084" s="811" t="s">
        <v>5087</v>
      </c>
      <c r="E1084" s="812" t="s">
        <v>2699</v>
      </c>
      <c r="F1084" s="728" t="s">
        <v>2678</v>
      </c>
      <c r="G1084" s="728" t="s">
        <v>3792</v>
      </c>
      <c r="H1084" s="728" t="s">
        <v>568</v>
      </c>
      <c r="I1084" s="728" t="s">
        <v>3793</v>
      </c>
      <c r="J1084" s="728" t="s">
        <v>3794</v>
      </c>
      <c r="K1084" s="728" t="s">
        <v>3795</v>
      </c>
      <c r="L1084" s="729">
        <v>0</v>
      </c>
      <c r="M1084" s="729">
        <v>0</v>
      </c>
      <c r="N1084" s="728">
        <v>1</v>
      </c>
      <c r="O1084" s="813">
        <v>1</v>
      </c>
      <c r="P1084" s="729">
        <v>0</v>
      </c>
      <c r="Q1084" s="746"/>
      <c r="R1084" s="728">
        <v>1</v>
      </c>
      <c r="S1084" s="746">
        <v>1</v>
      </c>
      <c r="T1084" s="813">
        <v>1</v>
      </c>
      <c r="U1084" s="769">
        <v>1</v>
      </c>
    </row>
    <row r="1085" spans="1:21" ht="14.4" customHeight="1" x14ac:dyDescent="0.3">
      <c r="A1085" s="727">
        <v>32</v>
      </c>
      <c r="B1085" s="728" t="s">
        <v>2677</v>
      </c>
      <c r="C1085" s="728" t="s">
        <v>2683</v>
      </c>
      <c r="D1085" s="811" t="s">
        <v>5087</v>
      </c>
      <c r="E1085" s="812" t="s">
        <v>2699</v>
      </c>
      <c r="F1085" s="728" t="s">
        <v>2678</v>
      </c>
      <c r="G1085" s="728" t="s">
        <v>2784</v>
      </c>
      <c r="H1085" s="728" t="s">
        <v>568</v>
      </c>
      <c r="I1085" s="728" t="s">
        <v>2273</v>
      </c>
      <c r="J1085" s="728" t="s">
        <v>2272</v>
      </c>
      <c r="K1085" s="728" t="s">
        <v>2274</v>
      </c>
      <c r="L1085" s="729">
        <v>1427.23</v>
      </c>
      <c r="M1085" s="729">
        <v>1427.23</v>
      </c>
      <c r="N1085" s="728">
        <v>1</v>
      </c>
      <c r="O1085" s="813">
        <v>1</v>
      </c>
      <c r="P1085" s="729"/>
      <c r="Q1085" s="746">
        <v>0</v>
      </c>
      <c r="R1085" s="728"/>
      <c r="S1085" s="746">
        <v>0</v>
      </c>
      <c r="T1085" s="813"/>
      <c r="U1085" s="769">
        <v>0</v>
      </c>
    </row>
    <row r="1086" spans="1:21" ht="14.4" customHeight="1" x14ac:dyDescent="0.3">
      <c r="A1086" s="727">
        <v>32</v>
      </c>
      <c r="B1086" s="728" t="s">
        <v>2677</v>
      </c>
      <c r="C1086" s="728" t="s">
        <v>2683</v>
      </c>
      <c r="D1086" s="811" t="s">
        <v>5087</v>
      </c>
      <c r="E1086" s="812" t="s">
        <v>2699</v>
      </c>
      <c r="F1086" s="728" t="s">
        <v>2678</v>
      </c>
      <c r="G1086" s="728" t="s">
        <v>3244</v>
      </c>
      <c r="H1086" s="728" t="s">
        <v>568</v>
      </c>
      <c r="I1086" s="728" t="s">
        <v>3247</v>
      </c>
      <c r="J1086" s="728" t="s">
        <v>3248</v>
      </c>
      <c r="K1086" s="728" t="s">
        <v>3249</v>
      </c>
      <c r="L1086" s="729">
        <v>151.62</v>
      </c>
      <c r="M1086" s="729">
        <v>454.86</v>
      </c>
      <c r="N1086" s="728">
        <v>3</v>
      </c>
      <c r="O1086" s="813">
        <v>1.5</v>
      </c>
      <c r="P1086" s="729">
        <v>454.86</v>
      </c>
      <c r="Q1086" s="746">
        <v>1</v>
      </c>
      <c r="R1086" s="728">
        <v>3</v>
      </c>
      <c r="S1086" s="746">
        <v>1</v>
      </c>
      <c r="T1086" s="813">
        <v>1.5</v>
      </c>
      <c r="U1086" s="769">
        <v>1</v>
      </c>
    </row>
    <row r="1087" spans="1:21" ht="14.4" customHeight="1" x14ac:dyDescent="0.3">
      <c r="A1087" s="727">
        <v>32</v>
      </c>
      <c r="B1087" s="728" t="s">
        <v>2677</v>
      </c>
      <c r="C1087" s="728" t="s">
        <v>2683</v>
      </c>
      <c r="D1087" s="811" t="s">
        <v>5087</v>
      </c>
      <c r="E1087" s="812" t="s">
        <v>2699</v>
      </c>
      <c r="F1087" s="728" t="s">
        <v>2678</v>
      </c>
      <c r="G1087" s="728" t="s">
        <v>3244</v>
      </c>
      <c r="H1087" s="728" t="s">
        <v>568</v>
      </c>
      <c r="I1087" s="728" t="s">
        <v>3796</v>
      </c>
      <c r="J1087" s="728" t="s">
        <v>1590</v>
      </c>
      <c r="K1087" s="728" t="s">
        <v>3797</v>
      </c>
      <c r="L1087" s="729">
        <v>0</v>
      </c>
      <c r="M1087" s="729">
        <v>0</v>
      </c>
      <c r="N1087" s="728">
        <v>1</v>
      </c>
      <c r="O1087" s="813">
        <v>0.5</v>
      </c>
      <c r="P1087" s="729"/>
      <c r="Q1087" s="746"/>
      <c r="R1087" s="728"/>
      <c r="S1087" s="746">
        <v>0</v>
      </c>
      <c r="T1087" s="813"/>
      <c r="U1087" s="769">
        <v>0</v>
      </c>
    </row>
    <row r="1088" spans="1:21" ht="14.4" customHeight="1" x14ac:dyDescent="0.3">
      <c r="A1088" s="727">
        <v>32</v>
      </c>
      <c r="B1088" s="728" t="s">
        <v>2677</v>
      </c>
      <c r="C1088" s="728" t="s">
        <v>2683</v>
      </c>
      <c r="D1088" s="811" t="s">
        <v>5087</v>
      </c>
      <c r="E1088" s="812" t="s">
        <v>2699</v>
      </c>
      <c r="F1088" s="728" t="s">
        <v>2678</v>
      </c>
      <c r="G1088" s="728" t="s">
        <v>1303</v>
      </c>
      <c r="H1088" s="728" t="s">
        <v>661</v>
      </c>
      <c r="I1088" s="728" t="s">
        <v>3798</v>
      </c>
      <c r="J1088" s="728" t="s">
        <v>3645</v>
      </c>
      <c r="K1088" s="728" t="s">
        <v>3799</v>
      </c>
      <c r="L1088" s="729">
        <v>93.75</v>
      </c>
      <c r="M1088" s="729">
        <v>93.75</v>
      </c>
      <c r="N1088" s="728">
        <v>1</v>
      </c>
      <c r="O1088" s="813">
        <v>0.5</v>
      </c>
      <c r="P1088" s="729"/>
      <c r="Q1088" s="746">
        <v>0</v>
      </c>
      <c r="R1088" s="728"/>
      <c r="S1088" s="746">
        <v>0</v>
      </c>
      <c r="T1088" s="813"/>
      <c r="U1088" s="769">
        <v>0</v>
      </c>
    </row>
    <row r="1089" spans="1:21" ht="14.4" customHeight="1" x14ac:dyDescent="0.3">
      <c r="A1089" s="727">
        <v>32</v>
      </c>
      <c r="B1089" s="728" t="s">
        <v>2677</v>
      </c>
      <c r="C1089" s="728" t="s">
        <v>2683</v>
      </c>
      <c r="D1089" s="811" t="s">
        <v>5087</v>
      </c>
      <c r="E1089" s="812" t="s">
        <v>2699</v>
      </c>
      <c r="F1089" s="728" t="s">
        <v>2678</v>
      </c>
      <c r="G1089" s="728" t="s">
        <v>1303</v>
      </c>
      <c r="H1089" s="728" t="s">
        <v>661</v>
      </c>
      <c r="I1089" s="728" t="s">
        <v>2130</v>
      </c>
      <c r="J1089" s="728" t="s">
        <v>2131</v>
      </c>
      <c r="K1089" s="728" t="s">
        <v>2132</v>
      </c>
      <c r="L1089" s="729">
        <v>120.61</v>
      </c>
      <c r="M1089" s="729">
        <v>361.83</v>
      </c>
      <c r="N1089" s="728">
        <v>3</v>
      </c>
      <c r="O1089" s="813">
        <v>2</v>
      </c>
      <c r="P1089" s="729"/>
      <c r="Q1089" s="746">
        <v>0</v>
      </c>
      <c r="R1089" s="728"/>
      <c r="S1089" s="746">
        <v>0</v>
      </c>
      <c r="T1089" s="813"/>
      <c r="U1089" s="769">
        <v>0</v>
      </c>
    </row>
    <row r="1090" spans="1:21" ht="14.4" customHeight="1" x14ac:dyDescent="0.3">
      <c r="A1090" s="727">
        <v>32</v>
      </c>
      <c r="B1090" s="728" t="s">
        <v>2677</v>
      </c>
      <c r="C1090" s="728" t="s">
        <v>2683</v>
      </c>
      <c r="D1090" s="811" t="s">
        <v>5087</v>
      </c>
      <c r="E1090" s="812" t="s">
        <v>2699</v>
      </c>
      <c r="F1090" s="728" t="s">
        <v>2678</v>
      </c>
      <c r="G1090" s="728" t="s">
        <v>1303</v>
      </c>
      <c r="H1090" s="728" t="s">
        <v>661</v>
      </c>
      <c r="I1090" s="728" t="s">
        <v>3410</v>
      </c>
      <c r="J1090" s="728" t="s">
        <v>2131</v>
      </c>
      <c r="K1090" s="728" t="s">
        <v>3411</v>
      </c>
      <c r="L1090" s="729">
        <v>184.74</v>
      </c>
      <c r="M1090" s="729">
        <v>184.74</v>
      </c>
      <c r="N1090" s="728">
        <v>1</v>
      </c>
      <c r="O1090" s="813">
        <v>0.5</v>
      </c>
      <c r="P1090" s="729"/>
      <c r="Q1090" s="746">
        <v>0</v>
      </c>
      <c r="R1090" s="728"/>
      <c r="S1090" s="746">
        <v>0</v>
      </c>
      <c r="T1090" s="813"/>
      <c r="U1090" s="769">
        <v>0</v>
      </c>
    </row>
    <row r="1091" spans="1:21" ht="14.4" customHeight="1" x14ac:dyDescent="0.3">
      <c r="A1091" s="727">
        <v>32</v>
      </c>
      <c r="B1091" s="728" t="s">
        <v>2677</v>
      </c>
      <c r="C1091" s="728" t="s">
        <v>2683</v>
      </c>
      <c r="D1091" s="811" t="s">
        <v>5087</v>
      </c>
      <c r="E1091" s="812" t="s">
        <v>2699</v>
      </c>
      <c r="F1091" s="728" t="s">
        <v>2678</v>
      </c>
      <c r="G1091" s="728" t="s">
        <v>2877</v>
      </c>
      <c r="H1091" s="728" t="s">
        <v>568</v>
      </c>
      <c r="I1091" s="728" t="s">
        <v>3413</v>
      </c>
      <c r="J1091" s="728" t="s">
        <v>3414</v>
      </c>
      <c r="K1091" s="728" t="s">
        <v>2358</v>
      </c>
      <c r="L1091" s="729">
        <v>0</v>
      </c>
      <c r="M1091" s="729">
        <v>0</v>
      </c>
      <c r="N1091" s="728">
        <v>1</v>
      </c>
      <c r="O1091" s="813">
        <v>0.5</v>
      </c>
      <c r="P1091" s="729"/>
      <c r="Q1091" s="746"/>
      <c r="R1091" s="728"/>
      <c r="S1091" s="746">
        <v>0</v>
      </c>
      <c r="T1091" s="813"/>
      <c r="U1091" s="769">
        <v>0</v>
      </c>
    </row>
    <row r="1092" spans="1:21" ht="14.4" customHeight="1" x14ac:dyDescent="0.3">
      <c r="A1092" s="727">
        <v>32</v>
      </c>
      <c r="B1092" s="728" t="s">
        <v>2677</v>
      </c>
      <c r="C1092" s="728" t="s">
        <v>2683</v>
      </c>
      <c r="D1092" s="811" t="s">
        <v>5087</v>
      </c>
      <c r="E1092" s="812" t="s">
        <v>2699</v>
      </c>
      <c r="F1092" s="728" t="s">
        <v>2678</v>
      </c>
      <c r="G1092" s="728" t="s">
        <v>3251</v>
      </c>
      <c r="H1092" s="728" t="s">
        <v>568</v>
      </c>
      <c r="I1092" s="728" t="s">
        <v>3800</v>
      </c>
      <c r="J1092" s="728" t="s">
        <v>2700</v>
      </c>
      <c r="K1092" s="728"/>
      <c r="L1092" s="729">
        <v>100.62</v>
      </c>
      <c r="M1092" s="729">
        <v>100.62</v>
      </c>
      <c r="N1092" s="728">
        <v>1</v>
      </c>
      <c r="O1092" s="813">
        <v>0.5</v>
      </c>
      <c r="P1092" s="729">
        <v>100.62</v>
      </c>
      <c r="Q1092" s="746">
        <v>1</v>
      </c>
      <c r="R1092" s="728">
        <v>1</v>
      </c>
      <c r="S1092" s="746">
        <v>1</v>
      </c>
      <c r="T1092" s="813">
        <v>0.5</v>
      </c>
      <c r="U1092" s="769">
        <v>1</v>
      </c>
    </row>
    <row r="1093" spans="1:21" ht="14.4" customHeight="1" x14ac:dyDescent="0.3">
      <c r="A1093" s="727">
        <v>32</v>
      </c>
      <c r="B1093" s="728" t="s">
        <v>2677</v>
      </c>
      <c r="C1093" s="728" t="s">
        <v>2683</v>
      </c>
      <c r="D1093" s="811" t="s">
        <v>5087</v>
      </c>
      <c r="E1093" s="812" t="s">
        <v>2699</v>
      </c>
      <c r="F1093" s="728" t="s">
        <v>2678</v>
      </c>
      <c r="G1093" s="728" t="s">
        <v>3801</v>
      </c>
      <c r="H1093" s="728" t="s">
        <v>568</v>
      </c>
      <c r="I1093" s="728" t="s">
        <v>2319</v>
      </c>
      <c r="J1093" s="728" t="s">
        <v>1026</v>
      </c>
      <c r="K1093" s="728" t="s">
        <v>2320</v>
      </c>
      <c r="L1093" s="729">
        <v>0</v>
      </c>
      <c r="M1093" s="729">
        <v>0</v>
      </c>
      <c r="N1093" s="728">
        <v>3</v>
      </c>
      <c r="O1093" s="813">
        <v>0.5</v>
      </c>
      <c r="P1093" s="729"/>
      <c r="Q1093" s="746"/>
      <c r="R1093" s="728"/>
      <c r="S1093" s="746">
        <v>0</v>
      </c>
      <c r="T1093" s="813"/>
      <c r="U1093" s="769">
        <v>0</v>
      </c>
    </row>
    <row r="1094" spans="1:21" ht="14.4" customHeight="1" x14ac:dyDescent="0.3">
      <c r="A1094" s="727">
        <v>32</v>
      </c>
      <c r="B1094" s="728" t="s">
        <v>2677</v>
      </c>
      <c r="C1094" s="728" t="s">
        <v>2683</v>
      </c>
      <c r="D1094" s="811" t="s">
        <v>5087</v>
      </c>
      <c r="E1094" s="812" t="s">
        <v>2699</v>
      </c>
      <c r="F1094" s="728" t="s">
        <v>2678</v>
      </c>
      <c r="G1094" s="728" t="s">
        <v>3425</v>
      </c>
      <c r="H1094" s="728" t="s">
        <v>568</v>
      </c>
      <c r="I1094" s="728" t="s">
        <v>3426</v>
      </c>
      <c r="J1094" s="728" t="s">
        <v>1063</v>
      </c>
      <c r="K1094" s="728" t="s">
        <v>3427</v>
      </c>
      <c r="L1094" s="729">
        <v>0</v>
      </c>
      <c r="M1094" s="729">
        <v>0</v>
      </c>
      <c r="N1094" s="728">
        <v>15</v>
      </c>
      <c r="O1094" s="813">
        <v>4.5</v>
      </c>
      <c r="P1094" s="729">
        <v>0</v>
      </c>
      <c r="Q1094" s="746"/>
      <c r="R1094" s="728">
        <v>9</v>
      </c>
      <c r="S1094" s="746">
        <v>0.6</v>
      </c>
      <c r="T1094" s="813">
        <v>3</v>
      </c>
      <c r="U1094" s="769">
        <v>0.66666666666666663</v>
      </c>
    </row>
    <row r="1095" spans="1:21" ht="14.4" customHeight="1" x14ac:dyDescent="0.3">
      <c r="A1095" s="727">
        <v>32</v>
      </c>
      <c r="B1095" s="728" t="s">
        <v>2677</v>
      </c>
      <c r="C1095" s="728" t="s">
        <v>2683</v>
      </c>
      <c r="D1095" s="811" t="s">
        <v>5087</v>
      </c>
      <c r="E1095" s="812" t="s">
        <v>2700</v>
      </c>
      <c r="F1095" s="728" t="s">
        <v>2678</v>
      </c>
      <c r="G1095" s="728" t="s">
        <v>2746</v>
      </c>
      <c r="H1095" s="728" t="s">
        <v>568</v>
      </c>
      <c r="I1095" s="728" t="s">
        <v>2794</v>
      </c>
      <c r="J1095" s="728" t="s">
        <v>2231</v>
      </c>
      <c r="K1095" s="728" t="s">
        <v>2757</v>
      </c>
      <c r="L1095" s="729">
        <v>238.72</v>
      </c>
      <c r="M1095" s="729">
        <v>238.72</v>
      </c>
      <c r="N1095" s="728">
        <v>1</v>
      </c>
      <c r="O1095" s="813">
        <v>0.5</v>
      </c>
      <c r="P1095" s="729">
        <v>238.72</v>
      </c>
      <c r="Q1095" s="746">
        <v>1</v>
      </c>
      <c r="R1095" s="728">
        <v>1</v>
      </c>
      <c r="S1095" s="746">
        <v>1</v>
      </c>
      <c r="T1095" s="813">
        <v>0.5</v>
      </c>
      <c r="U1095" s="769">
        <v>1</v>
      </c>
    </row>
    <row r="1096" spans="1:21" ht="14.4" customHeight="1" x14ac:dyDescent="0.3">
      <c r="A1096" s="727">
        <v>32</v>
      </c>
      <c r="B1096" s="728" t="s">
        <v>2677</v>
      </c>
      <c r="C1096" s="728" t="s">
        <v>2683</v>
      </c>
      <c r="D1096" s="811" t="s">
        <v>5087</v>
      </c>
      <c r="E1096" s="812" t="s">
        <v>2700</v>
      </c>
      <c r="F1096" s="728" t="s">
        <v>2678</v>
      </c>
      <c r="G1096" s="728" t="s">
        <v>2751</v>
      </c>
      <c r="H1096" s="728" t="s">
        <v>568</v>
      </c>
      <c r="I1096" s="728" t="s">
        <v>3057</v>
      </c>
      <c r="J1096" s="728" t="s">
        <v>2997</v>
      </c>
      <c r="K1096" s="728" t="s">
        <v>3058</v>
      </c>
      <c r="L1096" s="729">
        <v>211.61</v>
      </c>
      <c r="M1096" s="729">
        <v>211.61</v>
      </c>
      <c r="N1096" s="728">
        <v>1</v>
      </c>
      <c r="O1096" s="813">
        <v>0.5</v>
      </c>
      <c r="P1096" s="729">
        <v>211.61</v>
      </c>
      <c r="Q1096" s="746">
        <v>1</v>
      </c>
      <c r="R1096" s="728">
        <v>1</v>
      </c>
      <c r="S1096" s="746">
        <v>1</v>
      </c>
      <c r="T1096" s="813">
        <v>0.5</v>
      </c>
      <c r="U1096" s="769">
        <v>1</v>
      </c>
    </row>
    <row r="1097" spans="1:21" ht="14.4" customHeight="1" x14ac:dyDescent="0.3">
      <c r="A1097" s="727">
        <v>32</v>
      </c>
      <c r="B1097" s="728" t="s">
        <v>2677</v>
      </c>
      <c r="C1097" s="728" t="s">
        <v>2683</v>
      </c>
      <c r="D1097" s="811" t="s">
        <v>5087</v>
      </c>
      <c r="E1097" s="812" t="s">
        <v>2702</v>
      </c>
      <c r="F1097" s="728" t="s">
        <v>2678</v>
      </c>
      <c r="G1097" s="728" t="s">
        <v>2724</v>
      </c>
      <c r="H1097" s="728" t="s">
        <v>568</v>
      </c>
      <c r="I1097" s="728" t="s">
        <v>2785</v>
      </c>
      <c r="J1097" s="728" t="s">
        <v>2726</v>
      </c>
      <c r="K1097" s="728" t="s">
        <v>2786</v>
      </c>
      <c r="L1097" s="729">
        <v>1295.6400000000001</v>
      </c>
      <c r="M1097" s="729">
        <v>1295.6400000000001</v>
      </c>
      <c r="N1097" s="728">
        <v>1</v>
      </c>
      <c r="O1097" s="813">
        <v>0.5</v>
      </c>
      <c r="P1097" s="729">
        <v>1295.6400000000001</v>
      </c>
      <c r="Q1097" s="746">
        <v>1</v>
      </c>
      <c r="R1097" s="728">
        <v>1</v>
      </c>
      <c r="S1097" s="746">
        <v>1</v>
      </c>
      <c r="T1097" s="813">
        <v>0.5</v>
      </c>
      <c r="U1097" s="769">
        <v>1</v>
      </c>
    </row>
    <row r="1098" spans="1:21" ht="14.4" customHeight="1" x14ac:dyDescent="0.3">
      <c r="A1098" s="727">
        <v>32</v>
      </c>
      <c r="B1098" s="728" t="s">
        <v>2677</v>
      </c>
      <c r="C1098" s="728" t="s">
        <v>2683</v>
      </c>
      <c r="D1098" s="811" t="s">
        <v>5087</v>
      </c>
      <c r="E1098" s="812" t="s">
        <v>2702</v>
      </c>
      <c r="F1098" s="728" t="s">
        <v>2678</v>
      </c>
      <c r="G1098" s="728" t="s">
        <v>2724</v>
      </c>
      <c r="H1098" s="728" t="s">
        <v>568</v>
      </c>
      <c r="I1098" s="728" t="s">
        <v>2736</v>
      </c>
      <c r="J1098" s="728" t="s">
        <v>944</v>
      </c>
      <c r="K1098" s="728" t="s">
        <v>2737</v>
      </c>
      <c r="L1098" s="729">
        <v>462.73</v>
      </c>
      <c r="M1098" s="729">
        <v>925.46</v>
      </c>
      <c r="N1098" s="728">
        <v>2</v>
      </c>
      <c r="O1098" s="813">
        <v>1.5</v>
      </c>
      <c r="P1098" s="729">
        <v>925.46</v>
      </c>
      <c r="Q1098" s="746">
        <v>1</v>
      </c>
      <c r="R1098" s="728">
        <v>2</v>
      </c>
      <c r="S1098" s="746">
        <v>1</v>
      </c>
      <c r="T1098" s="813">
        <v>1.5</v>
      </c>
      <c r="U1098" s="769">
        <v>1</v>
      </c>
    </row>
    <row r="1099" spans="1:21" ht="14.4" customHeight="1" x14ac:dyDescent="0.3">
      <c r="A1099" s="727">
        <v>32</v>
      </c>
      <c r="B1099" s="728" t="s">
        <v>2677</v>
      </c>
      <c r="C1099" s="728" t="s">
        <v>2683</v>
      </c>
      <c r="D1099" s="811" t="s">
        <v>5087</v>
      </c>
      <c r="E1099" s="812" t="s">
        <v>2702</v>
      </c>
      <c r="F1099" s="728" t="s">
        <v>2678</v>
      </c>
      <c r="G1099" s="728" t="s">
        <v>2724</v>
      </c>
      <c r="H1099" s="728" t="s">
        <v>568</v>
      </c>
      <c r="I1099" s="728" t="s">
        <v>2878</v>
      </c>
      <c r="J1099" s="728" t="s">
        <v>944</v>
      </c>
      <c r="K1099" s="728" t="s">
        <v>2879</v>
      </c>
      <c r="L1099" s="729">
        <v>0</v>
      </c>
      <c r="M1099" s="729">
        <v>0</v>
      </c>
      <c r="N1099" s="728">
        <v>3</v>
      </c>
      <c r="O1099" s="813">
        <v>1.5</v>
      </c>
      <c r="P1099" s="729">
        <v>0</v>
      </c>
      <c r="Q1099" s="746"/>
      <c r="R1099" s="728">
        <v>1</v>
      </c>
      <c r="S1099" s="746">
        <v>0.33333333333333331</v>
      </c>
      <c r="T1099" s="813">
        <v>0.5</v>
      </c>
      <c r="U1099" s="769">
        <v>0.33333333333333331</v>
      </c>
    </row>
    <row r="1100" spans="1:21" ht="14.4" customHeight="1" x14ac:dyDescent="0.3">
      <c r="A1100" s="727">
        <v>32</v>
      </c>
      <c r="B1100" s="728" t="s">
        <v>2677</v>
      </c>
      <c r="C1100" s="728" t="s">
        <v>2683</v>
      </c>
      <c r="D1100" s="811" t="s">
        <v>5087</v>
      </c>
      <c r="E1100" s="812" t="s">
        <v>2702</v>
      </c>
      <c r="F1100" s="728" t="s">
        <v>2678</v>
      </c>
      <c r="G1100" s="728" t="s">
        <v>2728</v>
      </c>
      <c r="H1100" s="728" t="s">
        <v>568</v>
      </c>
      <c r="I1100" s="728" t="s">
        <v>2300</v>
      </c>
      <c r="J1100" s="728" t="s">
        <v>1102</v>
      </c>
      <c r="K1100" s="728" t="s">
        <v>2301</v>
      </c>
      <c r="L1100" s="729">
        <v>65.28</v>
      </c>
      <c r="M1100" s="729">
        <v>130.56</v>
      </c>
      <c r="N1100" s="728">
        <v>2</v>
      </c>
      <c r="O1100" s="813">
        <v>1</v>
      </c>
      <c r="P1100" s="729">
        <v>65.28</v>
      </c>
      <c r="Q1100" s="746">
        <v>0.5</v>
      </c>
      <c r="R1100" s="728">
        <v>1</v>
      </c>
      <c r="S1100" s="746">
        <v>0.5</v>
      </c>
      <c r="T1100" s="813">
        <v>0.5</v>
      </c>
      <c r="U1100" s="769">
        <v>0.5</v>
      </c>
    </row>
    <row r="1101" spans="1:21" ht="14.4" customHeight="1" x14ac:dyDescent="0.3">
      <c r="A1101" s="727">
        <v>32</v>
      </c>
      <c r="B1101" s="728" t="s">
        <v>2677</v>
      </c>
      <c r="C1101" s="728" t="s">
        <v>2683</v>
      </c>
      <c r="D1101" s="811" t="s">
        <v>5087</v>
      </c>
      <c r="E1101" s="812" t="s">
        <v>2702</v>
      </c>
      <c r="F1101" s="728" t="s">
        <v>2678</v>
      </c>
      <c r="G1101" s="728" t="s">
        <v>2728</v>
      </c>
      <c r="H1101" s="728" t="s">
        <v>568</v>
      </c>
      <c r="I1101" s="728" t="s">
        <v>3695</v>
      </c>
      <c r="J1101" s="728" t="s">
        <v>1100</v>
      </c>
      <c r="K1101" s="728" t="s">
        <v>3696</v>
      </c>
      <c r="L1101" s="729">
        <v>0</v>
      </c>
      <c r="M1101" s="729">
        <v>0</v>
      </c>
      <c r="N1101" s="728">
        <v>1</v>
      </c>
      <c r="O1101" s="813">
        <v>0.5</v>
      </c>
      <c r="P1101" s="729">
        <v>0</v>
      </c>
      <c r="Q1101" s="746"/>
      <c r="R1101" s="728">
        <v>1</v>
      </c>
      <c r="S1101" s="746">
        <v>1</v>
      </c>
      <c r="T1101" s="813">
        <v>0.5</v>
      </c>
      <c r="U1101" s="769">
        <v>1</v>
      </c>
    </row>
    <row r="1102" spans="1:21" ht="14.4" customHeight="1" x14ac:dyDescent="0.3">
      <c r="A1102" s="727">
        <v>32</v>
      </c>
      <c r="B1102" s="728" t="s">
        <v>2677</v>
      </c>
      <c r="C1102" s="728" t="s">
        <v>2683</v>
      </c>
      <c r="D1102" s="811" t="s">
        <v>5087</v>
      </c>
      <c r="E1102" s="812" t="s">
        <v>2702</v>
      </c>
      <c r="F1102" s="728" t="s">
        <v>2678</v>
      </c>
      <c r="G1102" s="728" t="s">
        <v>2728</v>
      </c>
      <c r="H1102" s="728" t="s">
        <v>568</v>
      </c>
      <c r="I1102" s="728" t="s">
        <v>2738</v>
      </c>
      <c r="J1102" s="728" t="s">
        <v>1102</v>
      </c>
      <c r="K1102" s="728" t="s">
        <v>2739</v>
      </c>
      <c r="L1102" s="729">
        <v>121.75</v>
      </c>
      <c r="M1102" s="729">
        <v>608.75</v>
      </c>
      <c r="N1102" s="728">
        <v>5</v>
      </c>
      <c r="O1102" s="813">
        <v>2</v>
      </c>
      <c r="P1102" s="729">
        <v>487</v>
      </c>
      <c r="Q1102" s="746">
        <v>0.8</v>
      </c>
      <c r="R1102" s="728">
        <v>4</v>
      </c>
      <c r="S1102" s="746">
        <v>0.8</v>
      </c>
      <c r="T1102" s="813">
        <v>1</v>
      </c>
      <c r="U1102" s="769">
        <v>0.5</v>
      </c>
    </row>
    <row r="1103" spans="1:21" ht="14.4" customHeight="1" x14ac:dyDescent="0.3">
      <c r="A1103" s="727">
        <v>32</v>
      </c>
      <c r="B1103" s="728" t="s">
        <v>2677</v>
      </c>
      <c r="C1103" s="728" t="s">
        <v>2683</v>
      </c>
      <c r="D1103" s="811" t="s">
        <v>5087</v>
      </c>
      <c r="E1103" s="812" t="s">
        <v>2702</v>
      </c>
      <c r="F1103" s="728" t="s">
        <v>2678</v>
      </c>
      <c r="G1103" s="728" t="s">
        <v>3261</v>
      </c>
      <c r="H1103" s="728" t="s">
        <v>568</v>
      </c>
      <c r="I1103" s="728" t="s">
        <v>3802</v>
      </c>
      <c r="J1103" s="728" t="s">
        <v>1307</v>
      </c>
      <c r="K1103" s="728" t="s">
        <v>2929</v>
      </c>
      <c r="L1103" s="729">
        <v>18.809999999999999</v>
      </c>
      <c r="M1103" s="729">
        <v>18.809999999999999</v>
      </c>
      <c r="N1103" s="728">
        <v>1</v>
      </c>
      <c r="O1103" s="813">
        <v>0.5</v>
      </c>
      <c r="P1103" s="729"/>
      <c r="Q1103" s="746">
        <v>0</v>
      </c>
      <c r="R1103" s="728"/>
      <c r="S1103" s="746">
        <v>0</v>
      </c>
      <c r="T1103" s="813"/>
      <c r="U1103" s="769">
        <v>0</v>
      </c>
    </row>
    <row r="1104" spans="1:21" ht="14.4" customHeight="1" x14ac:dyDescent="0.3">
      <c r="A1104" s="727">
        <v>32</v>
      </c>
      <c r="B1104" s="728" t="s">
        <v>2677</v>
      </c>
      <c r="C1104" s="728" t="s">
        <v>2683</v>
      </c>
      <c r="D1104" s="811" t="s">
        <v>5087</v>
      </c>
      <c r="E1104" s="812" t="s">
        <v>2702</v>
      </c>
      <c r="F1104" s="728" t="s">
        <v>2678</v>
      </c>
      <c r="G1104" s="728" t="s">
        <v>2742</v>
      </c>
      <c r="H1104" s="728" t="s">
        <v>661</v>
      </c>
      <c r="I1104" s="728" t="s">
        <v>2218</v>
      </c>
      <c r="J1104" s="728" t="s">
        <v>662</v>
      </c>
      <c r="K1104" s="728" t="s">
        <v>2219</v>
      </c>
      <c r="L1104" s="729">
        <v>154.36000000000001</v>
      </c>
      <c r="M1104" s="729">
        <v>463.08000000000004</v>
      </c>
      <c r="N1104" s="728">
        <v>3</v>
      </c>
      <c r="O1104" s="813">
        <v>1.5</v>
      </c>
      <c r="P1104" s="729">
        <v>308.72000000000003</v>
      </c>
      <c r="Q1104" s="746">
        <v>0.66666666666666663</v>
      </c>
      <c r="R1104" s="728">
        <v>2</v>
      </c>
      <c r="S1104" s="746">
        <v>0.66666666666666663</v>
      </c>
      <c r="T1104" s="813">
        <v>1</v>
      </c>
      <c r="U1104" s="769">
        <v>0.66666666666666663</v>
      </c>
    </row>
    <row r="1105" spans="1:21" ht="14.4" customHeight="1" x14ac:dyDescent="0.3">
      <c r="A1105" s="727">
        <v>32</v>
      </c>
      <c r="B1105" s="728" t="s">
        <v>2677</v>
      </c>
      <c r="C1105" s="728" t="s">
        <v>2683</v>
      </c>
      <c r="D1105" s="811" t="s">
        <v>5087</v>
      </c>
      <c r="E1105" s="812" t="s">
        <v>2702</v>
      </c>
      <c r="F1105" s="728" t="s">
        <v>2678</v>
      </c>
      <c r="G1105" s="728" t="s">
        <v>2742</v>
      </c>
      <c r="H1105" s="728" t="s">
        <v>661</v>
      </c>
      <c r="I1105" s="728" t="s">
        <v>2220</v>
      </c>
      <c r="J1105" s="728" t="s">
        <v>2221</v>
      </c>
      <c r="K1105" s="728" t="s">
        <v>2222</v>
      </c>
      <c r="L1105" s="729">
        <v>149.52000000000001</v>
      </c>
      <c r="M1105" s="729">
        <v>1345.68</v>
      </c>
      <c r="N1105" s="728">
        <v>9</v>
      </c>
      <c r="O1105" s="813">
        <v>3</v>
      </c>
      <c r="P1105" s="729">
        <v>1345.68</v>
      </c>
      <c r="Q1105" s="746">
        <v>1</v>
      </c>
      <c r="R1105" s="728">
        <v>9</v>
      </c>
      <c r="S1105" s="746">
        <v>1</v>
      </c>
      <c r="T1105" s="813">
        <v>3</v>
      </c>
      <c r="U1105" s="769">
        <v>1</v>
      </c>
    </row>
    <row r="1106" spans="1:21" ht="14.4" customHeight="1" x14ac:dyDescent="0.3">
      <c r="A1106" s="727">
        <v>32</v>
      </c>
      <c r="B1106" s="728" t="s">
        <v>2677</v>
      </c>
      <c r="C1106" s="728" t="s">
        <v>2683</v>
      </c>
      <c r="D1106" s="811" t="s">
        <v>5087</v>
      </c>
      <c r="E1106" s="812" t="s">
        <v>2702</v>
      </c>
      <c r="F1106" s="728" t="s">
        <v>2678</v>
      </c>
      <c r="G1106" s="728" t="s">
        <v>2742</v>
      </c>
      <c r="H1106" s="728" t="s">
        <v>661</v>
      </c>
      <c r="I1106" s="728" t="s">
        <v>2216</v>
      </c>
      <c r="J1106" s="728" t="s">
        <v>662</v>
      </c>
      <c r="K1106" s="728" t="s">
        <v>2217</v>
      </c>
      <c r="L1106" s="729">
        <v>225.06</v>
      </c>
      <c r="M1106" s="729">
        <v>225.06</v>
      </c>
      <c r="N1106" s="728">
        <v>1</v>
      </c>
      <c r="O1106" s="813">
        <v>0.5</v>
      </c>
      <c r="P1106" s="729">
        <v>225.06</v>
      </c>
      <c r="Q1106" s="746">
        <v>1</v>
      </c>
      <c r="R1106" s="728">
        <v>1</v>
      </c>
      <c r="S1106" s="746">
        <v>1</v>
      </c>
      <c r="T1106" s="813">
        <v>0.5</v>
      </c>
      <c r="U1106" s="769">
        <v>1</v>
      </c>
    </row>
    <row r="1107" spans="1:21" ht="14.4" customHeight="1" x14ac:dyDescent="0.3">
      <c r="A1107" s="727">
        <v>32</v>
      </c>
      <c r="B1107" s="728" t="s">
        <v>2677</v>
      </c>
      <c r="C1107" s="728" t="s">
        <v>2683</v>
      </c>
      <c r="D1107" s="811" t="s">
        <v>5087</v>
      </c>
      <c r="E1107" s="812" t="s">
        <v>2702</v>
      </c>
      <c r="F1107" s="728" t="s">
        <v>2678</v>
      </c>
      <c r="G1107" s="728" t="s">
        <v>3446</v>
      </c>
      <c r="H1107" s="728" t="s">
        <v>568</v>
      </c>
      <c r="I1107" s="728" t="s">
        <v>3447</v>
      </c>
      <c r="J1107" s="728" t="s">
        <v>3448</v>
      </c>
      <c r="K1107" s="728" t="s">
        <v>3449</v>
      </c>
      <c r="L1107" s="729">
        <v>9989.3700000000008</v>
      </c>
      <c r="M1107" s="729">
        <v>39957.480000000003</v>
      </c>
      <c r="N1107" s="728">
        <v>4</v>
      </c>
      <c r="O1107" s="813">
        <v>1</v>
      </c>
      <c r="P1107" s="729">
        <v>39957.480000000003</v>
      </c>
      <c r="Q1107" s="746">
        <v>1</v>
      </c>
      <c r="R1107" s="728">
        <v>4</v>
      </c>
      <c r="S1107" s="746">
        <v>1</v>
      </c>
      <c r="T1107" s="813">
        <v>1</v>
      </c>
      <c r="U1107" s="769">
        <v>1</v>
      </c>
    </row>
    <row r="1108" spans="1:21" ht="14.4" customHeight="1" x14ac:dyDescent="0.3">
      <c r="A1108" s="727">
        <v>32</v>
      </c>
      <c r="B1108" s="728" t="s">
        <v>2677</v>
      </c>
      <c r="C1108" s="728" t="s">
        <v>2683</v>
      </c>
      <c r="D1108" s="811" t="s">
        <v>5087</v>
      </c>
      <c r="E1108" s="812" t="s">
        <v>2702</v>
      </c>
      <c r="F1108" s="728" t="s">
        <v>2678</v>
      </c>
      <c r="G1108" s="728" t="s">
        <v>3454</v>
      </c>
      <c r="H1108" s="728" t="s">
        <v>661</v>
      </c>
      <c r="I1108" s="728" t="s">
        <v>2241</v>
      </c>
      <c r="J1108" s="728" t="s">
        <v>2242</v>
      </c>
      <c r="K1108" s="728" t="s">
        <v>2243</v>
      </c>
      <c r="L1108" s="729">
        <v>70.540000000000006</v>
      </c>
      <c r="M1108" s="729">
        <v>211.62</v>
      </c>
      <c r="N1108" s="728">
        <v>3</v>
      </c>
      <c r="O1108" s="813">
        <v>1.5</v>
      </c>
      <c r="P1108" s="729">
        <v>141.08000000000001</v>
      </c>
      <c r="Q1108" s="746">
        <v>0.66666666666666674</v>
      </c>
      <c r="R1108" s="728">
        <v>2</v>
      </c>
      <c r="S1108" s="746">
        <v>0.66666666666666663</v>
      </c>
      <c r="T1108" s="813">
        <v>1</v>
      </c>
      <c r="U1108" s="769">
        <v>0.66666666666666663</v>
      </c>
    </row>
    <row r="1109" spans="1:21" ht="14.4" customHeight="1" x14ac:dyDescent="0.3">
      <c r="A1109" s="727">
        <v>32</v>
      </c>
      <c r="B1109" s="728" t="s">
        <v>2677</v>
      </c>
      <c r="C1109" s="728" t="s">
        <v>2683</v>
      </c>
      <c r="D1109" s="811" t="s">
        <v>5087</v>
      </c>
      <c r="E1109" s="812" t="s">
        <v>2702</v>
      </c>
      <c r="F1109" s="728" t="s">
        <v>2678</v>
      </c>
      <c r="G1109" s="728" t="s">
        <v>2940</v>
      </c>
      <c r="H1109" s="728" t="s">
        <v>568</v>
      </c>
      <c r="I1109" s="728" t="s">
        <v>3803</v>
      </c>
      <c r="J1109" s="728" t="s">
        <v>2942</v>
      </c>
      <c r="K1109" s="728" t="s">
        <v>2943</v>
      </c>
      <c r="L1109" s="729">
        <v>0</v>
      </c>
      <c r="M1109" s="729">
        <v>0</v>
      </c>
      <c r="N1109" s="728">
        <v>1</v>
      </c>
      <c r="O1109" s="813">
        <v>0.5</v>
      </c>
      <c r="P1109" s="729">
        <v>0</v>
      </c>
      <c r="Q1109" s="746"/>
      <c r="R1109" s="728">
        <v>1</v>
      </c>
      <c r="S1109" s="746">
        <v>1</v>
      </c>
      <c r="T1109" s="813">
        <v>0.5</v>
      </c>
      <c r="U1109" s="769">
        <v>1</v>
      </c>
    </row>
    <row r="1110" spans="1:21" ht="14.4" customHeight="1" x14ac:dyDescent="0.3">
      <c r="A1110" s="727">
        <v>32</v>
      </c>
      <c r="B1110" s="728" t="s">
        <v>2677</v>
      </c>
      <c r="C1110" s="728" t="s">
        <v>2683</v>
      </c>
      <c r="D1110" s="811" t="s">
        <v>5087</v>
      </c>
      <c r="E1110" s="812" t="s">
        <v>2702</v>
      </c>
      <c r="F1110" s="728" t="s">
        <v>2678</v>
      </c>
      <c r="G1110" s="728" t="s">
        <v>3804</v>
      </c>
      <c r="H1110" s="728" t="s">
        <v>568</v>
      </c>
      <c r="I1110" s="728" t="s">
        <v>3805</v>
      </c>
      <c r="J1110" s="728" t="s">
        <v>1586</v>
      </c>
      <c r="K1110" s="728" t="s">
        <v>3806</v>
      </c>
      <c r="L1110" s="729">
        <v>0</v>
      </c>
      <c r="M1110" s="729">
        <v>0</v>
      </c>
      <c r="N1110" s="728">
        <v>3</v>
      </c>
      <c r="O1110" s="813">
        <v>1</v>
      </c>
      <c r="P1110" s="729"/>
      <c r="Q1110" s="746"/>
      <c r="R1110" s="728"/>
      <c r="S1110" s="746">
        <v>0</v>
      </c>
      <c r="T1110" s="813"/>
      <c r="U1110" s="769">
        <v>0</v>
      </c>
    </row>
    <row r="1111" spans="1:21" ht="14.4" customHeight="1" x14ac:dyDescent="0.3">
      <c r="A1111" s="727">
        <v>32</v>
      </c>
      <c r="B1111" s="728" t="s">
        <v>2677</v>
      </c>
      <c r="C1111" s="728" t="s">
        <v>2683</v>
      </c>
      <c r="D1111" s="811" t="s">
        <v>5087</v>
      </c>
      <c r="E1111" s="812" t="s">
        <v>2702</v>
      </c>
      <c r="F1111" s="728" t="s">
        <v>2678</v>
      </c>
      <c r="G1111" s="728" t="s">
        <v>2746</v>
      </c>
      <c r="H1111" s="728" t="s">
        <v>661</v>
      </c>
      <c r="I1111" s="728" t="s">
        <v>3807</v>
      </c>
      <c r="J1111" s="728" t="s">
        <v>2748</v>
      </c>
      <c r="K1111" s="728" t="s">
        <v>3808</v>
      </c>
      <c r="L1111" s="729">
        <v>272.83</v>
      </c>
      <c r="M1111" s="729">
        <v>545.66</v>
      </c>
      <c r="N1111" s="728">
        <v>2</v>
      </c>
      <c r="O1111" s="813">
        <v>0.5</v>
      </c>
      <c r="P1111" s="729">
        <v>545.66</v>
      </c>
      <c r="Q1111" s="746">
        <v>1</v>
      </c>
      <c r="R1111" s="728">
        <v>2</v>
      </c>
      <c r="S1111" s="746">
        <v>1</v>
      </c>
      <c r="T1111" s="813">
        <v>0.5</v>
      </c>
      <c r="U1111" s="769">
        <v>1</v>
      </c>
    </row>
    <row r="1112" spans="1:21" ht="14.4" customHeight="1" x14ac:dyDescent="0.3">
      <c r="A1112" s="727">
        <v>32</v>
      </c>
      <c r="B1112" s="728" t="s">
        <v>2677</v>
      </c>
      <c r="C1112" s="728" t="s">
        <v>2683</v>
      </c>
      <c r="D1112" s="811" t="s">
        <v>5087</v>
      </c>
      <c r="E1112" s="812" t="s">
        <v>2702</v>
      </c>
      <c r="F1112" s="728" t="s">
        <v>2678</v>
      </c>
      <c r="G1112" s="728" t="s">
        <v>2750</v>
      </c>
      <c r="H1112" s="728" t="s">
        <v>661</v>
      </c>
      <c r="I1112" s="728" t="s">
        <v>2405</v>
      </c>
      <c r="J1112" s="728" t="s">
        <v>1315</v>
      </c>
      <c r="K1112" s="728" t="s">
        <v>2187</v>
      </c>
      <c r="L1112" s="729">
        <v>69.16</v>
      </c>
      <c r="M1112" s="729">
        <v>276.64</v>
      </c>
      <c r="N1112" s="728">
        <v>4</v>
      </c>
      <c r="O1112" s="813">
        <v>2</v>
      </c>
      <c r="P1112" s="729">
        <v>276.64</v>
      </c>
      <c r="Q1112" s="746">
        <v>1</v>
      </c>
      <c r="R1112" s="728">
        <v>4</v>
      </c>
      <c r="S1112" s="746">
        <v>1</v>
      </c>
      <c r="T1112" s="813">
        <v>2</v>
      </c>
      <c r="U1112" s="769">
        <v>1</v>
      </c>
    </row>
    <row r="1113" spans="1:21" ht="14.4" customHeight="1" x14ac:dyDescent="0.3">
      <c r="A1113" s="727">
        <v>32</v>
      </c>
      <c r="B1113" s="728" t="s">
        <v>2677</v>
      </c>
      <c r="C1113" s="728" t="s">
        <v>2683</v>
      </c>
      <c r="D1113" s="811" t="s">
        <v>5087</v>
      </c>
      <c r="E1113" s="812" t="s">
        <v>2702</v>
      </c>
      <c r="F1113" s="728" t="s">
        <v>2678</v>
      </c>
      <c r="G1113" s="728" t="s">
        <v>2796</v>
      </c>
      <c r="H1113" s="728" t="s">
        <v>568</v>
      </c>
      <c r="I1113" s="728" t="s">
        <v>2797</v>
      </c>
      <c r="J1113" s="728" t="s">
        <v>1421</v>
      </c>
      <c r="K1113" s="728" t="s">
        <v>2232</v>
      </c>
      <c r="L1113" s="729">
        <v>78.33</v>
      </c>
      <c r="M1113" s="729">
        <v>156.66</v>
      </c>
      <c r="N1113" s="728">
        <v>2</v>
      </c>
      <c r="O1113" s="813">
        <v>0.5</v>
      </c>
      <c r="P1113" s="729">
        <v>156.66</v>
      </c>
      <c r="Q1113" s="746">
        <v>1</v>
      </c>
      <c r="R1113" s="728">
        <v>2</v>
      </c>
      <c r="S1113" s="746">
        <v>1</v>
      </c>
      <c r="T1113" s="813">
        <v>0.5</v>
      </c>
      <c r="U1113" s="769">
        <v>1</v>
      </c>
    </row>
    <row r="1114" spans="1:21" ht="14.4" customHeight="1" x14ac:dyDescent="0.3">
      <c r="A1114" s="727">
        <v>32</v>
      </c>
      <c r="B1114" s="728" t="s">
        <v>2677</v>
      </c>
      <c r="C1114" s="728" t="s">
        <v>2683</v>
      </c>
      <c r="D1114" s="811" t="s">
        <v>5087</v>
      </c>
      <c r="E1114" s="812" t="s">
        <v>2702</v>
      </c>
      <c r="F1114" s="728" t="s">
        <v>2678</v>
      </c>
      <c r="G1114" s="728" t="s">
        <v>2800</v>
      </c>
      <c r="H1114" s="728" t="s">
        <v>661</v>
      </c>
      <c r="I1114" s="728" t="s">
        <v>3113</v>
      </c>
      <c r="J1114" s="728" t="s">
        <v>761</v>
      </c>
      <c r="K1114" s="728" t="s">
        <v>2189</v>
      </c>
      <c r="L1114" s="729">
        <v>85.16</v>
      </c>
      <c r="M1114" s="729">
        <v>425.79999999999995</v>
      </c>
      <c r="N1114" s="728">
        <v>5</v>
      </c>
      <c r="O1114" s="813">
        <v>2.5</v>
      </c>
      <c r="P1114" s="729">
        <v>425.79999999999995</v>
      </c>
      <c r="Q1114" s="746">
        <v>1</v>
      </c>
      <c r="R1114" s="728">
        <v>5</v>
      </c>
      <c r="S1114" s="746">
        <v>1</v>
      </c>
      <c r="T1114" s="813">
        <v>2.5</v>
      </c>
      <c r="U1114" s="769">
        <v>1</v>
      </c>
    </row>
    <row r="1115" spans="1:21" ht="14.4" customHeight="1" x14ac:dyDescent="0.3">
      <c r="A1115" s="727">
        <v>32</v>
      </c>
      <c r="B1115" s="728" t="s">
        <v>2677</v>
      </c>
      <c r="C1115" s="728" t="s">
        <v>2683</v>
      </c>
      <c r="D1115" s="811" t="s">
        <v>5087</v>
      </c>
      <c r="E1115" s="812" t="s">
        <v>2702</v>
      </c>
      <c r="F1115" s="728" t="s">
        <v>2678</v>
      </c>
      <c r="G1115" s="728" t="s">
        <v>2800</v>
      </c>
      <c r="H1115" s="728" t="s">
        <v>661</v>
      </c>
      <c r="I1115" s="728" t="s">
        <v>2366</v>
      </c>
      <c r="J1115" s="728" t="s">
        <v>759</v>
      </c>
      <c r="K1115" s="728" t="s">
        <v>2187</v>
      </c>
      <c r="L1115" s="729">
        <v>42.57</v>
      </c>
      <c r="M1115" s="729">
        <v>255.42</v>
      </c>
      <c r="N1115" s="728">
        <v>6</v>
      </c>
      <c r="O1115" s="813">
        <v>3.5</v>
      </c>
      <c r="P1115" s="729">
        <v>255.42</v>
      </c>
      <c r="Q1115" s="746">
        <v>1</v>
      </c>
      <c r="R1115" s="728">
        <v>6</v>
      </c>
      <c r="S1115" s="746">
        <v>1</v>
      </c>
      <c r="T1115" s="813">
        <v>3.5</v>
      </c>
      <c r="U1115" s="769">
        <v>1</v>
      </c>
    </row>
    <row r="1116" spans="1:21" ht="14.4" customHeight="1" x14ac:dyDescent="0.3">
      <c r="A1116" s="727">
        <v>32</v>
      </c>
      <c r="B1116" s="728" t="s">
        <v>2677</v>
      </c>
      <c r="C1116" s="728" t="s">
        <v>2683</v>
      </c>
      <c r="D1116" s="811" t="s">
        <v>5087</v>
      </c>
      <c r="E1116" s="812" t="s">
        <v>2702</v>
      </c>
      <c r="F1116" s="728" t="s">
        <v>2678</v>
      </c>
      <c r="G1116" s="728" t="s">
        <v>2800</v>
      </c>
      <c r="H1116" s="728" t="s">
        <v>661</v>
      </c>
      <c r="I1116" s="728" t="s">
        <v>2546</v>
      </c>
      <c r="J1116" s="728" t="s">
        <v>761</v>
      </c>
      <c r="K1116" s="728" t="s">
        <v>2547</v>
      </c>
      <c r="L1116" s="729">
        <v>170.32</v>
      </c>
      <c r="M1116" s="729">
        <v>510.96</v>
      </c>
      <c r="N1116" s="728">
        <v>3</v>
      </c>
      <c r="O1116" s="813">
        <v>1.5</v>
      </c>
      <c r="P1116" s="729">
        <v>340.64</v>
      </c>
      <c r="Q1116" s="746">
        <v>0.66666666666666663</v>
      </c>
      <c r="R1116" s="728">
        <v>2</v>
      </c>
      <c r="S1116" s="746">
        <v>0.66666666666666663</v>
      </c>
      <c r="T1116" s="813">
        <v>1</v>
      </c>
      <c r="U1116" s="769">
        <v>0.66666666666666663</v>
      </c>
    </row>
    <row r="1117" spans="1:21" ht="14.4" customHeight="1" x14ac:dyDescent="0.3">
      <c r="A1117" s="727">
        <v>32</v>
      </c>
      <c r="B1117" s="728" t="s">
        <v>2677</v>
      </c>
      <c r="C1117" s="728" t="s">
        <v>2683</v>
      </c>
      <c r="D1117" s="811" t="s">
        <v>5087</v>
      </c>
      <c r="E1117" s="812" t="s">
        <v>2702</v>
      </c>
      <c r="F1117" s="728" t="s">
        <v>2678</v>
      </c>
      <c r="G1117" s="728" t="s">
        <v>3460</v>
      </c>
      <c r="H1117" s="728" t="s">
        <v>568</v>
      </c>
      <c r="I1117" s="728" t="s">
        <v>3466</v>
      </c>
      <c r="J1117" s="728" t="s">
        <v>3462</v>
      </c>
      <c r="K1117" s="728" t="s">
        <v>3467</v>
      </c>
      <c r="L1117" s="729">
        <v>1437.8</v>
      </c>
      <c r="M1117" s="729">
        <v>4313.3999999999996</v>
      </c>
      <c r="N1117" s="728">
        <v>3</v>
      </c>
      <c r="O1117" s="813">
        <v>2</v>
      </c>
      <c r="P1117" s="729">
        <v>4313.3999999999996</v>
      </c>
      <c r="Q1117" s="746">
        <v>1</v>
      </c>
      <c r="R1117" s="728">
        <v>3</v>
      </c>
      <c r="S1117" s="746">
        <v>1</v>
      </c>
      <c r="T1117" s="813">
        <v>2</v>
      </c>
      <c r="U1117" s="769">
        <v>1</v>
      </c>
    </row>
    <row r="1118" spans="1:21" ht="14.4" customHeight="1" x14ac:dyDescent="0.3">
      <c r="A1118" s="727">
        <v>32</v>
      </c>
      <c r="B1118" s="728" t="s">
        <v>2677</v>
      </c>
      <c r="C1118" s="728" t="s">
        <v>2683</v>
      </c>
      <c r="D1118" s="811" t="s">
        <v>5087</v>
      </c>
      <c r="E1118" s="812" t="s">
        <v>2702</v>
      </c>
      <c r="F1118" s="728" t="s">
        <v>2678</v>
      </c>
      <c r="G1118" s="728" t="s">
        <v>2958</v>
      </c>
      <c r="H1118" s="728" t="s">
        <v>568</v>
      </c>
      <c r="I1118" s="728" t="s">
        <v>2959</v>
      </c>
      <c r="J1118" s="728" t="s">
        <v>2960</v>
      </c>
      <c r="K1118" s="728" t="s">
        <v>2961</v>
      </c>
      <c r="L1118" s="729">
        <v>0</v>
      </c>
      <c r="M1118" s="729">
        <v>0</v>
      </c>
      <c r="N1118" s="728">
        <v>1</v>
      </c>
      <c r="O1118" s="813">
        <v>0.5</v>
      </c>
      <c r="P1118" s="729"/>
      <c r="Q1118" s="746"/>
      <c r="R1118" s="728"/>
      <c r="S1118" s="746">
        <v>0</v>
      </c>
      <c r="T1118" s="813"/>
      <c r="U1118" s="769">
        <v>0</v>
      </c>
    </row>
    <row r="1119" spans="1:21" ht="14.4" customHeight="1" x14ac:dyDescent="0.3">
      <c r="A1119" s="727">
        <v>32</v>
      </c>
      <c r="B1119" s="728" t="s">
        <v>2677</v>
      </c>
      <c r="C1119" s="728" t="s">
        <v>2683</v>
      </c>
      <c r="D1119" s="811" t="s">
        <v>5087</v>
      </c>
      <c r="E1119" s="812" t="s">
        <v>2702</v>
      </c>
      <c r="F1119" s="728" t="s">
        <v>2678</v>
      </c>
      <c r="G1119" s="728" t="s">
        <v>3809</v>
      </c>
      <c r="H1119" s="728" t="s">
        <v>568</v>
      </c>
      <c r="I1119" s="728" t="s">
        <v>3810</v>
      </c>
      <c r="J1119" s="728" t="s">
        <v>1725</v>
      </c>
      <c r="K1119" s="728" t="s">
        <v>3811</v>
      </c>
      <c r="L1119" s="729">
        <v>37.520000000000003</v>
      </c>
      <c r="M1119" s="729">
        <v>300.16000000000003</v>
      </c>
      <c r="N1119" s="728">
        <v>8</v>
      </c>
      <c r="O1119" s="813">
        <v>2.5</v>
      </c>
      <c r="P1119" s="729">
        <v>150.08000000000001</v>
      </c>
      <c r="Q1119" s="746">
        <v>0.5</v>
      </c>
      <c r="R1119" s="728">
        <v>4</v>
      </c>
      <c r="S1119" s="746">
        <v>0.5</v>
      </c>
      <c r="T1119" s="813">
        <v>1.5</v>
      </c>
      <c r="U1119" s="769">
        <v>0.6</v>
      </c>
    </row>
    <row r="1120" spans="1:21" ht="14.4" customHeight="1" x14ac:dyDescent="0.3">
      <c r="A1120" s="727">
        <v>32</v>
      </c>
      <c r="B1120" s="728" t="s">
        <v>2677</v>
      </c>
      <c r="C1120" s="728" t="s">
        <v>2683</v>
      </c>
      <c r="D1120" s="811" t="s">
        <v>5087</v>
      </c>
      <c r="E1120" s="812" t="s">
        <v>2702</v>
      </c>
      <c r="F1120" s="728" t="s">
        <v>2678</v>
      </c>
      <c r="G1120" s="728" t="s">
        <v>3812</v>
      </c>
      <c r="H1120" s="728" t="s">
        <v>568</v>
      </c>
      <c r="I1120" s="728" t="s">
        <v>3813</v>
      </c>
      <c r="J1120" s="728" t="s">
        <v>3814</v>
      </c>
      <c r="K1120" s="728" t="s">
        <v>3815</v>
      </c>
      <c r="L1120" s="729">
        <v>55.49</v>
      </c>
      <c r="M1120" s="729">
        <v>55.49</v>
      </c>
      <c r="N1120" s="728">
        <v>1</v>
      </c>
      <c r="O1120" s="813">
        <v>1</v>
      </c>
      <c r="P1120" s="729"/>
      <c r="Q1120" s="746">
        <v>0</v>
      </c>
      <c r="R1120" s="728"/>
      <c r="S1120" s="746">
        <v>0</v>
      </c>
      <c r="T1120" s="813"/>
      <c r="U1120" s="769">
        <v>0</v>
      </c>
    </row>
    <row r="1121" spans="1:21" ht="14.4" customHeight="1" x14ac:dyDescent="0.3">
      <c r="A1121" s="727">
        <v>32</v>
      </c>
      <c r="B1121" s="728" t="s">
        <v>2677</v>
      </c>
      <c r="C1121" s="728" t="s">
        <v>2683</v>
      </c>
      <c r="D1121" s="811" t="s">
        <v>5087</v>
      </c>
      <c r="E1121" s="812" t="s">
        <v>2702</v>
      </c>
      <c r="F1121" s="728" t="s">
        <v>2678</v>
      </c>
      <c r="G1121" s="728" t="s">
        <v>2751</v>
      </c>
      <c r="H1121" s="728" t="s">
        <v>568</v>
      </c>
      <c r="I1121" s="728" t="s">
        <v>3057</v>
      </c>
      <c r="J1121" s="728" t="s">
        <v>2997</v>
      </c>
      <c r="K1121" s="728" t="s">
        <v>3058</v>
      </c>
      <c r="L1121" s="729">
        <v>211.61</v>
      </c>
      <c r="M1121" s="729">
        <v>211.61</v>
      </c>
      <c r="N1121" s="728">
        <v>1</v>
      </c>
      <c r="O1121" s="813">
        <v>1</v>
      </c>
      <c r="P1121" s="729">
        <v>211.61</v>
      </c>
      <c r="Q1121" s="746">
        <v>1</v>
      </c>
      <c r="R1121" s="728">
        <v>1</v>
      </c>
      <c r="S1121" s="746">
        <v>1</v>
      </c>
      <c r="T1121" s="813">
        <v>1</v>
      </c>
      <c r="U1121" s="769">
        <v>1</v>
      </c>
    </row>
    <row r="1122" spans="1:21" ht="14.4" customHeight="1" x14ac:dyDescent="0.3">
      <c r="A1122" s="727">
        <v>32</v>
      </c>
      <c r="B1122" s="728" t="s">
        <v>2677</v>
      </c>
      <c r="C1122" s="728" t="s">
        <v>2683</v>
      </c>
      <c r="D1122" s="811" t="s">
        <v>5087</v>
      </c>
      <c r="E1122" s="812" t="s">
        <v>2702</v>
      </c>
      <c r="F1122" s="728" t="s">
        <v>2678</v>
      </c>
      <c r="G1122" s="728" t="s">
        <v>2751</v>
      </c>
      <c r="H1122" s="728" t="s">
        <v>661</v>
      </c>
      <c r="I1122" s="728" t="s">
        <v>2883</v>
      </c>
      <c r="J1122" s="728" t="s">
        <v>2261</v>
      </c>
      <c r="K1122" s="728" t="s">
        <v>2884</v>
      </c>
      <c r="L1122" s="729">
        <v>525.16999999999996</v>
      </c>
      <c r="M1122" s="729">
        <v>525.16999999999996</v>
      </c>
      <c r="N1122" s="728">
        <v>1</v>
      </c>
      <c r="O1122" s="813">
        <v>0.5</v>
      </c>
      <c r="P1122" s="729"/>
      <c r="Q1122" s="746">
        <v>0</v>
      </c>
      <c r="R1122" s="728"/>
      <c r="S1122" s="746">
        <v>0</v>
      </c>
      <c r="T1122" s="813"/>
      <c r="U1122" s="769">
        <v>0</v>
      </c>
    </row>
    <row r="1123" spans="1:21" ht="14.4" customHeight="1" x14ac:dyDescent="0.3">
      <c r="A1123" s="727">
        <v>32</v>
      </c>
      <c r="B1123" s="728" t="s">
        <v>2677</v>
      </c>
      <c r="C1123" s="728" t="s">
        <v>2683</v>
      </c>
      <c r="D1123" s="811" t="s">
        <v>5087</v>
      </c>
      <c r="E1123" s="812" t="s">
        <v>2702</v>
      </c>
      <c r="F1123" s="728" t="s">
        <v>2678</v>
      </c>
      <c r="G1123" s="728" t="s">
        <v>2751</v>
      </c>
      <c r="H1123" s="728" t="s">
        <v>661</v>
      </c>
      <c r="I1123" s="728" t="s">
        <v>2260</v>
      </c>
      <c r="J1123" s="728" t="s">
        <v>2261</v>
      </c>
      <c r="K1123" s="728" t="s">
        <v>2262</v>
      </c>
      <c r="L1123" s="729">
        <v>846.47</v>
      </c>
      <c r="M1123" s="729">
        <v>3385.88</v>
      </c>
      <c r="N1123" s="728">
        <v>4</v>
      </c>
      <c r="O1123" s="813">
        <v>2</v>
      </c>
      <c r="P1123" s="729">
        <v>2539.41</v>
      </c>
      <c r="Q1123" s="746">
        <v>0.74999999999999989</v>
      </c>
      <c r="R1123" s="728">
        <v>3</v>
      </c>
      <c r="S1123" s="746">
        <v>0.75</v>
      </c>
      <c r="T1123" s="813">
        <v>1.5</v>
      </c>
      <c r="U1123" s="769">
        <v>0.75</v>
      </c>
    </row>
    <row r="1124" spans="1:21" ht="14.4" customHeight="1" x14ac:dyDescent="0.3">
      <c r="A1124" s="727">
        <v>32</v>
      </c>
      <c r="B1124" s="728" t="s">
        <v>2677</v>
      </c>
      <c r="C1124" s="728" t="s">
        <v>2683</v>
      </c>
      <c r="D1124" s="811" t="s">
        <v>5087</v>
      </c>
      <c r="E1124" s="812" t="s">
        <v>2702</v>
      </c>
      <c r="F1124" s="728" t="s">
        <v>2678</v>
      </c>
      <c r="G1124" s="728" t="s">
        <v>2751</v>
      </c>
      <c r="H1124" s="728" t="s">
        <v>661</v>
      </c>
      <c r="I1124" s="728" t="s">
        <v>2260</v>
      </c>
      <c r="J1124" s="728" t="s">
        <v>2261</v>
      </c>
      <c r="K1124" s="728" t="s">
        <v>2262</v>
      </c>
      <c r="L1124" s="729">
        <v>3231.81</v>
      </c>
      <c r="M1124" s="729">
        <v>77563.439999999988</v>
      </c>
      <c r="N1124" s="728">
        <v>24</v>
      </c>
      <c r="O1124" s="813">
        <v>11</v>
      </c>
      <c r="P1124" s="729">
        <v>64636.19999999999</v>
      </c>
      <c r="Q1124" s="746">
        <v>0.83333333333333337</v>
      </c>
      <c r="R1124" s="728">
        <v>20</v>
      </c>
      <c r="S1124" s="746">
        <v>0.83333333333333337</v>
      </c>
      <c r="T1124" s="813">
        <v>8.5</v>
      </c>
      <c r="U1124" s="769">
        <v>0.77272727272727271</v>
      </c>
    </row>
    <row r="1125" spans="1:21" ht="14.4" customHeight="1" x14ac:dyDescent="0.3">
      <c r="A1125" s="727">
        <v>32</v>
      </c>
      <c r="B1125" s="728" t="s">
        <v>2677</v>
      </c>
      <c r="C1125" s="728" t="s">
        <v>2683</v>
      </c>
      <c r="D1125" s="811" t="s">
        <v>5087</v>
      </c>
      <c r="E1125" s="812" t="s">
        <v>2702</v>
      </c>
      <c r="F1125" s="728" t="s">
        <v>2678</v>
      </c>
      <c r="G1125" s="728" t="s">
        <v>2998</v>
      </c>
      <c r="H1125" s="728" t="s">
        <v>568</v>
      </c>
      <c r="I1125" s="728" t="s">
        <v>2999</v>
      </c>
      <c r="J1125" s="728" t="s">
        <v>1072</v>
      </c>
      <c r="K1125" s="728" t="s">
        <v>3000</v>
      </c>
      <c r="L1125" s="729">
        <v>107.27</v>
      </c>
      <c r="M1125" s="729">
        <v>107.27</v>
      </c>
      <c r="N1125" s="728">
        <v>1</v>
      </c>
      <c r="O1125" s="813">
        <v>0.5</v>
      </c>
      <c r="P1125" s="729">
        <v>107.27</v>
      </c>
      <c r="Q1125" s="746">
        <v>1</v>
      </c>
      <c r="R1125" s="728">
        <v>1</v>
      </c>
      <c r="S1125" s="746">
        <v>1</v>
      </c>
      <c r="T1125" s="813">
        <v>0.5</v>
      </c>
      <c r="U1125" s="769">
        <v>1</v>
      </c>
    </row>
    <row r="1126" spans="1:21" ht="14.4" customHeight="1" x14ac:dyDescent="0.3">
      <c r="A1126" s="727">
        <v>32</v>
      </c>
      <c r="B1126" s="728" t="s">
        <v>2677</v>
      </c>
      <c r="C1126" s="728" t="s">
        <v>2683</v>
      </c>
      <c r="D1126" s="811" t="s">
        <v>5087</v>
      </c>
      <c r="E1126" s="812" t="s">
        <v>2702</v>
      </c>
      <c r="F1126" s="728" t="s">
        <v>2678</v>
      </c>
      <c r="G1126" s="728" t="s">
        <v>3816</v>
      </c>
      <c r="H1126" s="728" t="s">
        <v>568</v>
      </c>
      <c r="I1126" s="728" t="s">
        <v>3817</v>
      </c>
      <c r="J1126" s="728" t="s">
        <v>3818</v>
      </c>
      <c r="K1126" s="728" t="s">
        <v>3819</v>
      </c>
      <c r="L1126" s="729">
        <v>0</v>
      </c>
      <c r="M1126" s="729">
        <v>0</v>
      </c>
      <c r="N1126" s="728">
        <v>1</v>
      </c>
      <c r="O1126" s="813">
        <v>0.5</v>
      </c>
      <c r="P1126" s="729"/>
      <c r="Q1126" s="746"/>
      <c r="R1126" s="728"/>
      <c r="S1126" s="746">
        <v>0</v>
      </c>
      <c r="T1126" s="813"/>
      <c r="U1126" s="769">
        <v>0</v>
      </c>
    </row>
    <row r="1127" spans="1:21" ht="14.4" customHeight="1" x14ac:dyDescent="0.3">
      <c r="A1127" s="727">
        <v>32</v>
      </c>
      <c r="B1127" s="728" t="s">
        <v>2677</v>
      </c>
      <c r="C1127" s="728" t="s">
        <v>2683</v>
      </c>
      <c r="D1127" s="811" t="s">
        <v>5087</v>
      </c>
      <c r="E1127" s="812" t="s">
        <v>2702</v>
      </c>
      <c r="F1127" s="728" t="s">
        <v>2678</v>
      </c>
      <c r="G1127" s="728" t="s">
        <v>2815</v>
      </c>
      <c r="H1127" s="728" t="s">
        <v>568</v>
      </c>
      <c r="I1127" s="728" t="s">
        <v>2816</v>
      </c>
      <c r="J1127" s="728" t="s">
        <v>1042</v>
      </c>
      <c r="K1127" s="728" t="s">
        <v>2817</v>
      </c>
      <c r="L1127" s="729">
        <v>421.79</v>
      </c>
      <c r="M1127" s="729">
        <v>2108.9500000000003</v>
      </c>
      <c r="N1127" s="728">
        <v>5</v>
      </c>
      <c r="O1127" s="813">
        <v>2.5</v>
      </c>
      <c r="P1127" s="729">
        <v>2108.9500000000003</v>
      </c>
      <c r="Q1127" s="746">
        <v>1</v>
      </c>
      <c r="R1127" s="728">
        <v>5</v>
      </c>
      <c r="S1127" s="746">
        <v>1</v>
      </c>
      <c r="T1127" s="813">
        <v>2.5</v>
      </c>
      <c r="U1127" s="769">
        <v>1</v>
      </c>
    </row>
    <row r="1128" spans="1:21" ht="14.4" customHeight="1" x14ac:dyDescent="0.3">
      <c r="A1128" s="727">
        <v>32</v>
      </c>
      <c r="B1128" s="728" t="s">
        <v>2677</v>
      </c>
      <c r="C1128" s="728" t="s">
        <v>2683</v>
      </c>
      <c r="D1128" s="811" t="s">
        <v>5087</v>
      </c>
      <c r="E1128" s="812" t="s">
        <v>2702</v>
      </c>
      <c r="F1128" s="728" t="s">
        <v>2678</v>
      </c>
      <c r="G1128" s="728" t="s">
        <v>2752</v>
      </c>
      <c r="H1128" s="728" t="s">
        <v>568</v>
      </c>
      <c r="I1128" s="728" t="s">
        <v>2753</v>
      </c>
      <c r="J1128" s="728" t="s">
        <v>1001</v>
      </c>
      <c r="K1128" s="728" t="s">
        <v>2754</v>
      </c>
      <c r="L1128" s="729">
        <v>33</v>
      </c>
      <c r="M1128" s="729">
        <v>429</v>
      </c>
      <c r="N1128" s="728">
        <v>13</v>
      </c>
      <c r="O1128" s="813">
        <v>7.5</v>
      </c>
      <c r="P1128" s="729">
        <v>297</v>
      </c>
      <c r="Q1128" s="746">
        <v>0.69230769230769229</v>
      </c>
      <c r="R1128" s="728">
        <v>9</v>
      </c>
      <c r="S1128" s="746">
        <v>0.69230769230769229</v>
      </c>
      <c r="T1128" s="813">
        <v>4.5</v>
      </c>
      <c r="U1128" s="769">
        <v>0.6</v>
      </c>
    </row>
    <row r="1129" spans="1:21" ht="14.4" customHeight="1" x14ac:dyDescent="0.3">
      <c r="A1129" s="727">
        <v>32</v>
      </c>
      <c r="B1129" s="728" t="s">
        <v>2677</v>
      </c>
      <c r="C1129" s="728" t="s">
        <v>2683</v>
      </c>
      <c r="D1129" s="811" t="s">
        <v>5087</v>
      </c>
      <c r="E1129" s="812" t="s">
        <v>2702</v>
      </c>
      <c r="F1129" s="728" t="s">
        <v>2678</v>
      </c>
      <c r="G1129" s="728" t="s">
        <v>2752</v>
      </c>
      <c r="H1129" s="728" t="s">
        <v>568</v>
      </c>
      <c r="I1129" s="728" t="s">
        <v>2965</v>
      </c>
      <c r="J1129" s="728" t="s">
        <v>1001</v>
      </c>
      <c r="K1129" s="728" t="s">
        <v>2754</v>
      </c>
      <c r="L1129" s="729">
        <v>33</v>
      </c>
      <c r="M1129" s="729">
        <v>165</v>
      </c>
      <c r="N1129" s="728">
        <v>5</v>
      </c>
      <c r="O1129" s="813">
        <v>2</v>
      </c>
      <c r="P1129" s="729">
        <v>99</v>
      </c>
      <c r="Q1129" s="746">
        <v>0.6</v>
      </c>
      <c r="R1129" s="728">
        <v>3</v>
      </c>
      <c r="S1129" s="746">
        <v>0.6</v>
      </c>
      <c r="T1129" s="813">
        <v>1</v>
      </c>
      <c r="U1129" s="769">
        <v>0.5</v>
      </c>
    </row>
    <row r="1130" spans="1:21" ht="14.4" customHeight="1" x14ac:dyDescent="0.3">
      <c r="A1130" s="727">
        <v>32</v>
      </c>
      <c r="B1130" s="728" t="s">
        <v>2677</v>
      </c>
      <c r="C1130" s="728" t="s">
        <v>2683</v>
      </c>
      <c r="D1130" s="811" t="s">
        <v>5087</v>
      </c>
      <c r="E1130" s="812" t="s">
        <v>2702</v>
      </c>
      <c r="F1130" s="728" t="s">
        <v>2678</v>
      </c>
      <c r="G1130" s="728" t="s">
        <v>3063</v>
      </c>
      <c r="H1130" s="728" t="s">
        <v>568</v>
      </c>
      <c r="I1130" s="728" t="s">
        <v>3820</v>
      </c>
      <c r="J1130" s="728" t="s">
        <v>1668</v>
      </c>
      <c r="K1130" s="728" t="s">
        <v>3821</v>
      </c>
      <c r="L1130" s="729">
        <v>60.9</v>
      </c>
      <c r="M1130" s="729">
        <v>365.4</v>
      </c>
      <c r="N1130" s="728">
        <v>6</v>
      </c>
      <c r="O1130" s="813">
        <v>3</v>
      </c>
      <c r="P1130" s="729">
        <v>121.8</v>
      </c>
      <c r="Q1130" s="746">
        <v>0.33333333333333337</v>
      </c>
      <c r="R1130" s="728">
        <v>2</v>
      </c>
      <c r="S1130" s="746">
        <v>0.33333333333333331</v>
      </c>
      <c r="T1130" s="813">
        <v>2</v>
      </c>
      <c r="U1130" s="769">
        <v>0.66666666666666663</v>
      </c>
    </row>
    <row r="1131" spans="1:21" ht="14.4" customHeight="1" x14ac:dyDescent="0.3">
      <c r="A1131" s="727">
        <v>32</v>
      </c>
      <c r="B1131" s="728" t="s">
        <v>2677</v>
      </c>
      <c r="C1131" s="728" t="s">
        <v>2683</v>
      </c>
      <c r="D1131" s="811" t="s">
        <v>5087</v>
      </c>
      <c r="E1131" s="812" t="s">
        <v>2702</v>
      </c>
      <c r="F1131" s="728" t="s">
        <v>2678</v>
      </c>
      <c r="G1131" s="728" t="s">
        <v>3492</v>
      </c>
      <c r="H1131" s="728" t="s">
        <v>568</v>
      </c>
      <c r="I1131" s="728" t="s">
        <v>3493</v>
      </c>
      <c r="J1131" s="728" t="s">
        <v>3494</v>
      </c>
      <c r="K1131" s="728" t="s">
        <v>3495</v>
      </c>
      <c r="L1131" s="729">
        <v>2615.92</v>
      </c>
      <c r="M1131" s="729">
        <v>2615.92</v>
      </c>
      <c r="N1131" s="728">
        <v>1</v>
      </c>
      <c r="O1131" s="813">
        <v>1</v>
      </c>
      <c r="P1131" s="729">
        <v>2615.92</v>
      </c>
      <c r="Q1131" s="746">
        <v>1</v>
      </c>
      <c r="R1131" s="728">
        <v>1</v>
      </c>
      <c r="S1131" s="746">
        <v>1</v>
      </c>
      <c r="T1131" s="813">
        <v>1</v>
      </c>
      <c r="U1131" s="769">
        <v>1</v>
      </c>
    </row>
    <row r="1132" spans="1:21" ht="14.4" customHeight="1" x14ac:dyDescent="0.3">
      <c r="A1132" s="727">
        <v>32</v>
      </c>
      <c r="B1132" s="728" t="s">
        <v>2677</v>
      </c>
      <c r="C1132" s="728" t="s">
        <v>2683</v>
      </c>
      <c r="D1132" s="811" t="s">
        <v>5087</v>
      </c>
      <c r="E1132" s="812" t="s">
        <v>2702</v>
      </c>
      <c r="F1132" s="728" t="s">
        <v>2678</v>
      </c>
      <c r="G1132" s="728" t="s">
        <v>3501</v>
      </c>
      <c r="H1132" s="728" t="s">
        <v>568</v>
      </c>
      <c r="I1132" s="728" t="s">
        <v>3502</v>
      </c>
      <c r="J1132" s="728" t="s">
        <v>1438</v>
      </c>
      <c r="K1132" s="728" t="s">
        <v>3503</v>
      </c>
      <c r="L1132" s="729">
        <v>48.09</v>
      </c>
      <c r="M1132" s="729">
        <v>48.09</v>
      </c>
      <c r="N1132" s="728">
        <v>1</v>
      </c>
      <c r="O1132" s="813">
        <v>0.5</v>
      </c>
      <c r="P1132" s="729">
        <v>48.09</v>
      </c>
      <c r="Q1132" s="746">
        <v>1</v>
      </c>
      <c r="R1132" s="728">
        <v>1</v>
      </c>
      <c r="S1132" s="746">
        <v>1</v>
      </c>
      <c r="T1132" s="813">
        <v>0.5</v>
      </c>
      <c r="U1132" s="769">
        <v>1</v>
      </c>
    </row>
    <row r="1133" spans="1:21" ht="14.4" customHeight="1" x14ac:dyDescent="0.3">
      <c r="A1133" s="727">
        <v>32</v>
      </c>
      <c r="B1133" s="728" t="s">
        <v>2677</v>
      </c>
      <c r="C1133" s="728" t="s">
        <v>2683</v>
      </c>
      <c r="D1133" s="811" t="s">
        <v>5087</v>
      </c>
      <c r="E1133" s="812" t="s">
        <v>2702</v>
      </c>
      <c r="F1133" s="728" t="s">
        <v>2678</v>
      </c>
      <c r="G1133" s="728" t="s">
        <v>3504</v>
      </c>
      <c r="H1133" s="728" t="s">
        <v>568</v>
      </c>
      <c r="I1133" s="728" t="s">
        <v>3505</v>
      </c>
      <c r="J1133" s="728" t="s">
        <v>820</v>
      </c>
      <c r="K1133" s="728" t="s">
        <v>3506</v>
      </c>
      <c r="L1133" s="729">
        <v>27.28</v>
      </c>
      <c r="M1133" s="729">
        <v>300.08000000000004</v>
      </c>
      <c r="N1133" s="728">
        <v>11</v>
      </c>
      <c r="O1133" s="813">
        <v>4</v>
      </c>
      <c r="P1133" s="729">
        <v>190.96</v>
      </c>
      <c r="Q1133" s="746">
        <v>0.63636363636363635</v>
      </c>
      <c r="R1133" s="728">
        <v>7</v>
      </c>
      <c r="S1133" s="746">
        <v>0.63636363636363635</v>
      </c>
      <c r="T1133" s="813">
        <v>1.5</v>
      </c>
      <c r="U1133" s="769">
        <v>0.375</v>
      </c>
    </row>
    <row r="1134" spans="1:21" ht="14.4" customHeight="1" x14ac:dyDescent="0.3">
      <c r="A1134" s="727">
        <v>32</v>
      </c>
      <c r="B1134" s="728" t="s">
        <v>2677</v>
      </c>
      <c r="C1134" s="728" t="s">
        <v>2683</v>
      </c>
      <c r="D1134" s="811" t="s">
        <v>5087</v>
      </c>
      <c r="E1134" s="812" t="s">
        <v>2702</v>
      </c>
      <c r="F1134" s="728" t="s">
        <v>2678</v>
      </c>
      <c r="G1134" s="728" t="s">
        <v>2818</v>
      </c>
      <c r="H1134" s="728" t="s">
        <v>568</v>
      </c>
      <c r="I1134" s="728" t="s">
        <v>2819</v>
      </c>
      <c r="J1134" s="728" t="s">
        <v>1120</v>
      </c>
      <c r="K1134" s="728" t="s">
        <v>2820</v>
      </c>
      <c r="L1134" s="729">
        <v>0</v>
      </c>
      <c r="M1134" s="729">
        <v>0</v>
      </c>
      <c r="N1134" s="728">
        <v>1</v>
      </c>
      <c r="O1134" s="813">
        <v>0.5</v>
      </c>
      <c r="P1134" s="729">
        <v>0</v>
      </c>
      <c r="Q1134" s="746"/>
      <c r="R1134" s="728">
        <v>1</v>
      </c>
      <c r="S1134" s="746">
        <v>1</v>
      </c>
      <c r="T1134" s="813">
        <v>0.5</v>
      </c>
      <c r="U1134" s="769">
        <v>1</v>
      </c>
    </row>
    <row r="1135" spans="1:21" ht="14.4" customHeight="1" x14ac:dyDescent="0.3">
      <c r="A1135" s="727">
        <v>32</v>
      </c>
      <c r="B1135" s="728" t="s">
        <v>2677</v>
      </c>
      <c r="C1135" s="728" t="s">
        <v>2683</v>
      </c>
      <c r="D1135" s="811" t="s">
        <v>5087</v>
      </c>
      <c r="E1135" s="812" t="s">
        <v>2702</v>
      </c>
      <c r="F1135" s="728" t="s">
        <v>2678</v>
      </c>
      <c r="G1135" s="728" t="s">
        <v>3327</v>
      </c>
      <c r="H1135" s="728" t="s">
        <v>568</v>
      </c>
      <c r="I1135" s="728" t="s">
        <v>3328</v>
      </c>
      <c r="J1135" s="728" t="s">
        <v>1231</v>
      </c>
      <c r="K1135" s="728" t="s">
        <v>3329</v>
      </c>
      <c r="L1135" s="729">
        <v>76.22</v>
      </c>
      <c r="M1135" s="729">
        <v>76.22</v>
      </c>
      <c r="N1135" s="728">
        <v>1</v>
      </c>
      <c r="O1135" s="813">
        <v>0.5</v>
      </c>
      <c r="P1135" s="729">
        <v>76.22</v>
      </c>
      <c r="Q1135" s="746">
        <v>1</v>
      </c>
      <c r="R1135" s="728">
        <v>1</v>
      </c>
      <c r="S1135" s="746">
        <v>1</v>
      </c>
      <c r="T1135" s="813">
        <v>0.5</v>
      </c>
      <c r="U1135" s="769">
        <v>1</v>
      </c>
    </row>
    <row r="1136" spans="1:21" ht="14.4" customHeight="1" x14ac:dyDescent="0.3">
      <c r="A1136" s="727">
        <v>32</v>
      </c>
      <c r="B1136" s="728" t="s">
        <v>2677</v>
      </c>
      <c r="C1136" s="728" t="s">
        <v>2683</v>
      </c>
      <c r="D1136" s="811" t="s">
        <v>5087</v>
      </c>
      <c r="E1136" s="812" t="s">
        <v>2702</v>
      </c>
      <c r="F1136" s="728" t="s">
        <v>2678</v>
      </c>
      <c r="G1136" s="728" t="s">
        <v>2755</v>
      </c>
      <c r="H1136" s="728" t="s">
        <v>568</v>
      </c>
      <c r="I1136" s="728" t="s">
        <v>2821</v>
      </c>
      <c r="J1136" s="728" t="s">
        <v>1442</v>
      </c>
      <c r="K1136" s="728" t="s">
        <v>2822</v>
      </c>
      <c r="L1136" s="729">
        <v>98.75</v>
      </c>
      <c r="M1136" s="729">
        <v>98.75</v>
      </c>
      <c r="N1136" s="728">
        <v>1</v>
      </c>
      <c r="O1136" s="813">
        <v>0.5</v>
      </c>
      <c r="P1136" s="729">
        <v>98.75</v>
      </c>
      <c r="Q1136" s="746">
        <v>1</v>
      </c>
      <c r="R1136" s="728">
        <v>1</v>
      </c>
      <c r="S1136" s="746">
        <v>1</v>
      </c>
      <c r="T1136" s="813">
        <v>0.5</v>
      </c>
      <c r="U1136" s="769">
        <v>1</v>
      </c>
    </row>
    <row r="1137" spans="1:21" ht="14.4" customHeight="1" x14ac:dyDescent="0.3">
      <c r="A1137" s="727">
        <v>32</v>
      </c>
      <c r="B1137" s="728" t="s">
        <v>2677</v>
      </c>
      <c r="C1137" s="728" t="s">
        <v>2683</v>
      </c>
      <c r="D1137" s="811" t="s">
        <v>5087</v>
      </c>
      <c r="E1137" s="812" t="s">
        <v>2702</v>
      </c>
      <c r="F1137" s="728" t="s">
        <v>2678</v>
      </c>
      <c r="G1137" s="728" t="s">
        <v>2896</v>
      </c>
      <c r="H1137" s="728" t="s">
        <v>568</v>
      </c>
      <c r="I1137" s="728" t="s">
        <v>2897</v>
      </c>
      <c r="J1137" s="728" t="s">
        <v>2898</v>
      </c>
      <c r="K1137" s="728" t="s">
        <v>2899</v>
      </c>
      <c r="L1137" s="729">
        <v>132.97999999999999</v>
      </c>
      <c r="M1137" s="729">
        <v>797.87999999999988</v>
      </c>
      <c r="N1137" s="728">
        <v>6</v>
      </c>
      <c r="O1137" s="813">
        <v>1.5</v>
      </c>
      <c r="P1137" s="729">
        <v>797.87999999999988</v>
      </c>
      <c r="Q1137" s="746">
        <v>1</v>
      </c>
      <c r="R1137" s="728">
        <v>6</v>
      </c>
      <c r="S1137" s="746">
        <v>1</v>
      </c>
      <c r="T1137" s="813">
        <v>1.5</v>
      </c>
      <c r="U1137" s="769">
        <v>1</v>
      </c>
    </row>
    <row r="1138" spans="1:21" ht="14.4" customHeight="1" x14ac:dyDescent="0.3">
      <c r="A1138" s="727">
        <v>32</v>
      </c>
      <c r="B1138" s="728" t="s">
        <v>2677</v>
      </c>
      <c r="C1138" s="728" t="s">
        <v>2683</v>
      </c>
      <c r="D1138" s="811" t="s">
        <v>5087</v>
      </c>
      <c r="E1138" s="812" t="s">
        <v>2702</v>
      </c>
      <c r="F1138" s="728" t="s">
        <v>2678</v>
      </c>
      <c r="G1138" s="728" t="s">
        <v>2896</v>
      </c>
      <c r="H1138" s="728" t="s">
        <v>568</v>
      </c>
      <c r="I1138" s="728" t="s">
        <v>3822</v>
      </c>
      <c r="J1138" s="728" t="s">
        <v>2898</v>
      </c>
      <c r="K1138" s="728" t="s">
        <v>2814</v>
      </c>
      <c r="L1138" s="729">
        <v>0</v>
      </c>
      <c r="M1138" s="729">
        <v>0</v>
      </c>
      <c r="N1138" s="728">
        <v>1</v>
      </c>
      <c r="O1138" s="813">
        <v>0.5</v>
      </c>
      <c r="P1138" s="729">
        <v>0</v>
      </c>
      <c r="Q1138" s="746"/>
      <c r="R1138" s="728">
        <v>1</v>
      </c>
      <c r="S1138" s="746">
        <v>1</v>
      </c>
      <c r="T1138" s="813">
        <v>0.5</v>
      </c>
      <c r="U1138" s="769">
        <v>1</v>
      </c>
    </row>
    <row r="1139" spans="1:21" ht="14.4" customHeight="1" x14ac:dyDescent="0.3">
      <c r="A1139" s="727">
        <v>32</v>
      </c>
      <c r="B1139" s="728" t="s">
        <v>2677</v>
      </c>
      <c r="C1139" s="728" t="s">
        <v>2683</v>
      </c>
      <c r="D1139" s="811" t="s">
        <v>5087</v>
      </c>
      <c r="E1139" s="812" t="s">
        <v>2702</v>
      </c>
      <c r="F1139" s="728" t="s">
        <v>2678</v>
      </c>
      <c r="G1139" s="728" t="s">
        <v>3135</v>
      </c>
      <c r="H1139" s="728" t="s">
        <v>568</v>
      </c>
      <c r="I1139" s="728" t="s">
        <v>3823</v>
      </c>
      <c r="J1139" s="728" t="s">
        <v>3515</v>
      </c>
      <c r="K1139" s="728" t="s">
        <v>3516</v>
      </c>
      <c r="L1139" s="729">
        <v>300.33</v>
      </c>
      <c r="M1139" s="729">
        <v>600.66</v>
      </c>
      <c r="N1139" s="728">
        <v>2</v>
      </c>
      <c r="O1139" s="813">
        <v>0.5</v>
      </c>
      <c r="P1139" s="729">
        <v>600.66</v>
      </c>
      <c r="Q1139" s="746">
        <v>1</v>
      </c>
      <c r="R1139" s="728">
        <v>2</v>
      </c>
      <c r="S1139" s="746">
        <v>1</v>
      </c>
      <c r="T1139" s="813">
        <v>0.5</v>
      </c>
      <c r="U1139" s="769">
        <v>1</v>
      </c>
    </row>
    <row r="1140" spans="1:21" ht="14.4" customHeight="1" x14ac:dyDescent="0.3">
      <c r="A1140" s="727">
        <v>32</v>
      </c>
      <c r="B1140" s="728" t="s">
        <v>2677</v>
      </c>
      <c r="C1140" s="728" t="s">
        <v>2683</v>
      </c>
      <c r="D1140" s="811" t="s">
        <v>5087</v>
      </c>
      <c r="E1140" s="812" t="s">
        <v>2702</v>
      </c>
      <c r="F1140" s="728" t="s">
        <v>2678</v>
      </c>
      <c r="G1140" s="728" t="s">
        <v>3135</v>
      </c>
      <c r="H1140" s="728" t="s">
        <v>661</v>
      </c>
      <c r="I1140" s="728" t="s">
        <v>3136</v>
      </c>
      <c r="J1140" s="728" t="s">
        <v>2148</v>
      </c>
      <c r="K1140" s="728" t="s">
        <v>3137</v>
      </c>
      <c r="L1140" s="729">
        <v>186.87</v>
      </c>
      <c r="M1140" s="729">
        <v>373.74</v>
      </c>
      <c r="N1140" s="728">
        <v>2</v>
      </c>
      <c r="O1140" s="813">
        <v>0.5</v>
      </c>
      <c r="P1140" s="729">
        <v>373.74</v>
      </c>
      <c r="Q1140" s="746">
        <v>1</v>
      </c>
      <c r="R1140" s="728">
        <v>2</v>
      </c>
      <c r="S1140" s="746">
        <v>1</v>
      </c>
      <c r="T1140" s="813">
        <v>0.5</v>
      </c>
      <c r="U1140" s="769">
        <v>1</v>
      </c>
    </row>
    <row r="1141" spans="1:21" ht="14.4" customHeight="1" x14ac:dyDescent="0.3">
      <c r="A1141" s="727">
        <v>32</v>
      </c>
      <c r="B1141" s="728" t="s">
        <v>2677</v>
      </c>
      <c r="C1141" s="728" t="s">
        <v>2683</v>
      </c>
      <c r="D1141" s="811" t="s">
        <v>5087</v>
      </c>
      <c r="E1141" s="812" t="s">
        <v>2702</v>
      </c>
      <c r="F1141" s="728" t="s">
        <v>2678</v>
      </c>
      <c r="G1141" s="728" t="s">
        <v>2823</v>
      </c>
      <c r="H1141" s="728" t="s">
        <v>568</v>
      </c>
      <c r="I1141" s="728" t="s">
        <v>3333</v>
      </c>
      <c r="J1141" s="728" t="s">
        <v>1880</v>
      </c>
      <c r="K1141" s="728" t="s">
        <v>3334</v>
      </c>
      <c r="L1141" s="729">
        <v>77.14</v>
      </c>
      <c r="M1141" s="729">
        <v>385.70000000000005</v>
      </c>
      <c r="N1141" s="728">
        <v>5</v>
      </c>
      <c r="O1141" s="813">
        <v>3</v>
      </c>
      <c r="P1141" s="729">
        <v>154.28</v>
      </c>
      <c r="Q1141" s="746">
        <v>0.39999999999999997</v>
      </c>
      <c r="R1141" s="728">
        <v>2</v>
      </c>
      <c r="S1141" s="746">
        <v>0.4</v>
      </c>
      <c r="T1141" s="813">
        <v>1</v>
      </c>
      <c r="U1141" s="769">
        <v>0.33333333333333331</v>
      </c>
    </row>
    <row r="1142" spans="1:21" ht="14.4" customHeight="1" x14ac:dyDescent="0.3">
      <c r="A1142" s="727">
        <v>32</v>
      </c>
      <c r="B1142" s="728" t="s">
        <v>2677</v>
      </c>
      <c r="C1142" s="728" t="s">
        <v>2683</v>
      </c>
      <c r="D1142" s="811" t="s">
        <v>5087</v>
      </c>
      <c r="E1142" s="812" t="s">
        <v>2702</v>
      </c>
      <c r="F1142" s="728" t="s">
        <v>2678</v>
      </c>
      <c r="G1142" s="728" t="s">
        <v>3339</v>
      </c>
      <c r="H1142" s="728" t="s">
        <v>568</v>
      </c>
      <c r="I1142" s="728" t="s">
        <v>3524</v>
      </c>
      <c r="J1142" s="728" t="s">
        <v>3341</v>
      </c>
      <c r="K1142" s="728" t="s">
        <v>3525</v>
      </c>
      <c r="L1142" s="729">
        <v>57.48</v>
      </c>
      <c r="M1142" s="729">
        <v>57.48</v>
      </c>
      <c r="N1142" s="728">
        <v>1</v>
      </c>
      <c r="O1142" s="813">
        <v>1</v>
      </c>
      <c r="P1142" s="729"/>
      <c r="Q1142" s="746">
        <v>0</v>
      </c>
      <c r="R1142" s="728"/>
      <c r="S1142" s="746">
        <v>0</v>
      </c>
      <c r="T1142" s="813"/>
      <c r="U1142" s="769">
        <v>0</v>
      </c>
    </row>
    <row r="1143" spans="1:21" ht="14.4" customHeight="1" x14ac:dyDescent="0.3">
      <c r="A1143" s="727">
        <v>32</v>
      </c>
      <c r="B1143" s="728" t="s">
        <v>2677</v>
      </c>
      <c r="C1143" s="728" t="s">
        <v>2683</v>
      </c>
      <c r="D1143" s="811" t="s">
        <v>5087</v>
      </c>
      <c r="E1143" s="812" t="s">
        <v>2702</v>
      </c>
      <c r="F1143" s="728" t="s">
        <v>2678</v>
      </c>
      <c r="G1143" s="728" t="s">
        <v>2758</v>
      </c>
      <c r="H1143" s="728" t="s">
        <v>568</v>
      </c>
      <c r="I1143" s="728" t="s">
        <v>3069</v>
      </c>
      <c r="J1143" s="728" t="s">
        <v>2760</v>
      </c>
      <c r="K1143" s="728" t="s">
        <v>2297</v>
      </c>
      <c r="L1143" s="729">
        <v>0</v>
      </c>
      <c r="M1143" s="729">
        <v>0</v>
      </c>
      <c r="N1143" s="728">
        <v>1</v>
      </c>
      <c r="O1143" s="813">
        <v>0.5</v>
      </c>
      <c r="P1143" s="729"/>
      <c r="Q1143" s="746"/>
      <c r="R1143" s="728"/>
      <c r="S1143" s="746">
        <v>0</v>
      </c>
      <c r="T1143" s="813"/>
      <c r="U1143" s="769">
        <v>0</v>
      </c>
    </row>
    <row r="1144" spans="1:21" ht="14.4" customHeight="1" x14ac:dyDescent="0.3">
      <c r="A1144" s="727">
        <v>32</v>
      </c>
      <c r="B1144" s="728" t="s">
        <v>2677</v>
      </c>
      <c r="C1144" s="728" t="s">
        <v>2683</v>
      </c>
      <c r="D1144" s="811" t="s">
        <v>5087</v>
      </c>
      <c r="E1144" s="812" t="s">
        <v>2702</v>
      </c>
      <c r="F1144" s="728" t="s">
        <v>2678</v>
      </c>
      <c r="G1144" s="728" t="s">
        <v>2729</v>
      </c>
      <c r="H1144" s="728" t="s">
        <v>568</v>
      </c>
      <c r="I1144" s="728" t="s">
        <v>2730</v>
      </c>
      <c r="J1144" s="728" t="s">
        <v>2731</v>
      </c>
      <c r="K1144" s="728" t="s">
        <v>2732</v>
      </c>
      <c r="L1144" s="729">
        <v>88.76</v>
      </c>
      <c r="M1144" s="729">
        <v>1331.4</v>
      </c>
      <c r="N1144" s="728">
        <v>15</v>
      </c>
      <c r="O1144" s="813">
        <v>4</v>
      </c>
      <c r="P1144" s="729">
        <v>1065.1200000000001</v>
      </c>
      <c r="Q1144" s="746">
        <v>0.8</v>
      </c>
      <c r="R1144" s="728">
        <v>12</v>
      </c>
      <c r="S1144" s="746">
        <v>0.8</v>
      </c>
      <c r="T1144" s="813">
        <v>3</v>
      </c>
      <c r="U1144" s="769">
        <v>0.75</v>
      </c>
    </row>
    <row r="1145" spans="1:21" ht="14.4" customHeight="1" x14ac:dyDescent="0.3">
      <c r="A1145" s="727">
        <v>32</v>
      </c>
      <c r="B1145" s="728" t="s">
        <v>2677</v>
      </c>
      <c r="C1145" s="728" t="s">
        <v>2683</v>
      </c>
      <c r="D1145" s="811" t="s">
        <v>5087</v>
      </c>
      <c r="E1145" s="812" t="s">
        <v>2702</v>
      </c>
      <c r="F1145" s="728" t="s">
        <v>2678</v>
      </c>
      <c r="G1145" s="728" t="s">
        <v>3006</v>
      </c>
      <c r="H1145" s="728" t="s">
        <v>568</v>
      </c>
      <c r="I1145" s="728" t="s">
        <v>3073</v>
      </c>
      <c r="J1145" s="728" t="s">
        <v>1267</v>
      </c>
      <c r="K1145" s="728" t="s">
        <v>2600</v>
      </c>
      <c r="L1145" s="729">
        <v>760.22</v>
      </c>
      <c r="M1145" s="729">
        <v>7602.2000000000007</v>
      </c>
      <c r="N1145" s="728">
        <v>10</v>
      </c>
      <c r="O1145" s="813">
        <v>4.5</v>
      </c>
      <c r="P1145" s="729">
        <v>6081.76</v>
      </c>
      <c r="Q1145" s="746">
        <v>0.79999999999999993</v>
      </c>
      <c r="R1145" s="728">
        <v>8</v>
      </c>
      <c r="S1145" s="746">
        <v>0.8</v>
      </c>
      <c r="T1145" s="813">
        <v>3</v>
      </c>
      <c r="U1145" s="769">
        <v>0.66666666666666663</v>
      </c>
    </row>
    <row r="1146" spans="1:21" ht="14.4" customHeight="1" x14ac:dyDescent="0.3">
      <c r="A1146" s="727">
        <v>32</v>
      </c>
      <c r="B1146" s="728" t="s">
        <v>2677</v>
      </c>
      <c r="C1146" s="728" t="s">
        <v>2683</v>
      </c>
      <c r="D1146" s="811" t="s">
        <v>5087</v>
      </c>
      <c r="E1146" s="812" t="s">
        <v>2702</v>
      </c>
      <c r="F1146" s="728" t="s">
        <v>2678</v>
      </c>
      <c r="G1146" s="728" t="s">
        <v>3006</v>
      </c>
      <c r="H1146" s="728" t="s">
        <v>568</v>
      </c>
      <c r="I1146" s="728" t="s">
        <v>3007</v>
      </c>
      <c r="J1146" s="728" t="s">
        <v>1267</v>
      </c>
      <c r="K1146" s="728" t="s">
        <v>3008</v>
      </c>
      <c r="L1146" s="729">
        <v>0</v>
      </c>
      <c r="M1146" s="729">
        <v>0</v>
      </c>
      <c r="N1146" s="728">
        <v>2</v>
      </c>
      <c r="O1146" s="813">
        <v>1</v>
      </c>
      <c r="P1146" s="729">
        <v>0</v>
      </c>
      <c r="Q1146" s="746"/>
      <c r="R1146" s="728">
        <v>1</v>
      </c>
      <c r="S1146" s="746">
        <v>0.5</v>
      </c>
      <c r="T1146" s="813">
        <v>0.5</v>
      </c>
      <c r="U1146" s="769">
        <v>0.5</v>
      </c>
    </row>
    <row r="1147" spans="1:21" ht="14.4" customHeight="1" x14ac:dyDescent="0.3">
      <c r="A1147" s="727">
        <v>32</v>
      </c>
      <c r="B1147" s="728" t="s">
        <v>2677</v>
      </c>
      <c r="C1147" s="728" t="s">
        <v>2683</v>
      </c>
      <c r="D1147" s="811" t="s">
        <v>5087</v>
      </c>
      <c r="E1147" s="812" t="s">
        <v>2702</v>
      </c>
      <c r="F1147" s="728" t="s">
        <v>2678</v>
      </c>
      <c r="G1147" s="728" t="s">
        <v>2902</v>
      </c>
      <c r="H1147" s="728" t="s">
        <v>568</v>
      </c>
      <c r="I1147" s="728" t="s">
        <v>2903</v>
      </c>
      <c r="J1147" s="728" t="s">
        <v>863</v>
      </c>
      <c r="K1147" s="728" t="s">
        <v>2814</v>
      </c>
      <c r="L1147" s="729">
        <v>0</v>
      </c>
      <c r="M1147" s="729">
        <v>0</v>
      </c>
      <c r="N1147" s="728">
        <v>5</v>
      </c>
      <c r="O1147" s="813">
        <v>2</v>
      </c>
      <c r="P1147" s="729">
        <v>0</v>
      </c>
      <c r="Q1147" s="746"/>
      <c r="R1147" s="728">
        <v>2</v>
      </c>
      <c r="S1147" s="746">
        <v>0.4</v>
      </c>
      <c r="T1147" s="813">
        <v>1</v>
      </c>
      <c r="U1147" s="769">
        <v>0.5</v>
      </c>
    </row>
    <row r="1148" spans="1:21" ht="14.4" customHeight="1" x14ac:dyDescent="0.3">
      <c r="A1148" s="727">
        <v>32</v>
      </c>
      <c r="B1148" s="728" t="s">
        <v>2677</v>
      </c>
      <c r="C1148" s="728" t="s">
        <v>2683</v>
      </c>
      <c r="D1148" s="811" t="s">
        <v>5087</v>
      </c>
      <c r="E1148" s="812" t="s">
        <v>2702</v>
      </c>
      <c r="F1148" s="728" t="s">
        <v>2678</v>
      </c>
      <c r="G1148" s="728" t="s">
        <v>2971</v>
      </c>
      <c r="H1148" s="728" t="s">
        <v>661</v>
      </c>
      <c r="I1148" s="728" t="s">
        <v>2211</v>
      </c>
      <c r="J1148" s="728" t="s">
        <v>2207</v>
      </c>
      <c r="K1148" s="728" t="s">
        <v>2212</v>
      </c>
      <c r="L1148" s="729">
        <v>59.27</v>
      </c>
      <c r="M1148" s="729">
        <v>118.54</v>
      </c>
      <c r="N1148" s="728">
        <v>2</v>
      </c>
      <c r="O1148" s="813">
        <v>1.5</v>
      </c>
      <c r="P1148" s="729">
        <v>118.54</v>
      </c>
      <c r="Q1148" s="746">
        <v>1</v>
      </c>
      <c r="R1148" s="728">
        <v>2</v>
      </c>
      <c r="S1148" s="746">
        <v>1</v>
      </c>
      <c r="T1148" s="813">
        <v>1.5</v>
      </c>
      <c r="U1148" s="769">
        <v>1</v>
      </c>
    </row>
    <row r="1149" spans="1:21" ht="14.4" customHeight="1" x14ac:dyDescent="0.3">
      <c r="A1149" s="727">
        <v>32</v>
      </c>
      <c r="B1149" s="728" t="s">
        <v>2677</v>
      </c>
      <c r="C1149" s="728" t="s">
        <v>2683</v>
      </c>
      <c r="D1149" s="811" t="s">
        <v>5087</v>
      </c>
      <c r="E1149" s="812" t="s">
        <v>2702</v>
      </c>
      <c r="F1149" s="728" t="s">
        <v>2678</v>
      </c>
      <c r="G1149" s="728" t="s">
        <v>2972</v>
      </c>
      <c r="H1149" s="728" t="s">
        <v>568</v>
      </c>
      <c r="I1149" s="728" t="s">
        <v>3074</v>
      </c>
      <c r="J1149" s="728" t="s">
        <v>1065</v>
      </c>
      <c r="K1149" s="728" t="s">
        <v>2975</v>
      </c>
      <c r="L1149" s="729">
        <v>0</v>
      </c>
      <c r="M1149" s="729">
        <v>0</v>
      </c>
      <c r="N1149" s="728">
        <v>2</v>
      </c>
      <c r="O1149" s="813">
        <v>1</v>
      </c>
      <c r="P1149" s="729">
        <v>0</v>
      </c>
      <c r="Q1149" s="746"/>
      <c r="R1149" s="728">
        <v>2</v>
      </c>
      <c r="S1149" s="746">
        <v>1</v>
      </c>
      <c r="T1149" s="813">
        <v>1</v>
      </c>
      <c r="U1149" s="769">
        <v>1</v>
      </c>
    </row>
    <row r="1150" spans="1:21" ht="14.4" customHeight="1" x14ac:dyDescent="0.3">
      <c r="A1150" s="727">
        <v>32</v>
      </c>
      <c r="B1150" s="728" t="s">
        <v>2677</v>
      </c>
      <c r="C1150" s="728" t="s">
        <v>2683</v>
      </c>
      <c r="D1150" s="811" t="s">
        <v>5087</v>
      </c>
      <c r="E1150" s="812" t="s">
        <v>2702</v>
      </c>
      <c r="F1150" s="728" t="s">
        <v>2678</v>
      </c>
      <c r="G1150" s="728" t="s">
        <v>2972</v>
      </c>
      <c r="H1150" s="728" t="s">
        <v>568</v>
      </c>
      <c r="I1150" s="728" t="s">
        <v>3012</v>
      </c>
      <c r="J1150" s="728" t="s">
        <v>3013</v>
      </c>
      <c r="K1150" s="728" t="s">
        <v>3014</v>
      </c>
      <c r="L1150" s="729">
        <v>0</v>
      </c>
      <c r="M1150" s="729">
        <v>0</v>
      </c>
      <c r="N1150" s="728">
        <v>1</v>
      </c>
      <c r="O1150" s="813">
        <v>0.5</v>
      </c>
      <c r="P1150" s="729">
        <v>0</v>
      </c>
      <c r="Q1150" s="746"/>
      <c r="R1150" s="728">
        <v>1</v>
      </c>
      <c r="S1150" s="746">
        <v>1</v>
      </c>
      <c r="T1150" s="813">
        <v>0.5</v>
      </c>
      <c r="U1150" s="769">
        <v>1</v>
      </c>
    </row>
    <row r="1151" spans="1:21" ht="14.4" customHeight="1" x14ac:dyDescent="0.3">
      <c r="A1151" s="727">
        <v>32</v>
      </c>
      <c r="B1151" s="728" t="s">
        <v>2677</v>
      </c>
      <c r="C1151" s="728" t="s">
        <v>2683</v>
      </c>
      <c r="D1151" s="811" t="s">
        <v>5087</v>
      </c>
      <c r="E1151" s="812" t="s">
        <v>2702</v>
      </c>
      <c r="F1151" s="728" t="s">
        <v>2678</v>
      </c>
      <c r="G1151" s="728" t="s">
        <v>2972</v>
      </c>
      <c r="H1151" s="728" t="s">
        <v>568</v>
      </c>
      <c r="I1151" s="728" t="s">
        <v>3220</v>
      </c>
      <c r="J1151" s="728" t="s">
        <v>3013</v>
      </c>
      <c r="K1151" s="728" t="s">
        <v>3221</v>
      </c>
      <c r="L1151" s="729">
        <v>49.96</v>
      </c>
      <c r="M1151" s="729">
        <v>99.92</v>
      </c>
      <c r="N1151" s="728">
        <v>2</v>
      </c>
      <c r="O1151" s="813">
        <v>1.5</v>
      </c>
      <c r="P1151" s="729">
        <v>99.92</v>
      </c>
      <c r="Q1151" s="746">
        <v>1</v>
      </c>
      <c r="R1151" s="728">
        <v>2</v>
      </c>
      <c r="S1151" s="746">
        <v>1</v>
      </c>
      <c r="T1151" s="813">
        <v>1.5</v>
      </c>
      <c r="U1151" s="769">
        <v>1</v>
      </c>
    </row>
    <row r="1152" spans="1:21" ht="14.4" customHeight="1" x14ac:dyDescent="0.3">
      <c r="A1152" s="727">
        <v>32</v>
      </c>
      <c r="B1152" s="728" t="s">
        <v>2677</v>
      </c>
      <c r="C1152" s="728" t="s">
        <v>2683</v>
      </c>
      <c r="D1152" s="811" t="s">
        <v>5087</v>
      </c>
      <c r="E1152" s="812" t="s">
        <v>2702</v>
      </c>
      <c r="F1152" s="728" t="s">
        <v>2678</v>
      </c>
      <c r="G1152" s="728" t="s">
        <v>3824</v>
      </c>
      <c r="H1152" s="728" t="s">
        <v>568</v>
      </c>
      <c r="I1152" s="728" t="s">
        <v>3825</v>
      </c>
      <c r="J1152" s="728" t="s">
        <v>3826</v>
      </c>
      <c r="K1152" s="728" t="s">
        <v>3827</v>
      </c>
      <c r="L1152" s="729">
        <v>141.62</v>
      </c>
      <c r="M1152" s="729">
        <v>141.62</v>
      </c>
      <c r="N1152" s="728">
        <v>1</v>
      </c>
      <c r="O1152" s="813">
        <v>0.5</v>
      </c>
      <c r="P1152" s="729">
        <v>141.62</v>
      </c>
      <c r="Q1152" s="746">
        <v>1</v>
      </c>
      <c r="R1152" s="728">
        <v>1</v>
      </c>
      <c r="S1152" s="746">
        <v>1</v>
      </c>
      <c r="T1152" s="813">
        <v>0.5</v>
      </c>
      <c r="U1152" s="769">
        <v>1</v>
      </c>
    </row>
    <row r="1153" spans="1:21" ht="14.4" customHeight="1" x14ac:dyDescent="0.3">
      <c r="A1153" s="727">
        <v>32</v>
      </c>
      <c r="B1153" s="728" t="s">
        <v>2677</v>
      </c>
      <c r="C1153" s="728" t="s">
        <v>2683</v>
      </c>
      <c r="D1153" s="811" t="s">
        <v>5087</v>
      </c>
      <c r="E1153" s="812" t="s">
        <v>2702</v>
      </c>
      <c r="F1153" s="728" t="s">
        <v>2678</v>
      </c>
      <c r="G1153" s="728" t="s">
        <v>3228</v>
      </c>
      <c r="H1153" s="728" t="s">
        <v>568</v>
      </c>
      <c r="I1153" s="728" t="s">
        <v>3229</v>
      </c>
      <c r="J1153" s="728" t="s">
        <v>793</v>
      </c>
      <c r="K1153" s="728" t="s">
        <v>3230</v>
      </c>
      <c r="L1153" s="729">
        <v>53.57</v>
      </c>
      <c r="M1153" s="729">
        <v>321.42</v>
      </c>
      <c r="N1153" s="728">
        <v>6</v>
      </c>
      <c r="O1153" s="813">
        <v>4</v>
      </c>
      <c r="P1153" s="729">
        <v>267.85000000000002</v>
      </c>
      <c r="Q1153" s="746">
        <v>0.83333333333333337</v>
      </c>
      <c r="R1153" s="728">
        <v>5</v>
      </c>
      <c r="S1153" s="746">
        <v>0.83333333333333337</v>
      </c>
      <c r="T1153" s="813">
        <v>3.5</v>
      </c>
      <c r="U1153" s="769">
        <v>0.875</v>
      </c>
    </row>
    <row r="1154" spans="1:21" ht="14.4" customHeight="1" x14ac:dyDescent="0.3">
      <c r="A1154" s="727">
        <v>32</v>
      </c>
      <c r="B1154" s="728" t="s">
        <v>2677</v>
      </c>
      <c r="C1154" s="728" t="s">
        <v>2683</v>
      </c>
      <c r="D1154" s="811" t="s">
        <v>5087</v>
      </c>
      <c r="E1154" s="812" t="s">
        <v>2702</v>
      </c>
      <c r="F1154" s="728" t="s">
        <v>2678</v>
      </c>
      <c r="G1154" s="728" t="s">
        <v>2762</v>
      </c>
      <c r="H1154" s="728" t="s">
        <v>661</v>
      </c>
      <c r="I1154" s="728" t="s">
        <v>2763</v>
      </c>
      <c r="J1154" s="728" t="s">
        <v>895</v>
      </c>
      <c r="K1154" s="728" t="s">
        <v>2137</v>
      </c>
      <c r="L1154" s="729">
        <v>368.16</v>
      </c>
      <c r="M1154" s="729">
        <v>368.16</v>
      </c>
      <c r="N1154" s="728">
        <v>1</v>
      </c>
      <c r="O1154" s="813">
        <v>0.5</v>
      </c>
      <c r="P1154" s="729">
        <v>368.16</v>
      </c>
      <c r="Q1154" s="746">
        <v>1</v>
      </c>
      <c r="R1154" s="728">
        <v>1</v>
      </c>
      <c r="S1154" s="746">
        <v>1</v>
      </c>
      <c r="T1154" s="813">
        <v>0.5</v>
      </c>
      <c r="U1154" s="769">
        <v>1</v>
      </c>
    </row>
    <row r="1155" spans="1:21" ht="14.4" customHeight="1" x14ac:dyDescent="0.3">
      <c r="A1155" s="727">
        <v>32</v>
      </c>
      <c r="B1155" s="728" t="s">
        <v>2677</v>
      </c>
      <c r="C1155" s="728" t="s">
        <v>2683</v>
      </c>
      <c r="D1155" s="811" t="s">
        <v>5087</v>
      </c>
      <c r="E1155" s="812" t="s">
        <v>2702</v>
      </c>
      <c r="F1155" s="728" t="s">
        <v>2678</v>
      </c>
      <c r="G1155" s="728" t="s">
        <v>2762</v>
      </c>
      <c r="H1155" s="728" t="s">
        <v>661</v>
      </c>
      <c r="I1155" s="728" t="s">
        <v>2764</v>
      </c>
      <c r="J1155" s="728" t="s">
        <v>895</v>
      </c>
      <c r="K1155" s="728" t="s">
        <v>2143</v>
      </c>
      <c r="L1155" s="729">
        <v>490.89</v>
      </c>
      <c r="M1155" s="729">
        <v>2945.3399999999997</v>
      </c>
      <c r="N1155" s="728">
        <v>6</v>
      </c>
      <c r="O1155" s="813">
        <v>4.5</v>
      </c>
      <c r="P1155" s="729">
        <v>2945.3399999999997</v>
      </c>
      <c r="Q1155" s="746">
        <v>1</v>
      </c>
      <c r="R1155" s="728">
        <v>6</v>
      </c>
      <c r="S1155" s="746">
        <v>1</v>
      </c>
      <c r="T1155" s="813">
        <v>4.5</v>
      </c>
      <c r="U1155" s="769">
        <v>1</v>
      </c>
    </row>
    <row r="1156" spans="1:21" ht="14.4" customHeight="1" x14ac:dyDescent="0.3">
      <c r="A1156" s="727">
        <v>32</v>
      </c>
      <c r="B1156" s="728" t="s">
        <v>2677</v>
      </c>
      <c r="C1156" s="728" t="s">
        <v>2683</v>
      </c>
      <c r="D1156" s="811" t="s">
        <v>5087</v>
      </c>
      <c r="E1156" s="812" t="s">
        <v>2702</v>
      </c>
      <c r="F1156" s="728" t="s">
        <v>2678</v>
      </c>
      <c r="G1156" s="728" t="s">
        <v>2762</v>
      </c>
      <c r="H1156" s="728" t="s">
        <v>661</v>
      </c>
      <c r="I1156" s="728" t="s">
        <v>2765</v>
      </c>
      <c r="J1156" s="728" t="s">
        <v>895</v>
      </c>
      <c r="K1156" s="728" t="s">
        <v>2139</v>
      </c>
      <c r="L1156" s="729">
        <v>736.33</v>
      </c>
      <c r="M1156" s="729">
        <v>13253.94</v>
      </c>
      <c r="N1156" s="728">
        <v>18</v>
      </c>
      <c r="O1156" s="813">
        <v>9</v>
      </c>
      <c r="P1156" s="729">
        <v>12517.61</v>
      </c>
      <c r="Q1156" s="746">
        <v>0.94444444444444442</v>
      </c>
      <c r="R1156" s="728">
        <v>17</v>
      </c>
      <c r="S1156" s="746">
        <v>0.94444444444444442</v>
      </c>
      <c r="T1156" s="813">
        <v>8</v>
      </c>
      <c r="U1156" s="769">
        <v>0.88888888888888884</v>
      </c>
    </row>
    <row r="1157" spans="1:21" ht="14.4" customHeight="1" x14ac:dyDescent="0.3">
      <c r="A1157" s="727">
        <v>32</v>
      </c>
      <c r="B1157" s="728" t="s">
        <v>2677</v>
      </c>
      <c r="C1157" s="728" t="s">
        <v>2683</v>
      </c>
      <c r="D1157" s="811" t="s">
        <v>5087</v>
      </c>
      <c r="E1157" s="812" t="s">
        <v>2702</v>
      </c>
      <c r="F1157" s="728" t="s">
        <v>2678</v>
      </c>
      <c r="G1157" s="728" t="s">
        <v>2762</v>
      </c>
      <c r="H1157" s="728" t="s">
        <v>661</v>
      </c>
      <c r="I1157" s="728" t="s">
        <v>2910</v>
      </c>
      <c r="J1157" s="728" t="s">
        <v>901</v>
      </c>
      <c r="K1157" s="728" t="s">
        <v>2911</v>
      </c>
      <c r="L1157" s="729">
        <v>1385.62</v>
      </c>
      <c r="M1157" s="729">
        <v>1385.62</v>
      </c>
      <c r="N1157" s="728">
        <v>1</v>
      </c>
      <c r="O1157" s="813">
        <v>0.5</v>
      </c>
      <c r="P1157" s="729">
        <v>1385.62</v>
      </c>
      <c r="Q1157" s="746">
        <v>1</v>
      </c>
      <c r="R1157" s="728">
        <v>1</v>
      </c>
      <c r="S1157" s="746">
        <v>1</v>
      </c>
      <c r="T1157" s="813">
        <v>0.5</v>
      </c>
      <c r="U1157" s="769">
        <v>1</v>
      </c>
    </row>
    <row r="1158" spans="1:21" ht="14.4" customHeight="1" x14ac:dyDescent="0.3">
      <c r="A1158" s="727">
        <v>32</v>
      </c>
      <c r="B1158" s="728" t="s">
        <v>2677</v>
      </c>
      <c r="C1158" s="728" t="s">
        <v>2683</v>
      </c>
      <c r="D1158" s="811" t="s">
        <v>5087</v>
      </c>
      <c r="E1158" s="812" t="s">
        <v>2702</v>
      </c>
      <c r="F1158" s="728" t="s">
        <v>2678</v>
      </c>
      <c r="G1158" s="728" t="s">
        <v>2762</v>
      </c>
      <c r="H1158" s="728" t="s">
        <v>661</v>
      </c>
      <c r="I1158" s="728" t="s">
        <v>2138</v>
      </c>
      <c r="J1158" s="728" t="s">
        <v>895</v>
      </c>
      <c r="K1158" s="728" t="s">
        <v>2139</v>
      </c>
      <c r="L1158" s="729">
        <v>736.33</v>
      </c>
      <c r="M1158" s="729">
        <v>1472.66</v>
      </c>
      <c r="N1158" s="728">
        <v>2</v>
      </c>
      <c r="O1158" s="813">
        <v>1</v>
      </c>
      <c r="P1158" s="729">
        <v>1472.66</v>
      </c>
      <c r="Q1158" s="746">
        <v>1</v>
      </c>
      <c r="R1158" s="728">
        <v>2</v>
      </c>
      <c r="S1158" s="746">
        <v>1</v>
      </c>
      <c r="T1158" s="813">
        <v>1</v>
      </c>
      <c r="U1158" s="769">
        <v>1</v>
      </c>
    </row>
    <row r="1159" spans="1:21" ht="14.4" customHeight="1" x14ac:dyDescent="0.3">
      <c r="A1159" s="727">
        <v>32</v>
      </c>
      <c r="B1159" s="728" t="s">
        <v>2677</v>
      </c>
      <c r="C1159" s="728" t="s">
        <v>2683</v>
      </c>
      <c r="D1159" s="811" t="s">
        <v>5087</v>
      </c>
      <c r="E1159" s="812" t="s">
        <v>2702</v>
      </c>
      <c r="F1159" s="728" t="s">
        <v>2678</v>
      </c>
      <c r="G1159" s="728" t="s">
        <v>2767</v>
      </c>
      <c r="H1159" s="728" t="s">
        <v>661</v>
      </c>
      <c r="I1159" s="728" t="s">
        <v>2294</v>
      </c>
      <c r="J1159" s="728" t="s">
        <v>694</v>
      </c>
      <c r="K1159" s="728" t="s">
        <v>2295</v>
      </c>
      <c r="L1159" s="729">
        <v>24.22</v>
      </c>
      <c r="M1159" s="729">
        <v>24.22</v>
      </c>
      <c r="N1159" s="728">
        <v>1</v>
      </c>
      <c r="O1159" s="813">
        <v>1</v>
      </c>
      <c r="P1159" s="729"/>
      <c r="Q1159" s="746">
        <v>0</v>
      </c>
      <c r="R1159" s="728"/>
      <c r="S1159" s="746">
        <v>0</v>
      </c>
      <c r="T1159" s="813"/>
      <c r="U1159" s="769">
        <v>0</v>
      </c>
    </row>
    <row r="1160" spans="1:21" ht="14.4" customHeight="1" x14ac:dyDescent="0.3">
      <c r="A1160" s="727">
        <v>32</v>
      </c>
      <c r="B1160" s="728" t="s">
        <v>2677</v>
      </c>
      <c r="C1160" s="728" t="s">
        <v>2683</v>
      </c>
      <c r="D1160" s="811" t="s">
        <v>5087</v>
      </c>
      <c r="E1160" s="812" t="s">
        <v>2702</v>
      </c>
      <c r="F1160" s="728" t="s">
        <v>2678</v>
      </c>
      <c r="G1160" s="728" t="s">
        <v>2768</v>
      </c>
      <c r="H1160" s="728" t="s">
        <v>568</v>
      </c>
      <c r="I1160" s="728" t="s">
        <v>2919</v>
      </c>
      <c r="J1160" s="728" t="s">
        <v>934</v>
      </c>
      <c r="K1160" s="728" t="s">
        <v>2839</v>
      </c>
      <c r="L1160" s="729">
        <v>301.2</v>
      </c>
      <c r="M1160" s="729">
        <v>3011.9999999999991</v>
      </c>
      <c r="N1160" s="728">
        <v>10</v>
      </c>
      <c r="O1160" s="813">
        <v>3.5</v>
      </c>
      <c r="P1160" s="729">
        <v>2710.7999999999993</v>
      </c>
      <c r="Q1160" s="746">
        <v>0.9</v>
      </c>
      <c r="R1160" s="728">
        <v>9</v>
      </c>
      <c r="S1160" s="746">
        <v>0.9</v>
      </c>
      <c r="T1160" s="813">
        <v>3</v>
      </c>
      <c r="U1160" s="769">
        <v>0.8571428571428571</v>
      </c>
    </row>
    <row r="1161" spans="1:21" ht="14.4" customHeight="1" x14ac:dyDescent="0.3">
      <c r="A1161" s="727">
        <v>32</v>
      </c>
      <c r="B1161" s="728" t="s">
        <v>2677</v>
      </c>
      <c r="C1161" s="728" t="s">
        <v>2683</v>
      </c>
      <c r="D1161" s="811" t="s">
        <v>5087</v>
      </c>
      <c r="E1161" s="812" t="s">
        <v>2702</v>
      </c>
      <c r="F1161" s="728" t="s">
        <v>2678</v>
      </c>
      <c r="G1161" s="728" t="s">
        <v>2768</v>
      </c>
      <c r="H1161" s="728" t="s">
        <v>568</v>
      </c>
      <c r="I1161" s="728" t="s">
        <v>2838</v>
      </c>
      <c r="J1161" s="728" t="s">
        <v>934</v>
      </c>
      <c r="K1161" s="728" t="s">
        <v>2839</v>
      </c>
      <c r="L1161" s="729">
        <v>185.26</v>
      </c>
      <c r="M1161" s="729">
        <v>1667.34</v>
      </c>
      <c r="N1161" s="728">
        <v>9</v>
      </c>
      <c r="O1161" s="813">
        <v>4</v>
      </c>
      <c r="P1161" s="729">
        <v>1482.08</v>
      </c>
      <c r="Q1161" s="746">
        <v>0.88888888888888884</v>
      </c>
      <c r="R1161" s="728">
        <v>8</v>
      </c>
      <c r="S1161" s="746">
        <v>0.88888888888888884</v>
      </c>
      <c r="T1161" s="813">
        <v>3.5</v>
      </c>
      <c r="U1161" s="769">
        <v>0.875</v>
      </c>
    </row>
    <row r="1162" spans="1:21" ht="14.4" customHeight="1" x14ac:dyDescent="0.3">
      <c r="A1162" s="727">
        <v>32</v>
      </c>
      <c r="B1162" s="728" t="s">
        <v>2677</v>
      </c>
      <c r="C1162" s="728" t="s">
        <v>2683</v>
      </c>
      <c r="D1162" s="811" t="s">
        <v>5087</v>
      </c>
      <c r="E1162" s="812" t="s">
        <v>2702</v>
      </c>
      <c r="F1162" s="728" t="s">
        <v>2678</v>
      </c>
      <c r="G1162" s="728" t="s">
        <v>2768</v>
      </c>
      <c r="H1162" s="728" t="s">
        <v>568</v>
      </c>
      <c r="I1162" s="728" t="s">
        <v>2838</v>
      </c>
      <c r="J1162" s="728" t="s">
        <v>934</v>
      </c>
      <c r="K1162" s="728" t="s">
        <v>2839</v>
      </c>
      <c r="L1162" s="729">
        <v>103.67</v>
      </c>
      <c r="M1162" s="729">
        <v>311.01</v>
      </c>
      <c r="N1162" s="728">
        <v>3</v>
      </c>
      <c r="O1162" s="813">
        <v>1</v>
      </c>
      <c r="P1162" s="729">
        <v>311.01</v>
      </c>
      <c r="Q1162" s="746">
        <v>1</v>
      </c>
      <c r="R1162" s="728">
        <v>3</v>
      </c>
      <c r="S1162" s="746">
        <v>1</v>
      </c>
      <c r="T1162" s="813">
        <v>1</v>
      </c>
      <c r="U1162" s="769">
        <v>1</v>
      </c>
    </row>
    <row r="1163" spans="1:21" ht="14.4" customHeight="1" x14ac:dyDescent="0.3">
      <c r="A1163" s="727">
        <v>32</v>
      </c>
      <c r="B1163" s="728" t="s">
        <v>2677</v>
      </c>
      <c r="C1163" s="728" t="s">
        <v>2683</v>
      </c>
      <c r="D1163" s="811" t="s">
        <v>5087</v>
      </c>
      <c r="E1163" s="812" t="s">
        <v>2702</v>
      </c>
      <c r="F1163" s="728" t="s">
        <v>2678</v>
      </c>
      <c r="G1163" s="728" t="s">
        <v>2768</v>
      </c>
      <c r="H1163" s="728" t="s">
        <v>568</v>
      </c>
      <c r="I1163" s="728" t="s">
        <v>3233</v>
      </c>
      <c r="J1163" s="728" t="s">
        <v>934</v>
      </c>
      <c r="K1163" s="728" t="s">
        <v>2839</v>
      </c>
      <c r="L1163" s="729">
        <v>301.2</v>
      </c>
      <c r="M1163" s="729">
        <v>903.59999999999991</v>
      </c>
      <c r="N1163" s="728">
        <v>3</v>
      </c>
      <c r="O1163" s="813">
        <v>1.5</v>
      </c>
      <c r="P1163" s="729">
        <v>301.2</v>
      </c>
      <c r="Q1163" s="746">
        <v>0.33333333333333337</v>
      </c>
      <c r="R1163" s="728">
        <v>1</v>
      </c>
      <c r="S1163" s="746">
        <v>0.33333333333333331</v>
      </c>
      <c r="T1163" s="813">
        <v>0.5</v>
      </c>
      <c r="U1163" s="769">
        <v>0.33333333333333331</v>
      </c>
    </row>
    <row r="1164" spans="1:21" ht="14.4" customHeight="1" x14ac:dyDescent="0.3">
      <c r="A1164" s="727">
        <v>32</v>
      </c>
      <c r="B1164" s="728" t="s">
        <v>2677</v>
      </c>
      <c r="C1164" s="728" t="s">
        <v>2683</v>
      </c>
      <c r="D1164" s="811" t="s">
        <v>5087</v>
      </c>
      <c r="E1164" s="812" t="s">
        <v>2702</v>
      </c>
      <c r="F1164" s="728" t="s">
        <v>2678</v>
      </c>
      <c r="G1164" s="728" t="s">
        <v>2980</v>
      </c>
      <c r="H1164" s="728" t="s">
        <v>568</v>
      </c>
      <c r="I1164" s="728" t="s">
        <v>3828</v>
      </c>
      <c r="J1164" s="728" t="s">
        <v>2982</v>
      </c>
      <c r="K1164" s="728" t="s">
        <v>3829</v>
      </c>
      <c r="L1164" s="729">
        <v>0</v>
      </c>
      <c r="M1164" s="729">
        <v>0</v>
      </c>
      <c r="N1164" s="728">
        <v>2</v>
      </c>
      <c r="O1164" s="813">
        <v>1</v>
      </c>
      <c r="P1164" s="729">
        <v>0</v>
      </c>
      <c r="Q1164" s="746"/>
      <c r="R1164" s="728">
        <v>2</v>
      </c>
      <c r="S1164" s="746">
        <v>1</v>
      </c>
      <c r="T1164" s="813">
        <v>1</v>
      </c>
      <c r="U1164" s="769">
        <v>1</v>
      </c>
    </row>
    <row r="1165" spans="1:21" ht="14.4" customHeight="1" x14ac:dyDescent="0.3">
      <c r="A1165" s="727">
        <v>32</v>
      </c>
      <c r="B1165" s="728" t="s">
        <v>2677</v>
      </c>
      <c r="C1165" s="728" t="s">
        <v>2683</v>
      </c>
      <c r="D1165" s="811" t="s">
        <v>5087</v>
      </c>
      <c r="E1165" s="812" t="s">
        <v>2702</v>
      </c>
      <c r="F1165" s="728" t="s">
        <v>2678</v>
      </c>
      <c r="G1165" s="728" t="s">
        <v>2771</v>
      </c>
      <c r="H1165" s="728" t="s">
        <v>661</v>
      </c>
      <c r="I1165" s="728" t="s">
        <v>2922</v>
      </c>
      <c r="J1165" s="728" t="s">
        <v>2105</v>
      </c>
      <c r="K1165" s="728" t="s">
        <v>2923</v>
      </c>
      <c r="L1165" s="729">
        <v>103.67</v>
      </c>
      <c r="M1165" s="729">
        <v>103.67</v>
      </c>
      <c r="N1165" s="728">
        <v>1</v>
      </c>
      <c r="O1165" s="813">
        <v>0.5</v>
      </c>
      <c r="P1165" s="729"/>
      <c r="Q1165" s="746">
        <v>0</v>
      </c>
      <c r="R1165" s="728"/>
      <c r="S1165" s="746">
        <v>0</v>
      </c>
      <c r="T1165" s="813"/>
      <c r="U1165" s="769">
        <v>0</v>
      </c>
    </row>
    <row r="1166" spans="1:21" ht="14.4" customHeight="1" x14ac:dyDescent="0.3">
      <c r="A1166" s="727">
        <v>32</v>
      </c>
      <c r="B1166" s="728" t="s">
        <v>2677</v>
      </c>
      <c r="C1166" s="728" t="s">
        <v>2683</v>
      </c>
      <c r="D1166" s="811" t="s">
        <v>5087</v>
      </c>
      <c r="E1166" s="812" t="s">
        <v>2702</v>
      </c>
      <c r="F1166" s="728" t="s">
        <v>2678</v>
      </c>
      <c r="G1166" s="728" t="s">
        <v>2924</v>
      </c>
      <c r="H1166" s="728" t="s">
        <v>568</v>
      </c>
      <c r="I1166" s="728" t="s">
        <v>2925</v>
      </c>
      <c r="J1166" s="728" t="s">
        <v>648</v>
      </c>
      <c r="K1166" s="728" t="s">
        <v>2926</v>
      </c>
      <c r="L1166" s="729">
        <v>108.44</v>
      </c>
      <c r="M1166" s="729">
        <v>433.76</v>
      </c>
      <c r="N1166" s="728">
        <v>4</v>
      </c>
      <c r="O1166" s="813">
        <v>2</v>
      </c>
      <c r="P1166" s="729">
        <v>108.44</v>
      </c>
      <c r="Q1166" s="746">
        <v>0.25</v>
      </c>
      <c r="R1166" s="728">
        <v>1</v>
      </c>
      <c r="S1166" s="746">
        <v>0.25</v>
      </c>
      <c r="T1166" s="813">
        <v>1</v>
      </c>
      <c r="U1166" s="769">
        <v>0.5</v>
      </c>
    </row>
    <row r="1167" spans="1:21" ht="14.4" customHeight="1" x14ac:dyDescent="0.3">
      <c r="A1167" s="727">
        <v>32</v>
      </c>
      <c r="B1167" s="728" t="s">
        <v>2677</v>
      </c>
      <c r="C1167" s="728" t="s">
        <v>2683</v>
      </c>
      <c r="D1167" s="811" t="s">
        <v>5087</v>
      </c>
      <c r="E1167" s="812" t="s">
        <v>2702</v>
      </c>
      <c r="F1167" s="728" t="s">
        <v>2678</v>
      </c>
      <c r="G1167" s="728" t="s">
        <v>2852</v>
      </c>
      <c r="H1167" s="728" t="s">
        <v>661</v>
      </c>
      <c r="I1167" s="728" t="s">
        <v>2428</v>
      </c>
      <c r="J1167" s="728" t="s">
        <v>1352</v>
      </c>
      <c r="K1167" s="728" t="s">
        <v>1351</v>
      </c>
      <c r="L1167" s="729">
        <v>176.47</v>
      </c>
      <c r="M1167" s="729">
        <v>882.35</v>
      </c>
      <c r="N1167" s="728">
        <v>5</v>
      </c>
      <c r="O1167" s="813">
        <v>1</v>
      </c>
      <c r="P1167" s="729">
        <v>882.35</v>
      </c>
      <c r="Q1167" s="746">
        <v>1</v>
      </c>
      <c r="R1167" s="728">
        <v>5</v>
      </c>
      <c r="S1167" s="746">
        <v>1</v>
      </c>
      <c r="T1167" s="813">
        <v>1</v>
      </c>
      <c r="U1167" s="769">
        <v>1</v>
      </c>
    </row>
    <row r="1168" spans="1:21" ht="14.4" customHeight="1" x14ac:dyDescent="0.3">
      <c r="A1168" s="727">
        <v>32</v>
      </c>
      <c r="B1168" s="728" t="s">
        <v>2677</v>
      </c>
      <c r="C1168" s="728" t="s">
        <v>2683</v>
      </c>
      <c r="D1168" s="811" t="s">
        <v>5087</v>
      </c>
      <c r="E1168" s="812" t="s">
        <v>2702</v>
      </c>
      <c r="F1168" s="728" t="s">
        <v>2678</v>
      </c>
      <c r="G1168" s="728" t="s">
        <v>2852</v>
      </c>
      <c r="H1168" s="728" t="s">
        <v>661</v>
      </c>
      <c r="I1168" s="728" t="s">
        <v>2426</v>
      </c>
      <c r="J1168" s="728" t="s">
        <v>1353</v>
      </c>
      <c r="K1168" s="728" t="s">
        <v>1351</v>
      </c>
      <c r="L1168" s="729">
        <v>176.47</v>
      </c>
      <c r="M1168" s="729">
        <v>882.35</v>
      </c>
      <c r="N1168" s="728">
        <v>5</v>
      </c>
      <c r="O1168" s="813">
        <v>0.5</v>
      </c>
      <c r="P1168" s="729">
        <v>882.35</v>
      </c>
      <c r="Q1168" s="746">
        <v>1</v>
      </c>
      <c r="R1168" s="728">
        <v>5</v>
      </c>
      <c r="S1168" s="746">
        <v>1</v>
      </c>
      <c r="T1168" s="813">
        <v>0.5</v>
      </c>
      <c r="U1168" s="769">
        <v>1</v>
      </c>
    </row>
    <row r="1169" spans="1:21" ht="14.4" customHeight="1" x14ac:dyDescent="0.3">
      <c r="A1169" s="727">
        <v>32</v>
      </c>
      <c r="B1169" s="728" t="s">
        <v>2677</v>
      </c>
      <c r="C1169" s="728" t="s">
        <v>2683</v>
      </c>
      <c r="D1169" s="811" t="s">
        <v>5087</v>
      </c>
      <c r="E1169" s="812" t="s">
        <v>2702</v>
      </c>
      <c r="F1169" s="728" t="s">
        <v>2678</v>
      </c>
      <c r="G1169" s="728" t="s">
        <v>2773</v>
      </c>
      <c r="H1169" s="728" t="s">
        <v>568</v>
      </c>
      <c r="I1169" s="728" t="s">
        <v>2855</v>
      </c>
      <c r="J1169" s="728" t="s">
        <v>2856</v>
      </c>
      <c r="K1169" s="728" t="s">
        <v>2857</v>
      </c>
      <c r="L1169" s="729">
        <v>21.92</v>
      </c>
      <c r="M1169" s="729">
        <v>131.52000000000001</v>
      </c>
      <c r="N1169" s="728">
        <v>6</v>
      </c>
      <c r="O1169" s="813">
        <v>1</v>
      </c>
      <c r="P1169" s="729">
        <v>131.52000000000001</v>
      </c>
      <c r="Q1169" s="746">
        <v>1</v>
      </c>
      <c r="R1169" s="728">
        <v>6</v>
      </c>
      <c r="S1169" s="746">
        <v>1</v>
      </c>
      <c r="T1169" s="813">
        <v>1</v>
      </c>
      <c r="U1169" s="769">
        <v>1</v>
      </c>
    </row>
    <row r="1170" spans="1:21" ht="14.4" customHeight="1" x14ac:dyDescent="0.3">
      <c r="A1170" s="727">
        <v>32</v>
      </c>
      <c r="B1170" s="728" t="s">
        <v>2677</v>
      </c>
      <c r="C1170" s="728" t="s">
        <v>2683</v>
      </c>
      <c r="D1170" s="811" t="s">
        <v>5087</v>
      </c>
      <c r="E1170" s="812" t="s">
        <v>2702</v>
      </c>
      <c r="F1170" s="728" t="s">
        <v>2678</v>
      </c>
      <c r="G1170" s="728" t="s">
        <v>2773</v>
      </c>
      <c r="H1170" s="728" t="s">
        <v>568</v>
      </c>
      <c r="I1170" s="728" t="s">
        <v>2855</v>
      </c>
      <c r="J1170" s="728" t="s">
        <v>2856</v>
      </c>
      <c r="K1170" s="728" t="s">
        <v>2857</v>
      </c>
      <c r="L1170" s="729">
        <v>24.78</v>
      </c>
      <c r="M1170" s="729">
        <v>24.78</v>
      </c>
      <c r="N1170" s="728">
        <v>1</v>
      </c>
      <c r="O1170" s="813">
        <v>0.5</v>
      </c>
      <c r="P1170" s="729">
        <v>24.78</v>
      </c>
      <c r="Q1170" s="746">
        <v>1</v>
      </c>
      <c r="R1170" s="728">
        <v>1</v>
      </c>
      <c r="S1170" s="746">
        <v>1</v>
      </c>
      <c r="T1170" s="813">
        <v>0.5</v>
      </c>
      <c r="U1170" s="769">
        <v>1</v>
      </c>
    </row>
    <row r="1171" spans="1:21" ht="14.4" customHeight="1" x14ac:dyDescent="0.3">
      <c r="A1171" s="727">
        <v>32</v>
      </c>
      <c r="B1171" s="728" t="s">
        <v>2677</v>
      </c>
      <c r="C1171" s="728" t="s">
        <v>2683</v>
      </c>
      <c r="D1171" s="811" t="s">
        <v>5087</v>
      </c>
      <c r="E1171" s="812" t="s">
        <v>2702</v>
      </c>
      <c r="F1171" s="728" t="s">
        <v>2678</v>
      </c>
      <c r="G1171" s="728" t="s">
        <v>2773</v>
      </c>
      <c r="H1171" s="728" t="s">
        <v>568</v>
      </c>
      <c r="I1171" s="728" t="s">
        <v>2774</v>
      </c>
      <c r="J1171" s="728" t="s">
        <v>2775</v>
      </c>
      <c r="K1171" s="728" t="s">
        <v>2776</v>
      </c>
      <c r="L1171" s="729">
        <v>99.11</v>
      </c>
      <c r="M1171" s="729">
        <v>991.1</v>
      </c>
      <c r="N1171" s="728">
        <v>10</v>
      </c>
      <c r="O1171" s="813">
        <v>3.5</v>
      </c>
      <c r="P1171" s="729">
        <v>792.88</v>
      </c>
      <c r="Q1171" s="746">
        <v>0.79999999999999993</v>
      </c>
      <c r="R1171" s="728">
        <v>8</v>
      </c>
      <c r="S1171" s="746">
        <v>0.8</v>
      </c>
      <c r="T1171" s="813">
        <v>2.5</v>
      </c>
      <c r="U1171" s="769">
        <v>0.7142857142857143</v>
      </c>
    </row>
    <row r="1172" spans="1:21" ht="14.4" customHeight="1" x14ac:dyDescent="0.3">
      <c r="A1172" s="727">
        <v>32</v>
      </c>
      <c r="B1172" s="728" t="s">
        <v>2677</v>
      </c>
      <c r="C1172" s="728" t="s">
        <v>2683</v>
      </c>
      <c r="D1172" s="811" t="s">
        <v>5087</v>
      </c>
      <c r="E1172" s="812" t="s">
        <v>2702</v>
      </c>
      <c r="F1172" s="728" t="s">
        <v>2678</v>
      </c>
      <c r="G1172" s="728" t="s">
        <v>2773</v>
      </c>
      <c r="H1172" s="728" t="s">
        <v>568</v>
      </c>
      <c r="I1172" s="728" t="s">
        <v>2774</v>
      </c>
      <c r="J1172" s="728" t="s">
        <v>2775</v>
      </c>
      <c r="K1172" s="728" t="s">
        <v>2776</v>
      </c>
      <c r="L1172" s="729">
        <v>87.67</v>
      </c>
      <c r="M1172" s="729">
        <v>876.7</v>
      </c>
      <c r="N1172" s="728">
        <v>10</v>
      </c>
      <c r="O1172" s="813">
        <v>3</v>
      </c>
      <c r="P1172" s="729">
        <v>263.01</v>
      </c>
      <c r="Q1172" s="746">
        <v>0.3</v>
      </c>
      <c r="R1172" s="728">
        <v>3</v>
      </c>
      <c r="S1172" s="746">
        <v>0.3</v>
      </c>
      <c r="T1172" s="813">
        <v>1</v>
      </c>
      <c r="U1172" s="769">
        <v>0.33333333333333331</v>
      </c>
    </row>
    <row r="1173" spans="1:21" ht="14.4" customHeight="1" x14ac:dyDescent="0.3">
      <c r="A1173" s="727">
        <v>32</v>
      </c>
      <c r="B1173" s="728" t="s">
        <v>2677</v>
      </c>
      <c r="C1173" s="728" t="s">
        <v>2683</v>
      </c>
      <c r="D1173" s="811" t="s">
        <v>5087</v>
      </c>
      <c r="E1173" s="812" t="s">
        <v>2702</v>
      </c>
      <c r="F1173" s="728" t="s">
        <v>2678</v>
      </c>
      <c r="G1173" s="728" t="s">
        <v>3023</v>
      </c>
      <c r="H1173" s="728" t="s">
        <v>568</v>
      </c>
      <c r="I1173" s="728" t="s">
        <v>3830</v>
      </c>
      <c r="J1173" s="728" t="s">
        <v>3025</v>
      </c>
      <c r="K1173" s="728" t="s">
        <v>3831</v>
      </c>
      <c r="L1173" s="729">
        <v>115.27</v>
      </c>
      <c r="M1173" s="729">
        <v>115.27</v>
      </c>
      <c r="N1173" s="728">
        <v>1</v>
      </c>
      <c r="O1173" s="813">
        <v>0.5</v>
      </c>
      <c r="P1173" s="729"/>
      <c r="Q1173" s="746">
        <v>0</v>
      </c>
      <c r="R1173" s="728"/>
      <c r="S1173" s="746">
        <v>0</v>
      </c>
      <c r="T1173" s="813"/>
      <c r="U1173" s="769">
        <v>0</v>
      </c>
    </row>
    <row r="1174" spans="1:21" ht="14.4" customHeight="1" x14ac:dyDescent="0.3">
      <c r="A1174" s="727">
        <v>32</v>
      </c>
      <c r="B1174" s="728" t="s">
        <v>2677</v>
      </c>
      <c r="C1174" s="728" t="s">
        <v>2683</v>
      </c>
      <c r="D1174" s="811" t="s">
        <v>5087</v>
      </c>
      <c r="E1174" s="812" t="s">
        <v>2702</v>
      </c>
      <c r="F1174" s="728" t="s">
        <v>2678</v>
      </c>
      <c r="G1174" s="728" t="s">
        <v>3832</v>
      </c>
      <c r="H1174" s="728" t="s">
        <v>568</v>
      </c>
      <c r="I1174" s="728" t="s">
        <v>3833</v>
      </c>
      <c r="J1174" s="728" t="s">
        <v>1843</v>
      </c>
      <c r="K1174" s="728" t="s">
        <v>3834</v>
      </c>
      <c r="L1174" s="729">
        <v>453.8</v>
      </c>
      <c r="M1174" s="729">
        <v>1361.4</v>
      </c>
      <c r="N1174" s="728">
        <v>3</v>
      </c>
      <c r="O1174" s="813">
        <v>1.5</v>
      </c>
      <c r="P1174" s="729"/>
      <c r="Q1174" s="746">
        <v>0</v>
      </c>
      <c r="R1174" s="728"/>
      <c r="S1174" s="746">
        <v>0</v>
      </c>
      <c r="T1174" s="813"/>
      <c r="U1174" s="769">
        <v>0</v>
      </c>
    </row>
    <row r="1175" spans="1:21" ht="14.4" customHeight="1" x14ac:dyDescent="0.3">
      <c r="A1175" s="727">
        <v>32</v>
      </c>
      <c r="B1175" s="728" t="s">
        <v>2677</v>
      </c>
      <c r="C1175" s="728" t="s">
        <v>2683</v>
      </c>
      <c r="D1175" s="811" t="s">
        <v>5087</v>
      </c>
      <c r="E1175" s="812" t="s">
        <v>2702</v>
      </c>
      <c r="F1175" s="728" t="s">
        <v>2678</v>
      </c>
      <c r="G1175" s="728" t="s">
        <v>2862</v>
      </c>
      <c r="H1175" s="728" t="s">
        <v>568</v>
      </c>
      <c r="I1175" s="728" t="s">
        <v>2863</v>
      </c>
      <c r="J1175" s="728" t="s">
        <v>2864</v>
      </c>
      <c r="K1175" s="728" t="s">
        <v>2865</v>
      </c>
      <c r="L1175" s="729">
        <v>181.04</v>
      </c>
      <c r="M1175" s="729">
        <v>181.04</v>
      </c>
      <c r="N1175" s="728">
        <v>1</v>
      </c>
      <c r="O1175" s="813">
        <v>0.5</v>
      </c>
      <c r="P1175" s="729"/>
      <c r="Q1175" s="746">
        <v>0</v>
      </c>
      <c r="R1175" s="728"/>
      <c r="S1175" s="746">
        <v>0</v>
      </c>
      <c r="T1175" s="813"/>
      <c r="U1175" s="769">
        <v>0</v>
      </c>
    </row>
    <row r="1176" spans="1:21" ht="14.4" customHeight="1" x14ac:dyDescent="0.3">
      <c r="A1176" s="727">
        <v>32</v>
      </c>
      <c r="B1176" s="728" t="s">
        <v>2677</v>
      </c>
      <c r="C1176" s="728" t="s">
        <v>2683</v>
      </c>
      <c r="D1176" s="811" t="s">
        <v>5087</v>
      </c>
      <c r="E1176" s="812" t="s">
        <v>2702</v>
      </c>
      <c r="F1176" s="728" t="s">
        <v>2678</v>
      </c>
      <c r="G1176" s="728" t="s">
        <v>3835</v>
      </c>
      <c r="H1176" s="728" t="s">
        <v>568</v>
      </c>
      <c r="I1176" s="728" t="s">
        <v>3836</v>
      </c>
      <c r="J1176" s="728" t="s">
        <v>3837</v>
      </c>
      <c r="K1176" s="728" t="s">
        <v>3838</v>
      </c>
      <c r="L1176" s="729">
        <v>0</v>
      </c>
      <c r="M1176" s="729">
        <v>0</v>
      </c>
      <c r="N1176" s="728">
        <v>1</v>
      </c>
      <c r="O1176" s="813">
        <v>1</v>
      </c>
      <c r="P1176" s="729">
        <v>0</v>
      </c>
      <c r="Q1176" s="746"/>
      <c r="R1176" s="728">
        <v>1</v>
      </c>
      <c r="S1176" s="746">
        <v>1</v>
      </c>
      <c r="T1176" s="813">
        <v>1</v>
      </c>
      <c r="U1176" s="769">
        <v>1</v>
      </c>
    </row>
    <row r="1177" spans="1:21" ht="14.4" customHeight="1" x14ac:dyDescent="0.3">
      <c r="A1177" s="727">
        <v>32</v>
      </c>
      <c r="B1177" s="728" t="s">
        <v>2677</v>
      </c>
      <c r="C1177" s="728" t="s">
        <v>2683</v>
      </c>
      <c r="D1177" s="811" t="s">
        <v>5087</v>
      </c>
      <c r="E1177" s="812" t="s">
        <v>2702</v>
      </c>
      <c r="F1177" s="728" t="s">
        <v>2678</v>
      </c>
      <c r="G1177" s="728" t="s">
        <v>3835</v>
      </c>
      <c r="H1177" s="728" t="s">
        <v>568</v>
      </c>
      <c r="I1177" s="728" t="s">
        <v>3839</v>
      </c>
      <c r="J1177" s="728" t="s">
        <v>3837</v>
      </c>
      <c r="K1177" s="728" t="s">
        <v>3838</v>
      </c>
      <c r="L1177" s="729">
        <v>0</v>
      </c>
      <c r="M1177" s="729">
        <v>0</v>
      </c>
      <c r="N1177" s="728">
        <v>2</v>
      </c>
      <c r="O1177" s="813">
        <v>1</v>
      </c>
      <c r="P1177" s="729">
        <v>0</v>
      </c>
      <c r="Q1177" s="746"/>
      <c r="R1177" s="728">
        <v>1</v>
      </c>
      <c r="S1177" s="746">
        <v>0.5</v>
      </c>
      <c r="T1177" s="813">
        <v>0.5</v>
      </c>
      <c r="U1177" s="769">
        <v>0.5</v>
      </c>
    </row>
    <row r="1178" spans="1:21" ht="14.4" customHeight="1" x14ac:dyDescent="0.3">
      <c r="A1178" s="727">
        <v>32</v>
      </c>
      <c r="B1178" s="728" t="s">
        <v>2677</v>
      </c>
      <c r="C1178" s="728" t="s">
        <v>2683</v>
      </c>
      <c r="D1178" s="811" t="s">
        <v>5087</v>
      </c>
      <c r="E1178" s="812" t="s">
        <v>2702</v>
      </c>
      <c r="F1178" s="728" t="s">
        <v>2678</v>
      </c>
      <c r="G1178" s="728" t="s">
        <v>3835</v>
      </c>
      <c r="H1178" s="728" t="s">
        <v>568</v>
      </c>
      <c r="I1178" s="728" t="s">
        <v>3840</v>
      </c>
      <c r="J1178" s="728" t="s">
        <v>3837</v>
      </c>
      <c r="K1178" s="728" t="s">
        <v>3838</v>
      </c>
      <c r="L1178" s="729">
        <v>0</v>
      </c>
      <c r="M1178" s="729">
        <v>0</v>
      </c>
      <c r="N1178" s="728">
        <v>1</v>
      </c>
      <c r="O1178" s="813">
        <v>0.5</v>
      </c>
      <c r="P1178" s="729"/>
      <c r="Q1178" s="746"/>
      <c r="R1178" s="728"/>
      <c r="S1178" s="746">
        <v>0</v>
      </c>
      <c r="T1178" s="813"/>
      <c r="U1178" s="769">
        <v>0</v>
      </c>
    </row>
    <row r="1179" spans="1:21" ht="14.4" customHeight="1" x14ac:dyDescent="0.3">
      <c r="A1179" s="727">
        <v>32</v>
      </c>
      <c r="B1179" s="728" t="s">
        <v>2677</v>
      </c>
      <c r="C1179" s="728" t="s">
        <v>2683</v>
      </c>
      <c r="D1179" s="811" t="s">
        <v>5087</v>
      </c>
      <c r="E1179" s="812" t="s">
        <v>2702</v>
      </c>
      <c r="F1179" s="728" t="s">
        <v>2678</v>
      </c>
      <c r="G1179" s="728" t="s">
        <v>2930</v>
      </c>
      <c r="H1179" s="728" t="s">
        <v>661</v>
      </c>
      <c r="I1179" s="728" t="s">
        <v>2326</v>
      </c>
      <c r="J1179" s="728" t="s">
        <v>2327</v>
      </c>
      <c r="K1179" s="728" t="s">
        <v>2328</v>
      </c>
      <c r="L1179" s="729">
        <v>0</v>
      </c>
      <c r="M1179" s="729">
        <v>0</v>
      </c>
      <c r="N1179" s="728">
        <v>4</v>
      </c>
      <c r="O1179" s="813">
        <v>1.5</v>
      </c>
      <c r="P1179" s="729">
        <v>0</v>
      </c>
      <c r="Q1179" s="746"/>
      <c r="R1179" s="728">
        <v>3</v>
      </c>
      <c r="S1179" s="746">
        <v>0.75</v>
      </c>
      <c r="T1179" s="813">
        <v>1</v>
      </c>
      <c r="U1179" s="769">
        <v>0.66666666666666663</v>
      </c>
    </row>
    <row r="1180" spans="1:21" ht="14.4" customHeight="1" x14ac:dyDescent="0.3">
      <c r="A1180" s="727">
        <v>32</v>
      </c>
      <c r="B1180" s="728" t="s">
        <v>2677</v>
      </c>
      <c r="C1180" s="728" t="s">
        <v>2683</v>
      </c>
      <c r="D1180" s="811" t="s">
        <v>5087</v>
      </c>
      <c r="E1180" s="812" t="s">
        <v>2702</v>
      </c>
      <c r="F1180" s="728" t="s">
        <v>2678</v>
      </c>
      <c r="G1180" s="728" t="s">
        <v>2777</v>
      </c>
      <c r="H1180" s="728" t="s">
        <v>568</v>
      </c>
      <c r="I1180" s="728" t="s">
        <v>2869</v>
      </c>
      <c r="J1180" s="728" t="s">
        <v>722</v>
      </c>
      <c r="K1180" s="728" t="s">
        <v>2870</v>
      </c>
      <c r="L1180" s="729">
        <v>42.54</v>
      </c>
      <c r="M1180" s="729">
        <v>85.08</v>
      </c>
      <c r="N1180" s="728">
        <v>2</v>
      </c>
      <c r="O1180" s="813">
        <v>1</v>
      </c>
      <c r="P1180" s="729"/>
      <c r="Q1180" s="746">
        <v>0</v>
      </c>
      <c r="R1180" s="728"/>
      <c r="S1180" s="746">
        <v>0</v>
      </c>
      <c r="T1180" s="813"/>
      <c r="U1180" s="769">
        <v>0</v>
      </c>
    </row>
    <row r="1181" spans="1:21" ht="14.4" customHeight="1" x14ac:dyDescent="0.3">
      <c r="A1181" s="727">
        <v>32</v>
      </c>
      <c r="B1181" s="728" t="s">
        <v>2677</v>
      </c>
      <c r="C1181" s="728" t="s">
        <v>2683</v>
      </c>
      <c r="D1181" s="811" t="s">
        <v>5087</v>
      </c>
      <c r="E1181" s="812" t="s">
        <v>2702</v>
      </c>
      <c r="F1181" s="728" t="s">
        <v>2678</v>
      </c>
      <c r="G1181" s="728" t="s">
        <v>2777</v>
      </c>
      <c r="H1181" s="728" t="s">
        <v>568</v>
      </c>
      <c r="I1181" s="728" t="s">
        <v>2778</v>
      </c>
      <c r="J1181" s="728" t="s">
        <v>1431</v>
      </c>
      <c r="K1181" s="728" t="s">
        <v>2779</v>
      </c>
      <c r="L1181" s="729">
        <v>66.88</v>
      </c>
      <c r="M1181" s="729">
        <v>869.43999999999994</v>
      </c>
      <c r="N1181" s="728">
        <v>13</v>
      </c>
      <c r="O1181" s="813">
        <v>4.5</v>
      </c>
      <c r="P1181" s="729">
        <v>735.68</v>
      </c>
      <c r="Q1181" s="746">
        <v>0.84615384615384615</v>
      </c>
      <c r="R1181" s="728">
        <v>11</v>
      </c>
      <c r="S1181" s="746">
        <v>0.84615384615384615</v>
      </c>
      <c r="T1181" s="813">
        <v>3.5</v>
      </c>
      <c r="U1181" s="769">
        <v>0.77777777777777779</v>
      </c>
    </row>
    <row r="1182" spans="1:21" ht="14.4" customHeight="1" x14ac:dyDescent="0.3">
      <c r="A1182" s="727">
        <v>32</v>
      </c>
      <c r="B1182" s="728" t="s">
        <v>2677</v>
      </c>
      <c r="C1182" s="728" t="s">
        <v>2683</v>
      </c>
      <c r="D1182" s="811" t="s">
        <v>5087</v>
      </c>
      <c r="E1182" s="812" t="s">
        <v>2702</v>
      </c>
      <c r="F1182" s="728" t="s">
        <v>2678</v>
      </c>
      <c r="G1182" s="728" t="s">
        <v>2777</v>
      </c>
      <c r="H1182" s="728" t="s">
        <v>568</v>
      </c>
      <c r="I1182" s="728" t="s">
        <v>2871</v>
      </c>
      <c r="J1182" s="728" t="s">
        <v>722</v>
      </c>
      <c r="K1182" s="728" t="s">
        <v>2872</v>
      </c>
      <c r="L1182" s="729">
        <v>59.56</v>
      </c>
      <c r="M1182" s="729">
        <v>536.04</v>
      </c>
      <c r="N1182" s="728">
        <v>9</v>
      </c>
      <c r="O1182" s="813">
        <v>3.5</v>
      </c>
      <c r="P1182" s="729">
        <v>536.04</v>
      </c>
      <c r="Q1182" s="746">
        <v>1</v>
      </c>
      <c r="R1182" s="728">
        <v>9</v>
      </c>
      <c r="S1182" s="746">
        <v>1</v>
      </c>
      <c r="T1182" s="813">
        <v>3.5</v>
      </c>
      <c r="U1182" s="769">
        <v>1</v>
      </c>
    </row>
    <row r="1183" spans="1:21" ht="14.4" customHeight="1" x14ac:dyDescent="0.3">
      <c r="A1183" s="727">
        <v>32</v>
      </c>
      <c r="B1183" s="728" t="s">
        <v>2677</v>
      </c>
      <c r="C1183" s="728" t="s">
        <v>2683</v>
      </c>
      <c r="D1183" s="811" t="s">
        <v>5087</v>
      </c>
      <c r="E1183" s="812" t="s">
        <v>2702</v>
      </c>
      <c r="F1183" s="728" t="s">
        <v>2678</v>
      </c>
      <c r="G1183" s="728" t="s">
        <v>3386</v>
      </c>
      <c r="H1183" s="728" t="s">
        <v>661</v>
      </c>
      <c r="I1183" s="728" t="s">
        <v>3841</v>
      </c>
      <c r="J1183" s="728" t="s">
        <v>3842</v>
      </c>
      <c r="K1183" s="728" t="s">
        <v>3389</v>
      </c>
      <c r="L1183" s="729">
        <v>60.39</v>
      </c>
      <c r="M1183" s="729">
        <v>60.39</v>
      </c>
      <c r="N1183" s="728">
        <v>1</v>
      </c>
      <c r="O1183" s="813">
        <v>1</v>
      </c>
      <c r="P1183" s="729">
        <v>60.39</v>
      </c>
      <c r="Q1183" s="746">
        <v>1</v>
      </c>
      <c r="R1183" s="728">
        <v>1</v>
      </c>
      <c r="S1183" s="746">
        <v>1</v>
      </c>
      <c r="T1183" s="813">
        <v>1</v>
      </c>
      <c r="U1183" s="769">
        <v>1</v>
      </c>
    </row>
    <row r="1184" spans="1:21" ht="14.4" customHeight="1" x14ac:dyDescent="0.3">
      <c r="A1184" s="727">
        <v>32</v>
      </c>
      <c r="B1184" s="728" t="s">
        <v>2677</v>
      </c>
      <c r="C1184" s="728" t="s">
        <v>2683</v>
      </c>
      <c r="D1184" s="811" t="s">
        <v>5087</v>
      </c>
      <c r="E1184" s="812" t="s">
        <v>2702</v>
      </c>
      <c r="F1184" s="728" t="s">
        <v>2678</v>
      </c>
      <c r="G1184" s="728" t="s">
        <v>2873</v>
      </c>
      <c r="H1184" s="728" t="s">
        <v>568</v>
      </c>
      <c r="I1184" s="728" t="s">
        <v>2874</v>
      </c>
      <c r="J1184" s="728" t="s">
        <v>1248</v>
      </c>
      <c r="K1184" s="728" t="s">
        <v>2875</v>
      </c>
      <c r="L1184" s="729">
        <v>31.32</v>
      </c>
      <c r="M1184" s="729">
        <v>31.32</v>
      </c>
      <c r="N1184" s="728">
        <v>1</v>
      </c>
      <c r="O1184" s="813">
        <v>0.5</v>
      </c>
      <c r="P1184" s="729">
        <v>31.32</v>
      </c>
      <c r="Q1184" s="746">
        <v>1</v>
      </c>
      <c r="R1184" s="728">
        <v>1</v>
      </c>
      <c r="S1184" s="746">
        <v>1</v>
      </c>
      <c r="T1184" s="813">
        <v>0.5</v>
      </c>
      <c r="U1184" s="769">
        <v>1</v>
      </c>
    </row>
    <row r="1185" spans="1:21" ht="14.4" customHeight="1" x14ac:dyDescent="0.3">
      <c r="A1185" s="727">
        <v>32</v>
      </c>
      <c r="B1185" s="728" t="s">
        <v>2677</v>
      </c>
      <c r="C1185" s="728" t="s">
        <v>2683</v>
      </c>
      <c r="D1185" s="811" t="s">
        <v>5087</v>
      </c>
      <c r="E1185" s="812" t="s">
        <v>2702</v>
      </c>
      <c r="F1185" s="728" t="s">
        <v>2678</v>
      </c>
      <c r="G1185" s="728" t="s">
        <v>3843</v>
      </c>
      <c r="H1185" s="728" t="s">
        <v>568</v>
      </c>
      <c r="I1185" s="728" t="s">
        <v>3844</v>
      </c>
      <c r="J1185" s="728" t="s">
        <v>880</v>
      </c>
      <c r="K1185" s="728" t="s">
        <v>3845</v>
      </c>
      <c r="L1185" s="729">
        <v>79.069999999999993</v>
      </c>
      <c r="M1185" s="729">
        <v>790.69999999999982</v>
      </c>
      <c r="N1185" s="728">
        <v>10</v>
      </c>
      <c r="O1185" s="813">
        <v>3</v>
      </c>
      <c r="P1185" s="729">
        <v>790.69999999999982</v>
      </c>
      <c r="Q1185" s="746">
        <v>1</v>
      </c>
      <c r="R1185" s="728">
        <v>10</v>
      </c>
      <c r="S1185" s="746">
        <v>1</v>
      </c>
      <c r="T1185" s="813">
        <v>3</v>
      </c>
      <c r="U1185" s="769">
        <v>1</v>
      </c>
    </row>
    <row r="1186" spans="1:21" ht="14.4" customHeight="1" x14ac:dyDescent="0.3">
      <c r="A1186" s="727">
        <v>32</v>
      </c>
      <c r="B1186" s="728" t="s">
        <v>2677</v>
      </c>
      <c r="C1186" s="728" t="s">
        <v>2683</v>
      </c>
      <c r="D1186" s="811" t="s">
        <v>5087</v>
      </c>
      <c r="E1186" s="812" t="s">
        <v>2702</v>
      </c>
      <c r="F1186" s="728" t="s">
        <v>2678</v>
      </c>
      <c r="G1186" s="728" t="s">
        <v>2784</v>
      </c>
      <c r="H1186" s="728" t="s">
        <v>568</v>
      </c>
      <c r="I1186" s="728" t="s">
        <v>2273</v>
      </c>
      <c r="J1186" s="728" t="s">
        <v>2272</v>
      </c>
      <c r="K1186" s="728" t="s">
        <v>2274</v>
      </c>
      <c r="L1186" s="729">
        <v>1427.23</v>
      </c>
      <c r="M1186" s="729">
        <v>59943.66</v>
      </c>
      <c r="N1186" s="728">
        <v>42</v>
      </c>
      <c r="O1186" s="813">
        <v>14</v>
      </c>
      <c r="P1186" s="729">
        <v>51380.28</v>
      </c>
      <c r="Q1186" s="746">
        <v>0.8571428571428571</v>
      </c>
      <c r="R1186" s="728">
        <v>36</v>
      </c>
      <c r="S1186" s="746">
        <v>0.8571428571428571</v>
      </c>
      <c r="T1186" s="813">
        <v>11.5</v>
      </c>
      <c r="U1186" s="769">
        <v>0.8214285714285714</v>
      </c>
    </row>
    <row r="1187" spans="1:21" ht="14.4" customHeight="1" x14ac:dyDescent="0.3">
      <c r="A1187" s="727">
        <v>32</v>
      </c>
      <c r="B1187" s="728" t="s">
        <v>2677</v>
      </c>
      <c r="C1187" s="728" t="s">
        <v>2683</v>
      </c>
      <c r="D1187" s="811" t="s">
        <v>5087</v>
      </c>
      <c r="E1187" s="812" t="s">
        <v>2702</v>
      </c>
      <c r="F1187" s="728" t="s">
        <v>2678</v>
      </c>
      <c r="G1187" s="728" t="s">
        <v>2784</v>
      </c>
      <c r="H1187" s="728" t="s">
        <v>661</v>
      </c>
      <c r="I1187" s="728" t="s">
        <v>2595</v>
      </c>
      <c r="J1187" s="728" t="s">
        <v>2596</v>
      </c>
      <c r="K1187" s="728" t="s">
        <v>2274</v>
      </c>
      <c r="L1187" s="729">
        <v>902.57</v>
      </c>
      <c r="M1187" s="729">
        <v>18051.400000000001</v>
      </c>
      <c r="N1187" s="728">
        <v>20</v>
      </c>
      <c r="O1187" s="813">
        <v>7</v>
      </c>
      <c r="P1187" s="729">
        <v>13538.55</v>
      </c>
      <c r="Q1187" s="746">
        <v>0.74999999999999989</v>
      </c>
      <c r="R1187" s="728">
        <v>15</v>
      </c>
      <c r="S1187" s="746">
        <v>0.75</v>
      </c>
      <c r="T1187" s="813">
        <v>5</v>
      </c>
      <c r="U1187" s="769">
        <v>0.7142857142857143</v>
      </c>
    </row>
    <row r="1188" spans="1:21" ht="14.4" customHeight="1" x14ac:dyDescent="0.3">
      <c r="A1188" s="727">
        <v>32</v>
      </c>
      <c r="B1188" s="728" t="s">
        <v>2677</v>
      </c>
      <c r="C1188" s="728" t="s">
        <v>2683</v>
      </c>
      <c r="D1188" s="811" t="s">
        <v>5087</v>
      </c>
      <c r="E1188" s="812" t="s">
        <v>2702</v>
      </c>
      <c r="F1188" s="728" t="s">
        <v>2678</v>
      </c>
      <c r="G1188" s="728" t="s">
        <v>3029</v>
      </c>
      <c r="H1188" s="728" t="s">
        <v>568</v>
      </c>
      <c r="I1188" s="728" t="s">
        <v>3030</v>
      </c>
      <c r="J1188" s="728" t="s">
        <v>3031</v>
      </c>
      <c r="K1188" s="728" t="s">
        <v>3032</v>
      </c>
      <c r="L1188" s="729">
        <v>22509.4</v>
      </c>
      <c r="M1188" s="729">
        <v>45018.8</v>
      </c>
      <c r="N1188" s="728">
        <v>2</v>
      </c>
      <c r="O1188" s="813">
        <v>1</v>
      </c>
      <c r="P1188" s="729">
        <v>45018.8</v>
      </c>
      <c r="Q1188" s="746">
        <v>1</v>
      </c>
      <c r="R1188" s="728">
        <v>2</v>
      </c>
      <c r="S1188" s="746">
        <v>1</v>
      </c>
      <c r="T1188" s="813">
        <v>1</v>
      </c>
      <c r="U1188" s="769">
        <v>1</v>
      </c>
    </row>
    <row r="1189" spans="1:21" ht="14.4" customHeight="1" x14ac:dyDescent="0.3">
      <c r="A1189" s="727">
        <v>32</v>
      </c>
      <c r="B1189" s="728" t="s">
        <v>2677</v>
      </c>
      <c r="C1189" s="728" t="s">
        <v>2683</v>
      </c>
      <c r="D1189" s="811" t="s">
        <v>5087</v>
      </c>
      <c r="E1189" s="812" t="s">
        <v>2702</v>
      </c>
      <c r="F1189" s="728" t="s">
        <v>2678</v>
      </c>
      <c r="G1189" s="728" t="s">
        <v>3029</v>
      </c>
      <c r="H1189" s="728" t="s">
        <v>568</v>
      </c>
      <c r="I1189" s="728" t="s">
        <v>3846</v>
      </c>
      <c r="J1189" s="728" t="s">
        <v>3847</v>
      </c>
      <c r="K1189" s="728" t="s">
        <v>3032</v>
      </c>
      <c r="L1189" s="729">
        <v>22509.4</v>
      </c>
      <c r="M1189" s="729">
        <v>45018.8</v>
      </c>
      <c r="N1189" s="728">
        <v>2</v>
      </c>
      <c r="O1189" s="813">
        <v>1.5</v>
      </c>
      <c r="P1189" s="729">
        <v>45018.8</v>
      </c>
      <c r="Q1189" s="746">
        <v>1</v>
      </c>
      <c r="R1189" s="728">
        <v>2</v>
      </c>
      <c r="S1189" s="746">
        <v>1</v>
      </c>
      <c r="T1189" s="813">
        <v>1.5</v>
      </c>
      <c r="U1189" s="769">
        <v>1</v>
      </c>
    </row>
    <row r="1190" spans="1:21" ht="14.4" customHeight="1" x14ac:dyDescent="0.3">
      <c r="A1190" s="727">
        <v>32</v>
      </c>
      <c r="B1190" s="728" t="s">
        <v>2677</v>
      </c>
      <c r="C1190" s="728" t="s">
        <v>2683</v>
      </c>
      <c r="D1190" s="811" t="s">
        <v>5087</v>
      </c>
      <c r="E1190" s="812" t="s">
        <v>2702</v>
      </c>
      <c r="F1190" s="728" t="s">
        <v>2678</v>
      </c>
      <c r="G1190" s="728" t="s">
        <v>3029</v>
      </c>
      <c r="H1190" s="728" t="s">
        <v>568</v>
      </c>
      <c r="I1190" s="728" t="s">
        <v>3848</v>
      </c>
      <c r="J1190" s="728" t="s">
        <v>3849</v>
      </c>
      <c r="K1190" s="728" t="s">
        <v>3032</v>
      </c>
      <c r="L1190" s="729">
        <v>32709.68</v>
      </c>
      <c r="M1190" s="729">
        <v>196258.08000000002</v>
      </c>
      <c r="N1190" s="728">
        <v>6</v>
      </c>
      <c r="O1190" s="813">
        <v>2.5</v>
      </c>
      <c r="P1190" s="729">
        <v>98129.040000000008</v>
      </c>
      <c r="Q1190" s="746">
        <v>0.5</v>
      </c>
      <c r="R1190" s="728">
        <v>3</v>
      </c>
      <c r="S1190" s="746">
        <v>0.5</v>
      </c>
      <c r="T1190" s="813">
        <v>1</v>
      </c>
      <c r="U1190" s="769">
        <v>0.4</v>
      </c>
    </row>
    <row r="1191" spans="1:21" ht="14.4" customHeight="1" x14ac:dyDescent="0.3">
      <c r="A1191" s="727">
        <v>32</v>
      </c>
      <c r="B1191" s="728" t="s">
        <v>2677</v>
      </c>
      <c r="C1191" s="728" t="s">
        <v>2683</v>
      </c>
      <c r="D1191" s="811" t="s">
        <v>5087</v>
      </c>
      <c r="E1191" s="812" t="s">
        <v>2702</v>
      </c>
      <c r="F1191" s="728" t="s">
        <v>2678</v>
      </c>
      <c r="G1191" s="728" t="s">
        <v>3029</v>
      </c>
      <c r="H1191" s="728" t="s">
        <v>568</v>
      </c>
      <c r="I1191" s="728" t="s">
        <v>3850</v>
      </c>
      <c r="J1191" s="728" t="s">
        <v>3851</v>
      </c>
      <c r="K1191" s="728" t="s">
        <v>3032</v>
      </c>
      <c r="L1191" s="729">
        <v>32709.68</v>
      </c>
      <c r="M1191" s="729">
        <v>98129.040000000008</v>
      </c>
      <c r="N1191" s="728">
        <v>3</v>
      </c>
      <c r="O1191" s="813">
        <v>1.5</v>
      </c>
      <c r="P1191" s="729">
        <v>98129.040000000008</v>
      </c>
      <c r="Q1191" s="746">
        <v>1</v>
      </c>
      <c r="R1191" s="728">
        <v>3</v>
      </c>
      <c r="S1191" s="746">
        <v>1</v>
      </c>
      <c r="T1191" s="813">
        <v>1.5</v>
      </c>
      <c r="U1191" s="769">
        <v>1</v>
      </c>
    </row>
    <row r="1192" spans="1:21" ht="14.4" customHeight="1" x14ac:dyDescent="0.3">
      <c r="A1192" s="727">
        <v>32</v>
      </c>
      <c r="B1192" s="728" t="s">
        <v>2677</v>
      </c>
      <c r="C1192" s="728" t="s">
        <v>2683</v>
      </c>
      <c r="D1192" s="811" t="s">
        <v>5087</v>
      </c>
      <c r="E1192" s="812" t="s">
        <v>2702</v>
      </c>
      <c r="F1192" s="728" t="s">
        <v>2678</v>
      </c>
      <c r="G1192" s="728" t="s">
        <v>1303</v>
      </c>
      <c r="H1192" s="728" t="s">
        <v>661</v>
      </c>
      <c r="I1192" s="728" t="s">
        <v>3410</v>
      </c>
      <c r="J1192" s="728" t="s">
        <v>2131</v>
      </c>
      <c r="K1192" s="728" t="s">
        <v>3411</v>
      </c>
      <c r="L1192" s="729">
        <v>184.74</v>
      </c>
      <c r="M1192" s="729">
        <v>369.48</v>
      </c>
      <c r="N1192" s="728">
        <v>2</v>
      </c>
      <c r="O1192" s="813">
        <v>1</v>
      </c>
      <c r="P1192" s="729">
        <v>369.48</v>
      </c>
      <c r="Q1192" s="746">
        <v>1</v>
      </c>
      <c r="R1192" s="728">
        <v>2</v>
      </c>
      <c r="S1192" s="746">
        <v>1</v>
      </c>
      <c r="T1192" s="813">
        <v>1</v>
      </c>
      <c r="U1192" s="769">
        <v>1</v>
      </c>
    </row>
    <row r="1193" spans="1:21" ht="14.4" customHeight="1" x14ac:dyDescent="0.3">
      <c r="A1193" s="727">
        <v>32</v>
      </c>
      <c r="B1193" s="728" t="s">
        <v>2677</v>
      </c>
      <c r="C1193" s="728" t="s">
        <v>2683</v>
      </c>
      <c r="D1193" s="811" t="s">
        <v>5087</v>
      </c>
      <c r="E1193" s="812" t="s">
        <v>2702</v>
      </c>
      <c r="F1193" s="728" t="s">
        <v>2678</v>
      </c>
      <c r="G1193" s="728" t="s">
        <v>2877</v>
      </c>
      <c r="H1193" s="728" t="s">
        <v>661</v>
      </c>
      <c r="I1193" s="728" t="s">
        <v>2357</v>
      </c>
      <c r="J1193" s="728" t="s">
        <v>1325</v>
      </c>
      <c r="K1193" s="728" t="s">
        <v>2358</v>
      </c>
      <c r="L1193" s="729">
        <v>0</v>
      </c>
      <c r="M1193" s="729">
        <v>0</v>
      </c>
      <c r="N1193" s="728">
        <v>1</v>
      </c>
      <c r="O1193" s="813">
        <v>1</v>
      </c>
      <c r="P1193" s="729"/>
      <c r="Q1193" s="746"/>
      <c r="R1193" s="728"/>
      <c r="S1193" s="746">
        <v>0</v>
      </c>
      <c r="T1193" s="813"/>
      <c r="U1193" s="769">
        <v>0</v>
      </c>
    </row>
    <row r="1194" spans="1:21" ht="14.4" customHeight="1" x14ac:dyDescent="0.3">
      <c r="A1194" s="727">
        <v>32</v>
      </c>
      <c r="B1194" s="728" t="s">
        <v>2677</v>
      </c>
      <c r="C1194" s="728" t="s">
        <v>2683</v>
      </c>
      <c r="D1194" s="811" t="s">
        <v>5087</v>
      </c>
      <c r="E1194" s="812" t="s">
        <v>2702</v>
      </c>
      <c r="F1194" s="728" t="s">
        <v>2678</v>
      </c>
      <c r="G1194" s="728" t="s">
        <v>2877</v>
      </c>
      <c r="H1194" s="728" t="s">
        <v>661</v>
      </c>
      <c r="I1194" s="728" t="s">
        <v>2359</v>
      </c>
      <c r="J1194" s="728" t="s">
        <v>1325</v>
      </c>
      <c r="K1194" s="728" t="s">
        <v>2360</v>
      </c>
      <c r="L1194" s="729">
        <v>0</v>
      </c>
      <c r="M1194" s="729">
        <v>0</v>
      </c>
      <c r="N1194" s="728">
        <v>2</v>
      </c>
      <c r="O1194" s="813">
        <v>1.5</v>
      </c>
      <c r="P1194" s="729">
        <v>0</v>
      </c>
      <c r="Q1194" s="746"/>
      <c r="R1194" s="728">
        <v>1</v>
      </c>
      <c r="S1194" s="746">
        <v>0.5</v>
      </c>
      <c r="T1194" s="813">
        <v>0.5</v>
      </c>
      <c r="U1194" s="769">
        <v>0.33333333333333331</v>
      </c>
    </row>
    <row r="1195" spans="1:21" ht="14.4" customHeight="1" x14ac:dyDescent="0.3">
      <c r="A1195" s="727">
        <v>32</v>
      </c>
      <c r="B1195" s="728" t="s">
        <v>2677</v>
      </c>
      <c r="C1195" s="728" t="s">
        <v>2683</v>
      </c>
      <c r="D1195" s="811" t="s">
        <v>5087</v>
      </c>
      <c r="E1195" s="812" t="s">
        <v>2702</v>
      </c>
      <c r="F1195" s="728" t="s">
        <v>2678</v>
      </c>
      <c r="G1195" s="728" t="s">
        <v>2877</v>
      </c>
      <c r="H1195" s="728" t="s">
        <v>568</v>
      </c>
      <c r="I1195" s="728" t="s">
        <v>2361</v>
      </c>
      <c r="J1195" s="728" t="s">
        <v>2362</v>
      </c>
      <c r="K1195" s="728" t="s">
        <v>2358</v>
      </c>
      <c r="L1195" s="729">
        <v>0</v>
      </c>
      <c r="M1195" s="729">
        <v>0</v>
      </c>
      <c r="N1195" s="728">
        <v>1</v>
      </c>
      <c r="O1195" s="813">
        <v>0.5</v>
      </c>
      <c r="P1195" s="729">
        <v>0</v>
      </c>
      <c r="Q1195" s="746"/>
      <c r="R1195" s="728">
        <v>1</v>
      </c>
      <c r="S1195" s="746">
        <v>1</v>
      </c>
      <c r="T1195" s="813">
        <v>0.5</v>
      </c>
      <c r="U1195" s="769">
        <v>1</v>
      </c>
    </row>
    <row r="1196" spans="1:21" ht="14.4" customHeight="1" x14ac:dyDescent="0.3">
      <c r="A1196" s="727">
        <v>32</v>
      </c>
      <c r="B1196" s="728" t="s">
        <v>2677</v>
      </c>
      <c r="C1196" s="728" t="s">
        <v>2683</v>
      </c>
      <c r="D1196" s="811" t="s">
        <v>5087</v>
      </c>
      <c r="E1196" s="812" t="s">
        <v>2702</v>
      </c>
      <c r="F1196" s="728" t="s">
        <v>2678</v>
      </c>
      <c r="G1196" s="728" t="s">
        <v>3250</v>
      </c>
      <c r="H1196" s="728" t="s">
        <v>661</v>
      </c>
      <c r="I1196" s="728" t="s">
        <v>2445</v>
      </c>
      <c r="J1196" s="728" t="s">
        <v>2265</v>
      </c>
      <c r="K1196" s="728" t="s">
        <v>2446</v>
      </c>
      <c r="L1196" s="729">
        <v>11093.88</v>
      </c>
      <c r="M1196" s="729">
        <v>22187.759999999998</v>
      </c>
      <c r="N1196" s="728">
        <v>2</v>
      </c>
      <c r="O1196" s="813">
        <v>1</v>
      </c>
      <c r="P1196" s="729">
        <v>22187.759999999998</v>
      </c>
      <c r="Q1196" s="746">
        <v>1</v>
      </c>
      <c r="R1196" s="728">
        <v>2</v>
      </c>
      <c r="S1196" s="746">
        <v>1</v>
      </c>
      <c r="T1196" s="813">
        <v>1</v>
      </c>
      <c r="U1196" s="769">
        <v>1</v>
      </c>
    </row>
    <row r="1197" spans="1:21" ht="14.4" customHeight="1" x14ac:dyDescent="0.3">
      <c r="A1197" s="727">
        <v>32</v>
      </c>
      <c r="B1197" s="728" t="s">
        <v>2677</v>
      </c>
      <c r="C1197" s="728" t="s">
        <v>2683</v>
      </c>
      <c r="D1197" s="811" t="s">
        <v>5087</v>
      </c>
      <c r="E1197" s="812" t="s">
        <v>2702</v>
      </c>
      <c r="F1197" s="728" t="s">
        <v>2678</v>
      </c>
      <c r="G1197" s="728" t="s">
        <v>3250</v>
      </c>
      <c r="H1197" s="728" t="s">
        <v>661</v>
      </c>
      <c r="I1197" s="728" t="s">
        <v>2445</v>
      </c>
      <c r="J1197" s="728" t="s">
        <v>2265</v>
      </c>
      <c r="K1197" s="728" t="s">
        <v>2446</v>
      </c>
      <c r="L1197" s="729">
        <v>7743.96</v>
      </c>
      <c r="M1197" s="729">
        <v>54207.72</v>
      </c>
      <c r="N1197" s="728">
        <v>7</v>
      </c>
      <c r="O1197" s="813">
        <v>4</v>
      </c>
      <c r="P1197" s="729">
        <v>38719.800000000003</v>
      </c>
      <c r="Q1197" s="746">
        <v>0.7142857142857143</v>
      </c>
      <c r="R1197" s="728">
        <v>5</v>
      </c>
      <c r="S1197" s="746">
        <v>0.7142857142857143</v>
      </c>
      <c r="T1197" s="813">
        <v>3</v>
      </c>
      <c r="U1197" s="769">
        <v>0.75</v>
      </c>
    </row>
    <row r="1198" spans="1:21" ht="14.4" customHeight="1" x14ac:dyDescent="0.3">
      <c r="A1198" s="727">
        <v>32</v>
      </c>
      <c r="B1198" s="728" t="s">
        <v>2677</v>
      </c>
      <c r="C1198" s="728" t="s">
        <v>2683</v>
      </c>
      <c r="D1198" s="811" t="s">
        <v>5087</v>
      </c>
      <c r="E1198" s="812" t="s">
        <v>2702</v>
      </c>
      <c r="F1198" s="728" t="s">
        <v>2678</v>
      </c>
      <c r="G1198" s="728" t="s">
        <v>3250</v>
      </c>
      <c r="H1198" s="728" t="s">
        <v>568</v>
      </c>
      <c r="I1198" s="728" t="s">
        <v>2264</v>
      </c>
      <c r="J1198" s="728" t="s">
        <v>2265</v>
      </c>
      <c r="K1198" s="728" t="s">
        <v>2266</v>
      </c>
      <c r="L1198" s="729">
        <v>11800.32</v>
      </c>
      <c r="M1198" s="729">
        <v>188805.12</v>
      </c>
      <c r="N1198" s="728">
        <v>16</v>
      </c>
      <c r="O1198" s="813">
        <v>4.5</v>
      </c>
      <c r="P1198" s="729">
        <v>165204.47999999998</v>
      </c>
      <c r="Q1198" s="746">
        <v>0.87499999999999989</v>
      </c>
      <c r="R1198" s="728">
        <v>14</v>
      </c>
      <c r="S1198" s="746">
        <v>0.875</v>
      </c>
      <c r="T1198" s="813">
        <v>3.5</v>
      </c>
      <c r="U1198" s="769">
        <v>0.77777777777777779</v>
      </c>
    </row>
    <row r="1199" spans="1:21" ht="14.4" customHeight="1" x14ac:dyDescent="0.3">
      <c r="A1199" s="727">
        <v>32</v>
      </c>
      <c r="B1199" s="728" t="s">
        <v>2677</v>
      </c>
      <c r="C1199" s="728" t="s">
        <v>2683</v>
      </c>
      <c r="D1199" s="811" t="s">
        <v>5087</v>
      </c>
      <c r="E1199" s="812" t="s">
        <v>2702</v>
      </c>
      <c r="F1199" s="728" t="s">
        <v>2678</v>
      </c>
      <c r="G1199" s="728" t="s">
        <v>3251</v>
      </c>
      <c r="H1199" s="728" t="s">
        <v>568</v>
      </c>
      <c r="I1199" s="728" t="s">
        <v>3252</v>
      </c>
      <c r="J1199" s="728" t="s">
        <v>1310</v>
      </c>
      <c r="K1199" s="728" t="s">
        <v>3253</v>
      </c>
      <c r="L1199" s="729">
        <v>50.32</v>
      </c>
      <c r="M1199" s="729">
        <v>50.32</v>
      </c>
      <c r="N1199" s="728">
        <v>1</v>
      </c>
      <c r="O1199" s="813">
        <v>0.5</v>
      </c>
      <c r="P1199" s="729">
        <v>50.32</v>
      </c>
      <c r="Q1199" s="746">
        <v>1</v>
      </c>
      <c r="R1199" s="728">
        <v>1</v>
      </c>
      <c r="S1199" s="746">
        <v>1</v>
      </c>
      <c r="T1199" s="813">
        <v>0.5</v>
      </c>
      <c r="U1199" s="769">
        <v>1</v>
      </c>
    </row>
    <row r="1200" spans="1:21" ht="14.4" customHeight="1" x14ac:dyDescent="0.3">
      <c r="A1200" s="727">
        <v>32</v>
      </c>
      <c r="B1200" s="728" t="s">
        <v>2677</v>
      </c>
      <c r="C1200" s="728" t="s">
        <v>2683</v>
      </c>
      <c r="D1200" s="811" t="s">
        <v>5087</v>
      </c>
      <c r="E1200" s="812" t="s">
        <v>2702</v>
      </c>
      <c r="F1200" s="728" t="s">
        <v>2678</v>
      </c>
      <c r="G1200" s="728" t="s">
        <v>3251</v>
      </c>
      <c r="H1200" s="728" t="s">
        <v>568</v>
      </c>
      <c r="I1200" s="728" t="s">
        <v>3254</v>
      </c>
      <c r="J1200" s="728" t="s">
        <v>1310</v>
      </c>
      <c r="K1200" s="728" t="s">
        <v>1311</v>
      </c>
      <c r="L1200" s="729">
        <v>50.32</v>
      </c>
      <c r="M1200" s="729">
        <v>100.64</v>
      </c>
      <c r="N1200" s="728">
        <v>2</v>
      </c>
      <c r="O1200" s="813">
        <v>1</v>
      </c>
      <c r="P1200" s="729">
        <v>100.64</v>
      </c>
      <c r="Q1200" s="746">
        <v>1</v>
      </c>
      <c r="R1200" s="728">
        <v>2</v>
      </c>
      <c r="S1200" s="746">
        <v>1</v>
      </c>
      <c r="T1200" s="813">
        <v>1</v>
      </c>
      <c r="U1200" s="769">
        <v>1</v>
      </c>
    </row>
    <row r="1201" spans="1:21" ht="14.4" customHeight="1" x14ac:dyDescent="0.3">
      <c r="A1201" s="727">
        <v>32</v>
      </c>
      <c r="B1201" s="728" t="s">
        <v>2677</v>
      </c>
      <c r="C1201" s="728" t="s">
        <v>2683</v>
      </c>
      <c r="D1201" s="811" t="s">
        <v>5087</v>
      </c>
      <c r="E1201" s="812" t="s">
        <v>2702</v>
      </c>
      <c r="F1201" s="728" t="s">
        <v>2678</v>
      </c>
      <c r="G1201" s="728" t="s">
        <v>3251</v>
      </c>
      <c r="H1201" s="728" t="s">
        <v>568</v>
      </c>
      <c r="I1201" s="728" t="s">
        <v>3422</v>
      </c>
      <c r="J1201" s="728" t="s">
        <v>1310</v>
      </c>
      <c r="K1201" s="728" t="s">
        <v>3253</v>
      </c>
      <c r="L1201" s="729">
        <v>50.32</v>
      </c>
      <c r="M1201" s="729">
        <v>50.32</v>
      </c>
      <c r="N1201" s="728">
        <v>1</v>
      </c>
      <c r="O1201" s="813">
        <v>1</v>
      </c>
      <c r="P1201" s="729">
        <v>50.32</v>
      </c>
      <c r="Q1201" s="746">
        <v>1</v>
      </c>
      <c r="R1201" s="728">
        <v>1</v>
      </c>
      <c r="S1201" s="746">
        <v>1</v>
      </c>
      <c r="T1201" s="813">
        <v>1</v>
      </c>
      <c r="U1201" s="769">
        <v>1</v>
      </c>
    </row>
    <row r="1202" spans="1:21" ht="14.4" customHeight="1" x14ac:dyDescent="0.3">
      <c r="A1202" s="727">
        <v>32</v>
      </c>
      <c r="B1202" s="728" t="s">
        <v>2677</v>
      </c>
      <c r="C1202" s="728" t="s">
        <v>2683</v>
      </c>
      <c r="D1202" s="811" t="s">
        <v>5087</v>
      </c>
      <c r="E1202" s="812" t="s">
        <v>2702</v>
      </c>
      <c r="F1202" s="728" t="s">
        <v>2678</v>
      </c>
      <c r="G1202" s="728" t="s">
        <v>3425</v>
      </c>
      <c r="H1202" s="728" t="s">
        <v>568</v>
      </c>
      <c r="I1202" s="728" t="s">
        <v>3426</v>
      </c>
      <c r="J1202" s="728" t="s">
        <v>1063</v>
      </c>
      <c r="K1202" s="728" t="s">
        <v>3427</v>
      </c>
      <c r="L1202" s="729">
        <v>0</v>
      </c>
      <c r="M1202" s="729">
        <v>0</v>
      </c>
      <c r="N1202" s="728">
        <v>8</v>
      </c>
      <c r="O1202" s="813">
        <v>4.5</v>
      </c>
      <c r="P1202" s="729">
        <v>0</v>
      </c>
      <c r="Q1202" s="746"/>
      <c r="R1202" s="728">
        <v>2</v>
      </c>
      <c r="S1202" s="746">
        <v>0.25</v>
      </c>
      <c r="T1202" s="813">
        <v>0.5</v>
      </c>
      <c r="U1202" s="769">
        <v>0.1111111111111111</v>
      </c>
    </row>
    <row r="1203" spans="1:21" ht="14.4" customHeight="1" x14ac:dyDescent="0.3">
      <c r="A1203" s="727">
        <v>32</v>
      </c>
      <c r="B1203" s="728" t="s">
        <v>2677</v>
      </c>
      <c r="C1203" s="728" t="s">
        <v>2683</v>
      </c>
      <c r="D1203" s="811" t="s">
        <v>5087</v>
      </c>
      <c r="E1203" s="812" t="s">
        <v>2702</v>
      </c>
      <c r="F1203" s="728" t="s">
        <v>2679</v>
      </c>
      <c r="G1203" s="728" t="s">
        <v>3172</v>
      </c>
      <c r="H1203" s="728" t="s">
        <v>568</v>
      </c>
      <c r="I1203" s="728" t="s">
        <v>3852</v>
      </c>
      <c r="J1203" s="728" t="s">
        <v>2700</v>
      </c>
      <c r="K1203" s="728"/>
      <c r="L1203" s="729">
        <v>0</v>
      </c>
      <c r="M1203" s="729">
        <v>0</v>
      </c>
      <c r="N1203" s="728">
        <v>5</v>
      </c>
      <c r="O1203" s="813">
        <v>4</v>
      </c>
      <c r="P1203" s="729">
        <v>0</v>
      </c>
      <c r="Q1203" s="746"/>
      <c r="R1203" s="728">
        <v>5</v>
      </c>
      <c r="S1203" s="746">
        <v>1</v>
      </c>
      <c r="T1203" s="813">
        <v>4</v>
      </c>
      <c r="U1203" s="769">
        <v>1</v>
      </c>
    </row>
    <row r="1204" spans="1:21" ht="14.4" customHeight="1" x14ac:dyDescent="0.3">
      <c r="A1204" s="727">
        <v>32</v>
      </c>
      <c r="B1204" s="728" t="s">
        <v>2677</v>
      </c>
      <c r="C1204" s="728" t="s">
        <v>2683</v>
      </c>
      <c r="D1204" s="811" t="s">
        <v>5087</v>
      </c>
      <c r="E1204" s="812" t="s">
        <v>2705</v>
      </c>
      <c r="F1204" s="728" t="s">
        <v>2678</v>
      </c>
      <c r="G1204" s="728" t="s">
        <v>2724</v>
      </c>
      <c r="H1204" s="728" t="s">
        <v>568</v>
      </c>
      <c r="I1204" s="728" t="s">
        <v>2725</v>
      </c>
      <c r="J1204" s="728" t="s">
        <v>2726</v>
      </c>
      <c r="K1204" s="728" t="s">
        <v>2727</v>
      </c>
      <c r="L1204" s="729">
        <v>263.26</v>
      </c>
      <c r="M1204" s="729">
        <v>263.26</v>
      </c>
      <c r="N1204" s="728">
        <v>1</v>
      </c>
      <c r="O1204" s="813">
        <v>1</v>
      </c>
      <c r="P1204" s="729"/>
      <c r="Q1204" s="746">
        <v>0</v>
      </c>
      <c r="R1204" s="728"/>
      <c r="S1204" s="746">
        <v>0</v>
      </c>
      <c r="T1204" s="813"/>
      <c r="U1204" s="769">
        <v>0</v>
      </c>
    </row>
    <row r="1205" spans="1:21" ht="14.4" customHeight="1" x14ac:dyDescent="0.3">
      <c r="A1205" s="727">
        <v>32</v>
      </c>
      <c r="B1205" s="728" t="s">
        <v>2677</v>
      </c>
      <c r="C1205" s="728" t="s">
        <v>2683</v>
      </c>
      <c r="D1205" s="811" t="s">
        <v>5087</v>
      </c>
      <c r="E1205" s="812" t="s">
        <v>2705</v>
      </c>
      <c r="F1205" s="728" t="s">
        <v>2678</v>
      </c>
      <c r="G1205" s="728" t="s">
        <v>2724</v>
      </c>
      <c r="H1205" s="728" t="s">
        <v>568</v>
      </c>
      <c r="I1205" s="728" t="s">
        <v>2785</v>
      </c>
      <c r="J1205" s="728" t="s">
        <v>2726</v>
      </c>
      <c r="K1205" s="728" t="s">
        <v>2786</v>
      </c>
      <c r="L1205" s="729">
        <v>1295.6400000000001</v>
      </c>
      <c r="M1205" s="729">
        <v>1295.6400000000001</v>
      </c>
      <c r="N1205" s="728">
        <v>1</v>
      </c>
      <c r="O1205" s="813">
        <v>1</v>
      </c>
      <c r="P1205" s="729"/>
      <c r="Q1205" s="746">
        <v>0</v>
      </c>
      <c r="R1205" s="728"/>
      <c r="S1205" s="746">
        <v>0</v>
      </c>
      <c r="T1205" s="813"/>
      <c r="U1205" s="769">
        <v>0</v>
      </c>
    </row>
    <row r="1206" spans="1:21" ht="14.4" customHeight="1" x14ac:dyDescent="0.3">
      <c r="A1206" s="727">
        <v>32</v>
      </c>
      <c r="B1206" s="728" t="s">
        <v>2677</v>
      </c>
      <c r="C1206" s="728" t="s">
        <v>2683</v>
      </c>
      <c r="D1206" s="811" t="s">
        <v>5087</v>
      </c>
      <c r="E1206" s="812" t="s">
        <v>2705</v>
      </c>
      <c r="F1206" s="728" t="s">
        <v>2678</v>
      </c>
      <c r="G1206" s="728" t="s">
        <v>2724</v>
      </c>
      <c r="H1206" s="728" t="s">
        <v>568</v>
      </c>
      <c r="I1206" s="728" t="s">
        <v>2736</v>
      </c>
      <c r="J1206" s="728" t="s">
        <v>944</v>
      </c>
      <c r="K1206" s="728" t="s">
        <v>2737</v>
      </c>
      <c r="L1206" s="729">
        <v>462.73</v>
      </c>
      <c r="M1206" s="729">
        <v>925.46</v>
      </c>
      <c r="N1206" s="728">
        <v>2</v>
      </c>
      <c r="O1206" s="813">
        <v>0.5</v>
      </c>
      <c r="P1206" s="729">
        <v>925.46</v>
      </c>
      <c r="Q1206" s="746">
        <v>1</v>
      </c>
      <c r="R1206" s="728">
        <v>2</v>
      </c>
      <c r="S1206" s="746">
        <v>1</v>
      </c>
      <c r="T1206" s="813">
        <v>0.5</v>
      </c>
      <c r="U1206" s="769">
        <v>1</v>
      </c>
    </row>
    <row r="1207" spans="1:21" ht="14.4" customHeight="1" x14ac:dyDescent="0.3">
      <c r="A1207" s="727">
        <v>32</v>
      </c>
      <c r="B1207" s="728" t="s">
        <v>2677</v>
      </c>
      <c r="C1207" s="728" t="s">
        <v>2683</v>
      </c>
      <c r="D1207" s="811" t="s">
        <v>5087</v>
      </c>
      <c r="E1207" s="812" t="s">
        <v>2705</v>
      </c>
      <c r="F1207" s="728" t="s">
        <v>2678</v>
      </c>
      <c r="G1207" s="728" t="s">
        <v>2724</v>
      </c>
      <c r="H1207" s="728" t="s">
        <v>568</v>
      </c>
      <c r="I1207" s="728" t="s">
        <v>3853</v>
      </c>
      <c r="J1207" s="728" t="s">
        <v>2726</v>
      </c>
      <c r="K1207" s="728" t="s">
        <v>3854</v>
      </c>
      <c r="L1207" s="729">
        <v>0</v>
      </c>
      <c r="M1207" s="729">
        <v>0</v>
      </c>
      <c r="N1207" s="728">
        <v>1</v>
      </c>
      <c r="O1207" s="813">
        <v>1</v>
      </c>
      <c r="P1207" s="729">
        <v>0</v>
      </c>
      <c r="Q1207" s="746"/>
      <c r="R1207" s="728">
        <v>1</v>
      </c>
      <c r="S1207" s="746">
        <v>1</v>
      </c>
      <c r="T1207" s="813">
        <v>1</v>
      </c>
      <c r="U1207" s="769">
        <v>1</v>
      </c>
    </row>
    <row r="1208" spans="1:21" ht="14.4" customHeight="1" x14ac:dyDescent="0.3">
      <c r="A1208" s="727">
        <v>32</v>
      </c>
      <c r="B1208" s="728" t="s">
        <v>2677</v>
      </c>
      <c r="C1208" s="728" t="s">
        <v>2683</v>
      </c>
      <c r="D1208" s="811" t="s">
        <v>5087</v>
      </c>
      <c r="E1208" s="812" t="s">
        <v>2705</v>
      </c>
      <c r="F1208" s="728" t="s">
        <v>2678</v>
      </c>
      <c r="G1208" s="728" t="s">
        <v>2728</v>
      </c>
      <c r="H1208" s="728" t="s">
        <v>568</v>
      </c>
      <c r="I1208" s="728" t="s">
        <v>3436</v>
      </c>
      <c r="J1208" s="728" t="s">
        <v>3435</v>
      </c>
      <c r="K1208" s="728" t="s">
        <v>2761</v>
      </c>
      <c r="L1208" s="729">
        <v>72.55</v>
      </c>
      <c r="M1208" s="729">
        <v>72.55</v>
      </c>
      <c r="N1208" s="728">
        <v>1</v>
      </c>
      <c r="O1208" s="813">
        <v>0.5</v>
      </c>
      <c r="P1208" s="729"/>
      <c r="Q1208" s="746">
        <v>0</v>
      </c>
      <c r="R1208" s="728"/>
      <c r="S1208" s="746">
        <v>0</v>
      </c>
      <c r="T1208" s="813"/>
      <c r="U1208" s="769">
        <v>0</v>
      </c>
    </row>
    <row r="1209" spans="1:21" ht="14.4" customHeight="1" x14ac:dyDescent="0.3">
      <c r="A1209" s="727">
        <v>32</v>
      </c>
      <c r="B1209" s="728" t="s">
        <v>2677</v>
      </c>
      <c r="C1209" s="728" t="s">
        <v>2683</v>
      </c>
      <c r="D1209" s="811" t="s">
        <v>5087</v>
      </c>
      <c r="E1209" s="812" t="s">
        <v>2705</v>
      </c>
      <c r="F1209" s="728" t="s">
        <v>2678</v>
      </c>
      <c r="G1209" s="728" t="s">
        <v>2728</v>
      </c>
      <c r="H1209" s="728" t="s">
        <v>568</v>
      </c>
      <c r="I1209" s="728" t="s">
        <v>3437</v>
      </c>
      <c r="J1209" s="728" t="s">
        <v>3438</v>
      </c>
      <c r="K1209" s="728" t="s">
        <v>2761</v>
      </c>
      <c r="L1209" s="729">
        <v>72.55</v>
      </c>
      <c r="M1209" s="729">
        <v>72.55</v>
      </c>
      <c r="N1209" s="728">
        <v>1</v>
      </c>
      <c r="O1209" s="813">
        <v>1</v>
      </c>
      <c r="P1209" s="729"/>
      <c r="Q1209" s="746">
        <v>0</v>
      </c>
      <c r="R1209" s="728"/>
      <c r="S1209" s="746">
        <v>0</v>
      </c>
      <c r="T1209" s="813"/>
      <c r="U1209" s="769">
        <v>0</v>
      </c>
    </row>
    <row r="1210" spans="1:21" ht="14.4" customHeight="1" x14ac:dyDescent="0.3">
      <c r="A1210" s="727">
        <v>32</v>
      </c>
      <c r="B1210" s="728" t="s">
        <v>2677</v>
      </c>
      <c r="C1210" s="728" t="s">
        <v>2683</v>
      </c>
      <c r="D1210" s="811" t="s">
        <v>5087</v>
      </c>
      <c r="E1210" s="812" t="s">
        <v>2705</v>
      </c>
      <c r="F1210" s="728" t="s">
        <v>2678</v>
      </c>
      <c r="G1210" s="728" t="s">
        <v>2728</v>
      </c>
      <c r="H1210" s="728" t="s">
        <v>568</v>
      </c>
      <c r="I1210" s="728" t="s">
        <v>2300</v>
      </c>
      <c r="J1210" s="728" t="s">
        <v>1102</v>
      </c>
      <c r="K1210" s="728" t="s">
        <v>2301</v>
      </c>
      <c r="L1210" s="729">
        <v>65.28</v>
      </c>
      <c r="M1210" s="729">
        <v>65.28</v>
      </c>
      <c r="N1210" s="728">
        <v>1</v>
      </c>
      <c r="O1210" s="813">
        <v>0.5</v>
      </c>
      <c r="P1210" s="729">
        <v>65.28</v>
      </c>
      <c r="Q1210" s="746">
        <v>1</v>
      </c>
      <c r="R1210" s="728">
        <v>1</v>
      </c>
      <c r="S1210" s="746">
        <v>1</v>
      </c>
      <c r="T1210" s="813">
        <v>0.5</v>
      </c>
      <c r="U1210" s="769">
        <v>1</v>
      </c>
    </row>
    <row r="1211" spans="1:21" ht="14.4" customHeight="1" x14ac:dyDescent="0.3">
      <c r="A1211" s="727">
        <v>32</v>
      </c>
      <c r="B1211" s="728" t="s">
        <v>2677</v>
      </c>
      <c r="C1211" s="728" t="s">
        <v>2683</v>
      </c>
      <c r="D1211" s="811" t="s">
        <v>5087</v>
      </c>
      <c r="E1211" s="812" t="s">
        <v>2705</v>
      </c>
      <c r="F1211" s="728" t="s">
        <v>2678</v>
      </c>
      <c r="G1211" s="728" t="s">
        <v>2728</v>
      </c>
      <c r="H1211" s="728" t="s">
        <v>568</v>
      </c>
      <c r="I1211" s="728" t="s">
        <v>2302</v>
      </c>
      <c r="J1211" s="728" t="s">
        <v>1100</v>
      </c>
      <c r="K1211" s="728" t="s">
        <v>2303</v>
      </c>
      <c r="L1211" s="729">
        <v>36.270000000000003</v>
      </c>
      <c r="M1211" s="729">
        <v>72.540000000000006</v>
      </c>
      <c r="N1211" s="728">
        <v>2</v>
      </c>
      <c r="O1211" s="813">
        <v>1.5</v>
      </c>
      <c r="P1211" s="729"/>
      <c r="Q1211" s="746">
        <v>0</v>
      </c>
      <c r="R1211" s="728"/>
      <c r="S1211" s="746">
        <v>0</v>
      </c>
      <c r="T1211" s="813"/>
      <c r="U1211" s="769">
        <v>0</v>
      </c>
    </row>
    <row r="1212" spans="1:21" ht="14.4" customHeight="1" x14ac:dyDescent="0.3">
      <c r="A1212" s="727">
        <v>32</v>
      </c>
      <c r="B1212" s="728" t="s">
        <v>2677</v>
      </c>
      <c r="C1212" s="728" t="s">
        <v>2683</v>
      </c>
      <c r="D1212" s="811" t="s">
        <v>5087</v>
      </c>
      <c r="E1212" s="812" t="s">
        <v>2705</v>
      </c>
      <c r="F1212" s="728" t="s">
        <v>2678</v>
      </c>
      <c r="G1212" s="728" t="s">
        <v>2728</v>
      </c>
      <c r="H1212" s="728" t="s">
        <v>568</v>
      </c>
      <c r="I1212" s="728" t="s">
        <v>2738</v>
      </c>
      <c r="J1212" s="728" t="s">
        <v>1102</v>
      </c>
      <c r="K1212" s="728" t="s">
        <v>2739</v>
      </c>
      <c r="L1212" s="729">
        <v>121.75</v>
      </c>
      <c r="M1212" s="729">
        <v>1461</v>
      </c>
      <c r="N1212" s="728">
        <v>12</v>
      </c>
      <c r="O1212" s="813">
        <v>9.5</v>
      </c>
      <c r="P1212" s="729">
        <v>852.25</v>
      </c>
      <c r="Q1212" s="746">
        <v>0.58333333333333337</v>
      </c>
      <c r="R1212" s="728">
        <v>7</v>
      </c>
      <c r="S1212" s="746">
        <v>0.58333333333333337</v>
      </c>
      <c r="T1212" s="813">
        <v>5</v>
      </c>
      <c r="U1212" s="769">
        <v>0.52631578947368418</v>
      </c>
    </row>
    <row r="1213" spans="1:21" ht="14.4" customHeight="1" x14ac:dyDescent="0.3">
      <c r="A1213" s="727">
        <v>32</v>
      </c>
      <c r="B1213" s="728" t="s">
        <v>2677</v>
      </c>
      <c r="C1213" s="728" t="s">
        <v>2683</v>
      </c>
      <c r="D1213" s="811" t="s">
        <v>5087</v>
      </c>
      <c r="E1213" s="812" t="s">
        <v>2705</v>
      </c>
      <c r="F1213" s="728" t="s">
        <v>2678</v>
      </c>
      <c r="G1213" s="728" t="s">
        <v>2728</v>
      </c>
      <c r="H1213" s="728" t="s">
        <v>568</v>
      </c>
      <c r="I1213" s="728" t="s">
        <v>3440</v>
      </c>
      <c r="J1213" s="728" t="s">
        <v>1100</v>
      </c>
      <c r="K1213" s="728" t="s">
        <v>2303</v>
      </c>
      <c r="L1213" s="729">
        <v>36.270000000000003</v>
      </c>
      <c r="M1213" s="729">
        <v>36.270000000000003</v>
      </c>
      <c r="N1213" s="728">
        <v>1</v>
      </c>
      <c r="O1213" s="813">
        <v>0.5</v>
      </c>
      <c r="P1213" s="729"/>
      <c r="Q1213" s="746">
        <v>0</v>
      </c>
      <c r="R1213" s="728"/>
      <c r="S1213" s="746">
        <v>0</v>
      </c>
      <c r="T1213" s="813"/>
      <c r="U1213" s="769">
        <v>0</v>
      </c>
    </row>
    <row r="1214" spans="1:21" ht="14.4" customHeight="1" x14ac:dyDescent="0.3">
      <c r="A1214" s="727">
        <v>32</v>
      </c>
      <c r="B1214" s="728" t="s">
        <v>2677</v>
      </c>
      <c r="C1214" s="728" t="s">
        <v>2683</v>
      </c>
      <c r="D1214" s="811" t="s">
        <v>5087</v>
      </c>
      <c r="E1214" s="812" t="s">
        <v>2705</v>
      </c>
      <c r="F1214" s="728" t="s">
        <v>2678</v>
      </c>
      <c r="G1214" s="728" t="s">
        <v>2728</v>
      </c>
      <c r="H1214" s="728" t="s">
        <v>661</v>
      </c>
      <c r="I1214" s="728" t="s">
        <v>2740</v>
      </c>
      <c r="J1214" s="728" t="s">
        <v>2741</v>
      </c>
      <c r="K1214" s="728" t="s">
        <v>2301</v>
      </c>
      <c r="L1214" s="729">
        <v>40.58</v>
      </c>
      <c r="M1214" s="729">
        <v>40.58</v>
      </c>
      <c r="N1214" s="728">
        <v>1</v>
      </c>
      <c r="O1214" s="813">
        <v>1</v>
      </c>
      <c r="P1214" s="729"/>
      <c r="Q1214" s="746">
        <v>0</v>
      </c>
      <c r="R1214" s="728"/>
      <c r="S1214" s="746">
        <v>0</v>
      </c>
      <c r="T1214" s="813"/>
      <c r="U1214" s="769">
        <v>0</v>
      </c>
    </row>
    <row r="1215" spans="1:21" ht="14.4" customHeight="1" x14ac:dyDescent="0.3">
      <c r="A1215" s="727">
        <v>32</v>
      </c>
      <c r="B1215" s="728" t="s">
        <v>2677</v>
      </c>
      <c r="C1215" s="728" t="s">
        <v>2683</v>
      </c>
      <c r="D1215" s="811" t="s">
        <v>5087</v>
      </c>
      <c r="E1215" s="812" t="s">
        <v>2705</v>
      </c>
      <c r="F1215" s="728" t="s">
        <v>2678</v>
      </c>
      <c r="G1215" s="728" t="s">
        <v>2788</v>
      </c>
      <c r="H1215" s="728" t="s">
        <v>568</v>
      </c>
      <c r="I1215" s="728" t="s">
        <v>3855</v>
      </c>
      <c r="J1215" s="728" t="s">
        <v>670</v>
      </c>
      <c r="K1215" s="728" t="s">
        <v>3856</v>
      </c>
      <c r="L1215" s="729">
        <v>245.74</v>
      </c>
      <c r="M1215" s="729">
        <v>245.74</v>
      </c>
      <c r="N1215" s="728">
        <v>1</v>
      </c>
      <c r="O1215" s="813">
        <v>0.5</v>
      </c>
      <c r="P1215" s="729">
        <v>245.74</v>
      </c>
      <c r="Q1215" s="746">
        <v>1</v>
      </c>
      <c r="R1215" s="728">
        <v>1</v>
      </c>
      <c r="S1215" s="746">
        <v>1</v>
      </c>
      <c r="T1215" s="813">
        <v>0.5</v>
      </c>
      <c r="U1215" s="769">
        <v>1</v>
      </c>
    </row>
    <row r="1216" spans="1:21" ht="14.4" customHeight="1" x14ac:dyDescent="0.3">
      <c r="A1216" s="727">
        <v>32</v>
      </c>
      <c r="B1216" s="728" t="s">
        <v>2677</v>
      </c>
      <c r="C1216" s="728" t="s">
        <v>2683</v>
      </c>
      <c r="D1216" s="811" t="s">
        <v>5087</v>
      </c>
      <c r="E1216" s="812" t="s">
        <v>2705</v>
      </c>
      <c r="F1216" s="728" t="s">
        <v>2678</v>
      </c>
      <c r="G1216" s="728" t="s">
        <v>2742</v>
      </c>
      <c r="H1216" s="728" t="s">
        <v>661</v>
      </c>
      <c r="I1216" s="728" t="s">
        <v>2218</v>
      </c>
      <c r="J1216" s="728" t="s">
        <v>662</v>
      </c>
      <c r="K1216" s="728" t="s">
        <v>2219</v>
      </c>
      <c r="L1216" s="729">
        <v>154.36000000000001</v>
      </c>
      <c r="M1216" s="729">
        <v>308.72000000000003</v>
      </c>
      <c r="N1216" s="728">
        <v>2</v>
      </c>
      <c r="O1216" s="813">
        <v>1.5</v>
      </c>
      <c r="P1216" s="729">
        <v>154.36000000000001</v>
      </c>
      <c r="Q1216" s="746">
        <v>0.5</v>
      </c>
      <c r="R1216" s="728">
        <v>1</v>
      </c>
      <c r="S1216" s="746">
        <v>0.5</v>
      </c>
      <c r="T1216" s="813">
        <v>0.5</v>
      </c>
      <c r="U1216" s="769">
        <v>0.33333333333333331</v>
      </c>
    </row>
    <row r="1217" spans="1:21" ht="14.4" customHeight="1" x14ac:dyDescent="0.3">
      <c r="A1217" s="727">
        <v>32</v>
      </c>
      <c r="B1217" s="728" t="s">
        <v>2677</v>
      </c>
      <c r="C1217" s="728" t="s">
        <v>2683</v>
      </c>
      <c r="D1217" s="811" t="s">
        <v>5087</v>
      </c>
      <c r="E1217" s="812" t="s">
        <v>2705</v>
      </c>
      <c r="F1217" s="728" t="s">
        <v>2678</v>
      </c>
      <c r="G1217" s="728" t="s">
        <v>3454</v>
      </c>
      <c r="H1217" s="728" t="s">
        <v>661</v>
      </c>
      <c r="I1217" s="728" t="s">
        <v>3857</v>
      </c>
      <c r="J1217" s="728" t="s">
        <v>2242</v>
      </c>
      <c r="K1217" s="728" t="s">
        <v>3858</v>
      </c>
      <c r="L1217" s="729">
        <v>141.09</v>
      </c>
      <c r="M1217" s="729">
        <v>141.09</v>
      </c>
      <c r="N1217" s="728">
        <v>1</v>
      </c>
      <c r="O1217" s="813">
        <v>1</v>
      </c>
      <c r="P1217" s="729"/>
      <c r="Q1217" s="746">
        <v>0</v>
      </c>
      <c r="R1217" s="728"/>
      <c r="S1217" s="746">
        <v>0</v>
      </c>
      <c r="T1217" s="813"/>
      <c r="U1217" s="769">
        <v>0</v>
      </c>
    </row>
    <row r="1218" spans="1:21" ht="14.4" customHeight="1" x14ac:dyDescent="0.3">
      <c r="A1218" s="727">
        <v>32</v>
      </c>
      <c r="B1218" s="728" t="s">
        <v>2677</v>
      </c>
      <c r="C1218" s="728" t="s">
        <v>2683</v>
      </c>
      <c r="D1218" s="811" t="s">
        <v>5087</v>
      </c>
      <c r="E1218" s="812" t="s">
        <v>2705</v>
      </c>
      <c r="F1218" s="728" t="s">
        <v>2678</v>
      </c>
      <c r="G1218" s="728" t="s">
        <v>2746</v>
      </c>
      <c r="H1218" s="728" t="s">
        <v>568</v>
      </c>
      <c r="I1218" s="728" t="s">
        <v>3041</v>
      </c>
      <c r="J1218" s="728" t="s">
        <v>2231</v>
      </c>
      <c r="K1218" s="728" t="s">
        <v>2232</v>
      </c>
      <c r="L1218" s="729">
        <v>170.52</v>
      </c>
      <c r="M1218" s="729">
        <v>170.52</v>
      </c>
      <c r="N1218" s="728">
        <v>1</v>
      </c>
      <c r="O1218" s="813">
        <v>1</v>
      </c>
      <c r="P1218" s="729"/>
      <c r="Q1218" s="746">
        <v>0</v>
      </c>
      <c r="R1218" s="728"/>
      <c r="S1218" s="746">
        <v>0</v>
      </c>
      <c r="T1218" s="813"/>
      <c r="U1218" s="769">
        <v>0</v>
      </c>
    </row>
    <row r="1219" spans="1:21" ht="14.4" customHeight="1" x14ac:dyDescent="0.3">
      <c r="A1219" s="727">
        <v>32</v>
      </c>
      <c r="B1219" s="728" t="s">
        <v>2677</v>
      </c>
      <c r="C1219" s="728" t="s">
        <v>2683</v>
      </c>
      <c r="D1219" s="811" t="s">
        <v>5087</v>
      </c>
      <c r="E1219" s="812" t="s">
        <v>2705</v>
      </c>
      <c r="F1219" s="728" t="s">
        <v>2678</v>
      </c>
      <c r="G1219" s="728" t="s">
        <v>2746</v>
      </c>
      <c r="H1219" s="728" t="s">
        <v>568</v>
      </c>
      <c r="I1219" s="728" t="s">
        <v>3859</v>
      </c>
      <c r="J1219" s="728" t="s">
        <v>2231</v>
      </c>
      <c r="K1219" s="728" t="s">
        <v>2749</v>
      </c>
      <c r="L1219" s="729">
        <v>85.27</v>
      </c>
      <c r="M1219" s="729">
        <v>170.54</v>
      </c>
      <c r="N1219" s="728">
        <v>2</v>
      </c>
      <c r="O1219" s="813">
        <v>2</v>
      </c>
      <c r="P1219" s="729"/>
      <c r="Q1219" s="746">
        <v>0</v>
      </c>
      <c r="R1219" s="728"/>
      <c r="S1219" s="746">
        <v>0</v>
      </c>
      <c r="T1219" s="813"/>
      <c r="U1219" s="769">
        <v>0</v>
      </c>
    </row>
    <row r="1220" spans="1:21" ht="14.4" customHeight="1" x14ac:dyDescent="0.3">
      <c r="A1220" s="727">
        <v>32</v>
      </c>
      <c r="B1220" s="728" t="s">
        <v>2677</v>
      </c>
      <c r="C1220" s="728" t="s">
        <v>2683</v>
      </c>
      <c r="D1220" s="811" t="s">
        <v>5087</v>
      </c>
      <c r="E1220" s="812" t="s">
        <v>2705</v>
      </c>
      <c r="F1220" s="728" t="s">
        <v>2678</v>
      </c>
      <c r="G1220" s="728" t="s">
        <v>2746</v>
      </c>
      <c r="H1220" s="728" t="s">
        <v>568</v>
      </c>
      <c r="I1220" s="728" t="s">
        <v>2230</v>
      </c>
      <c r="J1220" s="728" t="s">
        <v>2231</v>
      </c>
      <c r="K1220" s="728" t="s">
        <v>2232</v>
      </c>
      <c r="L1220" s="729">
        <v>170.52</v>
      </c>
      <c r="M1220" s="729">
        <v>511.56000000000006</v>
      </c>
      <c r="N1220" s="728">
        <v>3</v>
      </c>
      <c r="O1220" s="813">
        <v>3</v>
      </c>
      <c r="P1220" s="729">
        <v>511.56000000000006</v>
      </c>
      <c r="Q1220" s="746">
        <v>1</v>
      </c>
      <c r="R1220" s="728">
        <v>3</v>
      </c>
      <c r="S1220" s="746">
        <v>1</v>
      </c>
      <c r="T1220" s="813">
        <v>3</v>
      </c>
      <c r="U1220" s="769">
        <v>1</v>
      </c>
    </row>
    <row r="1221" spans="1:21" ht="14.4" customHeight="1" x14ac:dyDescent="0.3">
      <c r="A1221" s="727">
        <v>32</v>
      </c>
      <c r="B1221" s="728" t="s">
        <v>2677</v>
      </c>
      <c r="C1221" s="728" t="s">
        <v>2683</v>
      </c>
      <c r="D1221" s="811" t="s">
        <v>5087</v>
      </c>
      <c r="E1221" s="812" t="s">
        <v>2705</v>
      </c>
      <c r="F1221" s="728" t="s">
        <v>2678</v>
      </c>
      <c r="G1221" s="728" t="s">
        <v>2746</v>
      </c>
      <c r="H1221" s="728" t="s">
        <v>568</v>
      </c>
      <c r="I1221" s="728" t="s">
        <v>2794</v>
      </c>
      <c r="J1221" s="728" t="s">
        <v>2231</v>
      </c>
      <c r="K1221" s="728" t="s">
        <v>2757</v>
      </c>
      <c r="L1221" s="729">
        <v>238.72</v>
      </c>
      <c r="M1221" s="729">
        <v>477.44</v>
      </c>
      <c r="N1221" s="728">
        <v>2</v>
      </c>
      <c r="O1221" s="813">
        <v>1.5</v>
      </c>
      <c r="P1221" s="729">
        <v>238.72</v>
      </c>
      <c r="Q1221" s="746">
        <v>0.5</v>
      </c>
      <c r="R1221" s="728">
        <v>1</v>
      </c>
      <c r="S1221" s="746">
        <v>0.5</v>
      </c>
      <c r="T1221" s="813">
        <v>0.5</v>
      </c>
      <c r="U1221" s="769">
        <v>0.33333333333333331</v>
      </c>
    </row>
    <row r="1222" spans="1:21" ht="14.4" customHeight="1" x14ac:dyDescent="0.3">
      <c r="A1222" s="727">
        <v>32</v>
      </c>
      <c r="B1222" s="728" t="s">
        <v>2677</v>
      </c>
      <c r="C1222" s="728" t="s">
        <v>2683</v>
      </c>
      <c r="D1222" s="811" t="s">
        <v>5087</v>
      </c>
      <c r="E1222" s="812" t="s">
        <v>2705</v>
      </c>
      <c r="F1222" s="728" t="s">
        <v>2678</v>
      </c>
      <c r="G1222" s="728" t="s">
        <v>2750</v>
      </c>
      <c r="H1222" s="728" t="s">
        <v>661</v>
      </c>
      <c r="I1222" s="728" t="s">
        <v>2403</v>
      </c>
      <c r="J1222" s="728" t="s">
        <v>1315</v>
      </c>
      <c r="K1222" s="728" t="s">
        <v>2404</v>
      </c>
      <c r="L1222" s="729">
        <v>138.31</v>
      </c>
      <c r="M1222" s="729">
        <v>276.62</v>
      </c>
      <c r="N1222" s="728">
        <v>2</v>
      </c>
      <c r="O1222" s="813">
        <v>1</v>
      </c>
      <c r="P1222" s="729">
        <v>276.62</v>
      </c>
      <c r="Q1222" s="746">
        <v>1</v>
      </c>
      <c r="R1222" s="728">
        <v>2</v>
      </c>
      <c r="S1222" s="746">
        <v>1</v>
      </c>
      <c r="T1222" s="813">
        <v>1</v>
      </c>
      <c r="U1222" s="769">
        <v>1</v>
      </c>
    </row>
    <row r="1223" spans="1:21" ht="14.4" customHeight="1" x14ac:dyDescent="0.3">
      <c r="A1223" s="727">
        <v>32</v>
      </c>
      <c r="B1223" s="728" t="s">
        <v>2677</v>
      </c>
      <c r="C1223" s="728" t="s">
        <v>2683</v>
      </c>
      <c r="D1223" s="811" t="s">
        <v>5087</v>
      </c>
      <c r="E1223" s="812" t="s">
        <v>2705</v>
      </c>
      <c r="F1223" s="728" t="s">
        <v>2678</v>
      </c>
      <c r="G1223" s="728" t="s">
        <v>2750</v>
      </c>
      <c r="H1223" s="728" t="s">
        <v>661</v>
      </c>
      <c r="I1223" s="728" t="s">
        <v>2405</v>
      </c>
      <c r="J1223" s="728" t="s">
        <v>1315</v>
      </c>
      <c r="K1223" s="728" t="s">
        <v>2187</v>
      </c>
      <c r="L1223" s="729">
        <v>69.16</v>
      </c>
      <c r="M1223" s="729">
        <v>207.48</v>
      </c>
      <c r="N1223" s="728">
        <v>3</v>
      </c>
      <c r="O1223" s="813">
        <v>1.5</v>
      </c>
      <c r="P1223" s="729">
        <v>207.48</v>
      </c>
      <c r="Q1223" s="746">
        <v>1</v>
      </c>
      <c r="R1223" s="728">
        <v>3</v>
      </c>
      <c r="S1223" s="746">
        <v>1</v>
      </c>
      <c r="T1223" s="813">
        <v>1.5</v>
      </c>
      <c r="U1223" s="769">
        <v>1</v>
      </c>
    </row>
    <row r="1224" spans="1:21" ht="14.4" customHeight="1" x14ac:dyDescent="0.3">
      <c r="A1224" s="727">
        <v>32</v>
      </c>
      <c r="B1224" s="728" t="s">
        <v>2677</v>
      </c>
      <c r="C1224" s="728" t="s">
        <v>2683</v>
      </c>
      <c r="D1224" s="811" t="s">
        <v>5087</v>
      </c>
      <c r="E1224" s="812" t="s">
        <v>2705</v>
      </c>
      <c r="F1224" s="728" t="s">
        <v>2678</v>
      </c>
      <c r="G1224" s="728" t="s">
        <v>2750</v>
      </c>
      <c r="H1224" s="728" t="s">
        <v>661</v>
      </c>
      <c r="I1224" s="728" t="s">
        <v>2462</v>
      </c>
      <c r="J1224" s="728" t="s">
        <v>1315</v>
      </c>
      <c r="K1224" s="728" t="s">
        <v>2463</v>
      </c>
      <c r="L1224" s="729">
        <v>207.45</v>
      </c>
      <c r="M1224" s="729">
        <v>414.9</v>
      </c>
      <c r="N1224" s="728">
        <v>2</v>
      </c>
      <c r="O1224" s="813">
        <v>0.5</v>
      </c>
      <c r="P1224" s="729">
        <v>414.9</v>
      </c>
      <c r="Q1224" s="746">
        <v>1</v>
      </c>
      <c r="R1224" s="728">
        <v>2</v>
      </c>
      <c r="S1224" s="746">
        <v>1</v>
      </c>
      <c r="T1224" s="813">
        <v>0.5</v>
      </c>
      <c r="U1224" s="769">
        <v>1</v>
      </c>
    </row>
    <row r="1225" spans="1:21" ht="14.4" customHeight="1" x14ac:dyDescent="0.3">
      <c r="A1225" s="727">
        <v>32</v>
      </c>
      <c r="B1225" s="728" t="s">
        <v>2677</v>
      </c>
      <c r="C1225" s="728" t="s">
        <v>2683</v>
      </c>
      <c r="D1225" s="811" t="s">
        <v>5087</v>
      </c>
      <c r="E1225" s="812" t="s">
        <v>2705</v>
      </c>
      <c r="F1225" s="728" t="s">
        <v>2678</v>
      </c>
      <c r="G1225" s="728" t="s">
        <v>2796</v>
      </c>
      <c r="H1225" s="728" t="s">
        <v>568</v>
      </c>
      <c r="I1225" s="728" t="s">
        <v>2797</v>
      </c>
      <c r="J1225" s="728" t="s">
        <v>1421</v>
      </c>
      <c r="K1225" s="728" t="s">
        <v>2232</v>
      </c>
      <c r="L1225" s="729">
        <v>78.33</v>
      </c>
      <c r="M1225" s="729">
        <v>313.32</v>
      </c>
      <c r="N1225" s="728">
        <v>4</v>
      </c>
      <c r="O1225" s="813">
        <v>1.5</v>
      </c>
      <c r="P1225" s="729">
        <v>156.66</v>
      </c>
      <c r="Q1225" s="746">
        <v>0.5</v>
      </c>
      <c r="R1225" s="728">
        <v>2</v>
      </c>
      <c r="S1225" s="746">
        <v>0.5</v>
      </c>
      <c r="T1225" s="813">
        <v>0.5</v>
      </c>
      <c r="U1225" s="769">
        <v>0.33333333333333331</v>
      </c>
    </row>
    <row r="1226" spans="1:21" ht="14.4" customHeight="1" x14ac:dyDescent="0.3">
      <c r="A1226" s="727">
        <v>32</v>
      </c>
      <c r="B1226" s="728" t="s">
        <v>2677</v>
      </c>
      <c r="C1226" s="728" t="s">
        <v>2683</v>
      </c>
      <c r="D1226" s="811" t="s">
        <v>5087</v>
      </c>
      <c r="E1226" s="812" t="s">
        <v>2705</v>
      </c>
      <c r="F1226" s="728" t="s">
        <v>2678</v>
      </c>
      <c r="G1226" s="728" t="s">
        <v>2796</v>
      </c>
      <c r="H1226" s="728" t="s">
        <v>568</v>
      </c>
      <c r="I1226" s="728" t="s">
        <v>2798</v>
      </c>
      <c r="J1226" s="728" t="s">
        <v>2799</v>
      </c>
      <c r="K1226" s="728" t="s">
        <v>2749</v>
      </c>
      <c r="L1226" s="729">
        <v>39.17</v>
      </c>
      <c r="M1226" s="729">
        <v>39.17</v>
      </c>
      <c r="N1226" s="728">
        <v>1</v>
      </c>
      <c r="O1226" s="813">
        <v>0.5</v>
      </c>
      <c r="P1226" s="729"/>
      <c r="Q1226" s="746">
        <v>0</v>
      </c>
      <c r="R1226" s="728"/>
      <c r="S1226" s="746">
        <v>0</v>
      </c>
      <c r="T1226" s="813"/>
      <c r="U1226" s="769">
        <v>0</v>
      </c>
    </row>
    <row r="1227" spans="1:21" ht="14.4" customHeight="1" x14ac:dyDescent="0.3">
      <c r="A1227" s="727">
        <v>32</v>
      </c>
      <c r="B1227" s="728" t="s">
        <v>2677</v>
      </c>
      <c r="C1227" s="728" t="s">
        <v>2683</v>
      </c>
      <c r="D1227" s="811" t="s">
        <v>5087</v>
      </c>
      <c r="E1227" s="812" t="s">
        <v>2705</v>
      </c>
      <c r="F1227" s="728" t="s">
        <v>2678</v>
      </c>
      <c r="G1227" s="728" t="s">
        <v>3460</v>
      </c>
      <c r="H1227" s="728" t="s">
        <v>568</v>
      </c>
      <c r="I1227" s="728" t="s">
        <v>3461</v>
      </c>
      <c r="J1227" s="728" t="s">
        <v>3462</v>
      </c>
      <c r="K1227" s="728" t="s">
        <v>3463</v>
      </c>
      <c r="L1227" s="729">
        <v>359.45</v>
      </c>
      <c r="M1227" s="729">
        <v>718.9</v>
      </c>
      <c r="N1227" s="728">
        <v>2</v>
      </c>
      <c r="O1227" s="813">
        <v>0.5</v>
      </c>
      <c r="P1227" s="729">
        <v>718.9</v>
      </c>
      <c r="Q1227" s="746">
        <v>1</v>
      </c>
      <c r="R1227" s="728">
        <v>2</v>
      </c>
      <c r="S1227" s="746">
        <v>1</v>
      </c>
      <c r="T1227" s="813">
        <v>0.5</v>
      </c>
      <c r="U1227" s="769">
        <v>1</v>
      </c>
    </row>
    <row r="1228" spans="1:21" ht="14.4" customHeight="1" x14ac:dyDescent="0.3">
      <c r="A1228" s="727">
        <v>32</v>
      </c>
      <c r="B1228" s="728" t="s">
        <v>2677</v>
      </c>
      <c r="C1228" s="728" t="s">
        <v>2683</v>
      </c>
      <c r="D1228" s="811" t="s">
        <v>5087</v>
      </c>
      <c r="E1228" s="812" t="s">
        <v>2705</v>
      </c>
      <c r="F1228" s="728" t="s">
        <v>2678</v>
      </c>
      <c r="G1228" s="728" t="s">
        <v>3460</v>
      </c>
      <c r="H1228" s="728" t="s">
        <v>568</v>
      </c>
      <c r="I1228" s="728" t="s">
        <v>3466</v>
      </c>
      <c r="J1228" s="728" t="s">
        <v>3462</v>
      </c>
      <c r="K1228" s="728" t="s">
        <v>3467</v>
      </c>
      <c r="L1228" s="729">
        <v>1437.8</v>
      </c>
      <c r="M1228" s="729">
        <v>12940.199999999999</v>
      </c>
      <c r="N1228" s="728">
        <v>9</v>
      </c>
      <c r="O1228" s="813">
        <v>4</v>
      </c>
      <c r="P1228" s="729">
        <v>12940.199999999999</v>
      </c>
      <c r="Q1228" s="746">
        <v>1</v>
      </c>
      <c r="R1228" s="728">
        <v>9</v>
      </c>
      <c r="S1228" s="746">
        <v>1</v>
      </c>
      <c r="T1228" s="813">
        <v>4</v>
      </c>
      <c r="U1228" s="769">
        <v>1</v>
      </c>
    </row>
    <row r="1229" spans="1:21" ht="14.4" customHeight="1" x14ac:dyDescent="0.3">
      <c r="A1229" s="727">
        <v>32</v>
      </c>
      <c r="B1229" s="728" t="s">
        <v>2677</v>
      </c>
      <c r="C1229" s="728" t="s">
        <v>2683</v>
      </c>
      <c r="D1229" s="811" t="s">
        <v>5087</v>
      </c>
      <c r="E1229" s="812" t="s">
        <v>2705</v>
      </c>
      <c r="F1229" s="728" t="s">
        <v>2678</v>
      </c>
      <c r="G1229" s="728" t="s">
        <v>3292</v>
      </c>
      <c r="H1229" s="728" t="s">
        <v>568</v>
      </c>
      <c r="I1229" s="728" t="s">
        <v>3860</v>
      </c>
      <c r="J1229" s="728" t="s">
        <v>3861</v>
      </c>
      <c r="K1229" s="728" t="s">
        <v>3862</v>
      </c>
      <c r="L1229" s="729">
        <v>161.4</v>
      </c>
      <c r="M1229" s="729">
        <v>161.4</v>
      </c>
      <c r="N1229" s="728">
        <v>1</v>
      </c>
      <c r="O1229" s="813">
        <v>1</v>
      </c>
      <c r="P1229" s="729"/>
      <c r="Q1229" s="746">
        <v>0</v>
      </c>
      <c r="R1229" s="728"/>
      <c r="S1229" s="746">
        <v>0</v>
      </c>
      <c r="T1229" s="813"/>
      <c r="U1229" s="769">
        <v>0</v>
      </c>
    </row>
    <row r="1230" spans="1:21" ht="14.4" customHeight="1" x14ac:dyDescent="0.3">
      <c r="A1230" s="727">
        <v>32</v>
      </c>
      <c r="B1230" s="728" t="s">
        <v>2677</v>
      </c>
      <c r="C1230" s="728" t="s">
        <v>2683</v>
      </c>
      <c r="D1230" s="811" t="s">
        <v>5087</v>
      </c>
      <c r="E1230" s="812" t="s">
        <v>2705</v>
      </c>
      <c r="F1230" s="728" t="s">
        <v>2678</v>
      </c>
      <c r="G1230" s="728" t="s">
        <v>2802</v>
      </c>
      <c r="H1230" s="728" t="s">
        <v>568</v>
      </c>
      <c r="I1230" s="728" t="s">
        <v>3863</v>
      </c>
      <c r="J1230" s="728" t="s">
        <v>805</v>
      </c>
      <c r="K1230" s="728" t="s">
        <v>3299</v>
      </c>
      <c r="L1230" s="729">
        <v>182.22</v>
      </c>
      <c r="M1230" s="729">
        <v>182.22</v>
      </c>
      <c r="N1230" s="728">
        <v>1</v>
      </c>
      <c r="O1230" s="813">
        <v>0.5</v>
      </c>
      <c r="P1230" s="729"/>
      <c r="Q1230" s="746">
        <v>0</v>
      </c>
      <c r="R1230" s="728"/>
      <c r="S1230" s="746">
        <v>0</v>
      </c>
      <c r="T1230" s="813"/>
      <c r="U1230" s="769">
        <v>0</v>
      </c>
    </row>
    <row r="1231" spans="1:21" ht="14.4" customHeight="1" x14ac:dyDescent="0.3">
      <c r="A1231" s="727">
        <v>32</v>
      </c>
      <c r="B1231" s="728" t="s">
        <v>2677</v>
      </c>
      <c r="C1231" s="728" t="s">
        <v>2683</v>
      </c>
      <c r="D1231" s="811" t="s">
        <v>5087</v>
      </c>
      <c r="E1231" s="812" t="s">
        <v>2705</v>
      </c>
      <c r="F1231" s="728" t="s">
        <v>2678</v>
      </c>
      <c r="G1231" s="728" t="s">
        <v>2802</v>
      </c>
      <c r="H1231" s="728" t="s">
        <v>568</v>
      </c>
      <c r="I1231" s="728" t="s">
        <v>3297</v>
      </c>
      <c r="J1231" s="728" t="s">
        <v>805</v>
      </c>
      <c r="K1231" s="728" t="s">
        <v>3198</v>
      </c>
      <c r="L1231" s="729">
        <v>91.11</v>
      </c>
      <c r="M1231" s="729">
        <v>91.11</v>
      </c>
      <c r="N1231" s="728">
        <v>1</v>
      </c>
      <c r="O1231" s="813">
        <v>0.5</v>
      </c>
      <c r="P1231" s="729"/>
      <c r="Q1231" s="746">
        <v>0</v>
      </c>
      <c r="R1231" s="728"/>
      <c r="S1231" s="746">
        <v>0</v>
      </c>
      <c r="T1231" s="813"/>
      <c r="U1231" s="769">
        <v>0</v>
      </c>
    </row>
    <row r="1232" spans="1:21" ht="14.4" customHeight="1" x14ac:dyDescent="0.3">
      <c r="A1232" s="727">
        <v>32</v>
      </c>
      <c r="B1232" s="728" t="s">
        <v>2677</v>
      </c>
      <c r="C1232" s="728" t="s">
        <v>2683</v>
      </c>
      <c r="D1232" s="811" t="s">
        <v>5087</v>
      </c>
      <c r="E1232" s="812" t="s">
        <v>2705</v>
      </c>
      <c r="F1232" s="728" t="s">
        <v>2678</v>
      </c>
      <c r="G1232" s="728" t="s">
        <v>3864</v>
      </c>
      <c r="H1232" s="728" t="s">
        <v>568</v>
      </c>
      <c r="I1232" s="728" t="s">
        <v>3865</v>
      </c>
      <c r="J1232" s="728" t="s">
        <v>852</v>
      </c>
      <c r="K1232" s="728" t="s">
        <v>3866</v>
      </c>
      <c r="L1232" s="729">
        <v>159.16999999999999</v>
      </c>
      <c r="M1232" s="729">
        <v>159.16999999999999</v>
      </c>
      <c r="N1232" s="728">
        <v>1</v>
      </c>
      <c r="O1232" s="813">
        <v>0.5</v>
      </c>
      <c r="P1232" s="729"/>
      <c r="Q1232" s="746">
        <v>0</v>
      </c>
      <c r="R1232" s="728"/>
      <c r="S1232" s="746">
        <v>0</v>
      </c>
      <c r="T1232" s="813"/>
      <c r="U1232" s="769">
        <v>0</v>
      </c>
    </row>
    <row r="1233" spans="1:21" ht="14.4" customHeight="1" x14ac:dyDescent="0.3">
      <c r="A1233" s="727">
        <v>32</v>
      </c>
      <c r="B1233" s="728" t="s">
        <v>2677</v>
      </c>
      <c r="C1233" s="728" t="s">
        <v>2683</v>
      </c>
      <c r="D1233" s="811" t="s">
        <v>5087</v>
      </c>
      <c r="E1233" s="812" t="s">
        <v>2705</v>
      </c>
      <c r="F1233" s="728" t="s">
        <v>2678</v>
      </c>
      <c r="G1233" s="728" t="s">
        <v>3476</v>
      </c>
      <c r="H1233" s="728" t="s">
        <v>568</v>
      </c>
      <c r="I1233" s="728" t="s">
        <v>3867</v>
      </c>
      <c r="J1233" s="728" t="s">
        <v>3478</v>
      </c>
      <c r="K1233" s="728" t="s">
        <v>2463</v>
      </c>
      <c r="L1233" s="729">
        <v>255.47</v>
      </c>
      <c r="M1233" s="729">
        <v>766.41</v>
      </c>
      <c r="N1233" s="728">
        <v>3</v>
      </c>
      <c r="O1233" s="813">
        <v>2</v>
      </c>
      <c r="P1233" s="729"/>
      <c r="Q1233" s="746">
        <v>0</v>
      </c>
      <c r="R1233" s="728"/>
      <c r="S1233" s="746">
        <v>0</v>
      </c>
      <c r="T1233" s="813"/>
      <c r="U1233" s="769">
        <v>0</v>
      </c>
    </row>
    <row r="1234" spans="1:21" ht="14.4" customHeight="1" x14ac:dyDescent="0.3">
      <c r="A1234" s="727">
        <v>32</v>
      </c>
      <c r="B1234" s="728" t="s">
        <v>2677</v>
      </c>
      <c r="C1234" s="728" t="s">
        <v>2683</v>
      </c>
      <c r="D1234" s="811" t="s">
        <v>5087</v>
      </c>
      <c r="E1234" s="812" t="s">
        <v>2705</v>
      </c>
      <c r="F1234" s="728" t="s">
        <v>2678</v>
      </c>
      <c r="G1234" s="728" t="s">
        <v>2751</v>
      </c>
      <c r="H1234" s="728" t="s">
        <v>661</v>
      </c>
      <c r="I1234" s="728" t="s">
        <v>2883</v>
      </c>
      <c r="J1234" s="728" t="s">
        <v>2261</v>
      </c>
      <c r="K1234" s="728" t="s">
        <v>2884</v>
      </c>
      <c r="L1234" s="729">
        <v>525.16999999999996</v>
      </c>
      <c r="M1234" s="729">
        <v>525.16999999999996</v>
      </c>
      <c r="N1234" s="728">
        <v>1</v>
      </c>
      <c r="O1234" s="813">
        <v>1</v>
      </c>
      <c r="P1234" s="729">
        <v>525.16999999999996</v>
      </c>
      <c r="Q1234" s="746">
        <v>1</v>
      </c>
      <c r="R1234" s="728">
        <v>1</v>
      </c>
      <c r="S1234" s="746">
        <v>1</v>
      </c>
      <c r="T1234" s="813">
        <v>1</v>
      </c>
      <c r="U1234" s="769">
        <v>1</v>
      </c>
    </row>
    <row r="1235" spans="1:21" ht="14.4" customHeight="1" x14ac:dyDescent="0.3">
      <c r="A1235" s="727">
        <v>32</v>
      </c>
      <c r="B1235" s="728" t="s">
        <v>2677</v>
      </c>
      <c r="C1235" s="728" t="s">
        <v>2683</v>
      </c>
      <c r="D1235" s="811" t="s">
        <v>5087</v>
      </c>
      <c r="E1235" s="812" t="s">
        <v>2705</v>
      </c>
      <c r="F1235" s="728" t="s">
        <v>2678</v>
      </c>
      <c r="G1235" s="728" t="s">
        <v>2751</v>
      </c>
      <c r="H1235" s="728" t="s">
        <v>661</v>
      </c>
      <c r="I1235" s="728" t="s">
        <v>2260</v>
      </c>
      <c r="J1235" s="728" t="s">
        <v>2261</v>
      </c>
      <c r="K1235" s="728" t="s">
        <v>2262</v>
      </c>
      <c r="L1235" s="729">
        <v>846.47</v>
      </c>
      <c r="M1235" s="729">
        <v>1692.94</v>
      </c>
      <c r="N1235" s="728">
        <v>2</v>
      </c>
      <c r="O1235" s="813">
        <v>1</v>
      </c>
      <c r="P1235" s="729">
        <v>1692.94</v>
      </c>
      <c r="Q1235" s="746">
        <v>1</v>
      </c>
      <c r="R1235" s="728">
        <v>2</v>
      </c>
      <c r="S1235" s="746">
        <v>1</v>
      </c>
      <c r="T1235" s="813">
        <v>1</v>
      </c>
      <c r="U1235" s="769">
        <v>1</v>
      </c>
    </row>
    <row r="1236" spans="1:21" ht="14.4" customHeight="1" x14ac:dyDescent="0.3">
      <c r="A1236" s="727">
        <v>32</v>
      </c>
      <c r="B1236" s="728" t="s">
        <v>2677</v>
      </c>
      <c r="C1236" s="728" t="s">
        <v>2683</v>
      </c>
      <c r="D1236" s="811" t="s">
        <v>5087</v>
      </c>
      <c r="E1236" s="812" t="s">
        <v>2705</v>
      </c>
      <c r="F1236" s="728" t="s">
        <v>2678</v>
      </c>
      <c r="G1236" s="728" t="s">
        <v>2751</v>
      </c>
      <c r="H1236" s="728" t="s">
        <v>661</v>
      </c>
      <c r="I1236" s="728" t="s">
        <v>2260</v>
      </c>
      <c r="J1236" s="728" t="s">
        <v>2261</v>
      </c>
      <c r="K1236" s="728" t="s">
        <v>2262</v>
      </c>
      <c r="L1236" s="729">
        <v>3231.81</v>
      </c>
      <c r="M1236" s="729">
        <v>48477.150000000009</v>
      </c>
      <c r="N1236" s="728">
        <v>15</v>
      </c>
      <c r="O1236" s="813">
        <v>8.5</v>
      </c>
      <c r="P1236" s="729">
        <v>29086.290000000005</v>
      </c>
      <c r="Q1236" s="746">
        <v>0.6</v>
      </c>
      <c r="R1236" s="728">
        <v>9</v>
      </c>
      <c r="S1236" s="746">
        <v>0.6</v>
      </c>
      <c r="T1236" s="813">
        <v>6.5</v>
      </c>
      <c r="U1236" s="769">
        <v>0.76470588235294112</v>
      </c>
    </row>
    <row r="1237" spans="1:21" ht="14.4" customHeight="1" x14ac:dyDescent="0.3">
      <c r="A1237" s="727">
        <v>32</v>
      </c>
      <c r="B1237" s="728" t="s">
        <v>2677</v>
      </c>
      <c r="C1237" s="728" t="s">
        <v>2683</v>
      </c>
      <c r="D1237" s="811" t="s">
        <v>5087</v>
      </c>
      <c r="E1237" s="812" t="s">
        <v>2705</v>
      </c>
      <c r="F1237" s="728" t="s">
        <v>2678</v>
      </c>
      <c r="G1237" s="728" t="s">
        <v>2808</v>
      </c>
      <c r="H1237" s="728" t="s">
        <v>568</v>
      </c>
      <c r="I1237" s="728" t="s">
        <v>2944</v>
      </c>
      <c r="J1237" s="728" t="s">
        <v>902</v>
      </c>
      <c r="K1237" s="728" t="s">
        <v>2887</v>
      </c>
      <c r="L1237" s="729">
        <v>42.51</v>
      </c>
      <c r="M1237" s="729">
        <v>42.51</v>
      </c>
      <c r="N1237" s="728">
        <v>1</v>
      </c>
      <c r="O1237" s="813">
        <v>0.5</v>
      </c>
      <c r="P1237" s="729"/>
      <c r="Q1237" s="746">
        <v>0</v>
      </c>
      <c r="R1237" s="728"/>
      <c r="S1237" s="746">
        <v>0</v>
      </c>
      <c r="T1237" s="813"/>
      <c r="U1237" s="769">
        <v>0</v>
      </c>
    </row>
    <row r="1238" spans="1:21" ht="14.4" customHeight="1" x14ac:dyDescent="0.3">
      <c r="A1238" s="727">
        <v>32</v>
      </c>
      <c r="B1238" s="728" t="s">
        <v>2677</v>
      </c>
      <c r="C1238" s="728" t="s">
        <v>2683</v>
      </c>
      <c r="D1238" s="811" t="s">
        <v>5087</v>
      </c>
      <c r="E1238" s="812" t="s">
        <v>2705</v>
      </c>
      <c r="F1238" s="728" t="s">
        <v>2678</v>
      </c>
      <c r="G1238" s="728" t="s">
        <v>2962</v>
      </c>
      <c r="H1238" s="728" t="s">
        <v>568</v>
      </c>
      <c r="I1238" s="728" t="s">
        <v>2963</v>
      </c>
      <c r="J1238" s="728" t="s">
        <v>1003</v>
      </c>
      <c r="K1238" s="728" t="s">
        <v>2964</v>
      </c>
      <c r="L1238" s="729">
        <v>105.63</v>
      </c>
      <c r="M1238" s="729">
        <v>105.63</v>
      </c>
      <c r="N1238" s="728">
        <v>1</v>
      </c>
      <c r="O1238" s="813">
        <v>1</v>
      </c>
      <c r="P1238" s="729">
        <v>105.63</v>
      </c>
      <c r="Q1238" s="746">
        <v>1</v>
      </c>
      <c r="R1238" s="728">
        <v>1</v>
      </c>
      <c r="S1238" s="746">
        <v>1</v>
      </c>
      <c r="T1238" s="813">
        <v>1</v>
      </c>
      <c r="U1238" s="769">
        <v>1</v>
      </c>
    </row>
    <row r="1239" spans="1:21" ht="14.4" customHeight="1" x14ac:dyDescent="0.3">
      <c r="A1239" s="727">
        <v>32</v>
      </c>
      <c r="B1239" s="728" t="s">
        <v>2677</v>
      </c>
      <c r="C1239" s="728" t="s">
        <v>2683</v>
      </c>
      <c r="D1239" s="811" t="s">
        <v>5087</v>
      </c>
      <c r="E1239" s="812" t="s">
        <v>2705</v>
      </c>
      <c r="F1239" s="728" t="s">
        <v>2678</v>
      </c>
      <c r="G1239" s="728" t="s">
        <v>2998</v>
      </c>
      <c r="H1239" s="728" t="s">
        <v>568</v>
      </c>
      <c r="I1239" s="728" t="s">
        <v>3320</v>
      </c>
      <c r="J1239" s="728" t="s">
        <v>1072</v>
      </c>
      <c r="K1239" s="728" t="s">
        <v>3000</v>
      </c>
      <c r="L1239" s="729">
        <v>107.27</v>
      </c>
      <c r="M1239" s="729">
        <v>1501.78</v>
      </c>
      <c r="N1239" s="728">
        <v>14</v>
      </c>
      <c r="O1239" s="813">
        <v>3.5</v>
      </c>
      <c r="P1239" s="729">
        <v>1501.78</v>
      </c>
      <c r="Q1239" s="746">
        <v>1</v>
      </c>
      <c r="R1239" s="728">
        <v>14</v>
      </c>
      <c r="S1239" s="746">
        <v>1</v>
      </c>
      <c r="T1239" s="813">
        <v>3.5</v>
      </c>
      <c r="U1239" s="769">
        <v>1</v>
      </c>
    </row>
    <row r="1240" spans="1:21" ht="14.4" customHeight="1" x14ac:dyDescent="0.3">
      <c r="A1240" s="727">
        <v>32</v>
      </c>
      <c r="B1240" s="728" t="s">
        <v>2677</v>
      </c>
      <c r="C1240" s="728" t="s">
        <v>2683</v>
      </c>
      <c r="D1240" s="811" t="s">
        <v>5087</v>
      </c>
      <c r="E1240" s="812" t="s">
        <v>2705</v>
      </c>
      <c r="F1240" s="728" t="s">
        <v>2678</v>
      </c>
      <c r="G1240" s="728" t="s">
        <v>2998</v>
      </c>
      <c r="H1240" s="728" t="s">
        <v>568</v>
      </c>
      <c r="I1240" s="728" t="s">
        <v>2999</v>
      </c>
      <c r="J1240" s="728" t="s">
        <v>1072</v>
      </c>
      <c r="K1240" s="728" t="s">
        <v>3000</v>
      </c>
      <c r="L1240" s="729">
        <v>107.27</v>
      </c>
      <c r="M1240" s="729">
        <v>643.62</v>
      </c>
      <c r="N1240" s="728">
        <v>6</v>
      </c>
      <c r="O1240" s="813">
        <v>2.5</v>
      </c>
      <c r="P1240" s="729">
        <v>536.35</v>
      </c>
      <c r="Q1240" s="746">
        <v>0.83333333333333337</v>
      </c>
      <c r="R1240" s="728">
        <v>5</v>
      </c>
      <c r="S1240" s="746">
        <v>0.83333333333333337</v>
      </c>
      <c r="T1240" s="813">
        <v>1.5</v>
      </c>
      <c r="U1240" s="769">
        <v>0.6</v>
      </c>
    </row>
    <row r="1241" spans="1:21" ht="14.4" customHeight="1" x14ac:dyDescent="0.3">
      <c r="A1241" s="727">
        <v>32</v>
      </c>
      <c r="B1241" s="728" t="s">
        <v>2677</v>
      </c>
      <c r="C1241" s="728" t="s">
        <v>2683</v>
      </c>
      <c r="D1241" s="811" t="s">
        <v>5087</v>
      </c>
      <c r="E1241" s="812" t="s">
        <v>2705</v>
      </c>
      <c r="F1241" s="728" t="s">
        <v>2678</v>
      </c>
      <c r="G1241" s="728" t="s">
        <v>2815</v>
      </c>
      <c r="H1241" s="728" t="s">
        <v>568</v>
      </c>
      <c r="I1241" s="728" t="s">
        <v>2816</v>
      </c>
      <c r="J1241" s="728" t="s">
        <v>1042</v>
      </c>
      <c r="K1241" s="728" t="s">
        <v>2817</v>
      </c>
      <c r="L1241" s="729">
        <v>420.07</v>
      </c>
      <c r="M1241" s="729">
        <v>3780.63</v>
      </c>
      <c r="N1241" s="728">
        <v>9</v>
      </c>
      <c r="O1241" s="813">
        <v>7</v>
      </c>
      <c r="P1241" s="729">
        <v>2100.35</v>
      </c>
      <c r="Q1241" s="746">
        <v>0.55555555555555547</v>
      </c>
      <c r="R1241" s="728">
        <v>5</v>
      </c>
      <c r="S1241" s="746">
        <v>0.55555555555555558</v>
      </c>
      <c r="T1241" s="813">
        <v>3</v>
      </c>
      <c r="U1241" s="769">
        <v>0.42857142857142855</v>
      </c>
    </row>
    <row r="1242" spans="1:21" ht="14.4" customHeight="1" x14ac:dyDescent="0.3">
      <c r="A1242" s="727">
        <v>32</v>
      </c>
      <c r="B1242" s="728" t="s">
        <v>2677</v>
      </c>
      <c r="C1242" s="728" t="s">
        <v>2683</v>
      </c>
      <c r="D1242" s="811" t="s">
        <v>5087</v>
      </c>
      <c r="E1242" s="812" t="s">
        <v>2705</v>
      </c>
      <c r="F1242" s="728" t="s">
        <v>2678</v>
      </c>
      <c r="G1242" s="728" t="s">
        <v>2815</v>
      </c>
      <c r="H1242" s="728" t="s">
        <v>568</v>
      </c>
      <c r="I1242" s="728" t="s">
        <v>2816</v>
      </c>
      <c r="J1242" s="728" t="s">
        <v>1042</v>
      </c>
      <c r="K1242" s="728" t="s">
        <v>2817</v>
      </c>
      <c r="L1242" s="729">
        <v>421.79</v>
      </c>
      <c r="M1242" s="729">
        <v>843.58</v>
      </c>
      <c r="N1242" s="728">
        <v>2</v>
      </c>
      <c r="O1242" s="813">
        <v>0.5</v>
      </c>
      <c r="P1242" s="729">
        <v>843.58</v>
      </c>
      <c r="Q1242" s="746">
        <v>1</v>
      </c>
      <c r="R1242" s="728">
        <v>2</v>
      </c>
      <c r="S1242" s="746">
        <v>1</v>
      </c>
      <c r="T1242" s="813">
        <v>0.5</v>
      </c>
      <c r="U1242" s="769">
        <v>1</v>
      </c>
    </row>
    <row r="1243" spans="1:21" ht="14.4" customHeight="1" x14ac:dyDescent="0.3">
      <c r="A1243" s="727">
        <v>32</v>
      </c>
      <c r="B1243" s="728" t="s">
        <v>2677</v>
      </c>
      <c r="C1243" s="728" t="s">
        <v>2683</v>
      </c>
      <c r="D1243" s="811" t="s">
        <v>5087</v>
      </c>
      <c r="E1243" s="812" t="s">
        <v>2705</v>
      </c>
      <c r="F1243" s="728" t="s">
        <v>2678</v>
      </c>
      <c r="G1243" s="728" t="s">
        <v>2752</v>
      </c>
      <c r="H1243" s="728" t="s">
        <v>568</v>
      </c>
      <c r="I1243" s="728" t="s">
        <v>3004</v>
      </c>
      <c r="J1243" s="728" t="s">
        <v>1680</v>
      </c>
      <c r="K1243" s="728" t="s">
        <v>3005</v>
      </c>
      <c r="L1243" s="729">
        <v>0</v>
      </c>
      <c r="M1243" s="729">
        <v>0</v>
      </c>
      <c r="N1243" s="728">
        <v>3</v>
      </c>
      <c r="O1243" s="813">
        <v>2</v>
      </c>
      <c r="P1243" s="729">
        <v>0</v>
      </c>
      <c r="Q1243" s="746"/>
      <c r="R1243" s="728">
        <v>2</v>
      </c>
      <c r="S1243" s="746">
        <v>0.66666666666666663</v>
      </c>
      <c r="T1243" s="813">
        <v>1.5</v>
      </c>
      <c r="U1243" s="769">
        <v>0.75</v>
      </c>
    </row>
    <row r="1244" spans="1:21" ht="14.4" customHeight="1" x14ac:dyDescent="0.3">
      <c r="A1244" s="727">
        <v>32</v>
      </c>
      <c r="B1244" s="728" t="s">
        <v>2677</v>
      </c>
      <c r="C1244" s="728" t="s">
        <v>2683</v>
      </c>
      <c r="D1244" s="811" t="s">
        <v>5087</v>
      </c>
      <c r="E1244" s="812" t="s">
        <v>2705</v>
      </c>
      <c r="F1244" s="728" t="s">
        <v>2678</v>
      </c>
      <c r="G1244" s="728" t="s">
        <v>2752</v>
      </c>
      <c r="H1244" s="728" t="s">
        <v>568</v>
      </c>
      <c r="I1244" s="728" t="s">
        <v>3061</v>
      </c>
      <c r="J1244" s="728" t="s">
        <v>1680</v>
      </c>
      <c r="K1244" s="728" t="s">
        <v>3062</v>
      </c>
      <c r="L1244" s="729">
        <v>55.01</v>
      </c>
      <c r="M1244" s="729">
        <v>110.02</v>
      </c>
      <c r="N1244" s="728">
        <v>2</v>
      </c>
      <c r="O1244" s="813">
        <v>1</v>
      </c>
      <c r="P1244" s="729">
        <v>110.02</v>
      </c>
      <c r="Q1244" s="746">
        <v>1</v>
      </c>
      <c r="R1244" s="728">
        <v>2</v>
      </c>
      <c r="S1244" s="746">
        <v>1</v>
      </c>
      <c r="T1244" s="813">
        <v>1</v>
      </c>
      <c r="U1244" s="769">
        <v>1</v>
      </c>
    </row>
    <row r="1245" spans="1:21" ht="14.4" customHeight="1" x14ac:dyDescent="0.3">
      <c r="A1245" s="727">
        <v>32</v>
      </c>
      <c r="B1245" s="728" t="s">
        <v>2677</v>
      </c>
      <c r="C1245" s="728" t="s">
        <v>2683</v>
      </c>
      <c r="D1245" s="811" t="s">
        <v>5087</v>
      </c>
      <c r="E1245" s="812" t="s">
        <v>2705</v>
      </c>
      <c r="F1245" s="728" t="s">
        <v>2678</v>
      </c>
      <c r="G1245" s="728" t="s">
        <v>3728</v>
      </c>
      <c r="H1245" s="728" t="s">
        <v>568</v>
      </c>
      <c r="I1245" s="728" t="s">
        <v>3868</v>
      </c>
      <c r="J1245" s="728" t="s">
        <v>1290</v>
      </c>
      <c r="K1245" s="728" t="s">
        <v>3730</v>
      </c>
      <c r="L1245" s="729">
        <v>34.15</v>
      </c>
      <c r="M1245" s="729">
        <v>136.6</v>
      </c>
      <c r="N1245" s="728">
        <v>4</v>
      </c>
      <c r="O1245" s="813">
        <v>3.5</v>
      </c>
      <c r="P1245" s="729">
        <v>68.3</v>
      </c>
      <c r="Q1245" s="746">
        <v>0.5</v>
      </c>
      <c r="R1245" s="728">
        <v>2</v>
      </c>
      <c r="S1245" s="746">
        <v>0.5</v>
      </c>
      <c r="T1245" s="813">
        <v>2</v>
      </c>
      <c r="U1245" s="769">
        <v>0.5714285714285714</v>
      </c>
    </row>
    <row r="1246" spans="1:21" ht="14.4" customHeight="1" x14ac:dyDescent="0.3">
      <c r="A1246" s="727">
        <v>32</v>
      </c>
      <c r="B1246" s="728" t="s">
        <v>2677</v>
      </c>
      <c r="C1246" s="728" t="s">
        <v>2683</v>
      </c>
      <c r="D1246" s="811" t="s">
        <v>5087</v>
      </c>
      <c r="E1246" s="812" t="s">
        <v>2705</v>
      </c>
      <c r="F1246" s="728" t="s">
        <v>2678</v>
      </c>
      <c r="G1246" s="728" t="s">
        <v>3728</v>
      </c>
      <c r="H1246" s="728" t="s">
        <v>568</v>
      </c>
      <c r="I1246" s="728" t="s">
        <v>3869</v>
      </c>
      <c r="J1246" s="728" t="s">
        <v>1290</v>
      </c>
      <c r="K1246" s="728" t="s">
        <v>3870</v>
      </c>
      <c r="L1246" s="729">
        <v>34.15</v>
      </c>
      <c r="M1246" s="729">
        <v>68.3</v>
      </c>
      <c r="N1246" s="728">
        <v>2</v>
      </c>
      <c r="O1246" s="813">
        <v>1</v>
      </c>
      <c r="P1246" s="729">
        <v>68.3</v>
      </c>
      <c r="Q1246" s="746">
        <v>1</v>
      </c>
      <c r="R1246" s="728">
        <v>2</v>
      </c>
      <c r="S1246" s="746">
        <v>1</v>
      </c>
      <c r="T1246" s="813">
        <v>1</v>
      </c>
      <c r="U1246" s="769">
        <v>1</v>
      </c>
    </row>
    <row r="1247" spans="1:21" ht="14.4" customHeight="1" x14ac:dyDescent="0.3">
      <c r="A1247" s="727">
        <v>32</v>
      </c>
      <c r="B1247" s="728" t="s">
        <v>2677</v>
      </c>
      <c r="C1247" s="728" t="s">
        <v>2683</v>
      </c>
      <c r="D1247" s="811" t="s">
        <v>5087</v>
      </c>
      <c r="E1247" s="812" t="s">
        <v>2705</v>
      </c>
      <c r="F1247" s="728" t="s">
        <v>2678</v>
      </c>
      <c r="G1247" s="728" t="s">
        <v>3728</v>
      </c>
      <c r="H1247" s="728" t="s">
        <v>568</v>
      </c>
      <c r="I1247" s="728" t="s">
        <v>3729</v>
      </c>
      <c r="J1247" s="728" t="s">
        <v>1290</v>
      </c>
      <c r="K1247" s="728" t="s">
        <v>3730</v>
      </c>
      <c r="L1247" s="729">
        <v>34.15</v>
      </c>
      <c r="M1247" s="729">
        <v>34.15</v>
      </c>
      <c r="N1247" s="728">
        <v>1</v>
      </c>
      <c r="O1247" s="813">
        <v>1</v>
      </c>
      <c r="P1247" s="729"/>
      <c r="Q1247" s="746">
        <v>0</v>
      </c>
      <c r="R1247" s="728"/>
      <c r="S1247" s="746">
        <v>0</v>
      </c>
      <c r="T1247" s="813"/>
      <c r="U1247" s="769">
        <v>0</v>
      </c>
    </row>
    <row r="1248" spans="1:21" ht="14.4" customHeight="1" x14ac:dyDescent="0.3">
      <c r="A1248" s="727">
        <v>32</v>
      </c>
      <c r="B1248" s="728" t="s">
        <v>2677</v>
      </c>
      <c r="C1248" s="728" t="s">
        <v>2683</v>
      </c>
      <c r="D1248" s="811" t="s">
        <v>5087</v>
      </c>
      <c r="E1248" s="812" t="s">
        <v>2705</v>
      </c>
      <c r="F1248" s="728" t="s">
        <v>2678</v>
      </c>
      <c r="G1248" s="728" t="s">
        <v>2888</v>
      </c>
      <c r="H1248" s="728" t="s">
        <v>568</v>
      </c>
      <c r="I1248" s="728" t="s">
        <v>2966</v>
      </c>
      <c r="J1248" s="728" t="s">
        <v>2890</v>
      </c>
      <c r="K1248" s="728" t="s">
        <v>2967</v>
      </c>
      <c r="L1248" s="729">
        <v>879.21</v>
      </c>
      <c r="M1248" s="729">
        <v>879.21</v>
      </c>
      <c r="N1248" s="728">
        <v>1</v>
      </c>
      <c r="O1248" s="813">
        <v>0.5</v>
      </c>
      <c r="P1248" s="729"/>
      <c r="Q1248" s="746">
        <v>0</v>
      </c>
      <c r="R1248" s="728"/>
      <c r="S1248" s="746">
        <v>0</v>
      </c>
      <c r="T1248" s="813"/>
      <c r="U1248" s="769">
        <v>0</v>
      </c>
    </row>
    <row r="1249" spans="1:21" ht="14.4" customHeight="1" x14ac:dyDescent="0.3">
      <c r="A1249" s="727">
        <v>32</v>
      </c>
      <c r="B1249" s="728" t="s">
        <v>2677</v>
      </c>
      <c r="C1249" s="728" t="s">
        <v>2683</v>
      </c>
      <c r="D1249" s="811" t="s">
        <v>5087</v>
      </c>
      <c r="E1249" s="812" t="s">
        <v>2705</v>
      </c>
      <c r="F1249" s="728" t="s">
        <v>2678</v>
      </c>
      <c r="G1249" s="728" t="s">
        <v>3172</v>
      </c>
      <c r="H1249" s="728" t="s">
        <v>568</v>
      </c>
      <c r="I1249" s="728" t="s">
        <v>3173</v>
      </c>
      <c r="J1249" s="728" t="s">
        <v>2700</v>
      </c>
      <c r="K1249" s="728"/>
      <c r="L1249" s="729">
        <v>0</v>
      </c>
      <c r="M1249" s="729">
        <v>0</v>
      </c>
      <c r="N1249" s="728">
        <v>3</v>
      </c>
      <c r="O1249" s="813">
        <v>2.5</v>
      </c>
      <c r="P1249" s="729">
        <v>0</v>
      </c>
      <c r="Q1249" s="746"/>
      <c r="R1249" s="728">
        <v>1</v>
      </c>
      <c r="S1249" s="746">
        <v>0.33333333333333331</v>
      </c>
      <c r="T1249" s="813">
        <v>0.5</v>
      </c>
      <c r="U1249" s="769">
        <v>0.2</v>
      </c>
    </row>
    <row r="1250" spans="1:21" ht="14.4" customHeight="1" x14ac:dyDescent="0.3">
      <c r="A1250" s="727">
        <v>32</v>
      </c>
      <c r="B1250" s="728" t="s">
        <v>2677</v>
      </c>
      <c r="C1250" s="728" t="s">
        <v>2683</v>
      </c>
      <c r="D1250" s="811" t="s">
        <v>5087</v>
      </c>
      <c r="E1250" s="812" t="s">
        <v>2705</v>
      </c>
      <c r="F1250" s="728" t="s">
        <v>2678</v>
      </c>
      <c r="G1250" s="728" t="s">
        <v>2755</v>
      </c>
      <c r="H1250" s="728" t="s">
        <v>568</v>
      </c>
      <c r="I1250" s="728" t="s">
        <v>3208</v>
      </c>
      <c r="J1250" s="728" t="s">
        <v>1442</v>
      </c>
      <c r="K1250" s="728" t="s">
        <v>3209</v>
      </c>
      <c r="L1250" s="729">
        <v>98.75</v>
      </c>
      <c r="M1250" s="729">
        <v>98.75</v>
      </c>
      <c r="N1250" s="728">
        <v>1</v>
      </c>
      <c r="O1250" s="813">
        <v>1</v>
      </c>
      <c r="P1250" s="729"/>
      <c r="Q1250" s="746">
        <v>0</v>
      </c>
      <c r="R1250" s="728"/>
      <c r="S1250" s="746">
        <v>0</v>
      </c>
      <c r="T1250" s="813"/>
      <c r="U1250" s="769">
        <v>0</v>
      </c>
    </row>
    <row r="1251" spans="1:21" ht="14.4" customHeight="1" x14ac:dyDescent="0.3">
      <c r="A1251" s="727">
        <v>32</v>
      </c>
      <c r="B1251" s="728" t="s">
        <v>2677</v>
      </c>
      <c r="C1251" s="728" t="s">
        <v>2683</v>
      </c>
      <c r="D1251" s="811" t="s">
        <v>5087</v>
      </c>
      <c r="E1251" s="812" t="s">
        <v>2705</v>
      </c>
      <c r="F1251" s="728" t="s">
        <v>2678</v>
      </c>
      <c r="G1251" s="728" t="s">
        <v>2755</v>
      </c>
      <c r="H1251" s="728" t="s">
        <v>568</v>
      </c>
      <c r="I1251" s="728" t="s">
        <v>2756</v>
      </c>
      <c r="J1251" s="728" t="s">
        <v>1022</v>
      </c>
      <c r="K1251" s="728" t="s">
        <v>2757</v>
      </c>
      <c r="L1251" s="729">
        <v>98.75</v>
      </c>
      <c r="M1251" s="729">
        <v>98.75</v>
      </c>
      <c r="N1251" s="728">
        <v>1</v>
      </c>
      <c r="O1251" s="813">
        <v>0.5</v>
      </c>
      <c r="P1251" s="729">
        <v>98.75</v>
      </c>
      <c r="Q1251" s="746">
        <v>1</v>
      </c>
      <c r="R1251" s="728">
        <v>1</v>
      </c>
      <c r="S1251" s="746">
        <v>1</v>
      </c>
      <c r="T1251" s="813">
        <v>0.5</v>
      </c>
      <c r="U1251" s="769">
        <v>1</v>
      </c>
    </row>
    <row r="1252" spans="1:21" ht="14.4" customHeight="1" x14ac:dyDescent="0.3">
      <c r="A1252" s="727">
        <v>32</v>
      </c>
      <c r="B1252" s="728" t="s">
        <v>2677</v>
      </c>
      <c r="C1252" s="728" t="s">
        <v>2683</v>
      </c>
      <c r="D1252" s="811" t="s">
        <v>5087</v>
      </c>
      <c r="E1252" s="812" t="s">
        <v>2705</v>
      </c>
      <c r="F1252" s="728" t="s">
        <v>2678</v>
      </c>
      <c r="G1252" s="728" t="s">
        <v>2755</v>
      </c>
      <c r="H1252" s="728" t="s">
        <v>568</v>
      </c>
      <c r="I1252" s="728" t="s">
        <v>3871</v>
      </c>
      <c r="J1252" s="728" t="s">
        <v>1020</v>
      </c>
      <c r="K1252" s="728" t="s">
        <v>3043</v>
      </c>
      <c r="L1252" s="729">
        <v>49.38</v>
      </c>
      <c r="M1252" s="729">
        <v>49.38</v>
      </c>
      <c r="N1252" s="728">
        <v>1</v>
      </c>
      <c r="O1252" s="813">
        <v>1</v>
      </c>
      <c r="P1252" s="729"/>
      <c r="Q1252" s="746">
        <v>0</v>
      </c>
      <c r="R1252" s="728"/>
      <c r="S1252" s="746">
        <v>0</v>
      </c>
      <c r="T1252" s="813"/>
      <c r="U1252" s="769">
        <v>0</v>
      </c>
    </row>
    <row r="1253" spans="1:21" ht="14.4" customHeight="1" x14ac:dyDescent="0.3">
      <c r="A1253" s="727">
        <v>32</v>
      </c>
      <c r="B1253" s="728" t="s">
        <v>2677</v>
      </c>
      <c r="C1253" s="728" t="s">
        <v>2683</v>
      </c>
      <c r="D1253" s="811" t="s">
        <v>5087</v>
      </c>
      <c r="E1253" s="812" t="s">
        <v>2705</v>
      </c>
      <c r="F1253" s="728" t="s">
        <v>2678</v>
      </c>
      <c r="G1253" s="728" t="s">
        <v>3743</v>
      </c>
      <c r="H1253" s="728" t="s">
        <v>568</v>
      </c>
      <c r="I1253" s="728" t="s">
        <v>3744</v>
      </c>
      <c r="J1253" s="728" t="s">
        <v>1471</v>
      </c>
      <c r="K1253" s="728" t="s">
        <v>3745</v>
      </c>
      <c r="L1253" s="729">
        <v>0</v>
      </c>
      <c r="M1253" s="729">
        <v>0</v>
      </c>
      <c r="N1253" s="728">
        <v>1</v>
      </c>
      <c r="O1253" s="813">
        <v>1</v>
      </c>
      <c r="P1253" s="729">
        <v>0</v>
      </c>
      <c r="Q1253" s="746"/>
      <c r="R1253" s="728">
        <v>1</v>
      </c>
      <c r="S1253" s="746">
        <v>1</v>
      </c>
      <c r="T1253" s="813">
        <v>1</v>
      </c>
      <c r="U1253" s="769">
        <v>1</v>
      </c>
    </row>
    <row r="1254" spans="1:21" ht="14.4" customHeight="1" x14ac:dyDescent="0.3">
      <c r="A1254" s="727">
        <v>32</v>
      </c>
      <c r="B1254" s="728" t="s">
        <v>2677</v>
      </c>
      <c r="C1254" s="728" t="s">
        <v>2683</v>
      </c>
      <c r="D1254" s="811" t="s">
        <v>5087</v>
      </c>
      <c r="E1254" s="812" t="s">
        <v>2705</v>
      </c>
      <c r="F1254" s="728" t="s">
        <v>2678</v>
      </c>
      <c r="G1254" s="728" t="s">
        <v>2758</v>
      </c>
      <c r="H1254" s="728" t="s">
        <v>568</v>
      </c>
      <c r="I1254" s="728" t="s">
        <v>3070</v>
      </c>
      <c r="J1254" s="728" t="s">
        <v>3071</v>
      </c>
      <c r="K1254" s="728" t="s">
        <v>3072</v>
      </c>
      <c r="L1254" s="729">
        <v>29.31</v>
      </c>
      <c r="M1254" s="729">
        <v>58.62</v>
      </c>
      <c r="N1254" s="728">
        <v>2</v>
      </c>
      <c r="O1254" s="813">
        <v>1</v>
      </c>
      <c r="P1254" s="729">
        <v>29.31</v>
      </c>
      <c r="Q1254" s="746">
        <v>0.5</v>
      </c>
      <c r="R1254" s="728">
        <v>1</v>
      </c>
      <c r="S1254" s="746">
        <v>0.5</v>
      </c>
      <c r="T1254" s="813">
        <v>0.5</v>
      </c>
      <c r="U1254" s="769">
        <v>0.5</v>
      </c>
    </row>
    <row r="1255" spans="1:21" ht="14.4" customHeight="1" x14ac:dyDescent="0.3">
      <c r="A1255" s="727">
        <v>32</v>
      </c>
      <c r="B1255" s="728" t="s">
        <v>2677</v>
      </c>
      <c r="C1255" s="728" t="s">
        <v>2683</v>
      </c>
      <c r="D1255" s="811" t="s">
        <v>5087</v>
      </c>
      <c r="E1255" s="812" t="s">
        <v>2705</v>
      </c>
      <c r="F1255" s="728" t="s">
        <v>2678</v>
      </c>
      <c r="G1255" s="728" t="s">
        <v>2758</v>
      </c>
      <c r="H1255" s="728" t="s">
        <v>568</v>
      </c>
      <c r="I1255" s="728" t="s">
        <v>3343</v>
      </c>
      <c r="J1255" s="728" t="s">
        <v>3071</v>
      </c>
      <c r="K1255" s="728" t="s">
        <v>3344</v>
      </c>
      <c r="L1255" s="729">
        <v>58.63</v>
      </c>
      <c r="M1255" s="729">
        <v>234.52</v>
      </c>
      <c r="N1255" s="728">
        <v>4</v>
      </c>
      <c r="O1255" s="813">
        <v>2</v>
      </c>
      <c r="P1255" s="729">
        <v>234.52</v>
      </c>
      <c r="Q1255" s="746">
        <v>1</v>
      </c>
      <c r="R1255" s="728">
        <v>4</v>
      </c>
      <c r="S1255" s="746">
        <v>1</v>
      </c>
      <c r="T1255" s="813">
        <v>2</v>
      </c>
      <c r="U1255" s="769">
        <v>1</v>
      </c>
    </row>
    <row r="1256" spans="1:21" ht="14.4" customHeight="1" x14ac:dyDescent="0.3">
      <c r="A1256" s="727">
        <v>32</v>
      </c>
      <c r="B1256" s="728" t="s">
        <v>2677</v>
      </c>
      <c r="C1256" s="728" t="s">
        <v>2683</v>
      </c>
      <c r="D1256" s="811" t="s">
        <v>5087</v>
      </c>
      <c r="E1256" s="812" t="s">
        <v>2705</v>
      </c>
      <c r="F1256" s="728" t="s">
        <v>2678</v>
      </c>
      <c r="G1256" s="728" t="s">
        <v>2729</v>
      </c>
      <c r="H1256" s="728" t="s">
        <v>568</v>
      </c>
      <c r="I1256" s="728" t="s">
        <v>2730</v>
      </c>
      <c r="J1256" s="728" t="s">
        <v>2731</v>
      </c>
      <c r="K1256" s="728" t="s">
        <v>2732</v>
      </c>
      <c r="L1256" s="729">
        <v>88.76</v>
      </c>
      <c r="M1256" s="729">
        <v>2396.52</v>
      </c>
      <c r="N1256" s="728">
        <v>27</v>
      </c>
      <c r="O1256" s="813">
        <v>10.5</v>
      </c>
      <c r="P1256" s="729">
        <v>621.32000000000005</v>
      </c>
      <c r="Q1256" s="746">
        <v>0.2592592592592593</v>
      </c>
      <c r="R1256" s="728">
        <v>7</v>
      </c>
      <c r="S1256" s="746">
        <v>0.25925925925925924</v>
      </c>
      <c r="T1256" s="813">
        <v>4</v>
      </c>
      <c r="U1256" s="769">
        <v>0.38095238095238093</v>
      </c>
    </row>
    <row r="1257" spans="1:21" ht="14.4" customHeight="1" x14ac:dyDescent="0.3">
      <c r="A1257" s="727">
        <v>32</v>
      </c>
      <c r="B1257" s="728" t="s">
        <v>2677</v>
      </c>
      <c r="C1257" s="728" t="s">
        <v>2683</v>
      </c>
      <c r="D1257" s="811" t="s">
        <v>5087</v>
      </c>
      <c r="E1257" s="812" t="s">
        <v>2705</v>
      </c>
      <c r="F1257" s="728" t="s">
        <v>2678</v>
      </c>
      <c r="G1257" s="728" t="s">
        <v>2902</v>
      </c>
      <c r="H1257" s="728" t="s">
        <v>568</v>
      </c>
      <c r="I1257" s="728" t="s">
        <v>3215</v>
      </c>
      <c r="J1257" s="728" t="s">
        <v>863</v>
      </c>
      <c r="K1257" s="728" t="s">
        <v>3200</v>
      </c>
      <c r="L1257" s="729">
        <v>0</v>
      </c>
      <c r="M1257" s="729">
        <v>0</v>
      </c>
      <c r="N1257" s="728">
        <v>1</v>
      </c>
      <c r="O1257" s="813">
        <v>1</v>
      </c>
      <c r="P1257" s="729">
        <v>0</v>
      </c>
      <c r="Q1257" s="746"/>
      <c r="R1257" s="728">
        <v>1</v>
      </c>
      <c r="S1257" s="746">
        <v>1</v>
      </c>
      <c r="T1257" s="813">
        <v>1</v>
      </c>
      <c r="U1257" s="769">
        <v>1</v>
      </c>
    </row>
    <row r="1258" spans="1:21" ht="14.4" customHeight="1" x14ac:dyDescent="0.3">
      <c r="A1258" s="727">
        <v>32</v>
      </c>
      <c r="B1258" s="728" t="s">
        <v>2677</v>
      </c>
      <c r="C1258" s="728" t="s">
        <v>2683</v>
      </c>
      <c r="D1258" s="811" t="s">
        <v>5087</v>
      </c>
      <c r="E1258" s="812" t="s">
        <v>2705</v>
      </c>
      <c r="F1258" s="728" t="s">
        <v>2678</v>
      </c>
      <c r="G1258" s="728" t="s">
        <v>2833</v>
      </c>
      <c r="H1258" s="728" t="s">
        <v>568</v>
      </c>
      <c r="I1258" s="728" t="s">
        <v>3872</v>
      </c>
      <c r="J1258" s="728" t="s">
        <v>2835</v>
      </c>
      <c r="K1258" s="728" t="s">
        <v>3724</v>
      </c>
      <c r="L1258" s="729">
        <v>0</v>
      </c>
      <c r="M1258" s="729">
        <v>0</v>
      </c>
      <c r="N1258" s="728">
        <v>1</v>
      </c>
      <c r="O1258" s="813">
        <v>0.5</v>
      </c>
      <c r="P1258" s="729"/>
      <c r="Q1258" s="746"/>
      <c r="R1258" s="728"/>
      <c r="S1258" s="746">
        <v>0</v>
      </c>
      <c r="T1258" s="813"/>
      <c r="U1258" s="769">
        <v>0</v>
      </c>
    </row>
    <row r="1259" spans="1:21" ht="14.4" customHeight="1" x14ac:dyDescent="0.3">
      <c r="A1259" s="727">
        <v>32</v>
      </c>
      <c r="B1259" s="728" t="s">
        <v>2677</v>
      </c>
      <c r="C1259" s="728" t="s">
        <v>2683</v>
      </c>
      <c r="D1259" s="811" t="s">
        <v>5087</v>
      </c>
      <c r="E1259" s="812" t="s">
        <v>2705</v>
      </c>
      <c r="F1259" s="728" t="s">
        <v>2678</v>
      </c>
      <c r="G1259" s="728" t="s">
        <v>2972</v>
      </c>
      <c r="H1259" s="728" t="s">
        <v>568</v>
      </c>
      <c r="I1259" s="728" t="s">
        <v>3012</v>
      </c>
      <c r="J1259" s="728" t="s">
        <v>3013</v>
      </c>
      <c r="K1259" s="728" t="s">
        <v>3014</v>
      </c>
      <c r="L1259" s="729">
        <v>0</v>
      </c>
      <c r="M1259" s="729">
        <v>0</v>
      </c>
      <c r="N1259" s="728">
        <v>2</v>
      </c>
      <c r="O1259" s="813">
        <v>1.5</v>
      </c>
      <c r="P1259" s="729">
        <v>0</v>
      </c>
      <c r="Q1259" s="746"/>
      <c r="R1259" s="728">
        <v>2</v>
      </c>
      <c r="S1259" s="746">
        <v>1</v>
      </c>
      <c r="T1259" s="813">
        <v>1.5</v>
      </c>
      <c r="U1259" s="769">
        <v>1</v>
      </c>
    </row>
    <row r="1260" spans="1:21" ht="14.4" customHeight="1" x14ac:dyDescent="0.3">
      <c r="A1260" s="727">
        <v>32</v>
      </c>
      <c r="B1260" s="728" t="s">
        <v>2677</v>
      </c>
      <c r="C1260" s="728" t="s">
        <v>2683</v>
      </c>
      <c r="D1260" s="811" t="s">
        <v>5087</v>
      </c>
      <c r="E1260" s="812" t="s">
        <v>2705</v>
      </c>
      <c r="F1260" s="728" t="s">
        <v>2678</v>
      </c>
      <c r="G1260" s="728" t="s">
        <v>2972</v>
      </c>
      <c r="H1260" s="728" t="s">
        <v>568</v>
      </c>
      <c r="I1260" s="728" t="s">
        <v>3220</v>
      </c>
      <c r="J1260" s="728" t="s">
        <v>3013</v>
      </c>
      <c r="K1260" s="728" t="s">
        <v>3221</v>
      </c>
      <c r="L1260" s="729">
        <v>49.96</v>
      </c>
      <c r="M1260" s="729">
        <v>299.76</v>
      </c>
      <c r="N1260" s="728">
        <v>6</v>
      </c>
      <c r="O1260" s="813">
        <v>3.5</v>
      </c>
      <c r="P1260" s="729">
        <v>149.88</v>
      </c>
      <c r="Q1260" s="746">
        <v>0.5</v>
      </c>
      <c r="R1260" s="728">
        <v>3</v>
      </c>
      <c r="S1260" s="746">
        <v>0.5</v>
      </c>
      <c r="T1260" s="813">
        <v>2</v>
      </c>
      <c r="U1260" s="769">
        <v>0.5714285714285714</v>
      </c>
    </row>
    <row r="1261" spans="1:21" ht="14.4" customHeight="1" x14ac:dyDescent="0.3">
      <c r="A1261" s="727">
        <v>32</v>
      </c>
      <c r="B1261" s="728" t="s">
        <v>2677</v>
      </c>
      <c r="C1261" s="728" t="s">
        <v>2683</v>
      </c>
      <c r="D1261" s="811" t="s">
        <v>5087</v>
      </c>
      <c r="E1261" s="812" t="s">
        <v>2705</v>
      </c>
      <c r="F1261" s="728" t="s">
        <v>2678</v>
      </c>
      <c r="G1261" s="728" t="s">
        <v>2904</v>
      </c>
      <c r="H1261" s="728" t="s">
        <v>568</v>
      </c>
      <c r="I1261" s="728" t="s">
        <v>3355</v>
      </c>
      <c r="J1261" s="728" t="s">
        <v>3149</v>
      </c>
      <c r="K1261" s="728" t="s">
        <v>3356</v>
      </c>
      <c r="L1261" s="729">
        <v>234.07</v>
      </c>
      <c r="M1261" s="729">
        <v>234.07</v>
      </c>
      <c r="N1261" s="728">
        <v>1</v>
      </c>
      <c r="O1261" s="813">
        <v>0.5</v>
      </c>
      <c r="P1261" s="729">
        <v>234.07</v>
      </c>
      <c r="Q1261" s="746">
        <v>1</v>
      </c>
      <c r="R1261" s="728">
        <v>1</v>
      </c>
      <c r="S1261" s="746">
        <v>1</v>
      </c>
      <c r="T1261" s="813">
        <v>0.5</v>
      </c>
      <c r="U1261" s="769">
        <v>1</v>
      </c>
    </row>
    <row r="1262" spans="1:21" ht="14.4" customHeight="1" x14ac:dyDescent="0.3">
      <c r="A1262" s="727">
        <v>32</v>
      </c>
      <c r="B1262" s="728" t="s">
        <v>2677</v>
      </c>
      <c r="C1262" s="728" t="s">
        <v>2683</v>
      </c>
      <c r="D1262" s="811" t="s">
        <v>5087</v>
      </c>
      <c r="E1262" s="812" t="s">
        <v>2705</v>
      </c>
      <c r="F1262" s="728" t="s">
        <v>2678</v>
      </c>
      <c r="G1262" s="728" t="s">
        <v>2733</v>
      </c>
      <c r="H1262" s="728" t="s">
        <v>568</v>
      </c>
      <c r="I1262" s="728" t="s">
        <v>2734</v>
      </c>
      <c r="J1262" s="728" t="s">
        <v>1436</v>
      </c>
      <c r="K1262" s="728" t="s">
        <v>2735</v>
      </c>
      <c r="L1262" s="729">
        <v>34.19</v>
      </c>
      <c r="M1262" s="729">
        <v>136.76</v>
      </c>
      <c r="N1262" s="728">
        <v>4</v>
      </c>
      <c r="O1262" s="813">
        <v>1.5</v>
      </c>
      <c r="P1262" s="729">
        <v>102.57</v>
      </c>
      <c r="Q1262" s="746">
        <v>0.75</v>
      </c>
      <c r="R1262" s="728">
        <v>3</v>
      </c>
      <c r="S1262" s="746">
        <v>0.75</v>
      </c>
      <c r="T1262" s="813">
        <v>1</v>
      </c>
      <c r="U1262" s="769">
        <v>0.66666666666666663</v>
      </c>
    </row>
    <row r="1263" spans="1:21" ht="14.4" customHeight="1" x14ac:dyDescent="0.3">
      <c r="A1263" s="727">
        <v>32</v>
      </c>
      <c r="B1263" s="728" t="s">
        <v>2677</v>
      </c>
      <c r="C1263" s="728" t="s">
        <v>2683</v>
      </c>
      <c r="D1263" s="811" t="s">
        <v>5087</v>
      </c>
      <c r="E1263" s="812" t="s">
        <v>2705</v>
      </c>
      <c r="F1263" s="728" t="s">
        <v>2678</v>
      </c>
      <c r="G1263" s="728" t="s">
        <v>2762</v>
      </c>
      <c r="H1263" s="728" t="s">
        <v>661</v>
      </c>
      <c r="I1263" s="728" t="s">
        <v>2763</v>
      </c>
      <c r="J1263" s="728" t="s">
        <v>895</v>
      </c>
      <c r="K1263" s="728" t="s">
        <v>2137</v>
      </c>
      <c r="L1263" s="729">
        <v>368.16</v>
      </c>
      <c r="M1263" s="729">
        <v>1104.48</v>
      </c>
      <c r="N1263" s="728">
        <v>3</v>
      </c>
      <c r="O1263" s="813">
        <v>1</v>
      </c>
      <c r="P1263" s="729"/>
      <c r="Q1263" s="746">
        <v>0</v>
      </c>
      <c r="R1263" s="728"/>
      <c r="S1263" s="746">
        <v>0</v>
      </c>
      <c r="T1263" s="813"/>
      <c r="U1263" s="769">
        <v>0</v>
      </c>
    </row>
    <row r="1264" spans="1:21" ht="14.4" customHeight="1" x14ac:dyDescent="0.3">
      <c r="A1264" s="727">
        <v>32</v>
      </c>
      <c r="B1264" s="728" t="s">
        <v>2677</v>
      </c>
      <c r="C1264" s="728" t="s">
        <v>2683</v>
      </c>
      <c r="D1264" s="811" t="s">
        <v>5087</v>
      </c>
      <c r="E1264" s="812" t="s">
        <v>2705</v>
      </c>
      <c r="F1264" s="728" t="s">
        <v>2678</v>
      </c>
      <c r="G1264" s="728" t="s">
        <v>2762</v>
      </c>
      <c r="H1264" s="728" t="s">
        <v>661</v>
      </c>
      <c r="I1264" s="728" t="s">
        <v>2764</v>
      </c>
      <c r="J1264" s="728" t="s">
        <v>895</v>
      </c>
      <c r="K1264" s="728" t="s">
        <v>2143</v>
      </c>
      <c r="L1264" s="729">
        <v>490.89</v>
      </c>
      <c r="M1264" s="729">
        <v>3436.2299999999996</v>
      </c>
      <c r="N1264" s="728">
        <v>7</v>
      </c>
      <c r="O1264" s="813">
        <v>3</v>
      </c>
      <c r="P1264" s="729">
        <v>2454.4499999999998</v>
      </c>
      <c r="Q1264" s="746">
        <v>0.7142857142857143</v>
      </c>
      <c r="R1264" s="728">
        <v>5</v>
      </c>
      <c r="S1264" s="746">
        <v>0.7142857142857143</v>
      </c>
      <c r="T1264" s="813">
        <v>2</v>
      </c>
      <c r="U1264" s="769">
        <v>0.66666666666666663</v>
      </c>
    </row>
    <row r="1265" spans="1:21" ht="14.4" customHeight="1" x14ac:dyDescent="0.3">
      <c r="A1265" s="727">
        <v>32</v>
      </c>
      <c r="B1265" s="728" t="s">
        <v>2677</v>
      </c>
      <c r="C1265" s="728" t="s">
        <v>2683</v>
      </c>
      <c r="D1265" s="811" t="s">
        <v>5087</v>
      </c>
      <c r="E1265" s="812" t="s">
        <v>2705</v>
      </c>
      <c r="F1265" s="728" t="s">
        <v>2678</v>
      </c>
      <c r="G1265" s="728" t="s">
        <v>2762</v>
      </c>
      <c r="H1265" s="728" t="s">
        <v>661</v>
      </c>
      <c r="I1265" s="728" t="s">
        <v>2479</v>
      </c>
      <c r="J1265" s="728" t="s">
        <v>901</v>
      </c>
      <c r="K1265" s="728" t="s">
        <v>3015</v>
      </c>
      <c r="L1265" s="729">
        <v>1847.49</v>
      </c>
      <c r="M1265" s="729">
        <v>1847.49</v>
      </c>
      <c r="N1265" s="728">
        <v>1</v>
      </c>
      <c r="O1265" s="813">
        <v>1</v>
      </c>
      <c r="P1265" s="729">
        <v>1847.49</v>
      </c>
      <c r="Q1265" s="746">
        <v>1</v>
      </c>
      <c r="R1265" s="728">
        <v>1</v>
      </c>
      <c r="S1265" s="746">
        <v>1</v>
      </c>
      <c r="T1265" s="813">
        <v>1</v>
      </c>
      <c r="U1265" s="769">
        <v>1</v>
      </c>
    </row>
    <row r="1266" spans="1:21" ht="14.4" customHeight="1" x14ac:dyDescent="0.3">
      <c r="A1266" s="727">
        <v>32</v>
      </c>
      <c r="B1266" s="728" t="s">
        <v>2677</v>
      </c>
      <c r="C1266" s="728" t="s">
        <v>2683</v>
      </c>
      <c r="D1266" s="811" t="s">
        <v>5087</v>
      </c>
      <c r="E1266" s="812" t="s">
        <v>2705</v>
      </c>
      <c r="F1266" s="728" t="s">
        <v>2678</v>
      </c>
      <c r="G1266" s="728" t="s">
        <v>2767</v>
      </c>
      <c r="H1266" s="728" t="s">
        <v>568</v>
      </c>
      <c r="I1266" s="728" t="s">
        <v>3358</v>
      </c>
      <c r="J1266" s="728" t="s">
        <v>694</v>
      </c>
      <c r="K1266" s="728" t="s">
        <v>3359</v>
      </c>
      <c r="L1266" s="729">
        <v>48.42</v>
      </c>
      <c r="M1266" s="729">
        <v>193.68</v>
      </c>
      <c r="N1266" s="728">
        <v>4</v>
      </c>
      <c r="O1266" s="813">
        <v>2</v>
      </c>
      <c r="P1266" s="729">
        <v>145.26</v>
      </c>
      <c r="Q1266" s="746">
        <v>0.74999999999999989</v>
      </c>
      <c r="R1266" s="728">
        <v>3</v>
      </c>
      <c r="S1266" s="746">
        <v>0.75</v>
      </c>
      <c r="T1266" s="813">
        <v>1</v>
      </c>
      <c r="U1266" s="769">
        <v>0.5</v>
      </c>
    </row>
    <row r="1267" spans="1:21" ht="14.4" customHeight="1" x14ac:dyDescent="0.3">
      <c r="A1267" s="727">
        <v>32</v>
      </c>
      <c r="B1267" s="728" t="s">
        <v>2677</v>
      </c>
      <c r="C1267" s="728" t="s">
        <v>2683</v>
      </c>
      <c r="D1267" s="811" t="s">
        <v>5087</v>
      </c>
      <c r="E1267" s="812" t="s">
        <v>2705</v>
      </c>
      <c r="F1267" s="728" t="s">
        <v>2678</v>
      </c>
      <c r="G1267" s="728" t="s">
        <v>3873</v>
      </c>
      <c r="H1267" s="728" t="s">
        <v>661</v>
      </c>
      <c r="I1267" s="728" t="s">
        <v>3874</v>
      </c>
      <c r="J1267" s="728" t="s">
        <v>3875</v>
      </c>
      <c r="K1267" s="728" t="s">
        <v>3856</v>
      </c>
      <c r="L1267" s="729">
        <v>51.83</v>
      </c>
      <c r="M1267" s="729">
        <v>51.83</v>
      </c>
      <c r="N1267" s="728">
        <v>1</v>
      </c>
      <c r="O1267" s="813">
        <v>0.5</v>
      </c>
      <c r="P1267" s="729">
        <v>51.83</v>
      </c>
      <c r="Q1267" s="746">
        <v>1</v>
      </c>
      <c r="R1267" s="728">
        <v>1</v>
      </c>
      <c r="S1267" s="746">
        <v>1</v>
      </c>
      <c r="T1267" s="813">
        <v>0.5</v>
      </c>
      <c r="U1267" s="769">
        <v>1</v>
      </c>
    </row>
    <row r="1268" spans="1:21" ht="14.4" customHeight="1" x14ac:dyDescent="0.3">
      <c r="A1268" s="727">
        <v>32</v>
      </c>
      <c r="B1268" s="728" t="s">
        <v>2677</v>
      </c>
      <c r="C1268" s="728" t="s">
        <v>2683</v>
      </c>
      <c r="D1268" s="811" t="s">
        <v>5087</v>
      </c>
      <c r="E1268" s="812" t="s">
        <v>2705</v>
      </c>
      <c r="F1268" s="728" t="s">
        <v>2678</v>
      </c>
      <c r="G1268" s="728" t="s">
        <v>3876</v>
      </c>
      <c r="H1268" s="728" t="s">
        <v>568</v>
      </c>
      <c r="I1268" s="728" t="s">
        <v>3877</v>
      </c>
      <c r="J1268" s="728" t="s">
        <v>3878</v>
      </c>
      <c r="K1268" s="728" t="s">
        <v>2297</v>
      </c>
      <c r="L1268" s="729">
        <v>88.1</v>
      </c>
      <c r="M1268" s="729">
        <v>176.2</v>
      </c>
      <c r="N1268" s="728">
        <v>2</v>
      </c>
      <c r="O1268" s="813">
        <v>1</v>
      </c>
      <c r="P1268" s="729">
        <v>88.1</v>
      </c>
      <c r="Q1268" s="746">
        <v>0.5</v>
      </c>
      <c r="R1268" s="728">
        <v>1</v>
      </c>
      <c r="S1268" s="746">
        <v>0.5</v>
      </c>
      <c r="T1268" s="813">
        <v>0.5</v>
      </c>
      <c r="U1268" s="769">
        <v>0.5</v>
      </c>
    </row>
    <row r="1269" spans="1:21" ht="14.4" customHeight="1" x14ac:dyDescent="0.3">
      <c r="A1269" s="727">
        <v>32</v>
      </c>
      <c r="B1269" s="728" t="s">
        <v>2677</v>
      </c>
      <c r="C1269" s="728" t="s">
        <v>2683</v>
      </c>
      <c r="D1269" s="811" t="s">
        <v>5087</v>
      </c>
      <c r="E1269" s="812" t="s">
        <v>2705</v>
      </c>
      <c r="F1269" s="728" t="s">
        <v>2678</v>
      </c>
      <c r="G1269" s="728" t="s">
        <v>2915</v>
      </c>
      <c r="H1269" s="728" t="s">
        <v>568</v>
      </c>
      <c r="I1269" s="728" t="s">
        <v>2916</v>
      </c>
      <c r="J1269" s="728" t="s">
        <v>1444</v>
      </c>
      <c r="K1269" s="728" t="s">
        <v>2917</v>
      </c>
      <c r="L1269" s="729">
        <v>78.33</v>
      </c>
      <c r="M1269" s="729">
        <v>156.66</v>
      </c>
      <c r="N1269" s="728">
        <v>2</v>
      </c>
      <c r="O1269" s="813">
        <v>2</v>
      </c>
      <c r="P1269" s="729">
        <v>156.66</v>
      </c>
      <c r="Q1269" s="746">
        <v>1</v>
      </c>
      <c r="R1269" s="728">
        <v>2</v>
      </c>
      <c r="S1269" s="746">
        <v>1</v>
      </c>
      <c r="T1269" s="813">
        <v>2</v>
      </c>
      <c r="U1269" s="769">
        <v>1</v>
      </c>
    </row>
    <row r="1270" spans="1:21" ht="14.4" customHeight="1" x14ac:dyDescent="0.3">
      <c r="A1270" s="727">
        <v>32</v>
      </c>
      <c r="B1270" s="728" t="s">
        <v>2677</v>
      </c>
      <c r="C1270" s="728" t="s">
        <v>2683</v>
      </c>
      <c r="D1270" s="811" t="s">
        <v>5087</v>
      </c>
      <c r="E1270" s="812" t="s">
        <v>2705</v>
      </c>
      <c r="F1270" s="728" t="s">
        <v>2678</v>
      </c>
      <c r="G1270" s="728" t="s">
        <v>2768</v>
      </c>
      <c r="H1270" s="728" t="s">
        <v>568</v>
      </c>
      <c r="I1270" s="728" t="s">
        <v>2769</v>
      </c>
      <c r="J1270" s="728" t="s">
        <v>934</v>
      </c>
      <c r="K1270" s="728" t="s">
        <v>2770</v>
      </c>
      <c r="L1270" s="729">
        <v>93.71</v>
      </c>
      <c r="M1270" s="729">
        <v>187.42</v>
      </c>
      <c r="N1270" s="728">
        <v>2</v>
      </c>
      <c r="O1270" s="813">
        <v>1.5</v>
      </c>
      <c r="P1270" s="729"/>
      <c r="Q1270" s="746">
        <v>0</v>
      </c>
      <c r="R1270" s="728"/>
      <c r="S1270" s="746">
        <v>0</v>
      </c>
      <c r="T1270" s="813"/>
      <c r="U1270" s="769">
        <v>0</v>
      </c>
    </row>
    <row r="1271" spans="1:21" ht="14.4" customHeight="1" x14ac:dyDescent="0.3">
      <c r="A1271" s="727">
        <v>32</v>
      </c>
      <c r="B1271" s="728" t="s">
        <v>2677</v>
      </c>
      <c r="C1271" s="728" t="s">
        <v>2683</v>
      </c>
      <c r="D1271" s="811" t="s">
        <v>5087</v>
      </c>
      <c r="E1271" s="812" t="s">
        <v>2705</v>
      </c>
      <c r="F1271" s="728" t="s">
        <v>2678</v>
      </c>
      <c r="G1271" s="728" t="s">
        <v>2768</v>
      </c>
      <c r="H1271" s="728" t="s">
        <v>568</v>
      </c>
      <c r="I1271" s="728" t="s">
        <v>2919</v>
      </c>
      <c r="J1271" s="728" t="s">
        <v>934</v>
      </c>
      <c r="K1271" s="728" t="s">
        <v>2839</v>
      </c>
      <c r="L1271" s="729">
        <v>301.2</v>
      </c>
      <c r="M1271" s="729">
        <v>1807.1999999999998</v>
      </c>
      <c r="N1271" s="728">
        <v>6</v>
      </c>
      <c r="O1271" s="813">
        <v>4</v>
      </c>
      <c r="P1271" s="729">
        <v>1204.8</v>
      </c>
      <c r="Q1271" s="746">
        <v>0.66666666666666674</v>
      </c>
      <c r="R1271" s="728">
        <v>4</v>
      </c>
      <c r="S1271" s="746">
        <v>0.66666666666666663</v>
      </c>
      <c r="T1271" s="813">
        <v>3</v>
      </c>
      <c r="U1271" s="769">
        <v>0.75</v>
      </c>
    </row>
    <row r="1272" spans="1:21" ht="14.4" customHeight="1" x14ac:dyDescent="0.3">
      <c r="A1272" s="727">
        <v>32</v>
      </c>
      <c r="B1272" s="728" t="s">
        <v>2677</v>
      </c>
      <c r="C1272" s="728" t="s">
        <v>2683</v>
      </c>
      <c r="D1272" s="811" t="s">
        <v>5087</v>
      </c>
      <c r="E1272" s="812" t="s">
        <v>2705</v>
      </c>
      <c r="F1272" s="728" t="s">
        <v>2678</v>
      </c>
      <c r="G1272" s="728" t="s">
        <v>2768</v>
      </c>
      <c r="H1272" s="728" t="s">
        <v>568</v>
      </c>
      <c r="I1272" s="728" t="s">
        <v>3689</v>
      </c>
      <c r="J1272" s="728" t="s">
        <v>3690</v>
      </c>
      <c r="K1272" s="728" t="s">
        <v>3691</v>
      </c>
      <c r="L1272" s="729">
        <v>201.73</v>
      </c>
      <c r="M1272" s="729">
        <v>201.73</v>
      </c>
      <c r="N1272" s="728">
        <v>1</v>
      </c>
      <c r="O1272" s="813">
        <v>0.5</v>
      </c>
      <c r="P1272" s="729">
        <v>201.73</v>
      </c>
      <c r="Q1272" s="746">
        <v>1</v>
      </c>
      <c r="R1272" s="728">
        <v>1</v>
      </c>
      <c r="S1272" s="746">
        <v>1</v>
      </c>
      <c r="T1272" s="813">
        <v>0.5</v>
      </c>
      <c r="U1272" s="769">
        <v>1</v>
      </c>
    </row>
    <row r="1273" spans="1:21" ht="14.4" customHeight="1" x14ac:dyDescent="0.3">
      <c r="A1273" s="727">
        <v>32</v>
      </c>
      <c r="B1273" s="728" t="s">
        <v>2677</v>
      </c>
      <c r="C1273" s="728" t="s">
        <v>2683</v>
      </c>
      <c r="D1273" s="811" t="s">
        <v>5087</v>
      </c>
      <c r="E1273" s="812" t="s">
        <v>2705</v>
      </c>
      <c r="F1273" s="728" t="s">
        <v>2678</v>
      </c>
      <c r="G1273" s="728" t="s">
        <v>2768</v>
      </c>
      <c r="H1273" s="728" t="s">
        <v>568</v>
      </c>
      <c r="I1273" s="728" t="s">
        <v>3879</v>
      </c>
      <c r="J1273" s="728" t="s">
        <v>3690</v>
      </c>
      <c r="K1273" s="728" t="s">
        <v>3880</v>
      </c>
      <c r="L1273" s="729">
        <v>115.27</v>
      </c>
      <c r="M1273" s="729">
        <v>115.27</v>
      </c>
      <c r="N1273" s="728">
        <v>1</v>
      </c>
      <c r="O1273" s="813">
        <v>1</v>
      </c>
      <c r="P1273" s="729"/>
      <c r="Q1273" s="746">
        <v>0</v>
      </c>
      <c r="R1273" s="728"/>
      <c r="S1273" s="746">
        <v>0</v>
      </c>
      <c r="T1273" s="813"/>
      <c r="U1273" s="769">
        <v>0</v>
      </c>
    </row>
    <row r="1274" spans="1:21" ht="14.4" customHeight="1" x14ac:dyDescent="0.3">
      <c r="A1274" s="727">
        <v>32</v>
      </c>
      <c r="B1274" s="728" t="s">
        <v>2677</v>
      </c>
      <c r="C1274" s="728" t="s">
        <v>2683</v>
      </c>
      <c r="D1274" s="811" t="s">
        <v>5087</v>
      </c>
      <c r="E1274" s="812" t="s">
        <v>2705</v>
      </c>
      <c r="F1274" s="728" t="s">
        <v>2678</v>
      </c>
      <c r="G1274" s="728" t="s">
        <v>2768</v>
      </c>
      <c r="H1274" s="728" t="s">
        <v>568</v>
      </c>
      <c r="I1274" s="728" t="s">
        <v>2838</v>
      </c>
      <c r="J1274" s="728" t="s">
        <v>934</v>
      </c>
      <c r="K1274" s="728" t="s">
        <v>2839</v>
      </c>
      <c r="L1274" s="729">
        <v>185.26</v>
      </c>
      <c r="M1274" s="729">
        <v>555.78</v>
      </c>
      <c r="N1274" s="728">
        <v>3</v>
      </c>
      <c r="O1274" s="813">
        <v>2</v>
      </c>
      <c r="P1274" s="729">
        <v>370.52</v>
      </c>
      <c r="Q1274" s="746">
        <v>0.66666666666666663</v>
      </c>
      <c r="R1274" s="728">
        <v>2</v>
      </c>
      <c r="S1274" s="746">
        <v>0.66666666666666663</v>
      </c>
      <c r="T1274" s="813">
        <v>1.5</v>
      </c>
      <c r="U1274" s="769">
        <v>0.75</v>
      </c>
    </row>
    <row r="1275" spans="1:21" ht="14.4" customHeight="1" x14ac:dyDescent="0.3">
      <c r="A1275" s="727">
        <v>32</v>
      </c>
      <c r="B1275" s="728" t="s">
        <v>2677</v>
      </c>
      <c r="C1275" s="728" t="s">
        <v>2683</v>
      </c>
      <c r="D1275" s="811" t="s">
        <v>5087</v>
      </c>
      <c r="E1275" s="812" t="s">
        <v>2705</v>
      </c>
      <c r="F1275" s="728" t="s">
        <v>2678</v>
      </c>
      <c r="G1275" s="728" t="s">
        <v>2768</v>
      </c>
      <c r="H1275" s="728" t="s">
        <v>568</v>
      </c>
      <c r="I1275" s="728" t="s">
        <v>2838</v>
      </c>
      <c r="J1275" s="728" t="s">
        <v>934</v>
      </c>
      <c r="K1275" s="728" t="s">
        <v>2839</v>
      </c>
      <c r="L1275" s="729">
        <v>103.67</v>
      </c>
      <c r="M1275" s="729">
        <v>207.34</v>
      </c>
      <c r="N1275" s="728">
        <v>2</v>
      </c>
      <c r="O1275" s="813">
        <v>1</v>
      </c>
      <c r="P1275" s="729">
        <v>207.34</v>
      </c>
      <c r="Q1275" s="746">
        <v>1</v>
      </c>
      <c r="R1275" s="728">
        <v>2</v>
      </c>
      <c r="S1275" s="746">
        <v>1</v>
      </c>
      <c r="T1275" s="813">
        <v>1</v>
      </c>
      <c r="U1275" s="769">
        <v>1</v>
      </c>
    </row>
    <row r="1276" spans="1:21" ht="14.4" customHeight="1" x14ac:dyDescent="0.3">
      <c r="A1276" s="727">
        <v>32</v>
      </c>
      <c r="B1276" s="728" t="s">
        <v>2677</v>
      </c>
      <c r="C1276" s="728" t="s">
        <v>2683</v>
      </c>
      <c r="D1276" s="811" t="s">
        <v>5087</v>
      </c>
      <c r="E1276" s="812" t="s">
        <v>2705</v>
      </c>
      <c r="F1276" s="728" t="s">
        <v>2678</v>
      </c>
      <c r="G1276" s="728" t="s">
        <v>2768</v>
      </c>
      <c r="H1276" s="728" t="s">
        <v>568</v>
      </c>
      <c r="I1276" s="728" t="s">
        <v>3881</v>
      </c>
      <c r="J1276" s="728" t="s">
        <v>3633</v>
      </c>
      <c r="K1276" s="728" t="s">
        <v>3882</v>
      </c>
      <c r="L1276" s="729">
        <v>157.78</v>
      </c>
      <c r="M1276" s="729">
        <v>157.78</v>
      </c>
      <c r="N1276" s="728">
        <v>1</v>
      </c>
      <c r="O1276" s="813">
        <v>0.5</v>
      </c>
      <c r="P1276" s="729">
        <v>157.78</v>
      </c>
      <c r="Q1276" s="746">
        <v>1</v>
      </c>
      <c r="R1276" s="728">
        <v>1</v>
      </c>
      <c r="S1276" s="746">
        <v>1</v>
      </c>
      <c r="T1276" s="813">
        <v>0.5</v>
      </c>
      <c r="U1276" s="769">
        <v>1</v>
      </c>
    </row>
    <row r="1277" spans="1:21" ht="14.4" customHeight="1" x14ac:dyDescent="0.3">
      <c r="A1277" s="727">
        <v>32</v>
      </c>
      <c r="B1277" s="728" t="s">
        <v>2677</v>
      </c>
      <c r="C1277" s="728" t="s">
        <v>2683</v>
      </c>
      <c r="D1277" s="811" t="s">
        <v>5087</v>
      </c>
      <c r="E1277" s="812" t="s">
        <v>2705</v>
      </c>
      <c r="F1277" s="728" t="s">
        <v>2678</v>
      </c>
      <c r="G1277" s="728" t="s">
        <v>2768</v>
      </c>
      <c r="H1277" s="728" t="s">
        <v>568</v>
      </c>
      <c r="I1277" s="728" t="s">
        <v>3082</v>
      </c>
      <c r="J1277" s="728" t="s">
        <v>934</v>
      </c>
      <c r="K1277" s="728" t="s">
        <v>2770</v>
      </c>
      <c r="L1277" s="729">
        <v>93.71</v>
      </c>
      <c r="M1277" s="729">
        <v>93.71</v>
      </c>
      <c r="N1277" s="728">
        <v>1</v>
      </c>
      <c r="O1277" s="813">
        <v>1</v>
      </c>
      <c r="P1277" s="729">
        <v>93.71</v>
      </c>
      <c r="Q1277" s="746">
        <v>1</v>
      </c>
      <c r="R1277" s="728">
        <v>1</v>
      </c>
      <c r="S1277" s="746">
        <v>1</v>
      </c>
      <c r="T1277" s="813">
        <v>1</v>
      </c>
      <c r="U1277" s="769">
        <v>1</v>
      </c>
    </row>
    <row r="1278" spans="1:21" ht="14.4" customHeight="1" x14ac:dyDescent="0.3">
      <c r="A1278" s="727">
        <v>32</v>
      </c>
      <c r="B1278" s="728" t="s">
        <v>2677</v>
      </c>
      <c r="C1278" s="728" t="s">
        <v>2683</v>
      </c>
      <c r="D1278" s="811" t="s">
        <v>5087</v>
      </c>
      <c r="E1278" s="812" t="s">
        <v>2705</v>
      </c>
      <c r="F1278" s="728" t="s">
        <v>2678</v>
      </c>
      <c r="G1278" s="728" t="s">
        <v>2980</v>
      </c>
      <c r="H1278" s="728" t="s">
        <v>661</v>
      </c>
      <c r="I1278" s="728" t="s">
        <v>2981</v>
      </c>
      <c r="J1278" s="728" t="s">
        <v>2982</v>
      </c>
      <c r="K1278" s="728" t="s">
        <v>2983</v>
      </c>
      <c r="L1278" s="729">
        <v>668.54</v>
      </c>
      <c r="M1278" s="729">
        <v>5348.32</v>
      </c>
      <c r="N1278" s="728">
        <v>8</v>
      </c>
      <c r="O1278" s="813">
        <v>5.5</v>
      </c>
      <c r="P1278" s="729">
        <v>5348.32</v>
      </c>
      <c r="Q1278" s="746">
        <v>1</v>
      </c>
      <c r="R1278" s="728">
        <v>8</v>
      </c>
      <c r="S1278" s="746">
        <v>1</v>
      </c>
      <c r="T1278" s="813">
        <v>5.5</v>
      </c>
      <c r="U1278" s="769">
        <v>1</v>
      </c>
    </row>
    <row r="1279" spans="1:21" ht="14.4" customHeight="1" x14ac:dyDescent="0.3">
      <c r="A1279" s="727">
        <v>32</v>
      </c>
      <c r="B1279" s="728" t="s">
        <v>2677</v>
      </c>
      <c r="C1279" s="728" t="s">
        <v>2683</v>
      </c>
      <c r="D1279" s="811" t="s">
        <v>5087</v>
      </c>
      <c r="E1279" s="812" t="s">
        <v>2705</v>
      </c>
      <c r="F1279" s="728" t="s">
        <v>2678</v>
      </c>
      <c r="G1279" s="728" t="s">
        <v>3155</v>
      </c>
      <c r="H1279" s="728" t="s">
        <v>568</v>
      </c>
      <c r="I1279" s="728" t="s">
        <v>3156</v>
      </c>
      <c r="J1279" s="728" t="s">
        <v>3157</v>
      </c>
      <c r="K1279" s="728" t="s">
        <v>3158</v>
      </c>
      <c r="L1279" s="729">
        <v>0</v>
      </c>
      <c r="M1279" s="729">
        <v>0</v>
      </c>
      <c r="N1279" s="728">
        <v>1</v>
      </c>
      <c r="O1279" s="813">
        <v>1</v>
      </c>
      <c r="P1279" s="729">
        <v>0</v>
      </c>
      <c r="Q1279" s="746"/>
      <c r="R1279" s="728">
        <v>1</v>
      </c>
      <c r="S1279" s="746">
        <v>1</v>
      </c>
      <c r="T1279" s="813">
        <v>1</v>
      </c>
      <c r="U1279" s="769">
        <v>1</v>
      </c>
    </row>
    <row r="1280" spans="1:21" ht="14.4" customHeight="1" x14ac:dyDescent="0.3">
      <c r="A1280" s="727">
        <v>32</v>
      </c>
      <c r="B1280" s="728" t="s">
        <v>2677</v>
      </c>
      <c r="C1280" s="728" t="s">
        <v>2683</v>
      </c>
      <c r="D1280" s="811" t="s">
        <v>5087</v>
      </c>
      <c r="E1280" s="812" t="s">
        <v>2705</v>
      </c>
      <c r="F1280" s="728" t="s">
        <v>2678</v>
      </c>
      <c r="G1280" s="728" t="s">
        <v>2848</v>
      </c>
      <c r="H1280" s="728" t="s">
        <v>661</v>
      </c>
      <c r="I1280" s="728" t="s">
        <v>2162</v>
      </c>
      <c r="J1280" s="728" t="s">
        <v>1167</v>
      </c>
      <c r="K1280" s="728" t="s">
        <v>2163</v>
      </c>
      <c r="L1280" s="729">
        <v>48.27</v>
      </c>
      <c r="M1280" s="729">
        <v>48.27</v>
      </c>
      <c r="N1280" s="728">
        <v>1</v>
      </c>
      <c r="O1280" s="813">
        <v>0.5</v>
      </c>
      <c r="P1280" s="729">
        <v>48.27</v>
      </c>
      <c r="Q1280" s="746">
        <v>1</v>
      </c>
      <c r="R1280" s="728">
        <v>1</v>
      </c>
      <c r="S1280" s="746">
        <v>1</v>
      </c>
      <c r="T1280" s="813">
        <v>0.5</v>
      </c>
      <c r="U1280" s="769">
        <v>1</v>
      </c>
    </row>
    <row r="1281" spans="1:21" ht="14.4" customHeight="1" x14ac:dyDescent="0.3">
      <c r="A1281" s="727">
        <v>32</v>
      </c>
      <c r="B1281" s="728" t="s">
        <v>2677</v>
      </c>
      <c r="C1281" s="728" t="s">
        <v>2683</v>
      </c>
      <c r="D1281" s="811" t="s">
        <v>5087</v>
      </c>
      <c r="E1281" s="812" t="s">
        <v>2705</v>
      </c>
      <c r="F1281" s="728" t="s">
        <v>2678</v>
      </c>
      <c r="G1281" s="728" t="s">
        <v>3549</v>
      </c>
      <c r="H1281" s="728" t="s">
        <v>661</v>
      </c>
      <c r="I1281" s="728" t="s">
        <v>2171</v>
      </c>
      <c r="J1281" s="728" t="s">
        <v>2172</v>
      </c>
      <c r="K1281" s="728" t="s">
        <v>2173</v>
      </c>
      <c r="L1281" s="729">
        <v>352.37</v>
      </c>
      <c r="M1281" s="729">
        <v>352.37</v>
      </c>
      <c r="N1281" s="728">
        <v>1</v>
      </c>
      <c r="O1281" s="813">
        <v>1</v>
      </c>
      <c r="P1281" s="729"/>
      <c r="Q1281" s="746">
        <v>0</v>
      </c>
      <c r="R1281" s="728"/>
      <c r="S1281" s="746">
        <v>0</v>
      </c>
      <c r="T1281" s="813"/>
      <c r="U1281" s="769">
        <v>0</v>
      </c>
    </row>
    <row r="1282" spans="1:21" ht="14.4" customHeight="1" x14ac:dyDescent="0.3">
      <c r="A1282" s="727">
        <v>32</v>
      </c>
      <c r="B1282" s="728" t="s">
        <v>2677</v>
      </c>
      <c r="C1282" s="728" t="s">
        <v>2683</v>
      </c>
      <c r="D1282" s="811" t="s">
        <v>5087</v>
      </c>
      <c r="E1282" s="812" t="s">
        <v>2705</v>
      </c>
      <c r="F1282" s="728" t="s">
        <v>2678</v>
      </c>
      <c r="G1282" s="728" t="s">
        <v>3549</v>
      </c>
      <c r="H1282" s="728" t="s">
        <v>661</v>
      </c>
      <c r="I1282" s="728" t="s">
        <v>3765</v>
      </c>
      <c r="J1282" s="728" t="s">
        <v>2172</v>
      </c>
      <c r="K1282" s="728" t="s">
        <v>3766</v>
      </c>
      <c r="L1282" s="729">
        <v>545.82000000000005</v>
      </c>
      <c r="M1282" s="729">
        <v>545.82000000000005</v>
      </c>
      <c r="N1282" s="728">
        <v>1</v>
      </c>
      <c r="O1282" s="813">
        <v>0.5</v>
      </c>
      <c r="P1282" s="729">
        <v>545.82000000000005</v>
      </c>
      <c r="Q1282" s="746">
        <v>1</v>
      </c>
      <c r="R1282" s="728">
        <v>1</v>
      </c>
      <c r="S1282" s="746">
        <v>1</v>
      </c>
      <c r="T1282" s="813">
        <v>0.5</v>
      </c>
      <c r="U1282" s="769">
        <v>1</v>
      </c>
    </row>
    <row r="1283" spans="1:21" ht="14.4" customHeight="1" x14ac:dyDescent="0.3">
      <c r="A1283" s="727">
        <v>32</v>
      </c>
      <c r="B1283" s="728" t="s">
        <v>2677</v>
      </c>
      <c r="C1283" s="728" t="s">
        <v>2683</v>
      </c>
      <c r="D1283" s="811" t="s">
        <v>5087</v>
      </c>
      <c r="E1283" s="812" t="s">
        <v>2705</v>
      </c>
      <c r="F1283" s="728" t="s">
        <v>2678</v>
      </c>
      <c r="G1283" s="728" t="s">
        <v>3549</v>
      </c>
      <c r="H1283" s="728" t="s">
        <v>661</v>
      </c>
      <c r="I1283" s="728" t="s">
        <v>3883</v>
      </c>
      <c r="J1283" s="728" t="s">
        <v>2172</v>
      </c>
      <c r="K1283" s="728" t="s">
        <v>3884</v>
      </c>
      <c r="L1283" s="729">
        <v>819.07</v>
      </c>
      <c r="M1283" s="729">
        <v>819.07</v>
      </c>
      <c r="N1283" s="728">
        <v>1</v>
      </c>
      <c r="O1283" s="813">
        <v>0.5</v>
      </c>
      <c r="P1283" s="729"/>
      <c r="Q1283" s="746">
        <v>0</v>
      </c>
      <c r="R1283" s="728"/>
      <c r="S1283" s="746">
        <v>0</v>
      </c>
      <c r="T1283" s="813"/>
      <c r="U1283" s="769">
        <v>0</v>
      </c>
    </row>
    <row r="1284" spans="1:21" ht="14.4" customHeight="1" x14ac:dyDescent="0.3">
      <c r="A1284" s="727">
        <v>32</v>
      </c>
      <c r="B1284" s="728" t="s">
        <v>2677</v>
      </c>
      <c r="C1284" s="728" t="s">
        <v>2683</v>
      </c>
      <c r="D1284" s="811" t="s">
        <v>5087</v>
      </c>
      <c r="E1284" s="812" t="s">
        <v>2705</v>
      </c>
      <c r="F1284" s="728" t="s">
        <v>2678</v>
      </c>
      <c r="G1284" s="728" t="s">
        <v>2852</v>
      </c>
      <c r="H1284" s="728" t="s">
        <v>661</v>
      </c>
      <c r="I1284" s="728" t="s">
        <v>2423</v>
      </c>
      <c r="J1284" s="728" t="s">
        <v>1359</v>
      </c>
      <c r="K1284" s="728" t="s">
        <v>2421</v>
      </c>
      <c r="L1284" s="729">
        <v>84.89</v>
      </c>
      <c r="M1284" s="729">
        <v>254.67000000000002</v>
      </c>
      <c r="N1284" s="728">
        <v>3</v>
      </c>
      <c r="O1284" s="813">
        <v>0.5</v>
      </c>
      <c r="P1284" s="729">
        <v>254.67000000000002</v>
      </c>
      <c r="Q1284" s="746">
        <v>1</v>
      </c>
      <c r="R1284" s="728">
        <v>3</v>
      </c>
      <c r="S1284" s="746">
        <v>1</v>
      </c>
      <c r="T1284" s="813">
        <v>0.5</v>
      </c>
      <c r="U1284" s="769">
        <v>1</v>
      </c>
    </row>
    <row r="1285" spans="1:21" ht="14.4" customHeight="1" x14ac:dyDescent="0.3">
      <c r="A1285" s="727">
        <v>32</v>
      </c>
      <c r="B1285" s="728" t="s">
        <v>2677</v>
      </c>
      <c r="C1285" s="728" t="s">
        <v>2683</v>
      </c>
      <c r="D1285" s="811" t="s">
        <v>5087</v>
      </c>
      <c r="E1285" s="812" t="s">
        <v>2705</v>
      </c>
      <c r="F1285" s="728" t="s">
        <v>2678</v>
      </c>
      <c r="G1285" s="728" t="s">
        <v>2852</v>
      </c>
      <c r="H1285" s="728" t="s">
        <v>661</v>
      </c>
      <c r="I1285" s="728" t="s">
        <v>3885</v>
      </c>
      <c r="J1285" s="728" t="s">
        <v>1369</v>
      </c>
      <c r="K1285" s="728" t="s">
        <v>1348</v>
      </c>
      <c r="L1285" s="729">
        <v>129.51</v>
      </c>
      <c r="M1285" s="729">
        <v>129.51</v>
      </c>
      <c r="N1285" s="728">
        <v>1</v>
      </c>
      <c r="O1285" s="813">
        <v>0.5</v>
      </c>
      <c r="P1285" s="729">
        <v>129.51</v>
      </c>
      <c r="Q1285" s="746">
        <v>1</v>
      </c>
      <c r="R1285" s="728">
        <v>1</v>
      </c>
      <c r="S1285" s="746">
        <v>1</v>
      </c>
      <c r="T1285" s="813">
        <v>0.5</v>
      </c>
      <c r="U1285" s="769">
        <v>1</v>
      </c>
    </row>
    <row r="1286" spans="1:21" ht="14.4" customHeight="1" x14ac:dyDescent="0.3">
      <c r="A1286" s="727">
        <v>32</v>
      </c>
      <c r="B1286" s="728" t="s">
        <v>2677</v>
      </c>
      <c r="C1286" s="728" t="s">
        <v>2683</v>
      </c>
      <c r="D1286" s="811" t="s">
        <v>5087</v>
      </c>
      <c r="E1286" s="812" t="s">
        <v>2705</v>
      </c>
      <c r="F1286" s="728" t="s">
        <v>2678</v>
      </c>
      <c r="G1286" s="728" t="s">
        <v>2852</v>
      </c>
      <c r="H1286" s="728" t="s">
        <v>661</v>
      </c>
      <c r="I1286" s="728" t="s">
        <v>2429</v>
      </c>
      <c r="J1286" s="728" t="s">
        <v>1370</v>
      </c>
      <c r="K1286" s="728" t="s">
        <v>1348</v>
      </c>
      <c r="L1286" s="729">
        <v>129.51</v>
      </c>
      <c r="M1286" s="729">
        <v>1424.61</v>
      </c>
      <c r="N1286" s="728">
        <v>11</v>
      </c>
      <c r="O1286" s="813">
        <v>1.5</v>
      </c>
      <c r="P1286" s="729">
        <v>777.06</v>
      </c>
      <c r="Q1286" s="746">
        <v>0.54545454545454541</v>
      </c>
      <c r="R1286" s="728">
        <v>6</v>
      </c>
      <c r="S1286" s="746">
        <v>0.54545454545454541</v>
      </c>
      <c r="T1286" s="813">
        <v>0.5</v>
      </c>
      <c r="U1286" s="769">
        <v>0.33333333333333331</v>
      </c>
    </row>
    <row r="1287" spans="1:21" ht="14.4" customHeight="1" x14ac:dyDescent="0.3">
      <c r="A1287" s="727">
        <v>32</v>
      </c>
      <c r="B1287" s="728" t="s">
        <v>2677</v>
      </c>
      <c r="C1287" s="728" t="s">
        <v>2683</v>
      </c>
      <c r="D1287" s="811" t="s">
        <v>5087</v>
      </c>
      <c r="E1287" s="812" t="s">
        <v>2705</v>
      </c>
      <c r="F1287" s="728" t="s">
        <v>2678</v>
      </c>
      <c r="G1287" s="728" t="s">
        <v>2852</v>
      </c>
      <c r="H1287" s="728" t="s">
        <v>661</v>
      </c>
      <c r="I1287" s="728" t="s">
        <v>2430</v>
      </c>
      <c r="J1287" s="728" t="s">
        <v>1368</v>
      </c>
      <c r="K1287" s="728" t="s">
        <v>1348</v>
      </c>
      <c r="L1287" s="729">
        <v>130.38999999999999</v>
      </c>
      <c r="M1287" s="729">
        <v>651.94999999999993</v>
      </c>
      <c r="N1287" s="728">
        <v>5</v>
      </c>
      <c r="O1287" s="813">
        <v>0.5</v>
      </c>
      <c r="P1287" s="729"/>
      <c r="Q1287" s="746">
        <v>0</v>
      </c>
      <c r="R1287" s="728"/>
      <c r="S1287" s="746">
        <v>0</v>
      </c>
      <c r="T1287" s="813"/>
      <c r="U1287" s="769">
        <v>0</v>
      </c>
    </row>
    <row r="1288" spans="1:21" ht="14.4" customHeight="1" x14ac:dyDescent="0.3">
      <c r="A1288" s="727">
        <v>32</v>
      </c>
      <c r="B1288" s="728" t="s">
        <v>2677</v>
      </c>
      <c r="C1288" s="728" t="s">
        <v>2683</v>
      </c>
      <c r="D1288" s="811" t="s">
        <v>5087</v>
      </c>
      <c r="E1288" s="812" t="s">
        <v>2705</v>
      </c>
      <c r="F1288" s="728" t="s">
        <v>2678</v>
      </c>
      <c r="G1288" s="728" t="s">
        <v>2852</v>
      </c>
      <c r="H1288" s="728" t="s">
        <v>661</v>
      </c>
      <c r="I1288" s="728" t="s">
        <v>2418</v>
      </c>
      <c r="J1288" s="728" t="s">
        <v>1355</v>
      </c>
      <c r="K1288" s="728" t="s">
        <v>1351</v>
      </c>
      <c r="L1288" s="729">
        <v>129.51</v>
      </c>
      <c r="M1288" s="729">
        <v>388.53</v>
      </c>
      <c r="N1288" s="728">
        <v>3</v>
      </c>
      <c r="O1288" s="813">
        <v>0.5</v>
      </c>
      <c r="P1288" s="729">
        <v>388.53</v>
      </c>
      <c r="Q1288" s="746">
        <v>1</v>
      </c>
      <c r="R1288" s="728">
        <v>3</v>
      </c>
      <c r="S1288" s="746">
        <v>1</v>
      </c>
      <c r="T1288" s="813">
        <v>0.5</v>
      </c>
      <c r="U1288" s="769">
        <v>1</v>
      </c>
    </row>
    <row r="1289" spans="1:21" ht="14.4" customHeight="1" x14ac:dyDescent="0.3">
      <c r="A1289" s="727">
        <v>32</v>
      </c>
      <c r="B1289" s="728" t="s">
        <v>2677</v>
      </c>
      <c r="C1289" s="728" t="s">
        <v>2683</v>
      </c>
      <c r="D1289" s="811" t="s">
        <v>5087</v>
      </c>
      <c r="E1289" s="812" t="s">
        <v>2705</v>
      </c>
      <c r="F1289" s="728" t="s">
        <v>2678</v>
      </c>
      <c r="G1289" s="728" t="s">
        <v>2773</v>
      </c>
      <c r="H1289" s="728" t="s">
        <v>568</v>
      </c>
      <c r="I1289" s="728" t="s">
        <v>2855</v>
      </c>
      <c r="J1289" s="728" t="s">
        <v>2856</v>
      </c>
      <c r="K1289" s="728" t="s">
        <v>2857</v>
      </c>
      <c r="L1289" s="729">
        <v>21.92</v>
      </c>
      <c r="M1289" s="729">
        <v>21.92</v>
      </c>
      <c r="N1289" s="728">
        <v>1</v>
      </c>
      <c r="O1289" s="813">
        <v>1</v>
      </c>
      <c r="P1289" s="729"/>
      <c r="Q1289" s="746">
        <v>0</v>
      </c>
      <c r="R1289" s="728"/>
      <c r="S1289" s="746">
        <v>0</v>
      </c>
      <c r="T1289" s="813"/>
      <c r="U1289" s="769">
        <v>0</v>
      </c>
    </row>
    <row r="1290" spans="1:21" ht="14.4" customHeight="1" x14ac:dyDescent="0.3">
      <c r="A1290" s="727">
        <v>32</v>
      </c>
      <c r="B1290" s="728" t="s">
        <v>2677</v>
      </c>
      <c r="C1290" s="728" t="s">
        <v>2683</v>
      </c>
      <c r="D1290" s="811" t="s">
        <v>5087</v>
      </c>
      <c r="E1290" s="812" t="s">
        <v>2705</v>
      </c>
      <c r="F1290" s="728" t="s">
        <v>2678</v>
      </c>
      <c r="G1290" s="728" t="s">
        <v>2773</v>
      </c>
      <c r="H1290" s="728" t="s">
        <v>568</v>
      </c>
      <c r="I1290" s="728" t="s">
        <v>2855</v>
      </c>
      <c r="J1290" s="728" t="s">
        <v>2856</v>
      </c>
      <c r="K1290" s="728" t="s">
        <v>2857</v>
      </c>
      <c r="L1290" s="729">
        <v>24.78</v>
      </c>
      <c r="M1290" s="729">
        <v>173.46</v>
      </c>
      <c r="N1290" s="728">
        <v>7</v>
      </c>
      <c r="O1290" s="813">
        <v>2</v>
      </c>
      <c r="P1290" s="729"/>
      <c r="Q1290" s="746">
        <v>0</v>
      </c>
      <c r="R1290" s="728"/>
      <c r="S1290" s="746">
        <v>0</v>
      </c>
      <c r="T1290" s="813"/>
      <c r="U1290" s="769">
        <v>0</v>
      </c>
    </row>
    <row r="1291" spans="1:21" ht="14.4" customHeight="1" x14ac:dyDescent="0.3">
      <c r="A1291" s="727">
        <v>32</v>
      </c>
      <c r="B1291" s="728" t="s">
        <v>2677</v>
      </c>
      <c r="C1291" s="728" t="s">
        <v>2683</v>
      </c>
      <c r="D1291" s="811" t="s">
        <v>5087</v>
      </c>
      <c r="E1291" s="812" t="s">
        <v>2705</v>
      </c>
      <c r="F1291" s="728" t="s">
        <v>2678</v>
      </c>
      <c r="G1291" s="728" t="s">
        <v>2773</v>
      </c>
      <c r="H1291" s="728" t="s">
        <v>568</v>
      </c>
      <c r="I1291" s="728" t="s">
        <v>2774</v>
      </c>
      <c r="J1291" s="728" t="s">
        <v>2775</v>
      </c>
      <c r="K1291" s="728" t="s">
        <v>2776</v>
      </c>
      <c r="L1291" s="729">
        <v>99.11</v>
      </c>
      <c r="M1291" s="729">
        <v>198.22</v>
      </c>
      <c r="N1291" s="728">
        <v>2</v>
      </c>
      <c r="O1291" s="813">
        <v>1</v>
      </c>
      <c r="P1291" s="729">
        <v>99.11</v>
      </c>
      <c r="Q1291" s="746">
        <v>0.5</v>
      </c>
      <c r="R1291" s="728">
        <v>1</v>
      </c>
      <c r="S1291" s="746">
        <v>0.5</v>
      </c>
      <c r="T1291" s="813">
        <v>0.5</v>
      </c>
      <c r="U1291" s="769">
        <v>0.5</v>
      </c>
    </row>
    <row r="1292" spans="1:21" ht="14.4" customHeight="1" x14ac:dyDescent="0.3">
      <c r="A1292" s="727">
        <v>32</v>
      </c>
      <c r="B1292" s="728" t="s">
        <v>2677</v>
      </c>
      <c r="C1292" s="728" t="s">
        <v>2683</v>
      </c>
      <c r="D1292" s="811" t="s">
        <v>5087</v>
      </c>
      <c r="E1292" s="812" t="s">
        <v>2705</v>
      </c>
      <c r="F1292" s="728" t="s">
        <v>2678</v>
      </c>
      <c r="G1292" s="728" t="s">
        <v>2773</v>
      </c>
      <c r="H1292" s="728" t="s">
        <v>568</v>
      </c>
      <c r="I1292" s="728" t="s">
        <v>2774</v>
      </c>
      <c r="J1292" s="728" t="s">
        <v>2775</v>
      </c>
      <c r="K1292" s="728" t="s">
        <v>2776</v>
      </c>
      <c r="L1292" s="729">
        <v>87.67</v>
      </c>
      <c r="M1292" s="729">
        <v>263.01</v>
      </c>
      <c r="N1292" s="728">
        <v>3</v>
      </c>
      <c r="O1292" s="813">
        <v>2.5</v>
      </c>
      <c r="P1292" s="729"/>
      <c r="Q1292" s="746">
        <v>0</v>
      </c>
      <c r="R1292" s="728"/>
      <c r="S1292" s="746">
        <v>0</v>
      </c>
      <c r="T1292" s="813"/>
      <c r="U1292" s="769">
        <v>0</v>
      </c>
    </row>
    <row r="1293" spans="1:21" ht="14.4" customHeight="1" x14ac:dyDescent="0.3">
      <c r="A1293" s="727">
        <v>32</v>
      </c>
      <c r="B1293" s="728" t="s">
        <v>2677</v>
      </c>
      <c r="C1293" s="728" t="s">
        <v>2683</v>
      </c>
      <c r="D1293" s="811" t="s">
        <v>5087</v>
      </c>
      <c r="E1293" s="812" t="s">
        <v>2705</v>
      </c>
      <c r="F1293" s="728" t="s">
        <v>2678</v>
      </c>
      <c r="G1293" s="728" t="s">
        <v>2858</v>
      </c>
      <c r="H1293" s="728" t="s">
        <v>568</v>
      </c>
      <c r="I1293" s="728" t="s">
        <v>3886</v>
      </c>
      <c r="J1293" s="728" t="s">
        <v>3887</v>
      </c>
      <c r="K1293" s="728" t="s">
        <v>3888</v>
      </c>
      <c r="L1293" s="729">
        <v>0</v>
      </c>
      <c r="M1293" s="729">
        <v>0</v>
      </c>
      <c r="N1293" s="728">
        <v>6</v>
      </c>
      <c r="O1293" s="813">
        <v>0.5</v>
      </c>
      <c r="P1293" s="729">
        <v>0</v>
      </c>
      <c r="Q1293" s="746"/>
      <c r="R1293" s="728">
        <v>6</v>
      </c>
      <c r="S1293" s="746">
        <v>1</v>
      </c>
      <c r="T1293" s="813">
        <v>0.5</v>
      </c>
      <c r="U1293" s="769">
        <v>1</v>
      </c>
    </row>
    <row r="1294" spans="1:21" ht="14.4" customHeight="1" x14ac:dyDescent="0.3">
      <c r="A1294" s="727">
        <v>32</v>
      </c>
      <c r="B1294" s="728" t="s">
        <v>2677</v>
      </c>
      <c r="C1294" s="728" t="s">
        <v>2683</v>
      </c>
      <c r="D1294" s="811" t="s">
        <v>5087</v>
      </c>
      <c r="E1294" s="812" t="s">
        <v>2705</v>
      </c>
      <c r="F1294" s="728" t="s">
        <v>2678</v>
      </c>
      <c r="G1294" s="728" t="s">
        <v>3835</v>
      </c>
      <c r="H1294" s="728" t="s">
        <v>568</v>
      </c>
      <c r="I1294" s="728" t="s">
        <v>3889</v>
      </c>
      <c r="J1294" s="728" t="s">
        <v>3890</v>
      </c>
      <c r="K1294" s="728" t="s">
        <v>687</v>
      </c>
      <c r="L1294" s="729">
        <v>0</v>
      </c>
      <c r="M1294" s="729">
        <v>0</v>
      </c>
      <c r="N1294" s="728">
        <v>3</v>
      </c>
      <c r="O1294" s="813">
        <v>1.5</v>
      </c>
      <c r="P1294" s="729">
        <v>0</v>
      </c>
      <c r="Q1294" s="746"/>
      <c r="R1294" s="728">
        <v>1</v>
      </c>
      <c r="S1294" s="746">
        <v>0.33333333333333331</v>
      </c>
      <c r="T1294" s="813">
        <v>0.5</v>
      </c>
      <c r="U1294" s="769">
        <v>0.33333333333333331</v>
      </c>
    </row>
    <row r="1295" spans="1:21" ht="14.4" customHeight="1" x14ac:dyDescent="0.3">
      <c r="A1295" s="727">
        <v>32</v>
      </c>
      <c r="B1295" s="728" t="s">
        <v>2677</v>
      </c>
      <c r="C1295" s="728" t="s">
        <v>2683</v>
      </c>
      <c r="D1295" s="811" t="s">
        <v>5087</v>
      </c>
      <c r="E1295" s="812" t="s">
        <v>2705</v>
      </c>
      <c r="F1295" s="728" t="s">
        <v>2678</v>
      </c>
      <c r="G1295" s="728" t="s">
        <v>3835</v>
      </c>
      <c r="H1295" s="728" t="s">
        <v>568</v>
      </c>
      <c r="I1295" s="728" t="s">
        <v>3891</v>
      </c>
      <c r="J1295" s="728" t="s">
        <v>3890</v>
      </c>
      <c r="K1295" s="728" t="s">
        <v>3892</v>
      </c>
      <c r="L1295" s="729">
        <v>0</v>
      </c>
      <c r="M1295" s="729">
        <v>0</v>
      </c>
      <c r="N1295" s="728">
        <v>1</v>
      </c>
      <c r="O1295" s="813">
        <v>0.5</v>
      </c>
      <c r="P1295" s="729"/>
      <c r="Q1295" s="746"/>
      <c r="R1295" s="728"/>
      <c r="S1295" s="746">
        <v>0</v>
      </c>
      <c r="T1295" s="813"/>
      <c r="U1295" s="769">
        <v>0</v>
      </c>
    </row>
    <row r="1296" spans="1:21" ht="14.4" customHeight="1" x14ac:dyDescent="0.3">
      <c r="A1296" s="727">
        <v>32</v>
      </c>
      <c r="B1296" s="728" t="s">
        <v>2677</v>
      </c>
      <c r="C1296" s="728" t="s">
        <v>2683</v>
      </c>
      <c r="D1296" s="811" t="s">
        <v>5087</v>
      </c>
      <c r="E1296" s="812" t="s">
        <v>2705</v>
      </c>
      <c r="F1296" s="728" t="s">
        <v>2678</v>
      </c>
      <c r="G1296" s="728" t="s">
        <v>2930</v>
      </c>
      <c r="H1296" s="728" t="s">
        <v>661</v>
      </c>
      <c r="I1296" s="728" t="s">
        <v>2326</v>
      </c>
      <c r="J1296" s="728" t="s">
        <v>2327</v>
      </c>
      <c r="K1296" s="728" t="s">
        <v>2328</v>
      </c>
      <c r="L1296" s="729">
        <v>0</v>
      </c>
      <c r="M1296" s="729">
        <v>0</v>
      </c>
      <c r="N1296" s="728">
        <v>1</v>
      </c>
      <c r="O1296" s="813">
        <v>0.5</v>
      </c>
      <c r="P1296" s="729">
        <v>0</v>
      </c>
      <c r="Q1296" s="746"/>
      <c r="R1296" s="728">
        <v>1</v>
      </c>
      <c r="S1296" s="746">
        <v>1</v>
      </c>
      <c r="T1296" s="813">
        <v>0.5</v>
      </c>
      <c r="U1296" s="769">
        <v>1</v>
      </c>
    </row>
    <row r="1297" spans="1:21" ht="14.4" customHeight="1" x14ac:dyDescent="0.3">
      <c r="A1297" s="727">
        <v>32</v>
      </c>
      <c r="B1297" s="728" t="s">
        <v>2677</v>
      </c>
      <c r="C1297" s="728" t="s">
        <v>2683</v>
      </c>
      <c r="D1297" s="811" t="s">
        <v>5087</v>
      </c>
      <c r="E1297" s="812" t="s">
        <v>2705</v>
      </c>
      <c r="F1297" s="728" t="s">
        <v>2678</v>
      </c>
      <c r="G1297" s="728" t="s">
        <v>2866</v>
      </c>
      <c r="H1297" s="728" t="s">
        <v>568</v>
      </c>
      <c r="I1297" s="728" t="s">
        <v>3893</v>
      </c>
      <c r="J1297" s="728" t="s">
        <v>1288</v>
      </c>
      <c r="K1297" s="728" t="s">
        <v>3894</v>
      </c>
      <c r="L1297" s="729">
        <v>126.23</v>
      </c>
      <c r="M1297" s="729">
        <v>126.23</v>
      </c>
      <c r="N1297" s="728">
        <v>1</v>
      </c>
      <c r="O1297" s="813">
        <v>0.5</v>
      </c>
      <c r="P1297" s="729"/>
      <c r="Q1297" s="746">
        <v>0</v>
      </c>
      <c r="R1297" s="728"/>
      <c r="S1297" s="746">
        <v>0</v>
      </c>
      <c r="T1297" s="813"/>
      <c r="U1297" s="769">
        <v>0</v>
      </c>
    </row>
    <row r="1298" spans="1:21" ht="14.4" customHeight="1" x14ac:dyDescent="0.3">
      <c r="A1298" s="727">
        <v>32</v>
      </c>
      <c r="B1298" s="728" t="s">
        <v>2677</v>
      </c>
      <c r="C1298" s="728" t="s">
        <v>2683</v>
      </c>
      <c r="D1298" s="811" t="s">
        <v>5087</v>
      </c>
      <c r="E1298" s="812" t="s">
        <v>2705</v>
      </c>
      <c r="F1298" s="728" t="s">
        <v>2678</v>
      </c>
      <c r="G1298" s="728" t="s">
        <v>2777</v>
      </c>
      <c r="H1298" s="728" t="s">
        <v>568</v>
      </c>
      <c r="I1298" s="728" t="s">
        <v>2869</v>
      </c>
      <c r="J1298" s="728" t="s">
        <v>722</v>
      </c>
      <c r="K1298" s="728" t="s">
        <v>2870</v>
      </c>
      <c r="L1298" s="729">
        <v>42.54</v>
      </c>
      <c r="M1298" s="729">
        <v>42.54</v>
      </c>
      <c r="N1298" s="728">
        <v>1</v>
      </c>
      <c r="O1298" s="813">
        <v>1</v>
      </c>
      <c r="P1298" s="729"/>
      <c r="Q1298" s="746">
        <v>0</v>
      </c>
      <c r="R1298" s="728"/>
      <c r="S1298" s="746">
        <v>0</v>
      </c>
      <c r="T1298" s="813"/>
      <c r="U1298" s="769">
        <v>0</v>
      </c>
    </row>
    <row r="1299" spans="1:21" ht="14.4" customHeight="1" x14ac:dyDescent="0.3">
      <c r="A1299" s="727">
        <v>32</v>
      </c>
      <c r="B1299" s="728" t="s">
        <v>2677</v>
      </c>
      <c r="C1299" s="728" t="s">
        <v>2683</v>
      </c>
      <c r="D1299" s="811" t="s">
        <v>5087</v>
      </c>
      <c r="E1299" s="812" t="s">
        <v>2705</v>
      </c>
      <c r="F1299" s="728" t="s">
        <v>2678</v>
      </c>
      <c r="G1299" s="728" t="s">
        <v>2777</v>
      </c>
      <c r="H1299" s="728" t="s">
        <v>568</v>
      </c>
      <c r="I1299" s="728" t="s">
        <v>2778</v>
      </c>
      <c r="J1299" s="728" t="s">
        <v>1431</v>
      </c>
      <c r="K1299" s="728" t="s">
        <v>2779</v>
      </c>
      <c r="L1299" s="729">
        <v>66.88</v>
      </c>
      <c r="M1299" s="729">
        <v>200.64</v>
      </c>
      <c r="N1299" s="728">
        <v>3</v>
      </c>
      <c r="O1299" s="813">
        <v>1</v>
      </c>
      <c r="P1299" s="729">
        <v>200.64</v>
      </c>
      <c r="Q1299" s="746">
        <v>1</v>
      </c>
      <c r="R1299" s="728">
        <v>3</v>
      </c>
      <c r="S1299" s="746">
        <v>1</v>
      </c>
      <c r="T1299" s="813">
        <v>1</v>
      </c>
      <c r="U1299" s="769">
        <v>1</v>
      </c>
    </row>
    <row r="1300" spans="1:21" ht="14.4" customHeight="1" x14ac:dyDescent="0.3">
      <c r="A1300" s="727">
        <v>32</v>
      </c>
      <c r="B1300" s="728" t="s">
        <v>2677</v>
      </c>
      <c r="C1300" s="728" t="s">
        <v>2683</v>
      </c>
      <c r="D1300" s="811" t="s">
        <v>5087</v>
      </c>
      <c r="E1300" s="812" t="s">
        <v>2705</v>
      </c>
      <c r="F1300" s="728" t="s">
        <v>2678</v>
      </c>
      <c r="G1300" s="728" t="s">
        <v>3100</v>
      </c>
      <c r="H1300" s="728" t="s">
        <v>568</v>
      </c>
      <c r="I1300" s="728" t="s">
        <v>3895</v>
      </c>
      <c r="J1300" s="728" t="s">
        <v>3896</v>
      </c>
      <c r="K1300" s="728" t="s">
        <v>3897</v>
      </c>
      <c r="L1300" s="729">
        <v>101.2</v>
      </c>
      <c r="M1300" s="729">
        <v>101.2</v>
      </c>
      <c r="N1300" s="728">
        <v>1</v>
      </c>
      <c r="O1300" s="813">
        <v>1</v>
      </c>
      <c r="P1300" s="729">
        <v>101.2</v>
      </c>
      <c r="Q1300" s="746">
        <v>1</v>
      </c>
      <c r="R1300" s="728">
        <v>1</v>
      </c>
      <c r="S1300" s="746">
        <v>1</v>
      </c>
      <c r="T1300" s="813">
        <v>1</v>
      </c>
      <c r="U1300" s="769">
        <v>1</v>
      </c>
    </row>
    <row r="1301" spans="1:21" ht="14.4" customHeight="1" x14ac:dyDescent="0.3">
      <c r="A1301" s="727">
        <v>32</v>
      </c>
      <c r="B1301" s="728" t="s">
        <v>2677</v>
      </c>
      <c r="C1301" s="728" t="s">
        <v>2683</v>
      </c>
      <c r="D1301" s="811" t="s">
        <v>5087</v>
      </c>
      <c r="E1301" s="812" t="s">
        <v>2705</v>
      </c>
      <c r="F1301" s="728" t="s">
        <v>2678</v>
      </c>
      <c r="G1301" s="728" t="s">
        <v>2784</v>
      </c>
      <c r="H1301" s="728" t="s">
        <v>661</v>
      </c>
      <c r="I1301" s="728" t="s">
        <v>2271</v>
      </c>
      <c r="J1301" s="728" t="s">
        <v>2272</v>
      </c>
      <c r="K1301" s="728" t="s">
        <v>2232</v>
      </c>
      <c r="L1301" s="729">
        <v>339.8</v>
      </c>
      <c r="M1301" s="729">
        <v>1359.2</v>
      </c>
      <c r="N1301" s="728">
        <v>4</v>
      </c>
      <c r="O1301" s="813">
        <v>0.5</v>
      </c>
      <c r="P1301" s="729">
        <v>1359.2</v>
      </c>
      <c r="Q1301" s="746">
        <v>1</v>
      </c>
      <c r="R1301" s="728">
        <v>4</v>
      </c>
      <c r="S1301" s="746">
        <v>1</v>
      </c>
      <c r="T1301" s="813">
        <v>0.5</v>
      </c>
      <c r="U1301" s="769">
        <v>1</v>
      </c>
    </row>
    <row r="1302" spans="1:21" ht="14.4" customHeight="1" x14ac:dyDescent="0.3">
      <c r="A1302" s="727">
        <v>32</v>
      </c>
      <c r="B1302" s="728" t="s">
        <v>2677</v>
      </c>
      <c r="C1302" s="728" t="s">
        <v>2683</v>
      </c>
      <c r="D1302" s="811" t="s">
        <v>5087</v>
      </c>
      <c r="E1302" s="812" t="s">
        <v>2705</v>
      </c>
      <c r="F1302" s="728" t="s">
        <v>2678</v>
      </c>
      <c r="G1302" s="728" t="s">
        <v>1303</v>
      </c>
      <c r="H1302" s="728" t="s">
        <v>661</v>
      </c>
      <c r="I1302" s="728" t="s">
        <v>3410</v>
      </c>
      <c r="J1302" s="728" t="s">
        <v>2131</v>
      </c>
      <c r="K1302" s="728" t="s">
        <v>3411</v>
      </c>
      <c r="L1302" s="729">
        <v>184.74</v>
      </c>
      <c r="M1302" s="729">
        <v>184.74</v>
      </c>
      <c r="N1302" s="728">
        <v>1</v>
      </c>
      <c r="O1302" s="813">
        <v>1</v>
      </c>
      <c r="P1302" s="729">
        <v>184.74</v>
      </c>
      <c r="Q1302" s="746">
        <v>1</v>
      </c>
      <c r="R1302" s="728">
        <v>1</v>
      </c>
      <c r="S1302" s="746">
        <v>1</v>
      </c>
      <c r="T1302" s="813">
        <v>1</v>
      </c>
      <c r="U1302" s="769">
        <v>1</v>
      </c>
    </row>
    <row r="1303" spans="1:21" ht="14.4" customHeight="1" x14ac:dyDescent="0.3">
      <c r="A1303" s="727">
        <v>32</v>
      </c>
      <c r="B1303" s="728" t="s">
        <v>2677</v>
      </c>
      <c r="C1303" s="728" t="s">
        <v>2683</v>
      </c>
      <c r="D1303" s="811" t="s">
        <v>5087</v>
      </c>
      <c r="E1303" s="812" t="s">
        <v>2705</v>
      </c>
      <c r="F1303" s="728" t="s">
        <v>2678</v>
      </c>
      <c r="G1303" s="728" t="s">
        <v>2877</v>
      </c>
      <c r="H1303" s="728" t="s">
        <v>661</v>
      </c>
      <c r="I1303" s="728" t="s">
        <v>2359</v>
      </c>
      <c r="J1303" s="728" t="s">
        <v>1325</v>
      </c>
      <c r="K1303" s="728" t="s">
        <v>2360</v>
      </c>
      <c r="L1303" s="729">
        <v>0</v>
      </c>
      <c r="M1303" s="729">
        <v>0</v>
      </c>
      <c r="N1303" s="728">
        <v>2</v>
      </c>
      <c r="O1303" s="813">
        <v>1.5</v>
      </c>
      <c r="P1303" s="729"/>
      <c r="Q1303" s="746"/>
      <c r="R1303" s="728"/>
      <c r="S1303" s="746">
        <v>0</v>
      </c>
      <c r="T1303" s="813"/>
      <c r="U1303" s="769">
        <v>0</v>
      </c>
    </row>
    <row r="1304" spans="1:21" ht="14.4" customHeight="1" x14ac:dyDescent="0.3">
      <c r="A1304" s="727">
        <v>32</v>
      </c>
      <c r="B1304" s="728" t="s">
        <v>2677</v>
      </c>
      <c r="C1304" s="728" t="s">
        <v>2683</v>
      </c>
      <c r="D1304" s="811" t="s">
        <v>5087</v>
      </c>
      <c r="E1304" s="812" t="s">
        <v>2705</v>
      </c>
      <c r="F1304" s="728" t="s">
        <v>2678</v>
      </c>
      <c r="G1304" s="728" t="s">
        <v>3581</v>
      </c>
      <c r="H1304" s="728" t="s">
        <v>568</v>
      </c>
      <c r="I1304" s="728" t="s">
        <v>3582</v>
      </c>
      <c r="J1304" s="728" t="s">
        <v>3583</v>
      </c>
      <c r="K1304" s="728" t="s">
        <v>3584</v>
      </c>
      <c r="L1304" s="729">
        <v>277.70999999999998</v>
      </c>
      <c r="M1304" s="729">
        <v>555.41999999999996</v>
      </c>
      <c r="N1304" s="728">
        <v>2</v>
      </c>
      <c r="O1304" s="813">
        <v>2</v>
      </c>
      <c r="P1304" s="729"/>
      <c r="Q1304" s="746">
        <v>0</v>
      </c>
      <c r="R1304" s="728"/>
      <c r="S1304" s="746">
        <v>0</v>
      </c>
      <c r="T1304" s="813"/>
      <c r="U1304" s="769">
        <v>0</v>
      </c>
    </row>
    <row r="1305" spans="1:21" ht="14.4" customHeight="1" x14ac:dyDescent="0.3">
      <c r="A1305" s="727">
        <v>32</v>
      </c>
      <c r="B1305" s="728" t="s">
        <v>2677</v>
      </c>
      <c r="C1305" s="728" t="s">
        <v>2683</v>
      </c>
      <c r="D1305" s="811" t="s">
        <v>5087</v>
      </c>
      <c r="E1305" s="812" t="s">
        <v>2705</v>
      </c>
      <c r="F1305" s="728" t="s">
        <v>2678</v>
      </c>
      <c r="G1305" s="728" t="s">
        <v>3250</v>
      </c>
      <c r="H1305" s="728" t="s">
        <v>568</v>
      </c>
      <c r="I1305" s="728" t="s">
        <v>2264</v>
      </c>
      <c r="J1305" s="728" t="s">
        <v>2265</v>
      </c>
      <c r="K1305" s="728" t="s">
        <v>2266</v>
      </c>
      <c r="L1305" s="729">
        <v>11800.32</v>
      </c>
      <c r="M1305" s="729">
        <v>70801.919999999998</v>
      </c>
      <c r="N1305" s="728">
        <v>6</v>
      </c>
      <c r="O1305" s="813">
        <v>3</v>
      </c>
      <c r="P1305" s="729">
        <v>70801.919999999998</v>
      </c>
      <c r="Q1305" s="746">
        <v>1</v>
      </c>
      <c r="R1305" s="728">
        <v>6</v>
      </c>
      <c r="S1305" s="746">
        <v>1</v>
      </c>
      <c r="T1305" s="813">
        <v>3</v>
      </c>
      <c r="U1305" s="769">
        <v>1</v>
      </c>
    </row>
    <row r="1306" spans="1:21" ht="14.4" customHeight="1" x14ac:dyDescent="0.3">
      <c r="A1306" s="727">
        <v>32</v>
      </c>
      <c r="B1306" s="728" t="s">
        <v>2677</v>
      </c>
      <c r="C1306" s="728" t="s">
        <v>2683</v>
      </c>
      <c r="D1306" s="811" t="s">
        <v>5087</v>
      </c>
      <c r="E1306" s="812" t="s">
        <v>2705</v>
      </c>
      <c r="F1306" s="728" t="s">
        <v>2678</v>
      </c>
      <c r="G1306" s="728" t="s">
        <v>3898</v>
      </c>
      <c r="H1306" s="728" t="s">
        <v>568</v>
      </c>
      <c r="I1306" s="728" t="s">
        <v>3899</v>
      </c>
      <c r="J1306" s="728" t="s">
        <v>3900</v>
      </c>
      <c r="K1306" s="728" t="s">
        <v>3901</v>
      </c>
      <c r="L1306" s="729">
        <v>0</v>
      </c>
      <c r="M1306" s="729">
        <v>0</v>
      </c>
      <c r="N1306" s="728">
        <v>2</v>
      </c>
      <c r="O1306" s="813">
        <v>1</v>
      </c>
      <c r="P1306" s="729"/>
      <c r="Q1306" s="746"/>
      <c r="R1306" s="728"/>
      <c r="S1306" s="746">
        <v>0</v>
      </c>
      <c r="T1306" s="813"/>
      <c r="U1306" s="769">
        <v>0</v>
      </c>
    </row>
    <row r="1307" spans="1:21" ht="14.4" customHeight="1" x14ac:dyDescent="0.3">
      <c r="A1307" s="727">
        <v>32</v>
      </c>
      <c r="B1307" s="728" t="s">
        <v>2677</v>
      </c>
      <c r="C1307" s="728" t="s">
        <v>2683</v>
      </c>
      <c r="D1307" s="811" t="s">
        <v>5087</v>
      </c>
      <c r="E1307" s="812" t="s">
        <v>2705</v>
      </c>
      <c r="F1307" s="728" t="s">
        <v>2678</v>
      </c>
      <c r="G1307" s="728" t="s">
        <v>3251</v>
      </c>
      <c r="H1307" s="728" t="s">
        <v>568</v>
      </c>
      <c r="I1307" s="728" t="s">
        <v>3902</v>
      </c>
      <c r="J1307" s="728" t="s">
        <v>3420</v>
      </c>
      <c r="K1307" s="728" t="s">
        <v>3903</v>
      </c>
      <c r="L1307" s="729">
        <v>50.32</v>
      </c>
      <c r="M1307" s="729">
        <v>50.32</v>
      </c>
      <c r="N1307" s="728">
        <v>1</v>
      </c>
      <c r="O1307" s="813">
        <v>0.5</v>
      </c>
      <c r="P1307" s="729"/>
      <c r="Q1307" s="746">
        <v>0</v>
      </c>
      <c r="R1307" s="728"/>
      <c r="S1307" s="746">
        <v>0</v>
      </c>
      <c r="T1307" s="813"/>
      <c r="U1307" s="769">
        <v>0</v>
      </c>
    </row>
    <row r="1308" spans="1:21" ht="14.4" customHeight="1" x14ac:dyDescent="0.3">
      <c r="A1308" s="727">
        <v>32</v>
      </c>
      <c r="B1308" s="728" t="s">
        <v>2677</v>
      </c>
      <c r="C1308" s="728" t="s">
        <v>2683</v>
      </c>
      <c r="D1308" s="811" t="s">
        <v>5087</v>
      </c>
      <c r="E1308" s="812" t="s">
        <v>2705</v>
      </c>
      <c r="F1308" s="728" t="s">
        <v>2678</v>
      </c>
      <c r="G1308" s="728" t="s">
        <v>3251</v>
      </c>
      <c r="H1308" s="728" t="s">
        <v>568</v>
      </c>
      <c r="I1308" s="728" t="s">
        <v>3904</v>
      </c>
      <c r="J1308" s="728" t="s">
        <v>1310</v>
      </c>
      <c r="K1308" s="728" t="s">
        <v>3905</v>
      </c>
      <c r="L1308" s="729">
        <v>16.77</v>
      </c>
      <c r="M1308" s="729">
        <v>33.54</v>
      </c>
      <c r="N1308" s="728">
        <v>2</v>
      </c>
      <c r="O1308" s="813">
        <v>2</v>
      </c>
      <c r="P1308" s="729"/>
      <c r="Q1308" s="746">
        <v>0</v>
      </c>
      <c r="R1308" s="728"/>
      <c r="S1308" s="746">
        <v>0</v>
      </c>
      <c r="T1308" s="813"/>
      <c r="U1308" s="769">
        <v>0</v>
      </c>
    </row>
    <row r="1309" spans="1:21" ht="14.4" customHeight="1" x14ac:dyDescent="0.3">
      <c r="A1309" s="727">
        <v>32</v>
      </c>
      <c r="B1309" s="728" t="s">
        <v>2677</v>
      </c>
      <c r="C1309" s="728" t="s">
        <v>2683</v>
      </c>
      <c r="D1309" s="811" t="s">
        <v>5087</v>
      </c>
      <c r="E1309" s="812" t="s">
        <v>2705</v>
      </c>
      <c r="F1309" s="728" t="s">
        <v>2678</v>
      </c>
      <c r="G1309" s="728" t="s">
        <v>3251</v>
      </c>
      <c r="H1309" s="728" t="s">
        <v>568</v>
      </c>
      <c r="I1309" s="728" t="s">
        <v>3422</v>
      </c>
      <c r="J1309" s="728" t="s">
        <v>1310</v>
      </c>
      <c r="K1309" s="728" t="s">
        <v>3253</v>
      </c>
      <c r="L1309" s="729">
        <v>50.32</v>
      </c>
      <c r="M1309" s="729">
        <v>100.64</v>
      </c>
      <c r="N1309" s="728">
        <v>2</v>
      </c>
      <c r="O1309" s="813">
        <v>1</v>
      </c>
      <c r="P1309" s="729"/>
      <c r="Q1309" s="746">
        <v>0</v>
      </c>
      <c r="R1309" s="728"/>
      <c r="S1309" s="746">
        <v>0</v>
      </c>
      <c r="T1309" s="813"/>
      <c r="U1309" s="769">
        <v>0</v>
      </c>
    </row>
    <row r="1310" spans="1:21" ht="14.4" customHeight="1" x14ac:dyDescent="0.3">
      <c r="A1310" s="727">
        <v>32</v>
      </c>
      <c r="B1310" s="728" t="s">
        <v>2677</v>
      </c>
      <c r="C1310" s="728" t="s">
        <v>2683</v>
      </c>
      <c r="D1310" s="811" t="s">
        <v>5087</v>
      </c>
      <c r="E1310" s="812" t="s">
        <v>2706</v>
      </c>
      <c r="F1310" s="728" t="s">
        <v>2678</v>
      </c>
      <c r="G1310" s="728" t="s">
        <v>3114</v>
      </c>
      <c r="H1310" s="728" t="s">
        <v>568</v>
      </c>
      <c r="I1310" s="728" t="s">
        <v>3115</v>
      </c>
      <c r="J1310" s="728" t="s">
        <v>3116</v>
      </c>
      <c r="K1310" s="728" t="s">
        <v>3117</v>
      </c>
      <c r="L1310" s="729">
        <v>35.11</v>
      </c>
      <c r="M1310" s="729">
        <v>35.11</v>
      </c>
      <c r="N1310" s="728">
        <v>1</v>
      </c>
      <c r="O1310" s="813">
        <v>0.5</v>
      </c>
      <c r="P1310" s="729">
        <v>35.11</v>
      </c>
      <c r="Q1310" s="746">
        <v>1</v>
      </c>
      <c r="R1310" s="728">
        <v>1</v>
      </c>
      <c r="S1310" s="746">
        <v>1</v>
      </c>
      <c r="T1310" s="813">
        <v>0.5</v>
      </c>
      <c r="U1310" s="769">
        <v>1</v>
      </c>
    </row>
    <row r="1311" spans="1:21" ht="14.4" customHeight="1" x14ac:dyDescent="0.3">
      <c r="A1311" s="727">
        <v>32</v>
      </c>
      <c r="B1311" s="728" t="s">
        <v>2677</v>
      </c>
      <c r="C1311" s="728" t="s">
        <v>2683</v>
      </c>
      <c r="D1311" s="811" t="s">
        <v>5087</v>
      </c>
      <c r="E1311" s="812" t="s">
        <v>2706</v>
      </c>
      <c r="F1311" s="728" t="s">
        <v>2678</v>
      </c>
      <c r="G1311" s="728" t="s">
        <v>3255</v>
      </c>
      <c r="H1311" s="728" t="s">
        <v>568</v>
      </c>
      <c r="I1311" s="728" t="s">
        <v>3906</v>
      </c>
      <c r="J1311" s="728" t="s">
        <v>3257</v>
      </c>
      <c r="K1311" s="728" t="s">
        <v>2637</v>
      </c>
      <c r="L1311" s="729">
        <v>96.84</v>
      </c>
      <c r="M1311" s="729">
        <v>484.20000000000005</v>
      </c>
      <c r="N1311" s="728">
        <v>5</v>
      </c>
      <c r="O1311" s="813">
        <v>2</v>
      </c>
      <c r="P1311" s="729">
        <v>96.84</v>
      </c>
      <c r="Q1311" s="746">
        <v>0.19999999999999998</v>
      </c>
      <c r="R1311" s="728">
        <v>1</v>
      </c>
      <c r="S1311" s="746">
        <v>0.2</v>
      </c>
      <c r="T1311" s="813">
        <v>1</v>
      </c>
      <c r="U1311" s="769">
        <v>0.5</v>
      </c>
    </row>
    <row r="1312" spans="1:21" ht="14.4" customHeight="1" x14ac:dyDescent="0.3">
      <c r="A1312" s="727">
        <v>32</v>
      </c>
      <c r="B1312" s="728" t="s">
        <v>2677</v>
      </c>
      <c r="C1312" s="728" t="s">
        <v>2683</v>
      </c>
      <c r="D1312" s="811" t="s">
        <v>5087</v>
      </c>
      <c r="E1312" s="812" t="s">
        <v>2706</v>
      </c>
      <c r="F1312" s="728" t="s">
        <v>2678</v>
      </c>
      <c r="G1312" s="728" t="s">
        <v>2724</v>
      </c>
      <c r="H1312" s="728" t="s">
        <v>568</v>
      </c>
      <c r="I1312" s="728" t="s">
        <v>2725</v>
      </c>
      <c r="J1312" s="728" t="s">
        <v>2726</v>
      </c>
      <c r="K1312" s="728" t="s">
        <v>2727</v>
      </c>
      <c r="L1312" s="729">
        <v>263.26</v>
      </c>
      <c r="M1312" s="729">
        <v>35803.359999999993</v>
      </c>
      <c r="N1312" s="728">
        <v>136</v>
      </c>
      <c r="O1312" s="813">
        <v>39.5</v>
      </c>
      <c r="P1312" s="729">
        <v>26062.739999999994</v>
      </c>
      <c r="Q1312" s="746">
        <v>0.7279411764705882</v>
      </c>
      <c r="R1312" s="728">
        <v>99</v>
      </c>
      <c r="S1312" s="746">
        <v>0.7279411764705882</v>
      </c>
      <c r="T1312" s="813">
        <v>28.5</v>
      </c>
      <c r="U1312" s="769">
        <v>0.72151898734177211</v>
      </c>
    </row>
    <row r="1313" spans="1:21" ht="14.4" customHeight="1" x14ac:dyDescent="0.3">
      <c r="A1313" s="727">
        <v>32</v>
      </c>
      <c r="B1313" s="728" t="s">
        <v>2677</v>
      </c>
      <c r="C1313" s="728" t="s">
        <v>2683</v>
      </c>
      <c r="D1313" s="811" t="s">
        <v>5087</v>
      </c>
      <c r="E1313" s="812" t="s">
        <v>2706</v>
      </c>
      <c r="F1313" s="728" t="s">
        <v>2678</v>
      </c>
      <c r="G1313" s="728" t="s">
        <v>2724</v>
      </c>
      <c r="H1313" s="728" t="s">
        <v>568</v>
      </c>
      <c r="I1313" s="728" t="s">
        <v>2785</v>
      </c>
      <c r="J1313" s="728" t="s">
        <v>2726</v>
      </c>
      <c r="K1313" s="728" t="s">
        <v>2786</v>
      </c>
      <c r="L1313" s="729">
        <v>1295.6400000000001</v>
      </c>
      <c r="M1313" s="729">
        <v>6478.2000000000007</v>
      </c>
      <c r="N1313" s="728">
        <v>5</v>
      </c>
      <c r="O1313" s="813">
        <v>3.5</v>
      </c>
      <c r="P1313" s="729">
        <v>2591.2800000000002</v>
      </c>
      <c r="Q1313" s="746">
        <v>0.39999999999999997</v>
      </c>
      <c r="R1313" s="728">
        <v>2</v>
      </c>
      <c r="S1313" s="746">
        <v>0.4</v>
      </c>
      <c r="T1313" s="813">
        <v>1.5</v>
      </c>
      <c r="U1313" s="769">
        <v>0.42857142857142855</v>
      </c>
    </row>
    <row r="1314" spans="1:21" ht="14.4" customHeight="1" x14ac:dyDescent="0.3">
      <c r="A1314" s="727">
        <v>32</v>
      </c>
      <c r="B1314" s="728" t="s">
        <v>2677</v>
      </c>
      <c r="C1314" s="728" t="s">
        <v>2683</v>
      </c>
      <c r="D1314" s="811" t="s">
        <v>5087</v>
      </c>
      <c r="E1314" s="812" t="s">
        <v>2706</v>
      </c>
      <c r="F1314" s="728" t="s">
        <v>2678</v>
      </c>
      <c r="G1314" s="728" t="s">
        <v>2724</v>
      </c>
      <c r="H1314" s="728" t="s">
        <v>568</v>
      </c>
      <c r="I1314" s="728" t="s">
        <v>2736</v>
      </c>
      <c r="J1314" s="728" t="s">
        <v>944</v>
      </c>
      <c r="K1314" s="728" t="s">
        <v>2737</v>
      </c>
      <c r="L1314" s="729">
        <v>462.73</v>
      </c>
      <c r="M1314" s="729">
        <v>13881.900000000001</v>
      </c>
      <c r="N1314" s="728">
        <v>30</v>
      </c>
      <c r="O1314" s="813">
        <v>9</v>
      </c>
      <c r="P1314" s="729">
        <v>6015.49</v>
      </c>
      <c r="Q1314" s="746">
        <v>0.43333333333333329</v>
      </c>
      <c r="R1314" s="728">
        <v>13</v>
      </c>
      <c r="S1314" s="746">
        <v>0.43333333333333335</v>
      </c>
      <c r="T1314" s="813">
        <v>4</v>
      </c>
      <c r="U1314" s="769">
        <v>0.44444444444444442</v>
      </c>
    </row>
    <row r="1315" spans="1:21" ht="14.4" customHeight="1" x14ac:dyDescent="0.3">
      <c r="A1315" s="727">
        <v>32</v>
      </c>
      <c r="B1315" s="728" t="s">
        <v>2677</v>
      </c>
      <c r="C1315" s="728" t="s">
        <v>2683</v>
      </c>
      <c r="D1315" s="811" t="s">
        <v>5087</v>
      </c>
      <c r="E1315" s="812" t="s">
        <v>2706</v>
      </c>
      <c r="F1315" s="728" t="s">
        <v>2678</v>
      </c>
      <c r="G1315" s="728" t="s">
        <v>2724</v>
      </c>
      <c r="H1315" s="728" t="s">
        <v>568</v>
      </c>
      <c r="I1315" s="728" t="s">
        <v>2787</v>
      </c>
      <c r="J1315" s="728" t="s">
        <v>942</v>
      </c>
      <c r="K1315" s="728" t="s">
        <v>2727</v>
      </c>
      <c r="L1315" s="729">
        <v>263.26</v>
      </c>
      <c r="M1315" s="729">
        <v>3948.8999999999996</v>
      </c>
      <c r="N1315" s="728">
        <v>15</v>
      </c>
      <c r="O1315" s="813">
        <v>3.5</v>
      </c>
      <c r="P1315" s="729">
        <v>789.78</v>
      </c>
      <c r="Q1315" s="746">
        <v>0.2</v>
      </c>
      <c r="R1315" s="728">
        <v>3</v>
      </c>
      <c r="S1315" s="746">
        <v>0.2</v>
      </c>
      <c r="T1315" s="813">
        <v>0.5</v>
      </c>
      <c r="U1315" s="769">
        <v>0.14285714285714285</v>
      </c>
    </row>
    <row r="1316" spans="1:21" ht="14.4" customHeight="1" x14ac:dyDescent="0.3">
      <c r="A1316" s="727">
        <v>32</v>
      </c>
      <c r="B1316" s="728" t="s">
        <v>2677</v>
      </c>
      <c r="C1316" s="728" t="s">
        <v>2683</v>
      </c>
      <c r="D1316" s="811" t="s">
        <v>5087</v>
      </c>
      <c r="E1316" s="812" t="s">
        <v>2706</v>
      </c>
      <c r="F1316" s="728" t="s">
        <v>2678</v>
      </c>
      <c r="G1316" s="728" t="s">
        <v>2724</v>
      </c>
      <c r="H1316" s="728" t="s">
        <v>568</v>
      </c>
      <c r="I1316" s="728" t="s">
        <v>2878</v>
      </c>
      <c r="J1316" s="728" t="s">
        <v>944</v>
      </c>
      <c r="K1316" s="728" t="s">
        <v>2879</v>
      </c>
      <c r="L1316" s="729">
        <v>0</v>
      </c>
      <c r="M1316" s="729">
        <v>0</v>
      </c>
      <c r="N1316" s="728">
        <v>8</v>
      </c>
      <c r="O1316" s="813">
        <v>4.5</v>
      </c>
      <c r="P1316" s="729">
        <v>0</v>
      </c>
      <c r="Q1316" s="746"/>
      <c r="R1316" s="728">
        <v>2</v>
      </c>
      <c r="S1316" s="746">
        <v>0.25</v>
      </c>
      <c r="T1316" s="813">
        <v>2</v>
      </c>
      <c r="U1316" s="769">
        <v>0.44444444444444442</v>
      </c>
    </row>
    <row r="1317" spans="1:21" ht="14.4" customHeight="1" x14ac:dyDescent="0.3">
      <c r="A1317" s="727">
        <v>32</v>
      </c>
      <c r="B1317" s="728" t="s">
        <v>2677</v>
      </c>
      <c r="C1317" s="728" t="s">
        <v>2683</v>
      </c>
      <c r="D1317" s="811" t="s">
        <v>5087</v>
      </c>
      <c r="E1317" s="812" t="s">
        <v>2706</v>
      </c>
      <c r="F1317" s="728" t="s">
        <v>2678</v>
      </c>
      <c r="G1317" s="728" t="s">
        <v>3907</v>
      </c>
      <c r="H1317" s="728" t="s">
        <v>568</v>
      </c>
      <c r="I1317" s="728" t="s">
        <v>3908</v>
      </c>
      <c r="J1317" s="728" t="s">
        <v>3909</v>
      </c>
      <c r="K1317" s="728" t="s">
        <v>2895</v>
      </c>
      <c r="L1317" s="729">
        <v>143.34</v>
      </c>
      <c r="M1317" s="729">
        <v>573.36</v>
      </c>
      <c r="N1317" s="728">
        <v>4</v>
      </c>
      <c r="O1317" s="813">
        <v>1.5</v>
      </c>
      <c r="P1317" s="729">
        <v>286.68</v>
      </c>
      <c r="Q1317" s="746">
        <v>0.5</v>
      </c>
      <c r="R1317" s="728">
        <v>2</v>
      </c>
      <c r="S1317" s="746">
        <v>0.5</v>
      </c>
      <c r="T1317" s="813">
        <v>1</v>
      </c>
      <c r="U1317" s="769">
        <v>0.66666666666666663</v>
      </c>
    </row>
    <row r="1318" spans="1:21" ht="14.4" customHeight="1" x14ac:dyDescent="0.3">
      <c r="A1318" s="727">
        <v>32</v>
      </c>
      <c r="B1318" s="728" t="s">
        <v>2677</v>
      </c>
      <c r="C1318" s="728" t="s">
        <v>2683</v>
      </c>
      <c r="D1318" s="811" t="s">
        <v>5087</v>
      </c>
      <c r="E1318" s="812" t="s">
        <v>2706</v>
      </c>
      <c r="F1318" s="728" t="s">
        <v>2678</v>
      </c>
      <c r="G1318" s="728" t="s">
        <v>3907</v>
      </c>
      <c r="H1318" s="728" t="s">
        <v>568</v>
      </c>
      <c r="I1318" s="728" t="s">
        <v>3910</v>
      </c>
      <c r="J1318" s="728" t="s">
        <v>3909</v>
      </c>
      <c r="K1318" s="728" t="s">
        <v>3911</v>
      </c>
      <c r="L1318" s="729">
        <v>0</v>
      </c>
      <c r="M1318" s="729">
        <v>0</v>
      </c>
      <c r="N1318" s="728">
        <v>1</v>
      </c>
      <c r="O1318" s="813">
        <v>0.5</v>
      </c>
      <c r="P1318" s="729"/>
      <c r="Q1318" s="746"/>
      <c r="R1318" s="728"/>
      <c r="S1318" s="746">
        <v>0</v>
      </c>
      <c r="T1318" s="813"/>
      <c r="U1318" s="769">
        <v>0</v>
      </c>
    </row>
    <row r="1319" spans="1:21" ht="14.4" customHeight="1" x14ac:dyDescent="0.3">
      <c r="A1319" s="727">
        <v>32</v>
      </c>
      <c r="B1319" s="728" t="s">
        <v>2677</v>
      </c>
      <c r="C1319" s="728" t="s">
        <v>2683</v>
      </c>
      <c r="D1319" s="811" t="s">
        <v>5087</v>
      </c>
      <c r="E1319" s="812" t="s">
        <v>2706</v>
      </c>
      <c r="F1319" s="728" t="s">
        <v>2678</v>
      </c>
      <c r="G1319" s="728" t="s">
        <v>2728</v>
      </c>
      <c r="H1319" s="728" t="s">
        <v>568</v>
      </c>
      <c r="I1319" s="728" t="s">
        <v>3436</v>
      </c>
      <c r="J1319" s="728" t="s">
        <v>3435</v>
      </c>
      <c r="K1319" s="728" t="s">
        <v>2761</v>
      </c>
      <c r="L1319" s="729">
        <v>72.55</v>
      </c>
      <c r="M1319" s="729">
        <v>145.1</v>
      </c>
      <c r="N1319" s="728">
        <v>2</v>
      </c>
      <c r="O1319" s="813">
        <v>1.5</v>
      </c>
      <c r="P1319" s="729">
        <v>72.55</v>
      </c>
      <c r="Q1319" s="746">
        <v>0.5</v>
      </c>
      <c r="R1319" s="728">
        <v>1</v>
      </c>
      <c r="S1319" s="746">
        <v>0.5</v>
      </c>
      <c r="T1319" s="813">
        <v>1</v>
      </c>
      <c r="U1319" s="769">
        <v>0.66666666666666663</v>
      </c>
    </row>
    <row r="1320" spans="1:21" ht="14.4" customHeight="1" x14ac:dyDescent="0.3">
      <c r="A1320" s="727">
        <v>32</v>
      </c>
      <c r="B1320" s="728" t="s">
        <v>2677</v>
      </c>
      <c r="C1320" s="728" t="s">
        <v>2683</v>
      </c>
      <c r="D1320" s="811" t="s">
        <v>5087</v>
      </c>
      <c r="E1320" s="812" t="s">
        <v>2706</v>
      </c>
      <c r="F1320" s="728" t="s">
        <v>2678</v>
      </c>
      <c r="G1320" s="728" t="s">
        <v>2728</v>
      </c>
      <c r="H1320" s="728" t="s">
        <v>568</v>
      </c>
      <c r="I1320" s="728" t="s">
        <v>3034</v>
      </c>
      <c r="J1320" s="728" t="s">
        <v>1100</v>
      </c>
      <c r="K1320" s="728" t="s">
        <v>2761</v>
      </c>
      <c r="L1320" s="729">
        <v>0</v>
      </c>
      <c r="M1320" s="729">
        <v>0</v>
      </c>
      <c r="N1320" s="728">
        <v>2</v>
      </c>
      <c r="O1320" s="813">
        <v>1.5</v>
      </c>
      <c r="P1320" s="729">
        <v>0</v>
      </c>
      <c r="Q1320" s="746"/>
      <c r="R1320" s="728">
        <v>2</v>
      </c>
      <c r="S1320" s="746">
        <v>1</v>
      </c>
      <c r="T1320" s="813">
        <v>1.5</v>
      </c>
      <c r="U1320" s="769">
        <v>1</v>
      </c>
    </row>
    <row r="1321" spans="1:21" ht="14.4" customHeight="1" x14ac:dyDescent="0.3">
      <c r="A1321" s="727">
        <v>32</v>
      </c>
      <c r="B1321" s="728" t="s">
        <v>2677</v>
      </c>
      <c r="C1321" s="728" t="s">
        <v>2683</v>
      </c>
      <c r="D1321" s="811" t="s">
        <v>5087</v>
      </c>
      <c r="E1321" s="812" t="s">
        <v>2706</v>
      </c>
      <c r="F1321" s="728" t="s">
        <v>2678</v>
      </c>
      <c r="G1321" s="728" t="s">
        <v>2728</v>
      </c>
      <c r="H1321" s="728" t="s">
        <v>568</v>
      </c>
      <c r="I1321" s="728" t="s">
        <v>2880</v>
      </c>
      <c r="J1321" s="728" t="s">
        <v>1102</v>
      </c>
      <c r="K1321" s="728" t="s">
        <v>2881</v>
      </c>
      <c r="L1321" s="729">
        <v>0</v>
      </c>
      <c r="M1321" s="729">
        <v>0</v>
      </c>
      <c r="N1321" s="728">
        <v>3</v>
      </c>
      <c r="O1321" s="813">
        <v>2</v>
      </c>
      <c r="P1321" s="729">
        <v>0</v>
      </c>
      <c r="Q1321" s="746"/>
      <c r="R1321" s="728">
        <v>1</v>
      </c>
      <c r="S1321" s="746">
        <v>0.33333333333333331</v>
      </c>
      <c r="T1321" s="813">
        <v>1</v>
      </c>
      <c r="U1321" s="769">
        <v>0.5</v>
      </c>
    </row>
    <row r="1322" spans="1:21" ht="14.4" customHeight="1" x14ac:dyDescent="0.3">
      <c r="A1322" s="727">
        <v>32</v>
      </c>
      <c r="B1322" s="728" t="s">
        <v>2677</v>
      </c>
      <c r="C1322" s="728" t="s">
        <v>2683</v>
      </c>
      <c r="D1322" s="811" t="s">
        <v>5087</v>
      </c>
      <c r="E1322" s="812" t="s">
        <v>2706</v>
      </c>
      <c r="F1322" s="728" t="s">
        <v>2678</v>
      </c>
      <c r="G1322" s="728" t="s">
        <v>2728</v>
      </c>
      <c r="H1322" s="728" t="s">
        <v>568</v>
      </c>
      <c r="I1322" s="728" t="s">
        <v>2302</v>
      </c>
      <c r="J1322" s="728" t="s">
        <v>1100</v>
      </c>
      <c r="K1322" s="728" t="s">
        <v>2303</v>
      </c>
      <c r="L1322" s="729">
        <v>36.270000000000003</v>
      </c>
      <c r="M1322" s="729">
        <v>72.540000000000006</v>
      </c>
      <c r="N1322" s="728">
        <v>2</v>
      </c>
      <c r="O1322" s="813">
        <v>0.5</v>
      </c>
      <c r="P1322" s="729"/>
      <c r="Q1322" s="746">
        <v>0</v>
      </c>
      <c r="R1322" s="728"/>
      <c r="S1322" s="746">
        <v>0</v>
      </c>
      <c r="T1322" s="813"/>
      <c r="U1322" s="769">
        <v>0</v>
      </c>
    </row>
    <row r="1323" spans="1:21" ht="14.4" customHeight="1" x14ac:dyDescent="0.3">
      <c r="A1323" s="727">
        <v>32</v>
      </c>
      <c r="B1323" s="728" t="s">
        <v>2677</v>
      </c>
      <c r="C1323" s="728" t="s">
        <v>2683</v>
      </c>
      <c r="D1323" s="811" t="s">
        <v>5087</v>
      </c>
      <c r="E1323" s="812" t="s">
        <v>2706</v>
      </c>
      <c r="F1323" s="728" t="s">
        <v>2678</v>
      </c>
      <c r="G1323" s="728" t="s">
        <v>2728</v>
      </c>
      <c r="H1323" s="728" t="s">
        <v>568</v>
      </c>
      <c r="I1323" s="728" t="s">
        <v>2738</v>
      </c>
      <c r="J1323" s="728" t="s">
        <v>1102</v>
      </c>
      <c r="K1323" s="728" t="s">
        <v>2739</v>
      </c>
      <c r="L1323" s="729">
        <v>121.75</v>
      </c>
      <c r="M1323" s="729">
        <v>974</v>
      </c>
      <c r="N1323" s="728">
        <v>8</v>
      </c>
      <c r="O1323" s="813">
        <v>7</v>
      </c>
      <c r="P1323" s="729">
        <v>365.25</v>
      </c>
      <c r="Q1323" s="746">
        <v>0.375</v>
      </c>
      <c r="R1323" s="728">
        <v>3</v>
      </c>
      <c r="S1323" s="746">
        <v>0.375</v>
      </c>
      <c r="T1323" s="813">
        <v>2.5</v>
      </c>
      <c r="U1323" s="769">
        <v>0.35714285714285715</v>
      </c>
    </row>
    <row r="1324" spans="1:21" ht="14.4" customHeight="1" x14ac:dyDescent="0.3">
      <c r="A1324" s="727">
        <v>32</v>
      </c>
      <c r="B1324" s="728" t="s">
        <v>2677</v>
      </c>
      <c r="C1324" s="728" t="s">
        <v>2683</v>
      </c>
      <c r="D1324" s="811" t="s">
        <v>5087</v>
      </c>
      <c r="E1324" s="812" t="s">
        <v>2706</v>
      </c>
      <c r="F1324" s="728" t="s">
        <v>2678</v>
      </c>
      <c r="G1324" s="728" t="s">
        <v>2728</v>
      </c>
      <c r="H1324" s="728" t="s">
        <v>568</v>
      </c>
      <c r="I1324" s="728" t="s">
        <v>3440</v>
      </c>
      <c r="J1324" s="728" t="s">
        <v>1100</v>
      </c>
      <c r="K1324" s="728" t="s">
        <v>2303</v>
      </c>
      <c r="L1324" s="729">
        <v>36.270000000000003</v>
      </c>
      <c r="M1324" s="729">
        <v>181.35000000000002</v>
      </c>
      <c r="N1324" s="728">
        <v>5</v>
      </c>
      <c r="O1324" s="813">
        <v>2.5</v>
      </c>
      <c r="P1324" s="729">
        <v>145.08000000000001</v>
      </c>
      <c r="Q1324" s="746">
        <v>0.79999999999999993</v>
      </c>
      <c r="R1324" s="728">
        <v>4</v>
      </c>
      <c r="S1324" s="746">
        <v>0.8</v>
      </c>
      <c r="T1324" s="813">
        <v>1.5</v>
      </c>
      <c r="U1324" s="769">
        <v>0.6</v>
      </c>
    </row>
    <row r="1325" spans="1:21" ht="14.4" customHeight="1" x14ac:dyDescent="0.3">
      <c r="A1325" s="727">
        <v>32</v>
      </c>
      <c r="B1325" s="728" t="s">
        <v>2677</v>
      </c>
      <c r="C1325" s="728" t="s">
        <v>2683</v>
      </c>
      <c r="D1325" s="811" t="s">
        <v>5087</v>
      </c>
      <c r="E1325" s="812" t="s">
        <v>2706</v>
      </c>
      <c r="F1325" s="728" t="s">
        <v>2678</v>
      </c>
      <c r="G1325" s="728" t="s">
        <v>3261</v>
      </c>
      <c r="H1325" s="728" t="s">
        <v>568</v>
      </c>
      <c r="I1325" s="728" t="s">
        <v>2350</v>
      </c>
      <c r="J1325" s="728" t="s">
        <v>1307</v>
      </c>
      <c r="K1325" s="728" t="s">
        <v>2351</v>
      </c>
      <c r="L1325" s="729">
        <v>4.7</v>
      </c>
      <c r="M1325" s="729">
        <v>4.7</v>
      </c>
      <c r="N1325" s="728">
        <v>1</v>
      </c>
      <c r="O1325" s="813">
        <v>0.5</v>
      </c>
      <c r="P1325" s="729"/>
      <c r="Q1325" s="746">
        <v>0</v>
      </c>
      <c r="R1325" s="728"/>
      <c r="S1325" s="746">
        <v>0</v>
      </c>
      <c r="T1325" s="813"/>
      <c r="U1325" s="769">
        <v>0</v>
      </c>
    </row>
    <row r="1326" spans="1:21" ht="14.4" customHeight="1" x14ac:dyDescent="0.3">
      <c r="A1326" s="727">
        <v>32</v>
      </c>
      <c r="B1326" s="728" t="s">
        <v>2677</v>
      </c>
      <c r="C1326" s="728" t="s">
        <v>2683</v>
      </c>
      <c r="D1326" s="811" t="s">
        <v>5087</v>
      </c>
      <c r="E1326" s="812" t="s">
        <v>2706</v>
      </c>
      <c r="F1326" s="728" t="s">
        <v>2678</v>
      </c>
      <c r="G1326" s="728" t="s">
        <v>3261</v>
      </c>
      <c r="H1326" s="728" t="s">
        <v>661</v>
      </c>
      <c r="I1326" s="728" t="s">
        <v>2542</v>
      </c>
      <c r="J1326" s="728" t="s">
        <v>2543</v>
      </c>
      <c r="K1326" s="728" t="s">
        <v>2351</v>
      </c>
      <c r="L1326" s="729">
        <v>4.7</v>
      </c>
      <c r="M1326" s="729">
        <v>9.4</v>
      </c>
      <c r="N1326" s="728">
        <v>2</v>
      </c>
      <c r="O1326" s="813">
        <v>1</v>
      </c>
      <c r="P1326" s="729"/>
      <c r="Q1326" s="746">
        <v>0</v>
      </c>
      <c r="R1326" s="728"/>
      <c r="S1326" s="746">
        <v>0</v>
      </c>
      <c r="T1326" s="813"/>
      <c r="U1326" s="769">
        <v>0</v>
      </c>
    </row>
    <row r="1327" spans="1:21" ht="14.4" customHeight="1" x14ac:dyDescent="0.3">
      <c r="A1327" s="727">
        <v>32</v>
      </c>
      <c r="B1327" s="728" t="s">
        <v>2677</v>
      </c>
      <c r="C1327" s="728" t="s">
        <v>2683</v>
      </c>
      <c r="D1327" s="811" t="s">
        <v>5087</v>
      </c>
      <c r="E1327" s="812" t="s">
        <v>2706</v>
      </c>
      <c r="F1327" s="728" t="s">
        <v>2678</v>
      </c>
      <c r="G1327" s="728" t="s">
        <v>3912</v>
      </c>
      <c r="H1327" s="728" t="s">
        <v>568</v>
      </c>
      <c r="I1327" s="728" t="s">
        <v>3913</v>
      </c>
      <c r="J1327" s="728" t="s">
        <v>3914</v>
      </c>
      <c r="K1327" s="728" t="s">
        <v>3915</v>
      </c>
      <c r="L1327" s="729">
        <v>4068.87</v>
      </c>
      <c r="M1327" s="729">
        <v>8137.74</v>
      </c>
      <c r="N1327" s="728">
        <v>2</v>
      </c>
      <c r="O1327" s="813">
        <v>1</v>
      </c>
      <c r="P1327" s="729">
        <v>8137.74</v>
      </c>
      <c r="Q1327" s="746">
        <v>1</v>
      </c>
      <c r="R1327" s="728">
        <v>2</v>
      </c>
      <c r="S1327" s="746">
        <v>1</v>
      </c>
      <c r="T1327" s="813">
        <v>1</v>
      </c>
      <c r="U1327" s="769">
        <v>1</v>
      </c>
    </row>
    <row r="1328" spans="1:21" ht="14.4" customHeight="1" x14ac:dyDescent="0.3">
      <c r="A1328" s="727">
        <v>32</v>
      </c>
      <c r="B1328" s="728" t="s">
        <v>2677</v>
      </c>
      <c r="C1328" s="728" t="s">
        <v>2683</v>
      </c>
      <c r="D1328" s="811" t="s">
        <v>5087</v>
      </c>
      <c r="E1328" s="812" t="s">
        <v>2706</v>
      </c>
      <c r="F1328" s="728" t="s">
        <v>2678</v>
      </c>
      <c r="G1328" s="728" t="s">
        <v>3035</v>
      </c>
      <c r="H1328" s="728" t="s">
        <v>661</v>
      </c>
      <c r="I1328" s="728" t="s">
        <v>3916</v>
      </c>
      <c r="J1328" s="728" t="s">
        <v>777</v>
      </c>
      <c r="K1328" s="728" t="s">
        <v>3917</v>
      </c>
      <c r="L1328" s="729">
        <v>0</v>
      </c>
      <c r="M1328" s="729">
        <v>0</v>
      </c>
      <c r="N1328" s="728">
        <v>2</v>
      </c>
      <c r="O1328" s="813">
        <v>0.5</v>
      </c>
      <c r="P1328" s="729"/>
      <c r="Q1328" s="746"/>
      <c r="R1328" s="728"/>
      <c r="S1328" s="746">
        <v>0</v>
      </c>
      <c r="T1328" s="813"/>
      <c r="U1328" s="769">
        <v>0</v>
      </c>
    </row>
    <row r="1329" spans="1:21" ht="14.4" customHeight="1" x14ac:dyDescent="0.3">
      <c r="A1329" s="727">
        <v>32</v>
      </c>
      <c r="B1329" s="728" t="s">
        <v>2677</v>
      </c>
      <c r="C1329" s="728" t="s">
        <v>2683</v>
      </c>
      <c r="D1329" s="811" t="s">
        <v>5087</v>
      </c>
      <c r="E1329" s="812" t="s">
        <v>2706</v>
      </c>
      <c r="F1329" s="728" t="s">
        <v>2678</v>
      </c>
      <c r="G1329" s="728" t="s">
        <v>2788</v>
      </c>
      <c r="H1329" s="728" t="s">
        <v>568</v>
      </c>
      <c r="I1329" s="728" t="s">
        <v>3855</v>
      </c>
      <c r="J1329" s="728" t="s">
        <v>670</v>
      </c>
      <c r="K1329" s="728" t="s">
        <v>3856</v>
      </c>
      <c r="L1329" s="729">
        <v>207.27</v>
      </c>
      <c r="M1329" s="729">
        <v>207.27</v>
      </c>
      <c r="N1329" s="728">
        <v>1</v>
      </c>
      <c r="O1329" s="813">
        <v>0.5</v>
      </c>
      <c r="P1329" s="729"/>
      <c r="Q1329" s="746">
        <v>0</v>
      </c>
      <c r="R1329" s="728"/>
      <c r="S1329" s="746">
        <v>0</v>
      </c>
      <c r="T1329" s="813"/>
      <c r="U1329" s="769">
        <v>0</v>
      </c>
    </row>
    <row r="1330" spans="1:21" ht="14.4" customHeight="1" x14ac:dyDescent="0.3">
      <c r="A1330" s="727">
        <v>32</v>
      </c>
      <c r="B1330" s="728" t="s">
        <v>2677</v>
      </c>
      <c r="C1330" s="728" t="s">
        <v>2683</v>
      </c>
      <c r="D1330" s="811" t="s">
        <v>5087</v>
      </c>
      <c r="E1330" s="812" t="s">
        <v>2706</v>
      </c>
      <c r="F1330" s="728" t="s">
        <v>2678</v>
      </c>
      <c r="G1330" s="728" t="s">
        <v>2788</v>
      </c>
      <c r="H1330" s="728" t="s">
        <v>568</v>
      </c>
      <c r="I1330" s="728" t="s">
        <v>3918</v>
      </c>
      <c r="J1330" s="728" t="s">
        <v>672</v>
      </c>
      <c r="K1330" s="728" t="s">
        <v>3411</v>
      </c>
      <c r="L1330" s="729">
        <v>103.64</v>
      </c>
      <c r="M1330" s="729">
        <v>103.64</v>
      </c>
      <c r="N1330" s="728">
        <v>1</v>
      </c>
      <c r="O1330" s="813">
        <v>0.5</v>
      </c>
      <c r="P1330" s="729">
        <v>103.64</v>
      </c>
      <c r="Q1330" s="746">
        <v>1</v>
      </c>
      <c r="R1330" s="728">
        <v>1</v>
      </c>
      <c r="S1330" s="746">
        <v>1</v>
      </c>
      <c r="T1330" s="813">
        <v>0.5</v>
      </c>
      <c r="U1330" s="769">
        <v>1</v>
      </c>
    </row>
    <row r="1331" spans="1:21" ht="14.4" customHeight="1" x14ac:dyDescent="0.3">
      <c r="A1331" s="727">
        <v>32</v>
      </c>
      <c r="B1331" s="728" t="s">
        <v>2677</v>
      </c>
      <c r="C1331" s="728" t="s">
        <v>2683</v>
      </c>
      <c r="D1331" s="811" t="s">
        <v>5087</v>
      </c>
      <c r="E1331" s="812" t="s">
        <v>2706</v>
      </c>
      <c r="F1331" s="728" t="s">
        <v>2678</v>
      </c>
      <c r="G1331" s="728" t="s">
        <v>2742</v>
      </c>
      <c r="H1331" s="728" t="s">
        <v>661</v>
      </c>
      <c r="I1331" s="728" t="s">
        <v>2218</v>
      </c>
      <c r="J1331" s="728" t="s">
        <v>662</v>
      </c>
      <c r="K1331" s="728" t="s">
        <v>2219</v>
      </c>
      <c r="L1331" s="729">
        <v>154.36000000000001</v>
      </c>
      <c r="M1331" s="729">
        <v>463.08000000000004</v>
      </c>
      <c r="N1331" s="728">
        <v>3</v>
      </c>
      <c r="O1331" s="813">
        <v>2.5</v>
      </c>
      <c r="P1331" s="729">
        <v>154.36000000000001</v>
      </c>
      <c r="Q1331" s="746">
        <v>0.33333333333333331</v>
      </c>
      <c r="R1331" s="728">
        <v>1</v>
      </c>
      <c r="S1331" s="746">
        <v>0.33333333333333331</v>
      </c>
      <c r="T1331" s="813">
        <v>0.5</v>
      </c>
      <c r="U1331" s="769">
        <v>0.2</v>
      </c>
    </row>
    <row r="1332" spans="1:21" ht="14.4" customHeight="1" x14ac:dyDescent="0.3">
      <c r="A1332" s="727">
        <v>32</v>
      </c>
      <c r="B1332" s="728" t="s">
        <v>2677</v>
      </c>
      <c r="C1332" s="728" t="s">
        <v>2683</v>
      </c>
      <c r="D1332" s="811" t="s">
        <v>5087</v>
      </c>
      <c r="E1332" s="812" t="s">
        <v>2706</v>
      </c>
      <c r="F1332" s="728" t="s">
        <v>2678</v>
      </c>
      <c r="G1332" s="728" t="s">
        <v>2742</v>
      </c>
      <c r="H1332" s="728" t="s">
        <v>661</v>
      </c>
      <c r="I1332" s="728" t="s">
        <v>2220</v>
      </c>
      <c r="J1332" s="728" t="s">
        <v>2221</v>
      </c>
      <c r="K1332" s="728" t="s">
        <v>2222</v>
      </c>
      <c r="L1332" s="729">
        <v>149.52000000000001</v>
      </c>
      <c r="M1332" s="729">
        <v>1046.6400000000001</v>
      </c>
      <c r="N1332" s="728">
        <v>7</v>
      </c>
      <c r="O1332" s="813">
        <v>4.5</v>
      </c>
      <c r="P1332" s="729">
        <v>747.6</v>
      </c>
      <c r="Q1332" s="746">
        <v>0.71428571428571419</v>
      </c>
      <c r="R1332" s="728">
        <v>5</v>
      </c>
      <c r="S1332" s="746">
        <v>0.7142857142857143</v>
      </c>
      <c r="T1332" s="813">
        <v>3</v>
      </c>
      <c r="U1332" s="769">
        <v>0.66666666666666663</v>
      </c>
    </row>
    <row r="1333" spans="1:21" ht="14.4" customHeight="1" x14ac:dyDescent="0.3">
      <c r="A1333" s="727">
        <v>32</v>
      </c>
      <c r="B1333" s="728" t="s">
        <v>2677</v>
      </c>
      <c r="C1333" s="728" t="s">
        <v>2683</v>
      </c>
      <c r="D1333" s="811" t="s">
        <v>5087</v>
      </c>
      <c r="E1333" s="812" t="s">
        <v>2706</v>
      </c>
      <c r="F1333" s="728" t="s">
        <v>2678</v>
      </c>
      <c r="G1333" s="728" t="s">
        <v>3036</v>
      </c>
      <c r="H1333" s="728" t="s">
        <v>568</v>
      </c>
      <c r="I1333" s="728" t="s">
        <v>3919</v>
      </c>
      <c r="J1333" s="728" t="s">
        <v>3920</v>
      </c>
      <c r="K1333" s="728" t="s">
        <v>2761</v>
      </c>
      <c r="L1333" s="729">
        <v>219.93</v>
      </c>
      <c r="M1333" s="729">
        <v>219.93</v>
      </c>
      <c r="N1333" s="728">
        <v>1</v>
      </c>
      <c r="O1333" s="813">
        <v>1</v>
      </c>
      <c r="P1333" s="729"/>
      <c r="Q1333" s="746">
        <v>0</v>
      </c>
      <c r="R1333" s="728"/>
      <c r="S1333" s="746">
        <v>0</v>
      </c>
      <c r="T1333" s="813"/>
      <c r="U1333" s="769">
        <v>0</v>
      </c>
    </row>
    <row r="1334" spans="1:21" ht="14.4" customHeight="1" x14ac:dyDescent="0.3">
      <c r="A1334" s="727">
        <v>32</v>
      </c>
      <c r="B1334" s="728" t="s">
        <v>2677</v>
      </c>
      <c r="C1334" s="728" t="s">
        <v>2683</v>
      </c>
      <c r="D1334" s="811" t="s">
        <v>5087</v>
      </c>
      <c r="E1334" s="812" t="s">
        <v>2706</v>
      </c>
      <c r="F1334" s="728" t="s">
        <v>2678</v>
      </c>
      <c r="G1334" s="728" t="s">
        <v>3126</v>
      </c>
      <c r="H1334" s="728" t="s">
        <v>661</v>
      </c>
      <c r="I1334" s="728" t="s">
        <v>3921</v>
      </c>
      <c r="J1334" s="728" t="s">
        <v>3182</v>
      </c>
      <c r="K1334" s="728" t="s">
        <v>3922</v>
      </c>
      <c r="L1334" s="729">
        <v>139.77000000000001</v>
      </c>
      <c r="M1334" s="729">
        <v>139.77000000000001</v>
      </c>
      <c r="N1334" s="728">
        <v>1</v>
      </c>
      <c r="O1334" s="813">
        <v>0.5</v>
      </c>
      <c r="P1334" s="729"/>
      <c r="Q1334" s="746">
        <v>0</v>
      </c>
      <c r="R1334" s="728"/>
      <c r="S1334" s="746">
        <v>0</v>
      </c>
      <c r="T1334" s="813"/>
      <c r="U1334" s="769">
        <v>0</v>
      </c>
    </row>
    <row r="1335" spans="1:21" ht="14.4" customHeight="1" x14ac:dyDescent="0.3">
      <c r="A1335" s="727">
        <v>32</v>
      </c>
      <c r="B1335" s="728" t="s">
        <v>2677</v>
      </c>
      <c r="C1335" s="728" t="s">
        <v>2683</v>
      </c>
      <c r="D1335" s="811" t="s">
        <v>5087</v>
      </c>
      <c r="E1335" s="812" t="s">
        <v>2706</v>
      </c>
      <c r="F1335" s="728" t="s">
        <v>2678</v>
      </c>
      <c r="G1335" s="728" t="s">
        <v>3126</v>
      </c>
      <c r="H1335" s="728" t="s">
        <v>661</v>
      </c>
      <c r="I1335" s="728" t="s">
        <v>3267</v>
      </c>
      <c r="J1335" s="728" t="s">
        <v>3268</v>
      </c>
      <c r="K1335" s="728" t="s">
        <v>3269</v>
      </c>
      <c r="L1335" s="729">
        <v>353.18</v>
      </c>
      <c r="M1335" s="729">
        <v>353.18</v>
      </c>
      <c r="N1335" s="728">
        <v>1</v>
      </c>
      <c r="O1335" s="813">
        <v>0.5</v>
      </c>
      <c r="P1335" s="729">
        <v>353.18</v>
      </c>
      <c r="Q1335" s="746">
        <v>1</v>
      </c>
      <c r="R1335" s="728">
        <v>1</v>
      </c>
      <c r="S1335" s="746">
        <v>1</v>
      </c>
      <c r="T1335" s="813">
        <v>0.5</v>
      </c>
      <c r="U1335" s="769">
        <v>1</v>
      </c>
    </row>
    <row r="1336" spans="1:21" ht="14.4" customHeight="1" x14ac:dyDescent="0.3">
      <c r="A1336" s="727">
        <v>32</v>
      </c>
      <c r="B1336" s="728" t="s">
        <v>2677</v>
      </c>
      <c r="C1336" s="728" t="s">
        <v>2683</v>
      </c>
      <c r="D1336" s="811" t="s">
        <v>5087</v>
      </c>
      <c r="E1336" s="812" t="s">
        <v>2706</v>
      </c>
      <c r="F1336" s="728" t="s">
        <v>2678</v>
      </c>
      <c r="G1336" s="728" t="s">
        <v>3126</v>
      </c>
      <c r="H1336" s="728" t="s">
        <v>661</v>
      </c>
      <c r="I1336" s="728" t="s">
        <v>3923</v>
      </c>
      <c r="J1336" s="728" t="s">
        <v>2184</v>
      </c>
      <c r="K1336" s="728" t="s">
        <v>2364</v>
      </c>
      <c r="L1336" s="729">
        <v>196.21</v>
      </c>
      <c r="M1336" s="729">
        <v>196.21</v>
      </c>
      <c r="N1336" s="728">
        <v>1</v>
      </c>
      <c r="O1336" s="813">
        <v>0.5</v>
      </c>
      <c r="P1336" s="729">
        <v>196.21</v>
      </c>
      <c r="Q1336" s="746">
        <v>1</v>
      </c>
      <c r="R1336" s="728">
        <v>1</v>
      </c>
      <c r="S1336" s="746">
        <v>1</v>
      </c>
      <c r="T1336" s="813">
        <v>0.5</v>
      </c>
      <c r="U1336" s="769">
        <v>1</v>
      </c>
    </row>
    <row r="1337" spans="1:21" ht="14.4" customHeight="1" x14ac:dyDescent="0.3">
      <c r="A1337" s="727">
        <v>32</v>
      </c>
      <c r="B1337" s="728" t="s">
        <v>2677</v>
      </c>
      <c r="C1337" s="728" t="s">
        <v>2683</v>
      </c>
      <c r="D1337" s="811" t="s">
        <v>5087</v>
      </c>
      <c r="E1337" s="812" t="s">
        <v>2706</v>
      </c>
      <c r="F1337" s="728" t="s">
        <v>2678</v>
      </c>
      <c r="G1337" s="728" t="s">
        <v>3126</v>
      </c>
      <c r="H1337" s="728" t="s">
        <v>661</v>
      </c>
      <c r="I1337" s="728" t="s">
        <v>3700</v>
      </c>
      <c r="J1337" s="728" t="s">
        <v>2184</v>
      </c>
      <c r="K1337" s="728" t="s">
        <v>3459</v>
      </c>
      <c r="L1337" s="729">
        <v>392.42</v>
      </c>
      <c r="M1337" s="729">
        <v>1569.68</v>
      </c>
      <c r="N1337" s="728">
        <v>4</v>
      </c>
      <c r="O1337" s="813">
        <v>2.5</v>
      </c>
      <c r="P1337" s="729">
        <v>1177.26</v>
      </c>
      <c r="Q1337" s="746">
        <v>0.75</v>
      </c>
      <c r="R1337" s="728">
        <v>3</v>
      </c>
      <c r="S1337" s="746">
        <v>0.75</v>
      </c>
      <c r="T1337" s="813">
        <v>2</v>
      </c>
      <c r="U1337" s="769">
        <v>0.8</v>
      </c>
    </row>
    <row r="1338" spans="1:21" ht="14.4" customHeight="1" x14ac:dyDescent="0.3">
      <c r="A1338" s="727">
        <v>32</v>
      </c>
      <c r="B1338" s="728" t="s">
        <v>2677</v>
      </c>
      <c r="C1338" s="728" t="s">
        <v>2683</v>
      </c>
      <c r="D1338" s="811" t="s">
        <v>5087</v>
      </c>
      <c r="E1338" s="812" t="s">
        <v>2706</v>
      </c>
      <c r="F1338" s="728" t="s">
        <v>2678</v>
      </c>
      <c r="G1338" s="728" t="s">
        <v>3126</v>
      </c>
      <c r="H1338" s="728" t="s">
        <v>661</v>
      </c>
      <c r="I1338" s="728" t="s">
        <v>3924</v>
      </c>
      <c r="J1338" s="728" t="s">
        <v>2184</v>
      </c>
      <c r="K1338" s="728" t="s">
        <v>3925</v>
      </c>
      <c r="L1338" s="729">
        <v>603.73</v>
      </c>
      <c r="M1338" s="729">
        <v>603.73</v>
      </c>
      <c r="N1338" s="728">
        <v>1</v>
      </c>
      <c r="O1338" s="813">
        <v>1</v>
      </c>
      <c r="P1338" s="729"/>
      <c r="Q1338" s="746">
        <v>0</v>
      </c>
      <c r="R1338" s="728"/>
      <c r="S1338" s="746">
        <v>0</v>
      </c>
      <c r="T1338" s="813"/>
      <c r="U1338" s="769">
        <v>0</v>
      </c>
    </row>
    <row r="1339" spans="1:21" ht="14.4" customHeight="1" x14ac:dyDescent="0.3">
      <c r="A1339" s="727">
        <v>32</v>
      </c>
      <c r="B1339" s="728" t="s">
        <v>2677</v>
      </c>
      <c r="C1339" s="728" t="s">
        <v>2683</v>
      </c>
      <c r="D1339" s="811" t="s">
        <v>5087</v>
      </c>
      <c r="E1339" s="812" t="s">
        <v>2706</v>
      </c>
      <c r="F1339" s="728" t="s">
        <v>2678</v>
      </c>
      <c r="G1339" s="728" t="s">
        <v>3127</v>
      </c>
      <c r="H1339" s="728" t="s">
        <v>568</v>
      </c>
      <c r="I1339" s="728" t="s">
        <v>3128</v>
      </c>
      <c r="J1339" s="728" t="s">
        <v>700</v>
      </c>
      <c r="K1339" s="728" t="s">
        <v>3129</v>
      </c>
      <c r="L1339" s="729">
        <v>46.03</v>
      </c>
      <c r="M1339" s="729">
        <v>46.03</v>
      </c>
      <c r="N1339" s="728">
        <v>1</v>
      </c>
      <c r="O1339" s="813">
        <v>1</v>
      </c>
      <c r="P1339" s="729"/>
      <c r="Q1339" s="746">
        <v>0</v>
      </c>
      <c r="R1339" s="728"/>
      <c r="S1339" s="746">
        <v>0</v>
      </c>
      <c r="T1339" s="813"/>
      <c r="U1339" s="769">
        <v>0</v>
      </c>
    </row>
    <row r="1340" spans="1:21" ht="14.4" customHeight="1" x14ac:dyDescent="0.3">
      <c r="A1340" s="727">
        <v>32</v>
      </c>
      <c r="B1340" s="728" t="s">
        <v>2677</v>
      </c>
      <c r="C1340" s="728" t="s">
        <v>2683</v>
      </c>
      <c r="D1340" s="811" t="s">
        <v>5087</v>
      </c>
      <c r="E1340" s="812" t="s">
        <v>2706</v>
      </c>
      <c r="F1340" s="728" t="s">
        <v>2678</v>
      </c>
      <c r="G1340" s="728" t="s">
        <v>2745</v>
      </c>
      <c r="H1340" s="728" t="s">
        <v>568</v>
      </c>
      <c r="I1340" s="728" t="s">
        <v>3926</v>
      </c>
      <c r="J1340" s="728" t="s">
        <v>3927</v>
      </c>
      <c r="K1340" s="728" t="s">
        <v>3459</v>
      </c>
      <c r="L1340" s="729">
        <v>234.07</v>
      </c>
      <c r="M1340" s="729">
        <v>234.07</v>
      </c>
      <c r="N1340" s="728">
        <v>1</v>
      </c>
      <c r="O1340" s="813">
        <v>0.5</v>
      </c>
      <c r="P1340" s="729"/>
      <c r="Q1340" s="746">
        <v>0</v>
      </c>
      <c r="R1340" s="728"/>
      <c r="S1340" s="746">
        <v>0</v>
      </c>
      <c r="T1340" s="813"/>
      <c r="U1340" s="769">
        <v>0</v>
      </c>
    </row>
    <row r="1341" spans="1:21" ht="14.4" customHeight="1" x14ac:dyDescent="0.3">
      <c r="A1341" s="727">
        <v>32</v>
      </c>
      <c r="B1341" s="728" t="s">
        <v>2677</v>
      </c>
      <c r="C1341" s="728" t="s">
        <v>2683</v>
      </c>
      <c r="D1341" s="811" t="s">
        <v>5087</v>
      </c>
      <c r="E1341" s="812" t="s">
        <v>2706</v>
      </c>
      <c r="F1341" s="728" t="s">
        <v>2678</v>
      </c>
      <c r="G1341" s="728" t="s">
        <v>2745</v>
      </c>
      <c r="H1341" s="728" t="s">
        <v>661</v>
      </c>
      <c r="I1341" s="728" t="s">
        <v>3928</v>
      </c>
      <c r="J1341" s="728" t="s">
        <v>2159</v>
      </c>
      <c r="K1341" s="728" t="s">
        <v>3929</v>
      </c>
      <c r="L1341" s="729">
        <v>229.38</v>
      </c>
      <c r="M1341" s="729">
        <v>229.38</v>
      </c>
      <c r="N1341" s="728">
        <v>1</v>
      </c>
      <c r="O1341" s="813">
        <v>0.5</v>
      </c>
      <c r="P1341" s="729"/>
      <c r="Q1341" s="746">
        <v>0</v>
      </c>
      <c r="R1341" s="728"/>
      <c r="S1341" s="746">
        <v>0</v>
      </c>
      <c r="T1341" s="813"/>
      <c r="U1341" s="769">
        <v>0</v>
      </c>
    </row>
    <row r="1342" spans="1:21" ht="14.4" customHeight="1" x14ac:dyDescent="0.3">
      <c r="A1342" s="727">
        <v>32</v>
      </c>
      <c r="B1342" s="728" t="s">
        <v>2677</v>
      </c>
      <c r="C1342" s="728" t="s">
        <v>2683</v>
      </c>
      <c r="D1342" s="811" t="s">
        <v>5087</v>
      </c>
      <c r="E1342" s="812" t="s">
        <v>2706</v>
      </c>
      <c r="F1342" s="728" t="s">
        <v>2678</v>
      </c>
      <c r="G1342" s="728" t="s">
        <v>2745</v>
      </c>
      <c r="H1342" s="728" t="s">
        <v>568</v>
      </c>
      <c r="I1342" s="728" t="s">
        <v>3930</v>
      </c>
      <c r="J1342" s="728" t="s">
        <v>3927</v>
      </c>
      <c r="K1342" s="728" t="s">
        <v>3459</v>
      </c>
      <c r="L1342" s="729">
        <v>234.07</v>
      </c>
      <c r="M1342" s="729">
        <v>234.07</v>
      </c>
      <c r="N1342" s="728">
        <v>1</v>
      </c>
      <c r="O1342" s="813">
        <v>0.5</v>
      </c>
      <c r="P1342" s="729"/>
      <c r="Q1342" s="746">
        <v>0</v>
      </c>
      <c r="R1342" s="728"/>
      <c r="S1342" s="746">
        <v>0</v>
      </c>
      <c r="T1342" s="813"/>
      <c r="U1342" s="769">
        <v>0</v>
      </c>
    </row>
    <row r="1343" spans="1:21" ht="14.4" customHeight="1" x14ac:dyDescent="0.3">
      <c r="A1343" s="727">
        <v>32</v>
      </c>
      <c r="B1343" s="728" t="s">
        <v>2677</v>
      </c>
      <c r="C1343" s="728" t="s">
        <v>2683</v>
      </c>
      <c r="D1343" s="811" t="s">
        <v>5087</v>
      </c>
      <c r="E1343" s="812" t="s">
        <v>2706</v>
      </c>
      <c r="F1343" s="728" t="s">
        <v>2678</v>
      </c>
      <c r="G1343" s="728" t="s">
        <v>3130</v>
      </c>
      <c r="H1343" s="728" t="s">
        <v>661</v>
      </c>
      <c r="I1343" s="728" t="s">
        <v>3931</v>
      </c>
      <c r="J1343" s="728" t="s">
        <v>1754</v>
      </c>
      <c r="K1343" s="728" t="s">
        <v>2165</v>
      </c>
      <c r="L1343" s="729">
        <v>105.32</v>
      </c>
      <c r="M1343" s="729">
        <v>526.59999999999991</v>
      </c>
      <c r="N1343" s="728">
        <v>5</v>
      </c>
      <c r="O1343" s="813">
        <v>2</v>
      </c>
      <c r="P1343" s="729">
        <v>105.32</v>
      </c>
      <c r="Q1343" s="746">
        <v>0.2</v>
      </c>
      <c r="R1343" s="728">
        <v>1</v>
      </c>
      <c r="S1343" s="746">
        <v>0.2</v>
      </c>
      <c r="T1343" s="813">
        <v>0.5</v>
      </c>
      <c r="U1343" s="769">
        <v>0.25</v>
      </c>
    </row>
    <row r="1344" spans="1:21" ht="14.4" customHeight="1" x14ac:dyDescent="0.3">
      <c r="A1344" s="727">
        <v>32</v>
      </c>
      <c r="B1344" s="728" t="s">
        <v>2677</v>
      </c>
      <c r="C1344" s="728" t="s">
        <v>2683</v>
      </c>
      <c r="D1344" s="811" t="s">
        <v>5087</v>
      </c>
      <c r="E1344" s="812" t="s">
        <v>2706</v>
      </c>
      <c r="F1344" s="728" t="s">
        <v>2678</v>
      </c>
      <c r="G1344" s="728" t="s">
        <v>3130</v>
      </c>
      <c r="H1344" s="728" t="s">
        <v>661</v>
      </c>
      <c r="I1344" s="728" t="s">
        <v>3591</v>
      </c>
      <c r="J1344" s="728" t="s">
        <v>1753</v>
      </c>
      <c r="K1344" s="728" t="s">
        <v>2463</v>
      </c>
      <c r="L1344" s="729">
        <v>210.66</v>
      </c>
      <c r="M1344" s="729">
        <v>210.66</v>
      </c>
      <c r="N1344" s="728">
        <v>1</v>
      </c>
      <c r="O1344" s="813">
        <v>0.5</v>
      </c>
      <c r="P1344" s="729"/>
      <c r="Q1344" s="746">
        <v>0</v>
      </c>
      <c r="R1344" s="728"/>
      <c r="S1344" s="746">
        <v>0</v>
      </c>
      <c r="T1344" s="813"/>
      <c r="U1344" s="769">
        <v>0</v>
      </c>
    </row>
    <row r="1345" spans="1:21" ht="14.4" customHeight="1" x14ac:dyDescent="0.3">
      <c r="A1345" s="727">
        <v>32</v>
      </c>
      <c r="B1345" s="728" t="s">
        <v>2677</v>
      </c>
      <c r="C1345" s="728" t="s">
        <v>2683</v>
      </c>
      <c r="D1345" s="811" t="s">
        <v>5087</v>
      </c>
      <c r="E1345" s="812" t="s">
        <v>2706</v>
      </c>
      <c r="F1345" s="728" t="s">
        <v>2678</v>
      </c>
      <c r="G1345" s="728" t="s">
        <v>3130</v>
      </c>
      <c r="H1345" s="728" t="s">
        <v>568</v>
      </c>
      <c r="I1345" s="728" t="s">
        <v>3932</v>
      </c>
      <c r="J1345" s="728" t="s">
        <v>3933</v>
      </c>
      <c r="K1345" s="728" t="s">
        <v>2364</v>
      </c>
      <c r="L1345" s="729">
        <v>234.07</v>
      </c>
      <c r="M1345" s="729">
        <v>234.07</v>
      </c>
      <c r="N1345" s="728">
        <v>1</v>
      </c>
      <c r="O1345" s="813">
        <v>0.5</v>
      </c>
      <c r="P1345" s="729"/>
      <c r="Q1345" s="746">
        <v>0</v>
      </c>
      <c r="R1345" s="728"/>
      <c r="S1345" s="746">
        <v>0</v>
      </c>
      <c r="T1345" s="813"/>
      <c r="U1345" s="769">
        <v>0</v>
      </c>
    </row>
    <row r="1346" spans="1:21" ht="14.4" customHeight="1" x14ac:dyDescent="0.3">
      <c r="A1346" s="727">
        <v>32</v>
      </c>
      <c r="B1346" s="728" t="s">
        <v>2677</v>
      </c>
      <c r="C1346" s="728" t="s">
        <v>2683</v>
      </c>
      <c r="D1346" s="811" t="s">
        <v>5087</v>
      </c>
      <c r="E1346" s="812" t="s">
        <v>2706</v>
      </c>
      <c r="F1346" s="728" t="s">
        <v>2678</v>
      </c>
      <c r="G1346" s="728" t="s">
        <v>2940</v>
      </c>
      <c r="H1346" s="728" t="s">
        <v>568</v>
      </c>
      <c r="I1346" s="728" t="s">
        <v>3040</v>
      </c>
      <c r="J1346" s="728" t="s">
        <v>2942</v>
      </c>
      <c r="K1346" s="728" t="s">
        <v>2943</v>
      </c>
      <c r="L1346" s="729">
        <v>0</v>
      </c>
      <c r="M1346" s="729">
        <v>0</v>
      </c>
      <c r="N1346" s="728">
        <v>2</v>
      </c>
      <c r="O1346" s="813">
        <v>0.5</v>
      </c>
      <c r="P1346" s="729">
        <v>0</v>
      </c>
      <c r="Q1346" s="746"/>
      <c r="R1346" s="728">
        <v>2</v>
      </c>
      <c r="S1346" s="746">
        <v>1</v>
      </c>
      <c r="T1346" s="813">
        <v>0.5</v>
      </c>
      <c r="U1346" s="769">
        <v>1</v>
      </c>
    </row>
    <row r="1347" spans="1:21" ht="14.4" customHeight="1" x14ac:dyDescent="0.3">
      <c r="A1347" s="727">
        <v>32</v>
      </c>
      <c r="B1347" s="728" t="s">
        <v>2677</v>
      </c>
      <c r="C1347" s="728" t="s">
        <v>2683</v>
      </c>
      <c r="D1347" s="811" t="s">
        <v>5087</v>
      </c>
      <c r="E1347" s="812" t="s">
        <v>2706</v>
      </c>
      <c r="F1347" s="728" t="s">
        <v>2678</v>
      </c>
      <c r="G1347" s="728" t="s">
        <v>2746</v>
      </c>
      <c r="H1347" s="728" t="s">
        <v>568</v>
      </c>
      <c r="I1347" s="728" t="s">
        <v>3042</v>
      </c>
      <c r="J1347" s="728" t="s">
        <v>2231</v>
      </c>
      <c r="K1347" s="728" t="s">
        <v>3043</v>
      </c>
      <c r="L1347" s="729">
        <v>0</v>
      </c>
      <c r="M1347" s="729">
        <v>0</v>
      </c>
      <c r="N1347" s="728">
        <v>1</v>
      </c>
      <c r="O1347" s="813">
        <v>0.5</v>
      </c>
      <c r="P1347" s="729"/>
      <c r="Q1347" s="746"/>
      <c r="R1347" s="728"/>
      <c r="S1347" s="746">
        <v>0</v>
      </c>
      <c r="T1347" s="813"/>
      <c r="U1347" s="769">
        <v>0</v>
      </c>
    </row>
    <row r="1348" spans="1:21" ht="14.4" customHeight="1" x14ac:dyDescent="0.3">
      <c r="A1348" s="727">
        <v>32</v>
      </c>
      <c r="B1348" s="728" t="s">
        <v>2677</v>
      </c>
      <c r="C1348" s="728" t="s">
        <v>2683</v>
      </c>
      <c r="D1348" s="811" t="s">
        <v>5087</v>
      </c>
      <c r="E1348" s="812" t="s">
        <v>2706</v>
      </c>
      <c r="F1348" s="728" t="s">
        <v>2678</v>
      </c>
      <c r="G1348" s="728" t="s">
        <v>2746</v>
      </c>
      <c r="H1348" s="728" t="s">
        <v>568</v>
      </c>
      <c r="I1348" s="728" t="s">
        <v>2794</v>
      </c>
      <c r="J1348" s="728" t="s">
        <v>2231</v>
      </c>
      <c r="K1348" s="728" t="s">
        <v>2757</v>
      </c>
      <c r="L1348" s="729">
        <v>238.72</v>
      </c>
      <c r="M1348" s="729">
        <v>4058.2399999999989</v>
      </c>
      <c r="N1348" s="728">
        <v>17</v>
      </c>
      <c r="O1348" s="813">
        <v>12.5</v>
      </c>
      <c r="P1348" s="729">
        <v>3342.079999999999</v>
      </c>
      <c r="Q1348" s="746">
        <v>0.82352941176470584</v>
      </c>
      <c r="R1348" s="728">
        <v>14</v>
      </c>
      <c r="S1348" s="746">
        <v>0.82352941176470584</v>
      </c>
      <c r="T1348" s="813">
        <v>10</v>
      </c>
      <c r="U1348" s="769">
        <v>0.8</v>
      </c>
    </row>
    <row r="1349" spans="1:21" ht="14.4" customHeight="1" x14ac:dyDescent="0.3">
      <c r="A1349" s="727">
        <v>32</v>
      </c>
      <c r="B1349" s="728" t="s">
        <v>2677</v>
      </c>
      <c r="C1349" s="728" t="s">
        <v>2683</v>
      </c>
      <c r="D1349" s="811" t="s">
        <v>5087</v>
      </c>
      <c r="E1349" s="812" t="s">
        <v>2706</v>
      </c>
      <c r="F1349" s="728" t="s">
        <v>2678</v>
      </c>
      <c r="G1349" s="728" t="s">
        <v>2750</v>
      </c>
      <c r="H1349" s="728" t="s">
        <v>661</v>
      </c>
      <c r="I1349" s="728" t="s">
        <v>3934</v>
      </c>
      <c r="J1349" s="728" t="s">
        <v>1315</v>
      </c>
      <c r="K1349" s="728" t="s">
        <v>3935</v>
      </c>
      <c r="L1349" s="729">
        <v>0</v>
      </c>
      <c r="M1349" s="729">
        <v>0</v>
      </c>
      <c r="N1349" s="728">
        <v>1</v>
      </c>
      <c r="O1349" s="813">
        <v>1</v>
      </c>
      <c r="P1349" s="729"/>
      <c r="Q1349" s="746"/>
      <c r="R1349" s="728"/>
      <c r="S1349" s="746">
        <v>0</v>
      </c>
      <c r="T1349" s="813"/>
      <c r="U1349" s="769">
        <v>0</v>
      </c>
    </row>
    <row r="1350" spans="1:21" ht="14.4" customHeight="1" x14ac:dyDescent="0.3">
      <c r="A1350" s="727">
        <v>32</v>
      </c>
      <c r="B1350" s="728" t="s">
        <v>2677</v>
      </c>
      <c r="C1350" s="728" t="s">
        <v>2683</v>
      </c>
      <c r="D1350" s="811" t="s">
        <v>5087</v>
      </c>
      <c r="E1350" s="812" t="s">
        <v>2706</v>
      </c>
      <c r="F1350" s="728" t="s">
        <v>2678</v>
      </c>
      <c r="G1350" s="728" t="s">
        <v>2750</v>
      </c>
      <c r="H1350" s="728" t="s">
        <v>661</v>
      </c>
      <c r="I1350" s="728" t="s">
        <v>2403</v>
      </c>
      <c r="J1350" s="728" t="s">
        <v>1315</v>
      </c>
      <c r="K1350" s="728" t="s">
        <v>2404</v>
      </c>
      <c r="L1350" s="729">
        <v>138.31</v>
      </c>
      <c r="M1350" s="729">
        <v>276.62</v>
      </c>
      <c r="N1350" s="728">
        <v>2</v>
      </c>
      <c r="O1350" s="813">
        <v>1</v>
      </c>
      <c r="P1350" s="729">
        <v>276.62</v>
      </c>
      <c r="Q1350" s="746">
        <v>1</v>
      </c>
      <c r="R1350" s="728">
        <v>2</v>
      </c>
      <c r="S1350" s="746">
        <v>1</v>
      </c>
      <c r="T1350" s="813">
        <v>1</v>
      </c>
      <c r="U1350" s="769">
        <v>1</v>
      </c>
    </row>
    <row r="1351" spans="1:21" ht="14.4" customHeight="1" x14ac:dyDescent="0.3">
      <c r="A1351" s="727">
        <v>32</v>
      </c>
      <c r="B1351" s="728" t="s">
        <v>2677</v>
      </c>
      <c r="C1351" s="728" t="s">
        <v>2683</v>
      </c>
      <c r="D1351" s="811" t="s">
        <v>5087</v>
      </c>
      <c r="E1351" s="812" t="s">
        <v>2706</v>
      </c>
      <c r="F1351" s="728" t="s">
        <v>2678</v>
      </c>
      <c r="G1351" s="728" t="s">
        <v>3274</v>
      </c>
      <c r="H1351" s="728" t="s">
        <v>568</v>
      </c>
      <c r="I1351" s="728" t="s">
        <v>3275</v>
      </c>
      <c r="J1351" s="728" t="s">
        <v>3276</v>
      </c>
      <c r="K1351" s="728" t="s">
        <v>3277</v>
      </c>
      <c r="L1351" s="729">
        <v>0</v>
      </c>
      <c r="M1351" s="729">
        <v>0</v>
      </c>
      <c r="N1351" s="728">
        <v>2</v>
      </c>
      <c r="O1351" s="813">
        <v>0.5</v>
      </c>
      <c r="P1351" s="729">
        <v>0</v>
      </c>
      <c r="Q1351" s="746"/>
      <c r="R1351" s="728">
        <v>2</v>
      </c>
      <c r="S1351" s="746">
        <v>1</v>
      </c>
      <c r="T1351" s="813">
        <v>0.5</v>
      </c>
      <c r="U1351" s="769">
        <v>1</v>
      </c>
    </row>
    <row r="1352" spans="1:21" ht="14.4" customHeight="1" x14ac:dyDescent="0.3">
      <c r="A1352" s="727">
        <v>32</v>
      </c>
      <c r="B1352" s="728" t="s">
        <v>2677</v>
      </c>
      <c r="C1352" s="728" t="s">
        <v>2683</v>
      </c>
      <c r="D1352" s="811" t="s">
        <v>5087</v>
      </c>
      <c r="E1352" s="812" t="s">
        <v>2706</v>
      </c>
      <c r="F1352" s="728" t="s">
        <v>2678</v>
      </c>
      <c r="G1352" s="728" t="s">
        <v>2796</v>
      </c>
      <c r="H1352" s="728" t="s">
        <v>568</v>
      </c>
      <c r="I1352" s="728" t="s">
        <v>2797</v>
      </c>
      <c r="J1352" s="728" t="s">
        <v>1421</v>
      </c>
      <c r="K1352" s="728" t="s">
        <v>2232</v>
      </c>
      <c r="L1352" s="729">
        <v>78.33</v>
      </c>
      <c r="M1352" s="729">
        <v>156.66</v>
      </c>
      <c r="N1352" s="728">
        <v>2</v>
      </c>
      <c r="O1352" s="813">
        <v>0.5</v>
      </c>
      <c r="P1352" s="729">
        <v>156.66</v>
      </c>
      <c r="Q1352" s="746">
        <v>1</v>
      </c>
      <c r="R1352" s="728">
        <v>2</v>
      </c>
      <c r="S1352" s="746">
        <v>1</v>
      </c>
      <c r="T1352" s="813">
        <v>0.5</v>
      </c>
      <c r="U1352" s="769">
        <v>1</v>
      </c>
    </row>
    <row r="1353" spans="1:21" ht="14.4" customHeight="1" x14ac:dyDescent="0.3">
      <c r="A1353" s="727">
        <v>32</v>
      </c>
      <c r="B1353" s="728" t="s">
        <v>2677</v>
      </c>
      <c r="C1353" s="728" t="s">
        <v>2683</v>
      </c>
      <c r="D1353" s="811" t="s">
        <v>5087</v>
      </c>
      <c r="E1353" s="812" t="s">
        <v>2706</v>
      </c>
      <c r="F1353" s="728" t="s">
        <v>2678</v>
      </c>
      <c r="G1353" s="728" t="s">
        <v>2800</v>
      </c>
      <c r="H1353" s="728" t="s">
        <v>568</v>
      </c>
      <c r="I1353" s="728" t="s">
        <v>3936</v>
      </c>
      <c r="J1353" s="728" t="s">
        <v>3937</v>
      </c>
      <c r="K1353" s="728" t="s">
        <v>3459</v>
      </c>
      <c r="L1353" s="729">
        <v>283.86</v>
      </c>
      <c r="M1353" s="729">
        <v>283.86</v>
      </c>
      <c r="N1353" s="728">
        <v>1</v>
      </c>
      <c r="O1353" s="813">
        <v>1</v>
      </c>
      <c r="P1353" s="729">
        <v>283.86</v>
      </c>
      <c r="Q1353" s="746">
        <v>1</v>
      </c>
      <c r="R1353" s="728">
        <v>1</v>
      </c>
      <c r="S1353" s="746">
        <v>1</v>
      </c>
      <c r="T1353" s="813">
        <v>1</v>
      </c>
      <c r="U1353" s="769">
        <v>1</v>
      </c>
    </row>
    <row r="1354" spans="1:21" ht="14.4" customHeight="1" x14ac:dyDescent="0.3">
      <c r="A1354" s="727">
        <v>32</v>
      </c>
      <c r="B1354" s="728" t="s">
        <v>2677</v>
      </c>
      <c r="C1354" s="728" t="s">
        <v>2683</v>
      </c>
      <c r="D1354" s="811" t="s">
        <v>5087</v>
      </c>
      <c r="E1354" s="812" t="s">
        <v>2706</v>
      </c>
      <c r="F1354" s="728" t="s">
        <v>2678</v>
      </c>
      <c r="G1354" s="728" t="s">
        <v>2800</v>
      </c>
      <c r="H1354" s="728" t="s">
        <v>661</v>
      </c>
      <c r="I1354" s="728" t="s">
        <v>2801</v>
      </c>
      <c r="J1354" s="728" t="s">
        <v>761</v>
      </c>
      <c r="K1354" s="728" t="s">
        <v>2547</v>
      </c>
      <c r="L1354" s="729">
        <v>170.32</v>
      </c>
      <c r="M1354" s="729">
        <v>510.96</v>
      </c>
      <c r="N1354" s="728">
        <v>3</v>
      </c>
      <c r="O1354" s="813">
        <v>2</v>
      </c>
      <c r="P1354" s="729">
        <v>340.64</v>
      </c>
      <c r="Q1354" s="746">
        <v>0.66666666666666663</v>
      </c>
      <c r="R1354" s="728">
        <v>2</v>
      </c>
      <c r="S1354" s="746">
        <v>0.66666666666666663</v>
      </c>
      <c r="T1354" s="813">
        <v>1.5</v>
      </c>
      <c r="U1354" s="769">
        <v>0.75</v>
      </c>
    </row>
    <row r="1355" spans="1:21" ht="14.4" customHeight="1" x14ac:dyDescent="0.3">
      <c r="A1355" s="727">
        <v>32</v>
      </c>
      <c r="B1355" s="728" t="s">
        <v>2677</v>
      </c>
      <c r="C1355" s="728" t="s">
        <v>2683</v>
      </c>
      <c r="D1355" s="811" t="s">
        <v>5087</v>
      </c>
      <c r="E1355" s="812" t="s">
        <v>2706</v>
      </c>
      <c r="F1355" s="728" t="s">
        <v>2678</v>
      </c>
      <c r="G1355" s="728" t="s">
        <v>2800</v>
      </c>
      <c r="H1355" s="728" t="s">
        <v>661</v>
      </c>
      <c r="I1355" s="728" t="s">
        <v>2366</v>
      </c>
      <c r="J1355" s="728" t="s">
        <v>759</v>
      </c>
      <c r="K1355" s="728" t="s">
        <v>2187</v>
      </c>
      <c r="L1355" s="729">
        <v>42.57</v>
      </c>
      <c r="M1355" s="729">
        <v>553.41</v>
      </c>
      <c r="N1355" s="728">
        <v>13</v>
      </c>
      <c r="O1355" s="813">
        <v>3.5</v>
      </c>
      <c r="P1355" s="729">
        <v>170.28</v>
      </c>
      <c r="Q1355" s="746">
        <v>0.30769230769230771</v>
      </c>
      <c r="R1355" s="728">
        <v>4</v>
      </c>
      <c r="S1355" s="746">
        <v>0.30769230769230771</v>
      </c>
      <c r="T1355" s="813">
        <v>1</v>
      </c>
      <c r="U1355" s="769">
        <v>0.2857142857142857</v>
      </c>
    </row>
    <row r="1356" spans="1:21" ht="14.4" customHeight="1" x14ac:dyDescent="0.3">
      <c r="A1356" s="727">
        <v>32</v>
      </c>
      <c r="B1356" s="728" t="s">
        <v>2677</v>
      </c>
      <c r="C1356" s="728" t="s">
        <v>2683</v>
      </c>
      <c r="D1356" s="811" t="s">
        <v>5087</v>
      </c>
      <c r="E1356" s="812" t="s">
        <v>2706</v>
      </c>
      <c r="F1356" s="728" t="s">
        <v>2678</v>
      </c>
      <c r="G1356" s="728" t="s">
        <v>2800</v>
      </c>
      <c r="H1356" s="728" t="s">
        <v>661</v>
      </c>
      <c r="I1356" s="728" t="s">
        <v>2546</v>
      </c>
      <c r="J1356" s="728" t="s">
        <v>761</v>
      </c>
      <c r="K1356" s="728" t="s">
        <v>2547</v>
      </c>
      <c r="L1356" s="729">
        <v>170.32</v>
      </c>
      <c r="M1356" s="729">
        <v>1532.8799999999999</v>
      </c>
      <c r="N1356" s="728">
        <v>9</v>
      </c>
      <c r="O1356" s="813">
        <v>7.5</v>
      </c>
      <c r="P1356" s="729">
        <v>1021.9199999999998</v>
      </c>
      <c r="Q1356" s="746">
        <v>0.66666666666666663</v>
      </c>
      <c r="R1356" s="728">
        <v>6</v>
      </c>
      <c r="S1356" s="746">
        <v>0.66666666666666663</v>
      </c>
      <c r="T1356" s="813">
        <v>5.5</v>
      </c>
      <c r="U1356" s="769">
        <v>0.73333333333333328</v>
      </c>
    </row>
    <row r="1357" spans="1:21" ht="14.4" customHeight="1" x14ac:dyDescent="0.3">
      <c r="A1357" s="727">
        <v>32</v>
      </c>
      <c r="B1357" s="728" t="s">
        <v>2677</v>
      </c>
      <c r="C1357" s="728" t="s">
        <v>2683</v>
      </c>
      <c r="D1357" s="811" t="s">
        <v>5087</v>
      </c>
      <c r="E1357" s="812" t="s">
        <v>2706</v>
      </c>
      <c r="F1357" s="728" t="s">
        <v>2678</v>
      </c>
      <c r="G1357" s="728" t="s">
        <v>3046</v>
      </c>
      <c r="H1357" s="728" t="s">
        <v>568</v>
      </c>
      <c r="I1357" s="728" t="s">
        <v>3047</v>
      </c>
      <c r="J1357" s="728" t="s">
        <v>3048</v>
      </c>
      <c r="K1357" s="728" t="s">
        <v>3049</v>
      </c>
      <c r="L1357" s="729">
        <v>344</v>
      </c>
      <c r="M1357" s="729">
        <v>3096</v>
      </c>
      <c r="N1357" s="728">
        <v>9</v>
      </c>
      <c r="O1357" s="813">
        <v>4</v>
      </c>
      <c r="P1357" s="729">
        <v>2064</v>
      </c>
      <c r="Q1357" s="746">
        <v>0.66666666666666663</v>
      </c>
      <c r="R1357" s="728">
        <v>6</v>
      </c>
      <c r="S1357" s="746">
        <v>0.66666666666666663</v>
      </c>
      <c r="T1357" s="813">
        <v>2.5</v>
      </c>
      <c r="U1357" s="769">
        <v>0.625</v>
      </c>
    </row>
    <row r="1358" spans="1:21" ht="14.4" customHeight="1" x14ac:dyDescent="0.3">
      <c r="A1358" s="727">
        <v>32</v>
      </c>
      <c r="B1358" s="728" t="s">
        <v>2677</v>
      </c>
      <c r="C1358" s="728" t="s">
        <v>2683</v>
      </c>
      <c r="D1358" s="811" t="s">
        <v>5087</v>
      </c>
      <c r="E1358" s="812" t="s">
        <v>2706</v>
      </c>
      <c r="F1358" s="728" t="s">
        <v>2678</v>
      </c>
      <c r="G1358" s="728" t="s">
        <v>3046</v>
      </c>
      <c r="H1358" s="728" t="s">
        <v>568</v>
      </c>
      <c r="I1358" s="728" t="s">
        <v>3474</v>
      </c>
      <c r="J1358" s="728" t="s">
        <v>3048</v>
      </c>
      <c r="K1358" s="728" t="s">
        <v>2851</v>
      </c>
      <c r="L1358" s="729">
        <v>0</v>
      </c>
      <c r="M1358" s="729">
        <v>0</v>
      </c>
      <c r="N1358" s="728">
        <v>2</v>
      </c>
      <c r="O1358" s="813">
        <v>1.5</v>
      </c>
      <c r="P1358" s="729">
        <v>0</v>
      </c>
      <c r="Q1358" s="746"/>
      <c r="R1358" s="728">
        <v>1</v>
      </c>
      <c r="S1358" s="746">
        <v>0.5</v>
      </c>
      <c r="T1358" s="813">
        <v>0.5</v>
      </c>
      <c r="U1358" s="769">
        <v>0.33333333333333331</v>
      </c>
    </row>
    <row r="1359" spans="1:21" ht="14.4" customHeight="1" x14ac:dyDescent="0.3">
      <c r="A1359" s="727">
        <v>32</v>
      </c>
      <c r="B1359" s="728" t="s">
        <v>2677</v>
      </c>
      <c r="C1359" s="728" t="s">
        <v>2683</v>
      </c>
      <c r="D1359" s="811" t="s">
        <v>5087</v>
      </c>
      <c r="E1359" s="812" t="s">
        <v>2706</v>
      </c>
      <c r="F1359" s="728" t="s">
        <v>2678</v>
      </c>
      <c r="G1359" s="728" t="s">
        <v>3046</v>
      </c>
      <c r="H1359" s="728" t="s">
        <v>568</v>
      </c>
      <c r="I1359" s="728" t="s">
        <v>3938</v>
      </c>
      <c r="J1359" s="728" t="s">
        <v>3048</v>
      </c>
      <c r="K1359" s="728" t="s">
        <v>3939</v>
      </c>
      <c r="L1359" s="729">
        <v>0</v>
      </c>
      <c r="M1359" s="729">
        <v>0</v>
      </c>
      <c r="N1359" s="728">
        <v>1</v>
      </c>
      <c r="O1359" s="813">
        <v>1</v>
      </c>
      <c r="P1359" s="729">
        <v>0</v>
      </c>
      <c r="Q1359" s="746"/>
      <c r="R1359" s="728">
        <v>1</v>
      </c>
      <c r="S1359" s="746">
        <v>1</v>
      </c>
      <c r="T1359" s="813">
        <v>1</v>
      </c>
      <c r="U1359" s="769">
        <v>1</v>
      </c>
    </row>
    <row r="1360" spans="1:21" ht="14.4" customHeight="1" x14ac:dyDescent="0.3">
      <c r="A1360" s="727">
        <v>32</v>
      </c>
      <c r="B1360" s="728" t="s">
        <v>2677</v>
      </c>
      <c r="C1360" s="728" t="s">
        <v>2683</v>
      </c>
      <c r="D1360" s="811" t="s">
        <v>5087</v>
      </c>
      <c r="E1360" s="812" t="s">
        <v>2706</v>
      </c>
      <c r="F1360" s="728" t="s">
        <v>2678</v>
      </c>
      <c r="G1360" s="728" t="s">
        <v>3940</v>
      </c>
      <c r="H1360" s="728" t="s">
        <v>568</v>
      </c>
      <c r="I1360" s="728" t="s">
        <v>3941</v>
      </c>
      <c r="J1360" s="728" t="s">
        <v>3942</v>
      </c>
      <c r="K1360" s="728" t="s">
        <v>3943</v>
      </c>
      <c r="L1360" s="729">
        <v>211.42</v>
      </c>
      <c r="M1360" s="729">
        <v>422.84</v>
      </c>
      <c r="N1360" s="728">
        <v>2</v>
      </c>
      <c r="O1360" s="813">
        <v>1</v>
      </c>
      <c r="P1360" s="729">
        <v>422.84</v>
      </c>
      <c r="Q1360" s="746">
        <v>1</v>
      </c>
      <c r="R1360" s="728">
        <v>2</v>
      </c>
      <c r="S1360" s="746">
        <v>1</v>
      </c>
      <c r="T1360" s="813">
        <v>1</v>
      </c>
      <c r="U1360" s="769">
        <v>1</v>
      </c>
    </row>
    <row r="1361" spans="1:21" ht="14.4" customHeight="1" x14ac:dyDescent="0.3">
      <c r="A1361" s="727">
        <v>32</v>
      </c>
      <c r="B1361" s="728" t="s">
        <v>2677</v>
      </c>
      <c r="C1361" s="728" t="s">
        <v>2683</v>
      </c>
      <c r="D1361" s="811" t="s">
        <v>5087</v>
      </c>
      <c r="E1361" s="812" t="s">
        <v>2706</v>
      </c>
      <c r="F1361" s="728" t="s">
        <v>2678</v>
      </c>
      <c r="G1361" s="728" t="s">
        <v>3718</v>
      </c>
      <c r="H1361" s="728" t="s">
        <v>568</v>
      </c>
      <c r="I1361" s="728" t="s">
        <v>3719</v>
      </c>
      <c r="J1361" s="728" t="s">
        <v>1641</v>
      </c>
      <c r="K1361" s="728" t="s">
        <v>3720</v>
      </c>
      <c r="L1361" s="729">
        <v>0</v>
      </c>
      <c r="M1361" s="729">
        <v>0</v>
      </c>
      <c r="N1361" s="728">
        <v>2</v>
      </c>
      <c r="O1361" s="813">
        <v>1</v>
      </c>
      <c r="P1361" s="729"/>
      <c r="Q1361" s="746"/>
      <c r="R1361" s="728"/>
      <c r="S1361" s="746">
        <v>0</v>
      </c>
      <c r="T1361" s="813"/>
      <c r="U1361" s="769">
        <v>0</v>
      </c>
    </row>
    <row r="1362" spans="1:21" ht="14.4" customHeight="1" x14ac:dyDescent="0.3">
      <c r="A1362" s="727">
        <v>32</v>
      </c>
      <c r="B1362" s="728" t="s">
        <v>2677</v>
      </c>
      <c r="C1362" s="728" t="s">
        <v>2683</v>
      </c>
      <c r="D1362" s="811" t="s">
        <v>5087</v>
      </c>
      <c r="E1362" s="812" t="s">
        <v>2706</v>
      </c>
      <c r="F1362" s="728" t="s">
        <v>2678</v>
      </c>
      <c r="G1362" s="728" t="s">
        <v>2802</v>
      </c>
      <c r="H1362" s="728" t="s">
        <v>568</v>
      </c>
      <c r="I1362" s="728" t="s">
        <v>3944</v>
      </c>
      <c r="J1362" s="728" t="s">
        <v>805</v>
      </c>
      <c r="K1362" s="728" t="s">
        <v>3198</v>
      </c>
      <c r="L1362" s="729">
        <v>91.11</v>
      </c>
      <c r="M1362" s="729">
        <v>91.11</v>
      </c>
      <c r="N1362" s="728">
        <v>1</v>
      </c>
      <c r="O1362" s="813">
        <v>1</v>
      </c>
      <c r="P1362" s="729">
        <v>91.11</v>
      </c>
      <c r="Q1362" s="746">
        <v>1</v>
      </c>
      <c r="R1362" s="728">
        <v>1</v>
      </c>
      <c r="S1362" s="746">
        <v>1</v>
      </c>
      <c r="T1362" s="813">
        <v>1</v>
      </c>
      <c r="U1362" s="769">
        <v>1</v>
      </c>
    </row>
    <row r="1363" spans="1:21" ht="14.4" customHeight="1" x14ac:dyDescent="0.3">
      <c r="A1363" s="727">
        <v>32</v>
      </c>
      <c r="B1363" s="728" t="s">
        <v>2677</v>
      </c>
      <c r="C1363" s="728" t="s">
        <v>2683</v>
      </c>
      <c r="D1363" s="811" t="s">
        <v>5087</v>
      </c>
      <c r="E1363" s="812" t="s">
        <v>2706</v>
      </c>
      <c r="F1363" s="728" t="s">
        <v>2678</v>
      </c>
      <c r="G1363" s="728" t="s">
        <v>2802</v>
      </c>
      <c r="H1363" s="728" t="s">
        <v>568</v>
      </c>
      <c r="I1363" s="728" t="s">
        <v>3863</v>
      </c>
      <c r="J1363" s="728" t="s">
        <v>805</v>
      </c>
      <c r="K1363" s="728" t="s">
        <v>3299</v>
      </c>
      <c r="L1363" s="729">
        <v>182.22</v>
      </c>
      <c r="M1363" s="729">
        <v>182.22</v>
      </c>
      <c r="N1363" s="728">
        <v>1</v>
      </c>
      <c r="O1363" s="813">
        <v>0.5</v>
      </c>
      <c r="P1363" s="729">
        <v>182.22</v>
      </c>
      <c r="Q1363" s="746">
        <v>1</v>
      </c>
      <c r="R1363" s="728">
        <v>1</v>
      </c>
      <c r="S1363" s="746">
        <v>1</v>
      </c>
      <c r="T1363" s="813">
        <v>0.5</v>
      </c>
      <c r="U1363" s="769">
        <v>1</v>
      </c>
    </row>
    <row r="1364" spans="1:21" ht="14.4" customHeight="1" x14ac:dyDescent="0.3">
      <c r="A1364" s="727">
        <v>32</v>
      </c>
      <c r="B1364" s="728" t="s">
        <v>2677</v>
      </c>
      <c r="C1364" s="728" t="s">
        <v>2683</v>
      </c>
      <c r="D1364" s="811" t="s">
        <v>5087</v>
      </c>
      <c r="E1364" s="812" t="s">
        <v>2706</v>
      </c>
      <c r="F1364" s="728" t="s">
        <v>2678</v>
      </c>
      <c r="G1364" s="728" t="s">
        <v>2802</v>
      </c>
      <c r="H1364" s="728" t="s">
        <v>568</v>
      </c>
      <c r="I1364" s="728" t="s">
        <v>3298</v>
      </c>
      <c r="J1364" s="728" t="s">
        <v>805</v>
      </c>
      <c r="K1364" s="728" t="s">
        <v>3299</v>
      </c>
      <c r="L1364" s="729">
        <v>0</v>
      </c>
      <c r="M1364" s="729">
        <v>0</v>
      </c>
      <c r="N1364" s="728">
        <v>1</v>
      </c>
      <c r="O1364" s="813">
        <v>1</v>
      </c>
      <c r="P1364" s="729"/>
      <c r="Q1364" s="746"/>
      <c r="R1364" s="728"/>
      <c r="S1364" s="746">
        <v>0</v>
      </c>
      <c r="T1364" s="813"/>
      <c r="U1364" s="769">
        <v>0</v>
      </c>
    </row>
    <row r="1365" spans="1:21" ht="14.4" customHeight="1" x14ac:dyDescent="0.3">
      <c r="A1365" s="727">
        <v>32</v>
      </c>
      <c r="B1365" s="728" t="s">
        <v>2677</v>
      </c>
      <c r="C1365" s="728" t="s">
        <v>2683</v>
      </c>
      <c r="D1365" s="811" t="s">
        <v>5087</v>
      </c>
      <c r="E1365" s="812" t="s">
        <v>2706</v>
      </c>
      <c r="F1365" s="728" t="s">
        <v>2678</v>
      </c>
      <c r="G1365" s="728" t="s">
        <v>2802</v>
      </c>
      <c r="H1365" s="728" t="s">
        <v>568</v>
      </c>
      <c r="I1365" s="728" t="s">
        <v>3300</v>
      </c>
      <c r="J1365" s="728" t="s">
        <v>805</v>
      </c>
      <c r="K1365" s="728" t="s">
        <v>3299</v>
      </c>
      <c r="L1365" s="729">
        <v>182.22</v>
      </c>
      <c r="M1365" s="729">
        <v>546.66</v>
      </c>
      <c r="N1365" s="728">
        <v>3</v>
      </c>
      <c r="O1365" s="813">
        <v>2</v>
      </c>
      <c r="P1365" s="729">
        <v>182.22</v>
      </c>
      <c r="Q1365" s="746">
        <v>0.33333333333333337</v>
      </c>
      <c r="R1365" s="728">
        <v>1</v>
      </c>
      <c r="S1365" s="746">
        <v>0.33333333333333331</v>
      </c>
      <c r="T1365" s="813">
        <v>0.5</v>
      </c>
      <c r="U1365" s="769">
        <v>0.25</v>
      </c>
    </row>
    <row r="1366" spans="1:21" ht="14.4" customHeight="1" x14ac:dyDescent="0.3">
      <c r="A1366" s="727">
        <v>32</v>
      </c>
      <c r="B1366" s="728" t="s">
        <v>2677</v>
      </c>
      <c r="C1366" s="728" t="s">
        <v>2683</v>
      </c>
      <c r="D1366" s="811" t="s">
        <v>5087</v>
      </c>
      <c r="E1366" s="812" t="s">
        <v>2706</v>
      </c>
      <c r="F1366" s="728" t="s">
        <v>2678</v>
      </c>
      <c r="G1366" s="728" t="s">
        <v>3301</v>
      </c>
      <c r="H1366" s="728" t="s">
        <v>568</v>
      </c>
      <c r="I1366" s="728" t="s">
        <v>3945</v>
      </c>
      <c r="J1366" s="728" t="s">
        <v>3946</v>
      </c>
      <c r="K1366" s="728" t="s">
        <v>3947</v>
      </c>
      <c r="L1366" s="729">
        <v>93.49</v>
      </c>
      <c r="M1366" s="729">
        <v>186.98</v>
      </c>
      <c r="N1366" s="728">
        <v>2</v>
      </c>
      <c r="O1366" s="813">
        <v>1</v>
      </c>
      <c r="P1366" s="729">
        <v>93.49</v>
      </c>
      <c r="Q1366" s="746">
        <v>0.5</v>
      </c>
      <c r="R1366" s="728">
        <v>1</v>
      </c>
      <c r="S1366" s="746">
        <v>0.5</v>
      </c>
      <c r="T1366" s="813">
        <v>0.5</v>
      </c>
      <c r="U1366" s="769">
        <v>0.5</v>
      </c>
    </row>
    <row r="1367" spans="1:21" ht="14.4" customHeight="1" x14ac:dyDescent="0.3">
      <c r="A1367" s="727">
        <v>32</v>
      </c>
      <c r="B1367" s="728" t="s">
        <v>2677</v>
      </c>
      <c r="C1367" s="728" t="s">
        <v>2683</v>
      </c>
      <c r="D1367" s="811" t="s">
        <v>5087</v>
      </c>
      <c r="E1367" s="812" t="s">
        <v>2706</v>
      </c>
      <c r="F1367" s="728" t="s">
        <v>2678</v>
      </c>
      <c r="G1367" s="728" t="s">
        <v>3948</v>
      </c>
      <c r="H1367" s="728" t="s">
        <v>568</v>
      </c>
      <c r="I1367" s="728" t="s">
        <v>3949</v>
      </c>
      <c r="J1367" s="728" t="s">
        <v>3950</v>
      </c>
      <c r="K1367" s="728" t="s">
        <v>3951</v>
      </c>
      <c r="L1367" s="729">
        <v>1231.6600000000001</v>
      </c>
      <c r="M1367" s="729">
        <v>4926.6400000000003</v>
      </c>
      <c r="N1367" s="728">
        <v>4</v>
      </c>
      <c r="O1367" s="813">
        <v>2</v>
      </c>
      <c r="P1367" s="729">
        <v>3694.9800000000005</v>
      </c>
      <c r="Q1367" s="746">
        <v>0.75</v>
      </c>
      <c r="R1367" s="728">
        <v>3</v>
      </c>
      <c r="S1367" s="746">
        <v>0.75</v>
      </c>
      <c r="T1367" s="813">
        <v>1</v>
      </c>
      <c r="U1367" s="769">
        <v>0.5</v>
      </c>
    </row>
    <row r="1368" spans="1:21" ht="14.4" customHeight="1" x14ac:dyDescent="0.3">
      <c r="A1368" s="727">
        <v>32</v>
      </c>
      <c r="B1368" s="728" t="s">
        <v>2677</v>
      </c>
      <c r="C1368" s="728" t="s">
        <v>2683</v>
      </c>
      <c r="D1368" s="811" t="s">
        <v>5087</v>
      </c>
      <c r="E1368" s="812" t="s">
        <v>2706</v>
      </c>
      <c r="F1368" s="728" t="s">
        <v>2678</v>
      </c>
      <c r="G1368" s="728" t="s">
        <v>3948</v>
      </c>
      <c r="H1368" s="728" t="s">
        <v>568</v>
      </c>
      <c r="I1368" s="728" t="s">
        <v>3952</v>
      </c>
      <c r="J1368" s="728" t="s">
        <v>3950</v>
      </c>
      <c r="K1368" s="728" t="s">
        <v>3953</v>
      </c>
      <c r="L1368" s="729">
        <v>1539.57</v>
      </c>
      <c r="M1368" s="729">
        <v>6158.28</v>
      </c>
      <c r="N1368" s="728">
        <v>4</v>
      </c>
      <c r="O1368" s="813">
        <v>1</v>
      </c>
      <c r="P1368" s="729"/>
      <c r="Q1368" s="746">
        <v>0</v>
      </c>
      <c r="R1368" s="728"/>
      <c r="S1368" s="746">
        <v>0</v>
      </c>
      <c r="T1368" s="813"/>
      <c r="U1368" s="769">
        <v>0</v>
      </c>
    </row>
    <row r="1369" spans="1:21" ht="14.4" customHeight="1" x14ac:dyDescent="0.3">
      <c r="A1369" s="727">
        <v>32</v>
      </c>
      <c r="B1369" s="728" t="s">
        <v>2677</v>
      </c>
      <c r="C1369" s="728" t="s">
        <v>2683</v>
      </c>
      <c r="D1369" s="811" t="s">
        <v>5087</v>
      </c>
      <c r="E1369" s="812" t="s">
        <v>2706</v>
      </c>
      <c r="F1369" s="728" t="s">
        <v>2678</v>
      </c>
      <c r="G1369" s="728" t="s">
        <v>3476</v>
      </c>
      <c r="H1369" s="728" t="s">
        <v>568</v>
      </c>
      <c r="I1369" s="728" t="s">
        <v>3674</v>
      </c>
      <c r="J1369" s="728" t="s">
        <v>3675</v>
      </c>
      <c r="K1369" s="728" t="s">
        <v>3676</v>
      </c>
      <c r="L1369" s="729">
        <v>246.39</v>
      </c>
      <c r="M1369" s="729">
        <v>246.39</v>
      </c>
      <c r="N1369" s="728">
        <v>1</v>
      </c>
      <c r="O1369" s="813">
        <v>0.5</v>
      </c>
      <c r="P1369" s="729"/>
      <c r="Q1369" s="746">
        <v>0</v>
      </c>
      <c r="R1369" s="728"/>
      <c r="S1369" s="746">
        <v>0</v>
      </c>
      <c r="T1369" s="813"/>
      <c r="U1369" s="769">
        <v>0</v>
      </c>
    </row>
    <row r="1370" spans="1:21" ht="14.4" customHeight="1" x14ac:dyDescent="0.3">
      <c r="A1370" s="727">
        <v>32</v>
      </c>
      <c r="B1370" s="728" t="s">
        <v>2677</v>
      </c>
      <c r="C1370" s="728" t="s">
        <v>2683</v>
      </c>
      <c r="D1370" s="811" t="s">
        <v>5087</v>
      </c>
      <c r="E1370" s="812" t="s">
        <v>2706</v>
      </c>
      <c r="F1370" s="728" t="s">
        <v>2678</v>
      </c>
      <c r="G1370" s="728" t="s">
        <v>2751</v>
      </c>
      <c r="H1370" s="728" t="s">
        <v>661</v>
      </c>
      <c r="I1370" s="728" t="s">
        <v>2260</v>
      </c>
      <c r="J1370" s="728" t="s">
        <v>2261</v>
      </c>
      <c r="K1370" s="728" t="s">
        <v>2262</v>
      </c>
      <c r="L1370" s="729">
        <v>846.47</v>
      </c>
      <c r="M1370" s="729">
        <v>6771.76</v>
      </c>
      <c r="N1370" s="728">
        <v>8</v>
      </c>
      <c r="O1370" s="813">
        <v>4.5</v>
      </c>
      <c r="P1370" s="729">
        <v>4232.3500000000004</v>
      </c>
      <c r="Q1370" s="746">
        <v>0.625</v>
      </c>
      <c r="R1370" s="728">
        <v>5</v>
      </c>
      <c r="S1370" s="746">
        <v>0.625</v>
      </c>
      <c r="T1370" s="813">
        <v>3.5</v>
      </c>
      <c r="U1370" s="769">
        <v>0.77777777777777779</v>
      </c>
    </row>
    <row r="1371" spans="1:21" ht="14.4" customHeight="1" x14ac:dyDescent="0.3">
      <c r="A1371" s="727">
        <v>32</v>
      </c>
      <c r="B1371" s="728" t="s">
        <v>2677</v>
      </c>
      <c r="C1371" s="728" t="s">
        <v>2683</v>
      </c>
      <c r="D1371" s="811" t="s">
        <v>5087</v>
      </c>
      <c r="E1371" s="812" t="s">
        <v>2706</v>
      </c>
      <c r="F1371" s="728" t="s">
        <v>2678</v>
      </c>
      <c r="G1371" s="728" t="s">
        <v>2751</v>
      </c>
      <c r="H1371" s="728" t="s">
        <v>661</v>
      </c>
      <c r="I1371" s="728" t="s">
        <v>2260</v>
      </c>
      <c r="J1371" s="728" t="s">
        <v>2261</v>
      </c>
      <c r="K1371" s="728" t="s">
        <v>2262</v>
      </c>
      <c r="L1371" s="729">
        <v>3231.81</v>
      </c>
      <c r="M1371" s="729">
        <v>29086.29</v>
      </c>
      <c r="N1371" s="728">
        <v>9</v>
      </c>
      <c r="O1371" s="813">
        <v>5.5</v>
      </c>
      <c r="P1371" s="729">
        <v>19390.86</v>
      </c>
      <c r="Q1371" s="746">
        <v>0.66666666666666663</v>
      </c>
      <c r="R1371" s="728">
        <v>6</v>
      </c>
      <c r="S1371" s="746">
        <v>0.66666666666666663</v>
      </c>
      <c r="T1371" s="813">
        <v>4</v>
      </c>
      <c r="U1371" s="769">
        <v>0.72727272727272729</v>
      </c>
    </row>
    <row r="1372" spans="1:21" ht="14.4" customHeight="1" x14ac:dyDescent="0.3">
      <c r="A1372" s="727">
        <v>32</v>
      </c>
      <c r="B1372" s="728" t="s">
        <v>2677</v>
      </c>
      <c r="C1372" s="728" t="s">
        <v>2683</v>
      </c>
      <c r="D1372" s="811" t="s">
        <v>5087</v>
      </c>
      <c r="E1372" s="812" t="s">
        <v>2706</v>
      </c>
      <c r="F1372" s="728" t="s">
        <v>2678</v>
      </c>
      <c r="G1372" s="728" t="s">
        <v>3309</v>
      </c>
      <c r="H1372" s="728" t="s">
        <v>568</v>
      </c>
      <c r="I1372" s="728" t="s">
        <v>3310</v>
      </c>
      <c r="J1372" s="728" t="s">
        <v>3311</v>
      </c>
      <c r="K1372" s="728" t="s">
        <v>3312</v>
      </c>
      <c r="L1372" s="729">
        <v>45.05</v>
      </c>
      <c r="M1372" s="729">
        <v>90.1</v>
      </c>
      <c r="N1372" s="728">
        <v>2</v>
      </c>
      <c r="O1372" s="813">
        <v>0.5</v>
      </c>
      <c r="P1372" s="729">
        <v>90.1</v>
      </c>
      <c r="Q1372" s="746">
        <v>1</v>
      </c>
      <c r="R1372" s="728">
        <v>2</v>
      </c>
      <c r="S1372" s="746">
        <v>1</v>
      </c>
      <c r="T1372" s="813">
        <v>0.5</v>
      </c>
      <c r="U1372" s="769">
        <v>1</v>
      </c>
    </row>
    <row r="1373" spans="1:21" ht="14.4" customHeight="1" x14ac:dyDescent="0.3">
      <c r="A1373" s="727">
        <v>32</v>
      </c>
      <c r="B1373" s="728" t="s">
        <v>2677</v>
      </c>
      <c r="C1373" s="728" t="s">
        <v>2683</v>
      </c>
      <c r="D1373" s="811" t="s">
        <v>5087</v>
      </c>
      <c r="E1373" s="812" t="s">
        <v>2706</v>
      </c>
      <c r="F1373" s="728" t="s">
        <v>2678</v>
      </c>
      <c r="G1373" s="728" t="s">
        <v>2808</v>
      </c>
      <c r="H1373" s="728" t="s">
        <v>568</v>
      </c>
      <c r="I1373" s="728" t="s">
        <v>3954</v>
      </c>
      <c r="J1373" s="728" t="s">
        <v>3955</v>
      </c>
      <c r="K1373" s="728" t="s">
        <v>3956</v>
      </c>
      <c r="L1373" s="729">
        <v>196.56</v>
      </c>
      <c r="M1373" s="729">
        <v>196.56</v>
      </c>
      <c r="N1373" s="728">
        <v>1</v>
      </c>
      <c r="O1373" s="813">
        <v>0.5</v>
      </c>
      <c r="P1373" s="729">
        <v>196.56</v>
      </c>
      <c r="Q1373" s="746">
        <v>1</v>
      </c>
      <c r="R1373" s="728">
        <v>1</v>
      </c>
      <c r="S1373" s="746">
        <v>1</v>
      </c>
      <c r="T1373" s="813">
        <v>0.5</v>
      </c>
      <c r="U1373" s="769">
        <v>1</v>
      </c>
    </row>
    <row r="1374" spans="1:21" ht="14.4" customHeight="1" x14ac:dyDescent="0.3">
      <c r="A1374" s="727">
        <v>32</v>
      </c>
      <c r="B1374" s="728" t="s">
        <v>2677</v>
      </c>
      <c r="C1374" s="728" t="s">
        <v>2683</v>
      </c>
      <c r="D1374" s="811" t="s">
        <v>5087</v>
      </c>
      <c r="E1374" s="812" t="s">
        <v>2706</v>
      </c>
      <c r="F1374" s="728" t="s">
        <v>2678</v>
      </c>
      <c r="G1374" s="728" t="s">
        <v>2808</v>
      </c>
      <c r="H1374" s="728" t="s">
        <v>568</v>
      </c>
      <c r="I1374" s="728" t="s">
        <v>2944</v>
      </c>
      <c r="J1374" s="728" t="s">
        <v>902</v>
      </c>
      <c r="K1374" s="728" t="s">
        <v>2887</v>
      </c>
      <c r="L1374" s="729">
        <v>42.51</v>
      </c>
      <c r="M1374" s="729">
        <v>1105.26</v>
      </c>
      <c r="N1374" s="728">
        <v>26</v>
      </c>
      <c r="O1374" s="813">
        <v>16</v>
      </c>
      <c r="P1374" s="729">
        <v>765.18</v>
      </c>
      <c r="Q1374" s="746">
        <v>0.69230769230769229</v>
      </c>
      <c r="R1374" s="728">
        <v>18</v>
      </c>
      <c r="S1374" s="746">
        <v>0.69230769230769229</v>
      </c>
      <c r="T1374" s="813">
        <v>11</v>
      </c>
      <c r="U1374" s="769">
        <v>0.6875</v>
      </c>
    </row>
    <row r="1375" spans="1:21" ht="14.4" customHeight="1" x14ac:dyDescent="0.3">
      <c r="A1375" s="727">
        <v>32</v>
      </c>
      <c r="B1375" s="728" t="s">
        <v>2677</v>
      </c>
      <c r="C1375" s="728" t="s">
        <v>2683</v>
      </c>
      <c r="D1375" s="811" t="s">
        <v>5087</v>
      </c>
      <c r="E1375" s="812" t="s">
        <v>2706</v>
      </c>
      <c r="F1375" s="728" t="s">
        <v>2678</v>
      </c>
      <c r="G1375" s="728" t="s">
        <v>2811</v>
      </c>
      <c r="H1375" s="728" t="s">
        <v>568</v>
      </c>
      <c r="I1375" s="728" t="s">
        <v>3600</v>
      </c>
      <c r="J1375" s="728" t="s">
        <v>2813</v>
      </c>
      <c r="K1375" s="728" t="s">
        <v>3601</v>
      </c>
      <c r="L1375" s="729">
        <v>537.12</v>
      </c>
      <c r="M1375" s="729">
        <v>4834.08</v>
      </c>
      <c r="N1375" s="728">
        <v>9</v>
      </c>
      <c r="O1375" s="813">
        <v>2</v>
      </c>
      <c r="P1375" s="729">
        <v>3222.7200000000003</v>
      </c>
      <c r="Q1375" s="746">
        <v>0.66666666666666674</v>
      </c>
      <c r="R1375" s="728">
        <v>6</v>
      </c>
      <c r="S1375" s="746">
        <v>0.66666666666666663</v>
      </c>
      <c r="T1375" s="813">
        <v>1.5</v>
      </c>
      <c r="U1375" s="769">
        <v>0.75</v>
      </c>
    </row>
    <row r="1376" spans="1:21" ht="14.4" customHeight="1" x14ac:dyDescent="0.3">
      <c r="A1376" s="727">
        <v>32</v>
      </c>
      <c r="B1376" s="728" t="s">
        <v>2677</v>
      </c>
      <c r="C1376" s="728" t="s">
        <v>2683</v>
      </c>
      <c r="D1376" s="811" t="s">
        <v>5087</v>
      </c>
      <c r="E1376" s="812" t="s">
        <v>2706</v>
      </c>
      <c r="F1376" s="728" t="s">
        <v>2678</v>
      </c>
      <c r="G1376" s="728" t="s">
        <v>2811</v>
      </c>
      <c r="H1376" s="728" t="s">
        <v>568</v>
      </c>
      <c r="I1376" s="728" t="s">
        <v>2812</v>
      </c>
      <c r="J1376" s="728" t="s">
        <v>2813</v>
      </c>
      <c r="K1376" s="728" t="s">
        <v>2814</v>
      </c>
      <c r="L1376" s="729">
        <v>848.49</v>
      </c>
      <c r="M1376" s="729">
        <v>34788.090000000004</v>
      </c>
      <c r="N1376" s="728">
        <v>41</v>
      </c>
      <c r="O1376" s="813">
        <v>10.5</v>
      </c>
      <c r="P1376" s="729">
        <v>17818.290000000005</v>
      </c>
      <c r="Q1376" s="746">
        <v>0.51219512195121963</v>
      </c>
      <c r="R1376" s="728">
        <v>21</v>
      </c>
      <c r="S1376" s="746">
        <v>0.51219512195121952</v>
      </c>
      <c r="T1376" s="813">
        <v>6</v>
      </c>
      <c r="U1376" s="769">
        <v>0.5714285714285714</v>
      </c>
    </row>
    <row r="1377" spans="1:21" ht="14.4" customHeight="1" x14ac:dyDescent="0.3">
      <c r="A1377" s="727">
        <v>32</v>
      </c>
      <c r="B1377" s="728" t="s">
        <v>2677</v>
      </c>
      <c r="C1377" s="728" t="s">
        <v>2683</v>
      </c>
      <c r="D1377" s="811" t="s">
        <v>5087</v>
      </c>
      <c r="E1377" s="812" t="s">
        <v>2706</v>
      </c>
      <c r="F1377" s="728" t="s">
        <v>2678</v>
      </c>
      <c r="G1377" s="728" t="s">
        <v>2811</v>
      </c>
      <c r="H1377" s="728" t="s">
        <v>568</v>
      </c>
      <c r="I1377" s="728" t="s">
        <v>3725</v>
      </c>
      <c r="J1377" s="728" t="s">
        <v>3726</v>
      </c>
      <c r="K1377" s="728" t="s">
        <v>3727</v>
      </c>
      <c r="L1377" s="729">
        <v>424.24</v>
      </c>
      <c r="M1377" s="729">
        <v>1272.72</v>
      </c>
      <c r="N1377" s="728">
        <v>3</v>
      </c>
      <c r="O1377" s="813">
        <v>1</v>
      </c>
      <c r="P1377" s="729">
        <v>1272.72</v>
      </c>
      <c r="Q1377" s="746">
        <v>1</v>
      </c>
      <c r="R1377" s="728">
        <v>3</v>
      </c>
      <c r="S1377" s="746">
        <v>1</v>
      </c>
      <c r="T1377" s="813">
        <v>1</v>
      </c>
      <c r="U1377" s="769">
        <v>1</v>
      </c>
    </row>
    <row r="1378" spans="1:21" ht="14.4" customHeight="1" x14ac:dyDescent="0.3">
      <c r="A1378" s="727">
        <v>32</v>
      </c>
      <c r="B1378" s="728" t="s">
        <v>2677</v>
      </c>
      <c r="C1378" s="728" t="s">
        <v>2683</v>
      </c>
      <c r="D1378" s="811" t="s">
        <v>5087</v>
      </c>
      <c r="E1378" s="812" t="s">
        <v>2706</v>
      </c>
      <c r="F1378" s="728" t="s">
        <v>2678</v>
      </c>
      <c r="G1378" s="728" t="s">
        <v>2811</v>
      </c>
      <c r="H1378" s="728" t="s">
        <v>568</v>
      </c>
      <c r="I1378" s="728" t="s">
        <v>2945</v>
      </c>
      <c r="J1378" s="728" t="s">
        <v>2946</v>
      </c>
      <c r="K1378" s="728" t="s">
        <v>2947</v>
      </c>
      <c r="L1378" s="729">
        <v>763.63</v>
      </c>
      <c r="M1378" s="729">
        <v>2290.89</v>
      </c>
      <c r="N1378" s="728">
        <v>3</v>
      </c>
      <c r="O1378" s="813">
        <v>1</v>
      </c>
      <c r="P1378" s="729">
        <v>2290.89</v>
      </c>
      <c r="Q1378" s="746">
        <v>1</v>
      </c>
      <c r="R1378" s="728">
        <v>3</v>
      </c>
      <c r="S1378" s="746">
        <v>1</v>
      </c>
      <c r="T1378" s="813">
        <v>1</v>
      </c>
      <c r="U1378" s="769">
        <v>1</v>
      </c>
    </row>
    <row r="1379" spans="1:21" ht="14.4" customHeight="1" x14ac:dyDescent="0.3">
      <c r="A1379" s="727">
        <v>32</v>
      </c>
      <c r="B1379" s="728" t="s">
        <v>2677</v>
      </c>
      <c r="C1379" s="728" t="s">
        <v>2683</v>
      </c>
      <c r="D1379" s="811" t="s">
        <v>5087</v>
      </c>
      <c r="E1379" s="812" t="s">
        <v>2706</v>
      </c>
      <c r="F1379" s="728" t="s">
        <v>2678</v>
      </c>
      <c r="G1379" s="728" t="s">
        <v>3957</v>
      </c>
      <c r="H1379" s="728" t="s">
        <v>568</v>
      </c>
      <c r="I1379" s="728" t="s">
        <v>3958</v>
      </c>
      <c r="J1379" s="728" t="s">
        <v>3959</v>
      </c>
      <c r="K1379" s="728" t="s">
        <v>3960</v>
      </c>
      <c r="L1379" s="729">
        <v>46.25</v>
      </c>
      <c r="M1379" s="729">
        <v>46.25</v>
      </c>
      <c r="N1379" s="728">
        <v>1</v>
      </c>
      <c r="O1379" s="813">
        <v>0.5</v>
      </c>
      <c r="P1379" s="729">
        <v>46.25</v>
      </c>
      <c r="Q1379" s="746">
        <v>1</v>
      </c>
      <c r="R1379" s="728">
        <v>1</v>
      </c>
      <c r="S1379" s="746">
        <v>1</v>
      </c>
      <c r="T1379" s="813">
        <v>0.5</v>
      </c>
      <c r="U1379" s="769">
        <v>1</v>
      </c>
    </row>
    <row r="1380" spans="1:21" ht="14.4" customHeight="1" x14ac:dyDescent="0.3">
      <c r="A1380" s="727">
        <v>32</v>
      </c>
      <c r="B1380" s="728" t="s">
        <v>2677</v>
      </c>
      <c r="C1380" s="728" t="s">
        <v>2683</v>
      </c>
      <c r="D1380" s="811" t="s">
        <v>5087</v>
      </c>
      <c r="E1380" s="812" t="s">
        <v>2706</v>
      </c>
      <c r="F1380" s="728" t="s">
        <v>2678</v>
      </c>
      <c r="G1380" s="728" t="s">
        <v>3483</v>
      </c>
      <c r="H1380" s="728" t="s">
        <v>568</v>
      </c>
      <c r="I1380" s="728" t="s">
        <v>3484</v>
      </c>
      <c r="J1380" s="728" t="s">
        <v>1106</v>
      </c>
      <c r="K1380" s="728" t="s">
        <v>3485</v>
      </c>
      <c r="L1380" s="729">
        <v>50.64</v>
      </c>
      <c r="M1380" s="729">
        <v>202.56</v>
      </c>
      <c r="N1380" s="728">
        <v>4</v>
      </c>
      <c r="O1380" s="813">
        <v>1</v>
      </c>
      <c r="P1380" s="729">
        <v>101.28</v>
      </c>
      <c r="Q1380" s="746">
        <v>0.5</v>
      </c>
      <c r="R1380" s="728">
        <v>2</v>
      </c>
      <c r="S1380" s="746">
        <v>0.5</v>
      </c>
      <c r="T1380" s="813">
        <v>0.5</v>
      </c>
      <c r="U1380" s="769">
        <v>0.5</v>
      </c>
    </row>
    <row r="1381" spans="1:21" ht="14.4" customHeight="1" x14ac:dyDescent="0.3">
      <c r="A1381" s="727">
        <v>32</v>
      </c>
      <c r="B1381" s="728" t="s">
        <v>2677</v>
      </c>
      <c r="C1381" s="728" t="s">
        <v>2683</v>
      </c>
      <c r="D1381" s="811" t="s">
        <v>5087</v>
      </c>
      <c r="E1381" s="812" t="s">
        <v>2706</v>
      </c>
      <c r="F1381" s="728" t="s">
        <v>2678</v>
      </c>
      <c r="G1381" s="728" t="s">
        <v>3483</v>
      </c>
      <c r="H1381" s="728" t="s">
        <v>568</v>
      </c>
      <c r="I1381" s="728" t="s">
        <v>3486</v>
      </c>
      <c r="J1381" s="728" t="s">
        <v>1106</v>
      </c>
      <c r="K1381" s="728" t="s">
        <v>3487</v>
      </c>
      <c r="L1381" s="729">
        <v>0</v>
      </c>
      <c r="M1381" s="729">
        <v>0</v>
      </c>
      <c r="N1381" s="728">
        <v>1</v>
      </c>
      <c r="O1381" s="813">
        <v>0.5</v>
      </c>
      <c r="P1381" s="729">
        <v>0</v>
      </c>
      <c r="Q1381" s="746"/>
      <c r="R1381" s="728">
        <v>1</v>
      </c>
      <c r="S1381" s="746">
        <v>1</v>
      </c>
      <c r="T1381" s="813">
        <v>0.5</v>
      </c>
      <c r="U1381" s="769">
        <v>1</v>
      </c>
    </row>
    <row r="1382" spans="1:21" ht="14.4" customHeight="1" x14ac:dyDescent="0.3">
      <c r="A1382" s="727">
        <v>32</v>
      </c>
      <c r="B1382" s="728" t="s">
        <v>2677</v>
      </c>
      <c r="C1382" s="728" t="s">
        <v>2683</v>
      </c>
      <c r="D1382" s="811" t="s">
        <v>5087</v>
      </c>
      <c r="E1382" s="812" t="s">
        <v>2706</v>
      </c>
      <c r="F1382" s="728" t="s">
        <v>2678</v>
      </c>
      <c r="G1382" s="728" t="s">
        <v>3816</v>
      </c>
      <c r="H1382" s="728" t="s">
        <v>568</v>
      </c>
      <c r="I1382" s="728" t="s">
        <v>3961</v>
      </c>
      <c r="J1382" s="728" t="s">
        <v>3818</v>
      </c>
      <c r="K1382" s="728" t="s">
        <v>3962</v>
      </c>
      <c r="L1382" s="729">
        <v>140.72</v>
      </c>
      <c r="M1382" s="729">
        <v>281.44</v>
      </c>
      <c r="N1382" s="728">
        <v>2</v>
      </c>
      <c r="O1382" s="813">
        <v>0.5</v>
      </c>
      <c r="P1382" s="729"/>
      <c r="Q1382" s="746">
        <v>0</v>
      </c>
      <c r="R1382" s="728"/>
      <c r="S1382" s="746">
        <v>0</v>
      </c>
      <c r="T1382" s="813"/>
      <c r="U1382" s="769">
        <v>0</v>
      </c>
    </row>
    <row r="1383" spans="1:21" ht="14.4" customHeight="1" x14ac:dyDescent="0.3">
      <c r="A1383" s="727">
        <v>32</v>
      </c>
      <c r="B1383" s="728" t="s">
        <v>2677</v>
      </c>
      <c r="C1383" s="728" t="s">
        <v>2683</v>
      </c>
      <c r="D1383" s="811" t="s">
        <v>5087</v>
      </c>
      <c r="E1383" s="812" t="s">
        <v>2706</v>
      </c>
      <c r="F1383" s="728" t="s">
        <v>2678</v>
      </c>
      <c r="G1383" s="728" t="s">
        <v>3816</v>
      </c>
      <c r="H1383" s="728" t="s">
        <v>568</v>
      </c>
      <c r="I1383" s="728" t="s">
        <v>3963</v>
      </c>
      <c r="J1383" s="728" t="s">
        <v>3818</v>
      </c>
      <c r="K1383" s="728" t="s">
        <v>3856</v>
      </c>
      <c r="L1383" s="729">
        <v>0</v>
      </c>
      <c r="M1383" s="729">
        <v>0</v>
      </c>
      <c r="N1383" s="728">
        <v>1</v>
      </c>
      <c r="O1383" s="813">
        <v>0.5</v>
      </c>
      <c r="P1383" s="729"/>
      <c r="Q1383" s="746"/>
      <c r="R1383" s="728"/>
      <c r="S1383" s="746">
        <v>0</v>
      </c>
      <c r="T1383" s="813"/>
      <c r="U1383" s="769">
        <v>0</v>
      </c>
    </row>
    <row r="1384" spans="1:21" ht="14.4" customHeight="1" x14ac:dyDescent="0.3">
      <c r="A1384" s="727">
        <v>32</v>
      </c>
      <c r="B1384" s="728" t="s">
        <v>2677</v>
      </c>
      <c r="C1384" s="728" t="s">
        <v>2683</v>
      </c>
      <c r="D1384" s="811" t="s">
        <v>5087</v>
      </c>
      <c r="E1384" s="812" t="s">
        <v>2706</v>
      </c>
      <c r="F1384" s="728" t="s">
        <v>2678</v>
      </c>
      <c r="G1384" s="728" t="s">
        <v>2815</v>
      </c>
      <c r="H1384" s="728" t="s">
        <v>568</v>
      </c>
      <c r="I1384" s="728" t="s">
        <v>2816</v>
      </c>
      <c r="J1384" s="728" t="s">
        <v>1042</v>
      </c>
      <c r="K1384" s="728" t="s">
        <v>2817</v>
      </c>
      <c r="L1384" s="729">
        <v>420.07</v>
      </c>
      <c r="M1384" s="729">
        <v>2520.42</v>
      </c>
      <c r="N1384" s="728">
        <v>6</v>
      </c>
      <c r="O1384" s="813">
        <v>4.5</v>
      </c>
      <c r="P1384" s="729">
        <v>420.07</v>
      </c>
      <c r="Q1384" s="746">
        <v>0.16666666666666666</v>
      </c>
      <c r="R1384" s="728">
        <v>1</v>
      </c>
      <c r="S1384" s="746">
        <v>0.16666666666666666</v>
      </c>
      <c r="T1384" s="813">
        <v>0.5</v>
      </c>
      <c r="U1384" s="769">
        <v>0.1111111111111111</v>
      </c>
    </row>
    <row r="1385" spans="1:21" ht="14.4" customHeight="1" x14ac:dyDescent="0.3">
      <c r="A1385" s="727">
        <v>32</v>
      </c>
      <c r="B1385" s="728" t="s">
        <v>2677</v>
      </c>
      <c r="C1385" s="728" t="s">
        <v>2683</v>
      </c>
      <c r="D1385" s="811" t="s">
        <v>5087</v>
      </c>
      <c r="E1385" s="812" t="s">
        <v>2706</v>
      </c>
      <c r="F1385" s="728" t="s">
        <v>2678</v>
      </c>
      <c r="G1385" s="728" t="s">
        <v>2815</v>
      </c>
      <c r="H1385" s="728" t="s">
        <v>568</v>
      </c>
      <c r="I1385" s="728" t="s">
        <v>2816</v>
      </c>
      <c r="J1385" s="728" t="s">
        <v>1042</v>
      </c>
      <c r="K1385" s="728" t="s">
        <v>2817</v>
      </c>
      <c r="L1385" s="729">
        <v>421.79</v>
      </c>
      <c r="M1385" s="729">
        <v>843.58</v>
      </c>
      <c r="N1385" s="728">
        <v>2</v>
      </c>
      <c r="O1385" s="813">
        <v>1</v>
      </c>
      <c r="P1385" s="729">
        <v>421.79</v>
      </c>
      <c r="Q1385" s="746">
        <v>0.5</v>
      </c>
      <c r="R1385" s="728">
        <v>1</v>
      </c>
      <c r="S1385" s="746">
        <v>0.5</v>
      </c>
      <c r="T1385" s="813">
        <v>0.5</v>
      </c>
      <c r="U1385" s="769">
        <v>0.5</v>
      </c>
    </row>
    <row r="1386" spans="1:21" ht="14.4" customHeight="1" x14ac:dyDescent="0.3">
      <c r="A1386" s="727">
        <v>32</v>
      </c>
      <c r="B1386" s="728" t="s">
        <v>2677</v>
      </c>
      <c r="C1386" s="728" t="s">
        <v>2683</v>
      </c>
      <c r="D1386" s="811" t="s">
        <v>5087</v>
      </c>
      <c r="E1386" s="812" t="s">
        <v>2706</v>
      </c>
      <c r="F1386" s="728" t="s">
        <v>2678</v>
      </c>
      <c r="G1386" s="728" t="s">
        <v>2752</v>
      </c>
      <c r="H1386" s="728" t="s">
        <v>568</v>
      </c>
      <c r="I1386" s="728" t="s">
        <v>2753</v>
      </c>
      <c r="J1386" s="728" t="s">
        <v>1001</v>
      </c>
      <c r="K1386" s="728" t="s">
        <v>2754</v>
      </c>
      <c r="L1386" s="729">
        <v>33</v>
      </c>
      <c r="M1386" s="729">
        <v>561</v>
      </c>
      <c r="N1386" s="728">
        <v>17</v>
      </c>
      <c r="O1386" s="813">
        <v>4</v>
      </c>
      <c r="P1386" s="729">
        <v>396</v>
      </c>
      <c r="Q1386" s="746">
        <v>0.70588235294117652</v>
      </c>
      <c r="R1386" s="728">
        <v>12</v>
      </c>
      <c r="S1386" s="746">
        <v>0.70588235294117652</v>
      </c>
      <c r="T1386" s="813">
        <v>2.5</v>
      </c>
      <c r="U1386" s="769">
        <v>0.625</v>
      </c>
    </row>
    <row r="1387" spans="1:21" ht="14.4" customHeight="1" x14ac:dyDescent="0.3">
      <c r="A1387" s="727">
        <v>32</v>
      </c>
      <c r="B1387" s="728" t="s">
        <v>2677</v>
      </c>
      <c r="C1387" s="728" t="s">
        <v>2683</v>
      </c>
      <c r="D1387" s="811" t="s">
        <v>5087</v>
      </c>
      <c r="E1387" s="812" t="s">
        <v>2706</v>
      </c>
      <c r="F1387" s="728" t="s">
        <v>2678</v>
      </c>
      <c r="G1387" s="728" t="s">
        <v>2752</v>
      </c>
      <c r="H1387" s="728" t="s">
        <v>568</v>
      </c>
      <c r="I1387" s="728" t="s">
        <v>3061</v>
      </c>
      <c r="J1387" s="728" t="s">
        <v>1680</v>
      </c>
      <c r="K1387" s="728" t="s">
        <v>3062</v>
      </c>
      <c r="L1387" s="729">
        <v>55.01</v>
      </c>
      <c r="M1387" s="729">
        <v>605.11</v>
      </c>
      <c r="N1387" s="728">
        <v>11</v>
      </c>
      <c r="O1387" s="813">
        <v>6</v>
      </c>
      <c r="P1387" s="729">
        <v>275.05</v>
      </c>
      <c r="Q1387" s="746">
        <v>0.45454545454545453</v>
      </c>
      <c r="R1387" s="728">
        <v>5</v>
      </c>
      <c r="S1387" s="746">
        <v>0.45454545454545453</v>
      </c>
      <c r="T1387" s="813">
        <v>2.5</v>
      </c>
      <c r="U1387" s="769">
        <v>0.41666666666666669</v>
      </c>
    </row>
    <row r="1388" spans="1:21" ht="14.4" customHeight="1" x14ac:dyDescent="0.3">
      <c r="A1388" s="727">
        <v>32</v>
      </c>
      <c r="B1388" s="728" t="s">
        <v>2677</v>
      </c>
      <c r="C1388" s="728" t="s">
        <v>2683</v>
      </c>
      <c r="D1388" s="811" t="s">
        <v>5087</v>
      </c>
      <c r="E1388" s="812" t="s">
        <v>2706</v>
      </c>
      <c r="F1388" s="728" t="s">
        <v>2678</v>
      </c>
      <c r="G1388" s="728" t="s">
        <v>2752</v>
      </c>
      <c r="H1388" s="728" t="s">
        <v>568</v>
      </c>
      <c r="I1388" s="728" t="s">
        <v>2965</v>
      </c>
      <c r="J1388" s="728" t="s">
        <v>1001</v>
      </c>
      <c r="K1388" s="728" t="s">
        <v>2754</v>
      </c>
      <c r="L1388" s="729">
        <v>33</v>
      </c>
      <c r="M1388" s="729">
        <v>363</v>
      </c>
      <c r="N1388" s="728">
        <v>11</v>
      </c>
      <c r="O1388" s="813">
        <v>2</v>
      </c>
      <c r="P1388" s="729">
        <v>165</v>
      </c>
      <c r="Q1388" s="746">
        <v>0.45454545454545453</v>
      </c>
      <c r="R1388" s="728">
        <v>5</v>
      </c>
      <c r="S1388" s="746">
        <v>0.45454545454545453</v>
      </c>
      <c r="T1388" s="813">
        <v>1</v>
      </c>
      <c r="U1388" s="769">
        <v>0.5</v>
      </c>
    </row>
    <row r="1389" spans="1:21" ht="14.4" customHeight="1" x14ac:dyDescent="0.3">
      <c r="A1389" s="727">
        <v>32</v>
      </c>
      <c r="B1389" s="728" t="s">
        <v>2677</v>
      </c>
      <c r="C1389" s="728" t="s">
        <v>2683</v>
      </c>
      <c r="D1389" s="811" t="s">
        <v>5087</v>
      </c>
      <c r="E1389" s="812" t="s">
        <v>2706</v>
      </c>
      <c r="F1389" s="728" t="s">
        <v>2678</v>
      </c>
      <c r="G1389" s="728" t="s">
        <v>3204</v>
      </c>
      <c r="H1389" s="728" t="s">
        <v>568</v>
      </c>
      <c r="I1389" s="728" t="s">
        <v>3964</v>
      </c>
      <c r="J1389" s="728" t="s">
        <v>1663</v>
      </c>
      <c r="K1389" s="728" t="s">
        <v>3965</v>
      </c>
      <c r="L1389" s="729">
        <v>0</v>
      </c>
      <c r="M1389" s="729">
        <v>0</v>
      </c>
      <c r="N1389" s="728">
        <v>1</v>
      </c>
      <c r="O1389" s="813">
        <v>0.5</v>
      </c>
      <c r="P1389" s="729">
        <v>0</v>
      </c>
      <c r="Q1389" s="746"/>
      <c r="R1389" s="728">
        <v>1</v>
      </c>
      <c r="S1389" s="746">
        <v>1</v>
      </c>
      <c r="T1389" s="813">
        <v>0.5</v>
      </c>
      <c r="U1389" s="769">
        <v>1</v>
      </c>
    </row>
    <row r="1390" spans="1:21" ht="14.4" customHeight="1" x14ac:dyDescent="0.3">
      <c r="A1390" s="727">
        <v>32</v>
      </c>
      <c r="B1390" s="728" t="s">
        <v>2677</v>
      </c>
      <c r="C1390" s="728" t="s">
        <v>2683</v>
      </c>
      <c r="D1390" s="811" t="s">
        <v>5087</v>
      </c>
      <c r="E1390" s="812" t="s">
        <v>2706</v>
      </c>
      <c r="F1390" s="728" t="s">
        <v>2678</v>
      </c>
      <c r="G1390" s="728" t="s">
        <v>3966</v>
      </c>
      <c r="H1390" s="728" t="s">
        <v>568</v>
      </c>
      <c r="I1390" s="728" t="s">
        <v>3967</v>
      </c>
      <c r="J1390" s="728" t="s">
        <v>690</v>
      </c>
      <c r="K1390" s="728" t="s">
        <v>3968</v>
      </c>
      <c r="L1390" s="729">
        <v>151.51</v>
      </c>
      <c r="M1390" s="729">
        <v>151.51</v>
      </c>
      <c r="N1390" s="728">
        <v>1</v>
      </c>
      <c r="O1390" s="813">
        <v>1</v>
      </c>
      <c r="P1390" s="729">
        <v>151.51</v>
      </c>
      <c r="Q1390" s="746">
        <v>1</v>
      </c>
      <c r="R1390" s="728">
        <v>1</v>
      </c>
      <c r="S1390" s="746">
        <v>1</v>
      </c>
      <c r="T1390" s="813">
        <v>1</v>
      </c>
      <c r="U1390" s="769">
        <v>1</v>
      </c>
    </row>
    <row r="1391" spans="1:21" ht="14.4" customHeight="1" x14ac:dyDescent="0.3">
      <c r="A1391" s="727">
        <v>32</v>
      </c>
      <c r="B1391" s="728" t="s">
        <v>2677</v>
      </c>
      <c r="C1391" s="728" t="s">
        <v>2683</v>
      </c>
      <c r="D1391" s="811" t="s">
        <v>5087</v>
      </c>
      <c r="E1391" s="812" t="s">
        <v>2706</v>
      </c>
      <c r="F1391" s="728" t="s">
        <v>2678</v>
      </c>
      <c r="G1391" s="728" t="s">
        <v>3498</v>
      </c>
      <c r="H1391" s="728" t="s">
        <v>568</v>
      </c>
      <c r="I1391" s="728" t="s">
        <v>3969</v>
      </c>
      <c r="J1391" s="728" t="s">
        <v>1048</v>
      </c>
      <c r="K1391" s="728" t="s">
        <v>3970</v>
      </c>
      <c r="L1391" s="729">
        <v>31.09</v>
      </c>
      <c r="M1391" s="729">
        <v>93.27</v>
      </c>
      <c r="N1391" s="728">
        <v>3</v>
      </c>
      <c r="O1391" s="813">
        <v>0.5</v>
      </c>
      <c r="P1391" s="729">
        <v>93.27</v>
      </c>
      <c r="Q1391" s="746">
        <v>1</v>
      </c>
      <c r="R1391" s="728">
        <v>3</v>
      </c>
      <c r="S1391" s="746">
        <v>1</v>
      </c>
      <c r="T1391" s="813">
        <v>0.5</v>
      </c>
      <c r="U1391" s="769">
        <v>1</v>
      </c>
    </row>
    <row r="1392" spans="1:21" ht="14.4" customHeight="1" x14ac:dyDescent="0.3">
      <c r="A1392" s="727">
        <v>32</v>
      </c>
      <c r="B1392" s="728" t="s">
        <v>2677</v>
      </c>
      <c r="C1392" s="728" t="s">
        <v>2683</v>
      </c>
      <c r="D1392" s="811" t="s">
        <v>5087</v>
      </c>
      <c r="E1392" s="812" t="s">
        <v>2706</v>
      </c>
      <c r="F1392" s="728" t="s">
        <v>2678</v>
      </c>
      <c r="G1392" s="728" t="s">
        <v>2888</v>
      </c>
      <c r="H1392" s="728" t="s">
        <v>568</v>
      </c>
      <c r="I1392" s="728" t="s">
        <v>3971</v>
      </c>
      <c r="J1392" s="728" t="s">
        <v>2890</v>
      </c>
      <c r="K1392" s="728" t="s">
        <v>3240</v>
      </c>
      <c r="L1392" s="729">
        <v>0</v>
      </c>
      <c r="M1392" s="729">
        <v>0</v>
      </c>
      <c r="N1392" s="728">
        <v>2</v>
      </c>
      <c r="O1392" s="813">
        <v>0.5</v>
      </c>
      <c r="P1392" s="729">
        <v>0</v>
      </c>
      <c r="Q1392" s="746"/>
      <c r="R1392" s="728">
        <v>2</v>
      </c>
      <c r="S1392" s="746">
        <v>1</v>
      </c>
      <c r="T1392" s="813">
        <v>0.5</v>
      </c>
      <c r="U1392" s="769">
        <v>1</v>
      </c>
    </row>
    <row r="1393" spans="1:21" ht="14.4" customHeight="1" x14ac:dyDescent="0.3">
      <c r="A1393" s="727">
        <v>32</v>
      </c>
      <c r="B1393" s="728" t="s">
        <v>2677</v>
      </c>
      <c r="C1393" s="728" t="s">
        <v>2683</v>
      </c>
      <c r="D1393" s="811" t="s">
        <v>5087</v>
      </c>
      <c r="E1393" s="812" t="s">
        <v>2706</v>
      </c>
      <c r="F1393" s="728" t="s">
        <v>2678</v>
      </c>
      <c r="G1393" s="728" t="s">
        <v>3172</v>
      </c>
      <c r="H1393" s="728" t="s">
        <v>568</v>
      </c>
      <c r="I1393" s="728" t="s">
        <v>3173</v>
      </c>
      <c r="J1393" s="728" t="s">
        <v>2700</v>
      </c>
      <c r="K1393" s="728"/>
      <c r="L1393" s="729">
        <v>0</v>
      </c>
      <c r="M1393" s="729">
        <v>0</v>
      </c>
      <c r="N1393" s="728">
        <v>47</v>
      </c>
      <c r="O1393" s="813">
        <v>14</v>
      </c>
      <c r="P1393" s="729">
        <v>0</v>
      </c>
      <c r="Q1393" s="746"/>
      <c r="R1393" s="728">
        <v>47</v>
      </c>
      <c r="S1393" s="746">
        <v>1</v>
      </c>
      <c r="T1393" s="813">
        <v>14</v>
      </c>
      <c r="U1393" s="769">
        <v>1</v>
      </c>
    </row>
    <row r="1394" spans="1:21" ht="14.4" customHeight="1" x14ac:dyDescent="0.3">
      <c r="A1394" s="727">
        <v>32</v>
      </c>
      <c r="B1394" s="728" t="s">
        <v>2677</v>
      </c>
      <c r="C1394" s="728" t="s">
        <v>2683</v>
      </c>
      <c r="D1394" s="811" t="s">
        <v>5087</v>
      </c>
      <c r="E1394" s="812" t="s">
        <v>2706</v>
      </c>
      <c r="F1394" s="728" t="s">
        <v>2678</v>
      </c>
      <c r="G1394" s="728" t="s">
        <v>3501</v>
      </c>
      <c r="H1394" s="728" t="s">
        <v>568</v>
      </c>
      <c r="I1394" s="728" t="s">
        <v>3972</v>
      </c>
      <c r="J1394" s="728" t="s">
        <v>1438</v>
      </c>
      <c r="K1394" s="728" t="s">
        <v>3973</v>
      </c>
      <c r="L1394" s="729">
        <v>64.36</v>
      </c>
      <c r="M1394" s="729">
        <v>64.36</v>
      </c>
      <c r="N1394" s="728">
        <v>1</v>
      </c>
      <c r="O1394" s="813">
        <v>1</v>
      </c>
      <c r="P1394" s="729"/>
      <c r="Q1394" s="746">
        <v>0</v>
      </c>
      <c r="R1394" s="728"/>
      <c r="S1394" s="746">
        <v>0</v>
      </c>
      <c r="T1394" s="813"/>
      <c r="U1394" s="769">
        <v>0</v>
      </c>
    </row>
    <row r="1395" spans="1:21" ht="14.4" customHeight="1" x14ac:dyDescent="0.3">
      <c r="A1395" s="727">
        <v>32</v>
      </c>
      <c r="B1395" s="728" t="s">
        <v>2677</v>
      </c>
      <c r="C1395" s="728" t="s">
        <v>2683</v>
      </c>
      <c r="D1395" s="811" t="s">
        <v>5087</v>
      </c>
      <c r="E1395" s="812" t="s">
        <v>2706</v>
      </c>
      <c r="F1395" s="728" t="s">
        <v>2678</v>
      </c>
      <c r="G1395" s="728" t="s">
        <v>3974</v>
      </c>
      <c r="H1395" s="728" t="s">
        <v>568</v>
      </c>
      <c r="I1395" s="728" t="s">
        <v>3975</v>
      </c>
      <c r="J1395" s="728" t="s">
        <v>1636</v>
      </c>
      <c r="K1395" s="728" t="s">
        <v>3976</v>
      </c>
      <c r="L1395" s="729">
        <v>0</v>
      </c>
      <c r="M1395" s="729">
        <v>0</v>
      </c>
      <c r="N1395" s="728">
        <v>3</v>
      </c>
      <c r="O1395" s="813">
        <v>1.5</v>
      </c>
      <c r="P1395" s="729">
        <v>0</v>
      </c>
      <c r="Q1395" s="746"/>
      <c r="R1395" s="728">
        <v>2</v>
      </c>
      <c r="S1395" s="746">
        <v>0.66666666666666663</v>
      </c>
      <c r="T1395" s="813">
        <v>0.5</v>
      </c>
      <c r="U1395" s="769">
        <v>0.33333333333333331</v>
      </c>
    </row>
    <row r="1396" spans="1:21" ht="14.4" customHeight="1" x14ac:dyDescent="0.3">
      <c r="A1396" s="727">
        <v>32</v>
      </c>
      <c r="B1396" s="728" t="s">
        <v>2677</v>
      </c>
      <c r="C1396" s="728" t="s">
        <v>2683</v>
      </c>
      <c r="D1396" s="811" t="s">
        <v>5087</v>
      </c>
      <c r="E1396" s="812" t="s">
        <v>2706</v>
      </c>
      <c r="F1396" s="728" t="s">
        <v>2678</v>
      </c>
      <c r="G1396" s="728" t="s">
        <v>2892</v>
      </c>
      <c r="H1396" s="728" t="s">
        <v>568</v>
      </c>
      <c r="I1396" s="728" t="s">
        <v>3738</v>
      </c>
      <c r="J1396" s="728" t="s">
        <v>2894</v>
      </c>
      <c r="K1396" s="728" t="s">
        <v>2895</v>
      </c>
      <c r="L1396" s="729">
        <v>95.57</v>
      </c>
      <c r="M1396" s="729">
        <v>286.70999999999998</v>
      </c>
      <c r="N1396" s="728">
        <v>3</v>
      </c>
      <c r="O1396" s="813">
        <v>1</v>
      </c>
      <c r="P1396" s="729"/>
      <c r="Q1396" s="746">
        <v>0</v>
      </c>
      <c r="R1396" s="728"/>
      <c r="S1396" s="746">
        <v>0</v>
      </c>
      <c r="T1396" s="813"/>
      <c r="U1396" s="769">
        <v>0</v>
      </c>
    </row>
    <row r="1397" spans="1:21" ht="14.4" customHeight="1" x14ac:dyDescent="0.3">
      <c r="A1397" s="727">
        <v>32</v>
      </c>
      <c r="B1397" s="728" t="s">
        <v>2677</v>
      </c>
      <c r="C1397" s="728" t="s">
        <v>2683</v>
      </c>
      <c r="D1397" s="811" t="s">
        <v>5087</v>
      </c>
      <c r="E1397" s="812" t="s">
        <v>2706</v>
      </c>
      <c r="F1397" s="728" t="s">
        <v>2678</v>
      </c>
      <c r="G1397" s="728" t="s">
        <v>3327</v>
      </c>
      <c r="H1397" s="728" t="s">
        <v>568</v>
      </c>
      <c r="I1397" s="728" t="s">
        <v>3328</v>
      </c>
      <c r="J1397" s="728" t="s">
        <v>1231</v>
      </c>
      <c r="K1397" s="728" t="s">
        <v>3329</v>
      </c>
      <c r="L1397" s="729">
        <v>74.64</v>
      </c>
      <c r="M1397" s="729">
        <v>149.28</v>
      </c>
      <c r="N1397" s="728">
        <v>2</v>
      </c>
      <c r="O1397" s="813">
        <v>0.5</v>
      </c>
      <c r="P1397" s="729"/>
      <c r="Q1397" s="746">
        <v>0</v>
      </c>
      <c r="R1397" s="728"/>
      <c r="S1397" s="746">
        <v>0</v>
      </c>
      <c r="T1397" s="813"/>
      <c r="U1397" s="769">
        <v>0</v>
      </c>
    </row>
    <row r="1398" spans="1:21" ht="14.4" customHeight="1" x14ac:dyDescent="0.3">
      <c r="A1398" s="727">
        <v>32</v>
      </c>
      <c r="B1398" s="728" t="s">
        <v>2677</v>
      </c>
      <c r="C1398" s="728" t="s">
        <v>2683</v>
      </c>
      <c r="D1398" s="811" t="s">
        <v>5087</v>
      </c>
      <c r="E1398" s="812" t="s">
        <v>2706</v>
      </c>
      <c r="F1398" s="728" t="s">
        <v>2678</v>
      </c>
      <c r="G1398" s="728" t="s">
        <v>2755</v>
      </c>
      <c r="H1398" s="728" t="s">
        <v>568</v>
      </c>
      <c r="I1398" s="728" t="s">
        <v>2756</v>
      </c>
      <c r="J1398" s="728" t="s">
        <v>1022</v>
      </c>
      <c r="K1398" s="728" t="s">
        <v>2757</v>
      </c>
      <c r="L1398" s="729">
        <v>98.75</v>
      </c>
      <c r="M1398" s="729">
        <v>197.5</v>
      </c>
      <c r="N1398" s="728">
        <v>2</v>
      </c>
      <c r="O1398" s="813">
        <v>1.5</v>
      </c>
      <c r="P1398" s="729">
        <v>197.5</v>
      </c>
      <c r="Q1398" s="746">
        <v>1</v>
      </c>
      <c r="R1398" s="728">
        <v>2</v>
      </c>
      <c r="S1398" s="746">
        <v>1</v>
      </c>
      <c r="T1398" s="813">
        <v>1.5</v>
      </c>
      <c r="U1398" s="769">
        <v>1</v>
      </c>
    </row>
    <row r="1399" spans="1:21" ht="14.4" customHeight="1" x14ac:dyDescent="0.3">
      <c r="A1399" s="727">
        <v>32</v>
      </c>
      <c r="B1399" s="728" t="s">
        <v>2677</v>
      </c>
      <c r="C1399" s="728" t="s">
        <v>2683</v>
      </c>
      <c r="D1399" s="811" t="s">
        <v>5087</v>
      </c>
      <c r="E1399" s="812" t="s">
        <v>2706</v>
      </c>
      <c r="F1399" s="728" t="s">
        <v>2678</v>
      </c>
      <c r="G1399" s="728" t="s">
        <v>2755</v>
      </c>
      <c r="H1399" s="728" t="s">
        <v>568</v>
      </c>
      <c r="I1399" s="728" t="s">
        <v>3977</v>
      </c>
      <c r="J1399" s="728" t="s">
        <v>1022</v>
      </c>
      <c r="K1399" s="728" t="s">
        <v>3978</v>
      </c>
      <c r="L1399" s="729">
        <v>0</v>
      </c>
      <c r="M1399" s="729">
        <v>0</v>
      </c>
      <c r="N1399" s="728">
        <v>2</v>
      </c>
      <c r="O1399" s="813">
        <v>1</v>
      </c>
      <c r="P1399" s="729">
        <v>0</v>
      </c>
      <c r="Q1399" s="746"/>
      <c r="R1399" s="728">
        <v>2</v>
      </c>
      <c r="S1399" s="746">
        <v>1</v>
      </c>
      <c r="T1399" s="813">
        <v>1</v>
      </c>
      <c r="U1399" s="769">
        <v>1</v>
      </c>
    </row>
    <row r="1400" spans="1:21" ht="14.4" customHeight="1" x14ac:dyDescent="0.3">
      <c r="A1400" s="727">
        <v>32</v>
      </c>
      <c r="B1400" s="728" t="s">
        <v>2677</v>
      </c>
      <c r="C1400" s="728" t="s">
        <v>2683</v>
      </c>
      <c r="D1400" s="811" t="s">
        <v>5087</v>
      </c>
      <c r="E1400" s="812" t="s">
        <v>2706</v>
      </c>
      <c r="F1400" s="728" t="s">
        <v>2678</v>
      </c>
      <c r="G1400" s="728" t="s">
        <v>2755</v>
      </c>
      <c r="H1400" s="728" t="s">
        <v>568</v>
      </c>
      <c r="I1400" s="728" t="s">
        <v>3068</v>
      </c>
      <c r="J1400" s="728" t="s">
        <v>1022</v>
      </c>
      <c r="K1400" s="728" t="s">
        <v>2757</v>
      </c>
      <c r="L1400" s="729">
        <v>98.75</v>
      </c>
      <c r="M1400" s="729">
        <v>98.75</v>
      </c>
      <c r="N1400" s="728">
        <v>1</v>
      </c>
      <c r="O1400" s="813">
        <v>0.5</v>
      </c>
      <c r="P1400" s="729">
        <v>98.75</v>
      </c>
      <c r="Q1400" s="746">
        <v>1</v>
      </c>
      <c r="R1400" s="728">
        <v>1</v>
      </c>
      <c r="S1400" s="746">
        <v>1</v>
      </c>
      <c r="T1400" s="813">
        <v>0.5</v>
      </c>
      <c r="U1400" s="769">
        <v>1</v>
      </c>
    </row>
    <row r="1401" spans="1:21" ht="14.4" customHeight="1" x14ac:dyDescent="0.3">
      <c r="A1401" s="727">
        <v>32</v>
      </c>
      <c r="B1401" s="728" t="s">
        <v>2677</v>
      </c>
      <c r="C1401" s="728" t="s">
        <v>2683</v>
      </c>
      <c r="D1401" s="811" t="s">
        <v>5087</v>
      </c>
      <c r="E1401" s="812" t="s">
        <v>2706</v>
      </c>
      <c r="F1401" s="728" t="s">
        <v>2678</v>
      </c>
      <c r="G1401" s="728" t="s">
        <v>2755</v>
      </c>
      <c r="H1401" s="728" t="s">
        <v>568</v>
      </c>
      <c r="I1401" s="728" t="s">
        <v>3330</v>
      </c>
      <c r="J1401" s="728" t="s">
        <v>1022</v>
      </c>
      <c r="K1401" s="728" t="s">
        <v>2757</v>
      </c>
      <c r="L1401" s="729">
        <v>98.75</v>
      </c>
      <c r="M1401" s="729">
        <v>296.25</v>
      </c>
      <c r="N1401" s="728">
        <v>3</v>
      </c>
      <c r="O1401" s="813">
        <v>1.5</v>
      </c>
      <c r="P1401" s="729"/>
      <c r="Q1401" s="746">
        <v>0</v>
      </c>
      <c r="R1401" s="728"/>
      <c r="S1401" s="746">
        <v>0</v>
      </c>
      <c r="T1401" s="813"/>
      <c r="U1401" s="769">
        <v>0</v>
      </c>
    </row>
    <row r="1402" spans="1:21" ht="14.4" customHeight="1" x14ac:dyDescent="0.3">
      <c r="A1402" s="727">
        <v>32</v>
      </c>
      <c r="B1402" s="728" t="s">
        <v>2677</v>
      </c>
      <c r="C1402" s="728" t="s">
        <v>2683</v>
      </c>
      <c r="D1402" s="811" t="s">
        <v>5087</v>
      </c>
      <c r="E1402" s="812" t="s">
        <v>2706</v>
      </c>
      <c r="F1402" s="728" t="s">
        <v>2678</v>
      </c>
      <c r="G1402" s="728" t="s">
        <v>2896</v>
      </c>
      <c r="H1402" s="728" t="s">
        <v>568</v>
      </c>
      <c r="I1402" s="728" t="s">
        <v>3822</v>
      </c>
      <c r="J1402" s="728" t="s">
        <v>2898</v>
      </c>
      <c r="K1402" s="728" t="s">
        <v>2814</v>
      </c>
      <c r="L1402" s="729">
        <v>0</v>
      </c>
      <c r="M1402" s="729">
        <v>0</v>
      </c>
      <c r="N1402" s="728">
        <v>4</v>
      </c>
      <c r="O1402" s="813">
        <v>2</v>
      </c>
      <c r="P1402" s="729">
        <v>0</v>
      </c>
      <c r="Q1402" s="746"/>
      <c r="R1402" s="728">
        <v>4</v>
      </c>
      <c r="S1402" s="746">
        <v>1</v>
      </c>
      <c r="T1402" s="813">
        <v>2</v>
      </c>
      <c r="U1402" s="769">
        <v>1</v>
      </c>
    </row>
    <row r="1403" spans="1:21" ht="14.4" customHeight="1" x14ac:dyDescent="0.3">
      <c r="A1403" s="727">
        <v>32</v>
      </c>
      <c r="B1403" s="728" t="s">
        <v>2677</v>
      </c>
      <c r="C1403" s="728" t="s">
        <v>2683</v>
      </c>
      <c r="D1403" s="811" t="s">
        <v>5087</v>
      </c>
      <c r="E1403" s="812" t="s">
        <v>2706</v>
      </c>
      <c r="F1403" s="728" t="s">
        <v>2678</v>
      </c>
      <c r="G1403" s="728" t="s">
        <v>3135</v>
      </c>
      <c r="H1403" s="728" t="s">
        <v>568</v>
      </c>
      <c r="I1403" s="728" t="s">
        <v>3979</v>
      </c>
      <c r="J1403" s="728" t="s">
        <v>3980</v>
      </c>
      <c r="K1403" s="728" t="s">
        <v>3981</v>
      </c>
      <c r="L1403" s="729">
        <v>0</v>
      </c>
      <c r="M1403" s="729">
        <v>0</v>
      </c>
      <c r="N1403" s="728">
        <v>1</v>
      </c>
      <c r="O1403" s="813">
        <v>1</v>
      </c>
      <c r="P1403" s="729"/>
      <c r="Q1403" s="746"/>
      <c r="R1403" s="728"/>
      <c r="S1403" s="746">
        <v>0</v>
      </c>
      <c r="T1403" s="813"/>
      <c r="U1403" s="769">
        <v>0</v>
      </c>
    </row>
    <row r="1404" spans="1:21" ht="14.4" customHeight="1" x14ac:dyDescent="0.3">
      <c r="A1404" s="727">
        <v>32</v>
      </c>
      <c r="B1404" s="728" t="s">
        <v>2677</v>
      </c>
      <c r="C1404" s="728" t="s">
        <v>2683</v>
      </c>
      <c r="D1404" s="811" t="s">
        <v>5087</v>
      </c>
      <c r="E1404" s="812" t="s">
        <v>2706</v>
      </c>
      <c r="F1404" s="728" t="s">
        <v>2678</v>
      </c>
      <c r="G1404" s="728" t="s">
        <v>3517</v>
      </c>
      <c r="H1404" s="728" t="s">
        <v>568</v>
      </c>
      <c r="I1404" s="728" t="s">
        <v>3521</v>
      </c>
      <c r="J1404" s="728" t="s">
        <v>3519</v>
      </c>
      <c r="K1404" s="728" t="s">
        <v>3522</v>
      </c>
      <c r="L1404" s="729">
        <v>73.989999999999995</v>
      </c>
      <c r="M1404" s="729">
        <v>73.989999999999995</v>
      </c>
      <c r="N1404" s="728">
        <v>1</v>
      </c>
      <c r="O1404" s="813">
        <v>0.5</v>
      </c>
      <c r="P1404" s="729">
        <v>73.989999999999995</v>
      </c>
      <c r="Q1404" s="746">
        <v>1</v>
      </c>
      <c r="R1404" s="728">
        <v>1</v>
      </c>
      <c r="S1404" s="746">
        <v>1</v>
      </c>
      <c r="T1404" s="813">
        <v>0.5</v>
      </c>
      <c r="U1404" s="769">
        <v>1</v>
      </c>
    </row>
    <row r="1405" spans="1:21" ht="14.4" customHeight="1" x14ac:dyDescent="0.3">
      <c r="A1405" s="727">
        <v>32</v>
      </c>
      <c r="B1405" s="728" t="s">
        <v>2677</v>
      </c>
      <c r="C1405" s="728" t="s">
        <v>2683</v>
      </c>
      <c r="D1405" s="811" t="s">
        <v>5087</v>
      </c>
      <c r="E1405" s="812" t="s">
        <v>2706</v>
      </c>
      <c r="F1405" s="728" t="s">
        <v>2678</v>
      </c>
      <c r="G1405" s="728" t="s">
        <v>3517</v>
      </c>
      <c r="H1405" s="728" t="s">
        <v>568</v>
      </c>
      <c r="I1405" s="728" t="s">
        <v>3982</v>
      </c>
      <c r="J1405" s="728" t="s">
        <v>3519</v>
      </c>
      <c r="K1405" s="728" t="s">
        <v>3520</v>
      </c>
      <c r="L1405" s="729">
        <v>0</v>
      </c>
      <c r="M1405" s="729">
        <v>0</v>
      </c>
      <c r="N1405" s="728">
        <v>1</v>
      </c>
      <c r="O1405" s="813">
        <v>1</v>
      </c>
      <c r="P1405" s="729"/>
      <c r="Q1405" s="746"/>
      <c r="R1405" s="728"/>
      <c r="S1405" s="746">
        <v>0</v>
      </c>
      <c r="T1405" s="813"/>
      <c r="U1405" s="769">
        <v>0</v>
      </c>
    </row>
    <row r="1406" spans="1:21" ht="14.4" customHeight="1" x14ac:dyDescent="0.3">
      <c r="A1406" s="727">
        <v>32</v>
      </c>
      <c r="B1406" s="728" t="s">
        <v>2677</v>
      </c>
      <c r="C1406" s="728" t="s">
        <v>2683</v>
      </c>
      <c r="D1406" s="811" t="s">
        <v>5087</v>
      </c>
      <c r="E1406" s="812" t="s">
        <v>2706</v>
      </c>
      <c r="F1406" s="728" t="s">
        <v>2678</v>
      </c>
      <c r="G1406" s="728" t="s">
        <v>2823</v>
      </c>
      <c r="H1406" s="728" t="s">
        <v>568</v>
      </c>
      <c r="I1406" s="728" t="s">
        <v>3333</v>
      </c>
      <c r="J1406" s="728" t="s">
        <v>1880</v>
      </c>
      <c r="K1406" s="728" t="s">
        <v>3334</v>
      </c>
      <c r="L1406" s="729">
        <v>77.14</v>
      </c>
      <c r="M1406" s="729">
        <v>154.28</v>
      </c>
      <c r="N1406" s="728">
        <v>2</v>
      </c>
      <c r="O1406" s="813">
        <v>0.5</v>
      </c>
      <c r="P1406" s="729"/>
      <c r="Q1406" s="746">
        <v>0</v>
      </c>
      <c r="R1406" s="728"/>
      <c r="S1406" s="746">
        <v>0</v>
      </c>
      <c r="T1406" s="813"/>
      <c r="U1406" s="769">
        <v>0</v>
      </c>
    </row>
    <row r="1407" spans="1:21" ht="14.4" customHeight="1" x14ac:dyDescent="0.3">
      <c r="A1407" s="727">
        <v>32</v>
      </c>
      <c r="B1407" s="728" t="s">
        <v>2677</v>
      </c>
      <c r="C1407" s="728" t="s">
        <v>2683</v>
      </c>
      <c r="D1407" s="811" t="s">
        <v>5087</v>
      </c>
      <c r="E1407" s="812" t="s">
        <v>2706</v>
      </c>
      <c r="F1407" s="728" t="s">
        <v>2678</v>
      </c>
      <c r="G1407" s="728" t="s">
        <v>2758</v>
      </c>
      <c r="H1407" s="728" t="s">
        <v>568</v>
      </c>
      <c r="I1407" s="728" t="s">
        <v>3343</v>
      </c>
      <c r="J1407" s="728" t="s">
        <v>3071</v>
      </c>
      <c r="K1407" s="728" t="s">
        <v>3344</v>
      </c>
      <c r="L1407" s="729">
        <v>58.63</v>
      </c>
      <c r="M1407" s="729">
        <v>351.78000000000003</v>
      </c>
      <c r="N1407" s="728">
        <v>6</v>
      </c>
      <c r="O1407" s="813">
        <v>4.5</v>
      </c>
      <c r="P1407" s="729">
        <v>234.52</v>
      </c>
      <c r="Q1407" s="746">
        <v>0.66666666666666663</v>
      </c>
      <c r="R1407" s="728">
        <v>4</v>
      </c>
      <c r="S1407" s="746">
        <v>0.66666666666666663</v>
      </c>
      <c r="T1407" s="813">
        <v>2.5</v>
      </c>
      <c r="U1407" s="769">
        <v>0.55555555555555558</v>
      </c>
    </row>
    <row r="1408" spans="1:21" ht="14.4" customHeight="1" x14ac:dyDescent="0.3">
      <c r="A1408" s="727">
        <v>32</v>
      </c>
      <c r="B1408" s="728" t="s">
        <v>2677</v>
      </c>
      <c r="C1408" s="728" t="s">
        <v>2683</v>
      </c>
      <c r="D1408" s="811" t="s">
        <v>5087</v>
      </c>
      <c r="E1408" s="812" t="s">
        <v>2706</v>
      </c>
      <c r="F1408" s="728" t="s">
        <v>2678</v>
      </c>
      <c r="G1408" s="728" t="s">
        <v>2758</v>
      </c>
      <c r="H1408" s="728" t="s">
        <v>568</v>
      </c>
      <c r="I1408" s="728" t="s">
        <v>3118</v>
      </c>
      <c r="J1408" s="728" t="s">
        <v>3119</v>
      </c>
      <c r="K1408" s="728" t="s">
        <v>3120</v>
      </c>
      <c r="L1408" s="729">
        <v>58.62</v>
      </c>
      <c r="M1408" s="729">
        <v>58.62</v>
      </c>
      <c r="N1408" s="728">
        <v>1</v>
      </c>
      <c r="O1408" s="813">
        <v>0.5</v>
      </c>
      <c r="P1408" s="729"/>
      <c r="Q1408" s="746">
        <v>0</v>
      </c>
      <c r="R1408" s="728"/>
      <c r="S1408" s="746">
        <v>0</v>
      </c>
      <c r="T1408" s="813"/>
      <c r="U1408" s="769">
        <v>0</v>
      </c>
    </row>
    <row r="1409" spans="1:21" ht="14.4" customHeight="1" x14ac:dyDescent="0.3">
      <c r="A1409" s="727">
        <v>32</v>
      </c>
      <c r="B1409" s="728" t="s">
        <v>2677</v>
      </c>
      <c r="C1409" s="728" t="s">
        <v>2683</v>
      </c>
      <c r="D1409" s="811" t="s">
        <v>5087</v>
      </c>
      <c r="E1409" s="812" t="s">
        <v>2706</v>
      </c>
      <c r="F1409" s="728" t="s">
        <v>2678</v>
      </c>
      <c r="G1409" s="728" t="s">
        <v>2758</v>
      </c>
      <c r="H1409" s="728" t="s">
        <v>568</v>
      </c>
      <c r="I1409" s="728" t="s">
        <v>2759</v>
      </c>
      <c r="J1409" s="728" t="s">
        <v>2760</v>
      </c>
      <c r="K1409" s="728" t="s">
        <v>2761</v>
      </c>
      <c r="L1409" s="729">
        <v>58.62</v>
      </c>
      <c r="M1409" s="729">
        <v>1289.6399999999999</v>
      </c>
      <c r="N1409" s="728">
        <v>22</v>
      </c>
      <c r="O1409" s="813">
        <v>15</v>
      </c>
      <c r="P1409" s="729">
        <v>996.54</v>
      </c>
      <c r="Q1409" s="746">
        <v>0.77272727272727282</v>
      </c>
      <c r="R1409" s="728">
        <v>17</v>
      </c>
      <c r="S1409" s="746">
        <v>0.77272727272727271</v>
      </c>
      <c r="T1409" s="813">
        <v>11.5</v>
      </c>
      <c r="U1409" s="769">
        <v>0.76666666666666672</v>
      </c>
    </row>
    <row r="1410" spans="1:21" ht="14.4" customHeight="1" x14ac:dyDescent="0.3">
      <c r="A1410" s="727">
        <v>32</v>
      </c>
      <c r="B1410" s="728" t="s">
        <v>2677</v>
      </c>
      <c r="C1410" s="728" t="s">
        <v>2683</v>
      </c>
      <c r="D1410" s="811" t="s">
        <v>5087</v>
      </c>
      <c r="E1410" s="812" t="s">
        <v>2706</v>
      </c>
      <c r="F1410" s="728" t="s">
        <v>2678</v>
      </c>
      <c r="G1410" s="728" t="s">
        <v>3345</v>
      </c>
      <c r="H1410" s="728" t="s">
        <v>568</v>
      </c>
      <c r="I1410" s="728" t="s">
        <v>3983</v>
      </c>
      <c r="J1410" s="728" t="s">
        <v>3347</v>
      </c>
      <c r="K1410" s="728" t="s">
        <v>3984</v>
      </c>
      <c r="L1410" s="729">
        <v>0</v>
      </c>
      <c r="M1410" s="729">
        <v>0</v>
      </c>
      <c r="N1410" s="728">
        <v>1</v>
      </c>
      <c r="O1410" s="813">
        <v>1</v>
      </c>
      <c r="P1410" s="729"/>
      <c r="Q1410" s="746"/>
      <c r="R1410" s="728"/>
      <c r="S1410" s="746">
        <v>0</v>
      </c>
      <c r="T1410" s="813"/>
      <c r="U1410" s="769">
        <v>0</v>
      </c>
    </row>
    <row r="1411" spans="1:21" ht="14.4" customHeight="1" x14ac:dyDescent="0.3">
      <c r="A1411" s="727">
        <v>32</v>
      </c>
      <c r="B1411" s="728" t="s">
        <v>2677</v>
      </c>
      <c r="C1411" s="728" t="s">
        <v>2683</v>
      </c>
      <c r="D1411" s="811" t="s">
        <v>5087</v>
      </c>
      <c r="E1411" s="812" t="s">
        <v>2706</v>
      </c>
      <c r="F1411" s="728" t="s">
        <v>2678</v>
      </c>
      <c r="G1411" s="728" t="s">
        <v>3348</v>
      </c>
      <c r="H1411" s="728" t="s">
        <v>568</v>
      </c>
      <c r="I1411" s="728" t="s">
        <v>3349</v>
      </c>
      <c r="J1411" s="728" t="s">
        <v>3350</v>
      </c>
      <c r="K1411" s="728" t="s">
        <v>3351</v>
      </c>
      <c r="L1411" s="729">
        <v>3161.19</v>
      </c>
      <c r="M1411" s="729">
        <v>101158.08000000002</v>
      </c>
      <c r="N1411" s="728">
        <v>32</v>
      </c>
      <c r="O1411" s="813">
        <v>10.5</v>
      </c>
      <c r="P1411" s="729">
        <v>101158.08000000002</v>
      </c>
      <c r="Q1411" s="746">
        <v>1</v>
      </c>
      <c r="R1411" s="728">
        <v>32</v>
      </c>
      <c r="S1411" s="746">
        <v>1</v>
      </c>
      <c r="T1411" s="813">
        <v>10.5</v>
      </c>
      <c r="U1411" s="769">
        <v>1</v>
      </c>
    </row>
    <row r="1412" spans="1:21" ht="14.4" customHeight="1" x14ac:dyDescent="0.3">
      <c r="A1412" s="727">
        <v>32</v>
      </c>
      <c r="B1412" s="728" t="s">
        <v>2677</v>
      </c>
      <c r="C1412" s="728" t="s">
        <v>2683</v>
      </c>
      <c r="D1412" s="811" t="s">
        <v>5087</v>
      </c>
      <c r="E1412" s="812" t="s">
        <v>2706</v>
      </c>
      <c r="F1412" s="728" t="s">
        <v>2678</v>
      </c>
      <c r="G1412" s="728" t="s">
        <v>2729</v>
      </c>
      <c r="H1412" s="728" t="s">
        <v>568</v>
      </c>
      <c r="I1412" s="728" t="s">
        <v>2730</v>
      </c>
      <c r="J1412" s="728" t="s">
        <v>2731</v>
      </c>
      <c r="K1412" s="728" t="s">
        <v>2732</v>
      </c>
      <c r="L1412" s="729">
        <v>88.76</v>
      </c>
      <c r="M1412" s="729">
        <v>1863.96</v>
      </c>
      <c r="N1412" s="728">
        <v>21</v>
      </c>
      <c r="O1412" s="813">
        <v>7</v>
      </c>
      <c r="P1412" s="729">
        <v>443.80000000000007</v>
      </c>
      <c r="Q1412" s="746">
        <v>0.23809523809523814</v>
      </c>
      <c r="R1412" s="728">
        <v>5</v>
      </c>
      <c r="S1412" s="746">
        <v>0.23809523809523808</v>
      </c>
      <c r="T1412" s="813">
        <v>2</v>
      </c>
      <c r="U1412" s="769">
        <v>0.2857142857142857</v>
      </c>
    </row>
    <row r="1413" spans="1:21" ht="14.4" customHeight="1" x14ac:dyDescent="0.3">
      <c r="A1413" s="727">
        <v>32</v>
      </c>
      <c r="B1413" s="728" t="s">
        <v>2677</v>
      </c>
      <c r="C1413" s="728" t="s">
        <v>2683</v>
      </c>
      <c r="D1413" s="811" t="s">
        <v>5087</v>
      </c>
      <c r="E1413" s="812" t="s">
        <v>2706</v>
      </c>
      <c r="F1413" s="728" t="s">
        <v>2678</v>
      </c>
      <c r="G1413" s="728" t="s">
        <v>3613</v>
      </c>
      <c r="H1413" s="728" t="s">
        <v>661</v>
      </c>
      <c r="I1413" s="728" t="s">
        <v>3614</v>
      </c>
      <c r="J1413" s="728" t="s">
        <v>3615</v>
      </c>
      <c r="K1413" s="728" t="s">
        <v>3616</v>
      </c>
      <c r="L1413" s="729">
        <v>28.81</v>
      </c>
      <c r="M1413" s="729">
        <v>288.09999999999997</v>
      </c>
      <c r="N1413" s="728">
        <v>10</v>
      </c>
      <c r="O1413" s="813">
        <v>4</v>
      </c>
      <c r="P1413" s="729">
        <v>288.09999999999997</v>
      </c>
      <c r="Q1413" s="746">
        <v>1</v>
      </c>
      <c r="R1413" s="728">
        <v>10</v>
      </c>
      <c r="S1413" s="746">
        <v>1</v>
      </c>
      <c r="T1413" s="813">
        <v>4</v>
      </c>
      <c r="U1413" s="769">
        <v>1</v>
      </c>
    </row>
    <row r="1414" spans="1:21" ht="14.4" customHeight="1" x14ac:dyDescent="0.3">
      <c r="A1414" s="727">
        <v>32</v>
      </c>
      <c r="B1414" s="728" t="s">
        <v>2677</v>
      </c>
      <c r="C1414" s="728" t="s">
        <v>2683</v>
      </c>
      <c r="D1414" s="811" t="s">
        <v>5087</v>
      </c>
      <c r="E1414" s="812" t="s">
        <v>2706</v>
      </c>
      <c r="F1414" s="728" t="s">
        <v>2678</v>
      </c>
      <c r="G1414" s="728" t="s">
        <v>3613</v>
      </c>
      <c r="H1414" s="728" t="s">
        <v>661</v>
      </c>
      <c r="I1414" s="728" t="s">
        <v>3614</v>
      </c>
      <c r="J1414" s="728" t="s">
        <v>3615</v>
      </c>
      <c r="K1414" s="728" t="s">
        <v>3616</v>
      </c>
      <c r="L1414" s="729">
        <v>16.12</v>
      </c>
      <c r="M1414" s="729">
        <v>128.95999999999998</v>
      </c>
      <c r="N1414" s="728">
        <v>8</v>
      </c>
      <c r="O1414" s="813">
        <v>2</v>
      </c>
      <c r="P1414" s="729">
        <v>80.599999999999994</v>
      </c>
      <c r="Q1414" s="746">
        <v>0.625</v>
      </c>
      <c r="R1414" s="728">
        <v>5</v>
      </c>
      <c r="S1414" s="746">
        <v>0.625</v>
      </c>
      <c r="T1414" s="813">
        <v>1</v>
      </c>
      <c r="U1414" s="769">
        <v>0.5</v>
      </c>
    </row>
    <row r="1415" spans="1:21" ht="14.4" customHeight="1" x14ac:dyDescent="0.3">
      <c r="A1415" s="727">
        <v>32</v>
      </c>
      <c r="B1415" s="728" t="s">
        <v>2677</v>
      </c>
      <c r="C1415" s="728" t="s">
        <v>2683</v>
      </c>
      <c r="D1415" s="811" t="s">
        <v>5087</v>
      </c>
      <c r="E1415" s="812" t="s">
        <v>2706</v>
      </c>
      <c r="F1415" s="728" t="s">
        <v>2678</v>
      </c>
      <c r="G1415" s="728" t="s">
        <v>3613</v>
      </c>
      <c r="H1415" s="728" t="s">
        <v>661</v>
      </c>
      <c r="I1415" s="728" t="s">
        <v>3985</v>
      </c>
      <c r="J1415" s="728" t="s">
        <v>3615</v>
      </c>
      <c r="K1415" s="728" t="s">
        <v>3986</v>
      </c>
      <c r="L1415" s="729">
        <v>115.27</v>
      </c>
      <c r="M1415" s="729">
        <v>230.54</v>
      </c>
      <c r="N1415" s="728">
        <v>2</v>
      </c>
      <c r="O1415" s="813">
        <v>1</v>
      </c>
      <c r="P1415" s="729">
        <v>230.54</v>
      </c>
      <c r="Q1415" s="746">
        <v>1</v>
      </c>
      <c r="R1415" s="728">
        <v>2</v>
      </c>
      <c r="S1415" s="746">
        <v>1</v>
      </c>
      <c r="T1415" s="813">
        <v>1</v>
      </c>
      <c r="U1415" s="769">
        <v>1</v>
      </c>
    </row>
    <row r="1416" spans="1:21" ht="14.4" customHeight="1" x14ac:dyDescent="0.3">
      <c r="A1416" s="727">
        <v>32</v>
      </c>
      <c r="B1416" s="728" t="s">
        <v>2677</v>
      </c>
      <c r="C1416" s="728" t="s">
        <v>2683</v>
      </c>
      <c r="D1416" s="811" t="s">
        <v>5087</v>
      </c>
      <c r="E1416" s="812" t="s">
        <v>2706</v>
      </c>
      <c r="F1416" s="728" t="s">
        <v>2678</v>
      </c>
      <c r="G1416" s="728" t="s">
        <v>3613</v>
      </c>
      <c r="H1416" s="728" t="s">
        <v>661</v>
      </c>
      <c r="I1416" s="728" t="s">
        <v>3985</v>
      </c>
      <c r="J1416" s="728" t="s">
        <v>3615</v>
      </c>
      <c r="K1416" s="728" t="s">
        <v>3986</v>
      </c>
      <c r="L1416" s="729">
        <v>64.5</v>
      </c>
      <c r="M1416" s="729">
        <v>129</v>
      </c>
      <c r="N1416" s="728">
        <v>2</v>
      </c>
      <c r="O1416" s="813">
        <v>1</v>
      </c>
      <c r="P1416" s="729"/>
      <c r="Q1416" s="746">
        <v>0</v>
      </c>
      <c r="R1416" s="728"/>
      <c r="S1416" s="746">
        <v>0</v>
      </c>
      <c r="T1416" s="813"/>
      <c r="U1416" s="769">
        <v>0</v>
      </c>
    </row>
    <row r="1417" spans="1:21" ht="14.4" customHeight="1" x14ac:dyDescent="0.3">
      <c r="A1417" s="727">
        <v>32</v>
      </c>
      <c r="B1417" s="728" t="s">
        <v>2677</v>
      </c>
      <c r="C1417" s="728" t="s">
        <v>2683</v>
      </c>
      <c r="D1417" s="811" t="s">
        <v>5087</v>
      </c>
      <c r="E1417" s="812" t="s">
        <v>2706</v>
      </c>
      <c r="F1417" s="728" t="s">
        <v>2678</v>
      </c>
      <c r="G1417" s="728" t="s">
        <v>2971</v>
      </c>
      <c r="H1417" s="728" t="s">
        <v>661</v>
      </c>
      <c r="I1417" s="728" t="s">
        <v>3987</v>
      </c>
      <c r="J1417" s="728" t="s">
        <v>3988</v>
      </c>
      <c r="K1417" s="728" t="s">
        <v>3989</v>
      </c>
      <c r="L1417" s="729">
        <v>59.27</v>
      </c>
      <c r="M1417" s="729">
        <v>59.27</v>
      </c>
      <c r="N1417" s="728">
        <v>1</v>
      </c>
      <c r="O1417" s="813">
        <v>0.5</v>
      </c>
      <c r="P1417" s="729"/>
      <c r="Q1417" s="746">
        <v>0</v>
      </c>
      <c r="R1417" s="728"/>
      <c r="S1417" s="746">
        <v>0</v>
      </c>
      <c r="T1417" s="813"/>
      <c r="U1417" s="769">
        <v>0</v>
      </c>
    </row>
    <row r="1418" spans="1:21" ht="14.4" customHeight="1" x14ac:dyDescent="0.3">
      <c r="A1418" s="727">
        <v>32</v>
      </c>
      <c r="B1418" s="728" t="s">
        <v>2677</v>
      </c>
      <c r="C1418" s="728" t="s">
        <v>2683</v>
      </c>
      <c r="D1418" s="811" t="s">
        <v>5087</v>
      </c>
      <c r="E1418" s="812" t="s">
        <v>2706</v>
      </c>
      <c r="F1418" s="728" t="s">
        <v>2678</v>
      </c>
      <c r="G1418" s="728" t="s">
        <v>2971</v>
      </c>
      <c r="H1418" s="728" t="s">
        <v>661</v>
      </c>
      <c r="I1418" s="728" t="s">
        <v>2211</v>
      </c>
      <c r="J1418" s="728" t="s">
        <v>2207</v>
      </c>
      <c r="K1418" s="728" t="s">
        <v>2212</v>
      </c>
      <c r="L1418" s="729">
        <v>59.27</v>
      </c>
      <c r="M1418" s="729">
        <v>59.27</v>
      </c>
      <c r="N1418" s="728">
        <v>1</v>
      </c>
      <c r="O1418" s="813">
        <v>1</v>
      </c>
      <c r="P1418" s="729">
        <v>59.27</v>
      </c>
      <c r="Q1418" s="746">
        <v>1</v>
      </c>
      <c r="R1418" s="728">
        <v>1</v>
      </c>
      <c r="S1418" s="746">
        <v>1</v>
      </c>
      <c r="T1418" s="813">
        <v>1</v>
      </c>
      <c r="U1418" s="769">
        <v>1</v>
      </c>
    </row>
    <row r="1419" spans="1:21" ht="14.4" customHeight="1" x14ac:dyDescent="0.3">
      <c r="A1419" s="727">
        <v>32</v>
      </c>
      <c r="B1419" s="728" t="s">
        <v>2677</v>
      </c>
      <c r="C1419" s="728" t="s">
        <v>2683</v>
      </c>
      <c r="D1419" s="811" t="s">
        <v>5087</v>
      </c>
      <c r="E1419" s="812" t="s">
        <v>2706</v>
      </c>
      <c r="F1419" s="728" t="s">
        <v>2678</v>
      </c>
      <c r="G1419" s="728" t="s">
        <v>2971</v>
      </c>
      <c r="H1419" s="728" t="s">
        <v>661</v>
      </c>
      <c r="I1419" s="728" t="s">
        <v>2213</v>
      </c>
      <c r="J1419" s="728" t="s">
        <v>2207</v>
      </c>
      <c r="K1419" s="728" t="s">
        <v>2214</v>
      </c>
      <c r="L1419" s="729">
        <v>46.07</v>
      </c>
      <c r="M1419" s="729">
        <v>138.21</v>
      </c>
      <c r="N1419" s="728">
        <v>3</v>
      </c>
      <c r="O1419" s="813">
        <v>1.5</v>
      </c>
      <c r="P1419" s="729">
        <v>92.14</v>
      </c>
      <c r="Q1419" s="746">
        <v>0.66666666666666663</v>
      </c>
      <c r="R1419" s="728">
        <v>2</v>
      </c>
      <c r="S1419" s="746">
        <v>0.66666666666666663</v>
      </c>
      <c r="T1419" s="813">
        <v>0.5</v>
      </c>
      <c r="U1419" s="769">
        <v>0.33333333333333331</v>
      </c>
    </row>
    <row r="1420" spans="1:21" ht="14.4" customHeight="1" x14ac:dyDescent="0.3">
      <c r="A1420" s="727">
        <v>32</v>
      </c>
      <c r="B1420" s="728" t="s">
        <v>2677</v>
      </c>
      <c r="C1420" s="728" t="s">
        <v>2683</v>
      </c>
      <c r="D1420" s="811" t="s">
        <v>5087</v>
      </c>
      <c r="E1420" s="812" t="s">
        <v>2706</v>
      </c>
      <c r="F1420" s="728" t="s">
        <v>2678</v>
      </c>
      <c r="G1420" s="728" t="s">
        <v>2971</v>
      </c>
      <c r="H1420" s="728" t="s">
        <v>568</v>
      </c>
      <c r="I1420" s="728" t="s">
        <v>3748</v>
      </c>
      <c r="J1420" s="728" t="s">
        <v>2207</v>
      </c>
      <c r="K1420" s="728" t="s">
        <v>3737</v>
      </c>
      <c r="L1420" s="729">
        <v>79.03</v>
      </c>
      <c r="M1420" s="729">
        <v>79.03</v>
      </c>
      <c r="N1420" s="728">
        <v>1</v>
      </c>
      <c r="O1420" s="813">
        <v>0.5</v>
      </c>
      <c r="P1420" s="729"/>
      <c r="Q1420" s="746">
        <v>0</v>
      </c>
      <c r="R1420" s="728"/>
      <c r="S1420" s="746">
        <v>0</v>
      </c>
      <c r="T1420" s="813"/>
      <c r="U1420" s="769">
        <v>0</v>
      </c>
    </row>
    <row r="1421" spans="1:21" ht="14.4" customHeight="1" x14ac:dyDescent="0.3">
      <c r="A1421" s="727">
        <v>32</v>
      </c>
      <c r="B1421" s="728" t="s">
        <v>2677</v>
      </c>
      <c r="C1421" s="728" t="s">
        <v>2683</v>
      </c>
      <c r="D1421" s="811" t="s">
        <v>5087</v>
      </c>
      <c r="E1421" s="812" t="s">
        <v>2706</v>
      </c>
      <c r="F1421" s="728" t="s">
        <v>2678</v>
      </c>
      <c r="G1421" s="728" t="s">
        <v>2971</v>
      </c>
      <c r="H1421" s="728" t="s">
        <v>661</v>
      </c>
      <c r="I1421" s="728" t="s">
        <v>2209</v>
      </c>
      <c r="J1421" s="728" t="s">
        <v>1029</v>
      </c>
      <c r="K1421" s="728" t="s">
        <v>2210</v>
      </c>
      <c r="L1421" s="729">
        <v>46.07</v>
      </c>
      <c r="M1421" s="729">
        <v>46.07</v>
      </c>
      <c r="N1421" s="728">
        <v>1</v>
      </c>
      <c r="O1421" s="813">
        <v>0.5</v>
      </c>
      <c r="P1421" s="729"/>
      <c r="Q1421" s="746">
        <v>0</v>
      </c>
      <c r="R1421" s="728"/>
      <c r="S1421" s="746">
        <v>0</v>
      </c>
      <c r="T1421" s="813"/>
      <c r="U1421" s="769">
        <v>0</v>
      </c>
    </row>
    <row r="1422" spans="1:21" ht="14.4" customHeight="1" x14ac:dyDescent="0.3">
      <c r="A1422" s="727">
        <v>32</v>
      </c>
      <c r="B1422" s="728" t="s">
        <v>2677</v>
      </c>
      <c r="C1422" s="728" t="s">
        <v>2683</v>
      </c>
      <c r="D1422" s="811" t="s">
        <v>5087</v>
      </c>
      <c r="E1422" s="812" t="s">
        <v>2706</v>
      </c>
      <c r="F1422" s="728" t="s">
        <v>2678</v>
      </c>
      <c r="G1422" s="728" t="s">
        <v>2972</v>
      </c>
      <c r="H1422" s="728" t="s">
        <v>568</v>
      </c>
      <c r="I1422" s="728" t="s">
        <v>3074</v>
      </c>
      <c r="J1422" s="728" t="s">
        <v>1065</v>
      </c>
      <c r="K1422" s="728" t="s">
        <v>2975</v>
      </c>
      <c r="L1422" s="729">
        <v>0</v>
      </c>
      <c r="M1422" s="729">
        <v>0</v>
      </c>
      <c r="N1422" s="728">
        <v>3</v>
      </c>
      <c r="O1422" s="813">
        <v>2.5</v>
      </c>
      <c r="P1422" s="729">
        <v>0</v>
      </c>
      <c r="Q1422" s="746"/>
      <c r="R1422" s="728">
        <v>3</v>
      </c>
      <c r="S1422" s="746">
        <v>1</v>
      </c>
      <c r="T1422" s="813">
        <v>2.5</v>
      </c>
      <c r="U1422" s="769">
        <v>1</v>
      </c>
    </row>
    <row r="1423" spans="1:21" ht="14.4" customHeight="1" x14ac:dyDescent="0.3">
      <c r="A1423" s="727">
        <v>32</v>
      </c>
      <c r="B1423" s="728" t="s">
        <v>2677</v>
      </c>
      <c r="C1423" s="728" t="s">
        <v>2683</v>
      </c>
      <c r="D1423" s="811" t="s">
        <v>5087</v>
      </c>
      <c r="E1423" s="812" t="s">
        <v>2706</v>
      </c>
      <c r="F1423" s="728" t="s">
        <v>2678</v>
      </c>
      <c r="G1423" s="728" t="s">
        <v>3188</v>
      </c>
      <c r="H1423" s="728" t="s">
        <v>568</v>
      </c>
      <c r="I1423" s="728" t="s">
        <v>3189</v>
      </c>
      <c r="J1423" s="728" t="s">
        <v>3190</v>
      </c>
      <c r="K1423" s="728" t="s">
        <v>3191</v>
      </c>
      <c r="L1423" s="729">
        <v>727.03</v>
      </c>
      <c r="M1423" s="729">
        <v>1454.06</v>
      </c>
      <c r="N1423" s="728">
        <v>2</v>
      </c>
      <c r="O1423" s="813">
        <v>1</v>
      </c>
      <c r="P1423" s="729">
        <v>727.03</v>
      </c>
      <c r="Q1423" s="746">
        <v>0.5</v>
      </c>
      <c r="R1423" s="728">
        <v>1</v>
      </c>
      <c r="S1423" s="746">
        <v>0.5</v>
      </c>
      <c r="T1423" s="813">
        <v>0.5</v>
      </c>
      <c r="U1423" s="769">
        <v>0.5</v>
      </c>
    </row>
    <row r="1424" spans="1:21" ht="14.4" customHeight="1" x14ac:dyDescent="0.3">
      <c r="A1424" s="727">
        <v>32</v>
      </c>
      <c r="B1424" s="728" t="s">
        <v>2677</v>
      </c>
      <c r="C1424" s="728" t="s">
        <v>2683</v>
      </c>
      <c r="D1424" s="811" t="s">
        <v>5087</v>
      </c>
      <c r="E1424" s="812" t="s">
        <v>2706</v>
      </c>
      <c r="F1424" s="728" t="s">
        <v>2678</v>
      </c>
      <c r="G1424" s="728" t="s">
        <v>3353</v>
      </c>
      <c r="H1424" s="728" t="s">
        <v>568</v>
      </c>
      <c r="I1424" s="728" t="s">
        <v>3354</v>
      </c>
      <c r="J1424" s="728" t="s">
        <v>650</v>
      </c>
      <c r="K1424" s="728" t="s">
        <v>3323</v>
      </c>
      <c r="L1424" s="729">
        <v>1782.8</v>
      </c>
      <c r="M1424" s="729">
        <v>1782.8</v>
      </c>
      <c r="N1424" s="728">
        <v>1</v>
      </c>
      <c r="O1424" s="813">
        <v>1</v>
      </c>
      <c r="P1424" s="729">
        <v>1782.8</v>
      </c>
      <c r="Q1424" s="746">
        <v>1</v>
      </c>
      <c r="R1424" s="728">
        <v>1</v>
      </c>
      <c r="S1424" s="746">
        <v>1</v>
      </c>
      <c r="T1424" s="813">
        <v>1</v>
      </c>
      <c r="U1424" s="769">
        <v>1</v>
      </c>
    </row>
    <row r="1425" spans="1:21" ht="14.4" customHeight="1" x14ac:dyDescent="0.3">
      <c r="A1425" s="727">
        <v>32</v>
      </c>
      <c r="B1425" s="728" t="s">
        <v>2677</v>
      </c>
      <c r="C1425" s="728" t="s">
        <v>2683</v>
      </c>
      <c r="D1425" s="811" t="s">
        <v>5087</v>
      </c>
      <c r="E1425" s="812" t="s">
        <v>2706</v>
      </c>
      <c r="F1425" s="728" t="s">
        <v>2678</v>
      </c>
      <c r="G1425" s="728" t="s">
        <v>2976</v>
      </c>
      <c r="H1425" s="728" t="s">
        <v>661</v>
      </c>
      <c r="I1425" s="728" t="s">
        <v>3990</v>
      </c>
      <c r="J1425" s="728" t="s">
        <v>1195</v>
      </c>
      <c r="K1425" s="728" t="s">
        <v>3991</v>
      </c>
      <c r="L1425" s="729">
        <v>86.43</v>
      </c>
      <c r="M1425" s="729">
        <v>86.43</v>
      </c>
      <c r="N1425" s="728">
        <v>1</v>
      </c>
      <c r="O1425" s="813">
        <v>1</v>
      </c>
      <c r="P1425" s="729">
        <v>86.43</v>
      </c>
      <c r="Q1425" s="746">
        <v>1</v>
      </c>
      <c r="R1425" s="728">
        <v>1</v>
      </c>
      <c r="S1425" s="746">
        <v>1</v>
      </c>
      <c r="T1425" s="813">
        <v>1</v>
      </c>
      <c r="U1425" s="769">
        <v>1</v>
      </c>
    </row>
    <row r="1426" spans="1:21" ht="14.4" customHeight="1" x14ac:dyDescent="0.3">
      <c r="A1426" s="727">
        <v>32</v>
      </c>
      <c r="B1426" s="728" t="s">
        <v>2677</v>
      </c>
      <c r="C1426" s="728" t="s">
        <v>2683</v>
      </c>
      <c r="D1426" s="811" t="s">
        <v>5087</v>
      </c>
      <c r="E1426" s="812" t="s">
        <v>2706</v>
      </c>
      <c r="F1426" s="728" t="s">
        <v>2678</v>
      </c>
      <c r="G1426" s="728" t="s">
        <v>2976</v>
      </c>
      <c r="H1426" s="728" t="s">
        <v>568</v>
      </c>
      <c r="I1426" s="728" t="s">
        <v>3992</v>
      </c>
      <c r="J1426" s="728" t="s">
        <v>3688</v>
      </c>
      <c r="K1426" s="728" t="s">
        <v>3993</v>
      </c>
      <c r="L1426" s="729">
        <v>122.41</v>
      </c>
      <c r="M1426" s="729">
        <v>122.41</v>
      </c>
      <c r="N1426" s="728">
        <v>1</v>
      </c>
      <c r="O1426" s="813">
        <v>0.5</v>
      </c>
      <c r="P1426" s="729">
        <v>122.41</v>
      </c>
      <c r="Q1426" s="746">
        <v>1</v>
      </c>
      <c r="R1426" s="728">
        <v>1</v>
      </c>
      <c r="S1426" s="746">
        <v>1</v>
      </c>
      <c r="T1426" s="813">
        <v>0.5</v>
      </c>
      <c r="U1426" s="769">
        <v>1</v>
      </c>
    </row>
    <row r="1427" spans="1:21" ht="14.4" customHeight="1" x14ac:dyDescent="0.3">
      <c r="A1427" s="727">
        <v>32</v>
      </c>
      <c r="B1427" s="728" t="s">
        <v>2677</v>
      </c>
      <c r="C1427" s="728" t="s">
        <v>2683</v>
      </c>
      <c r="D1427" s="811" t="s">
        <v>5087</v>
      </c>
      <c r="E1427" s="812" t="s">
        <v>2706</v>
      </c>
      <c r="F1427" s="728" t="s">
        <v>2678</v>
      </c>
      <c r="G1427" s="728" t="s">
        <v>2976</v>
      </c>
      <c r="H1427" s="728" t="s">
        <v>661</v>
      </c>
      <c r="I1427" s="728" t="s">
        <v>2125</v>
      </c>
      <c r="J1427" s="728" t="s">
        <v>1193</v>
      </c>
      <c r="K1427" s="728" t="s">
        <v>2126</v>
      </c>
      <c r="L1427" s="729">
        <v>86.41</v>
      </c>
      <c r="M1427" s="729">
        <v>172.82</v>
      </c>
      <c r="N1427" s="728">
        <v>2</v>
      </c>
      <c r="O1427" s="813">
        <v>0.5</v>
      </c>
      <c r="P1427" s="729">
        <v>172.82</v>
      </c>
      <c r="Q1427" s="746">
        <v>1</v>
      </c>
      <c r="R1427" s="728">
        <v>2</v>
      </c>
      <c r="S1427" s="746">
        <v>1</v>
      </c>
      <c r="T1427" s="813">
        <v>0.5</v>
      </c>
      <c r="U1427" s="769">
        <v>1</v>
      </c>
    </row>
    <row r="1428" spans="1:21" ht="14.4" customHeight="1" x14ac:dyDescent="0.3">
      <c r="A1428" s="727">
        <v>32</v>
      </c>
      <c r="B1428" s="728" t="s">
        <v>2677</v>
      </c>
      <c r="C1428" s="728" t="s">
        <v>2683</v>
      </c>
      <c r="D1428" s="811" t="s">
        <v>5087</v>
      </c>
      <c r="E1428" s="812" t="s">
        <v>2706</v>
      </c>
      <c r="F1428" s="728" t="s">
        <v>2678</v>
      </c>
      <c r="G1428" s="728" t="s">
        <v>2976</v>
      </c>
      <c r="H1428" s="728" t="s">
        <v>568</v>
      </c>
      <c r="I1428" s="728" t="s">
        <v>3994</v>
      </c>
      <c r="J1428" s="728" t="s">
        <v>3688</v>
      </c>
      <c r="K1428" s="728" t="s">
        <v>3995</v>
      </c>
      <c r="L1428" s="729">
        <v>0</v>
      </c>
      <c r="M1428" s="729">
        <v>0</v>
      </c>
      <c r="N1428" s="728">
        <v>1</v>
      </c>
      <c r="O1428" s="813">
        <v>0.5</v>
      </c>
      <c r="P1428" s="729"/>
      <c r="Q1428" s="746"/>
      <c r="R1428" s="728"/>
      <c r="S1428" s="746">
        <v>0</v>
      </c>
      <c r="T1428" s="813"/>
      <c r="U1428" s="769">
        <v>0</v>
      </c>
    </row>
    <row r="1429" spans="1:21" ht="14.4" customHeight="1" x14ac:dyDescent="0.3">
      <c r="A1429" s="727">
        <v>32</v>
      </c>
      <c r="B1429" s="728" t="s">
        <v>2677</v>
      </c>
      <c r="C1429" s="728" t="s">
        <v>2683</v>
      </c>
      <c r="D1429" s="811" t="s">
        <v>5087</v>
      </c>
      <c r="E1429" s="812" t="s">
        <v>2706</v>
      </c>
      <c r="F1429" s="728" t="s">
        <v>2678</v>
      </c>
      <c r="G1429" s="728" t="s">
        <v>3996</v>
      </c>
      <c r="H1429" s="728" t="s">
        <v>568</v>
      </c>
      <c r="I1429" s="728" t="s">
        <v>3997</v>
      </c>
      <c r="J1429" s="728" t="s">
        <v>3998</v>
      </c>
      <c r="K1429" s="728" t="s">
        <v>3999</v>
      </c>
      <c r="L1429" s="729">
        <v>0</v>
      </c>
      <c r="M1429" s="729">
        <v>0</v>
      </c>
      <c r="N1429" s="728">
        <v>1</v>
      </c>
      <c r="O1429" s="813">
        <v>1</v>
      </c>
      <c r="P1429" s="729">
        <v>0</v>
      </c>
      <c r="Q1429" s="746"/>
      <c r="R1429" s="728">
        <v>1</v>
      </c>
      <c r="S1429" s="746">
        <v>1</v>
      </c>
      <c r="T1429" s="813">
        <v>1</v>
      </c>
      <c r="U1429" s="769">
        <v>1</v>
      </c>
    </row>
    <row r="1430" spans="1:21" ht="14.4" customHeight="1" x14ac:dyDescent="0.3">
      <c r="A1430" s="727">
        <v>32</v>
      </c>
      <c r="B1430" s="728" t="s">
        <v>2677</v>
      </c>
      <c r="C1430" s="728" t="s">
        <v>2683</v>
      </c>
      <c r="D1430" s="811" t="s">
        <v>5087</v>
      </c>
      <c r="E1430" s="812" t="s">
        <v>2706</v>
      </c>
      <c r="F1430" s="728" t="s">
        <v>2678</v>
      </c>
      <c r="G1430" s="728" t="s">
        <v>2904</v>
      </c>
      <c r="H1430" s="728" t="s">
        <v>568</v>
      </c>
      <c r="I1430" s="728" t="s">
        <v>2905</v>
      </c>
      <c r="J1430" s="728" t="s">
        <v>2906</v>
      </c>
      <c r="K1430" s="728" t="s">
        <v>2907</v>
      </c>
      <c r="L1430" s="729">
        <v>38.04</v>
      </c>
      <c r="M1430" s="729">
        <v>76.08</v>
      </c>
      <c r="N1430" s="728">
        <v>2</v>
      </c>
      <c r="O1430" s="813">
        <v>1</v>
      </c>
      <c r="P1430" s="729"/>
      <c r="Q1430" s="746">
        <v>0</v>
      </c>
      <c r="R1430" s="728"/>
      <c r="S1430" s="746">
        <v>0</v>
      </c>
      <c r="T1430" s="813"/>
      <c r="U1430" s="769">
        <v>0</v>
      </c>
    </row>
    <row r="1431" spans="1:21" ht="14.4" customHeight="1" x14ac:dyDescent="0.3">
      <c r="A1431" s="727">
        <v>32</v>
      </c>
      <c r="B1431" s="728" t="s">
        <v>2677</v>
      </c>
      <c r="C1431" s="728" t="s">
        <v>2683</v>
      </c>
      <c r="D1431" s="811" t="s">
        <v>5087</v>
      </c>
      <c r="E1431" s="812" t="s">
        <v>2706</v>
      </c>
      <c r="F1431" s="728" t="s">
        <v>2678</v>
      </c>
      <c r="G1431" s="728" t="s">
        <v>2904</v>
      </c>
      <c r="H1431" s="728" t="s">
        <v>568</v>
      </c>
      <c r="I1431" s="728" t="s">
        <v>3075</v>
      </c>
      <c r="J1431" s="728" t="s">
        <v>2906</v>
      </c>
      <c r="K1431" s="728" t="s">
        <v>3076</v>
      </c>
      <c r="L1431" s="729">
        <v>35.11</v>
      </c>
      <c r="M1431" s="729">
        <v>35.11</v>
      </c>
      <c r="N1431" s="728">
        <v>1</v>
      </c>
      <c r="O1431" s="813">
        <v>0.5</v>
      </c>
      <c r="P1431" s="729">
        <v>35.11</v>
      </c>
      <c r="Q1431" s="746">
        <v>1</v>
      </c>
      <c r="R1431" s="728">
        <v>1</v>
      </c>
      <c r="S1431" s="746">
        <v>1</v>
      </c>
      <c r="T1431" s="813">
        <v>0.5</v>
      </c>
      <c r="U1431" s="769">
        <v>1</v>
      </c>
    </row>
    <row r="1432" spans="1:21" ht="14.4" customHeight="1" x14ac:dyDescent="0.3">
      <c r="A1432" s="727">
        <v>32</v>
      </c>
      <c r="B1432" s="728" t="s">
        <v>2677</v>
      </c>
      <c r="C1432" s="728" t="s">
        <v>2683</v>
      </c>
      <c r="D1432" s="811" t="s">
        <v>5087</v>
      </c>
      <c r="E1432" s="812" t="s">
        <v>2706</v>
      </c>
      <c r="F1432" s="728" t="s">
        <v>2678</v>
      </c>
      <c r="G1432" s="728" t="s">
        <v>2904</v>
      </c>
      <c r="H1432" s="728" t="s">
        <v>568</v>
      </c>
      <c r="I1432" s="728" t="s">
        <v>2908</v>
      </c>
      <c r="J1432" s="728" t="s">
        <v>2906</v>
      </c>
      <c r="K1432" s="728" t="s">
        <v>2909</v>
      </c>
      <c r="L1432" s="729">
        <v>117.03</v>
      </c>
      <c r="M1432" s="729">
        <v>117.03</v>
      </c>
      <c r="N1432" s="728">
        <v>1</v>
      </c>
      <c r="O1432" s="813">
        <v>0.5</v>
      </c>
      <c r="P1432" s="729">
        <v>117.03</v>
      </c>
      <c r="Q1432" s="746">
        <v>1</v>
      </c>
      <c r="R1432" s="728">
        <v>1</v>
      </c>
      <c r="S1432" s="746">
        <v>1</v>
      </c>
      <c r="T1432" s="813">
        <v>0.5</v>
      </c>
      <c r="U1432" s="769">
        <v>1</v>
      </c>
    </row>
    <row r="1433" spans="1:21" ht="14.4" customHeight="1" x14ac:dyDescent="0.3">
      <c r="A1433" s="727">
        <v>32</v>
      </c>
      <c r="B1433" s="728" t="s">
        <v>2677</v>
      </c>
      <c r="C1433" s="728" t="s">
        <v>2683</v>
      </c>
      <c r="D1433" s="811" t="s">
        <v>5087</v>
      </c>
      <c r="E1433" s="812" t="s">
        <v>2706</v>
      </c>
      <c r="F1433" s="728" t="s">
        <v>2678</v>
      </c>
      <c r="G1433" s="728" t="s">
        <v>2904</v>
      </c>
      <c r="H1433" s="728" t="s">
        <v>568</v>
      </c>
      <c r="I1433" s="728" t="s">
        <v>3231</v>
      </c>
      <c r="J1433" s="728" t="s">
        <v>2906</v>
      </c>
      <c r="K1433" s="728" t="s">
        <v>3232</v>
      </c>
      <c r="L1433" s="729">
        <v>58.52</v>
      </c>
      <c r="M1433" s="729">
        <v>117.04</v>
      </c>
      <c r="N1433" s="728">
        <v>2</v>
      </c>
      <c r="O1433" s="813">
        <v>1</v>
      </c>
      <c r="P1433" s="729">
        <v>117.04</v>
      </c>
      <c r="Q1433" s="746">
        <v>1</v>
      </c>
      <c r="R1433" s="728">
        <v>2</v>
      </c>
      <c r="S1433" s="746">
        <v>1</v>
      </c>
      <c r="T1433" s="813">
        <v>1</v>
      </c>
      <c r="U1433" s="769">
        <v>1</v>
      </c>
    </row>
    <row r="1434" spans="1:21" ht="14.4" customHeight="1" x14ac:dyDescent="0.3">
      <c r="A1434" s="727">
        <v>32</v>
      </c>
      <c r="B1434" s="728" t="s">
        <v>2677</v>
      </c>
      <c r="C1434" s="728" t="s">
        <v>2683</v>
      </c>
      <c r="D1434" s="811" t="s">
        <v>5087</v>
      </c>
      <c r="E1434" s="812" t="s">
        <v>2706</v>
      </c>
      <c r="F1434" s="728" t="s">
        <v>2678</v>
      </c>
      <c r="G1434" s="728" t="s">
        <v>2904</v>
      </c>
      <c r="H1434" s="728" t="s">
        <v>568</v>
      </c>
      <c r="I1434" s="728" t="s">
        <v>4000</v>
      </c>
      <c r="J1434" s="728" t="s">
        <v>1279</v>
      </c>
      <c r="K1434" s="728" t="s">
        <v>4001</v>
      </c>
      <c r="L1434" s="729">
        <v>27.5</v>
      </c>
      <c r="M1434" s="729">
        <v>55</v>
      </c>
      <c r="N1434" s="728">
        <v>2</v>
      </c>
      <c r="O1434" s="813">
        <v>0.5</v>
      </c>
      <c r="P1434" s="729"/>
      <c r="Q1434" s="746">
        <v>0</v>
      </c>
      <c r="R1434" s="728"/>
      <c r="S1434" s="746">
        <v>0</v>
      </c>
      <c r="T1434" s="813"/>
      <c r="U1434" s="769">
        <v>0</v>
      </c>
    </row>
    <row r="1435" spans="1:21" ht="14.4" customHeight="1" x14ac:dyDescent="0.3">
      <c r="A1435" s="727">
        <v>32</v>
      </c>
      <c r="B1435" s="728" t="s">
        <v>2677</v>
      </c>
      <c r="C1435" s="728" t="s">
        <v>2683</v>
      </c>
      <c r="D1435" s="811" t="s">
        <v>5087</v>
      </c>
      <c r="E1435" s="812" t="s">
        <v>2706</v>
      </c>
      <c r="F1435" s="728" t="s">
        <v>2678</v>
      </c>
      <c r="G1435" s="728" t="s">
        <v>4002</v>
      </c>
      <c r="H1435" s="728" t="s">
        <v>661</v>
      </c>
      <c r="I1435" s="728" t="s">
        <v>4003</v>
      </c>
      <c r="J1435" s="728" t="s">
        <v>2488</v>
      </c>
      <c r="K1435" s="728" t="s">
        <v>4004</v>
      </c>
      <c r="L1435" s="729">
        <v>468.68</v>
      </c>
      <c r="M1435" s="729">
        <v>937.36</v>
      </c>
      <c r="N1435" s="728">
        <v>2</v>
      </c>
      <c r="O1435" s="813">
        <v>1.5</v>
      </c>
      <c r="P1435" s="729">
        <v>468.68</v>
      </c>
      <c r="Q1435" s="746">
        <v>0.5</v>
      </c>
      <c r="R1435" s="728">
        <v>1</v>
      </c>
      <c r="S1435" s="746">
        <v>0.5</v>
      </c>
      <c r="T1435" s="813">
        <v>1</v>
      </c>
      <c r="U1435" s="769">
        <v>0.66666666666666663</v>
      </c>
    </row>
    <row r="1436" spans="1:21" ht="14.4" customHeight="1" x14ac:dyDescent="0.3">
      <c r="A1436" s="727">
        <v>32</v>
      </c>
      <c r="B1436" s="728" t="s">
        <v>2677</v>
      </c>
      <c r="C1436" s="728" t="s">
        <v>2683</v>
      </c>
      <c r="D1436" s="811" t="s">
        <v>5087</v>
      </c>
      <c r="E1436" s="812" t="s">
        <v>2706</v>
      </c>
      <c r="F1436" s="728" t="s">
        <v>2678</v>
      </c>
      <c r="G1436" s="728" t="s">
        <v>4002</v>
      </c>
      <c r="H1436" s="728" t="s">
        <v>661</v>
      </c>
      <c r="I1436" s="728" t="s">
        <v>4005</v>
      </c>
      <c r="J1436" s="728" t="s">
        <v>2488</v>
      </c>
      <c r="K1436" s="728" t="s">
        <v>4006</v>
      </c>
      <c r="L1436" s="729">
        <v>234.34</v>
      </c>
      <c r="M1436" s="729">
        <v>468.68</v>
      </c>
      <c r="N1436" s="728">
        <v>2</v>
      </c>
      <c r="O1436" s="813">
        <v>1</v>
      </c>
      <c r="P1436" s="729">
        <v>468.68</v>
      </c>
      <c r="Q1436" s="746">
        <v>1</v>
      </c>
      <c r="R1436" s="728">
        <v>2</v>
      </c>
      <c r="S1436" s="746">
        <v>1</v>
      </c>
      <c r="T1436" s="813">
        <v>1</v>
      </c>
      <c r="U1436" s="769">
        <v>1</v>
      </c>
    </row>
    <row r="1437" spans="1:21" ht="14.4" customHeight="1" x14ac:dyDescent="0.3">
      <c r="A1437" s="727">
        <v>32</v>
      </c>
      <c r="B1437" s="728" t="s">
        <v>2677</v>
      </c>
      <c r="C1437" s="728" t="s">
        <v>2683</v>
      </c>
      <c r="D1437" s="811" t="s">
        <v>5087</v>
      </c>
      <c r="E1437" s="812" t="s">
        <v>2706</v>
      </c>
      <c r="F1437" s="728" t="s">
        <v>2678</v>
      </c>
      <c r="G1437" s="728" t="s">
        <v>2762</v>
      </c>
      <c r="H1437" s="728" t="s">
        <v>661</v>
      </c>
      <c r="I1437" s="728" t="s">
        <v>2763</v>
      </c>
      <c r="J1437" s="728" t="s">
        <v>895</v>
      </c>
      <c r="K1437" s="728" t="s">
        <v>2137</v>
      </c>
      <c r="L1437" s="729">
        <v>368.16</v>
      </c>
      <c r="M1437" s="729">
        <v>2577.12</v>
      </c>
      <c r="N1437" s="728">
        <v>7</v>
      </c>
      <c r="O1437" s="813">
        <v>2</v>
      </c>
      <c r="P1437" s="729">
        <v>2577.12</v>
      </c>
      <c r="Q1437" s="746">
        <v>1</v>
      </c>
      <c r="R1437" s="728">
        <v>7</v>
      </c>
      <c r="S1437" s="746">
        <v>1</v>
      </c>
      <c r="T1437" s="813">
        <v>2</v>
      </c>
      <c r="U1437" s="769">
        <v>1</v>
      </c>
    </row>
    <row r="1438" spans="1:21" ht="14.4" customHeight="1" x14ac:dyDescent="0.3">
      <c r="A1438" s="727">
        <v>32</v>
      </c>
      <c r="B1438" s="728" t="s">
        <v>2677</v>
      </c>
      <c r="C1438" s="728" t="s">
        <v>2683</v>
      </c>
      <c r="D1438" s="811" t="s">
        <v>5087</v>
      </c>
      <c r="E1438" s="812" t="s">
        <v>2706</v>
      </c>
      <c r="F1438" s="728" t="s">
        <v>2678</v>
      </c>
      <c r="G1438" s="728" t="s">
        <v>2762</v>
      </c>
      <c r="H1438" s="728" t="s">
        <v>661</v>
      </c>
      <c r="I1438" s="728" t="s">
        <v>2764</v>
      </c>
      <c r="J1438" s="728" t="s">
        <v>895</v>
      </c>
      <c r="K1438" s="728" t="s">
        <v>2143</v>
      </c>
      <c r="L1438" s="729">
        <v>490.89</v>
      </c>
      <c r="M1438" s="729">
        <v>16690.260000000002</v>
      </c>
      <c r="N1438" s="728">
        <v>34</v>
      </c>
      <c r="O1438" s="813">
        <v>9.5</v>
      </c>
      <c r="P1438" s="729">
        <v>16690.260000000002</v>
      </c>
      <c r="Q1438" s="746">
        <v>1</v>
      </c>
      <c r="R1438" s="728">
        <v>34</v>
      </c>
      <c r="S1438" s="746">
        <v>1</v>
      </c>
      <c r="T1438" s="813">
        <v>9.5</v>
      </c>
      <c r="U1438" s="769">
        <v>1</v>
      </c>
    </row>
    <row r="1439" spans="1:21" ht="14.4" customHeight="1" x14ac:dyDescent="0.3">
      <c r="A1439" s="727">
        <v>32</v>
      </c>
      <c r="B1439" s="728" t="s">
        <v>2677</v>
      </c>
      <c r="C1439" s="728" t="s">
        <v>2683</v>
      </c>
      <c r="D1439" s="811" t="s">
        <v>5087</v>
      </c>
      <c r="E1439" s="812" t="s">
        <v>2706</v>
      </c>
      <c r="F1439" s="728" t="s">
        <v>2678</v>
      </c>
      <c r="G1439" s="728" t="s">
        <v>2762</v>
      </c>
      <c r="H1439" s="728" t="s">
        <v>661</v>
      </c>
      <c r="I1439" s="728" t="s">
        <v>2765</v>
      </c>
      <c r="J1439" s="728" t="s">
        <v>895</v>
      </c>
      <c r="K1439" s="728" t="s">
        <v>2139</v>
      </c>
      <c r="L1439" s="729">
        <v>736.33</v>
      </c>
      <c r="M1439" s="729">
        <v>29453.200000000004</v>
      </c>
      <c r="N1439" s="728">
        <v>40</v>
      </c>
      <c r="O1439" s="813">
        <v>11.5</v>
      </c>
      <c r="P1439" s="729">
        <v>23562.560000000005</v>
      </c>
      <c r="Q1439" s="746">
        <v>0.8</v>
      </c>
      <c r="R1439" s="728">
        <v>32</v>
      </c>
      <c r="S1439" s="746">
        <v>0.8</v>
      </c>
      <c r="T1439" s="813">
        <v>9.5</v>
      </c>
      <c r="U1439" s="769">
        <v>0.82608695652173914</v>
      </c>
    </row>
    <row r="1440" spans="1:21" ht="14.4" customHeight="1" x14ac:dyDescent="0.3">
      <c r="A1440" s="727">
        <v>32</v>
      </c>
      <c r="B1440" s="728" t="s">
        <v>2677</v>
      </c>
      <c r="C1440" s="728" t="s">
        <v>2683</v>
      </c>
      <c r="D1440" s="811" t="s">
        <v>5087</v>
      </c>
      <c r="E1440" s="812" t="s">
        <v>2706</v>
      </c>
      <c r="F1440" s="728" t="s">
        <v>2678</v>
      </c>
      <c r="G1440" s="728" t="s">
        <v>2762</v>
      </c>
      <c r="H1440" s="728" t="s">
        <v>661</v>
      </c>
      <c r="I1440" s="728" t="s">
        <v>2144</v>
      </c>
      <c r="J1440" s="728" t="s">
        <v>895</v>
      </c>
      <c r="K1440" s="728" t="s">
        <v>2145</v>
      </c>
      <c r="L1440" s="729">
        <v>923.74</v>
      </c>
      <c r="M1440" s="729">
        <v>7389.92</v>
      </c>
      <c r="N1440" s="728">
        <v>8</v>
      </c>
      <c r="O1440" s="813">
        <v>2</v>
      </c>
      <c r="P1440" s="729">
        <v>3694.96</v>
      </c>
      <c r="Q1440" s="746">
        <v>0.5</v>
      </c>
      <c r="R1440" s="728">
        <v>4</v>
      </c>
      <c r="S1440" s="746">
        <v>0.5</v>
      </c>
      <c r="T1440" s="813">
        <v>1</v>
      </c>
      <c r="U1440" s="769">
        <v>0.5</v>
      </c>
    </row>
    <row r="1441" spans="1:21" ht="14.4" customHeight="1" x14ac:dyDescent="0.3">
      <c r="A1441" s="727">
        <v>32</v>
      </c>
      <c r="B1441" s="728" t="s">
        <v>2677</v>
      </c>
      <c r="C1441" s="728" t="s">
        <v>2683</v>
      </c>
      <c r="D1441" s="811" t="s">
        <v>5087</v>
      </c>
      <c r="E1441" s="812" t="s">
        <v>2706</v>
      </c>
      <c r="F1441" s="728" t="s">
        <v>2678</v>
      </c>
      <c r="G1441" s="728" t="s">
        <v>2762</v>
      </c>
      <c r="H1441" s="728" t="s">
        <v>661</v>
      </c>
      <c r="I1441" s="728" t="s">
        <v>2910</v>
      </c>
      <c r="J1441" s="728" t="s">
        <v>901</v>
      </c>
      <c r="K1441" s="728" t="s">
        <v>2911</v>
      </c>
      <c r="L1441" s="729">
        <v>1385.62</v>
      </c>
      <c r="M1441" s="729">
        <v>15241.82</v>
      </c>
      <c r="N1441" s="728">
        <v>11</v>
      </c>
      <c r="O1441" s="813">
        <v>2</v>
      </c>
      <c r="P1441" s="729">
        <v>11084.96</v>
      </c>
      <c r="Q1441" s="746">
        <v>0.72727272727272718</v>
      </c>
      <c r="R1441" s="728">
        <v>8</v>
      </c>
      <c r="S1441" s="746">
        <v>0.72727272727272729</v>
      </c>
      <c r="T1441" s="813">
        <v>1.5</v>
      </c>
      <c r="U1441" s="769">
        <v>0.75</v>
      </c>
    </row>
    <row r="1442" spans="1:21" ht="14.4" customHeight="1" x14ac:dyDescent="0.3">
      <c r="A1442" s="727">
        <v>32</v>
      </c>
      <c r="B1442" s="728" t="s">
        <v>2677</v>
      </c>
      <c r="C1442" s="728" t="s">
        <v>2683</v>
      </c>
      <c r="D1442" s="811" t="s">
        <v>5087</v>
      </c>
      <c r="E1442" s="812" t="s">
        <v>2706</v>
      </c>
      <c r="F1442" s="728" t="s">
        <v>2678</v>
      </c>
      <c r="G1442" s="728" t="s">
        <v>2762</v>
      </c>
      <c r="H1442" s="728" t="s">
        <v>661</v>
      </c>
      <c r="I1442" s="728" t="s">
        <v>2479</v>
      </c>
      <c r="J1442" s="728" t="s">
        <v>901</v>
      </c>
      <c r="K1442" s="728" t="s">
        <v>3015</v>
      </c>
      <c r="L1442" s="729">
        <v>1847.49</v>
      </c>
      <c r="M1442" s="729">
        <v>11084.94</v>
      </c>
      <c r="N1442" s="728">
        <v>6</v>
      </c>
      <c r="O1442" s="813">
        <v>2</v>
      </c>
      <c r="P1442" s="729"/>
      <c r="Q1442" s="746">
        <v>0</v>
      </c>
      <c r="R1442" s="728"/>
      <c r="S1442" s="746">
        <v>0</v>
      </c>
      <c r="T1442" s="813"/>
      <c r="U1442" s="769">
        <v>0</v>
      </c>
    </row>
    <row r="1443" spans="1:21" ht="14.4" customHeight="1" x14ac:dyDescent="0.3">
      <c r="A1443" s="727">
        <v>32</v>
      </c>
      <c r="B1443" s="728" t="s">
        <v>2677</v>
      </c>
      <c r="C1443" s="728" t="s">
        <v>2683</v>
      </c>
      <c r="D1443" s="811" t="s">
        <v>5087</v>
      </c>
      <c r="E1443" s="812" t="s">
        <v>2706</v>
      </c>
      <c r="F1443" s="728" t="s">
        <v>2678</v>
      </c>
      <c r="G1443" s="728" t="s">
        <v>2762</v>
      </c>
      <c r="H1443" s="728" t="s">
        <v>661</v>
      </c>
      <c r="I1443" s="728" t="s">
        <v>3151</v>
      </c>
      <c r="J1443" s="728" t="s">
        <v>901</v>
      </c>
      <c r="K1443" s="728" t="s">
        <v>3152</v>
      </c>
      <c r="L1443" s="729">
        <v>2309.36</v>
      </c>
      <c r="M1443" s="729">
        <v>25402.959999999999</v>
      </c>
      <c r="N1443" s="728">
        <v>11</v>
      </c>
      <c r="O1443" s="813">
        <v>2.5</v>
      </c>
      <c r="P1443" s="729">
        <v>25402.959999999999</v>
      </c>
      <c r="Q1443" s="746">
        <v>1</v>
      </c>
      <c r="R1443" s="728">
        <v>11</v>
      </c>
      <c r="S1443" s="746">
        <v>1</v>
      </c>
      <c r="T1443" s="813">
        <v>2.5</v>
      </c>
      <c r="U1443" s="769">
        <v>1</v>
      </c>
    </row>
    <row r="1444" spans="1:21" ht="14.4" customHeight="1" x14ac:dyDescent="0.3">
      <c r="A1444" s="727">
        <v>32</v>
      </c>
      <c r="B1444" s="728" t="s">
        <v>2677</v>
      </c>
      <c r="C1444" s="728" t="s">
        <v>2683</v>
      </c>
      <c r="D1444" s="811" t="s">
        <v>5087</v>
      </c>
      <c r="E1444" s="812" t="s">
        <v>2706</v>
      </c>
      <c r="F1444" s="728" t="s">
        <v>2678</v>
      </c>
      <c r="G1444" s="728" t="s">
        <v>2762</v>
      </c>
      <c r="H1444" s="728" t="s">
        <v>661</v>
      </c>
      <c r="I1444" s="728" t="s">
        <v>3631</v>
      </c>
      <c r="J1444" s="728" t="s">
        <v>901</v>
      </c>
      <c r="K1444" s="728" t="s">
        <v>3152</v>
      </c>
      <c r="L1444" s="729">
        <v>2309.36</v>
      </c>
      <c r="M1444" s="729">
        <v>13856.16</v>
      </c>
      <c r="N1444" s="728">
        <v>6</v>
      </c>
      <c r="O1444" s="813">
        <v>1.5</v>
      </c>
      <c r="P1444" s="729">
        <v>13856.16</v>
      </c>
      <c r="Q1444" s="746">
        <v>1</v>
      </c>
      <c r="R1444" s="728">
        <v>6</v>
      </c>
      <c r="S1444" s="746">
        <v>1</v>
      </c>
      <c r="T1444" s="813">
        <v>1.5</v>
      </c>
      <c r="U1444" s="769">
        <v>1</v>
      </c>
    </row>
    <row r="1445" spans="1:21" ht="14.4" customHeight="1" x14ac:dyDescent="0.3">
      <c r="A1445" s="727">
        <v>32</v>
      </c>
      <c r="B1445" s="728" t="s">
        <v>2677</v>
      </c>
      <c r="C1445" s="728" t="s">
        <v>2683</v>
      </c>
      <c r="D1445" s="811" t="s">
        <v>5087</v>
      </c>
      <c r="E1445" s="812" t="s">
        <v>2706</v>
      </c>
      <c r="F1445" s="728" t="s">
        <v>2678</v>
      </c>
      <c r="G1445" s="728" t="s">
        <v>3753</v>
      </c>
      <c r="H1445" s="728" t="s">
        <v>568</v>
      </c>
      <c r="I1445" s="728" t="s">
        <v>3754</v>
      </c>
      <c r="J1445" s="728" t="s">
        <v>3755</v>
      </c>
      <c r="K1445" s="728" t="s">
        <v>2909</v>
      </c>
      <c r="L1445" s="729">
        <v>155.24</v>
      </c>
      <c r="M1445" s="729">
        <v>1397.16</v>
      </c>
      <c r="N1445" s="728">
        <v>9</v>
      </c>
      <c r="O1445" s="813">
        <v>2</v>
      </c>
      <c r="P1445" s="729"/>
      <c r="Q1445" s="746">
        <v>0</v>
      </c>
      <c r="R1445" s="728"/>
      <c r="S1445" s="746">
        <v>0</v>
      </c>
      <c r="T1445" s="813"/>
      <c r="U1445" s="769">
        <v>0</v>
      </c>
    </row>
    <row r="1446" spans="1:21" ht="14.4" customHeight="1" x14ac:dyDescent="0.3">
      <c r="A1446" s="727">
        <v>32</v>
      </c>
      <c r="B1446" s="728" t="s">
        <v>2677</v>
      </c>
      <c r="C1446" s="728" t="s">
        <v>2683</v>
      </c>
      <c r="D1446" s="811" t="s">
        <v>5087</v>
      </c>
      <c r="E1446" s="812" t="s">
        <v>2706</v>
      </c>
      <c r="F1446" s="728" t="s">
        <v>2678</v>
      </c>
      <c r="G1446" s="728" t="s">
        <v>2912</v>
      </c>
      <c r="H1446" s="728" t="s">
        <v>568</v>
      </c>
      <c r="I1446" s="728" t="s">
        <v>2913</v>
      </c>
      <c r="J1446" s="728" t="s">
        <v>1133</v>
      </c>
      <c r="K1446" s="728" t="s">
        <v>2914</v>
      </c>
      <c r="L1446" s="729">
        <v>105.29</v>
      </c>
      <c r="M1446" s="729">
        <v>315.87</v>
      </c>
      <c r="N1446" s="728">
        <v>3</v>
      </c>
      <c r="O1446" s="813">
        <v>2.5</v>
      </c>
      <c r="P1446" s="729">
        <v>210.58</v>
      </c>
      <c r="Q1446" s="746">
        <v>0.66666666666666674</v>
      </c>
      <c r="R1446" s="728">
        <v>2</v>
      </c>
      <c r="S1446" s="746">
        <v>0.66666666666666663</v>
      </c>
      <c r="T1446" s="813">
        <v>1.5</v>
      </c>
      <c r="U1446" s="769">
        <v>0.6</v>
      </c>
    </row>
    <row r="1447" spans="1:21" ht="14.4" customHeight="1" x14ac:dyDescent="0.3">
      <c r="A1447" s="727">
        <v>32</v>
      </c>
      <c r="B1447" s="728" t="s">
        <v>2677</v>
      </c>
      <c r="C1447" s="728" t="s">
        <v>2683</v>
      </c>
      <c r="D1447" s="811" t="s">
        <v>5087</v>
      </c>
      <c r="E1447" s="812" t="s">
        <v>2706</v>
      </c>
      <c r="F1447" s="728" t="s">
        <v>2678</v>
      </c>
      <c r="G1447" s="728" t="s">
        <v>2767</v>
      </c>
      <c r="H1447" s="728" t="s">
        <v>661</v>
      </c>
      <c r="I1447" s="728" t="s">
        <v>2296</v>
      </c>
      <c r="J1447" s="728" t="s">
        <v>694</v>
      </c>
      <c r="K1447" s="728" t="s">
        <v>2297</v>
      </c>
      <c r="L1447" s="729">
        <v>48.42</v>
      </c>
      <c r="M1447" s="729">
        <v>145.26</v>
      </c>
      <c r="N1447" s="728">
        <v>3</v>
      </c>
      <c r="O1447" s="813">
        <v>2</v>
      </c>
      <c r="P1447" s="729">
        <v>48.42</v>
      </c>
      <c r="Q1447" s="746">
        <v>0.33333333333333337</v>
      </c>
      <c r="R1447" s="728">
        <v>1</v>
      </c>
      <c r="S1447" s="746">
        <v>0.33333333333333331</v>
      </c>
      <c r="T1447" s="813">
        <v>1</v>
      </c>
      <c r="U1447" s="769">
        <v>0.5</v>
      </c>
    </row>
    <row r="1448" spans="1:21" ht="14.4" customHeight="1" x14ac:dyDescent="0.3">
      <c r="A1448" s="727">
        <v>32</v>
      </c>
      <c r="B1448" s="728" t="s">
        <v>2677</v>
      </c>
      <c r="C1448" s="728" t="s">
        <v>2683</v>
      </c>
      <c r="D1448" s="811" t="s">
        <v>5087</v>
      </c>
      <c r="E1448" s="812" t="s">
        <v>2706</v>
      </c>
      <c r="F1448" s="728" t="s">
        <v>2678</v>
      </c>
      <c r="G1448" s="728" t="s">
        <v>2767</v>
      </c>
      <c r="H1448" s="728" t="s">
        <v>568</v>
      </c>
      <c r="I1448" s="728" t="s">
        <v>3358</v>
      </c>
      <c r="J1448" s="728" t="s">
        <v>694</v>
      </c>
      <c r="K1448" s="728" t="s">
        <v>3359</v>
      </c>
      <c r="L1448" s="729">
        <v>48.42</v>
      </c>
      <c r="M1448" s="729">
        <v>242.1</v>
      </c>
      <c r="N1448" s="728">
        <v>5</v>
      </c>
      <c r="O1448" s="813">
        <v>1.5</v>
      </c>
      <c r="P1448" s="729"/>
      <c r="Q1448" s="746">
        <v>0</v>
      </c>
      <c r="R1448" s="728"/>
      <c r="S1448" s="746">
        <v>0</v>
      </c>
      <c r="T1448" s="813"/>
      <c r="U1448" s="769">
        <v>0</v>
      </c>
    </row>
    <row r="1449" spans="1:21" ht="14.4" customHeight="1" x14ac:dyDescent="0.3">
      <c r="A1449" s="727">
        <v>32</v>
      </c>
      <c r="B1449" s="728" t="s">
        <v>2677</v>
      </c>
      <c r="C1449" s="728" t="s">
        <v>2683</v>
      </c>
      <c r="D1449" s="811" t="s">
        <v>5087</v>
      </c>
      <c r="E1449" s="812" t="s">
        <v>2706</v>
      </c>
      <c r="F1449" s="728" t="s">
        <v>2678</v>
      </c>
      <c r="G1449" s="728" t="s">
        <v>3873</v>
      </c>
      <c r="H1449" s="728" t="s">
        <v>661</v>
      </c>
      <c r="I1449" s="728" t="s">
        <v>4007</v>
      </c>
      <c r="J1449" s="728" t="s">
        <v>3875</v>
      </c>
      <c r="K1449" s="728" t="s">
        <v>4008</v>
      </c>
      <c r="L1449" s="729">
        <v>103.64</v>
      </c>
      <c r="M1449" s="729">
        <v>103.64</v>
      </c>
      <c r="N1449" s="728">
        <v>1</v>
      </c>
      <c r="O1449" s="813">
        <v>0.5</v>
      </c>
      <c r="P1449" s="729">
        <v>103.64</v>
      </c>
      <c r="Q1449" s="746">
        <v>1</v>
      </c>
      <c r="R1449" s="728">
        <v>1</v>
      </c>
      <c r="S1449" s="746">
        <v>1</v>
      </c>
      <c r="T1449" s="813">
        <v>0.5</v>
      </c>
      <c r="U1449" s="769">
        <v>1</v>
      </c>
    </row>
    <row r="1450" spans="1:21" ht="14.4" customHeight="1" x14ac:dyDescent="0.3">
      <c r="A1450" s="727">
        <v>32</v>
      </c>
      <c r="B1450" s="728" t="s">
        <v>2677</v>
      </c>
      <c r="C1450" s="728" t="s">
        <v>2683</v>
      </c>
      <c r="D1450" s="811" t="s">
        <v>5087</v>
      </c>
      <c r="E1450" s="812" t="s">
        <v>2706</v>
      </c>
      <c r="F1450" s="728" t="s">
        <v>2678</v>
      </c>
      <c r="G1450" s="728" t="s">
        <v>2768</v>
      </c>
      <c r="H1450" s="728" t="s">
        <v>568</v>
      </c>
      <c r="I1450" s="728" t="s">
        <v>2919</v>
      </c>
      <c r="J1450" s="728" t="s">
        <v>934</v>
      </c>
      <c r="K1450" s="728" t="s">
        <v>2839</v>
      </c>
      <c r="L1450" s="729">
        <v>301.2</v>
      </c>
      <c r="M1450" s="729">
        <v>8132.3999999999978</v>
      </c>
      <c r="N1450" s="728">
        <v>27</v>
      </c>
      <c r="O1450" s="813">
        <v>16.5</v>
      </c>
      <c r="P1450" s="729">
        <v>5421.5999999999985</v>
      </c>
      <c r="Q1450" s="746">
        <v>0.66666666666666663</v>
      </c>
      <c r="R1450" s="728">
        <v>18</v>
      </c>
      <c r="S1450" s="746">
        <v>0.66666666666666663</v>
      </c>
      <c r="T1450" s="813">
        <v>11</v>
      </c>
      <c r="U1450" s="769">
        <v>0.66666666666666663</v>
      </c>
    </row>
    <row r="1451" spans="1:21" ht="14.4" customHeight="1" x14ac:dyDescent="0.3">
      <c r="A1451" s="727">
        <v>32</v>
      </c>
      <c r="B1451" s="728" t="s">
        <v>2677</v>
      </c>
      <c r="C1451" s="728" t="s">
        <v>2683</v>
      </c>
      <c r="D1451" s="811" t="s">
        <v>5087</v>
      </c>
      <c r="E1451" s="812" t="s">
        <v>2706</v>
      </c>
      <c r="F1451" s="728" t="s">
        <v>2678</v>
      </c>
      <c r="G1451" s="728" t="s">
        <v>2768</v>
      </c>
      <c r="H1451" s="728" t="s">
        <v>568</v>
      </c>
      <c r="I1451" s="728" t="s">
        <v>2919</v>
      </c>
      <c r="J1451" s="728" t="s">
        <v>934</v>
      </c>
      <c r="K1451" s="728" t="s">
        <v>2839</v>
      </c>
      <c r="L1451" s="729">
        <v>103.67</v>
      </c>
      <c r="M1451" s="729">
        <v>933.03</v>
      </c>
      <c r="N1451" s="728">
        <v>9</v>
      </c>
      <c r="O1451" s="813">
        <v>5.5</v>
      </c>
      <c r="P1451" s="729">
        <v>414.68</v>
      </c>
      <c r="Q1451" s="746">
        <v>0.44444444444444448</v>
      </c>
      <c r="R1451" s="728">
        <v>4</v>
      </c>
      <c r="S1451" s="746">
        <v>0.44444444444444442</v>
      </c>
      <c r="T1451" s="813">
        <v>3</v>
      </c>
      <c r="U1451" s="769">
        <v>0.54545454545454541</v>
      </c>
    </row>
    <row r="1452" spans="1:21" ht="14.4" customHeight="1" x14ac:dyDescent="0.3">
      <c r="A1452" s="727">
        <v>32</v>
      </c>
      <c r="B1452" s="728" t="s">
        <v>2677</v>
      </c>
      <c r="C1452" s="728" t="s">
        <v>2683</v>
      </c>
      <c r="D1452" s="811" t="s">
        <v>5087</v>
      </c>
      <c r="E1452" s="812" t="s">
        <v>2706</v>
      </c>
      <c r="F1452" s="728" t="s">
        <v>2678</v>
      </c>
      <c r="G1452" s="728" t="s">
        <v>2768</v>
      </c>
      <c r="H1452" s="728" t="s">
        <v>568</v>
      </c>
      <c r="I1452" s="728" t="s">
        <v>4009</v>
      </c>
      <c r="J1452" s="728" t="s">
        <v>3690</v>
      </c>
      <c r="K1452" s="728" t="s">
        <v>4010</v>
      </c>
      <c r="L1452" s="729">
        <v>0</v>
      </c>
      <c r="M1452" s="729">
        <v>0</v>
      </c>
      <c r="N1452" s="728">
        <v>1</v>
      </c>
      <c r="O1452" s="813">
        <v>0.5</v>
      </c>
      <c r="P1452" s="729"/>
      <c r="Q1452" s="746"/>
      <c r="R1452" s="728"/>
      <c r="S1452" s="746">
        <v>0</v>
      </c>
      <c r="T1452" s="813"/>
      <c r="U1452" s="769">
        <v>0</v>
      </c>
    </row>
    <row r="1453" spans="1:21" ht="14.4" customHeight="1" x14ac:dyDescent="0.3">
      <c r="A1453" s="727">
        <v>32</v>
      </c>
      <c r="B1453" s="728" t="s">
        <v>2677</v>
      </c>
      <c r="C1453" s="728" t="s">
        <v>2683</v>
      </c>
      <c r="D1453" s="811" t="s">
        <v>5087</v>
      </c>
      <c r="E1453" s="812" t="s">
        <v>2706</v>
      </c>
      <c r="F1453" s="728" t="s">
        <v>2678</v>
      </c>
      <c r="G1453" s="728" t="s">
        <v>2768</v>
      </c>
      <c r="H1453" s="728" t="s">
        <v>568</v>
      </c>
      <c r="I1453" s="728" t="s">
        <v>3689</v>
      </c>
      <c r="J1453" s="728" t="s">
        <v>3690</v>
      </c>
      <c r="K1453" s="728" t="s">
        <v>3691</v>
      </c>
      <c r="L1453" s="729">
        <v>201.73</v>
      </c>
      <c r="M1453" s="729">
        <v>201.73</v>
      </c>
      <c r="N1453" s="728">
        <v>1</v>
      </c>
      <c r="O1453" s="813">
        <v>0.5</v>
      </c>
      <c r="P1453" s="729"/>
      <c r="Q1453" s="746">
        <v>0</v>
      </c>
      <c r="R1453" s="728"/>
      <c r="S1453" s="746">
        <v>0</v>
      </c>
      <c r="T1453" s="813"/>
      <c r="U1453" s="769">
        <v>0</v>
      </c>
    </row>
    <row r="1454" spans="1:21" ht="14.4" customHeight="1" x14ac:dyDescent="0.3">
      <c r="A1454" s="727">
        <v>32</v>
      </c>
      <c r="B1454" s="728" t="s">
        <v>2677</v>
      </c>
      <c r="C1454" s="728" t="s">
        <v>2683</v>
      </c>
      <c r="D1454" s="811" t="s">
        <v>5087</v>
      </c>
      <c r="E1454" s="812" t="s">
        <v>2706</v>
      </c>
      <c r="F1454" s="728" t="s">
        <v>2678</v>
      </c>
      <c r="G1454" s="728" t="s">
        <v>2768</v>
      </c>
      <c r="H1454" s="728" t="s">
        <v>568</v>
      </c>
      <c r="I1454" s="728" t="s">
        <v>2838</v>
      </c>
      <c r="J1454" s="728" t="s">
        <v>934</v>
      </c>
      <c r="K1454" s="728" t="s">
        <v>2839</v>
      </c>
      <c r="L1454" s="729">
        <v>185.26</v>
      </c>
      <c r="M1454" s="729">
        <v>3149.42</v>
      </c>
      <c r="N1454" s="728">
        <v>17</v>
      </c>
      <c r="O1454" s="813">
        <v>10</v>
      </c>
      <c r="P1454" s="729">
        <v>2408.38</v>
      </c>
      <c r="Q1454" s="746">
        <v>0.76470588235294124</v>
      </c>
      <c r="R1454" s="728">
        <v>13</v>
      </c>
      <c r="S1454" s="746">
        <v>0.76470588235294112</v>
      </c>
      <c r="T1454" s="813">
        <v>7</v>
      </c>
      <c r="U1454" s="769">
        <v>0.7</v>
      </c>
    </row>
    <row r="1455" spans="1:21" ht="14.4" customHeight="1" x14ac:dyDescent="0.3">
      <c r="A1455" s="727">
        <v>32</v>
      </c>
      <c r="B1455" s="728" t="s">
        <v>2677</v>
      </c>
      <c r="C1455" s="728" t="s">
        <v>2683</v>
      </c>
      <c r="D1455" s="811" t="s">
        <v>5087</v>
      </c>
      <c r="E1455" s="812" t="s">
        <v>2706</v>
      </c>
      <c r="F1455" s="728" t="s">
        <v>2678</v>
      </c>
      <c r="G1455" s="728" t="s">
        <v>2768</v>
      </c>
      <c r="H1455" s="728" t="s">
        <v>568</v>
      </c>
      <c r="I1455" s="728" t="s">
        <v>2838</v>
      </c>
      <c r="J1455" s="728" t="s">
        <v>934</v>
      </c>
      <c r="K1455" s="728" t="s">
        <v>2839</v>
      </c>
      <c r="L1455" s="729">
        <v>103.67</v>
      </c>
      <c r="M1455" s="729">
        <v>414.68</v>
      </c>
      <c r="N1455" s="728">
        <v>4</v>
      </c>
      <c r="O1455" s="813">
        <v>2</v>
      </c>
      <c r="P1455" s="729">
        <v>311.01</v>
      </c>
      <c r="Q1455" s="746">
        <v>0.75</v>
      </c>
      <c r="R1455" s="728">
        <v>3</v>
      </c>
      <c r="S1455" s="746">
        <v>0.75</v>
      </c>
      <c r="T1455" s="813">
        <v>1</v>
      </c>
      <c r="U1455" s="769">
        <v>0.5</v>
      </c>
    </row>
    <row r="1456" spans="1:21" ht="14.4" customHeight="1" x14ac:dyDescent="0.3">
      <c r="A1456" s="727">
        <v>32</v>
      </c>
      <c r="B1456" s="728" t="s">
        <v>2677</v>
      </c>
      <c r="C1456" s="728" t="s">
        <v>2683</v>
      </c>
      <c r="D1456" s="811" t="s">
        <v>5087</v>
      </c>
      <c r="E1456" s="812" t="s">
        <v>2706</v>
      </c>
      <c r="F1456" s="728" t="s">
        <v>2678</v>
      </c>
      <c r="G1456" s="728" t="s">
        <v>2768</v>
      </c>
      <c r="H1456" s="728" t="s">
        <v>568</v>
      </c>
      <c r="I1456" s="728" t="s">
        <v>3233</v>
      </c>
      <c r="J1456" s="728" t="s">
        <v>934</v>
      </c>
      <c r="K1456" s="728" t="s">
        <v>2839</v>
      </c>
      <c r="L1456" s="729">
        <v>301.2</v>
      </c>
      <c r="M1456" s="729">
        <v>903.59999999999991</v>
      </c>
      <c r="N1456" s="728">
        <v>3</v>
      </c>
      <c r="O1456" s="813">
        <v>1.5</v>
      </c>
      <c r="P1456" s="729">
        <v>903.59999999999991</v>
      </c>
      <c r="Q1456" s="746">
        <v>1</v>
      </c>
      <c r="R1456" s="728">
        <v>3</v>
      </c>
      <c r="S1456" s="746">
        <v>1</v>
      </c>
      <c r="T1456" s="813">
        <v>1.5</v>
      </c>
      <c r="U1456" s="769">
        <v>1</v>
      </c>
    </row>
    <row r="1457" spans="1:21" ht="14.4" customHeight="1" x14ac:dyDescent="0.3">
      <c r="A1457" s="727">
        <v>32</v>
      </c>
      <c r="B1457" s="728" t="s">
        <v>2677</v>
      </c>
      <c r="C1457" s="728" t="s">
        <v>2683</v>
      </c>
      <c r="D1457" s="811" t="s">
        <v>5087</v>
      </c>
      <c r="E1457" s="812" t="s">
        <v>2706</v>
      </c>
      <c r="F1457" s="728" t="s">
        <v>2678</v>
      </c>
      <c r="G1457" s="728" t="s">
        <v>2980</v>
      </c>
      <c r="H1457" s="728" t="s">
        <v>568</v>
      </c>
      <c r="I1457" s="728" t="s">
        <v>4011</v>
      </c>
      <c r="J1457" s="728" t="s">
        <v>1319</v>
      </c>
      <c r="K1457" s="728" t="s">
        <v>4012</v>
      </c>
      <c r="L1457" s="729">
        <v>668.54</v>
      </c>
      <c r="M1457" s="729">
        <v>1337.08</v>
      </c>
      <c r="N1457" s="728">
        <v>2</v>
      </c>
      <c r="O1457" s="813">
        <v>1.5</v>
      </c>
      <c r="P1457" s="729">
        <v>1337.08</v>
      </c>
      <c r="Q1457" s="746">
        <v>1</v>
      </c>
      <c r="R1457" s="728">
        <v>2</v>
      </c>
      <c r="S1457" s="746">
        <v>1</v>
      </c>
      <c r="T1457" s="813">
        <v>1.5</v>
      </c>
      <c r="U1457" s="769">
        <v>1</v>
      </c>
    </row>
    <row r="1458" spans="1:21" ht="14.4" customHeight="1" x14ac:dyDescent="0.3">
      <c r="A1458" s="727">
        <v>32</v>
      </c>
      <c r="B1458" s="728" t="s">
        <v>2677</v>
      </c>
      <c r="C1458" s="728" t="s">
        <v>2683</v>
      </c>
      <c r="D1458" s="811" t="s">
        <v>5087</v>
      </c>
      <c r="E1458" s="812" t="s">
        <v>2706</v>
      </c>
      <c r="F1458" s="728" t="s">
        <v>2678</v>
      </c>
      <c r="G1458" s="728" t="s">
        <v>2980</v>
      </c>
      <c r="H1458" s="728" t="s">
        <v>568</v>
      </c>
      <c r="I1458" s="728" t="s">
        <v>4013</v>
      </c>
      <c r="J1458" s="728" t="s">
        <v>1317</v>
      </c>
      <c r="K1458" s="728" t="s">
        <v>2983</v>
      </c>
      <c r="L1458" s="729">
        <v>668.54</v>
      </c>
      <c r="M1458" s="729">
        <v>668.54</v>
      </c>
      <c r="N1458" s="728">
        <v>1</v>
      </c>
      <c r="O1458" s="813">
        <v>1</v>
      </c>
      <c r="P1458" s="729"/>
      <c r="Q1458" s="746">
        <v>0</v>
      </c>
      <c r="R1458" s="728"/>
      <c r="S1458" s="746">
        <v>0</v>
      </c>
      <c r="T1458" s="813"/>
      <c r="U1458" s="769">
        <v>0</v>
      </c>
    </row>
    <row r="1459" spans="1:21" ht="14.4" customHeight="1" x14ac:dyDescent="0.3">
      <c r="A1459" s="727">
        <v>32</v>
      </c>
      <c r="B1459" s="728" t="s">
        <v>2677</v>
      </c>
      <c r="C1459" s="728" t="s">
        <v>2683</v>
      </c>
      <c r="D1459" s="811" t="s">
        <v>5087</v>
      </c>
      <c r="E1459" s="812" t="s">
        <v>2706</v>
      </c>
      <c r="F1459" s="728" t="s">
        <v>2678</v>
      </c>
      <c r="G1459" s="728" t="s">
        <v>2980</v>
      </c>
      <c r="H1459" s="728" t="s">
        <v>661</v>
      </c>
      <c r="I1459" s="728" t="s">
        <v>2981</v>
      </c>
      <c r="J1459" s="728" t="s">
        <v>2982</v>
      </c>
      <c r="K1459" s="728" t="s">
        <v>2983</v>
      </c>
      <c r="L1459" s="729">
        <v>668.54</v>
      </c>
      <c r="M1459" s="729">
        <v>668.54</v>
      </c>
      <c r="N1459" s="728">
        <v>1</v>
      </c>
      <c r="O1459" s="813">
        <v>0.5</v>
      </c>
      <c r="P1459" s="729">
        <v>668.54</v>
      </c>
      <c r="Q1459" s="746">
        <v>1</v>
      </c>
      <c r="R1459" s="728">
        <v>1</v>
      </c>
      <c r="S1459" s="746">
        <v>1</v>
      </c>
      <c r="T1459" s="813">
        <v>0.5</v>
      </c>
      <c r="U1459" s="769">
        <v>1</v>
      </c>
    </row>
    <row r="1460" spans="1:21" ht="14.4" customHeight="1" x14ac:dyDescent="0.3">
      <c r="A1460" s="727">
        <v>32</v>
      </c>
      <c r="B1460" s="728" t="s">
        <v>2677</v>
      </c>
      <c r="C1460" s="728" t="s">
        <v>2683</v>
      </c>
      <c r="D1460" s="811" t="s">
        <v>5087</v>
      </c>
      <c r="E1460" s="812" t="s">
        <v>2706</v>
      </c>
      <c r="F1460" s="728" t="s">
        <v>2678</v>
      </c>
      <c r="G1460" s="728" t="s">
        <v>2980</v>
      </c>
      <c r="H1460" s="728" t="s">
        <v>568</v>
      </c>
      <c r="I1460" s="728" t="s">
        <v>4014</v>
      </c>
      <c r="J1460" s="728" t="s">
        <v>1319</v>
      </c>
      <c r="K1460" s="728" t="s">
        <v>4012</v>
      </c>
      <c r="L1460" s="729">
        <v>668.54</v>
      </c>
      <c r="M1460" s="729">
        <v>668.54</v>
      </c>
      <c r="N1460" s="728">
        <v>1</v>
      </c>
      <c r="O1460" s="813">
        <v>0.5</v>
      </c>
      <c r="P1460" s="729">
        <v>668.54</v>
      </c>
      <c r="Q1460" s="746">
        <v>1</v>
      </c>
      <c r="R1460" s="728">
        <v>1</v>
      </c>
      <c r="S1460" s="746">
        <v>1</v>
      </c>
      <c r="T1460" s="813">
        <v>0.5</v>
      </c>
      <c r="U1460" s="769">
        <v>1</v>
      </c>
    </row>
    <row r="1461" spans="1:21" ht="14.4" customHeight="1" x14ac:dyDescent="0.3">
      <c r="A1461" s="727">
        <v>32</v>
      </c>
      <c r="B1461" s="728" t="s">
        <v>2677</v>
      </c>
      <c r="C1461" s="728" t="s">
        <v>2683</v>
      </c>
      <c r="D1461" s="811" t="s">
        <v>5087</v>
      </c>
      <c r="E1461" s="812" t="s">
        <v>2706</v>
      </c>
      <c r="F1461" s="728" t="s">
        <v>2678</v>
      </c>
      <c r="G1461" s="728" t="s">
        <v>2980</v>
      </c>
      <c r="H1461" s="728" t="s">
        <v>568</v>
      </c>
      <c r="I1461" s="728" t="s">
        <v>3084</v>
      </c>
      <c r="J1461" s="728" t="s">
        <v>1319</v>
      </c>
      <c r="K1461" s="728" t="s">
        <v>1320</v>
      </c>
      <c r="L1461" s="729">
        <v>334.27</v>
      </c>
      <c r="M1461" s="729">
        <v>334.27</v>
      </c>
      <c r="N1461" s="728">
        <v>1</v>
      </c>
      <c r="O1461" s="813">
        <v>0.5</v>
      </c>
      <c r="P1461" s="729">
        <v>334.27</v>
      </c>
      <c r="Q1461" s="746">
        <v>1</v>
      </c>
      <c r="R1461" s="728">
        <v>1</v>
      </c>
      <c r="S1461" s="746">
        <v>1</v>
      </c>
      <c r="T1461" s="813">
        <v>0.5</v>
      </c>
      <c r="U1461" s="769">
        <v>1</v>
      </c>
    </row>
    <row r="1462" spans="1:21" ht="14.4" customHeight="1" x14ac:dyDescent="0.3">
      <c r="A1462" s="727">
        <v>32</v>
      </c>
      <c r="B1462" s="728" t="s">
        <v>2677</v>
      </c>
      <c r="C1462" s="728" t="s">
        <v>2683</v>
      </c>
      <c r="D1462" s="811" t="s">
        <v>5087</v>
      </c>
      <c r="E1462" s="812" t="s">
        <v>2706</v>
      </c>
      <c r="F1462" s="728" t="s">
        <v>2678</v>
      </c>
      <c r="G1462" s="728" t="s">
        <v>2771</v>
      </c>
      <c r="H1462" s="728" t="s">
        <v>661</v>
      </c>
      <c r="I1462" s="728" t="s">
        <v>2840</v>
      </c>
      <c r="J1462" s="728" t="s">
        <v>2105</v>
      </c>
      <c r="K1462" s="728" t="s">
        <v>2108</v>
      </c>
      <c r="L1462" s="729">
        <v>115.18</v>
      </c>
      <c r="M1462" s="729">
        <v>115.18</v>
      </c>
      <c r="N1462" s="728">
        <v>1</v>
      </c>
      <c r="O1462" s="813">
        <v>1</v>
      </c>
      <c r="P1462" s="729"/>
      <c r="Q1462" s="746">
        <v>0</v>
      </c>
      <c r="R1462" s="728"/>
      <c r="S1462" s="746">
        <v>0</v>
      </c>
      <c r="T1462" s="813"/>
      <c r="U1462" s="769">
        <v>0</v>
      </c>
    </row>
    <row r="1463" spans="1:21" ht="14.4" customHeight="1" x14ac:dyDescent="0.3">
      <c r="A1463" s="727">
        <v>32</v>
      </c>
      <c r="B1463" s="728" t="s">
        <v>2677</v>
      </c>
      <c r="C1463" s="728" t="s">
        <v>2683</v>
      </c>
      <c r="D1463" s="811" t="s">
        <v>5087</v>
      </c>
      <c r="E1463" s="812" t="s">
        <v>2706</v>
      </c>
      <c r="F1463" s="728" t="s">
        <v>2678</v>
      </c>
      <c r="G1463" s="728" t="s">
        <v>2771</v>
      </c>
      <c r="H1463" s="728" t="s">
        <v>661</v>
      </c>
      <c r="I1463" s="728" t="s">
        <v>2841</v>
      </c>
      <c r="J1463" s="728" t="s">
        <v>2105</v>
      </c>
      <c r="K1463" s="728" t="s">
        <v>2842</v>
      </c>
      <c r="L1463" s="729">
        <v>102.93</v>
      </c>
      <c r="M1463" s="729">
        <v>102.93</v>
      </c>
      <c r="N1463" s="728">
        <v>1</v>
      </c>
      <c r="O1463" s="813">
        <v>0.5</v>
      </c>
      <c r="P1463" s="729">
        <v>102.93</v>
      </c>
      <c r="Q1463" s="746">
        <v>1</v>
      </c>
      <c r="R1463" s="728">
        <v>1</v>
      </c>
      <c r="S1463" s="746">
        <v>1</v>
      </c>
      <c r="T1463" s="813">
        <v>0.5</v>
      </c>
      <c r="U1463" s="769">
        <v>1</v>
      </c>
    </row>
    <row r="1464" spans="1:21" ht="14.4" customHeight="1" x14ac:dyDescent="0.3">
      <c r="A1464" s="727">
        <v>32</v>
      </c>
      <c r="B1464" s="728" t="s">
        <v>2677</v>
      </c>
      <c r="C1464" s="728" t="s">
        <v>2683</v>
      </c>
      <c r="D1464" s="811" t="s">
        <v>5087</v>
      </c>
      <c r="E1464" s="812" t="s">
        <v>2706</v>
      </c>
      <c r="F1464" s="728" t="s">
        <v>2678</v>
      </c>
      <c r="G1464" s="728" t="s">
        <v>2771</v>
      </c>
      <c r="H1464" s="728" t="s">
        <v>661</v>
      </c>
      <c r="I1464" s="728" t="s">
        <v>3236</v>
      </c>
      <c r="J1464" s="728" t="s">
        <v>2105</v>
      </c>
      <c r="K1464" s="728" t="s">
        <v>2842</v>
      </c>
      <c r="L1464" s="729">
        <v>102.93</v>
      </c>
      <c r="M1464" s="729">
        <v>102.93</v>
      </c>
      <c r="N1464" s="728">
        <v>1</v>
      </c>
      <c r="O1464" s="813">
        <v>1</v>
      </c>
      <c r="P1464" s="729"/>
      <c r="Q1464" s="746">
        <v>0</v>
      </c>
      <c r="R1464" s="728"/>
      <c r="S1464" s="746">
        <v>0</v>
      </c>
      <c r="T1464" s="813"/>
      <c r="U1464" s="769">
        <v>0</v>
      </c>
    </row>
    <row r="1465" spans="1:21" ht="14.4" customHeight="1" x14ac:dyDescent="0.3">
      <c r="A1465" s="727">
        <v>32</v>
      </c>
      <c r="B1465" s="728" t="s">
        <v>2677</v>
      </c>
      <c r="C1465" s="728" t="s">
        <v>2683</v>
      </c>
      <c r="D1465" s="811" t="s">
        <v>5087</v>
      </c>
      <c r="E1465" s="812" t="s">
        <v>2706</v>
      </c>
      <c r="F1465" s="728" t="s">
        <v>2678</v>
      </c>
      <c r="G1465" s="728" t="s">
        <v>2845</v>
      </c>
      <c r="H1465" s="728" t="s">
        <v>568</v>
      </c>
      <c r="I1465" s="728" t="s">
        <v>2846</v>
      </c>
      <c r="J1465" s="728" t="s">
        <v>1158</v>
      </c>
      <c r="K1465" s="728" t="s">
        <v>2847</v>
      </c>
      <c r="L1465" s="729">
        <v>0</v>
      </c>
      <c r="M1465" s="729">
        <v>0</v>
      </c>
      <c r="N1465" s="728">
        <v>1</v>
      </c>
      <c r="O1465" s="813">
        <v>0.5</v>
      </c>
      <c r="P1465" s="729"/>
      <c r="Q1465" s="746"/>
      <c r="R1465" s="728"/>
      <c r="S1465" s="746">
        <v>0</v>
      </c>
      <c r="T1465" s="813"/>
      <c r="U1465" s="769">
        <v>0</v>
      </c>
    </row>
    <row r="1466" spans="1:21" ht="14.4" customHeight="1" x14ac:dyDescent="0.3">
      <c r="A1466" s="727">
        <v>32</v>
      </c>
      <c r="B1466" s="728" t="s">
        <v>2677</v>
      </c>
      <c r="C1466" s="728" t="s">
        <v>2683</v>
      </c>
      <c r="D1466" s="811" t="s">
        <v>5087</v>
      </c>
      <c r="E1466" s="812" t="s">
        <v>2706</v>
      </c>
      <c r="F1466" s="728" t="s">
        <v>2678</v>
      </c>
      <c r="G1466" s="728" t="s">
        <v>4015</v>
      </c>
      <c r="H1466" s="728" t="s">
        <v>568</v>
      </c>
      <c r="I1466" s="728" t="s">
        <v>4016</v>
      </c>
      <c r="J1466" s="728" t="s">
        <v>4017</v>
      </c>
      <c r="K1466" s="728" t="s">
        <v>2189</v>
      </c>
      <c r="L1466" s="729">
        <v>85.16</v>
      </c>
      <c r="M1466" s="729">
        <v>170.32</v>
      </c>
      <c r="N1466" s="728">
        <v>2</v>
      </c>
      <c r="O1466" s="813">
        <v>0.5</v>
      </c>
      <c r="P1466" s="729">
        <v>170.32</v>
      </c>
      <c r="Q1466" s="746">
        <v>1</v>
      </c>
      <c r="R1466" s="728">
        <v>2</v>
      </c>
      <c r="S1466" s="746">
        <v>1</v>
      </c>
      <c r="T1466" s="813">
        <v>0.5</v>
      </c>
      <c r="U1466" s="769">
        <v>1</v>
      </c>
    </row>
    <row r="1467" spans="1:21" ht="14.4" customHeight="1" x14ac:dyDescent="0.3">
      <c r="A1467" s="727">
        <v>32</v>
      </c>
      <c r="B1467" s="728" t="s">
        <v>2677</v>
      </c>
      <c r="C1467" s="728" t="s">
        <v>2683</v>
      </c>
      <c r="D1467" s="811" t="s">
        <v>5087</v>
      </c>
      <c r="E1467" s="812" t="s">
        <v>2706</v>
      </c>
      <c r="F1467" s="728" t="s">
        <v>2678</v>
      </c>
      <c r="G1467" s="728" t="s">
        <v>3085</v>
      </c>
      <c r="H1467" s="728" t="s">
        <v>568</v>
      </c>
      <c r="I1467" s="728" t="s">
        <v>3546</v>
      </c>
      <c r="J1467" s="728" t="s">
        <v>3547</v>
      </c>
      <c r="K1467" s="728" t="s">
        <v>3548</v>
      </c>
      <c r="L1467" s="729">
        <v>173.31</v>
      </c>
      <c r="M1467" s="729">
        <v>693.24</v>
      </c>
      <c r="N1467" s="728">
        <v>4</v>
      </c>
      <c r="O1467" s="813">
        <v>1.5</v>
      </c>
      <c r="P1467" s="729"/>
      <c r="Q1467" s="746">
        <v>0</v>
      </c>
      <c r="R1467" s="728"/>
      <c r="S1467" s="746">
        <v>0</v>
      </c>
      <c r="T1467" s="813"/>
      <c r="U1467" s="769">
        <v>0</v>
      </c>
    </row>
    <row r="1468" spans="1:21" ht="14.4" customHeight="1" x14ac:dyDescent="0.3">
      <c r="A1468" s="727">
        <v>32</v>
      </c>
      <c r="B1468" s="728" t="s">
        <v>2677</v>
      </c>
      <c r="C1468" s="728" t="s">
        <v>2683</v>
      </c>
      <c r="D1468" s="811" t="s">
        <v>5087</v>
      </c>
      <c r="E1468" s="812" t="s">
        <v>2706</v>
      </c>
      <c r="F1468" s="728" t="s">
        <v>2678</v>
      </c>
      <c r="G1468" s="728" t="s">
        <v>2848</v>
      </c>
      <c r="H1468" s="728" t="s">
        <v>661</v>
      </c>
      <c r="I1468" s="728" t="s">
        <v>2164</v>
      </c>
      <c r="J1468" s="728" t="s">
        <v>1167</v>
      </c>
      <c r="K1468" s="728" t="s">
        <v>2165</v>
      </c>
      <c r="L1468" s="729">
        <v>144.81</v>
      </c>
      <c r="M1468" s="729">
        <v>289.62</v>
      </c>
      <c r="N1468" s="728">
        <v>2</v>
      </c>
      <c r="O1468" s="813">
        <v>1.5</v>
      </c>
      <c r="P1468" s="729"/>
      <c r="Q1468" s="746">
        <v>0</v>
      </c>
      <c r="R1468" s="728"/>
      <c r="S1468" s="746">
        <v>0</v>
      </c>
      <c r="T1468" s="813"/>
      <c r="U1468" s="769">
        <v>0</v>
      </c>
    </row>
    <row r="1469" spans="1:21" ht="14.4" customHeight="1" x14ac:dyDescent="0.3">
      <c r="A1469" s="727">
        <v>32</v>
      </c>
      <c r="B1469" s="728" t="s">
        <v>2677</v>
      </c>
      <c r="C1469" s="728" t="s">
        <v>2683</v>
      </c>
      <c r="D1469" s="811" t="s">
        <v>5087</v>
      </c>
      <c r="E1469" s="812" t="s">
        <v>2706</v>
      </c>
      <c r="F1469" s="728" t="s">
        <v>2678</v>
      </c>
      <c r="G1469" s="728" t="s">
        <v>2848</v>
      </c>
      <c r="H1469" s="728" t="s">
        <v>661</v>
      </c>
      <c r="I1469" s="728" t="s">
        <v>4018</v>
      </c>
      <c r="J1469" s="728" t="s">
        <v>1743</v>
      </c>
      <c r="K1469" s="728" t="s">
        <v>2463</v>
      </c>
      <c r="L1469" s="729">
        <v>289.62</v>
      </c>
      <c r="M1469" s="729">
        <v>289.62</v>
      </c>
      <c r="N1469" s="728">
        <v>1</v>
      </c>
      <c r="O1469" s="813">
        <v>1</v>
      </c>
      <c r="P1469" s="729"/>
      <c r="Q1469" s="746">
        <v>0</v>
      </c>
      <c r="R1469" s="728"/>
      <c r="S1469" s="746">
        <v>0</v>
      </c>
      <c r="T1469" s="813"/>
      <c r="U1469" s="769">
        <v>0</v>
      </c>
    </row>
    <row r="1470" spans="1:21" ht="14.4" customHeight="1" x14ac:dyDescent="0.3">
      <c r="A1470" s="727">
        <v>32</v>
      </c>
      <c r="B1470" s="728" t="s">
        <v>2677</v>
      </c>
      <c r="C1470" s="728" t="s">
        <v>2683</v>
      </c>
      <c r="D1470" s="811" t="s">
        <v>5087</v>
      </c>
      <c r="E1470" s="812" t="s">
        <v>2706</v>
      </c>
      <c r="F1470" s="728" t="s">
        <v>2678</v>
      </c>
      <c r="G1470" s="728" t="s">
        <v>3549</v>
      </c>
      <c r="H1470" s="728" t="s">
        <v>661</v>
      </c>
      <c r="I1470" s="728" t="s">
        <v>4019</v>
      </c>
      <c r="J1470" s="728" t="s">
        <v>4020</v>
      </c>
      <c r="K1470" s="728" t="s">
        <v>4021</v>
      </c>
      <c r="L1470" s="729">
        <v>465.24</v>
      </c>
      <c r="M1470" s="729">
        <v>465.24</v>
      </c>
      <c r="N1470" s="728">
        <v>1</v>
      </c>
      <c r="O1470" s="813">
        <v>0.5</v>
      </c>
      <c r="P1470" s="729">
        <v>465.24</v>
      </c>
      <c r="Q1470" s="746">
        <v>1</v>
      </c>
      <c r="R1470" s="728">
        <v>1</v>
      </c>
      <c r="S1470" s="746">
        <v>1</v>
      </c>
      <c r="T1470" s="813">
        <v>0.5</v>
      </c>
      <c r="U1470" s="769">
        <v>1</v>
      </c>
    </row>
    <row r="1471" spans="1:21" ht="14.4" customHeight="1" x14ac:dyDescent="0.3">
      <c r="A1471" s="727">
        <v>32</v>
      </c>
      <c r="B1471" s="728" t="s">
        <v>2677</v>
      </c>
      <c r="C1471" s="728" t="s">
        <v>2683</v>
      </c>
      <c r="D1471" s="811" t="s">
        <v>5087</v>
      </c>
      <c r="E1471" s="812" t="s">
        <v>2706</v>
      </c>
      <c r="F1471" s="728" t="s">
        <v>2678</v>
      </c>
      <c r="G1471" s="728" t="s">
        <v>3089</v>
      </c>
      <c r="H1471" s="728" t="s">
        <v>661</v>
      </c>
      <c r="I1471" s="728" t="s">
        <v>2581</v>
      </c>
      <c r="J1471" s="728" t="s">
        <v>2582</v>
      </c>
      <c r="K1471" s="728" t="s">
        <v>2583</v>
      </c>
      <c r="L1471" s="729">
        <v>218.62</v>
      </c>
      <c r="M1471" s="729">
        <v>655.86</v>
      </c>
      <c r="N1471" s="728">
        <v>3</v>
      </c>
      <c r="O1471" s="813">
        <v>2</v>
      </c>
      <c r="P1471" s="729">
        <v>437.24</v>
      </c>
      <c r="Q1471" s="746">
        <v>0.66666666666666663</v>
      </c>
      <c r="R1471" s="728">
        <v>2</v>
      </c>
      <c r="S1471" s="746">
        <v>0.66666666666666663</v>
      </c>
      <c r="T1471" s="813">
        <v>1</v>
      </c>
      <c r="U1471" s="769">
        <v>0.5</v>
      </c>
    </row>
    <row r="1472" spans="1:21" ht="14.4" customHeight="1" x14ac:dyDescent="0.3">
      <c r="A1472" s="727">
        <v>32</v>
      </c>
      <c r="B1472" s="728" t="s">
        <v>2677</v>
      </c>
      <c r="C1472" s="728" t="s">
        <v>2683</v>
      </c>
      <c r="D1472" s="811" t="s">
        <v>5087</v>
      </c>
      <c r="E1472" s="812" t="s">
        <v>2706</v>
      </c>
      <c r="F1472" s="728" t="s">
        <v>2678</v>
      </c>
      <c r="G1472" s="728" t="s">
        <v>3089</v>
      </c>
      <c r="H1472" s="728" t="s">
        <v>661</v>
      </c>
      <c r="I1472" s="728" t="s">
        <v>3767</v>
      </c>
      <c r="J1472" s="728" t="s">
        <v>2582</v>
      </c>
      <c r="K1472" s="728" t="s">
        <v>3768</v>
      </c>
      <c r="L1472" s="729">
        <v>524.45000000000005</v>
      </c>
      <c r="M1472" s="729">
        <v>524.45000000000005</v>
      </c>
      <c r="N1472" s="728">
        <v>1</v>
      </c>
      <c r="O1472" s="813">
        <v>0.5</v>
      </c>
      <c r="P1472" s="729">
        <v>524.45000000000005</v>
      </c>
      <c r="Q1472" s="746">
        <v>1</v>
      </c>
      <c r="R1472" s="728">
        <v>1</v>
      </c>
      <c r="S1472" s="746">
        <v>1</v>
      </c>
      <c r="T1472" s="813">
        <v>0.5</v>
      </c>
      <c r="U1472" s="769">
        <v>1</v>
      </c>
    </row>
    <row r="1473" spans="1:21" ht="14.4" customHeight="1" x14ac:dyDescent="0.3">
      <c r="A1473" s="727">
        <v>32</v>
      </c>
      <c r="B1473" s="728" t="s">
        <v>2677</v>
      </c>
      <c r="C1473" s="728" t="s">
        <v>2683</v>
      </c>
      <c r="D1473" s="811" t="s">
        <v>5087</v>
      </c>
      <c r="E1473" s="812" t="s">
        <v>2706</v>
      </c>
      <c r="F1473" s="728" t="s">
        <v>2678</v>
      </c>
      <c r="G1473" s="728" t="s">
        <v>2773</v>
      </c>
      <c r="H1473" s="728" t="s">
        <v>568</v>
      </c>
      <c r="I1473" s="728" t="s">
        <v>2855</v>
      </c>
      <c r="J1473" s="728" t="s">
        <v>2856</v>
      </c>
      <c r="K1473" s="728" t="s">
        <v>2857</v>
      </c>
      <c r="L1473" s="729">
        <v>21.92</v>
      </c>
      <c r="M1473" s="729">
        <v>43.84</v>
      </c>
      <c r="N1473" s="728">
        <v>2</v>
      </c>
      <c r="O1473" s="813">
        <v>0.5</v>
      </c>
      <c r="P1473" s="729"/>
      <c r="Q1473" s="746">
        <v>0</v>
      </c>
      <c r="R1473" s="728"/>
      <c r="S1473" s="746">
        <v>0</v>
      </c>
      <c r="T1473" s="813"/>
      <c r="U1473" s="769">
        <v>0</v>
      </c>
    </row>
    <row r="1474" spans="1:21" ht="14.4" customHeight="1" x14ac:dyDescent="0.3">
      <c r="A1474" s="727">
        <v>32</v>
      </c>
      <c r="B1474" s="728" t="s">
        <v>2677</v>
      </c>
      <c r="C1474" s="728" t="s">
        <v>2683</v>
      </c>
      <c r="D1474" s="811" t="s">
        <v>5087</v>
      </c>
      <c r="E1474" s="812" t="s">
        <v>2706</v>
      </c>
      <c r="F1474" s="728" t="s">
        <v>2678</v>
      </c>
      <c r="G1474" s="728" t="s">
        <v>2773</v>
      </c>
      <c r="H1474" s="728" t="s">
        <v>568</v>
      </c>
      <c r="I1474" s="728" t="s">
        <v>2774</v>
      </c>
      <c r="J1474" s="728" t="s">
        <v>2775</v>
      </c>
      <c r="K1474" s="728" t="s">
        <v>2776</v>
      </c>
      <c r="L1474" s="729">
        <v>99.11</v>
      </c>
      <c r="M1474" s="729">
        <v>396.44</v>
      </c>
      <c r="N1474" s="728">
        <v>4</v>
      </c>
      <c r="O1474" s="813">
        <v>1</v>
      </c>
      <c r="P1474" s="729">
        <v>396.44</v>
      </c>
      <c r="Q1474" s="746">
        <v>1</v>
      </c>
      <c r="R1474" s="728">
        <v>4</v>
      </c>
      <c r="S1474" s="746">
        <v>1</v>
      </c>
      <c r="T1474" s="813">
        <v>1</v>
      </c>
      <c r="U1474" s="769">
        <v>1</v>
      </c>
    </row>
    <row r="1475" spans="1:21" ht="14.4" customHeight="1" x14ac:dyDescent="0.3">
      <c r="A1475" s="727">
        <v>32</v>
      </c>
      <c r="B1475" s="728" t="s">
        <v>2677</v>
      </c>
      <c r="C1475" s="728" t="s">
        <v>2683</v>
      </c>
      <c r="D1475" s="811" t="s">
        <v>5087</v>
      </c>
      <c r="E1475" s="812" t="s">
        <v>2706</v>
      </c>
      <c r="F1475" s="728" t="s">
        <v>2678</v>
      </c>
      <c r="G1475" s="728" t="s">
        <v>2773</v>
      </c>
      <c r="H1475" s="728" t="s">
        <v>568</v>
      </c>
      <c r="I1475" s="728" t="s">
        <v>2774</v>
      </c>
      <c r="J1475" s="728" t="s">
        <v>2775</v>
      </c>
      <c r="K1475" s="728" t="s">
        <v>2776</v>
      </c>
      <c r="L1475" s="729">
        <v>87.67</v>
      </c>
      <c r="M1475" s="729">
        <v>263.01</v>
      </c>
      <c r="N1475" s="728">
        <v>3</v>
      </c>
      <c r="O1475" s="813">
        <v>1.5</v>
      </c>
      <c r="P1475" s="729"/>
      <c r="Q1475" s="746">
        <v>0</v>
      </c>
      <c r="R1475" s="728"/>
      <c r="S1475" s="746">
        <v>0</v>
      </c>
      <c r="T1475" s="813"/>
      <c r="U1475" s="769">
        <v>0</v>
      </c>
    </row>
    <row r="1476" spans="1:21" ht="14.4" customHeight="1" x14ac:dyDescent="0.3">
      <c r="A1476" s="727">
        <v>32</v>
      </c>
      <c r="B1476" s="728" t="s">
        <v>2677</v>
      </c>
      <c r="C1476" s="728" t="s">
        <v>2683</v>
      </c>
      <c r="D1476" s="811" t="s">
        <v>5087</v>
      </c>
      <c r="E1476" s="812" t="s">
        <v>2706</v>
      </c>
      <c r="F1476" s="728" t="s">
        <v>2678</v>
      </c>
      <c r="G1476" s="728" t="s">
        <v>3095</v>
      </c>
      <c r="H1476" s="728" t="s">
        <v>568</v>
      </c>
      <c r="I1476" s="728" t="s">
        <v>3367</v>
      </c>
      <c r="J1476" s="728" t="s">
        <v>1059</v>
      </c>
      <c r="K1476" s="728" t="s">
        <v>3368</v>
      </c>
      <c r="L1476" s="729">
        <v>597.88</v>
      </c>
      <c r="M1476" s="729">
        <v>1195.76</v>
      </c>
      <c r="N1476" s="728">
        <v>2</v>
      </c>
      <c r="O1476" s="813">
        <v>0.5</v>
      </c>
      <c r="P1476" s="729">
        <v>1195.76</v>
      </c>
      <c r="Q1476" s="746">
        <v>1</v>
      </c>
      <c r="R1476" s="728">
        <v>2</v>
      </c>
      <c r="S1476" s="746">
        <v>1</v>
      </c>
      <c r="T1476" s="813">
        <v>0.5</v>
      </c>
      <c r="U1476" s="769">
        <v>1</v>
      </c>
    </row>
    <row r="1477" spans="1:21" ht="14.4" customHeight="1" x14ac:dyDescent="0.3">
      <c r="A1477" s="727">
        <v>32</v>
      </c>
      <c r="B1477" s="728" t="s">
        <v>2677</v>
      </c>
      <c r="C1477" s="728" t="s">
        <v>2683</v>
      </c>
      <c r="D1477" s="811" t="s">
        <v>5087</v>
      </c>
      <c r="E1477" s="812" t="s">
        <v>2706</v>
      </c>
      <c r="F1477" s="728" t="s">
        <v>2678</v>
      </c>
      <c r="G1477" s="728" t="s">
        <v>3095</v>
      </c>
      <c r="H1477" s="728" t="s">
        <v>568</v>
      </c>
      <c r="I1477" s="728" t="s">
        <v>4022</v>
      </c>
      <c r="J1477" s="728" t="s">
        <v>1059</v>
      </c>
      <c r="K1477" s="728" t="s">
        <v>4023</v>
      </c>
      <c r="L1477" s="729">
        <v>1195.75</v>
      </c>
      <c r="M1477" s="729">
        <v>3587.25</v>
      </c>
      <c r="N1477" s="728">
        <v>3</v>
      </c>
      <c r="O1477" s="813">
        <v>0.5</v>
      </c>
      <c r="P1477" s="729">
        <v>3587.25</v>
      </c>
      <c r="Q1477" s="746">
        <v>1</v>
      </c>
      <c r="R1477" s="728">
        <v>3</v>
      </c>
      <c r="S1477" s="746">
        <v>1</v>
      </c>
      <c r="T1477" s="813">
        <v>0.5</v>
      </c>
      <c r="U1477" s="769">
        <v>1</v>
      </c>
    </row>
    <row r="1478" spans="1:21" ht="14.4" customHeight="1" x14ac:dyDescent="0.3">
      <c r="A1478" s="727">
        <v>32</v>
      </c>
      <c r="B1478" s="728" t="s">
        <v>2677</v>
      </c>
      <c r="C1478" s="728" t="s">
        <v>2683</v>
      </c>
      <c r="D1478" s="811" t="s">
        <v>5087</v>
      </c>
      <c r="E1478" s="812" t="s">
        <v>2706</v>
      </c>
      <c r="F1478" s="728" t="s">
        <v>2678</v>
      </c>
      <c r="G1478" s="728" t="s">
        <v>3095</v>
      </c>
      <c r="H1478" s="728" t="s">
        <v>568</v>
      </c>
      <c r="I1478" s="728" t="s">
        <v>4024</v>
      </c>
      <c r="J1478" s="728" t="s">
        <v>1059</v>
      </c>
      <c r="K1478" s="728" t="s">
        <v>4025</v>
      </c>
      <c r="L1478" s="729">
        <v>2391.4899999999998</v>
      </c>
      <c r="M1478" s="729">
        <v>4782.9799999999996</v>
      </c>
      <c r="N1478" s="728">
        <v>2</v>
      </c>
      <c r="O1478" s="813">
        <v>2</v>
      </c>
      <c r="P1478" s="729"/>
      <c r="Q1478" s="746">
        <v>0</v>
      </c>
      <c r="R1478" s="728"/>
      <c r="S1478" s="746">
        <v>0</v>
      </c>
      <c r="T1478" s="813"/>
      <c r="U1478" s="769">
        <v>0</v>
      </c>
    </row>
    <row r="1479" spans="1:21" ht="14.4" customHeight="1" x14ac:dyDescent="0.3">
      <c r="A1479" s="727">
        <v>32</v>
      </c>
      <c r="B1479" s="728" t="s">
        <v>2677</v>
      </c>
      <c r="C1479" s="728" t="s">
        <v>2683</v>
      </c>
      <c r="D1479" s="811" t="s">
        <v>5087</v>
      </c>
      <c r="E1479" s="812" t="s">
        <v>2706</v>
      </c>
      <c r="F1479" s="728" t="s">
        <v>2678</v>
      </c>
      <c r="G1479" s="728" t="s">
        <v>3095</v>
      </c>
      <c r="H1479" s="728" t="s">
        <v>568</v>
      </c>
      <c r="I1479" s="728" t="s">
        <v>4026</v>
      </c>
      <c r="J1479" s="728" t="s">
        <v>1059</v>
      </c>
      <c r="K1479" s="728" t="s">
        <v>4027</v>
      </c>
      <c r="L1479" s="729">
        <v>0</v>
      </c>
      <c r="M1479" s="729">
        <v>0</v>
      </c>
      <c r="N1479" s="728">
        <v>2</v>
      </c>
      <c r="O1479" s="813">
        <v>1</v>
      </c>
      <c r="P1479" s="729">
        <v>0</v>
      </c>
      <c r="Q1479" s="746"/>
      <c r="R1479" s="728">
        <v>2</v>
      </c>
      <c r="S1479" s="746">
        <v>1</v>
      </c>
      <c r="T1479" s="813">
        <v>1</v>
      </c>
      <c r="U1479" s="769">
        <v>1</v>
      </c>
    </row>
    <row r="1480" spans="1:21" ht="14.4" customHeight="1" x14ac:dyDescent="0.3">
      <c r="A1480" s="727">
        <v>32</v>
      </c>
      <c r="B1480" s="728" t="s">
        <v>2677</v>
      </c>
      <c r="C1480" s="728" t="s">
        <v>2683</v>
      </c>
      <c r="D1480" s="811" t="s">
        <v>5087</v>
      </c>
      <c r="E1480" s="812" t="s">
        <v>2706</v>
      </c>
      <c r="F1480" s="728" t="s">
        <v>2678</v>
      </c>
      <c r="G1480" s="728" t="s">
        <v>3095</v>
      </c>
      <c r="H1480" s="728" t="s">
        <v>568</v>
      </c>
      <c r="I1480" s="728" t="s">
        <v>3369</v>
      </c>
      <c r="J1480" s="728" t="s">
        <v>1059</v>
      </c>
      <c r="K1480" s="728" t="s">
        <v>3370</v>
      </c>
      <c r="L1480" s="729">
        <v>1195.75</v>
      </c>
      <c r="M1480" s="729">
        <v>3587.25</v>
      </c>
      <c r="N1480" s="728">
        <v>3</v>
      </c>
      <c r="O1480" s="813">
        <v>1.5</v>
      </c>
      <c r="P1480" s="729">
        <v>3587.25</v>
      </c>
      <c r="Q1480" s="746">
        <v>1</v>
      </c>
      <c r="R1480" s="728">
        <v>3</v>
      </c>
      <c r="S1480" s="746">
        <v>1</v>
      </c>
      <c r="T1480" s="813">
        <v>1.5</v>
      </c>
      <c r="U1480" s="769">
        <v>1</v>
      </c>
    </row>
    <row r="1481" spans="1:21" ht="14.4" customHeight="1" x14ac:dyDescent="0.3">
      <c r="A1481" s="727">
        <v>32</v>
      </c>
      <c r="B1481" s="728" t="s">
        <v>2677</v>
      </c>
      <c r="C1481" s="728" t="s">
        <v>2683</v>
      </c>
      <c r="D1481" s="811" t="s">
        <v>5087</v>
      </c>
      <c r="E1481" s="812" t="s">
        <v>2706</v>
      </c>
      <c r="F1481" s="728" t="s">
        <v>2678</v>
      </c>
      <c r="G1481" s="728" t="s">
        <v>3095</v>
      </c>
      <c r="H1481" s="728" t="s">
        <v>568</v>
      </c>
      <c r="I1481" s="728" t="s">
        <v>4028</v>
      </c>
      <c r="J1481" s="728" t="s">
        <v>1059</v>
      </c>
      <c r="K1481" s="728" t="s">
        <v>4029</v>
      </c>
      <c r="L1481" s="729">
        <v>0</v>
      </c>
      <c r="M1481" s="729">
        <v>0</v>
      </c>
      <c r="N1481" s="728">
        <v>1</v>
      </c>
      <c r="O1481" s="813">
        <v>0.5</v>
      </c>
      <c r="P1481" s="729">
        <v>0</v>
      </c>
      <c r="Q1481" s="746"/>
      <c r="R1481" s="728">
        <v>1</v>
      </c>
      <c r="S1481" s="746">
        <v>1</v>
      </c>
      <c r="T1481" s="813">
        <v>0.5</v>
      </c>
      <c r="U1481" s="769">
        <v>1</v>
      </c>
    </row>
    <row r="1482" spans="1:21" ht="14.4" customHeight="1" x14ac:dyDescent="0.3">
      <c r="A1482" s="727">
        <v>32</v>
      </c>
      <c r="B1482" s="728" t="s">
        <v>2677</v>
      </c>
      <c r="C1482" s="728" t="s">
        <v>2683</v>
      </c>
      <c r="D1482" s="811" t="s">
        <v>5087</v>
      </c>
      <c r="E1482" s="812" t="s">
        <v>2706</v>
      </c>
      <c r="F1482" s="728" t="s">
        <v>2678</v>
      </c>
      <c r="G1482" s="728" t="s">
        <v>3095</v>
      </c>
      <c r="H1482" s="728" t="s">
        <v>568</v>
      </c>
      <c r="I1482" s="728" t="s">
        <v>4030</v>
      </c>
      <c r="J1482" s="728" t="s">
        <v>4031</v>
      </c>
      <c r="K1482" s="728" t="s">
        <v>4032</v>
      </c>
      <c r="L1482" s="729">
        <v>2573.2199999999998</v>
      </c>
      <c r="M1482" s="729">
        <v>20585.759999999998</v>
      </c>
      <c r="N1482" s="728">
        <v>8</v>
      </c>
      <c r="O1482" s="813">
        <v>2</v>
      </c>
      <c r="P1482" s="729">
        <v>10292.879999999999</v>
      </c>
      <c r="Q1482" s="746">
        <v>0.5</v>
      </c>
      <c r="R1482" s="728">
        <v>4</v>
      </c>
      <c r="S1482" s="746">
        <v>0.5</v>
      </c>
      <c r="T1482" s="813">
        <v>1.5</v>
      </c>
      <c r="U1482" s="769">
        <v>0.75</v>
      </c>
    </row>
    <row r="1483" spans="1:21" ht="14.4" customHeight="1" x14ac:dyDescent="0.3">
      <c r="A1483" s="727">
        <v>32</v>
      </c>
      <c r="B1483" s="728" t="s">
        <v>2677</v>
      </c>
      <c r="C1483" s="728" t="s">
        <v>2683</v>
      </c>
      <c r="D1483" s="811" t="s">
        <v>5087</v>
      </c>
      <c r="E1483" s="812" t="s">
        <v>2706</v>
      </c>
      <c r="F1483" s="728" t="s">
        <v>2678</v>
      </c>
      <c r="G1483" s="728" t="s">
        <v>4033</v>
      </c>
      <c r="H1483" s="728" t="s">
        <v>568</v>
      </c>
      <c r="I1483" s="728" t="s">
        <v>4034</v>
      </c>
      <c r="J1483" s="728" t="s">
        <v>4035</v>
      </c>
      <c r="K1483" s="728" t="s">
        <v>2483</v>
      </c>
      <c r="L1483" s="729">
        <v>320.20999999999998</v>
      </c>
      <c r="M1483" s="729">
        <v>640.41999999999996</v>
      </c>
      <c r="N1483" s="728">
        <v>2</v>
      </c>
      <c r="O1483" s="813">
        <v>0.5</v>
      </c>
      <c r="P1483" s="729"/>
      <c r="Q1483" s="746">
        <v>0</v>
      </c>
      <c r="R1483" s="728"/>
      <c r="S1483" s="746">
        <v>0</v>
      </c>
      <c r="T1483" s="813"/>
      <c r="U1483" s="769">
        <v>0</v>
      </c>
    </row>
    <row r="1484" spans="1:21" ht="14.4" customHeight="1" x14ac:dyDescent="0.3">
      <c r="A1484" s="727">
        <v>32</v>
      </c>
      <c r="B1484" s="728" t="s">
        <v>2677</v>
      </c>
      <c r="C1484" s="728" t="s">
        <v>2683</v>
      </c>
      <c r="D1484" s="811" t="s">
        <v>5087</v>
      </c>
      <c r="E1484" s="812" t="s">
        <v>2706</v>
      </c>
      <c r="F1484" s="728" t="s">
        <v>2678</v>
      </c>
      <c r="G1484" s="728" t="s">
        <v>4033</v>
      </c>
      <c r="H1484" s="728" t="s">
        <v>568</v>
      </c>
      <c r="I1484" s="728" t="s">
        <v>4036</v>
      </c>
      <c r="J1484" s="728" t="s">
        <v>4037</v>
      </c>
      <c r="K1484" s="728" t="s">
        <v>2153</v>
      </c>
      <c r="L1484" s="729">
        <v>160.1</v>
      </c>
      <c r="M1484" s="729">
        <v>480.29999999999995</v>
      </c>
      <c r="N1484" s="728">
        <v>3</v>
      </c>
      <c r="O1484" s="813">
        <v>1.5</v>
      </c>
      <c r="P1484" s="729"/>
      <c r="Q1484" s="746">
        <v>0</v>
      </c>
      <c r="R1484" s="728"/>
      <c r="S1484" s="746">
        <v>0</v>
      </c>
      <c r="T1484" s="813"/>
      <c r="U1484" s="769">
        <v>0</v>
      </c>
    </row>
    <row r="1485" spans="1:21" ht="14.4" customHeight="1" x14ac:dyDescent="0.3">
      <c r="A1485" s="727">
        <v>32</v>
      </c>
      <c r="B1485" s="728" t="s">
        <v>2677</v>
      </c>
      <c r="C1485" s="728" t="s">
        <v>2683</v>
      </c>
      <c r="D1485" s="811" t="s">
        <v>5087</v>
      </c>
      <c r="E1485" s="812" t="s">
        <v>2706</v>
      </c>
      <c r="F1485" s="728" t="s">
        <v>2678</v>
      </c>
      <c r="G1485" s="728" t="s">
        <v>3373</v>
      </c>
      <c r="H1485" s="728" t="s">
        <v>568</v>
      </c>
      <c r="I1485" s="728" t="s">
        <v>4038</v>
      </c>
      <c r="J1485" s="728" t="s">
        <v>763</v>
      </c>
      <c r="K1485" s="728" t="s">
        <v>4039</v>
      </c>
      <c r="L1485" s="729">
        <v>0</v>
      </c>
      <c r="M1485" s="729">
        <v>0</v>
      </c>
      <c r="N1485" s="728">
        <v>1</v>
      </c>
      <c r="O1485" s="813">
        <v>0.5</v>
      </c>
      <c r="P1485" s="729">
        <v>0</v>
      </c>
      <c r="Q1485" s="746"/>
      <c r="R1485" s="728">
        <v>1</v>
      </c>
      <c r="S1485" s="746">
        <v>1</v>
      </c>
      <c r="T1485" s="813">
        <v>0.5</v>
      </c>
      <c r="U1485" s="769">
        <v>1</v>
      </c>
    </row>
    <row r="1486" spans="1:21" ht="14.4" customHeight="1" x14ac:dyDescent="0.3">
      <c r="A1486" s="727">
        <v>32</v>
      </c>
      <c r="B1486" s="728" t="s">
        <v>2677</v>
      </c>
      <c r="C1486" s="728" t="s">
        <v>2683</v>
      </c>
      <c r="D1486" s="811" t="s">
        <v>5087</v>
      </c>
      <c r="E1486" s="812" t="s">
        <v>2706</v>
      </c>
      <c r="F1486" s="728" t="s">
        <v>2678</v>
      </c>
      <c r="G1486" s="728" t="s">
        <v>3373</v>
      </c>
      <c r="H1486" s="728" t="s">
        <v>568</v>
      </c>
      <c r="I1486" s="728" t="s">
        <v>4040</v>
      </c>
      <c r="J1486" s="728" t="s">
        <v>763</v>
      </c>
      <c r="K1486" s="728" t="s">
        <v>3375</v>
      </c>
      <c r="L1486" s="729">
        <v>0</v>
      </c>
      <c r="M1486" s="729">
        <v>0</v>
      </c>
      <c r="N1486" s="728">
        <v>9</v>
      </c>
      <c r="O1486" s="813">
        <v>6.5</v>
      </c>
      <c r="P1486" s="729">
        <v>0</v>
      </c>
      <c r="Q1486" s="746"/>
      <c r="R1486" s="728">
        <v>7</v>
      </c>
      <c r="S1486" s="746">
        <v>0.77777777777777779</v>
      </c>
      <c r="T1486" s="813">
        <v>4.5</v>
      </c>
      <c r="U1486" s="769">
        <v>0.69230769230769229</v>
      </c>
    </row>
    <row r="1487" spans="1:21" ht="14.4" customHeight="1" x14ac:dyDescent="0.3">
      <c r="A1487" s="727">
        <v>32</v>
      </c>
      <c r="B1487" s="728" t="s">
        <v>2677</v>
      </c>
      <c r="C1487" s="728" t="s">
        <v>2683</v>
      </c>
      <c r="D1487" s="811" t="s">
        <v>5087</v>
      </c>
      <c r="E1487" s="812" t="s">
        <v>2706</v>
      </c>
      <c r="F1487" s="728" t="s">
        <v>2678</v>
      </c>
      <c r="G1487" s="728" t="s">
        <v>3373</v>
      </c>
      <c r="H1487" s="728" t="s">
        <v>568</v>
      </c>
      <c r="I1487" s="728" t="s">
        <v>4041</v>
      </c>
      <c r="J1487" s="728" t="s">
        <v>763</v>
      </c>
      <c r="K1487" s="728" t="s">
        <v>4042</v>
      </c>
      <c r="L1487" s="729">
        <v>0</v>
      </c>
      <c r="M1487" s="729">
        <v>0</v>
      </c>
      <c r="N1487" s="728">
        <v>1</v>
      </c>
      <c r="O1487" s="813">
        <v>0.5</v>
      </c>
      <c r="P1487" s="729">
        <v>0</v>
      </c>
      <c r="Q1487" s="746"/>
      <c r="R1487" s="728">
        <v>1</v>
      </c>
      <c r="S1487" s="746">
        <v>1</v>
      </c>
      <c r="T1487" s="813">
        <v>0.5</v>
      </c>
      <c r="U1487" s="769">
        <v>1</v>
      </c>
    </row>
    <row r="1488" spans="1:21" ht="14.4" customHeight="1" x14ac:dyDescent="0.3">
      <c r="A1488" s="727">
        <v>32</v>
      </c>
      <c r="B1488" s="728" t="s">
        <v>2677</v>
      </c>
      <c r="C1488" s="728" t="s">
        <v>2683</v>
      </c>
      <c r="D1488" s="811" t="s">
        <v>5087</v>
      </c>
      <c r="E1488" s="812" t="s">
        <v>2706</v>
      </c>
      <c r="F1488" s="728" t="s">
        <v>2678</v>
      </c>
      <c r="G1488" s="728" t="s">
        <v>3162</v>
      </c>
      <c r="H1488" s="728" t="s">
        <v>568</v>
      </c>
      <c r="I1488" s="728" t="s">
        <v>3163</v>
      </c>
      <c r="J1488" s="728" t="s">
        <v>3164</v>
      </c>
      <c r="K1488" s="728" t="s">
        <v>2776</v>
      </c>
      <c r="L1488" s="729">
        <v>0</v>
      </c>
      <c r="M1488" s="729">
        <v>0</v>
      </c>
      <c r="N1488" s="728">
        <v>5</v>
      </c>
      <c r="O1488" s="813">
        <v>1</v>
      </c>
      <c r="P1488" s="729"/>
      <c r="Q1488" s="746"/>
      <c r="R1488" s="728"/>
      <c r="S1488" s="746">
        <v>0</v>
      </c>
      <c r="T1488" s="813"/>
      <c r="U1488" s="769">
        <v>0</v>
      </c>
    </row>
    <row r="1489" spans="1:21" ht="14.4" customHeight="1" x14ac:dyDescent="0.3">
      <c r="A1489" s="727">
        <v>32</v>
      </c>
      <c r="B1489" s="728" t="s">
        <v>2677</v>
      </c>
      <c r="C1489" s="728" t="s">
        <v>2683</v>
      </c>
      <c r="D1489" s="811" t="s">
        <v>5087</v>
      </c>
      <c r="E1489" s="812" t="s">
        <v>2706</v>
      </c>
      <c r="F1489" s="728" t="s">
        <v>2678</v>
      </c>
      <c r="G1489" s="728" t="s">
        <v>3557</v>
      </c>
      <c r="H1489" s="728" t="s">
        <v>661</v>
      </c>
      <c r="I1489" s="728" t="s">
        <v>2500</v>
      </c>
      <c r="J1489" s="728" t="s">
        <v>2168</v>
      </c>
      <c r="K1489" s="728" t="s">
        <v>2501</v>
      </c>
      <c r="L1489" s="729">
        <v>10.41</v>
      </c>
      <c r="M1489" s="729">
        <v>10.41</v>
      </c>
      <c r="N1489" s="728">
        <v>1</v>
      </c>
      <c r="O1489" s="813">
        <v>0.5</v>
      </c>
      <c r="P1489" s="729">
        <v>10.41</v>
      </c>
      <c r="Q1489" s="746">
        <v>1</v>
      </c>
      <c r="R1489" s="728">
        <v>1</v>
      </c>
      <c r="S1489" s="746">
        <v>1</v>
      </c>
      <c r="T1489" s="813">
        <v>0.5</v>
      </c>
      <c r="U1489" s="769">
        <v>1</v>
      </c>
    </row>
    <row r="1490" spans="1:21" ht="14.4" customHeight="1" x14ac:dyDescent="0.3">
      <c r="A1490" s="727">
        <v>32</v>
      </c>
      <c r="B1490" s="728" t="s">
        <v>2677</v>
      </c>
      <c r="C1490" s="728" t="s">
        <v>2683</v>
      </c>
      <c r="D1490" s="811" t="s">
        <v>5087</v>
      </c>
      <c r="E1490" s="812" t="s">
        <v>2706</v>
      </c>
      <c r="F1490" s="728" t="s">
        <v>2678</v>
      </c>
      <c r="G1490" s="728" t="s">
        <v>3557</v>
      </c>
      <c r="H1490" s="728" t="s">
        <v>661</v>
      </c>
      <c r="I1490" s="728" t="s">
        <v>4043</v>
      </c>
      <c r="J1490" s="728" t="s">
        <v>2168</v>
      </c>
      <c r="K1490" s="728" t="s">
        <v>4044</v>
      </c>
      <c r="L1490" s="729">
        <v>0</v>
      </c>
      <c r="M1490" s="729">
        <v>0</v>
      </c>
      <c r="N1490" s="728">
        <v>2</v>
      </c>
      <c r="O1490" s="813">
        <v>0.5</v>
      </c>
      <c r="P1490" s="729">
        <v>0</v>
      </c>
      <c r="Q1490" s="746"/>
      <c r="R1490" s="728">
        <v>2</v>
      </c>
      <c r="S1490" s="746">
        <v>1</v>
      </c>
      <c r="T1490" s="813">
        <v>0.5</v>
      </c>
      <c r="U1490" s="769">
        <v>1</v>
      </c>
    </row>
    <row r="1491" spans="1:21" ht="14.4" customHeight="1" x14ac:dyDescent="0.3">
      <c r="A1491" s="727">
        <v>32</v>
      </c>
      <c r="B1491" s="728" t="s">
        <v>2677</v>
      </c>
      <c r="C1491" s="728" t="s">
        <v>2683</v>
      </c>
      <c r="D1491" s="811" t="s">
        <v>5087</v>
      </c>
      <c r="E1491" s="812" t="s">
        <v>2706</v>
      </c>
      <c r="F1491" s="728" t="s">
        <v>2678</v>
      </c>
      <c r="G1491" s="728" t="s">
        <v>3557</v>
      </c>
      <c r="H1491" s="728" t="s">
        <v>568</v>
      </c>
      <c r="I1491" s="728" t="s">
        <v>4045</v>
      </c>
      <c r="J1491" s="728" t="s">
        <v>4046</v>
      </c>
      <c r="K1491" s="728" t="s">
        <v>2914</v>
      </c>
      <c r="L1491" s="729">
        <v>144.81</v>
      </c>
      <c r="M1491" s="729">
        <v>289.62</v>
      </c>
      <c r="N1491" s="728">
        <v>2</v>
      </c>
      <c r="O1491" s="813">
        <v>1.5</v>
      </c>
      <c r="P1491" s="729">
        <v>144.81</v>
      </c>
      <c r="Q1491" s="746">
        <v>0.5</v>
      </c>
      <c r="R1491" s="728">
        <v>1</v>
      </c>
      <c r="S1491" s="746">
        <v>0.5</v>
      </c>
      <c r="T1491" s="813">
        <v>0.5</v>
      </c>
      <c r="U1491" s="769">
        <v>0.33333333333333331</v>
      </c>
    </row>
    <row r="1492" spans="1:21" ht="14.4" customHeight="1" x14ac:dyDescent="0.3">
      <c r="A1492" s="727">
        <v>32</v>
      </c>
      <c r="B1492" s="728" t="s">
        <v>2677</v>
      </c>
      <c r="C1492" s="728" t="s">
        <v>2683</v>
      </c>
      <c r="D1492" s="811" t="s">
        <v>5087</v>
      </c>
      <c r="E1492" s="812" t="s">
        <v>2706</v>
      </c>
      <c r="F1492" s="728" t="s">
        <v>2678</v>
      </c>
      <c r="G1492" s="728" t="s">
        <v>3832</v>
      </c>
      <c r="H1492" s="728" t="s">
        <v>568</v>
      </c>
      <c r="I1492" s="728" t="s">
        <v>3833</v>
      </c>
      <c r="J1492" s="728" t="s">
        <v>1843</v>
      </c>
      <c r="K1492" s="728" t="s">
        <v>3834</v>
      </c>
      <c r="L1492" s="729">
        <v>453.8</v>
      </c>
      <c r="M1492" s="729">
        <v>453.8</v>
      </c>
      <c r="N1492" s="728">
        <v>1</v>
      </c>
      <c r="O1492" s="813">
        <v>1</v>
      </c>
      <c r="P1492" s="729">
        <v>453.8</v>
      </c>
      <c r="Q1492" s="746">
        <v>1</v>
      </c>
      <c r="R1492" s="728">
        <v>1</v>
      </c>
      <c r="S1492" s="746">
        <v>1</v>
      </c>
      <c r="T1492" s="813">
        <v>1</v>
      </c>
      <c r="U1492" s="769">
        <v>1</v>
      </c>
    </row>
    <row r="1493" spans="1:21" ht="14.4" customHeight="1" x14ac:dyDescent="0.3">
      <c r="A1493" s="727">
        <v>32</v>
      </c>
      <c r="B1493" s="728" t="s">
        <v>2677</v>
      </c>
      <c r="C1493" s="728" t="s">
        <v>2683</v>
      </c>
      <c r="D1493" s="811" t="s">
        <v>5087</v>
      </c>
      <c r="E1493" s="812" t="s">
        <v>2706</v>
      </c>
      <c r="F1493" s="728" t="s">
        <v>2678</v>
      </c>
      <c r="G1493" s="728" t="s">
        <v>2927</v>
      </c>
      <c r="H1493" s="728" t="s">
        <v>568</v>
      </c>
      <c r="I1493" s="728" t="s">
        <v>4047</v>
      </c>
      <c r="J1493" s="728" t="s">
        <v>1233</v>
      </c>
      <c r="K1493" s="728" t="s">
        <v>4048</v>
      </c>
      <c r="L1493" s="729">
        <v>316.36</v>
      </c>
      <c r="M1493" s="729">
        <v>1265.44</v>
      </c>
      <c r="N1493" s="728">
        <v>4</v>
      </c>
      <c r="O1493" s="813">
        <v>2</v>
      </c>
      <c r="P1493" s="729">
        <v>316.36</v>
      </c>
      <c r="Q1493" s="746">
        <v>0.25</v>
      </c>
      <c r="R1493" s="728">
        <v>1</v>
      </c>
      <c r="S1493" s="746">
        <v>0.25</v>
      </c>
      <c r="T1493" s="813">
        <v>0.5</v>
      </c>
      <c r="U1493" s="769">
        <v>0.25</v>
      </c>
    </row>
    <row r="1494" spans="1:21" ht="14.4" customHeight="1" x14ac:dyDescent="0.3">
      <c r="A1494" s="727">
        <v>32</v>
      </c>
      <c r="B1494" s="728" t="s">
        <v>2677</v>
      </c>
      <c r="C1494" s="728" t="s">
        <v>2683</v>
      </c>
      <c r="D1494" s="811" t="s">
        <v>5087</v>
      </c>
      <c r="E1494" s="812" t="s">
        <v>2706</v>
      </c>
      <c r="F1494" s="728" t="s">
        <v>2678</v>
      </c>
      <c r="G1494" s="728" t="s">
        <v>2927</v>
      </c>
      <c r="H1494" s="728" t="s">
        <v>568</v>
      </c>
      <c r="I1494" s="728" t="s">
        <v>4049</v>
      </c>
      <c r="J1494" s="728" t="s">
        <v>3166</v>
      </c>
      <c r="K1494" s="728" t="s">
        <v>4048</v>
      </c>
      <c r="L1494" s="729">
        <v>316.36</v>
      </c>
      <c r="M1494" s="729">
        <v>316.36</v>
      </c>
      <c r="N1494" s="728">
        <v>1</v>
      </c>
      <c r="O1494" s="813">
        <v>0.5</v>
      </c>
      <c r="P1494" s="729"/>
      <c r="Q1494" s="746">
        <v>0</v>
      </c>
      <c r="R1494" s="728"/>
      <c r="S1494" s="746">
        <v>0</v>
      </c>
      <c r="T1494" s="813"/>
      <c r="U1494" s="769">
        <v>0</v>
      </c>
    </row>
    <row r="1495" spans="1:21" ht="14.4" customHeight="1" x14ac:dyDescent="0.3">
      <c r="A1495" s="727">
        <v>32</v>
      </c>
      <c r="B1495" s="728" t="s">
        <v>2677</v>
      </c>
      <c r="C1495" s="728" t="s">
        <v>2683</v>
      </c>
      <c r="D1495" s="811" t="s">
        <v>5087</v>
      </c>
      <c r="E1495" s="812" t="s">
        <v>2706</v>
      </c>
      <c r="F1495" s="728" t="s">
        <v>2678</v>
      </c>
      <c r="G1495" s="728" t="s">
        <v>3774</v>
      </c>
      <c r="H1495" s="728" t="s">
        <v>661</v>
      </c>
      <c r="I1495" s="728" t="s">
        <v>3776</v>
      </c>
      <c r="J1495" s="728" t="s">
        <v>2192</v>
      </c>
      <c r="K1495" s="728" t="s">
        <v>3777</v>
      </c>
      <c r="L1495" s="729">
        <v>543.36</v>
      </c>
      <c r="M1495" s="729">
        <v>1630.08</v>
      </c>
      <c r="N1495" s="728">
        <v>3</v>
      </c>
      <c r="O1495" s="813">
        <v>2</v>
      </c>
      <c r="P1495" s="729">
        <v>543.36</v>
      </c>
      <c r="Q1495" s="746">
        <v>0.33333333333333337</v>
      </c>
      <c r="R1495" s="728">
        <v>1</v>
      </c>
      <c r="S1495" s="746">
        <v>0.33333333333333331</v>
      </c>
      <c r="T1495" s="813">
        <v>0.5</v>
      </c>
      <c r="U1495" s="769">
        <v>0.25</v>
      </c>
    </row>
    <row r="1496" spans="1:21" ht="14.4" customHeight="1" x14ac:dyDescent="0.3">
      <c r="A1496" s="727">
        <v>32</v>
      </c>
      <c r="B1496" s="728" t="s">
        <v>2677</v>
      </c>
      <c r="C1496" s="728" t="s">
        <v>2683</v>
      </c>
      <c r="D1496" s="811" t="s">
        <v>5087</v>
      </c>
      <c r="E1496" s="812" t="s">
        <v>2706</v>
      </c>
      <c r="F1496" s="728" t="s">
        <v>2678</v>
      </c>
      <c r="G1496" s="728" t="s">
        <v>3774</v>
      </c>
      <c r="H1496" s="728" t="s">
        <v>661</v>
      </c>
      <c r="I1496" s="728" t="s">
        <v>3776</v>
      </c>
      <c r="J1496" s="728" t="s">
        <v>2192</v>
      </c>
      <c r="K1496" s="728" t="s">
        <v>3777</v>
      </c>
      <c r="L1496" s="729">
        <v>430.05</v>
      </c>
      <c r="M1496" s="729">
        <v>430.05</v>
      </c>
      <c r="N1496" s="728">
        <v>1</v>
      </c>
      <c r="O1496" s="813">
        <v>1</v>
      </c>
      <c r="P1496" s="729">
        <v>430.05</v>
      </c>
      <c r="Q1496" s="746">
        <v>1</v>
      </c>
      <c r="R1496" s="728">
        <v>1</v>
      </c>
      <c r="S1496" s="746">
        <v>1</v>
      </c>
      <c r="T1496" s="813">
        <v>1</v>
      </c>
      <c r="U1496" s="769">
        <v>1</v>
      </c>
    </row>
    <row r="1497" spans="1:21" ht="14.4" customHeight="1" x14ac:dyDescent="0.3">
      <c r="A1497" s="727">
        <v>32</v>
      </c>
      <c r="B1497" s="728" t="s">
        <v>2677</v>
      </c>
      <c r="C1497" s="728" t="s">
        <v>2683</v>
      </c>
      <c r="D1497" s="811" t="s">
        <v>5087</v>
      </c>
      <c r="E1497" s="812" t="s">
        <v>2706</v>
      </c>
      <c r="F1497" s="728" t="s">
        <v>2678</v>
      </c>
      <c r="G1497" s="728" t="s">
        <v>2862</v>
      </c>
      <c r="H1497" s="728" t="s">
        <v>568</v>
      </c>
      <c r="I1497" s="728" t="s">
        <v>3237</v>
      </c>
      <c r="J1497" s="728" t="s">
        <v>2864</v>
      </c>
      <c r="K1497" s="728" t="s">
        <v>3238</v>
      </c>
      <c r="L1497" s="729">
        <v>128.69999999999999</v>
      </c>
      <c r="M1497" s="729">
        <v>257.39999999999998</v>
      </c>
      <c r="N1497" s="728">
        <v>2</v>
      </c>
      <c r="O1497" s="813">
        <v>2</v>
      </c>
      <c r="P1497" s="729">
        <v>257.39999999999998</v>
      </c>
      <c r="Q1497" s="746">
        <v>1</v>
      </c>
      <c r="R1497" s="728">
        <v>2</v>
      </c>
      <c r="S1497" s="746">
        <v>1</v>
      </c>
      <c r="T1497" s="813">
        <v>2</v>
      </c>
      <c r="U1497" s="769">
        <v>1</v>
      </c>
    </row>
    <row r="1498" spans="1:21" ht="14.4" customHeight="1" x14ac:dyDescent="0.3">
      <c r="A1498" s="727">
        <v>32</v>
      </c>
      <c r="B1498" s="728" t="s">
        <v>2677</v>
      </c>
      <c r="C1498" s="728" t="s">
        <v>2683</v>
      </c>
      <c r="D1498" s="811" t="s">
        <v>5087</v>
      </c>
      <c r="E1498" s="812" t="s">
        <v>2706</v>
      </c>
      <c r="F1498" s="728" t="s">
        <v>2678</v>
      </c>
      <c r="G1498" s="728" t="s">
        <v>2862</v>
      </c>
      <c r="H1498" s="728" t="s">
        <v>568</v>
      </c>
      <c r="I1498" s="728" t="s">
        <v>2863</v>
      </c>
      <c r="J1498" s="728" t="s">
        <v>2864</v>
      </c>
      <c r="K1498" s="728" t="s">
        <v>2865</v>
      </c>
      <c r="L1498" s="729">
        <v>181.04</v>
      </c>
      <c r="M1498" s="729">
        <v>1086.24</v>
      </c>
      <c r="N1498" s="728">
        <v>6</v>
      </c>
      <c r="O1498" s="813">
        <v>5.5</v>
      </c>
      <c r="P1498" s="729">
        <v>362.08</v>
      </c>
      <c r="Q1498" s="746">
        <v>0.33333333333333331</v>
      </c>
      <c r="R1498" s="728">
        <v>2</v>
      </c>
      <c r="S1498" s="746">
        <v>0.33333333333333331</v>
      </c>
      <c r="T1498" s="813">
        <v>2</v>
      </c>
      <c r="U1498" s="769">
        <v>0.36363636363636365</v>
      </c>
    </row>
    <row r="1499" spans="1:21" ht="14.4" customHeight="1" x14ac:dyDescent="0.3">
      <c r="A1499" s="727">
        <v>32</v>
      </c>
      <c r="B1499" s="728" t="s">
        <v>2677</v>
      </c>
      <c r="C1499" s="728" t="s">
        <v>2683</v>
      </c>
      <c r="D1499" s="811" t="s">
        <v>5087</v>
      </c>
      <c r="E1499" s="812" t="s">
        <v>2706</v>
      </c>
      <c r="F1499" s="728" t="s">
        <v>2678</v>
      </c>
      <c r="G1499" s="728" t="s">
        <v>2862</v>
      </c>
      <c r="H1499" s="728" t="s">
        <v>568</v>
      </c>
      <c r="I1499" s="728" t="s">
        <v>3099</v>
      </c>
      <c r="J1499" s="728" t="s">
        <v>2864</v>
      </c>
      <c r="K1499" s="728" t="s">
        <v>3028</v>
      </c>
      <c r="L1499" s="729">
        <v>0</v>
      </c>
      <c r="M1499" s="729">
        <v>0</v>
      </c>
      <c r="N1499" s="728">
        <v>1</v>
      </c>
      <c r="O1499" s="813">
        <v>1</v>
      </c>
      <c r="P1499" s="729"/>
      <c r="Q1499" s="746"/>
      <c r="R1499" s="728"/>
      <c r="S1499" s="746">
        <v>0</v>
      </c>
      <c r="T1499" s="813"/>
      <c r="U1499" s="769">
        <v>0</v>
      </c>
    </row>
    <row r="1500" spans="1:21" ht="14.4" customHeight="1" x14ac:dyDescent="0.3">
      <c r="A1500" s="727">
        <v>32</v>
      </c>
      <c r="B1500" s="728" t="s">
        <v>2677</v>
      </c>
      <c r="C1500" s="728" t="s">
        <v>2683</v>
      </c>
      <c r="D1500" s="811" t="s">
        <v>5087</v>
      </c>
      <c r="E1500" s="812" t="s">
        <v>2706</v>
      </c>
      <c r="F1500" s="728" t="s">
        <v>2678</v>
      </c>
      <c r="G1500" s="728" t="s">
        <v>2930</v>
      </c>
      <c r="H1500" s="728" t="s">
        <v>661</v>
      </c>
      <c r="I1500" s="728" t="s">
        <v>2326</v>
      </c>
      <c r="J1500" s="728" t="s">
        <v>2327</v>
      </c>
      <c r="K1500" s="728" t="s">
        <v>2328</v>
      </c>
      <c r="L1500" s="729">
        <v>0</v>
      </c>
      <c r="M1500" s="729">
        <v>0</v>
      </c>
      <c r="N1500" s="728">
        <v>18</v>
      </c>
      <c r="O1500" s="813">
        <v>7.5</v>
      </c>
      <c r="P1500" s="729">
        <v>0</v>
      </c>
      <c r="Q1500" s="746"/>
      <c r="R1500" s="728">
        <v>16</v>
      </c>
      <c r="S1500" s="746">
        <v>0.88888888888888884</v>
      </c>
      <c r="T1500" s="813">
        <v>6.5</v>
      </c>
      <c r="U1500" s="769">
        <v>0.8666666666666667</v>
      </c>
    </row>
    <row r="1501" spans="1:21" ht="14.4" customHeight="1" x14ac:dyDescent="0.3">
      <c r="A1501" s="727">
        <v>32</v>
      </c>
      <c r="B1501" s="728" t="s">
        <v>2677</v>
      </c>
      <c r="C1501" s="728" t="s">
        <v>2683</v>
      </c>
      <c r="D1501" s="811" t="s">
        <v>5087</v>
      </c>
      <c r="E1501" s="812" t="s">
        <v>2706</v>
      </c>
      <c r="F1501" s="728" t="s">
        <v>2678</v>
      </c>
      <c r="G1501" s="728" t="s">
        <v>2866</v>
      </c>
      <c r="H1501" s="728" t="s">
        <v>568</v>
      </c>
      <c r="I1501" s="728" t="s">
        <v>2931</v>
      </c>
      <c r="J1501" s="728" t="s">
        <v>1288</v>
      </c>
      <c r="K1501" s="728" t="s">
        <v>2932</v>
      </c>
      <c r="L1501" s="729">
        <v>210.38</v>
      </c>
      <c r="M1501" s="729">
        <v>210.38</v>
      </c>
      <c r="N1501" s="728">
        <v>1</v>
      </c>
      <c r="O1501" s="813">
        <v>1</v>
      </c>
      <c r="P1501" s="729"/>
      <c r="Q1501" s="746">
        <v>0</v>
      </c>
      <c r="R1501" s="728"/>
      <c r="S1501" s="746">
        <v>0</v>
      </c>
      <c r="T1501" s="813"/>
      <c r="U1501" s="769">
        <v>0</v>
      </c>
    </row>
    <row r="1502" spans="1:21" ht="14.4" customHeight="1" x14ac:dyDescent="0.3">
      <c r="A1502" s="727">
        <v>32</v>
      </c>
      <c r="B1502" s="728" t="s">
        <v>2677</v>
      </c>
      <c r="C1502" s="728" t="s">
        <v>2683</v>
      </c>
      <c r="D1502" s="811" t="s">
        <v>5087</v>
      </c>
      <c r="E1502" s="812" t="s">
        <v>2706</v>
      </c>
      <c r="F1502" s="728" t="s">
        <v>2678</v>
      </c>
      <c r="G1502" s="728" t="s">
        <v>2866</v>
      </c>
      <c r="H1502" s="728" t="s">
        <v>568</v>
      </c>
      <c r="I1502" s="728" t="s">
        <v>3564</v>
      </c>
      <c r="J1502" s="728" t="s">
        <v>1288</v>
      </c>
      <c r="K1502" s="728" t="s">
        <v>2932</v>
      </c>
      <c r="L1502" s="729">
        <v>210.38</v>
      </c>
      <c r="M1502" s="729">
        <v>420.76</v>
      </c>
      <c r="N1502" s="728">
        <v>2</v>
      </c>
      <c r="O1502" s="813">
        <v>1</v>
      </c>
      <c r="P1502" s="729">
        <v>210.38</v>
      </c>
      <c r="Q1502" s="746">
        <v>0.5</v>
      </c>
      <c r="R1502" s="728">
        <v>1</v>
      </c>
      <c r="S1502" s="746">
        <v>0.5</v>
      </c>
      <c r="T1502" s="813">
        <v>0.5</v>
      </c>
      <c r="U1502" s="769">
        <v>0.5</v>
      </c>
    </row>
    <row r="1503" spans="1:21" ht="14.4" customHeight="1" x14ac:dyDescent="0.3">
      <c r="A1503" s="727">
        <v>32</v>
      </c>
      <c r="B1503" s="728" t="s">
        <v>2677</v>
      </c>
      <c r="C1503" s="728" t="s">
        <v>2683</v>
      </c>
      <c r="D1503" s="811" t="s">
        <v>5087</v>
      </c>
      <c r="E1503" s="812" t="s">
        <v>2706</v>
      </c>
      <c r="F1503" s="728" t="s">
        <v>2678</v>
      </c>
      <c r="G1503" s="728" t="s">
        <v>2777</v>
      </c>
      <c r="H1503" s="728" t="s">
        <v>568</v>
      </c>
      <c r="I1503" s="728" t="s">
        <v>2869</v>
      </c>
      <c r="J1503" s="728" t="s">
        <v>722</v>
      </c>
      <c r="K1503" s="728" t="s">
        <v>2870</v>
      </c>
      <c r="L1503" s="729">
        <v>42.54</v>
      </c>
      <c r="M1503" s="729">
        <v>212.7</v>
      </c>
      <c r="N1503" s="728">
        <v>5</v>
      </c>
      <c r="O1503" s="813">
        <v>2</v>
      </c>
      <c r="P1503" s="729">
        <v>127.62</v>
      </c>
      <c r="Q1503" s="746">
        <v>0.60000000000000009</v>
      </c>
      <c r="R1503" s="728">
        <v>3</v>
      </c>
      <c r="S1503" s="746">
        <v>0.6</v>
      </c>
      <c r="T1503" s="813">
        <v>1.5</v>
      </c>
      <c r="U1503" s="769">
        <v>0.75</v>
      </c>
    </row>
    <row r="1504" spans="1:21" ht="14.4" customHeight="1" x14ac:dyDescent="0.3">
      <c r="A1504" s="727">
        <v>32</v>
      </c>
      <c r="B1504" s="728" t="s">
        <v>2677</v>
      </c>
      <c r="C1504" s="728" t="s">
        <v>2683</v>
      </c>
      <c r="D1504" s="811" t="s">
        <v>5087</v>
      </c>
      <c r="E1504" s="812" t="s">
        <v>2706</v>
      </c>
      <c r="F1504" s="728" t="s">
        <v>2678</v>
      </c>
      <c r="G1504" s="728" t="s">
        <v>2777</v>
      </c>
      <c r="H1504" s="728" t="s">
        <v>568</v>
      </c>
      <c r="I1504" s="728" t="s">
        <v>2778</v>
      </c>
      <c r="J1504" s="728" t="s">
        <v>1431</v>
      </c>
      <c r="K1504" s="728" t="s">
        <v>2779</v>
      </c>
      <c r="L1504" s="729">
        <v>66.88</v>
      </c>
      <c r="M1504" s="729">
        <v>334.4</v>
      </c>
      <c r="N1504" s="728">
        <v>5</v>
      </c>
      <c r="O1504" s="813">
        <v>2.5</v>
      </c>
      <c r="P1504" s="729">
        <v>334.4</v>
      </c>
      <c r="Q1504" s="746">
        <v>1</v>
      </c>
      <c r="R1504" s="728">
        <v>5</v>
      </c>
      <c r="S1504" s="746">
        <v>1</v>
      </c>
      <c r="T1504" s="813">
        <v>2.5</v>
      </c>
      <c r="U1504" s="769">
        <v>1</v>
      </c>
    </row>
    <row r="1505" spans="1:21" ht="14.4" customHeight="1" x14ac:dyDescent="0.3">
      <c r="A1505" s="727">
        <v>32</v>
      </c>
      <c r="B1505" s="728" t="s">
        <v>2677</v>
      </c>
      <c r="C1505" s="728" t="s">
        <v>2683</v>
      </c>
      <c r="D1505" s="811" t="s">
        <v>5087</v>
      </c>
      <c r="E1505" s="812" t="s">
        <v>2706</v>
      </c>
      <c r="F1505" s="728" t="s">
        <v>2678</v>
      </c>
      <c r="G1505" s="728" t="s">
        <v>3565</v>
      </c>
      <c r="H1505" s="728" t="s">
        <v>568</v>
      </c>
      <c r="I1505" s="728" t="s">
        <v>3566</v>
      </c>
      <c r="J1505" s="728" t="s">
        <v>3567</v>
      </c>
      <c r="K1505" s="728" t="s">
        <v>3568</v>
      </c>
      <c r="L1505" s="729">
        <v>657.67</v>
      </c>
      <c r="M1505" s="729">
        <v>1973.0099999999998</v>
      </c>
      <c r="N1505" s="728">
        <v>3</v>
      </c>
      <c r="O1505" s="813">
        <v>1</v>
      </c>
      <c r="P1505" s="729"/>
      <c r="Q1505" s="746">
        <v>0</v>
      </c>
      <c r="R1505" s="728"/>
      <c r="S1505" s="746">
        <v>0</v>
      </c>
      <c r="T1505" s="813"/>
      <c r="U1505" s="769">
        <v>0</v>
      </c>
    </row>
    <row r="1506" spans="1:21" ht="14.4" customHeight="1" x14ac:dyDescent="0.3">
      <c r="A1506" s="727">
        <v>32</v>
      </c>
      <c r="B1506" s="728" t="s">
        <v>2677</v>
      </c>
      <c r="C1506" s="728" t="s">
        <v>2683</v>
      </c>
      <c r="D1506" s="811" t="s">
        <v>5087</v>
      </c>
      <c r="E1506" s="812" t="s">
        <v>2706</v>
      </c>
      <c r="F1506" s="728" t="s">
        <v>2678</v>
      </c>
      <c r="G1506" s="728" t="s">
        <v>3565</v>
      </c>
      <c r="H1506" s="728" t="s">
        <v>568</v>
      </c>
      <c r="I1506" s="728" t="s">
        <v>4050</v>
      </c>
      <c r="J1506" s="728" t="s">
        <v>3567</v>
      </c>
      <c r="K1506" s="728" t="s">
        <v>4051</v>
      </c>
      <c r="L1506" s="729">
        <v>1578.41</v>
      </c>
      <c r="M1506" s="729">
        <v>7892.0500000000011</v>
      </c>
      <c r="N1506" s="728">
        <v>5</v>
      </c>
      <c r="O1506" s="813">
        <v>2</v>
      </c>
      <c r="P1506" s="729">
        <v>4735.2300000000005</v>
      </c>
      <c r="Q1506" s="746">
        <v>0.6</v>
      </c>
      <c r="R1506" s="728">
        <v>3</v>
      </c>
      <c r="S1506" s="746">
        <v>0.6</v>
      </c>
      <c r="T1506" s="813">
        <v>1</v>
      </c>
      <c r="U1506" s="769">
        <v>0.5</v>
      </c>
    </row>
    <row r="1507" spans="1:21" ht="14.4" customHeight="1" x14ac:dyDescent="0.3">
      <c r="A1507" s="727">
        <v>32</v>
      </c>
      <c r="B1507" s="728" t="s">
        <v>2677</v>
      </c>
      <c r="C1507" s="728" t="s">
        <v>2683</v>
      </c>
      <c r="D1507" s="811" t="s">
        <v>5087</v>
      </c>
      <c r="E1507" s="812" t="s">
        <v>2706</v>
      </c>
      <c r="F1507" s="728" t="s">
        <v>2678</v>
      </c>
      <c r="G1507" s="728" t="s">
        <v>3780</v>
      </c>
      <c r="H1507" s="728" t="s">
        <v>568</v>
      </c>
      <c r="I1507" s="728" t="s">
        <v>4052</v>
      </c>
      <c r="J1507" s="728" t="s">
        <v>4053</v>
      </c>
      <c r="K1507" s="728" t="s">
        <v>4054</v>
      </c>
      <c r="L1507" s="729">
        <v>438.49</v>
      </c>
      <c r="M1507" s="729">
        <v>438.49</v>
      </c>
      <c r="N1507" s="728">
        <v>1</v>
      </c>
      <c r="O1507" s="813">
        <v>0.5</v>
      </c>
      <c r="P1507" s="729"/>
      <c r="Q1507" s="746">
        <v>0</v>
      </c>
      <c r="R1507" s="728"/>
      <c r="S1507" s="746">
        <v>0</v>
      </c>
      <c r="T1507" s="813"/>
      <c r="U1507" s="769">
        <v>0</v>
      </c>
    </row>
    <row r="1508" spans="1:21" ht="14.4" customHeight="1" x14ac:dyDescent="0.3">
      <c r="A1508" s="727">
        <v>32</v>
      </c>
      <c r="B1508" s="728" t="s">
        <v>2677</v>
      </c>
      <c r="C1508" s="728" t="s">
        <v>2683</v>
      </c>
      <c r="D1508" s="811" t="s">
        <v>5087</v>
      </c>
      <c r="E1508" s="812" t="s">
        <v>2706</v>
      </c>
      <c r="F1508" s="728" t="s">
        <v>2678</v>
      </c>
      <c r="G1508" s="728" t="s">
        <v>3780</v>
      </c>
      <c r="H1508" s="728" t="s">
        <v>661</v>
      </c>
      <c r="I1508" s="728" t="s">
        <v>4055</v>
      </c>
      <c r="J1508" s="728" t="s">
        <v>1653</v>
      </c>
      <c r="K1508" s="728" t="s">
        <v>4056</v>
      </c>
      <c r="L1508" s="729">
        <v>438.49</v>
      </c>
      <c r="M1508" s="729">
        <v>438.49</v>
      </c>
      <c r="N1508" s="728">
        <v>1</v>
      </c>
      <c r="O1508" s="813">
        <v>1</v>
      </c>
      <c r="P1508" s="729"/>
      <c r="Q1508" s="746">
        <v>0</v>
      </c>
      <c r="R1508" s="728"/>
      <c r="S1508" s="746">
        <v>0</v>
      </c>
      <c r="T1508" s="813"/>
      <c r="U1508" s="769">
        <v>0</v>
      </c>
    </row>
    <row r="1509" spans="1:21" ht="14.4" customHeight="1" x14ac:dyDescent="0.3">
      <c r="A1509" s="727">
        <v>32</v>
      </c>
      <c r="B1509" s="728" t="s">
        <v>2677</v>
      </c>
      <c r="C1509" s="728" t="s">
        <v>2683</v>
      </c>
      <c r="D1509" s="811" t="s">
        <v>5087</v>
      </c>
      <c r="E1509" s="812" t="s">
        <v>2706</v>
      </c>
      <c r="F1509" s="728" t="s">
        <v>2678</v>
      </c>
      <c r="G1509" s="728" t="s">
        <v>4057</v>
      </c>
      <c r="H1509" s="728" t="s">
        <v>661</v>
      </c>
      <c r="I1509" s="728" t="s">
        <v>4058</v>
      </c>
      <c r="J1509" s="728" t="s">
        <v>2512</v>
      </c>
      <c r="K1509" s="728" t="s">
        <v>4059</v>
      </c>
      <c r="L1509" s="729">
        <v>366.53</v>
      </c>
      <c r="M1509" s="729">
        <v>366.53</v>
      </c>
      <c r="N1509" s="728">
        <v>1</v>
      </c>
      <c r="O1509" s="813">
        <v>0.5</v>
      </c>
      <c r="P1509" s="729">
        <v>366.53</v>
      </c>
      <c r="Q1509" s="746">
        <v>1</v>
      </c>
      <c r="R1509" s="728">
        <v>1</v>
      </c>
      <c r="S1509" s="746">
        <v>1</v>
      </c>
      <c r="T1509" s="813">
        <v>0.5</v>
      </c>
      <c r="U1509" s="769">
        <v>1</v>
      </c>
    </row>
    <row r="1510" spans="1:21" ht="14.4" customHeight="1" x14ac:dyDescent="0.3">
      <c r="A1510" s="727">
        <v>32</v>
      </c>
      <c r="B1510" s="728" t="s">
        <v>2677</v>
      </c>
      <c r="C1510" s="728" t="s">
        <v>2683</v>
      </c>
      <c r="D1510" s="811" t="s">
        <v>5087</v>
      </c>
      <c r="E1510" s="812" t="s">
        <v>2706</v>
      </c>
      <c r="F1510" s="728" t="s">
        <v>2678</v>
      </c>
      <c r="G1510" s="728" t="s">
        <v>4057</v>
      </c>
      <c r="H1510" s="728" t="s">
        <v>661</v>
      </c>
      <c r="I1510" s="728" t="s">
        <v>4058</v>
      </c>
      <c r="J1510" s="728" t="s">
        <v>2512</v>
      </c>
      <c r="K1510" s="728" t="s">
        <v>4059</v>
      </c>
      <c r="L1510" s="729">
        <v>311.52999999999997</v>
      </c>
      <c r="M1510" s="729">
        <v>623.05999999999995</v>
      </c>
      <c r="N1510" s="728">
        <v>2</v>
      </c>
      <c r="O1510" s="813">
        <v>1.5</v>
      </c>
      <c r="P1510" s="729">
        <v>311.52999999999997</v>
      </c>
      <c r="Q1510" s="746">
        <v>0.5</v>
      </c>
      <c r="R1510" s="728">
        <v>1</v>
      </c>
      <c r="S1510" s="746">
        <v>0.5</v>
      </c>
      <c r="T1510" s="813">
        <v>1</v>
      </c>
      <c r="U1510" s="769">
        <v>0.66666666666666663</v>
      </c>
    </row>
    <row r="1511" spans="1:21" ht="14.4" customHeight="1" x14ac:dyDescent="0.3">
      <c r="A1511" s="727">
        <v>32</v>
      </c>
      <c r="B1511" s="728" t="s">
        <v>2677</v>
      </c>
      <c r="C1511" s="728" t="s">
        <v>2683</v>
      </c>
      <c r="D1511" s="811" t="s">
        <v>5087</v>
      </c>
      <c r="E1511" s="812" t="s">
        <v>2706</v>
      </c>
      <c r="F1511" s="728" t="s">
        <v>2678</v>
      </c>
      <c r="G1511" s="728" t="s">
        <v>4060</v>
      </c>
      <c r="H1511" s="728" t="s">
        <v>568</v>
      </c>
      <c r="I1511" s="728" t="s">
        <v>4061</v>
      </c>
      <c r="J1511" s="728" t="s">
        <v>4062</v>
      </c>
      <c r="K1511" s="728" t="s">
        <v>4063</v>
      </c>
      <c r="L1511" s="729">
        <v>0</v>
      </c>
      <c r="M1511" s="729">
        <v>0</v>
      </c>
      <c r="N1511" s="728">
        <v>2</v>
      </c>
      <c r="O1511" s="813">
        <v>0.5</v>
      </c>
      <c r="P1511" s="729"/>
      <c r="Q1511" s="746"/>
      <c r="R1511" s="728"/>
      <c r="S1511" s="746">
        <v>0</v>
      </c>
      <c r="T1511" s="813"/>
      <c r="U1511" s="769">
        <v>0</v>
      </c>
    </row>
    <row r="1512" spans="1:21" ht="14.4" customHeight="1" x14ac:dyDescent="0.3">
      <c r="A1512" s="727">
        <v>32</v>
      </c>
      <c r="B1512" s="728" t="s">
        <v>2677</v>
      </c>
      <c r="C1512" s="728" t="s">
        <v>2683</v>
      </c>
      <c r="D1512" s="811" t="s">
        <v>5087</v>
      </c>
      <c r="E1512" s="812" t="s">
        <v>2706</v>
      </c>
      <c r="F1512" s="728" t="s">
        <v>2678</v>
      </c>
      <c r="G1512" s="728" t="s">
        <v>4064</v>
      </c>
      <c r="H1512" s="728" t="s">
        <v>568</v>
      </c>
      <c r="I1512" s="728" t="s">
        <v>4065</v>
      </c>
      <c r="J1512" s="728" t="s">
        <v>1245</v>
      </c>
      <c r="K1512" s="728" t="s">
        <v>4066</v>
      </c>
      <c r="L1512" s="729">
        <v>85.76</v>
      </c>
      <c r="M1512" s="729">
        <v>85.76</v>
      </c>
      <c r="N1512" s="728">
        <v>1</v>
      </c>
      <c r="O1512" s="813">
        <v>0.5</v>
      </c>
      <c r="P1512" s="729"/>
      <c r="Q1512" s="746">
        <v>0</v>
      </c>
      <c r="R1512" s="728"/>
      <c r="S1512" s="746">
        <v>0</v>
      </c>
      <c r="T1512" s="813"/>
      <c r="U1512" s="769">
        <v>0</v>
      </c>
    </row>
    <row r="1513" spans="1:21" ht="14.4" customHeight="1" x14ac:dyDescent="0.3">
      <c r="A1513" s="727">
        <v>32</v>
      </c>
      <c r="B1513" s="728" t="s">
        <v>2677</v>
      </c>
      <c r="C1513" s="728" t="s">
        <v>2683</v>
      </c>
      <c r="D1513" s="811" t="s">
        <v>5087</v>
      </c>
      <c r="E1513" s="812" t="s">
        <v>2706</v>
      </c>
      <c r="F1513" s="728" t="s">
        <v>2678</v>
      </c>
      <c r="G1513" s="728" t="s">
        <v>2873</v>
      </c>
      <c r="H1513" s="728" t="s">
        <v>568</v>
      </c>
      <c r="I1513" s="728" t="s">
        <v>4067</v>
      </c>
      <c r="J1513" s="728" t="s">
        <v>4068</v>
      </c>
      <c r="K1513" s="728" t="s">
        <v>3791</v>
      </c>
      <c r="L1513" s="729">
        <v>140.94999999999999</v>
      </c>
      <c r="M1513" s="729">
        <v>1409.5</v>
      </c>
      <c r="N1513" s="728">
        <v>10</v>
      </c>
      <c r="O1513" s="813">
        <v>2.5</v>
      </c>
      <c r="P1513" s="729">
        <v>1409.5</v>
      </c>
      <c r="Q1513" s="746">
        <v>1</v>
      </c>
      <c r="R1513" s="728">
        <v>10</v>
      </c>
      <c r="S1513" s="746">
        <v>1</v>
      </c>
      <c r="T1513" s="813">
        <v>2.5</v>
      </c>
      <c r="U1513" s="769">
        <v>1</v>
      </c>
    </row>
    <row r="1514" spans="1:21" ht="14.4" customHeight="1" x14ac:dyDescent="0.3">
      <c r="A1514" s="727">
        <v>32</v>
      </c>
      <c r="B1514" s="728" t="s">
        <v>2677</v>
      </c>
      <c r="C1514" s="728" t="s">
        <v>2683</v>
      </c>
      <c r="D1514" s="811" t="s">
        <v>5087</v>
      </c>
      <c r="E1514" s="812" t="s">
        <v>2706</v>
      </c>
      <c r="F1514" s="728" t="s">
        <v>2678</v>
      </c>
      <c r="G1514" s="728" t="s">
        <v>2873</v>
      </c>
      <c r="H1514" s="728" t="s">
        <v>568</v>
      </c>
      <c r="I1514" s="728" t="s">
        <v>3572</v>
      </c>
      <c r="J1514" s="728" t="s">
        <v>1250</v>
      </c>
      <c r="K1514" s="728" t="s">
        <v>3573</v>
      </c>
      <c r="L1514" s="729">
        <v>156.61000000000001</v>
      </c>
      <c r="M1514" s="729">
        <v>313.22000000000003</v>
      </c>
      <c r="N1514" s="728">
        <v>2</v>
      </c>
      <c r="O1514" s="813">
        <v>0.5</v>
      </c>
      <c r="P1514" s="729">
        <v>313.22000000000003</v>
      </c>
      <c r="Q1514" s="746">
        <v>1</v>
      </c>
      <c r="R1514" s="728">
        <v>2</v>
      </c>
      <c r="S1514" s="746">
        <v>1</v>
      </c>
      <c r="T1514" s="813">
        <v>0.5</v>
      </c>
      <c r="U1514" s="769">
        <v>1</v>
      </c>
    </row>
    <row r="1515" spans="1:21" ht="14.4" customHeight="1" x14ac:dyDescent="0.3">
      <c r="A1515" s="727">
        <v>32</v>
      </c>
      <c r="B1515" s="728" t="s">
        <v>2677</v>
      </c>
      <c r="C1515" s="728" t="s">
        <v>2683</v>
      </c>
      <c r="D1515" s="811" t="s">
        <v>5087</v>
      </c>
      <c r="E1515" s="812" t="s">
        <v>2706</v>
      </c>
      <c r="F1515" s="728" t="s">
        <v>2678</v>
      </c>
      <c r="G1515" s="728" t="s">
        <v>2873</v>
      </c>
      <c r="H1515" s="728" t="s">
        <v>568</v>
      </c>
      <c r="I1515" s="728" t="s">
        <v>4069</v>
      </c>
      <c r="J1515" s="728" t="s">
        <v>2936</v>
      </c>
      <c r="K1515" s="728" t="s">
        <v>3573</v>
      </c>
      <c r="L1515" s="729">
        <v>0</v>
      </c>
      <c r="M1515" s="729">
        <v>0</v>
      </c>
      <c r="N1515" s="728">
        <v>2</v>
      </c>
      <c r="O1515" s="813">
        <v>1</v>
      </c>
      <c r="P1515" s="729"/>
      <c r="Q1515" s="746"/>
      <c r="R1515" s="728"/>
      <c r="S1515" s="746">
        <v>0</v>
      </c>
      <c r="T1515" s="813"/>
      <c r="U1515" s="769">
        <v>0</v>
      </c>
    </row>
    <row r="1516" spans="1:21" ht="14.4" customHeight="1" x14ac:dyDescent="0.3">
      <c r="A1516" s="727">
        <v>32</v>
      </c>
      <c r="B1516" s="728" t="s">
        <v>2677</v>
      </c>
      <c r="C1516" s="728" t="s">
        <v>2683</v>
      </c>
      <c r="D1516" s="811" t="s">
        <v>5087</v>
      </c>
      <c r="E1516" s="812" t="s">
        <v>2706</v>
      </c>
      <c r="F1516" s="728" t="s">
        <v>2678</v>
      </c>
      <c r="G1516" s="728" t="s">
        <v>2873</v>
      </c>
      <c r="H1516" s="728" t="s">
        <v>568</v>
      </c>
      <c r="I1516" s="728" t="s">
        <v>4070</v>
      </c>
      <c r="J1516" s="728" t="s">
        <v>4071</v>
      </c>
      <c r="K1516" s="728" t="s">
        <v>3894</v>
      </c>
      <c r="L1516" s="729">
        <v>46.99</v>
      </c>
      <c r="M1516" s="729">
        <v>46.99</v>
      </c>
      <c r="N1516" s="728">
        <v>1</v>
      </c>
      <c r="O1516" s="813">
        <v>1</v>
      </c>
      <c r="P1516" s="729"/>
      <c r="Q1516" s="746">
        <v>0</v>
      </c>
      <c r="R1516" s="728"/>
      <c r="S1516" s="746">
        <v>0</v>
      </c>
      <c r="T1516" s="813"/>
      <c r="U1516" s="769">
        <v>0</v>
      </c>
    </row>
    <row r="1517" spans="1:21" ht="14.4" customHeight="1" x14ac:dyDescent="0.3">
      <c r="A1517" s="727">
        <v>32</v>
      </c>
      <c r="B1517" s="728" t="s">
        <v>2677</v>
      </c>
      <c r="C1517" s="728" t="s">
        <v>2683</v>
      </c>
      <c r="D1517" s="811" t="s">
        <v>5087</v>
      </c>
      <c r="E1517" s="812" t="s">
        <v>2706</v>
      </c>
      <c r="F1517" s="728" t="s">
        <v>2678</v>
      </c>
      <c r="G1517" s="728" t="s">
        <v>2873</v>
      </c>
      <c r="H1517" s="728" t="s">
        <v>568</v>
      </c>
      <c r="I1517" s="728" t="s">
        <v>4072</v>
      </c>
      <c r="J1517" s="728" t="s">
        <v>1250</v>
      </c>
      <c r="K1517" s="728" t="s">
        <v>2909</v>
      </c>
      <c r="L1517" s="729">
        <v>0</v>
      </c>
      <c r="M1517" s="729">
        <v>0</v>
      </c>
      <c r="N1517" s="728">
        <v>1</v>
      </c>
      <c r="O1517" s="813">
        <v>0.5</v>
      </c>
      <c r="P1517" s="729">
        <v>0</v>
      </c>
      <c r="Q1517" s="746"/>
      <c r="R1517" s="728">
        <v>1</v>
      </c>
      <c r="S1517" s="746">
        <v>1</v>
      </c>
      <c r="T1517" s="813">
        <v>0.5</v>
      </c>
      <c r="U1517" s="769">
        <v>1</v>
      </c>
    </row>
    <row r="1518" spans="1:21" ht="14.4" customHeight="1" x14ac:dyDescent="0.3">
      <c r="A1518" s="727">
        <v>32</v>
      </c>
      <c r="B1518" s="728" t="s">
        <v>2677</v>
      </c>
      <c r="C1518" s="728" t="s">
        <v>2683</v>
      </c>
      <c r="D1518" s="811" t="s">
        <v>5087</v>
      </c>
      <c r="E1518" s="812" t="s">
        <v>2706</v>
      </c>
      <c r="F1518" s="728" t="s">
        <v>2678</v>
      </c>
      <c r="G1518" s="728" t="s">
        <v>2873</v>
      </c>
      <c r="H1518" s="728" t="s">
        <v>568</v>
      </c>
      <c r="I1518" s="728" t="s">
        <v>4073</v>
      </c>
      <c r="J1518" s="728" t="s">
        <v>2936</v>
      </c>
      <c r="K1518" s="728" t="s">
        <v>3076</v>
      </c>
      <c r="L1518" s="729">
        <v>93.96</v>
      </c>
      <c r="M1518" s="729">
        <v>281.88</v>
      </c>
      <c r="N1518" s="728">
        <v>3</v>
      </c>
      <c r="O1518" s="813">
        <v>0.5</v>
      </c>
      <c r="P1518" s="729"/>
      <c r="Q1518" s="746">
        <v>0</v>
      </c>
      <c r="R1518" s="728"/>
      <c r="S1518" s="746">
        <v>0</v>
      </c>
      <c r="T1518" s="813"/>
      <c r="U1518" s="769">
        <v>0</v>
      </c>
    </row>
    <row r="1519" spans="1:21" ht="14.4" customHeight="1" x14ac:dyDescent="0.3">
      <c r="A1519" s="727">
        <v>32</v>
      </c>
      <c r="B1519" s="728" t="s">
        <v>2677</v>
      </c>
      <c r="C1519" s="728" t="s">
        <v>2683</v>
      </c>
      <c r="D1519" s="811" t="s">
        <v>5087</v>
      </c>
      <c r="E1519" s="812" t="s">
        <v>2706</v>
      </c>
      <c r="F1519" s="728" t="s">
        <v>2678</v>
      </c>
      <c r="G1519" s="728" t="s">
        <v>3783</v>
      </c>
      <c r="H1519" s="728" t="s">
        <v>568</v>
      </c>
      <c r="I1519" s="728" t="s">
        <v>4074</v>
      </c>
      <c r="J1519" s="728" t="s">
        <v>3790</v>
      </c>
      <c r="K1519" s="728" t="s">
        <v>2970</v>
      </c>
      <c r="L1519" s="729">
        <v>170.32</v>
      </c>
      <c r="M1519" s="729">
        <v>340.64</v>
      </c>
      <c r="N1519" s="728">
        <v>2</v>
      </c>
      <c r="O1519" s="813">
        <v>0.5</v>
      </c>
      <c r="P1519" s="729">
        <v>340.64</v>
      </c>
      <c r="Q1519" s="746">
        <v>1</v>
      </c>
      <c r="R1519" s="728">
        <v>2</v>
      </c>
      <c r="S1519" s="746">
        <v>1</v>
      </c>
      <c r="T1519" s="813">
        <v>0.5</v>
      </c>
      <c r="U1519" s="769">
        <v>1</v>
      </c>
    </row>
    <row r="1520" spans="1:21" ht="14.4" customHeight="1" x14ac:dyDescent="0.3">
      <c r="A1520" s="727">
        <v>32</v>
      </c>
      <c r="B1520" s="728" t="s">
        <v>2677</v>
      </c>
      <c r="C1520" s="728" t="s">
        <v>2683</v>
      </c>
      <c r="D1520" s="811" t="s">
        <v>5087</v>
      </c>
      <c r="E1520" s="812" t="s">
        <v>2706</v>
      </c>
      <c r="F1520" s="728" t="s">
        <v>2678</v>
      </c>
      <c r="G1520" s="728" t="s">
        <v>2784</v>
      </c>
      <c r="H1520" s="728" t="s">
        <v>568</v>
      </c>
      <c r="I1520" s="728" t="s">
        <v>2273</v>
      </c>
      <c r="J1520" s="728" t="s">
        <v>2272</v>
      </c>
      <c r="K1520" s="728" t="s">
        <v>2274</v>
      </c>
      <c r="L1520" s="729">
        <v>1427.23</v>
      </c>
      <c r="M1520" s="729">
        <v>9990.61</v>
      </c>
      <c r="N1520" s="728">
        <v>7</v>
      </c>
      <c r="O1520" s="813">
        <v>3</v>
      </c>
      <c r="P1520" s="729">
        <v>9990.61</v>
      </c>
      <c r="Q1520" s="746">
        <v>1</v>
      </c>
      <c r="R1520" s="728">
        <v>7</v>
      </c>
      <c r="S1520" s="746">
        <v>1</v>
      </c>
      <c r="T1520" s="813">
        <v>3</v>
      </c>
      <c r="U1520" s="769">
        <v>1</v>
      </c>
    </row>
    <row r="1521" spans="1:21" ht="14.4" customHeight="1" x14ac:dyDescent="0.3">
      <c r="A1521" s="727">
        <v>32</v>
      </c>
      <c r="B1521" s="728" t="s">
        <v>2677</v>
      </c>
      <c r="C1521" s="728" t="s">
        <v>2683</v>
      </c>
      <c r="D1521" s="811" t="s">
        <v>5087</v>
      </c>
      <c r="E1521" s="812" t="s">
        <v>2706</v>
      </c>
      <c r="F1521" s="728" t="s">
        <v>2678</v>
      </c>
      <c r="G1521" s="728" t="s">
        <v>2784</v>
      </c>
      <c r="H1521" s="728" t="s">
        <v>661</v>
      </c>
      <c r="I1521" s="728" t="s">
        <v>2271</v>
      </c>
      <c r="J1521" s="728" t="s">
        <v>2272</v>
      </c>
      <c r="K1521" s="728" t="s">
        <v>2232</v>
      </c>
      <c r="L1521" s="729">
        <v>339.8</v>
      </c>
      <c r="M1521" s="729">
        <v>1699</v>
      </c>
      <c r="N1521" s="728">
        <v>5</v>
      </c>
      <c r="O1521" s="813">
        <v>1</v>
      </c>
      <c r="P1521" s="729">
        <v>1699</v>
      </c>
      <c r="Q1521" s="746">
        <v>1</v>
      </c>
      <c r="R1521" s="728">
        <v>5</v>
      </c>
      <c r="S1521" s="746">
        <v>1</v>
      </c>
      <c r="T1521" s="813">
        <v>1</v>
      </c>
      <c r="U1521" s="769">
        <v>1</v>
      </c>
    </row>
    <row r="1522" spans="1:21" ht="14.4" customHeight="1" x14ac:dyDescent="0.3">
      <c r="A1522" s="727">
        <v>32</v>
      </c>
      <c r="B1522" s="728" t="s">
        <v>2677</v>
      </c>
      <c r="C1522" s="728" t="s">
        <v>2683</v>
      </c>
      <c r="D1522" s="811" t="s">
        <v>5087</v>
      </c>
      <c r="E1522" s="812" t="s">
        <v>2706</v>
      </c>
      <c r="F1522" s="728" t="s">
        <v>2678</v>
      </c>
      <c r="G1522" s="728" t="s">
        <v>3109</v>
      </c>
      <c r="H1522" s="728" t="s">
        <v>568</v>
      </c>
      <c r="I1522" s="728" t="s">
        <v>3110</v>
      </c>
      <c r="J1522" s="728" t="s">
        <v>3111</v>
      </c>
      <c r="K1522" s="728" t="s">
        <v>3112</v>
      </c>
      <c r="L1522" s="729">
        <v>307.88</v>
      </c>
      <c r="M1522" s="729">
        <v>307.88</v>
      </c>
      <c r="N1522" s="728">
        <v>1</v>
      </c>
      <c r="O1522" s="813">
        <v>0.5</v>
      </c>
      <c r="P1522" s="729">
        <v>307.88</v>
      </c>
      <c r="Q1522" s="746">
        <v>1</v>
      </c>
      <c r="R1522" s="728">
        <v>1</v>
      </c>
      <c r="S1522" s="746">
        <v>1</v>
      </c>
      <c r="T1522" s="813">
        <v>0.5</v>
      </c>
      <c r="U1522" s="769">
        <v>1</v>
      </c>
    </row>
    <row r="1523" spans="1:21" ht="14.4" customHeight="1" x14ac:dyDescent="0.3">
      <c r="A1523" s="727">
        <v>32</v>
      </c>
      <c r="B1523" s="728" t="s">
        <v>2677</v>
      </c>
      <c r="C1523" s="728" t="s">
        <v>2683</v>
      </c>
      <c r="D1523" s="811" t="s">
        <v>5087</v>
      </c>
      <c r="E1523" s="812" t="s">
        <v>2706</v>
      </c>
      <c r="F1523" s="728" t="s">
        <v>2678</v>
      </c>
      <c r="G1523" s="728" t="s">
        <v>3109</v>
      </c>
      <c r="H1523" s="728" t="s">
        <v>568</v>
      </c>
      <c r="I1523" s="728" t="s">
        <v>3110</v>
      </c>
      <c r="J1523" s="728" t="s">
        <v>3111</v>
      </c>
      <c r="K1523" s="728" t="s">
        <v>3112</v>
      </c>
      <c r="L1523" s="729">
        <v>261.68</v>
      </c>
      <c r="M1523" s="729">
        <v>261.68</v>
      </c>
      <c r="N1523" s="728">
        <v>1</v>
      </c>
      <c r="O1523" s="813">
        <v>1</v>
      </c>
      <c r="P1523" s="729"/>
      <c r="Q1523" s="746">
        <v>0</v>
      </c>
      <c r="R1523" s="728"/>
      <c r="S1523" s="746">
        <v>0</v>
      </c>
      <c r="T1523" s="813"/>
      <c r="U1523" s="769">
        <v>0</v>
      </c>
    </row>
    <row r="1524" spans="1:21" ht="14.4" customHeight="1" x14ac:dyDescent="0.3">
      <c r="A1524" s="727">
        <v>32</v>
      </c>
      <c r="B1524" s="728" t="s">
        <v>2677</v>
      </c>
      <c r="C1524" s="728" t="s">
        <v>2683</v>
      </c>
      <c r="D1524" s="811" t="s">
        <v>5087</v>
      </c>
      <c r="E1524" s="812" t="s">
        <v>2706</v>
      </c>
      <c r="F1524" s="728" t="s">
        <v>2678</v>
      </c>
      <c r="G1524" s="728" t="s">
        <v>4075</v>
      </c>
      <c r="H1524" s="728" t="s">
        <v>568</v>
      </c>
      <c r="I1524" s="728" t="s">
        <v>4076</v>
      </c>
      <c r="J1524" s="728" t="s">
        <v>4077</v>
      </c>
      <c r="K1524" s="728" t="s">
        <v>4078</v>
      </c>
      <c r="L1524" s="729">
        <v>166.27</v>
      </c>
      <c r="M1524" s="729">
        <v>498.81000000000006</v>
      </c>
      <c r="N1524" s="728">
        <v>3</v>
      </c>
      <c r="O1524" s="813">
        <v>1</v>
      </c>
      <c r="P1524" s="729"/>
      <c r="Q1524" s="746">
        <v>0</v>
      </c>
      <c r="R1524" s="728"/>
      <c r="S1524" s="746">
        <v>0</v>
      </c>
      <c r="T1524" s="813"/>
      <c r="U1524" s="769">
        <v>0</v>
      </c>
    </row>
    <row r="1525" spans="1:21" ht="14.4" customHeight="1" x14ac:dyDescent="0.3">
      <c r="A1525" s="727">
        <v>32</v>
      </c>
      <c r="B1525" s="728" t="s">
        <v>2677</v>
      </c>
      <c r="C1525" s="728" t="s">
        <v>2683</v>
      </c>
      <c r="D1525" s="811" t="s">
        <v>5087</v>
      </c>
      <c r="E1525" s="812" t="s">
        <v>2706</v>
      </c>
      <c r="F1525" s="728" t="s">
        <v>2678</v>
      </c>
      <c r="G1525" s="728" t="s">
        <v>4075</v>
      </c>
      <c r="H1525" s="728" t="s">
        <v>568</v>
      </c>
      <c r="I1525" s="728" t="s">
        <v>4079</v>
      </c>
      <c r="J1525" s="728" t="s">
        <v>4077</v>
      </c>
      <c r="K1525" s="728" t="s">
        <v>4080</v>
      </c>
      <c r="L1525" s="729">
        <v>372.89</v>
      </c>
      <c r="M1525" s="729">
        <v>372.89</v>
      </c>
      <c r="N1525" s="728">
        <v>1</v>
      </c>
      <c r="O1525" s="813">
        <v>0.5</v>
      </c>
      <c r="P1525" s="729"/>
      <c r="Q1525" s="746">
        <v>0</v>
      </c>
      <c r="R1525" s="728"/>
      <c r="S1525" s="746">
        <v>0</v>
      </c>
      <c r="T1525" s="813"/>
      <c r="U1525" s="769">
        <v>0</v>
      </c>
    </row>
    <row r="1526" spans="1:21" ht="14.4" customHeight="1" x14ac:dyDescent="0.3">
      <c r="A1526" s="727">
        <v>32</v>
      </c>
      <c r="B1526" s="728" t="s">
        <v>2677</v>
      </c>
      <c r="C1526" s="728" t="s">
        <v>2683</v>
      </c>
      <c r="D1526" s="811" t="s">
        <v>5087</v>
      </c>
      <c r="E1526" s="812" t="s">
        <v>2706</v>
      </c>
      <c r="F1526" s="728" t="s">
        <v>2678</v>
      </c>
      <c r="G1526" s="728" t="s">
        <v>4075</v>
      </c>
      <c r="H1526" s="728" t="s">
        <v>568</v>
      </c>
      <c r="I1526" s="728" t="s">
        <v>4081</v>
      </c>
      <c r="J1526" s="728" t="s">
        <v>4077</v>
      </c>
      <c r="K1526" s="728" t="s">
        <v>4082</v>
      </c>
      <c r="L1526" s="729">
        <v>0</v>
      </c>
      <c r="M1526" s="729">
        <v>0</v>
      </c>
      <c r="N1526" s="728">
        <v>1</v>
      </c>
      <c r="O1526" s="813">
        <v>0.5</v>
      </c>
      <c r="P1526" s="729">
        <v>0</v>
      </c>
      <c r="Q1526" s="746"/>
      <c r="R1526" s="728">
        <v>1</v>
      </c>
      <c r="S1526" s="746">
        <v>1</v>
      </c>
      <c r="T1526" s="813">
        <v>0.5</v>
      </c>
      <c r="U1526" s="769">
        <v>1</v>
      </c>
    </row>
    <row r="1527" spans="1:21" ht="14.4" customHeight="1" x14ac:dyDescent="0.3">
      <c r="A1527" s="727">
        <v>32</v>
      </c>
      <c r="B1527" s="728" t="s">
        <v>2677</v>
      </c>
      <c r="C1527" s="728" t="s">
        <v>2683</v>
      </c>
      <c r="D1527" s="811" t="s">
        <v>5087</v>
      </c>
      <c r="E1527" s="812" t="s">
        <v>2706</v>
      </c>
      <c r="F1527" s="728" t="s">
        <v>2678</v>
      </c>
      <c r="G1527" s="728" t="s">
        <v>3244</v>
      </c>
      <c r="H1527" s="728" t="s">
        <v>568</v>
      </c>
      <c r="I1527" s="728" t="s">
        <v>3245</v>
      </c>
      <c r="J1527" s="728" t="s">
        <v>743</v>
      </c>
      <c r="K1527" s="728" t="s">
        <v>3246</v>
      </c>
      <c r="L1527" s="729">
        <v>271.94</v>
      </c>
      <c r="M1527" s="729">
        <v>2175.52</v>
      </c>
      <c r="N1527" s="728">
        <v>8</v>
      </c>
      <c r="O1527" s="813">
        <v>5</v>
      </c>
      <c r="P1527" s="729">
        <v>1087.76</v>
      </c>
      <c r="Q1527" s="746">
        <v>0.5</v>
      </c>
      <c r="R1527" s="728">
        <v>4</v>
      </c>
      <c r="S1527" s="746">
        <v>0.5</v>
      </c>
      <c r="T1527" s="813">
        <v>2.5</v>
      </c>
      <c r="U1527" s="769">
        <v>0.5</v>
      </c>
    </row>
    <row r="1528" spans="1:21" ht="14.4" customHeight="1" x14ac:dyDescent="0.3">
      <c r="A1528" s="727">
        <v>32</v>
      </c>
      <c r="B1528" s="728" t="s">
        <v>2677</v>
      </c>
      <c r="C1528" s="728" t="s">
        <v>2683</v>
      </c>
      <c r="D1528" s="811" t="s">
        <v>5087</v>
      </c>
      <c r="E1528" s="812" t="s">
        <v>2706</v>
      </c>
      <c r="F1528" s="728" t="s">
        <v>2678</v>
      </c>
      <c r="G1528" s="728" t="s">
        <v>3244</v>
      </c>
      <c r="H1528" s="728" t="s">
        <v>568</v>
      </c>
      <c r="I1528" s="728" t="s">
        <v>3247</v>
      </c>
      <c r="J1528" s="728" t="s">
        <v>3248</v>
      </c>
      <c r="K1528" s="728" t="s">
        <v>3249</v>
      </c>
      <c r="L1528" s="729">
        <v>151.62</v>
      </c>
      <c r="M1528" s="729">
        <v>303.24</v>
      </c>
      <c r="N1528" s="728">
        <v>2</v>
      </c>
      <c r="O1528" s="813">
        <v>1</v>
      </c>
      <c r="P1528" s="729">
        <v>303.24</v>
      </c>
      <c r="Q1528" s="746">
        <v>1</v>
      </c>
      <c r="R1528" s="728">
        <v>2</v>
      </c>
      <c r="S1528" s="746">
        <v>1</v>
      </c>
      <c r="T1528" s="813">
        <v>1</v>
      </c>
      <c r="U1528" s="769">
        <v>1</v>
      </c>
    </row>
    <row r="1529" spans="1:21" ht="14.4" customHeight="1" x14ac:dyDescent="0.3">
      <c r="A1529" s="727">
        <v>32</v>
      </c>
      <c r="B1529" s="728" t="s">
        <v>2677</v>
      </c>
      <c r="C1529" s="728" t="s">
        <v>2683</v>
      </c>
      <c r="D1529" s="811" t="s">
        <v>5087</v>
      </c>
      <c r="E1529" s="812" t="s">
        <v>2706</v>
      </c>
      <c r="F1529" s="728" t="s">
        <v>2678</v>
      </c>
      <c r="G1529" s="728" t="s">
        <v>3244</v>
      </c>
      <c r="H1529" s="728" t="s">
        <v>568</v>
      </c>
      <c r="I1529" s="728" t="s">
        <v>4083</v>
      </c>
      <c r="J1529" s="728" t="s">
        <v>1590</v>
      </c>
      <c r="K1529" s="728" t="s">
        <v>4084</v>
      </c>
      <c r="L1529" s="729">
        <v>0</v>
      </c>
      <c r="M1529" s="729">
        <v>0</v>
      </c>
      <c r="N1529" s="728">
        <v>4</v>
      </c>
      <c r="O1529" s="813">
        <v>2</v>
      </c>
      <c r="P1529" s="729">
        <v>0</v>
      </c>
      <c r="Q1529" s="746"/>
      <c r="R1529" s="728">
        <v>1</v>
      </c>
      <c r="S1529" s="746">
        <v>0.25</v>
      </c>
      <c r="T1529" s="813">
        <v>1</v>
      </c>
      <c r="U1529" s="769">
        <v>0.5</v>
      </c>
    </row>
    <row r="1530" spans="1:21" ht="14.4" customHeight="1" x14ac:dyDescent="0.3">
      <c r="A1530" s="727">
        <v>32</v>
      </c>
      <c r="B1530" s="728" t="s">
        <v>2677</v>
      </c>
      <c r="C1530" s="728" t="s">
        <v>2683</v>
      </c>
      <c r="D1530" s="811" t="s">
        <v>5087</v>
      </c>
      <c r="E1530" s="812" t="s">
        <v>2706</v>
      </c>
      <c r="F1530" s="728" t="s">
        <v>2678</v>
      </c>
      <c r="G1530" s="728" t="s">
        <v>3244</v>
      </c>
      <c r="H1530" s="728" t="s">
        <v>568</v>
      </c>
      <c r="I1530" s="728" t="s">
        <v>3796</v>
      </c>
      <c r="J1530" s="728" t="s">
        <v>1590</v>
      </c>
      <c r="K1530" s="728" t="s">
        <v>3797</v>
      </c>
      <c r="L1530" s="729">
        <v>0</v>
      </c>
      <c r="M1530" s="729">
        <v>0</v>
      </c>
      <c r="N1530" s="728">
        <v>1</v>
      </c>
      <c r="O1530" s="813">
        <v>0.5</v>
      </c>
      <c r="P1530" s="729"/>
      <c r="Q1530" s="746"/>
      <c r="R1530" s="728"/>
      <c r="S1530" s="746">
        <v>0</v>
      </c>
      <c r="T1530" s="813"/>
      <c r="U1530" s="769">
        <v>0</v>
      </c>
    </row>
    <row r="1531" spans="1:21" ht="14.4" customHeight="1" x14ac:dyDescent="0.3">
      <c r="A1531" s="727">
        <v>32</v>
      </c>
      <c r="B1531" s="728" t="s">
        <v>2677</v>
      </c>
      <c r="C1531" s="728" t="s">
        <v>2683</v>
      </c>
      <c r="D1531" s="811" t="s">
        <v>5087</v>
      </c>
      <c r="E1531" s="812" t="s">
        <v>2706</v>
      </c>
      <c r="F1531" s="728" t="s">
        <v>2678</v>
      </c>
      <c r="G1531" s="728" t="s">
        <v>3244</v>
      </c>
      <c r="H1531" s="728" t="s">
        <v>568</v>
      </c>
      <c r="I1531" s="728" t="s">
        <v>4085</v>
      </c>
      <c r="J1531" s="728" t="s">
        <v>3248</v>
      </c>
      <c r="K1531" s="728" t="s">
        <v>3643</v>
      </c>
      <c r="L1531" s="729">
        <v>0</v>
      </c>
      <c r="M1531" s="729">
        <v>0</v>
      </c>
      <c r="N1531" s="728">
        <v>2</v>
      </c>
      <c r="O1531" s="813">
        <v>0.5</v>
      </c>
      <c r="P1531" s="729">
        <v>0</v>
      </c>
      <c r="Q1531" s="746"/>
      <c r="R1531" s="728">
        <v>2</v>
      </c>
      <c r="S1531" s="746">
        <v>1</v>
      </c>
      <c r="T1531" s="813">
        <v>0.5</v>
      </c>
      <c r="U1531" s="769">
        <v>1</v>
      </c>
    </row>
    <row r="1532" spans="1:21" ht="14.4" customHeight="1" x14ac:dyDescent="0.3">
      <c r="A1532" s="727">
        <v>32</v>
      </c>
      <c r="B1532" s="728" t="s">
        <v>2677</v>
      </c>
      <c r="C1532" s="728" t="s">
        <v>2683</v>
      </c>
      <c r="D1532" s="811" t="s">
        <v>5087</v>
      </c>
      <c r="E1532" s="812" t="s">
        <v>2706</v>
      </c>
      <c r="F1532" s="728" t="s">
        <v>2678</v>
      </c>
      <c r="G1532" s="728" t="s">
        <v>3244</v>
      </c>
      <c r="H1532" s="728" t="s">
        <v>568</v>
      </c>
      <c r="I1532" s="728" t="s">
        <v>3408</v>
      </c>
      <c r="J1532" s="728" t="s">
        <v>3248</v>
      </c>
      <c r="K1532" s="728" t="s">
        <v>3409</v>
      </c>
      <c r="L1532" s="729">
        <v>296.55</v>
      </c>
      <c r="M1532" s="729">
        <v>296.55</v>
      </c>
      <c r="N1532" s="728">
        <v>1</v>
      </c>
      <c r="O1532" s="813">
        <v>1</v>
      </c>
      <c r="P1532" s="729">
        <v>296.55</v>
      </c>
      <c r="Q1532" s="746">
        <v>1</v>
      </c>
      <c r="R1532" s="728">
        <v>1</v>
      </c>
      <c r="S1532" s="746">
        <v>1</v>
      </c>
      <c r="T1532" s="813">
        <v>1</v>
      </c>
      <c r="U1532" s="769">
        <v>1</v>
      </c>
    </row>
    <row r="1533" spans="1:21" ht="14.4" customHeight="1" x14ac:dyDescent="0.3">
      <c r="A1533" s="727">
        <v>32</v>
      </c>
      <c r="B1533" s="728" t="s">
        <v>2677</v>
      </c>
      <c r="C1533" s="728" t="s">
        <v>2683</v>
      </c>
      <c r="D1533" s="811" t="s">
        <v>5087</v>
      </c>
      <c r="E1533" s="812" t="s">
        <v>2706</v>
      </c>
      <c r="F1533" s="728" t="s">
        <v>2678</v>
      </c>
      <c r="G1533" s="728" t="s">
        <v>3244</v>
      </c>
      <c r="H1533" s="728" t="s">
        <v>568</v>
      </c>
      <c r="I1533" s="728" t="s">
        <v>4086</v>
      </c>
      <c r="J1533" s="728" t="s">
        <v>3642</v>
      </c>
      <c r="K1533" s="728" t="s">
        <v>3249</v>
      </c>
      <c r="L1533" s="729">
        <v>151.62</v>
      </c>
      <c r="M1533" s="729">
        <v>151.62</v>
      </c>
      <c r="N1533" s="728">
        <v>1</v>
      </c>
      <c r="O1533" s="813">
        <v>1</v>
      </c>
      <c r="P1533" s="729"/>
      <c r="Q1533" s="746">
        <v>0</v>
      </c>
      <c r="R1533" s="728"/>
      <c r="S1533" s="746">
        <v>0</v>
      </c>
      <c r="T1533" s="813"/>
      <c r="U1533" s="769">
        <v>0</v>
      </c>
    </row>
    <row r="1534" spans="1:21" ht="14.4" customHeight="1" x14ac:dyDescent="0.3">
      <c r="A1534" s="727">
        <v>32</v>
      </c>
      <c r="B1534" s="728" t="s">
        <v>2677</v>
      </c>
      <c r="C1534" s="728" t="s">
        <v>2683</v>
      </c>
      <c r="D1534" s="811" t="s">
        <v>5087</v>
      </c>
      <c r="E1534" s="812" t="s">
        <v>2706</v>
      </c>
      <c r="F1534" s="728" t="s">
        <v>2678</v>
      </c>
      <c r="G1534" s="728" t="s">
        <v>3244</v>
      </c>
      <c r="H1534" s="728" t="s">
        <v>568</v>
      </c>
      <c r="I1534" s="728" t="s">
        <v>4087</v>
      </c>
      <c r="J1534" s="728" t="s">
        <v>3642</v>
      </c>
      <c r="K1534" s="728" t="s">
        <v>4088</v>
      </c>
      <c r="L1534" s="729">
        <v>0</v>
      </c>
      <c r="M1534" s="729">
        <v>0</v>
      </c>
      <c r="N1534" s="728">
        <v>1</v>
      </c>
      <c r="O1534" s="813">
        <v>0.5</v>
      </c>
      <c r="P1534" s="729"/>
      <c r="Q1534" s="746"/>
      <c r="R1534" s="728"/>
      <c r="S1534" s="746">
        <v>0</v>
      </c>
      <c r="T1534" s="813"/>
      <c r="U1534" s="769">
        <v>0</v>
      </c>
    </row>
    <row r="1535" spans="1:21" ht="14.4" customHeight="1" x14ac:dyDescent="0.3">
      <c r="A1535" s="727">
        <v>32</v>
      </c>
      <c r="B1535" s="728" t="s">
        <v>2677</v>
      </c>
      <c r="C1535" s="728" t="s">
        <v>2683</v>
      </c>
      <c r="D1535" s="811" t="s">
        <v>5087</v>
      </c>
      <c r="E1535" s="812" t="s">
        <v>2706</v>
      </c>
      <c r="F1535" s="728" t="s">
        <v>2678</v>
      </c>
      <c r="G1535" s="728" t="s">
        <v>4089</v>
      </c>
      <c r="H1535" s="728" t="s">
        <v>568</v>
      </c>
      <c r="I1535" s="728" t="s">
        <v>4090</v>
      </c>
      <c r="J1535" s="728" t="s">
        <v>4091</v>
      </c>
      <c r="K1535" s="728" t="s">
        <v>4092</v>
      </c>
      <c r="L1535" s="729">
        <v>218.73</v>
      </c>
      <c r="M1535" s="729">
        <v>437.46</v>
      </c>
      <c r="N1535" s="728">
        <v>2</v>
      </c>
      <c r="O1535" s="813">
        <v>0.5</v>
      </c>
      <c r="P1535" s="729"/>
      <c r="Q1535" s="746">
        <v>0</v>
      </c>
      <c r="R1535" s="728"/>
      <c r="S1535" s="746">
        <v>0</v>
      </c>
      <c r="T1535" s="813"/>
      <c r="U1535" s="769">
        <v>0</v>
      </c>
    </row>
    <row r="1536" spans="1:21" ht="14.4" customHeight="1" x14ac:dyDescent="0.3">
      <c r="A1536" s="727">
        <v>32</v>
      </c>
      <c r="B1536" s="728" t="s">
        <v>2677</v>
      </c>
      <c r="C1536" s="728" t="s">
        <v>2683</v>
      </c>
      <c r="D1536" s="811" t="s">
        <v>5087</v>
      </c>
      <c r="E1536" s="812" t="s">
        <v>2706</v>
      </c>
      <c r="F1536" s="728" t="s">
        <v>2678</v>
      </c>
      <c r="G1536" s="728" t="s">
        <v>4093</v>
      </c>
      <c r="H1536" s="728" t="s">
        <v>568</v>
      </c>
      <c r="I1536" s="728" t="s">
        <v>4094</v>
      </c>
      <c r="J1536" s="728" t="s">
        <v>4095</v>
      </c>
      <c r="K1536" s="728" t="s">
        <v>4096</v>
      </c>
      <c r="L1536" s="729">
        <v>1062.21</v>
      </c>
      <c r="M1536" s="729">
        <v>2124.42</v>
      </c>
      <c r="N1536" s="728">
        <v>2</v>
      </c>
      <c r="O1536" s="813">
        <v>0.5</v>
      </c>
      <c r="P1536" s="729"/>
      <c r="Q1536" s="746">
        <v>0</v>
      </c>
      <c r="R1536" s="728"/>
      <c r="S1536" s="746">
        <v>0</v>
      </c>
      <c r="T1536" s="813"/>
      <c r="U1536" s="769">
        <v>0</v>
      </c>
    </row>
    <row r="1537" spans="1:21" ht="14.4" customHeight="1" x14ac:dyDescent="0.3">
      <c r="A1537" s="727">
        <v>32</v>
      </c>
      <c r="B1537" s="728" t="s">
        <v>2677</v>
      </c>
      <c r="C1537" s="728" t="s">
        <v>2683</v>
      </c>
      <c r="D1537" s="811" t="s">
        <v>5087</v>
      </c>
      <c r="E1537" s="812" t="s">
        <v>2706</v>
      </c>
      <c r="F1537" s="728" t="s">
        <v>2678</v>
      </c>
      <c r="G1537" s="728" t="s">
        <v>4093</v>
      </c>
      <c r="H1537" s="728" t="s">
        <v>568</v>
      </c>
      <c r="I1537" s="728" t="s">
        <v>4094</v>
      </c>
      <c r="J1537" s="728" t="s">
        <v>4095</v>
      </c>
      <c r="K1537" s="728" t="s">
        <v>4096</v>
      </c>
      <c r="L1537" s="729">
        <v>953.48</v>
      </c>
      <c r="M1537" s="729">
        <v>4767.3999999999996</v>
      </c>
      <c r="N1537" s="728">
        <v>5</v>
      </c>
      <c r="O1537" s="813">
        <v>1.5</v>
      </c>
      <c r="P1537" s="729"/>
      <c r="Q1537" s="746">
        <v>0</v>
      </c>
      <c r="R1537" s="728"/>
      <c r="S1537" s="746">
        <v>0</v>
      </c>
      <c r="T1537" s="813"/>
      <c r="U1537" s="769">
        <v>0</v>
      </c>
    </row>
    <row r="1538" spans="1:21" ht="14.4" customHeight="1" x14ac:dyDescent="0.3">
      <c r="A1538" s="727">
        <v>32</v>
      </c>
      <c r="B1538" s="728" t="s">
        <v>2677</v>
      </c>
      <c r="C1538" s="728" t="s">
        <v>2683</v>
      </c>
      <c r="D1538" s="811" t="s">
        <v>5087</v>
      </c>
      <c r="E1538" s="812" t="s">
        <v>2706</v>
      </c>
      <c r="F1538" s="728" t="s">
        <v>2678</v>
      </c>
      <c r="G1538" s="728" t="s">
        <v>1303</v>
      </c>
      <c r="H1538" s="728" t="s">
        <v>661</v>
      </c>
      <c r="I1538" s="728" t="s">
        <v>2130</v>
      </c>
      <c r="J1538" s="728" t="s">
        <v>2131</v>
      </c>
      <c r="K1538" s="728" t="s">
        <v>2132</v>
      </c>
      <c r="L1538" s="729">
        <v>120.61</v>
      </c>
      <c r="M1538" s="729">
        <v>482.44</v>
      </c>
      <c r="N1538" s="728">
        <v>4</v>
      </c>
      <c r="O1538" s="813">
        <v>2.5</v>
      </c>
      <c r="P1538" s="729">
        <v>241.22</v>
      </c>
      <c r="Q1538" s="746">
        <v>0.5</v>
      </c>
      <c r="R1538" s="728">
        <v>2</v>
      </c>
      <c r="S1538" s="746">
        <v>0.5</v>
      </c>
      <c r="T1538" s="813">
        <v>1</v>
      </c>
      <c r="U1538" s="769">
        <v>0.4</v>
      </c>
    </row>
    <row r="1539" spans="1:21" ht="14.4" customHeight="1" x14ac:dyDescent="0.3">
      <c r="A1539" s="727">
        <v>32</v>
      </c>
      <c r="B1539" s="728" t="s">
        <v>2677</v>
      </c>
      <c r="C1539" s="728" t="s">
        <v>2683</v>
      </c>
      <c r="D1539" s="811" t="s">
        <v>5087</v>
      </c>
      <c r="E1539" s="812" t="s">
        <v>2706</v>
      </c>
      <c r="F1539" s="728" t="s">
        <v>2678</v>
      </c>
      <c r="G1539" s="728" t="s">
        <v>2877</v>
      </c>
      <c r="H1539" s="728" t="s">
        <v>661</v>
      </c>
      <c r="I1539" s="728" t="s">
        <v>2357</v>
      </c>
      <c r="J1539" s="728" t="s">
        <v>1325</v>
      </c>
      <c r="K1539" s="728" t="s">
        <v>2358</v>
      </c>
      <c r="L1539" s="729">
        <v>0</v>
      </c>
      <c r="M1539" s="729">
        <v>0</v>
      </c>
      <c r="N1539" s="728">
        <v>1</v>
      </c>
      <c r="O1539" s="813">
        <v>0.5</v>
      </c>
      <c r="P1539" s="729">
        <v>0</v>
      </c>
      <c r="Q1539" s="746"/>
      <c r="R1539" s="728">
        <v>1</v>
      </c>
      <c r="S1539" s="746">
        <v>1</v>
      </c>
      <c r="T1539" s="813">
        <v>0.5</v>
      </c>
      <c r="U1539" s="769">
        <v>1</v>
      </c>
    </row>
    <row r="1540" spans="1:21" ht="14.4" customHeight="1" x14ac:dyDescent="0.3">
      <c r="A1540" s="727">
        <v>32</v>
      </c>
      <c r="B1540" s="728" t="s">
        <v>2677</v>
      </c>
      <c r="C1540" s="728" t="s">
        <v>2683</v>
      </c>
      <c r="D1540" s="811" t="s">
        <v>5087</v>
      </c>
      <c r="E1540" s="812" t="s">
        <v>2706</v>
      </c>
      <c r="F1540" s="728" t="s">
        <v>2678</v>
      </c>
      <c r="G1540" s="728" t="s">
        <v>2877</v>
      </c>
      <c r="H1540" s="728" t="s">
        <v>661</v>
      </c>
      <c r="I1540" s="728" t="s">
        <v>2359</v>
      </c>
      <c r="J1540" s="728" t="s">
        <v>1325</v>
      </c>
      <c r="K1540" s="728" t="s">
        <v>2360</v>
      </c>
      <c r="L1540" s="729">
        <v>0</v>
      </c>
      <c r="M1540" s="729">
        <v>0</v>
      </c>
      <c r="N1540" s="728">
        <v>2</v>
      </c>
      <c r="O1540" s="813">
        <v>2</v>
      </c>
      <c r="P1540" s="729">
        <v>0</v>
      </c>
      <c r="Q1540" s="746"/>
      <c r="R1540" s="728">
        <v>1</v>
      </c>
      <c r="S1540" s="746">
        <v>0.5</v>
      </c>
      <c r="T1540" s="813">
        <v>1</v>
      </c>
      <c r="U1540" s="769">
        <v>0.5</v>
      </c>
    </row>
    <row r="1541" spans="1:21" ht="14.4" customHeight="1" x14ac:dyDescent="0.3">
      <c r="A1541" s="727">
        <v>32</v>
      </c>
      <c r="B1541" s="728" t="s">
        <v>2677</v>
      </c>
      <c r="C1541" s="728" t="s">
        <v>2683</v>
      </c>
      <c r="D1541" s="811" t="s">
        <v>5087</v>
      </c>
      <c r="E1541" s="812" t="s">
        <v>2706</v>
      </c>
      <c r="F1541" s="728" t="s">
        <v>2678</v>
      </c>
      <c r="G1541" s="728" t="s">
        <v>2877</v>
      </c>
      <c r="H1541" s="728" t="s">
        <v>568</v>
      </c>
      <c r="I1541" s="728" t="s">
        <v>2363</v>
      </c>
      <c r="J1541" s="728" t="s">
        <v>2362</v>
      </c>
      <c r="K1541" s="728" t="s">
        <v>2364</v>
      </c>
      <c r="L1541" s="729">
        <v>0</v>
      </c>
      <c r="M1541" s="729">
        <v>0</v>
      </c>
      <c r="N1541" s="728">
        <v>4</v>
      </c>
      <c r="O1541" s="813">
        <v>3</v>
      </c>
      <c r="P1541" s="729">
        <v>0</v>
      </c>
      <c r="Q1541" s="746"/>
      <c r="R1541" s="728">
        <v>4</v>
      </c>
      <c r="S1541" s="746">
        <v>1</v>
      </c>
      <c r="T1541" s="813">
        <v>3</v>
      </c>
      <c r="U1541" s="769">
        <v>1</v>
      </c>
    </row>
    <row r="1542" spans="1:21" ht="14.4" customHeight="1" x14ac:dyDescent="0.3">
      <c r="A1542" s="727">
        <v>32</v>
      </c>
      <c r="B1542" s="728" t="s">
        <v>2677</v>
      </c>
      <c r="C1542" s="728" t="s">
        <v>2683</v>
      </c>
      <c r="D1542" s="811" t="s">
        <v>5087</v>
      </c>
      <c r="E1542" s="812" t="s">
        <v>2706</v>
      </c>
      <c r="F1542" s="728" t="s">
        <v>2678</v>
      </c>
      <c r="G1542" s="728" t="s">
        <v>2877</v>
      </c>
      <c r="H1542" s="728" t="s">
        <v>568</v>
      </c>
      <c r="I1542" s="728" t="s">
        <v>2361</v>
      </c>
      <c r="J1542" s="728" t="s">
        <v>2362</v>
      </c>
      <c r="K1542" s="728" t="s">
        <v>2358</v>
      </c>
      <c r="L1542" s="729">
        <v>0</v>
      </c>
      <c r="M1542" s="729">
        <v>0</v>
      </c>
      <c r="N1542" s="728">
        <v>5</v>
      </c>
      <c r="O1542" s="813">
        <v>3.5</v>
      </c>
      <c r="P1542" s="729">
        <v>0</v>
      </c>
      <c r="Q1542" s="746"/>
      <c r="R1542" s="728">
        <v>4</v>
      </c>
      <c r="S1542" s="746">
        <v>0.8</v>
      </c>
      <c r="T1542" s="813">
        <v>2.5</v>
      </c>
      <c r="U1542" s="769">
        <v>0.7142857142857143</v>
      </c>
    </row>
    <row r="1543" spans="1:21" ht="14.4" customHeight="1" x14ac:dyDescent="0.3">
      <c r="A1543" s="727">
        <v>32</v>
      </c>
      <c r="B1543" s="728" t="s">
        <v>2677</v>
      </c>
      <c r="C1543" s="728" t="s">
        <v>2683</v>
      </c>
      <c r="D1543" s="811" t="s">
        <v>5087</v>
      </c>
      <c r="E1543" s="812" t="s">
        <v>2706</v>
      </c>
      <c r="F1543" s="728" t="s">
        <v>2678</v>
      </c>
      <c r="G1543" s="728" t="s">
        <v>3649</v>
      </c>
      <c r="H1543" s="728" t="s">
        <v>568</v>
      </c>
      <c r="I1543" s="728" t="s">
        <v>4097</v>
      </c>
      <c r="J1543" s="728" t="s">
        <v>3651</v>
      </c>
      <c r="K1543" s="728" t="s">
        <v>4098</v>
      </c>
      <c r="L1543" s="729">
        <v>32.130000000000003</v>
      </c>
      <c r="M1543" s="729">
        <v>32.130000000000003</v>
      </c>
      <c r="N1543" s="728">
        <v>1</v>
      </c>
      <c r="O1543" s="813">
        <v>0.5</v>
      </c>
      <c r="P1543" s="729">
        <v>32.130000000000003</v>
      </c>
      <c r="Q1543" s="746">
        <v>1</v>
      </c>
      <c r="R1543" s="728">
        <v>1</v>
      </c>
      <c r="S1543" s="746">
        <v>1</v>
      </c>
      <c r="T1543" s="813">
        <v>0.5</v>
      </c>
      <c r="U1543" s="769">
        <v>1</v>
      </c>
    </row>
    <row r="1544" spans="1:21" ht="14.4" customHeight="1" x14ac:dyDescent="0.3">
      <c r="A1544" s="727">
        <v>32</v>
      </c>
      <c r="B1544" s="728" t="s">
        <v>2677</v>
      </c>
      <c r="C1544" s="728" t="s">
        <v>2683</v>
      </c>
      <c r="D1544" s="811" t="s">
        <v>5087</v>
      </c>
      <c r="E1544" s="812" t="s">
        <v>2706</v>
      </c>
      <c r="F1544" s="728" t="s">
        <v>2678</v>
      </c>
      <c r="G1544" s="728" t="s">
        <v>3168</v>
      </c>
      <c r="H1544" s="728" t="s">
        <v>568</v>
      </c>
      <c r="I1544" s="728" t="s">
        <v>4099</v>
      </c>
      <c r="J1544" s="728" t="s">
        <v>3170</v>
      </c>
      <c r="K1544" s="728" t="s">
        <v>4100</v>
      </c>
      <c r="L1544" s="729">
        <v>0</v>
      </c>
      <c r="M1544" s="729">
        <v>0</v>
      </c>
      <c r="N1544" s="728">
        <v>1</v>
      </c>
      <c r="O1544" s="813">
        <v>0.5</v>
      </c>
      <c r="P1544" s="729"/>
      <c r="Q1544" s="746"/>
      <c r="R1544" s="728"/>
      <c r="S1544" s="746">
        <v>0</v>
      </c>
      <c r="T1544" s="813"/>
      <c r="U1544" s="769">
        <v>0</v>
      </c>
    </row>
    <row r="1545" spans="1:21" ht="14.4" customHeight="1" x14ac:dyDescent="0.3">
      <c r="A1545" s="727">
        <v>32</v>
      </c>
      <c r="B1545" s="728" t="s">
        <v>2677</v>
      </c>
      <c r="C1545" s="728" t="s">
        <v>2683</v>
      </c>
      <c r="D1545" s="811" t="s">
        <v>5087</v>
      </c>
      <c r="E1545" s="812" t="s">
        <v>2706</v>
      </c>
      <c r="F1545" s="728" t="s">
        <v>2678</v>
      </c>
      <c r="G1545" s="728" t="s">
        <v>3168</v>
      </c>
      <c r="H1545" s="728" t="s">
        <v>568</v>
      </c>
      <c r="I1545" s="728" t="s">
        <v>4101</v>
      </c>
      <c r="J1545" s="728" t="s">
        <v>3170</v>
      </c>
      <c r="K1545" s="728" t="s">
        <v>4102</v>
      </c>
      <c r="L1545" s="729">
        <v>0</v>
      </c>
      <c r="M1545" s="729">
        <v>0</v>
      </c>
      <c r="N1545" s="728">
        <v>1</v>
      </c>
      <c r="O1545" s="813">
        <v>0.5</v>
      </c>
      <c r="P1545" s="729"/>
      <c r="Q1545" s="746"/>
      <c r="R1545" s="728"/>
      <c r="S1545" s="746">
        <v>0</v>
      </c>
      <c r="T1545" s="813"/>
      <c r="U1545" s="769">
        <v>0</v>
      </c>
    </row>
    <row r="1546" spans="1:21" ht="14.4" customHeight="1" x14ac:dyDescent="0.3">
      <c r="A1546" s="727">
        <v>32</v>
      </c>
      <c r="B1546" s="728" t="s">
        <v>2677</v>
      </c>
      <c r="C1546" s="728" t="s">
        <v>2683</v>
      </c>
      <c r="D1546" s="811" t="s">
        <v>5087</v>
      </c>
      <c r="E1546" s="812" t="s">
        <v>2706</v>
      </c>
      <c r="F1546" s="728" t="s">
        <v>2678</v>
      </c>
      <c r="G1546" s="728" t="s">
        <v>3168</v>
      </c>
      <c r="H1546" s="728" t="s">
        <v>568</v>
      </c>
      <c r="I1546" s="728" t="s">
        <v>4103</v>
      </c>
      <c r="J1546" s="728" t="s">
        <v>3170</v>
      </c>
      <c r="K1546" s="728" t="s">
        <v>4104</v>
      </c>
      <c r="L1546" s="729">
        <v>580.04</v>
      </c>
      <c r="M1546" s="729">
        <v>580.04</v>
      </c>
      <c r="N1546" s="728">
        <v>1</v>
      </c>
      <c r="O1546" s="813">
        <v>0.5</v>
      </c>
      <c r="P1546" s="729"/>
      <c r="Q1546" s="746">
        <v>0</v>
      </c>
      <c r="R1546" s="728"/>
      <c r="S1546" s="746">
        <v>0</v>
      </c>
      <c r="T1546" s="813"/>
      <c r="U1546" s="769">
        <v>0</v>
      </c>
    </row>
    <row r="1547" spans="1:21" ht="14.4" customHeight="1" x14ac:dyDescent="0.3">
      <c r="A1547" s="727">
        <v>32</v>
      </c>
      <c r="B1547" s="728" t="s">
        <v>2677</v>
      </c>
      <c r="C1547" s="728" t="s">
        <v>2683</v>
      </c>
      <c r="D1547" s="811" t="s">
        <v>5087</v>
      </c>
      <c r="E1547" s="812" t="s">
        <v>2706</v>
      </c>
      <c r="F1547" s="728" t="s">
        <v>2678</v>
      </c>
      <c r="G1547" s="728" t="s">
        <v>3168</v>
      </c>
      <c r="H1547" s="728" t="s">
        <v>568</v>
      </c>
      <c r="I1547" s="728" t="s">
        <v>4105</v>
      </c>
      <c r="J1547" s="728" t="s">
        <v>3170</v>
      </c>
      <c r="K1547" s="728" t="s">
        <v>4106</v>
      </c>
      <c r="L1547" s="729">
        <v>0</v>
      </c>
      <c r="M1547" s="729">
        <v>0</v>
      </c>
      <c r="N1547" s="728">
        <v>1</v>
      </c>
      <c r="O1547" s="813">
        <v>0.5</v>
      </c>
      <c r="P1547" s="729"/>
      <c r="Q1547" s="746"/>
      <c r="R1547" s="728"/>
      <c r="S1547" s="746">
        <v>0</v>
      </c>
      <c r="T1547" s="813"/>
      <c r="U1547" s="769">
        <v>0</v>
      </c>
    </row>
    <row r="1548" spans="1:21" ht="14.4" customHeight="1" x14ac:dyDescent="0.3">
      <c r="A1548" s="727">
        <v>32</v>
      </c>
      <c r="B1548" s="728" t="s">
        <v>2677</v>
      </c>
      <c r="C1548" s="728" t="s">
        <v>2683</v>
      </c>
      <c r="D1548" s="811" t="s">
        <v>5087</v>
      </c>
      <c r="E1548" s="812" t="s">
        <v>2706</v>
      </c>
      <c r="F1548" s="728" t="s">
        <v>2678</v>
      </c>
      <c r="G1548" s="728" t="s">
        <v>4107</v>
      </c>
      <c r="H1548" s="728" t="s">
        <v>661</v>
      </c>
      <c r="I1548" s="728" t="s">
        <v>4108</v>
      </c>
      <c r="J1548" s="728" t="s">
        <v>4109</v>
      </c>
      <c r="K1548" s="728" t="s">
        <v>3708</v>
      </c>
      <c r="L1548" s="729">
        <v>133.94</v>
      </c>
      <c r="M1548" s="729">
        <v>669.7</v>
      </c>
      <c r="N1548" s="728">
        <v>5</v>
      </c>
      <c r="O1548" s="813">
        <v>1</v>
      </c>
      <c r="P1548" s="729">
        <v>401.82</v>
      </c>
      <c r="Q1548" s="746">
        <v>0.6</v>
      </c>
      <c r="R1548" s="728">
        <v>3</v>
      </c>
      <c r="S1548" s="746">
        <v>0.6</v>
      </c>
      <c r="T1548" s="813">
        <v>0.5</v>
      </c>
      <c r="U1548" s="769">
        <v>0.5</v>
      </c>
    </row>
    <row r="1549" spans="1:21" ht="14.4" customHeight="1" x14ac:dyDescent="0.3">
      <c r="A1549" s="727">
        <v>32</v>
      </c>
      <c r="B1549" s="728" t="s">
        <v>2677</v>
      </c>
      <c r="C1549" s="728" t="s">
        <v>2683</v>
      </c>
      <c r="D1549" s="811" t="s">
        <v>5087</v>
      </c>
      <c r="E1549" s="812" t="s">
        <v>2706</v>
      </c>
      <c r="F1549" s="728" t="s">
        <v>2678</v>
      </c>
      <c r="G1549" s="728" t="s">
        <v>4107</v>
      </c>
      <c r="H1549" s="728" t="s">
        <v>568</v>
      </c>
      <c r="I1549" s="728" t="s">
        <v>4110</v>
      </c>
      <c r="J1549" s="728" t="s">
        <v>4111</v>
      </c>
      <c r="K1549" s="728" t="s">
        <v>4112</v>
      </c>
      <c r="L1549" s="729">
        <v>133.94</v>
      </c>
      <c r="M1549" s="729">
        <v>401.82</v>
      </c>
      <c r="N1549" s="728">
        <v>3</v>
      </c>
      <c r="O1549" s="813">
        <v>1</v>
      </c>
      <c r="P1549" s="729"/>
      <c r="Q1549" s="746">
        <v>0</v>
      </c>
      <c r="R1549" s="728"/>
      <c r="S1549" s="746">
        <v>0</v>
      </c>
      <c r="T1549" s="813"/>
      <c r="U1549" s="769">
        <v>0</v>
      </c>
    </row>
    <row r="1550" spans="1:21" ht="14.4" customHeight="1" x14ac:dyDescent="0.3">
      <c r="A1550" s="727">
        <v>32</v>
      </c>
      <c r="B1550" s="728" t="s">
        <v>2677</v>
      </c>
      <c r="C1550" s="728" t="s">
        <v>2683</v>
      </c>
      <c r="D1550" s="811" t="s">
        <v>5087</v>
      </c>
      <c r="E1550" s="812" t="s">
        <v>2706</v>
      </c>
      <c r="F1550" s="728" t="s">
        <v>2678</v>
      </c>
      <c r="G1550" s="728" t="s">
        <v>3415</v>
      </c>
      <c r="H1550" s="728" t="s">
        <v>568</v>
      </c>
      <c r="I1550" s="728" t="s">
        <v>3416</v>
      </c>
      <c r="J1550" s="728" t="s">
        <v>3417</v>
      </c>
      <c r="K1550" s="728" t="s">
        <v>3418</v>
      </c>
      <c r="L1550" s="729">
        <v>0</v>
      </c>
      <c r="M1550" s="729">
        <v>0</v>
      </c>
      <c r="N1550" s="728">
        <v>9</v>
      </c>
      <c r="O1550" s="813">
        <v>2</v>
      </c>
      <c r="P1550" s="729">
        <v>0</v>
      </c>
      <c r="Q1550" s="746"/>
      <c r="R1550" s="728">
        <v>3</v>
      </c>
      <c r="S1550" s="746">
        <v>0.33333333333333331</v>
      </c>
      <c r="T1550" s="813">
        <v>1</v>
      </c>
      <c r="U1550" s="769">
        <v>0.5</v>
      </c>
    </row>
    <row r="1551" spans="1:21" ht="14.4" customHeight="1" x14ac:dyDescent="0.3">
      <c r="A1551" s="727">
        <v>32</v>
      </c>
      <c r="B1551" s="728" t="s">
        <v>2677</v>
      </c>
      <c r="C1551" s="728" t="s">
        <v>2683</v>
      </c>
      <c r="D1551" s="811" t="s">
        <v>5087</v>
      </c>
      <c r="E1551" s="812" t="s">
        <v>2706</v>
      </c>
      <c r="F1551" s="728" t="s">
        <v>2678</v>
      </c>
      <c r="G1551" s="728" t="s">
        <v>3251</v>
      </c>
      <c r="H1551" s="728" t="s">
        <v>568</v>
      </c>
      <c r="I1551" s="728" t="s">
        <v>3252</v>
      </c>
      <c r="J1551" s="728" t="s">
        <v>1310</v>
      </c>
      <c r="K1551" s="728" t="s">
        <v>3253</v>
      </c>
      <c r="L1551" s="729">
        <v>50.32</v>
      </c>
      <c r="M1551" s="729">
        <v>956.07999999999993</v>
      </c>
      <c r="N1551" s="728">
        <v>19</v>
      </c>
      <c r="O1551" s="813">
        <v>7</v>
      </c>
      <c r="P1551" s="729">
        <v>553.52</v>
      </c>
      <c r="Q1551" s="746">
        <v>0.57894736842105265</v>
      </c>
      <c r="R1551" s="728">
        <v>11</v>
      </c>
      <c r="S1551" s="746">
        <v>0.57894736842105265</v>
      </c>
      <c r="T1551" s="813">
        <v>3</v>
      </c>
      <c r="U1551" s="769">
        <v>0.42857142857142855</v>
      </c>
    </row>
    <row r="1552" spans="1:21" ht="14.4" customHeight="1" x14ac:dyDescent="0.3">
      <c r="A1552" s="727">
        <v>32</v>
      </c>
      <c r="B1552" s="728" t="s">
        <v>2677</v>
      </c>
      <c r="C1552" s="728" t="s">
        <v>2683</v>
      </c>
      <c r="D1552" s="811" t="s">
        <v>5087</v>
      </c>
      <c r="E1552" s="812" t="s">
        <v>2706</v>
      </c>
      <c r="F1552" s="728" t="s">
        <v>2678</v>
      </c>
      <c r="G1552" s="728" t="s">
        <v>3251</v>
      </c>
      <c r="H1552" s="728" t="s">
        <v>568</v>
      </c>
      <c r="I1552" s="728" t="s">
        <v>3800</v>
      </c>
      <c r="J1552" s="728" t="s">
        <v>2700</v>
      </c>
      <c r="K1552" s="728"/>
      <c r="L1552" s="729">
        <v>100.62</v>
      </c>
      <c r="M1552" s="729">
        <v>503.1</v>
      </c>
      <c r="N1552" s="728">
        <v>5</v>
      </c>
      <c r="O1552" s="813">
        <v>2</v>
      </c>
      <c r="P1552" s="729">
        <v>301.86</v>
      </c>
      <c r="Q1552" s="746">
        <v>0.6</v>
      </c>
      <c r="R1552" s="728">
        <v>3</v>
      </c>
      <c r="S1552" s="746">
        <v>0.6</v>
      </c>
      <c r="T1552" s="813">
        <v>1</v>
      </c>
      <c r="U1552" s="769">
        <v>0.5</v>
      </c>
    </row>
    <row r="1553" spans="1:21" ht="14.4" customHeight="1" x14ac:dyDescent="0.3">
      <c r="A1553" s="727">
        <v>32</v>
      </c>
      <c r="B1553" s="728" t="s">
        <v>2677</v>
      </c>
      <c r="C1553" s="728" t="s">
        <v>2683</v>
      </c>
      <c r="D1553" s="811" t="s">
        <v>5087</v>
      </c>
      <c r="E1553" s="812" t="s">
        <v>2706</v>
      </c>
      <c r="F1553" s="728" t="s">
        <v>2678</v>
      </c>
      <c r="G1553" s="728" t="s">
        <v>3251</v>
      </c>
      <c r="H1553" s="728" t="s">
        <v>568</v>
      </c>
      <c r="I1553" s="728" t="s">
        <v>3254</v>
      </c>
      <c r="J1553" s="728" t="s">
        <v>1310</v>
      </c>
      <c r="K1553" s="728" t="s">
        <v>1311</v>
      </c>
      <c r="L1553" s="729">
        <v>50.32</v>
      </c>
      <c r="M1553" s="729">
        <v>301.92</v>
      </c>
      <c r="N1553" s="728">
        <v>6</v>
      </c>
      <c r="O1553" s="813">
        <v>3</v>
      </c>
      <c r="P1553" s="729">
        <v>150.96</v>
      </c>
      <c r="Q1553" s="746">
        <v>0.5</v>
      </c>
      <c r="R1553" s="728">
        <v>3</v>
      </c>
      <c r="S1553" s="746">
        <v>0.5</v>
      </c>
      <c r="T1553" s="813">
        <v>2</v>
      </c>
      <c r="U1553" s="769">
        <v>0.66666666666666663</v>
      </c>
    </row>
    <row r="1554" spans="1:21" ht="14.4" customHeight="1" x14ac:dyDescent="0.3">
      <c r="A1554" s="727">
        <v>32</v>
      </c>
      <c r="B1554" s="728" t="s">
        <v>2677</v>
      </c>
      <c r="C1554" s="728" t="s">
        <v>2683</v>
      </c>
      <c r="D1554" s="811" t="s">
        <v>5087</v>
      </c>
      <c r="E1554" s="812" t="s">
        <v>2706</v>
      </c>
      <c r="F1554" s="728" t="s">
        <v>2678</v>
      </c>
      <c r="G1554" s="728" t="s">
        <v>3251</v>
      </c>
      <c r="H1554" s="728" t="s">
        <v>568</v>
      </c>
      <c r="I1554" s="728" t="s">
        <v>4113</v>
      </c>
      <c r="J1554" s="728" t="s">
        <v>1310</v>
      </c>
      <c r="K1554" s="728" t="s">
        <v>4114</v>
      </c>
      <c r="L1554" s="729">
        <v>0</v>
      </c>
      <c r="M1554" s="729">
        <v>0</v>
      </c>
      <c r="N1554" s="728">
        <v>4</v>
      </c>
      <c r="O1554" s="813">
        <v>2.5</v>
      </c>
      <c r="P1554" s="729">
        <v>0</v>
      </c>
      <c r="Q1554" s="746"/>
      <c r="R1554" s="728">
        <v>2</v>
      </c>
      <c r="S1554" s="746">
        <v>0.5</v>
      </c>
      <c r="T1554" s="813">
        <v>1.5</v>
      </c>
      <c r="U1554" s="769">
        <v>0.6</v>
      </c>
    </row>
    <row r="1555" spans="1:21" ht="14.4" customHeight="1" x14ac:dyDescent="0.3">
      <c r="A1555" s="727">
        <v>32</v>
      </c>
      <c r="B1555" s="728" t="s">
        <v>2677</v>
      </c>
      <c r="C1555" s="728" t="s">
        <v>2683</v>
      </c>
      <c r="D1555" s="811" t="s">
        <v>5087</v>
      </c>
      <c r="E1555" s="812" t="s">
        <v>2706</v>
      </c>
      <c r="F1555" s="728" t="s">
        <v>2678</v>
      </c>
      <c r="G1555" s="728" t="s">
        <v>3251</v>
      </c>
      <c r="H1555" s="728" t="s">
        <v>568</v>
      </c>
      <c r="I1555" s="728" t="s">
        <v>4113</v>
      </c>
      <c r="J1555" s="728" t="s">
        <v>1310</v>
      </c>
      <c r="K1555" s="728" t="s">
        <v>4114</v>
      </c>
      <c r="L1555" s="729">
        <v>100.62</v>
      </c>
      <c r="M1555" s="729">
        <v>100.62</v>
      </c>
      <c r="N1555" s="728">
        <v>1</v>
      </c>
      <c r="O1555" s="813">
        <v>0.5</v>
      </c>
      <c r="P1555" s="729">
        <v>100.62</v>
      </c>
      <c r="Q1555" s="746">
        <v>1</v>
      </c>
      <c r="R1555" s="728">
        <v>1</v>
      </c>
      <c r="S1555" s="746">
        <v>1</v>
      </c>
      <c r="T1555" s="813">
        <v>0.5</v>
      </c>
      <c r="U1555" s="769">
        <v>1</v>
      </c>
    </row>
    <row r="1556" spans="1:21" ht="14.4" customHeight="1" x14ac:dyDescent="0.3">
      <c r="A1556" s="727">
        <v>32</v>
      </c>
      <c r="B1556" s="728" t="s">
        <v>2677</v>
      </c>
      <c r="C1556" s="728" t="s">
        <v>2683</v>
      </c>
      <c r="D1556" s="811" t="s">
        <v>5087</v>
      </c>
      <c r="E1556" s="812" t="s">
        <v>2706</v>
      </c>
      <c r="F1556" s="728" t="s">
        <v>2678</v>
      </c>
      <c r="G1556" s="728" t="s">
        <v>3251</v>
      </c>
      <c r="H1556" s="728" t="s">
        <v>568</v>
      </c>
      <c r="I1556" s="728" t="s">
        <v>4115</v>
      </c>
      <c r="J1556" s="728" t="s">
        <v>4116</v>
      </c>
      <c r="K1556" s="728" t="s">
        <v>4117</v>
      </c>
      <c r="L1556" s="729">
        <v>0</v>
      </c>
      <c r="M1556" s="729">
        <v>0</v>
      </c>
      <c r="N1556" s="728">
        <v>2</v>
      </c>
      <c r="O1556" s="813">
        <v>0.5</v>
      </c>
      <c r="P1556" s="729"/>
      <c r="Q1556" s="746"/>
      <c r="R1556" s="728"/>
      <c r="S1556" s="746">
        <v>0</v>
      </c>
      <c r="T1556" s="813"/>
      <c r="U1556" s="769">
        <v>0</v>
      </c>
    </row>
    <row r="1557" spans="1:21" ht="14.4" customHeight="1" x14ac:dyDescent="0.3">
      <c r="A1557" s="727">
        <v>32</v>
      </c>
      <c r="B1557" s="728" t="s">
        <v>2677</v>
      </c>
      <c r="C1557" s="728" t="s">
        <v>2683</v>
      </c>
      <c r="D1557" s="811" t="s">
        <v>5087</v>
      </c>
      <c r="E1557" s="812" t="s">
        <v>2706</v>
      </c>
      <c r="F1557" s="728" t="s">
        <v>2679</v>
      </c>
      <c r="G1557" s="728" t="s">
        <v>3172</v>
      </c>
      <c r="H1557" s="728" t="s">
        <v>568</v>
      </c>
      <c r="I1557" s="728" t="s">
        <v>4118</v>
      </c>
      <c r="J1557" s="728" t="s">
        <v>2700</v>
      </c>
      <c r="K1557" s="728"/>
      <c r="L1557" s="729">
        <v>0</v>
      </c>
      <c r="M1557" s="729">
        <v>0</v>
      </c>
      <c r="N1557" s="728">
        <v>7</v>
      </c>
      <c r="O1557" s="813">
        <v>7</v>
      </c>
      <c r="P1557" s="729">
        <v>0</v>
      </c>
      <c r="Q1557" s="746"/>
      <c r="R1557" s="728">
        <v>4</v>
      </c>
      <c r="S1557" s="746">
        <v>0.5714285714285714</v>
      </c>
      <c r="T1557" s="813">
        <v>4</v>
      </c>
      <c r="U1557" s="769">
        <v>0.5714285714285714</v>
      </c>
    </row>
    <row r="1558" spans="1:21" ht="14.4" customHeight="1" x14ac:dyDescent="0.3">
      <c r="A1558" s="727">
        <v>32</v>
      </c>
      <c r="B1558" s="728" t="s">
        <v>2677</v>
      </c>
      <c r="C1558" s="728" t="s">
        <v>2683</v>
      </c>
      <c r="D1558" s="811" t="s">
        <v>5087</v>
      </c>
      <c r="E1558" s="812" t="s">
        <v>2706</v>
      </c>
      <c r="F1558" s="728" t="s">
        <v>2679</v>
      </c>
      <c r="G1558" s="728" t="s">
        <v>3172</v>
      </c>
      <c r="H1558" s="728" t="s">
        <v>568</v>
      </c>
      <c r="I1558" s="728" t="s">
        <v>3428</v>
      </c>
      <c r="J1558" s="728" t="s">
        <v>2700</v>
      </c>
      <c r="K1558" s="728"/>
      <c r="L1558" s="729">
        <v>0</v>
      </c>
      <c r="M1558" s="729">
        <v>0</v>
      </c>
      <c r="N1558" s="728">
        <v>37</v>
      </c>
      <c r="O1558" s="813">
        <v>34</v>
      </c>
      <c r="P1558" s="729">
        <v>0</v>
      </c>
      <c r="Q1558" s="746"/>
      <c r="R1558" s="728">
        <v>29</v>
      </c>
      <c r="S1558" s="746">
        <v>0.78378378378378377</v>
      </c>
      <c r="T1558" s="813">
        <v>27</v>
      </c>
      <c r="U1558" s="769">
        <v>0.79411764705882348</v>
      </c>
    </row>
    <row r="1559" spans="1:21" ht="14.4" customHeight="1" x14ac:dyDescent="0.3">
      <c r="A1559" s="727">
        <v>32</v>
      </c>
      <c r="B1559" s="728" t="s">
        <v>2677</v>
      </c>
      <c r="C1559" s="728" t="s">
        <v>2683</v>
      </c>
      <c r="D1559" s="811" t="s">
        <v>5087</v>
      </c>
      <c r="E1559" s="812" t="s">
        <v>2706</v>
      </c>
      <c r="F1559" s="728" t="s">
        <v>2679</v>
      </c>
      <c r="G1559" s="728" t="s">
        <v>3172</v>
      </c>
      <c r="H1559" s="728" t="s">
        <v>568</v>
      </c>
      <c r="I1559" s="728" t="s">
        <v>4119</v>
      </c>
      <c r="J1559" s="728" t="s">
        <v>2700</v>
      </c>
      <c r="K1559" s="728"/>
      <c r="L1559" s="729">
        <v>0</v>
      </c>
      <c r="M1559" s="729">
        <v>0</v>
      </c>
      <c r="N1559" s="728">
        <v>2</v>
      </c>
      <c r="O1559" s="813">
        <v>2</v>
      </c>
      <c r="P1559" s="729">
        <v>0</v>
      </c>
      <c r="Q1559" s="746"/>
      <c r="R1559" s="728">
        <v>2</v>
      </c>
      <c r="S1559" s="746">
        <v>1</v>
      </c>
      <c r="T1559" s="813">
        <v>2</v>
      </c>
      <c r="U1559" s="769">
        <v>1</v>
      </c>
    </row>
    <row r="1560" spans="1:21" ht="14.4" customHeight="1" x14ac:dyDescent="0.3">
      <c r="A1560" s="727">
        <v>32</v>
      </c>
      <c r="B1560" s="728" t="s">
        <v>2677</v>
      </c>
      <c r="C1560" s="728" t="s">
        <v>2683</v>
      </c>
      <c r="D1560" s="811" t="s">
        <v>5087</v>
      </c>
      <c r="E1560" s="812" t="s">
        <v>2706</v>
      </c>
      <c r="F1560" s="728" t="s">
        <v>2680</v>
      </c>
      <c r="G1560" s="728" t="s">
        <v>3174</v>
      </c>
      <c r="H1560" s="728" t="s">
        <v>568</v>
      </c>
      <c r="I1560" s="728" t="s">
        <v>3175</v>
      </c>
      <c r="J1560" s="728" t="s">
        <v>3176</v>
      </c>
      <c r="K1560" s="728" t="s">
        <v>3177</v>
      </c>
      <c r="L1560" s="729">
        <v>1000</v>
      </c>
      <c r="M1560" s="729">
        <v>4000</v>
      </c>
      <c r="N1560" s="728">
        <v>4</v>
      </c>
      <c r="O1560" s="813">
        <v>4</v>
      </c>
      <c r="P1560" s="729"/>
      <c r="Q1560" s="746">
        <v>0</v>
      </c>
      <c r="R1560" s="728"/>
      <c r="S1560" s="746">
        <v>0</v>
      </c>
      <c r="T1560" s="813"/>
      <c r="U1560" s="769">
        <v>0</v>
      </c>
    </row>
    <row r="1561" spans="1:21" ht="14.4" customHeight="1" x14ac:dyDescent="0.3">
      <c r="A1561" s="727">
        <v>32</v>
      </c>
      <c r="B1561" s="728" t="s">
        <v>2677</v>
      </c>
      <c r="C1561" s="728" t="s">
        <v>2683</v>
      </c>
      <c r="D1561" s="811" t="s">
        <v>5087</v>
      </c>
      <c r="E1561" s="812" t="s">
        <v>2707</v>
      </c>
      <c r="F1561" s="728" t="s">
        <v>2678</v>
      </c>
      <c r="G1561" s="728" t="s">
        <v>2728</v>
      </c>
      <c r="H1561" s="728" t="s">
        <v>568</v>
      </c>
      <c r="I1561" s="728" t="s">
        <v>2738</v>
      </c>
      <c r="J1561" s="728" t="s">
        <v>1102</v>
      </c>
      <c r="K1561" s="728" t="s">
        <v>2739</v>
      </c>
      <c r="L1561" s="729">
        <v>121.75</v>
      </c>
      <c r="M1561" s="729">
        <v>121.75</v>
      </c>
      <c r="N1561" s="728">
        <v>1</v>
      </c>
      <c r="O1561" s="813">
        <v>1</v>
      </c>
      <c r="P1561" s="729"/>
      <c r="Q1561" s="746">
        <v>0</v>
      </c>
      <c r="R1561" s="728"/>
      <c r="S1561" s="746">
        <v>0</v>
      </c>
      <c r="T1561" s="813"/>
      <c r="U1561" s="769">
        <v>0</v>
      </c>
    </row>
    <row r="1562" spans="1:21" ht="14.4" customHeight="1" x14ac:dyDescent="0.3">
      <c r="A1562" s="727">
        <v>32</v>
      </c>
      <c r="B1562" s="728" t="s">
        <v>2677</v>
      </c>
      <c r="C1562" s="728" t="s">
        <v>2683</v>
      </c>
      <c r="D1562" s="811" t="s">
        <v>5087</v>
      </c>
      <c r="E1562" s="812" t="s">
        <v>2707</v>
      </c>
      <c r="F1562" s="728" t="s">
        <v>2678</v>
      </c>
      <c r="G1562" s="728" t="s">
        <v>2742</v>
      </c>
      <c r="H1562" s="728" t="s">
        <v>568</v>
      </c>
      <c r="I1562" s="728" t="s">
        <v>2793</v>
      </c>
      <c r="J1562" s="728" t="s">
        <v>692</v>
      </c>
      <c r="K1562" s="728" t="s">
        <v>2219</v>
      </c>
      <c r="L1562" s="729">
        <v>154.36000000000001</v>
      </c>
      <c r="M1562" s="729">
        <v>308.72000000000003</v>
      </c>
      <c r="N1562" s="728">
        <v>2</v>
      </c>
      <c r="O1562" s="813">
        <v>1</v>
      </c>
      <c r="P1562" s="729">
        <v>308.72000000000003</v>
      </c>
      <c r="Q1562" s="746">
        <v>1</v>
      </c>
      <c r="R1562" s="728">
        <v>2</v>
      </c>
      <c r="S1562" s="746">
        <v>1</v>
      </c>
      <c r="T1562" s="813">
        <v>1</v>
      </c>
      <c r="U1562" s="769">
        <v>1</v>
      </c>
    </row>
    <row r="1563" spans="1:21" ht="14.4" customHeight="1" x14ac:dyDescent="0.3">
      <c r="A1563" s="727">
        <v>32</v>
      </c>
      <c r="B1563" s="728" t="s">
        <v>2677</v>
      </c>
      <c r="C1563" s="728" t="s">
        <v>2683</v>
      </c>
      <c r="D1563" s="811" t="s">
        <v>5087</v>
      </c>
      <c r="E1563" s="812" t="s">
        <v>2707</v>
      </c>
      <c r="F1563" s="728" t="s">
        <v>2678</v>
      </c>
      <c r="G1563" s="728" t="s">
        <v>2746</v>
      </c>
      <c r="H1563" s="728" t="s">
        <v>568</v>
      </c>
      <c r="I1563" s="728" t="s">
        <v>2794</v>
      </c>
      <c r="J1563" s="728" t="s">
        <v>2231</v>
      </c>
      <c r="K1563" s="728" t="s">
        <v>2757</v>
      </c>
      <c r="L1563" s="729">
        <v>238.72</v>
      </c>
      <c r="M1563" s="729">
        <v>477.44</v>
      </c>
      <c r="N1563" s="728">
        <v>2</v>
      </c>
      <c r="O1563" s="813">
        <v>1</v>
      </c>
      <c r="P1563" s="729"/>
      <c r="Q1563" s="746">
        <v>0</v>
      </c>
      <c r="R1563" s="728"/>
      <c r="S1563" s="746">
        <v>0</v>
      </c>
      <c r="T1563" s="813"/>
      <c r="U1563" s="769">
        <v>0</v>
      </c>
    </row>
    <row r="1564" spans="1:21" ht="14.4" customHeight="1" x14ac:dyDescent="0.3">
      <c r="A1564" s="727">
        <v>32</v>
      </c>
      <c r="B1564" s="728" t="s">
        <v>2677</v>
      </c>
      <c r="C1564" s="728" t="s">
        <v>2683</v>
      </c>
      <c r="D1564" s="811" t="s">
        <v>5087</v>
      </c>
      <c r="E1564" s="812" t="s">
        <v>2707</v>
      </c>
      <c r="F1564" s="728" t="s">
        <v>2678</v>
      </c>
      <c r="G1564" s="728" t="s">
        <v>2750</v>
      </c>
      <c r="H1564" s="728" t="s">
        <v>661</v>
      </c>
      <c r="I1564" s="728" t="s">
        <v>2403</v>
      </c>
      <c r="J1564" s="728" t="s">
        <v>1315</v>
      </c>
      <c r="K1564" s="728" t="s">
        <v>2404</v>
      </c>
      <c r="L1564" s="729">
        <v>138.31</v>
      </c>
      <c r="M1564" s="729">
        <v>138.31</v>
      </c>
      <c r="N1564" s="728">
        <v>1</v>
      </c>
      <c r="O1564" s="813">
        <v>0.5</v>
      </c>
      <c r="P1564" s="729"/>
      <c r="Q1564" s="746">
        <v>0</v>
      </c>
      <c r="R1564" s="728"/>
      <c r="S1564" s="746">
        <v>0</v>
      </c>
      <c r="T1564" s="813"/>
      <c r="U1564" s="769">
        <v>0</v>
      </c>
    </row>
    <row r="1565" spans="1:21" ht="14.4" customHeight="1" x14ac:dyDescent="0.3">
      <c r="A1565" s="727">
        <v>32</v>
      </c>
      <c r="B1565" s="728" t="s">
        <v>2677</v>
      </c>
      <c r="C1565" s="728" t="s">
        <v>2683</v>
      </c>
      <c r="D1565" s="811" t="s">
        <v>5087</v>
      </c>
      <c r="E1565" s="812" t="s">
        <v>2707</v>
      </c>
      <c r="F1565" s="728" t="s">
        <v>2678</v>
      </c>
      <c r="G1565" s="728" t="s">
        <v>4120</v>
      </c>
      <c r="H1565" s="728" t="s">
        <v>568</v>
      </c>
      <c r="I1565" s="728" t="s">
        <v>4121</v>
      </c>
      <c r="J1565" s="728" t="s">
        <v>4122</v>
      </c>
      <c r="K1565" s="728" t="s">
        <v>4123</v>
      </c>
      <c r="L1565" s="729">
        <v>58.86</v>
      </c>
      <c r="M1565" s="729">
        <v>117.72</v>
      </c>
      <c r="N1565" s="728">
        <v>2</v>
      </c>
      <c r="O1565" s="813">
        <v>2</v>
      </c>
      <c r="P1565" s="729">
        <v>117.72</v>
      </c>
      <c r="Q1565" s="746">
        <v>1</v>
      </c>
      <c r="R1565" s="728">
        <v>2</v>
      </c>
      <c r="S1565" s="746">
        <v>1</v>
      </c>
      <c r="T1565" s="813">
        <v>2</v>
      </c>
      <c r="U1565" s="769">
        <v>1</v>
      </c>
    </row>
    <row r="1566" spans="1:21" ht="14.4" customHeight="1" x14ac:dyDescent="0.3">
      <c r="A1566" s="727">
        <v>32</v>
      </c>
      <c r="B1566" s="728" t="s">
        <v>2677</v>
      </c>
      <c r="C1566" s="728" t="s">
        <v>2683</v>
      </c>
      <c r="D1566" s="811" t="s">
        <v>5087</v>
      </c>
      <c r="E1566" s="812" t="s">
        <v>2707</v>
      </c>
      <c r="F1566" s="728" t="s">
        <v>2678</v>
      </c>
      <c r="G1566" s="728" t="s">
        <v>2796</v>
      </c>
      <c r="H1566" s="728" t="s">
        <v>568</v>
      </c>
      <c r="I1566" s="728" t="s">
        <v>2797</v>
      </c>
      <c r="J1566" s="728" t="s">
        <v>1421</v>
      </c>
      <c r="K1566" s="728" t="s">
        <v>2232</v>
      </c>
      <c r="L1566" s="729">
        <v>78.33</v>
      </c>
      <c r="M1566" s="729">
        <v>78.33</v>
      </c>
      <c r="N1566" s="728">
        <v>1</v>
      </c>
      <c r="O1566" s="813">
        <v>0.5</v>
      </c>
      <c r="P1566" s="729"/>
      <c r="Q1566" s="746">
        <v>0</v>
      </c>
      <c r="R1566" s="728"/>
      <c r="S1566" s="746">
        <v>0</v>
      </c>
      <c r="T1566" s="813"/>
      <c r="U1566" s="769">
        <v>0</v>
      </c>
    </row>
    <row r="1567" spans="1:21" ht="14.4" customHeight="1" x14ac:dyDescent="0.3">
      <c r="A1567" s="727">
        <v>32</v>
      </c>
      <c r="B1567" s="728" t="s">
        <v>2677</v>
      </c>
      <c r="C1567" s="728" t="s">
        <v>2683</v>
      </c>
      <c r="D1567" s="811" t="s">
        <v>5087</v>
      </c>
      <c r="E1567" s="812" t="s">
        <v>2707</v>
      </c>
      <c r="F1567" s="728" t="s">
        <v>2678</v>
      </c>
      <c r="G1567" s="728" t="s">
        <v>2751</v>
      </c>
      <c r="H1567" s="728" t="s">
        <v>568</v>
      </c>
      <c r="I1567" s="728" t="s">
        <v>2996</v>
      </c>
      <c r="J1567" s="728" t="s">
        <v>2997</v>
      </c>
      <c r="K1567" s="728" t="s">
        <v>2967</v>
      </c>
      <c r="L1567" s="729">
        <v>846.47</v>
      </c>
      <c r="M1567" s="729">
        <v>846.47</v>
      </c>
      <c r="N1567" s="728">
        <v>1</v>
      </c>
      <c r="O1567" s="813">
        <v>1</v>
      </c>
      <c r="P1567" s="729">
        <v>846.47</v>
      </c>
      <c r="Q1567" s="746">
        <v>1</v>
      </c>
      <c r="R1567" s="728">
        <v>1</v>
      </c>
      <c r="S1567" s="746">
        <v>1</v>
      </c>
      <c r="T1567" s="813">
        <v>1</v>
      </c>
      <c r="U1567" s="769">
        <v>1</v>
      </c>
    </row>
    <row r="1568" spans="1:21" ht="14.4" customHeight="1" x14ac:dyDescent="0.3">
      <c r="A1568" s="727">
        <v>32</v>
      </c>
      <c r="B1568" s="728" t="s">
        <v>2677</v>
      </c>
      <c r="C1568" s="728" t="s">
        <v>2683</v>
      </c>
      <c r="D1568" s="811" t="s">
        <v>5087</v>
      </c>
      <c r="E1568" s="812" t="s">
        <v>2707</v>
      </c>
      <c r="F1568" s="728" t="s">
        <v>2678</v>
      </c>
      <c r="G1568" s="728" t="s">
        <v>2751</v>
      </c>
      <c r="H1568" s="728" t="s">
        <v>661</v>
      </c>
      <c r="I1568" s="728" t="s">
        <v>2260</v>
      </c>
      <c r="J1568" s="728" t="s">
        <v>2261</v>
      </c>
      <c r="K1568" s="728" t="s">
        <v>2262</v>
      </c>
      <c r="L1568" s="729">
        <v>846.47</v>
      </c>
      <c r="M1568" s="729">
        <v>846.47</v>
      </c>
      <c r="N1568" s="728">
        <v>1</v>
      </c>
      <c r="O1568" s="813">
        <v>0.5</v>
      </c>
      <c r="P1568" s="729"/>
      <c r="Q1568" s="746">
        <v>0</v>
      </c>
      <c r="R1568" s="728"/>
      <c r="S1568" s="746">
        <v>0</v>
      </c>
      <c r="T1568" s="813"/>
      <c r="U1568" s="769">
        <v>0</v>
      </c>
    </row>
    <row r="1569" spans="1:21" ht="14.4" customHeight="1" x14ac:dyDescent="0.3">
      <c r="A1569" s="727">
        <v>32</v>
      </c>
      <c r="B1569" s="728" t="s">
        <v>2677</v>
      </c>
      <c r="C1569" s="728" t="s">
        <v>2683</v>
      </c>
      <c r="D1569" s="811" t="s">
        <v>5087</v>
      </c>
      <c r="E1569" s="812" t="s">
        <v>2707</v>
      </c>
      <c r="F1569" s="728" t="s">
        <v>2678</v>
      </c>
      <c r="G1569" s="728" t="s">
        <v>2751</v>
      </c>
      <c r="H1569" s="728" t="s">
        <v>661</v>
      </c>
      <c r="I1569" s="728" t="s">
        <v>2260</v>
      </c>
      <c r="J1569" s="728" t="s">
        <v>2261</v>
      </c>
      <c r="K1569" s="728" t="s">
        <v>2262</v>
      </c>
      <c r="L1569" s="729">
        <v>3231.81</v>
      </c>
      <c r="M1569" s="729">
        <v>6463.62</v>
      </c>
      <c r="N1569" s="728">
        <v>2</v>
      </c>
      <c r="O1569" s="813">
        <v>1</v>
      </c>
      <c r="P1569" s="729"/>
      <c r="Q1569" s="746">
        <v>0</v>
      </c>
      <c r="R1569" s="728"/>
      <c r="S1569" s="746">
        <v>0</v>
      </c>
      <c r="T1569" s="813"/>
      <c r="U1569" s="769">
        <v>0</v>
      </c>
    </row>
    <row r="1570" spans="1:21" ht="14.4" customHeight="1" x14ac:dyDescent="0.3">
      <c r="A1570" s="727">
        <v>32</v>
      </c>
      <c r="B1570" s="728" t="s">
        <v>2677</v>
      </c>
      <c r="C1570" s="728" t="s">
        <v>2683</v>
      </c>
      <c r="D1570" s="811" t="s">
        <v>5087</v>
      </c>
      <c r="E1570" s="812" t="s">
        <v>2707</v>
      </c>
      <c r="F1570" s="728" t="s">
        <v>2678</v>
      </c>
      <c r="G1570" s="728" t="s">
        <v>2896</v>
      </c>
      <c r="H1570" s="728" t="s">
        <v>568</v>
      </c>
      <c r="I1570" s="728" t="s">
        <v>2897</v>
      </c>
      <c r="J1570" s="728" t="s">
        <v>2898</v>
      </c>
      <c r="K1570" s="728" t="s">
        <v>2899</v>
      </c>
      <c r="L1570" s="729">
        <v>132.97999999999999</v>
      </c>
      <c r="M1570" s="729">
        <v>398.93999999999994</v>
      </c>
      <c r="N1570" s="728">
        <v>3</v>
      </c>
      <c r="O1570" s="813">
        <v>0.5</v>
      </c>
      <c r="P1570" s="729"/>
      <c r="Q1570" s="746">
        <v>0</v>
      </c>
      <c r="R1570" s="728"/>
      <c r="S1570" s="746">
        <v>0</v>
      </c>
      <c r="T1570" s="813"/>
      <c r="U1570" s="769">
        <v>0</v>
      </c>
    </row>
    <row r="1571" spans="1:21" ht="14.4" customHeight="1" x14ac:dyDescent="0.3">
      <c r="A1571" s="727">
        <v>32</v>
      </c>
      <c r="B1571" s="728" t="s">
        <v>2677</v>
      </c>
      <c r="C1571" s="728" t="s">
        <v>2683</v>
      </c>
      <c r="D1571" s="811" t="s">
        <v>5087</v>
      </c>
      <c r="E1571" s="812" t="s">
        <v>2707</v>
      </c>
      <c r="F1571" s="728" t="s">
        <v>2678</v>
      </c>
      <c r="G1571" s="728" t="s">
        <v>2762</v>
      </c>
      <c r="H1571" s="728" t="s">
        <v>661</v>
      </c>
      <c r="I1571" s="728" t="s">
        <v>2764</v>
      </c>
      <c r="J1571" s="728" t="s">
        <v>895</v>
      </c>
      <c r="K1571" s="728" t="s">
        <v>2143</v>
      </c>
      <c r="L1571" s="729">
        <v>490.89</v>
      </c>
      <c r="M1571" s="729">
        <v>3436.2299999999996</v>
      </c>
      <c r="N1571" s="728">
        <v>7</v>
      </c>
      <c r="O1571" s="813">
        <v>4</v>
      </c>
      <c r="P1571" s="729"/>
      <c r="Q1571" s="746">
        <v>0</v>
      </c>
      <c r="R1571" s="728"/>
      <c r="S1571" s="746">
        <v>0</v>
      </c>
      <c r="T1571" s="813"/>
      <c r="U1571" s="769">
        <v>0</v>
      </c>
    </row>
    <row r="1572" spans="1:21" ht="14.4" customHeight="1" x14ac:dyDescent="0.3">
      <c r="A1572" s="727">
        <v>32</v>
      </c>
      <c r="B1572" s="728" t="s">
        <v>2677</v>
      </c>
      <c r="C1572" s="728" t="s">
        <v>2683</v>
      </c>
      <c r="D1572" s="811" t="s">
        <v>5087</v>
      </c>
      <c r="E1572" s="812" t="s">
        <v>2707</v>
      </c>
      <c r="F1572" s="728" t="s">
        <v>2678</v>
      </c>
      <c r="G1572" s="728" t="s">
        <v>2768</v>
      </c>
      <c r="H1572" s="728" t="s">
        <v>568</v>
      </c>
      <c r="I1572" s="728" t="s">
        <v>2837</v>
      </c>
      <c r="J1572" s="728" t="s">
        <v>934</v>
      </c>
      <c r="K1572" s="728" t="s">
        <v>2770</v>
      </c>
      <c r="L1572" s="729">
        <v>57.64</v>
      </c>
      <c r="M1572" s="729">
        <v>57.64</v>
      </c>
      <c r="N1572" s="728">
        <v>1</v>
      </c>
      <c r="O1572" s="813">
        <v>1</v>
      </c>
      <c r="P1572" s="729">
        <v>57.64</v>
      </c>
      <c r="Q1572" s="746">
        <v>1</v>
      </c>
      <c r="R1572" s="728">
        <v>1</v>
      </c>
      <c r="S1572" s="746">
        <v>1</v>
      </c>
      <c r="T1572" s="813">
        <v>1</v>
      </c>
      <c r="U1572" s="769">
        <v>1</v>
      </c>
    </row>
    <row r="1573" spans="1:21" ht="14.4" customHeight="1" x14ac:dyDescent="0.3">
      <c r="A1573" s="727">
        <v>32</v>
      </c>
      <c r="B1573" s="728" t="s">
        <v>2677</v>
      </c>
      <c r="C1573" s="728" t="s">
        <v>2683</v>
      </c>
      <c r="D1573" s="811" t="s">
        <v>5087</v>
      </c>
      <c r="E1573" s="812" t="s">
        <v>2707</v>
      </c>
      <c r="F1573" s="728" t="s">
        <v>2678</v>
      </c>
      <c r="G1573" s="728" t="s">
        <v>3018</v>
      </c>
      <c r="H1573" s="728" t="s">
        <v>568</v>
      </c>
      <c r="I1573" s="728" t="s">
        <v>3019</v>
      </c>
      <c r="J1573" s="728" t="s">
        <v>3020</v>
      </c>
      <c r="K1573" s="728" t="s">
        <v>3021</v>
      </c>
      <c r="L1573" s="729">
        <v>477.25</v>
      </c>
      <c r="M1573" s="729">
        <v>477.25</v>
      </c>
      <c r="N1573" s="728">
        <v>1</v>
      </c>
      <c r="O1573" s="813">
        <v>0.5</v>
      </c>
      <c r="P1573" s="729"/>
      <c r="Q1573" s="746">
        <v>0</v>
      </c>
      <c r="R1573" s="728"/>
      <c r="S1573" s="746">
        <v>0</v>
      </c>
      <c r="T1573" s="813"/>
      <c r="U1573" s="769">
        <v>0</v>
      </c>
    </row>
    <row r="1574" spans="1:21" ht="14.4" customHeight="1" x14ac:dyDescent="0.3">
      <c r="A1574" s="727">
        <v>32</v>
      </c>
      <c r="B1574" s="728" t="s">
        <v>2677</v>
      </c>
      <c r="C1574" s="728" t="s">
        <v>2683</v>
      </c>
      <c r="D1574" s="811" t="s">
        <v>5087</v>
      </c>
      <c r="E1574" s="812" t="s">
        <v>2707</v>
      </c>
      <c r="F1574" s="728" t="s">
        <v>2678</v>
      </c>
      <c r="G1574" s="728" t="s">
        <v>2773</v>
      </c>
      <c r="H1574" s="728" t="s">
        <v>568</v>
      </c>
      <c r="I1574" s="728" t="s">
        <v>2774</v>
      </c>
      <c r="J1574" s="728" t="s">
        <v>2775</v>
      </c>
      <c r="K1574" s="728" t="s">
        <v>2776</v>
      </c>
      <c r="L1574" s="729">
        <v>99.11</v>
      </c>
      <c r="M1574" s="729">
        <v>99.11</v>
      </c>
      <c r="N1574" s="728">
        <v>1</v>
      </c>
      <c r="O1574" s="813">
        <v>0.5</v>
      </c>
      <c r="P1574" s="729"/>
      <c r="Q1574" s="746">
        <v>0</v>
      </c>
      <c r="R1574" s="728"/>
      <c r="S1574" s="746">
        <v>0</v>
      </c>
      <c r="T1574" s="813"/>
      <c r="U1574" s="769">
        <v>0</v>
      </c>
    </row>
    <row r="1575" spans="1:21" ht="14.4" customHeight="1" x14ac:dyDescent="0.3">
      <c r="A1575" s="727">
        <v>32</v>
      </c>
      <c r="B1575" s="728" t="s">
        <v>2677</v>
      </c>
      <c r="C1575" s="728" t="s">
        <v>2683</v>
      </c>
      <c r="D1575" s="811" t="s">
        <v>5087</v>
      </c>
      <c r="E1575" s="812" t="s">
        <v>2707</v>
      </c>
      <c r="F1575" s="728" t="s">
        <v>2678</v>
      </c>
      <c r="G1575" s="728" t="s">
        <v>2862</v>
      </c>
      <c r="H1575" s="728" t="s">
        <v>568</v>
      </c>
      <c r="I1575" s="728" t="s">
        <v>2863</v>
      </c>
      <c r="J1575" s="728" t="s">
        <v>2864</v>
      </c>
      <c r="K1575" s="728" t="s">
        <v>2865</v>
      </c>
      <c r="L1575" s="729">
        <v>181.04</v>
      </c>
      <c r="M1575" s="729">
        <v>362.08</v>
      </c>
      <c r="N1575" s="728">
        <v>2</v>
      </c>
      <c r="O1575" s="813">
        <v>2</v>
      </c>
      <c r="P1575" s="729"/>
      <c r="Q1575" s="746">
        <v>0</v>
      </c>
      <c r="R1575" s="728"/>
      <c r="S1575" s="746">
        <v>0</v>
      </c>
      <c r="T1575" s="813"/>
      <c r="U1575" s="769">
        <v>0</v>
      </c>
    </row>
    <row r="1576" spans="1:21" ht="14.4" customHeight="1" x14ac:dyDescent="0.3">
      <c r="A1576" s="727">
        <v>32</v>
      </c>
      <c r="B1576" s="728" t="s">
        <v>2677</v>
      </c>
      <c r="C1576" s="728" t="s">
        <v>2683</v>
      </c>
      <c r="D1576" s="811" t="s">
        <v>5087</v>
      </c>
      <c r="E1576" s="812" t="s">
        <v>2707</v>
      </c>
      <c r="F1576" s="728" t="s">
        <v>2678</v>
      </c>
      <c r="G1576" s="728" t="s">
        <v>2862</v>
      </c>
      <c r="H1576" s="728" t="s">
        <v>568</v>
      </c>
      <c r="I1576" s="728" t="s">
        <v>3376</v>
      </c>
      <c r="J1576" s="728" t="s">
        <v>3377</v>
      </c>
      <c r="K1576" s="728" t="s">
        <v>3378</v>
      </c>
      <c r="L1576" s="729">
        <v>59.53</v>
      </c>
      <c r="M1576" s="729">
        <v>59.53</v>
      </c>
      <c r="N1576" s="728">
        <v>1</v>
      </c>
      <c r="O1576" s="813">
        <v>1</v>
      </c>
      <c r="P1576" s="729">
        <v>59.53</v>
      </c>
      <c r="Q1576" s="746">
        <v>1</v>
      </c>
      <c r="R1576" s="728">
        <v>1</v>
      </c>
      <c r="S1576" s="746">
        <v>1</v>
      </c>
      <c r="T1576" s="813">
        <v>1</v>
      </c>
      <c r="U1576" s="769">
        <v>1</v>
      </c>
    </row>
    <row r="1577" spans="1:21" ht="14.4" customHeight="1" x14ac:dyDescent="0.3">
      <c r="A1577" s="727">
        <v>32</v>
      </c>
      <c r="B1577" s="728" t="s">
        <v>2677</v>
      </c>
      <c r="C1577" s="728" t="s">
        <v>2683</v>
      </c>
      <c r="D1577" s="811" t="s">
        <v>5087</v>
      </c>
      <c r="E1577" s="812" t="s">
        <v>2707</v>
      </c>
      <c r="F1577" s="728" t="s">
        <v>2678</v>
      </c>
      <c r="G1577" s="728" t="s">
        <v>4124</v>
      </c>
      <c r="H1577" s="728" t="s">
        <v>661</v>
      </c>
      <c r="I1577" s="728" t="s">
        <v>2384</v>
      </c>
      <c r="J1577" s="728" t="s">
        <v>2385</v>
      </c>
      <c r="K1577" s="728" t="s">
        <v>2386</v>
      </c>
      <c r="L1577" s="729">
        <v>25.5</v>
      </c>
      <c r="M1577" s="729">
        <v>25.5</v>
      </c>
      <c r="N1577" s="728">
        <v>1</v>
      </c>
      <c r="O1577" s="813">
        <v>1</v>
      </c>
      <c r="P1577" s="729">
        <v>25.5</v>
      </c>
      <c r="Q1577" s="746">
        <v>1</v>
      </c>
      <c r="R1577" s="728">
        <v>1</v>
      </c>
      <c r="S1577" s="746">
        <v>1</v>
      </c>
      <c r="T1577" s="813">
        <v>1</v>
      </c>
      <c r="U1577" s="769">
        <v>1</v>
      </c>
    </row>
    <row r="1578" spans="1:21" ht="14.4" customHeight="1" x14ac:dyDescent="0.3">
      <c r="A1578" s="727">
        <v>32</v>
      </c>
      <c r="B1578" s="728" t="s">
        <v>2677</v>
      </c>
      <c r="C1578" s="728" t="s">
        <v>2683</v>
      </c>
      <c r="D1578" s="811" t="s">
        <v>5087</v>
      </c>
      <c r="E1578" s="812" t="s">
        <v>2707</v>
      </c>
      <c r="F1578" s="728" t="s">
        <v>2678</v>
      </c>
      <c r="G1578" s="728" t="s">
        <v>3103</v>
      </c>
      <c r="H1578" s="728" t="s">
        <v>568</v>
      </c>
      <c r="I1578" s="728" t="s">
        <v>4125</v>
      </c>
      <c r="J1578" s="728" t="s">
        <v>1454</v>
      </c>
      <c r="K1578" s="728" t="s">
        <v>4126</v>
      </c>
      <c r="L1578" s="729">
        <v>61.97</v>
      </c>
      <c r="M1578" s="729">
        <v>61.97</v>
      </c>
      <c r="N1578" s="728">
        <v>1</v>
      </c>
      <c r="O1578" s="813">
        <v>1</v>
      </c>
      <c r="P1578" s="729">
        <v>61.97</v>
      </c>
      <c r="Q1578" s="746">
        <v>1</v>
      </c>
      <c r="R1578" s="728">
        <v>1</v>
      </c>
      <c r="S1578" s="746">
        <v>1</v>
      </c>
      <c r="T1578" s="813">
        <v>1</v>
      </c>
      <c r="U1578" s="769">
        <v>1</v>
      </c>
    </row>
    <row r="1579" spans="1:21" ht="14.4" customHeight="1" x14ac:dyDescent="0.3">
      <c r="A1579" s="727">
        <v>32</v>
      </c>
      <c r="B1579" s="728" t="s">
        <v>2677</v>
      </c>
      <c r="C1579" s="728" t="s">
        <v>2683</v>
      </c>
      <c r="D1579" s="811" t="s">
        <v>5087</v>
      </c>
      <c r="E1579" s="812" t="s">
        <v>2707</v>
      </c>
      <c r="F1579" s="728" t="s">
        <v>2678</v>
      </c>
      <c r="G1579" s="728" t="s">
        <v>2784</v>
      </c>
      <c r="H1579" s="728" t="s">
        <v>568</v>
      </c>
      <c r="I1579" s="728" t="s">
        <v>2273</v>
      </c>
      <c r="J1579" s="728" t="s">
        <v>2272</v>
      </c>
      <c r="K1579" s="728" t="s">
        <v>2274</v>
      </c>
      <c r="L1579" s="729">
        <v>1427.23</v>
      </c>
      <c r="M1579" s="729">
        <v>4281.6900000000005</v>
      </c>
      <c r="N1579" s="728">
        <v>3</v>
      </c>
      <c r="O1579" s="813">
        <v>1</v>
      </c>
      <c r="P1579" s="729">
        <v>4281.6900000000005</v>
      </c>
      <c r="Q1579" s="746">
        <v>1</v>
      </c>
      <c r="R1579" s="728">
        <v>3</v>
      </c>
      <c r="S1579" s="746">
        <v>1</v>
      </c>
      <c r="T1579" s="813">
        <v>1</v>
      </c>
      <c r="U1579" s="769">
        <v>1</v>
      </c>
    </row>
    <row r="1580" spans="1:21" ht="14.4" customHeight="1" x14ac:dyDescent="0.3">
      <c r="A1580" s="727">
        <v>32</v>
      </c>
      <c r="B1580" s="728" t="s">
        <v>2677</v>
      </c>
      <c r="C1580" s="728" t="s">
        <v>2683</v>
      </c>
      <c r="D1580" s="811" t="s">
        <v>5087</v>
      </c>
      <c r="E1580" s="812" t="s">
        <v>2707</v>
      </c>
      <c r="F1580" s="728" t="s">
        <v>2678</v>
      </c>
      <c r="G1580" s="728" t="s">
        <v>2877</v>
      </c>
      <c r="H1580" s="728" t="s">
        <v>568</v>
      </c>
      <c r="I1580" s="728" t="s">
        <v>2361</v>
      </c>
      <c r="J1580" s="728" t="s">
        <v>2362</v>
      </c>
      <c r="K1580" s="728" t="s">
        <v>2358</v>
      </c>
      <c r="L1580" s="729">
        <v>0</v>
      </c>
      <c r="M1580" s="729">
        <v>0</v>
      </c>
      <c r="N1580" s="728">
        <v>1</v>
      </c>
      <c r="O1580" s="813">
        <v>1</v>
      </c>
      <c r="P1580" s="729">
        <v>0</v>
      </c>
      <c r="Q1580" s="746"/>
      <c r="R1580" s="728">
        <v>1</v>
      </c>
      <c r="S1580" s="746">
        <v>1</v>
      </c>
      <c r="T1580" s="813">
        <v>1</v>
      </c>
      <c r="U1580" s="769">
        <v>1</v>
      </c>
    </row>
    <row r="1581" spans="1:21" ht="14.4" customHeight="1" x14ac:dyDescent="0.3">
      <c r="A1581" s="727">
        <v>32</v>
      </c>
      <c r="B1581" s="728" t="s">
        <v>2677</v>
      </c>
      <c r="C1581" s="728" t="s">
        <v>2683</v>
      </c>
      <c r="D1581" s="811" t="s">
        <v>5087</v>
      </c>
      <c r="E1581" s="812" t="s">
        <v>2708</v>
      </c>
      <c r="F1581" s="728" t="s">
        <v>2678</v>
      </c>
      <c r="G1581" s="728" t="s">
        <v>2724</v>
      </c>
      <c r="H1581" s="728" t="s">
        <v>568</v>
      </c>
      <c r="I1581" s="728" t="s">
        <v>2725</v>
      </c>
      <c r="J1581" s="728" t="s">
        <v>2726</v>
      </c>
      <c r="K1581" s="728" t="s">
        <v>2727</v>
      </c>
      <c r="L1581" s="729">
        <v>263.26</v>
      </c>
      <c r="M1581" s="729">
        <v>1053.04</v>
      </c>
      <c r="N1581" s="728">
        <v>4</v>
      </c>
      <c r="O1581" s="813">
        <v>1.5</v>
      </c>
      <c r="P1581" s="729">
        <v>1053.04</v>
      </c>
      <c r="Q1581" s="746">
        <v>1</v>
      </c>
      <c r="R1581" s="728">
        <v>4</v>
      </c>
      <c r="S1581" s="746">
        <v>1</v>
      </c>
      <c r="T1581" s="813">
        <v>1.5</v>
      </c>
      <c r="U1581" s="769">
        <v>1</v>
      </c>
    </row>
    <row r="1582" spans="1:21" ht="14.4" customHeight="1" x14ac:dyDescent="0.3">
      <c r="A1582" s="727">
        <v>32</v>
      </c>
      <c r="B1582" s="728" t="s">
        <v>2677</v>
      </c>
      <c r="C1582" s="728" t="s">
        <v>2683</v>
      </c>
      <c r="D1582" s="811" t="s">
        <v>5087</v>
      </c>
      <c r="E1582" s="812" t="s">
        <v>2708</v>
      </c>
      <c r="F1582" s="728" t="s">
        <v>2678</v>
      </c>
      <c r="G1582" s="728" t="s">
        <v>2724</v>
      </c>
      <c r="H1582" s="728" t="s">
        <v>568</v>
      </c>
      <c r="I1582" s="728" t="s">
        <v>2785</v>
      </c>
      <c r="J1582" s="728" t="s">
        <v>2726</v>
      </c>
      <c r="K1582" s="728" t="s">
        <v>2786</v>
      </c>
      <c r="L1582" s="729">
        <v>1295.6400000000001</v>
      </c>
      <c r="M1582" s="729">
        <v>7773.84</v>
      </c>
      <c r="N1582" s="728">
        <v>6</v>
      </c>
      <c r="O1582" s="813">
        <v>4.5</v>
      </c>
      <c r="P1582" s="729">
        <v>5182.5600000000004</v>
      </c>
      <c r="Q1582" s="746">
        <v>0.66666666666666674</v>
      </c>
      <c r="R1582" s="728">
        <v>4</v>
      </c>
      <c r="S1582" s="746">
        <v>0.66666666666666663</v>
      </c>
      <c r="T1582" s="813">
        <v>3</v>
      </c>
      <c r="U1582" s="769">
        <v>0.66666666666666663</v>
      </c>
    </row>
    <row r="1583" spans="1:21" ht="14.4" customHeight="1" x14ac:dyDescent="0.3">
      <c r="A1583" s="727">
        <v>32</v>
      </c>
      <c r="B1583" s="728" t="s">
        <v>2677</v>
      </c>
      <c r="C1583" s="728" t="s">
        <v>2683</v>
      </c>
      <c r="D1583" s="811" t="s">
        <v>5087</v>
      </c>
      <c r="E1583" s="812" t="s">
        <v>2708</v>
      </c>
      <c r="F1583" s="728" t="s">
        <v>2678</v>
      </c>
      <c r="G1583" s="728" t="s">
        <v>2724</v>
      </c>
      <c r="H1583" s="728" t="s">
        <v>568</v>
      </c>
      <c r="I1583" s="728" t="s">
        <v>2736</v>
      </c>
      <c r="J1583" s="728" t="s">
        <v>944</v>
      </c>
      <c r="K1583" s="728" t="s">
        <v>2737</v>
      </c>
      <c r="L1583" s="729">
        <v>462.73</v>
      </c>
      <c r="M1583" s="729">
        <v>6940.9500000000007</v>
      </c>
      <c r="N1583" s="728">
        <v>15</v>
      </c>
      <c r="O1583" s="813">
        <v>4.5</v>
      </c>
      <c r="P1583" s="729">
        <v>4627.3</v>
      </c>
      <c r="Q1583" s="746">
        <v>0.66666666666666663</v>
      </c>
      <c r="R1583" s="728">
        <v>10</v>
      </c>
      <c r="S1583" s="746">
        <v>0.66666666666666663</v>
      </c>
      <c r="T1583" s="813">
        <v>3</v>
      </c>
      <c r="U1583" s="769">
        <v>0.66666666666666663</v>
      </c>
    </row>
    <row r="1584" spans="1:21" ht="14.4" customHeight="1" x14ac:dyDescent="0.3">
      <c r="A1584" s="727">
        <v>32</v>
      </c>
      <c r="B1584" s="728" t="s">
        <v>2677</v>
      </c>
      <c r="C1584" s="728" t="s">
        <v>2683</v>
      </c>
      <c r="D1584" s="811" t="s">
        <v>5087</v>
      </c>
      <c r="E1584" s="812" t="s">
        <v>2708</v>
      </c>
      <c r="F1584" s="728" t="s">
        <v>2678</v>
      </c>
      <c r="G1584" s="728" t="s">
        <v>2724</v>
      </c>
      <c r="H1584" s="728" t="s">
        <v>568</v>
      </c>
      <c r="I1584" s="728" t="s">
        <v>3121</v>
      </c>
      <c r="J1584" s="728" t="s">
        <v>940</v>
      </c>
      <c r="K1584" s="728" t="s">
        <v>3122</v>
      </c>
      <c r="L1584" s="729">
        <v>0</v>
      </c>
      <c r="M1584" s="729">
        <v>0</v>
      </c>
      <c r="N1584" s="728">
        <v>1</v>
      </c>
      <c r="O1584" s="813">
        <v>0.5</v>
      </c>
      <c r="P1584" s="729"/>
      <c r="Q1584" s="746"/>
      <c r="R1584" s="728"/>
      <c r="S1584" s="746">
        <v>0</v>
      </c>
      <c r="T1584" s="813"/>
      <c r="U1584" s="769">
        <v>0</v>
      </c>
    </row>
    <row r="1585" spans="1:21" ht="14.4" customHeight="1" x14ac:dyDescent="0.3">
      <c r="A1585" s="727">
        <v>32</v>
      </c>
      <c r="B1585" s="728" t="s">
        <v>2677</v>
      </c>
      <c r="C1585" s="728" t="s">
        <v>2683</v>
      </c>
      <c r="D1585" s="811" t="s">
        <v>5087</v>
      </c>
      <c r="E1585" s="812" t="s">
        <v>2708</v>
      </c>
      <c r="F1585" s="728" t="s">
        <v>2678</v>
      </c>
      <c r="G1585" s="728" t="s">
        <v>2724</v>
      </c>
      <c r="H1585" s="728" t="s">
        <v>568</v>
      </c>
      <c r="I1585" s="728" t="s">
        <v>2878</v>
      </c>
      <c r="J1585" s="728" t="s">
        <v>944</v>
      </c>
      <c r="K1585" s="728" t="s">
        <v>2879</v>
      </c>
      <c r="L1585" s="729">
        <v>0</v>
      </c>
      <c r="M1585" s="729">
        <v>0</v>
      </c>
      <c r="N1585" s="728">
        <v>9</v>
      </c>
      <c r="O1585" s="813">
        <v>4</v>
      </c>
      <c r="P1585" s="729">
        <v>0</v>
      </c>
      <c r="Q1585" s="746"/>
      <c r="R1585" s="728">
        <v>5</v>
      </c>
      <c r="S1585" s="746">
        <v>0.55555555555555558</v>
      </c>
      <c r="T1585" s="813">
        <v>1.5</v>
      </c>
      <c r="U1585" s="769">
        <v>0.375</v>
      </c>
    </row>
    <row r="1586" spans="1:21" ht="14.4" customHeight="1" x14ac:dyDescent="0.3">
      <c r="A1586" s="727">
        <v>32</v>
      </c>
      <c r="B1586" s="728" t="s">
        <v>2677</v>
      </c>
      <c r="C1586" s="728" t="s">
        <v>2683</v>
      </c>
      <c r="D1586" s="811" t="s">
        <v>5087</v>
      </c>
      <c r="E1586" s="812" t="s">
        <v>2708</v>
      </c>
      <c r="F1586" s="728" t="s">
        <v>2678</v>
      </c>
      <c r="G1586" s="728" t="s">
        <v>2954</v>
      </c>
      <c r="H1586" s="728" t="s">
        <v>568</v>
      </c>
      <c r="I1586" s="728" t="s">
        <v>4127</v>
      </c>
      <c r="J1586" s="728" t="s">
        <v>1253</v>
      </c>
      <c r="K1586" s="728" t="s">
        <v>2956</v>
      </c>
      <c r="L1586" s="729">
        <v>385.3</v>
      </c>
      <c r="M1586" s="729">
        <v>1155.9000000000001</v>
      </c>
      <c r="N1586" s="728">
        <v>3</v>
      </c>
      <c r="O1586" s="813">
        <v>0.5</v>
      </c>
      <c r="P1586" s="729">
        <v>1155.9000000000001</v>
      </c>
      <c r="Q1586" s="746">
        <v>1</v>
      </c>
      <c r="R1586" s="728">
        <v>3</v>
      </c>
      <c r="S1586" s="746">
        <v>1</v>
      </c>
      <c r="T1586" s="813">
        <v>0.5</v>
      </c>
      <c r="U1586" s="769">
        <v>1</v>
      </c>
    </row>
    <row r="1587" spans="1:21" ht="14.4" customHeight="1" x14ac:dyDescent="0.3">
      <c r="A1587" s="727">
        <v>32</v>
      </c>
      <c r="B1587" s="728" t="s">
        <v>2677</v>
      </c>
      <c r="C1587" s="728" t="s">
        <v>2683</v>
      </c>
      <c r="D1587" s="811" t="s">
        <v>5087</v>
      </c>
      <c r="E1587" s="812" t="s">
        <v>2708</v>
      </c>
      <c r="F1587" s="728" t="s">
        <v>2678</v>
      </c>
      <c r="G1587" s="728" t="s">
        <v>2728</v>
      </c>
      <c r="H1587" s="728" t="s">
        <v>568</v>
      </c>
      <c r="I1587" s="728" t="s">
        <v>3034</v>
      </c>
      <c r="J1587" s="728" t="s">
        <v>1100</v>
      </c>
      <c r="K1587" s="728" t="s">
        <v>2761</v>
      </c>
      <c r="L1587" s="729">
        <v>0</v>
      </c>
      <c r="M1587" s="729">
        <v>0</v>
      </c>
      <c r="N1587" s="728">
        <v>2</v>
      </c>
      <c r="O1587" s="813">
        <v>0.5</v>
      </c>
      <c r="P1587" s="729">
        <v>0</v>
      </c>
      <c r="Q1587" s="746"/>
      <c r="R1587" s="728">
        <v>1</v>
      </c>
      <c r="S1587" s="746">
        <v>0.5</v>
      </c>
      <c r="T1587" s="813">
        <v>0.5</v>
      </c>
      <c r="U1587" s="769">
        <v>1</v>
      </c>
    </row>
    <row r="1588" spans="1:21" ht="14.4" customHeight="1" x14ac:dyDescent="0.3">
      <c r="A1588" s="727">
        <v>32</v>
      </c>
      <c r="B1588" s="728" t="s">
        <v>2677</v>
      </c>
      <c r="C1588" s="728" t="s">
        <v>2683</v>
      </c>
      <c r="D1588" s="811" t="s">
        <v>5087</v>
      </c>
      <c r="E1588" s="812" t="s">
        <v>2708</v>
      </c>
      <c r="F1588" s="728" t="s">
        <v>2678</v>
      </c>
      <c r="G1588" s="728" t="s">
        <v>2728</v>
      </c>
      <c r="H1588" s="728" t="s">
        <v>568</v>
      </c>
      <c r="I1588" s="728" t="s">
        <v>2880</v>
      </c>
      <c r="J1588" s="728" t="s">
        <v>1102</v>
      </c>
      <c r="K1588" s="728" t="s">
        <v>2881</v>
      </c>
      <c r="L1588" s="729">
        <v>0</v>
      </c>
      <c r="M1588" s="729">
        <v>0</v>
      </c>
      <c r="N1588" s="728">
        <v>1</v>
      </c>
      <c r="O1588" s="813">
        <v>0.5</v>
      </c>
      <c r="P1588" s="729"/>
      <c r="Q1588" s="746"/>
      <c r="R1588" s="728"/>
      <c r="S1588" s="746">
        <v>0</v>
      </c>
      <c r="T1588" s="813"/>
      <c r="U1588" s="769">
        <v>0</v>
      </c>
    </row>
    <row r="1589" spans="1:21" ht="14.4" customHeight="1" x14ac:dyDescent="0.3">
      <c r="A1589" s="727">
        <v>32</v>
      </c>
      <c r="B1589" s="728" t="s">
        <v>2677</v>
      </c>
      <c r="C1589" s="728" t="s">
        <v>2683</v>
      </c>
      <c r="D1589" s="811" t="s">
        <v>5087</v>
      </c>
      <c r="E1589" s="812" t="s">
        <v>2708</v>
      </c>
      <c r="F1589" s="728" t="s">
        <v>2678</v>
      </c>
      <c r="G1589" s="728" t="s">
        <v>2728</v>
      </c>
      <c r="H1589" s="728" t="s">
        <v>568</v>
      </c>
      <c r="I1589" s="728" t="s">
        <v>2302</v>
      </c>
      <c r="J1589" s="728" t="s">
        <v>1100</v>
      </c>
      <c r="K1589" s="728" t="s">
        <v>2303</v>
      </c>
      <c r="L1589" s="729">
        <v>36.270000000000003</v>
      </c>
      <c r="M1589" s="729">
        <v>181.35000000000002</v>
      </c>
      <c r="N1589" s="728">
        <v>5</v>
      </c>
      <c r="O1589" s="813">
        <v>3</v>
      </c>
      <c r="P1589" s="729">
        <v>181.35000000000002</v>
      </c>
      <c r="Q1589" s="746">
        <v>1</v>
      </c>
      <c r="R1589" s="728">
        <v>5</v>
      </c>
      <c r="S1589" s="746">
        <v>1</v>
      </c>
      <c r="T1589" s="813">
        <v>3</v>
      </c>
      <c r="U1589" s="769">
        <v>1</v>
      </c>
    </row>
    <row r="1590" spans="1:21" ht="14.4" customHeight="1" x14ac:dyDescent="0.3">
      <c r="A1590" s="727">
        <v>32</v>
      </c>
      <c r="B1590" s="728" t="s">
        <v>2677</v>
      </c>
      <c r="C1590" s="728" t="s">
        <v>2683</v>
      </c>
      <c r="D1590" s="811" t="s">
        <v>5087</v>
      </c>
      <c r="E1590" s="812" t="s">
        <v>2708</v>
      </c>
      <c r="F1590" s="728" t="s">
        <v>2678</v>
      </c>
      <c r="G1590" s="728" t="s">
        <v>2728</v>
      </c>
      <c r="H1590" s="728" t="s">
        <v>568</v>
      </c>
      <c r="I1590" s="728" t="s">
        <v>2738</v>
      </c>
      <c r="J1590" s="728" t="s">
        <v>1102</v>
      </c>
      <c r="K1590" s="728" t="s">
        <v>2739</v>
      </c>
      <c r="L1590" s="729">
        <v>121.75</v>
      </c>
      <c r="M1590" s="729">
        <v>1582.75</v>
      </c>
      <c r="N1590" s="728">
        <v>13</v>
      </c>
      <c r="O1590" s="813">
        <v>9.5</v>
      </c>
      <c r="P1590" s="729">
        <v>608.75</v>
      </c>
      <c r="Q1590" s="746">
        <v>0.38461538461538464</v>
      </c>
      <c r="R1590" s="728">
        <v>5</v>
      </c>
      <c r="S1590" s="746">
        <v>0.38461538461538464</v>
      </c>
      <c r="T1590" s="813">
        <v>3</v>
      </c>
      <c r="U1590" s="769">
        <v>0.31578947368421051</v>
      </c>
    </row>
    <row r="1591" spans="1:21" ht="14.4" customHeight="1" x14ac:dyDescent="0.3">
      <c r="A1591" s="727">
        <v>32</v>
      </c>
      <c r="B1591" s="728" t="s">
        <v>2677</v>
      </c>
      <c r="C1591" s="728" t="s">
        <v>2683</v>
      </c>
      <c r="D1591" s="811" t="s">
        <v>5087</v>
      </c>
      <c r="E1591" s="812" t="s">
        <v>2708</v>
      </c>
      <c r="F1591" s="728" t="s">
        <v>2678</v>
      </c>
      <c r="G1591" s="728" t="s">
        <v>2728</v>
      </c>
      <c r="H1591" s="728" t="s">
        <v>568</v>
      </c>
      <c r="I1591" s="728" t="s">
        <v>3440</v>
      </c>
      <c r="J1591" s="728" t="s">
        <v>1100</v>
      </c>
      <c r="K1591" s="728" t="s">
        <v>2303</v>
      </c>
      <c r="L1591" s="729">
        <v>36.270000000000003</v>
      </c>
      <c r="M1591" s="729">
        <v>108.81</v>
      </c>
      <c r="N1591" s="728">
        <v>3</v>
      </c>
      <c r="O1591" s="813">
        <v>1.5</v>
      </c>
      <c r="P1591" s="729">
        <v>72.540000000000006</v>
      </c>
      <c r="Q1591" s="746">
        <v>0.66666666666666674</v>
      </c>
      <c r="R1591" s="728">
        <v>2</v>
      </c>
      <c r="S1591" s="746">
        <v>0.66666666666666663</v>
      </c>
      <c r="T1591" s="813">
        <v>0.5</v>
      </c>
      <c r="U1591" s="769">
        <v>0.33333333333333331</v>
      </c>
    </row>
    <row r="1592" spans="1:21" ht="14.4" customHeight="1" x14ac:dyDescent="0.3">
      <c r="A1592" s="727">
        <v>32</v>
      </c>
      <c r="B1592" s="728" t="s">
        <v>2677</v>
      </c>
      <c r="C1592" s="728" t="s">
        <v>2683</v>
      </c>
      <c r="D1592" s="811" t="s">
        <v>5087</v>
      </c>
      <c r="E1592" s="812" t="s">
        <v>2708</v>
      </c>
      <c r="F1592" s="728" t="s">
        <v>2678</v>
      </c>
      <c r="G1592" s="728" t="s">
        <v>2728</v>
      </c>
      <c r="H1592" s="728" t="s">
        <v>661</v>
      </c>
      <c r="I1592" s="728" t="s">
        <v>3441</v>
      </c>
      <c r="J1592" s="728" t="s">
        <v>2741</v>
      </c>
      <c r="K1592" s="728" t="s">
        <v>2761</v>
      </c>
      <c r="L1592" s="729">
        <v>85.7</v>
      </c>
      <c r="M1592" s="729">
        <v>85.7</v>
      </c>
      <c r="N1592" s="728">
        <v>1</v>
      </c>
      <c r="O1592" s="813">
        <v>0.5</v>
      </c>
      <c r="P1592" s="729">
        <v>85.7</v>
      </c>
      <c r="Q1592" s="746">
        <v>1</v>
      </c>
      <c r="R1592" s="728">
        <v>1</v>
      </c>
      <c r="S1592" s="746">
        <v>1</v>
      </c>
      <c r="T1592" s="813">
        <v>0.5</v>
      </c>
      <c r="U1592" s="769">
        <v>1</v>
      </c>
    </row>
    <row r="1593" spans="1:21" ht="14.4" customHeight="1" x14ac:dyDescent="0.3">
      <c r="A1593" s="727">
        <v>32</v>
      </c>
      <c r="B1593" s="728" t="s">
        <v>2677</v>
      </c>
      <c r="C1593" s="728" t="s">
        <v>2683</v>
      </c>
      <c r="D1593" s="811" t="s">
        <v>5087</v>
      </c>
      <c r="E1593" s="812" t="s">
        <v>2708</v>
      </c>
      <c r="F1593" s="728" t="s">
        <v>2678</v>
      </c>
      <c r="G1593" s="728" t="s">
        <v>2728</v>
      </c>
      <c r="H1593" s="728" t="s">
        <v>661</v>
      </c>
      <c r="I1593" s="728" t="s">
        <v>3260</v>
      </c>
      <c r="J1593" s="728" t="s">
        <v>2741</v>
      </c>
      <c r="K1593" s="728" t="s">
        <v>2297</v>
      </c>
      <c r="L1593" s="729">
        <v>25.71</v>
      </c>
      <c r="M1593" s="729">
        <v>25.71</v>
      </c>
      <c r="N1593" s="728">
        <v>1</v>
      </c>
      <c r="O1593" s="813">
        <v>0.5</v>
      </c>
      <c r="P1593" s="729">
        <v>25.71</v>
      </c>
      <c r="Q1593" s="746">
        <v>1</v>
      </c>
      <c r="R1593" s="728">
        <v>1</v>
      </c>
      <c r="S1593" s="746">
        <v>1</v>
      </c>
      <c r="T1593" s="813">
        <v>0.5</v>
      </c>
      <c r="U1593" s="769">
        <v>1</v>
      </c>
    </row>
    <row r="1594" spans="1:21" ht="14.4" customHeight="1" x14ac:dyDescent="0.3">
      <c r="A1594" s="727">
        <v>32</v>
      </c>
      <c r="B1594" s="728" t="s">
        <v>2677</v>
      </c>
      <c r="C1594" s="728" t="s">
        <v>2683</v>
      </c>
      <c r="D1594" s="811" t="s">
        <v>5087</v>
      </c>
      <c r="E1594" s="812" t="s">
        <v>2708</v>
      </c>
      <c r="F1594" s="728" t="s">
        <v>2678</v>
      </c>
      <c r="G1594" s="728" t="s">
        <v>2728</v>
      </c>
      <c r="H1594" s="728" t="s">
        <v>661</v>
      </c>
      <c r="I1594" s="728" t="s">
        <v>2740</v>
      </c>
      <c r="J1594" s="728" t="s">
        <v>2741</v>
      </c>
      <c r="K1594" s="728" t="s">
        <v>2301</v>
      </c>
      <c r="L1594" s="729">
        <v>40.58</v>
      </c>
      <c r="M1594" s="729">
        <v>81.16</v>
      </c>
      <c r="N1594" s="728">
        <v>2</v>
      </c>
      <c r="O1594" s="813">
        <v>2</v>
      </c>
      <c r="P1594" s="729">
        <v>81.16</v>
      </c>
      <c r="Q1594" s="746">
        <v>1</v>
      </c>
      <c r="R1594" s="728">
        <v>2</v>
      </c>
      <c r="S1594" s="746">
        <v>1</v>
      </c>
      <c r="T1594" s="813">
        <v>2</v>
      </c>
      <c r="U1594" s="769">
        <v>1</v>
      </c>
    </row>
    <row r="1595" spans="1:21" ht="14.4" customHeight="1" x14ac:dyDescent="0.3">
      <c r="A1595" s="727">
        <v>32</v>
      </c>
      <c r="B1595" s="728" t="s">
        <v>2677</v>
      </c>
      <c r="C1595" s="728" t="s">
        <v>2683</v>
      </c>
      <c r="D1595" s="811" t="s">
        <v>5087</v>
      </c>
      <c r="E1595" s="812" t="s">
        <v>2708</v>
      </c>
      <c r="F1595" s="728" t="s">
        <v>2678</v>
      </c>
      <c r="G1595" s="728" t="s">
        <v>2788</v>
      </c>
      <c r="H1595" s="728" t="s">
        <v>568</v>
      </c>
      <c r="I1595" s="728" t="s">
        <v>4128</v>
      </c>
      <c r="J1595" s="728" t="s">
        <v>670</v>
      </c>
      <c r="K1595" s="728" t="s">
        <v>4129</v>
      </c>
      <c r="L1595" s="729">
        <v>0</v>
      </c>
      <c r="M1595" s="729">
        <v>0</v>
      </c>
      <c r="N1595" s="728">
        <v>1</v>
      </c>
      <c r="O1595" s="813">
        <v>0.5</v>
      </c>
      <c r="P1595" s="729">
        <v>0</v>
      </c>
      <c r="Q1595" s="746"/>
      <c r="R1595" s="728">
        <v>1</v>
      </c>
      <c r="S1595" s="746">
        <v>1</v>
      </c>
      <c r="T1595" s="813">
        <v>0.5</v>
      </c>
      <c r="U1595" s="769">
        <v>1</v>
      </c>
    </row>
    <row r="1596" spans="1:21" ht="14.4" customHeight="1" x14ac:dyDescent="0.3">
      <c r="A1596" s="727">
        <v>32</v>
      </c>
      <c r="B1596" s="728" t="s">
        <v>2677</v>
      </c>
      <c r="C1596" s="728" t="s">
        <v>2683</v>
      </c>
      <c r="D1596" s="811" t="s">
        <v>5087</v>
      </c>
      <c r="E1596" s="812" t="s">
        <v>2708</v>
      </c>
      <c r="F1596" s="728" t="s">
        <v>2678</v>
      </c>
      <c r="G1596" s="728" t="s">
        <v>3446</v>
      </c>
      <c r="H1596" s="728" t="s">
        <v>568</v>
      </c>
      <c r="I1596" s="728" t="s">
        <v>3447</v>
      </c>
      <c r="J1596" s="728" t="s">
        <v>3448</v>
      </c>
      <c r="K1596" s="728" t="s">
        <v>3449</v>
      </c>
      <c r="L1596" s="729">
        <v>9989.3700000000008</v>
      </c>
      <c r="M1596" s="729">
        <v>89904.330000000016</v>
      </c>
      <c r="N1596" s="728">
        <v>9</v>
      </c>
      <c r="O1596" s="813">
        <v>3</v>
      </c>
      <c r="P1596" s="729">
        <v>49946.850000000006</v>
      </c>
      <c r="Q1596" s="746">
        <v>0.55555555555555547</v>
      </c>
      <c r="R1596" s="728">
        <v>5</v>
      </c>
      <c r="S1596" s="746">
        <v>0.55555555555555558</v>
      </c>
      <c r="T1596" s="813">
        <v>1.5</v>
      </c>
      <c r="U1596" s="769">
        <v>0.5</v>
      </c>
    </row>
    <row r="1597" spans="1:21" ht="14.4" customHeight="1" x14ac:dyDescent="0.3">
      <c r="A1597" s="727">
        <v>32</v>
      </c>
      <c r="B1597" s="728" t="s">
        <v>2677</v>
      </c>
      <c r="C1597" s="728" t="s">
        <v>2683</v>
      </c>
      <c r="D1597" s="811" t="s">
        <v>5087</v>
      </c>
      <c r="E1597" s="812" t="s">
        <v>2708</v>
      </c>
      <c r="F1597" s="728" t="s">
        <v>2678</v>
      </c>
      <c r="G1597" s="728" t="s">
        <v>3446</v>
      </c>
      <c r="H1597" s="728" t="s">
        <v>568</v>
      </c>
      <c r="I1597" s="728" t="s">
        <v>3450</v>
      </c>
      <c r="J1597" s="728" t="s">
        <v>3448</v>
      </c>
      <c r="K1597" s="728" t="s">
        <v>3449</v>
      </c>
      <c r="L1597" s="729">
        <v>9989.3700000000008</v>
      </c>
      <c r="M1597" s="729">
        <v>139851.18000000002</v>
      </c>
      <c r="N1597" s="728">
        <v>14</v>
      </c>
      <c r="O1597" s="813">
        <v>6.5</v>
      </c>
      <c r="P1597" s="729">
        <v>109883.07000000002</v>
      </c>
      <c r="Q1597" s="746">
        <v>0.7857142857142857</v>
      </c>
      <c r="R1597" s="728">
        <v>11</v>
      </c>
      <c r="S1597" s="746">
        <v>0.7857142857142857</v>
      </c>
      <c r="T1597" s="813">
        <v>3.5</v>
      </c>
      <c r="U1597" s="769">
        <v>0.53846153846153844</v>
      </c>
    </row>
    <row r="1598" spans="1:21" ht="14.4" customHeight="1" x14ac:dyDescent="0.3">
      <c r="A1598" s="727">
        <v>32</v>
      </c>
      <c r="B1598" s="728" t="s">
        <v>2677</v>
      </c>
      <c r="C1598" s="728" t="s">
        <v>2683</v>
      </c>
      <c r="D1598" s="811" t="s">
        <v>5087</v>
      </c>
      <c r="E1598" s="812" t="s">
        <v>2708</v>
      </c>
      <c r="F1598" s="728" t="s">
        <v>2678</v>
      </c>
      <c r="G1598" s="728" t="s">
        <v>4130</v>
      </c>
      <c r="H1598" s="728" t="s">
        <v>568</v>
      </c>
      <c r="I1598" s="728" t="s">
        <v>4131</v>
      </c>
      <c r="J1598" s="728" t="s">
        <v>4132</v>
      </c>
      <c r="K1598" s="728" t="s">
        <v>4133</v>
      </c>
      <c r="L1598" s="729">
        <v>984.87</v>
      </c>
      <c r="M1598" s="729">
        <v>984.87</v>
      </c>
      <c r="N1598" s="728">
        <v>1</v>
      </c>
      <c r="O1598" s="813">
        <v>0.5</v>
      </c>
      <c r="P1598" s="729">
        <v>984.87</v>
      </c>
      <c r="Q1598" s="746">
        <v>1</v>
      </c>
      <c r="R1598" s="728">
        <v>1</v>
      </c>
      <c r="S1598" s="746">
        <v>1</v>
      </c>
      <c r="T1598" s="813">
        <v>0.5</v>
      </c>
      <c r="U1598" s="769">
        <v>1</v>
      </c>
    </row>
    <row r="1599" spans="1:21" ht="14.4" customHeight="1" x14ac:dyDescent="0.3">
      <c r="A1599" s="727">
        <v>32</v>
      </c>
      <c r="B1599" s="728" t="s">
        <v>2677</v>
      </c>
      <c r="C1599" s="728" t="s">
        <v>2683</v>
      </c>
      <c r="D1599" s="811" t="s">
        <v>5087</v>
      </c>
      <c r="E1599" s="812" t="s">
        <v>2708</v>
      </c>
      <c r="F1599" s="728" t="s">
        <v>2678</v>
      </c>
      <c r="G1599" s="728" t="s">
        <v>3454</v>
      </c>
      <c r="H1599" s="728" t="s">
        <v>661</v>
      </c>
      <c r="I1599" s="728" t="s">
        <v>2241</v>
      </c>
      <c r="J1599" s="728" t="s">
        <v>2242</v>
      </c>
      <c r="K1599" s="728" t="s">
        <v>2243</v>
      </c>
      <c r="L1599" s="729">
        <v>70.540000000000006</v>
      </c>
      <c r="M1599" s="729">
        <v>211.62</v>
      </c>
      <c r="N1599" s="728">
        <v>3</v>
      </c>
      <c r="O1599" s="813">
        <v>2</v>
      </c>
      <c r="P1599" s="729">
        <v>141.08000000000001</v>
      </c>
      <c r="Q1599" s="746">
        <v>0.66666666666666674</v>
      </c>
      <c r="R1599" s="728">
        <v>2</v>
      </c>
      <c r="S1599" s="746">
        <v>0.66666666666666663</v>
      </c>
      <c r="T1599" s="813">
        <v>1.5</v>
      </c>
      <c r="U1599" s="769">
        <v>0.75</v>
      </c>
    </row>
    <row r="1600" spans="1:21" ht="14.4" customHeight="1" x14ac:dyDescent="0.3">
      <c r="A1600" s="727">
        <v>32</v>
      </c>
      <c r="B1600" s="728" t="s">
        <v>2677</v>
      </c>
      <c r="C1600" s="728" t="s">
        <v>2683</v>
      </c>
      <c r="D1600" s="811" t="s">
        <v>5087</v>
      </c>
      <c r="E1600" s="812" t="s">
        <v>2708</v>
      </c>
      <c r="F1600" s="728" t="s">
        <v>2678</v>
      </c>
      <c r="G1600" s="728" t="s">
        <v>2940</v>
      </c>
      <c r="H1600" s="728" t="s">
        <v>568</v>
      </c>
      <c r="I1600" s="728" t="s">
        <v>3040</v>
      </c>
      <c r="J1600" s="728" t="s">
        <v>2942</v>
      </c>
      <c r="K1600" s="728" t="s">
        <v>2943</v>
      </c>
      <c r="L1600" s="729">
        <v>0</v>
      </c>
      <c r="M1600" s="729">
        <v>0</v>
      </c>
      <c r="N1600" s="728">
        <v>1</v>
      </c>
      <c r="O1600" s="813">
        <v>1</v>
      </c>
      <c r="P1600" s="729">
        <v>0</v>
      </c>
      <c r="Q1600" s="746"/>
      <c r="R1600" s="728">
        <v>1</v>
      </c>
      <c r="S1600" s="746">
        <v>1</v>
      </c>
      <c r="T1600" s="813">
        <v>1</v>
      </c>
      <c r="U1600" s="769">
        <v>1</v>
      </c>
    </row>
    <row r="1601" spans="1:21" ht="14.4" customHeight="1" x14ac:dyDescent="0.3">
      <c r="A1601" s="727">
        <v>32</v>
      </c>
      <c r="B1601" s="728" t="s">
        <v>2677</v>
      </c>
      <c r="C1601" s="728" t="s">
        <v>2683</v>
      </c>
      <c r="D1601" s="811" t="s">
        <v>5087</v>
      </c>
      <c r="E1601" s="812" t="s">
        <v>2708</v>
      </c>
      <c r="F1601" s="728" t="s">
        <v>2678</v>
      </c>
      <c r="G1601" s="728" t="s">
        <v>2940</v>
      </c>
      <c r="H1601" s="728" t="s">
        <v>568</v>
      </c>
      <c r="I1601" s="728" t="s">
        <v>4134</v>
      </c>
      <c r="J1601" s="728" t="s">
        <v>2942</v>
      </c>
      <c r="K1601" s="728" t="s">
        <v>3593</v>
      </c>
      <c r="L1601" s="729">
        <v>0</v>
      </c>
      <c r="M1601" s="729">
        <v>0</v>
      </c>
      <c r="N1601" s="728">
        <v>1</v>
      </c>
      <c r="O1601" s="813">
        <v>1</v>
      </c>
      <c r="P1601" s="729">
        <v>0</v>
      </c>
      <c r="Q1601" s="746"/>
      <c r="R1601" s="728">
        <v>1</v>
      </c>
      <c r="S1601" s="746">
        <v>1</v>
      </c>
      <c r="T1601" s="813">
        <v>1</v>
      </c>
      <c r="U1601" s="769">
        <v>1</v>
      </c>
    </row>
    <row r="1602" spans="1:21" ht="14.4" customHeight="1" x14ac:dyDescent="0.3">
      <c r="A1602" s="727">
        <v>32</v>
      </c>
      <c r="B1602" s="728" t="s">
        <v>2677</v>
      </c>
      <c r="C1602" s="728" t="s">
        <v>2683</v>
      </c>
      <c r="D1602" s="811" t="s">
        <v>5087</v>
      </c>
      <c r="E1602" s="812" t="s">
        <v>2708</v>
      </c>
      <c r="F1602" s="728" t="s">
        <v>2678</v>
      </c>
      <c r="G1602" s="728" t="s">
        <v>2746</v>
      </c>
      <c r="H1602" s="728" t="s">
        <v>568</v>
      </c>
      <c r="I1602" s="728" t="s">
        <v>2794</v>
      </c>
      <c r="J1602" s="728" t="s">
        <v>2231</v>
      </c>
      <c r="K1602" s="728" t="s">
        <v>2757</v>
      </c>
      <c r="L1602" s="729">
        <v>238.72</v>
      </c>
      <c r="M1602" s="729">
        <v>716.16</v>
      </c>
      <c r="N1602" s="728">
        <v>3</v>
      </c>
      <c r="O1602" s="813">
        <v>1.5</v>
      </c>
      <c r="P1602" s="729">
        <v>477.44</v>
      </c>
      <c r="Q1602" s="746">
        <v>0.66666666666666674</v>
      </c>
      <c r="R1602" s="728">
        <v>2</v>
      </c>
      <c r="S1602" s="746">
        <v>0.66666666666666663</v>
      </c>
      <c r="T1602" s="813">
        <v>1</v>
      </c>
      <c r="U1602" s="769">
        <v>0.66666666666666663</v>
      </c>
    </row>
    <row r="1603" spans="1:21" ht="14.4" customHeight="1" x14ac:dyDescent="0.3">
      <c r="A1603" s="727">
        <v>32</v>
      </c>
      <c r="B1603" s="728" t="s">
        <v>2677</v>
      </c>
      <c r="C1603" s="728" t="s">
        <v>2683</v>
      </c>
      <c r="D1603" s="811" t="s">
        <v>5087</v>
      </c>
      <c r="E1603" s="812" t="s">
        <v>2708</v>
      </c>
      <c r="F1603" s="728" t="s">
        <v>2678</v>
      </c>
      <c r="G1603" s="728" t="s">
        <v>2746</v>
      </c>
      <c r="H1603" s="728" t="s">
        <v>568</v>
      </c>
      <c r="I1603" s="728" t="s">
        <v>2795</v>
      </c>
      <c r="J1603" s="728" t="s">
        <v>2231</v>
      </c>
      <c r="K1603" s="728" t="s">
        <v>2232</v>
      </c>
      <c r="L1603" s="729">
        <v>0</v>
      </c>
      <c r="M1603" s="729">
        <v>0</v>
      </c>
      <c r="N1603" s="728">
        <v>1</v>
      </c>
      <c r="O1603" s="813">
        <v>0.5</v>
      </c>
      <c r="P1603" s="729"/>
      <c r="Q1603" s="746"/>
      <c r="R1603" s="728"/>
      <c r="S1603" s="746">
        <v>0</v>
      </c>
      <c r="T1603" s="813"/>
      <c r="U1603" s="769">
        <v>0</v>
      </c>
    </row>
    <row r="1604" spans="1:21" ht="14.4" customHeight="1" x14ac:dyDescent="0.3">
      <c r="A1604" s="727">
        <v>32</v>
      </c>
      <c r="B1604" s="728" t="s">
        <v>2677</v>
      </c>
      <c r="C1604" s="728" t="s">
        <v>2683</v>
      </c>
      <c r="D1604" s="811" t="s">
        <v>5087</v>
      </c>
      <c r="E1604" s="812" t="s">
        <v>2708</v>
      </c>
      <c r="F1604" s="728" t="s">
        <v>2678</v>
      </c>
      <c r="G1604" s="728" t="s">
        <v>2796</v>
      </c>
      <c r="H1604" s="728" t="s">
        <v>568</v>
      </c>
      <c r="I1604" s="728" t="s">
        <v>2797</v>
      </c>
      <c r="J1604" s="728" t="s">
        <v>1421</v>
      </c>
      <c r="K1604" s="728" t="s">
        <v>2232</v>
      </c>
      <c r="L1604" s="729">
        <v>78.33</v>
      </c>
      <c r="M1604" s="729">
        <v>78.33</v>
      </c>
      <c r="N1604" s="728">
        <v>1</v>
      </c>
      <c r="O1604" s="813">
        <v>0.5</v>
      </c>
      <c r="P1604" s="729">
        <v>78.33</v>
      </c>
      <c r="Q1604" s="746">
        <v>1</v>
      </c>
      <c r="R1604" s="728">
        <v>1</v>
      </c>
      <c r="S1604" s="746">
        <v>1</v>
      </c>
      <c r="T1604" s="813">
        <v>0.5</v>
      </c>
      <c r="U1604" s="769">
        <v>1</v>
      </c>
    </row>
    <row r="1605" spans="1:21" ht="14.4" customHeight="1" x14ac:dyDescent="0.3">
      <c r="A1605" s="727">
        <v>32</v>
      </c>
      <c r="B1605" s="728" t="s">
        <v>2677</v>
      </c>
      <c r="C1605" s="728" t="s">
        <v>2683</v>
      </c>
      <c r="D1605" s="811" t="s">
        <v>5087</v>
      </c>
      <c r="E1605" s="812" t="s">
        <v>2708</v>
      </c>
      <c r="F1605" s="728" t="s">
        <v>2678</v>
      </c>
      <c r="G1605" s="728" t="s">
        <v>3282</v>
      </c>
      <c r="H1605" s="728" t="s">
        <v>568</v>
      </c>
      <c r="I1605" s="728" t="s">
        <v>3283</v>
      </c>
      <c r="J1605" s="728" t="s">
        <v>3284</v>
      </c>
      <c r="K1605" s="728" t="s">
        <v>3285</v>
      </c>
      <c r="L1605" s="729">
        <v>0</v>
      </c>
      <c r="M1605" s="729">
        <v>0</v>
      </c>
      <c r="N1605" s="728">
        <v>1</v>
      </c>
      <c r="O1605" s="813">
        <v>0.5</v>
      </c>
      <c r="P1605" s="729">
        <v>0</v>
      </c>
      <c r="Q1605" s="746"/>
      <c r="R1605" s="728">
        <v>1</v>
      </c>
      <c r="S1605" s="746">
        <v>1</v>
      </c>
      <c r="T1605" s="813">
        <v>0.5</v>
      </c>
      <c r="U1605" s="769">
        <v>1</v>
      </c>
    </row>
    <row r="1606" spans="1:21" ht="14.4" customHeight="1" x14ac:dyDescent="0.3">
      <c r="A1606" s="727">
        <v>32</v>
      </c>
      <c r="B1606" s="728" t="s">
        <v>2677</v>
      </c>
      <c r="C1606" s="728" t="s">
        <v>2683</v>
      </c>
      <c r="D1606" s="811" t="s">
        <v>5087</v>
      </c>
      <c r="E1606" s="812" t="s">
        <v>2708</v>
      </c>
      <c r="F1606" s="728" t="s">
        <v>2678</v>
      </c>
      <c r="G1606" s="728" t="s">
        <v>3864</v>
      </c>
      <c r="H1606" s="728" t="s">
        <v>568</v>
      </c>
      <c r="I1606" s="728" t="s">
        <v>3865</v>
      </c>
      <c r="J1606" s="728" t="s">
        <v>852</v>
      </c>
      <c r="K1606" s="728" t="s">
        <v>3866</v>
      </c>
      <c r="L1606" s="729">
        <v>159.16999999999999</v>
      </c>
      <c r="M1606" s="729">
        <v>159.16999999999999</v>
      </c>
      <c r="N1606" s="728">
        <v>1</v>
      </c>
      <c r="O1606" s="813">
        <v>1</v>
      </c>
      <c r="P1606" s="729"/>
      <c r="Q1606" s="746">
        <v>0</v>
      </c>
      <c r="R1606" s="728"/>
      <c r="S1606" s="746">
        <v>0</v>
      </c>
      <c r="T1606" s="813"/>
      <c r="U1606" s="769">
        <v>0</v>
      </c>
    </row>
    <row r="1607" spans="1:21" ht="14.4" customHeight="1" x14ac:dyDescent="0.3">
      <c r="A1607" s="727">
        <v>32</v>
      </c>
      <c r="B1607" s="728" t="s">
        <v>2677</v>
      </c>
      <c r="C1607" s="728" t="s">
        <v>2683</v>
      </c>
      <c r="D1607" s="811" t="s">
        <v>5087</v>
      </c>
      <c r="E1607" s="812" t="s">
        <v>2708</v>
      </c>
      <c r="F1607" s="728" t="s">
        <v>2678</v>
      </c>
      <c r="G1607" s="728" t="s">
        <v>3864</v>
      </c>
      <c r="H1607" s="728" t="s">
        <v>568</v>
      </c>
      <c r="I1607" s="728" t="s">
        <v>4135</v>
      </c>
      <c r="J1607" s="728" t="s">
        <v>852</v>
      </c>
      <c r="K1607" s="728" t="s">
        <v>4136</v>
      </c>
      <c r="L1607" s="729">
        <v>0</v>
      </c>
      <c r="M1607" s="729">
        <v>0</v>
      </c>
      <c r="N1607" s="728">
        <v>1</v>
      </c>
      <c r="O1607" s="813">
        <v>0.5</v>
      </c>
      <c r="P1607" s="729"/>
      <c r="Q1607" s="746"/>
      <c r="R1607" s="728"/>
      <c r="S1607" s="746">
        <v>0</v>
      </c>
      <c r="T1607" s="813"/>
      <c r="U1607" s="769">
        <v>0</v>
      </c>
    </row>
    <row r="1608" spans="1:21" ht="14.4" customHeight="1" x14ac:dyDescent="0.3">
      <c r="A1608" s="727">
        <v>32</v>
      </c>
      <c r="B1608" s="728" t="s">
        <v>2677</v>
      </c>
      <c r="C1608" s="728" t="s">
        <v>2683</v>
      </c>
      <c r="D1608" s="811" t="s">
        <v>5087</v>
      </c>
      <c r="E1608" s="812" t="s">
        <v>2708</v>
      </c>
      <c r="F1608" s="728" t="s">
        <v>2678</v>
      </c>
      <c r="G1608" s="728" t="s">
        <v>2805</v>
      </c>
      <c r="H1608" s="728" t="s">
        <v>568</v>
      </c>
      <c r="I1608" s="728" t="s">
        <v>2806</v>
      </c>
      <c r="J1608" s="728" t="s">
        <v>2807</v>
      </c>
      <c r="K1608" s="728" t="s">
        <v>2358</v>
      </c>
      <c r="L1608" s="729">
        <v>8540.5</v>
      </c>
      <c r="M1608" s="729">
        <v>17081</v>
      </c>
      <c r="N1608" s="728">
        <v>2</v>
      </c>
      <c r="O1608" s="813">
        <v>1.5</v>
      </c>
      <c r="P1608" s="729">
        <v>17081</v>
      </c>
      <c r="Q1608" s="746">
        <v>1</v>
      </c>
      <c r="R1608" s="728">
        <v>2</v>
      </c>
      <c r="S1608" s="746">
        <v>1</v>
      </c>
      <c r="T1608" s="813">
        <v>1.5</v>
      </c>
      <c r="U1608" s="769">
        <v>1</v>
      </c>
    </row>
    <row r="1609" spans="1:21" ht="14.4" customHeight="1" x14ac:dyDescent="0.3">
      <c r="A1609" s="727">
        <v>32</v>
      </c>
      <c r="B1609" s="728" t="s">
        <v>2677</v>
      </c>
      <c r="C1609" s="728" t="s">
        <v>2683</v>
      </c>
      <c r="D1609" s="811" t="s">
        <v>5087</v>
      </c>
      <c r="E1609" s="812" t="s">
        <v>2708</v>
      </c>
      <c r="F1609" s="728" t="s">
        <v>2678</v>
      </c>
      <c r="G1609" s="728" t="s">
        <v>2751</v>
      </c>
      <c r="H1609" s="728" t="s">
        <v>661</v>
      </c>
      <c r="I1609" s="728" t="s">
        <v>2260</v>
      </c>
      <c r="J1609" s="728" t="s">
        <v>2261</v>
      </c>
      <c r="K1609" s="728" t="s">
        <v>2262</v>
      </c>
      <c r="L1609" s="729">
        <v>846.47</v>
      </c>
      <c r="M1609" s="729">
        <v>3385.88</v>
      </c>
      <c r="N1609" s="728">
        <v>4</v>
      </c>
      <c r="O1609" s="813">
        <v>2</v>
      </c>
      <c r="P1609" s="729">
        <v>2539.41</v>
      </c>
      <c r="Q1609" s="746">
        <v>0.74999999999999989</v>
      </c>
      <c r="R1609" s="728">
        <v>3</v>
      </c>
      <c r="S1609" s="746">
        <v>0.75</v>
      </c>
      <c r="T1609" s="813">
        <v>1.5</v>
      </c>
      <c r="U1609" s="769">
        <v>0.75</v>
      </c>
    </row>
    <row r="1610" spans="1:21" ht="14.4" customHeight="1" x14ac:dyDescent="0.3">
      <c r="A1610" s="727">
        <v>32</v>
      </c>
      <c r="B1610" s="728" t="s">
        <v>2677</v>
      </c>
      <c r="C1610" s="728" t="s">
        <v>2683</v>
      </c>
      <c r="D1610" s="811" t="s">
        <v>5087</v>
      </c>
      <c r="E1610" s="812" t="s">
        <v>2708</v>
      </c>
      <c r="F1610" s="728" t="s">
        <v>2678</v>
      </c>
      <c r="G1610" s="728" t="s">
        <v>2751</v>
      </c>
      <c r="H1610" s="728" t="s">
        <v>661</v>
      </c>
      <c r="I1610" s="728" t="s">
        <v>2260</v>
      </c>
      <c r="J1610" s="728" t="s">
        <v>2261</v>
      </c>
      <c r="K1610" s="728" t="s">
        <v>2262</v>
      </c>
      <c r="L1610" s="729">
        <v>3231.81</v>
      </c>
      <c r="M1610" s="729">
        <v>9695.43</v>
      </c>
      <c r="N1610" s="728">
        <v>3</v>
      </c>
      <c r="O1610" s="813">
        <v>2</v>
      </c>
      <c r="P1610" s="729">
        <v>3231.81</v>
      </c>
      <c r="Q1610" s="746">
        <v>0.33333333333333331</v>
      </c>
      <c r="R1610" s="728">
        <v>1</v>
      </c>
      <c r="S1610" s="746">
        <v>0.33333333333333331</v>
      </c>
      <c r="T1610" s="813">
        <v>1</v>
      </c>
      <c r="U1610" s="769">
        <v>0.5</v>
      </c>
    </row>
    <row r="1611" spans="1:21" ht="14.4" customHeight="1" x14ac:dyDescent="0.3">
      <c r="A1611" s="727">
        <v>32</v>
      </c>
      <c r="B1611" s="728" t="s">
        <v>2677</v>
      </c>
      <c r="C1611" s="728" t="s">
        <v>2683</v>
      </c>
      <c r="D1611" s="811" t="s">
        <v>5087</v>
      </c>
      <c r="E1611" s="812" t="s">
        <v>2708</v>
      </c>
      <c r="F1611" s="728" t="s">
        <v>2678</v>
      </c>
      <c r="G1611" s="728" t="s">
        <v>2962</v>
      </c>
      <c r="H1611" s="728" t="s">
        <v>568</v>
      </c>
      <c r="I1611" s="728" t="s">
        <v>2963</v>
      </c>
      <c r="J1611" s="728" t="s">
        <v>1003</v>
      </c>
      <c r="K1611" s="728" t="s">
        <v>2964</v>
      </c>
      <c r="L1611" s="729">
        <v>105.63</v>
      </c>
      <c r="M1611" s="729">
        <v>1690.08</v>
      </c>
      <c r="N1611" s="728">
        <v>16</v>
      </c>
      <c r="O1611" s="813">
        <v>2.5</v>
      </c>
      <c r="P1611" s="729">
        <v>1690.08</v>
      </c>
      <c r="Q1611" s="746">
        <v>1</v>
      </c>
      <c r="R1611" s="728">
        <v>16</v>
      </c>
      <c r="S1611" s="746">
        <v>1</v>
      </c>
      <c r="T1611" s="813">
        <v>2.5</v>
      </c>
      <c r="U1611" s="769">
        <v>1</v>
      </c>
    </row>
    <row r="1612" spans="1:21" ht="14.4" customHeight="1" x14ac:dyDescent="0.3">
      <c r="A1612" s="727">
        <v>32</v>
      </c>
      <c r="B1612" s="728" t="s">
        <v>2677</v>
      </c>
      <c r="C1612" s="728" t="s">
        <v>2683</v>
      </c>
      <c r="D1612" s="811" t="s">
        <v>5087</v>
      </c>
      <c r="E1612" s="812" t="s">
        <v>2708</v>
      </c>
      <c r="F1612" s="728" t="s">
        <v>2678</v>
      </c>
      <c r="G1612" s="728" t="s">
        <v>2815</v>
      </c>
      <c r="H1612" s="728" t="s">
        <v>568</v>
      </c>
      <c r="I1612" s="728" t="s">
        <v>2816</v>
      </c>
      <c r="J1612" s="728" t="s">
        <v>1042</v>
      </c>
      <c r="K1612" s="728" t="s">
        <v>2817</v>
      </c>
      <c r="L1612" s="729">
        <v>420.07</v>
      </c>
      <c r="M1612" s="729">
        <v>5460.91</v>
      </c>
      <c r="N1612" s="728">
        <v>13</v>
      </c>
      <c r="O1612" s="813">
        <v>7.5</v>
      </c>
      <c r="P1612" s="729">
        <v>1680.28</v>
      </c>
      <c r="Q1612" s="746">
        <v>0.30769230769230771</v>
      </c>
      <c r="R1612" s="728">
        <v>4</v>
      </c>
      <c r="S1612" s="746">
        <v>0.30769230769230771</v>
      </c>
      <c r="T1612" s="813">
        <v>3</v>
      </c>
      <c r="U1612" s="769">
        <v>0.4</v>
      </c>
    </row>
    <row r="1613" spans="1:21" ht="14.4" customHeight="1" x14ac:dyDescent="0.3">
      <c r="A1613" s="727">
        <v>32</v>
      </c>
      <c r="B1613" s="728" t="s">
        <v>2677</v>
      </c>
      <c r="C1613" s="728" t="s">
        <v>2683</v>
      </c>
      <c r="D1613" s="811" t="s">
        <v>5087</v>
      </c>
      <c r="E1613" s="812" t="s">
        <v>2708</v>
      </c>
      <c r="F1613" s="728" t="s">
        <v>2678</v>
      </c>
      <c r="G1613" s="728" t="s">
        <v>2815</v>
      </c>
      <c r="H1613" s="728" t="s">
        <v>568</v>
      </c>
      <c r="I1613" s="728" t="s">
        <v>2816</v>
      </c>
      <c r="J1613" s="728" t="s">
        <v>1042</v>
      </c>
      <c r="K1613" s="728" t="s">
        <v>2817</v>
      </c>
      <c r="L1613" s="729">
        <v>421.79</v>
      </c>
      <c r="M1613" s="729">
        <v>3796.1100000000006</v>
      </c>
      <c r="N1613" s="728">
        <v>9</v>
      </c>
      <c r="O1613" s="813">
        <v>4.5</v>
      </c>
      <c r="P1613" s="729">
        <v>2530.7400000000002</v>
      </c>
      <c r="Q1613" s="746">
        <v>0.66666666666666663</v>
      </c>
      <c r="R1613" s="728">
        <v>6</v>
      </c>
      <c r="S1613" s="746">
        <v>0.66666666666666663</v>
      </c>
      <c r="T1613" s="813">
        <v>2.5</v>
      </c>
      <c r="U1613" s="769">
        <v>0.55555555555555558</v>
      </c>
    </row>
    <row r="1614" spans="1:21" ht="14.4" customHeight="1" x14ac:dyDescent="0.3">
      <c r="A1614" s="727">
        <v>32</v>
      </c>
      <c r="B1614" s="728" t="s">
        <v>2677</v>
      </c>
      <c r="C1614" s="728" t="s">
        <v>2683</v>
      </c>
      <c r="D1614" s="811" t="s">
        <v>5087</v>
      </c>
      <c r="E1614" s="812" t="s">
        <v>2708</v>
      </c>
      <c r="F1614" s="728" t="s">
        <v>2678</v>
      </c>
      <c r="G1614" s="728" t="s">
        <v>3321</v>
      </c>
      <c r="H1614" s="728" t="s">
        <v>568</v>
      </c>
      <c r="I1614" s="728" t="s">
        <v>3322</v>
      </c>
      <c r="J1614" s="728" t="s">
        <v>1031</v>
      </c>
      <c r="K1614" s="728" t="s">
        <v>3323</v>
      </c>
      <c r="L1614" s="729">
        <v>1860.93</v>
      </c>
      <c r="M1614" s="729">
        <v>3721.86</v>
      </c>
      <c r="N1614" s="728">
        <v>2</v>
      </c>
      <c r="O1614" s="813">
        <v>1</v>
      </c>
      <c r="P1614" s="729"/>
      <c r="Q1614" s="746">
        <v>0</v>
      </c>
      <c r="R1614" s="728"/>
      <c r="S1614" s="746">
        <v>0</v>
      </c>
      <c r="T1614" s="813"/>
      <c r="U1614" s="769">
        <v>0</v>
      </c>
    </row>
    <row r="1615" spans="1:21" ht="14.4" customHeight="1" x14ac:dyDescent="0.3">
      <c r="A1615" s="727">
        <v>32</v>
      </c>
      <c r="B1615" s="728" t="s">
        <v>2677</v>
      </c>
      <c r="C1615" s="728" t="s">
        <v>2683</v>
      </c>
      <c r="D1615" s="811" t="s">
        <v>5087</v>
      </c>
      <c r="E1615" s="812" t="s">
        <v>2708</v>
      </c>
      <c r="F1615" s="728" t="s">
        <v>2678</v>
      </c>
      <c r="G1615" s="728" t="s">
        <v>2752</v>
      </c>
      <c r="H1615" s="728" t="s">
        <v>568</v>
      </c>
      <c r="I1615" s="728" t="s">
        <v>2753</v>
      </c>
      <c r="J1615" s="728" t="s">
        <v>1001</v>
      </c>
      <c r="K1615" s="728" t="s">
        <v>2754</v>
      </c>
      <c r="L1615" s="729">
        <v>33</v>
      </c>
      <c r="M1615" s="729">
        <v>66</v>
      </c>
      <c r="N1615" s="728">
        <v>2</v>
      </c>
      <c r="O1615" s="813">
        <v>0.5</v>
      </c>
      <c r="P1615" s="729">
        <v>66</v>
      </c>
      <c r="Q1615" s="746">
        <v>1</v>
      </c>
      <c r="R1615" s="728">
        <v>2</v>
      </c>
      <c r="S1615" s="746">
        <v>1</v>
      </c>
      <c r="T1615" s="813">
        <v>0.5</v>
      </c>
      <c r="U1615" s="769">
        <v>1</v>
      </c>
    </row>
    <row r="1616" spans="1:21" ht="14.4" customHeight="1" x14ac:dyDescent="0.3">
      <c r="A1616" s="727">
        <v>32</v>
      </c>
      <c r="B1616" s="728" t="s">
        <v>2677</v>
      </c>
      <c r="C1616" s="728" t="s">
        <v>2683</v>
      </c>
      <c r="D1616" s="811" t="s">
        <v>5087</v>
      </c>
      <c r="E1616" s="812" t="s">
        <v>2708</v>
      </c>
      <c r="F1616" s="728" t="s">
        <v>2678</v>
      </c>
      <c r="G1616" s="728" t="s">
        <v>3492</v>
      </c>
      <c r="H1616" s="728" t="s">
        <v>568</v>
      </c>
      <c r="I1616" s="728" t="s">
        <v>3493</v>
      </c>
      <c r="J1616" s="728" t="s">
        <v>3494</v>
      </c>
      <c r="K1616" s="728" t="s">
        <v>3495</v>
      </c>
      <c r="L1616" s="729">
        <v>2615.92</v>
      </c>
      <c r="M1616" s="729">
        <v>5231.84</v>
      </c>
      <c r="N1616" s="728">
        <v>2</v>
      </c>
      <c r="O1616" s="813">
        <v>2</v>
      </c>
      <c r="P1616" s="729">
        <v>5231.84</v>
      </c>
      <c r="Q1616" s="746">
        <v>1</v>
      </c>
      <c r="R1616" s="728">
        <v>2</v>
      </c>
      <c r="S1616" s="746">
        <v>1</v>
      </c>
      <c r="T1616" s="813">
        <v>2</v>
      </c>
      <c r="U1616" s="769">
        <v>1</v>
      </c>
    </row>
    <row r="1617" spans="1:21" ht="14.4" customHeight="1" x14ac:dyDescent="0.3">
      <c r="A1617" s="727">
        <v>32</v>
      </c>
      <c r="B1617" s="728" t="s">
        <v>2677</v>
      </c>
      <c r="C1617" s="728" t="s">
        <v>2683</v>
      </c>
      <c r="D1617" s="811" t="s">
        <v>5087</v>
      </c>
      <c r="E1617" s="812" t="s">
        <v>2708</v>
      </c>
      <c r="F1617" s="728" t="s">
        <v>2678</v>
      </c>
      <c r="G1617" s="728" t="s">
        <v>3492</v>
      </c>
      <c r="H1617" s="728" t="s">
        <v>568</v>
      </c>
      <c r="I1617" s="728" t="s">
        <v>3602</v>
      </c>
      <c r="J1617" s="728" t="s">
        <v>3494</v>
      </c>
      <c r="K1617" s="728" t="s">
        <v>3603</v>
      </c>
      <c r="L1617" s="729">
        <v>0</v>
      </c>
      <c r="M1617" s="729">
        <v>0</v>
      </c>
      <c r="N1617" s="728">
        <v>4</v>
      </c>
      <c r="O1617" s="813">
        <v>1</v>
      </c>
      <c r="P1617" s="729">
        <v>0</v>
      </c>
      <c r="Q1617" s="746"/>
      <c r="R1617" s="728">
        <v>4</v>
      </c>
      <c r="S1617" s="746">
        <v>1</v>
      </c>
      <c r="T1617" s="813">
        <v>1</v>
      </c>
      <c r="U1617" s="769">
        <v>1</v>
      </c>
    </row>
    <row r="1618" spans="1:21" ht="14.4" customHeight="1" x14ac:dyDescent="0.3">
      <c r="A1618" s="727">
        <v>32</v>
      </c>
      <c r="B1618" s="728" t="s">
        <v>2677</v>
      </c>
      <c r="C1618" s="728" t="s">
        <v>2683</v>
      </c>
      <c r="D1618" s="811" t="s">
        <v>5087</v>
      </c>
      <c r="E1618" s="812" t="s">
        <v>2708</v>
      </c>
      <c r="F1618" s="728" t="s">
        <v>2678</v>
      </c>
      <c r="G1618" s="728" t="s">
        <v>3172</v>
      </c>
      <c r="H1618" s="728" t="s">
        <v>568</v>
      </c>
      <c r="I1618" s="728" t="s">
        <v>4137</v>
      </c>
      <c r="J1618" s="728" t="s">
        <v>2700</v>
      </c>
      <c r="K1618" s="728"/>
      <c r="L1618" s="729">
        <v>0</v>
      </c>
      <c r="M1618" s="729">
        <v>0</v>
      </c>
      <c r="N1618" s="728">
        <v>1</v>
      </c>
      <c r="O1618" s="813">
        <v>0.5</v>
      </c>
      <c r="P1618" s="729">
        <v>0</v>
      </c>
      <c r="Q1618" s="746"/>
      <c r="R1618" s="728">
        <v>1</v>
      </c>
      <c r="S1618" s="746">
        <v>1</v>
      </c>
      <c r="T1618" s="813">
        <v>0.5</v>
      </c>
      <c r="U1618" s="769">
        <v>1</v>
      </c>
    </row>
    <row r="1619" spans="1:21" ht="14.4" customHeight="1" x14ac:dyDescent="0.3">
      <c r="A1619" s="727">
        <v>32</v>
      </c>
      <c r="B1619" s="728" t="s">
        <v>2677</v>
      </c>
      <c r="C1619" s="728" t="s">
        <v>2683</v>
      </c>
      <c r="D1619" s="811" t="s">
        <v>5087</v>
      </c>
      <c r="E1619" s="812" t="s">
        <v>2708</v>
      </c>
      <c r="F1619" s="728" t="s">
        <v>2678</v>
      </c>
      <c r="G1619" s="728" t="s">
        <v>4138</v>
      </c>
      <c r="H1619" s="728" t="s">
        <v>568</v>
      </c>
      <c r="I1619" s="728" t="s">
        <v>4139</v>
      </c>
      <c r="J1619" s="728" t="s">
        <v>4140</v>
      </c>
      <c r="K1619" s="728" t="s">
        <v>4141</v>
      </c>
      <c r="L1619" s="729">
        <v>5.71</v>
      </c>
      <c r="M1619" s="729">
        <v>11.42</v>
      </c>
      <c r="N1619" s="728">
        <v>2</v>
      </c>
      <c r="O1619" s="813">
        <v>1.5</v>
      </c>
      <c r="P1619" s="729"/>
      <c r="Q1619" s="746">
        <v>0</v>
      </c>
      <c r="R1619" s="728"/>
      <c r="S1619" s="746">
        <v>0</v>
      </c>
      <c r="T1619" s="813"/>
      <c r="U1619" s="769">
        <v>0</v>
      </c>
    </row>
    <row r="1620" spans="1:21" ht="14.4" customHeight="1" x14ac:dyDescent="0.3">
      <c r="A1620" s="727">
        <v>32</v>
      </c>
      <c r="B1620" s="728" t="s">
        <v>2677</v>
      </c>
      <c r="C1620" s="728" t="s">
        <v>2683</v>
      </c>
      <c r="D1620" s="811" t="s">
        <v>5087</v>
      </c>
      <c r="E1620" s="812" t="s">
        <v>2708</v>
      </c>
      <c r="F1620" s="728" t="s">
        <v>2678</v>
      </c>
      <c r="G1620" s="728" t="s">
        <v>4138</v>
      </c>
      <c r="H1620" s="728" t="s">
        <v>568</v>
      </c>
      <c r="I1620" s="728" t="s">
        <v>4142</v>
      </c>
      <c r="J1620" s="728" t="s">
        <v>4143</v>
      </c>
      <c r="K1620" s="728" t="s">
        <v>2495</v>
      </c>
      <c r="L1620" s="729">
        <v>8.7899999999999991</v>
      </c>
      <c r="M1620" s="729">
        <v>8.7899999999999991</v>
      </c>
      <c r="N1620" s="728">
        <v>1</v>
      </c>
      <c r="O1620" s="813">
        <v>0.5</v>
      </c>
      <c r="P1620" s="729">
        <v>8.7899999999999991</v>
      </c>
      <c r="Q1620" s="746">
        <v>1</v>
      </c>
      <c r="R1620" s="728">
        <v>1</v>
      </c>
      <c r="S1620" s="746">
        <v>1</v>
      </c>
      <c r="T1620" s="813">
        <v>0.5</v>
      </c>
      <c r="U1620" s="769">
        <v>1</v>
      </c>
    </row>
    <row r="1621" spans="1:21" ht="14.4" customHeight="1" x14ac:dyDescent="0.3">
      <c r="A1621" s="727">
        <v>32</v>
      </c>
      <c r="B1621" s="728" t="s">
        <v>2677</v>
      </c>
      <c r="C1621" s="728" t="s">
        <v>2683</v>
      </c>
      <c r="D1621" s="811" t="s">
        <v>5087</v>
      </c>
      <c r="E1621" s="812" t="s">
        <v>2708</v>
      </c>
      <c r="F1621" s="728" t="s">
        <v>2678</v>
      </c>
      <c r="G1621" s="728" t="s">
        <v>2755</v>
      </c>
      <c r="H1621" s="728" t="s">
        <v>568</v>
      </c>
      <c r="I1621" s="728" t="s">
        <v>2756</v>
      </c>
      <c r="J1621" s="728" t="s">
        <v>1022</v>
      </c>
      <c r="K1621" s="728" t="s">
        <v>2757</v>
      </c>
      <c r="L1621" s="729">
        <v>98.75</v>
      </c>
      <c r="M1621" s="729">
        <v>98.75</v>
      </c>
      <c r="N1621" s="728">
        <v>1</v>
      </c>
      <c r="O1621" s="813">
        <v>0.5</v>
      </c>
      <c r="P1621" s="729"/>
      <c r="Q1621" s="746">
        <v>0</v>
      </c>
      <c r="R1621" s="728"/>
      <c r="S1621" s="746">
        <v>0</v>
      </c>
      <c r="T1621" s="813"/>
      <c r="U1621" s="769">
        <v>0</v>
      </c>
    </row>
    <row r="1622" spans="1:21" ht="14.4" customHeight="1" x14ac:dyDescent="0.3">
      <c r="A1622" s="727">
        <v>32</v>
      </c>
      <c r="B1622" s="728" t="s">
        <v>2677</v>
      </c>
      <c r="C1622" s="728" t="s">
        <v>2683</v>
      </c>
      <c r="D1622" s="811" t="s">
        <v>5087</v>
      </c>
      <c r="E1622" s="812" t="s">
        <v>2708</v>
      </c>
      <c r="F1622" s="728" t="s">
        <v>2678</v>
      </c>
      <c r="G1622" s="728" t="s">
        <v>3335</v>
      </c>
      <c r="H1622" s="728" t="s">
        <v>568</v>
      </c>
      <c r="I1622" s="728" t="s">
        <v>3336</v>
      </c>
      <c r="J1622" s="728" t="s">
        <v>3337</v>
      </c>
      <c r="K1622" s="728" t="s">
        <v>3338</v>
      </c>
      <c r="L1622" s="729">
        <v>0</v>
      </c>
      <c r="M1622" s="729">
        <v>0</v>
      </c>
      <c r="N1622" s="728">
        <v>3</v>
      </c>
      <c r="O1622" s="813">
        <v>1</v>
      </c>
      <c r="P1622" s="729"/>
      <c r="Q1622" s="746"/>
      <c r="R1622" s="728"/>
      <c r="S1622" s="746">
        <v>0</v>
      </c>
      <c r="T1622" s="813"/>
      <c r="U1622" s="769">
        <v>0</v>
      </c>
    </row>
    <row r="1623" spans="1:21" ht="14.4" customHeight="1" x14ac:dyDescent="0.3">
      <c r="A1623" s="727">
        <v>32</v>
      </c>
      <c r="B1623" s="728" t="s">
        <v>2677</v>
      </c>
      <c r="C1623" s="728" t="s">
        <v>2683</v>
      </c>
      <c r="D1623" s="811" t="s">
        <v>5087</v>
      </c>
      <c r="E1623" s="812" t="s">
        <v>2708</v>
      </c>
      <c r="F1623" s="728" t="s">
        <v>2678</v>
      </c>
      <c r="G1623" s="728" t="s">
        <v>2758</v>
      </c>
      <c r="H1623" s="728" t="s">
        <v>568</v>
      </c>
      <c r="I1623" s="728" t="s">
        <v>3343</v>
      </c>
      <c r="J1623" s="728" t="s">
        <v>3071</v>
      </c>
      <c r="K1623" s="728" t="s">
        <v>3344</v>
      </c>
      <c r="L1623" s="729">
        <v>58.63</v>
      </c>
      <c r="M1623" s="729">
        <v>351.78000000000003</v>
      </c>
      <c r="N1623" s="728">
        <v>6</v>
      </c>
      <c r="O1623" s="813">
        <v>4.5</v>
      </c>
      <c r="P1623" s="729">
        <v>175.89000000000001</v>
      </c>
      <c r="Q1623" s="746">
        <v>0.5</v>
      </c>
      <c r="R1623" s="728">
        <v>3</v>
      </c>
      <c r="S1623" s="746">
        <v>0.5</v>
      </c>
      <c r="T1623" s="813">
        <v>2.5</v>
      </c>
      <c r="U1623" s="769">
        <v>0.55555555555555558</v>
      </c>
    </row>
    <row r="1624" spans="1:21" ht="14.4" customHeight="1" x14ac:dyDescent="0.3">
      <c r="A1624" s="727">
        <v>32</v>
      </c>
      <c r="B1624" s="728" t="s">
        <v>2677</v>
      </c>
      <c r="C1624" s="728" t="s">
        <v>2683</v>
      </c>
      <c r="D1624" s="811" t="s">
        <v>5087</v>
      </c>
      <c r="E1624" s="812" t="s">
        <v>2708</v>
      </c>
      <c r="F1624" s="728" t="s">
        <v>2678</v>
      </c>
      <c r="G1624" s="728" t="s">
        <v>2758</v>
      </c>
      <c r="H1624" s="728" t="s">
        <v>568</v>
      </c>
      <c r="I1624" s="728" t="s">
        <v>2759</v>
      </c>
      <c r="J1624" s="728" t="s">
        <v>2760</v>
      </c>
      <c r="K1624" s="728" t="s">
        <v>2761</v>
      </c>
      <c r="L1624" s="729">
        <v>58.62</v>
      </c>
      <c r="M1624" s="729">
        <v>117.24</v>
      </c>
      <c r="N1624" s="728">
        <v>2</v>
      </c>
      <c r="O1624" s="813">
        <v>1</v>
      </c>
      <c r="P1624" s="729"/>
      <c r="Q1624" s="746">
        <v>0</v>
      </c>
      <c r="R1624" s="728"/>
      <c r="S1624" s="746">
        <v>0</v>
      </c>
      <c r="T1624" s="813"/>
      <c r="U1624" s="769">
        <v>0</v>
      </c>
    </row>
    <row r="1625" spans="1:21" ht="14.4" customHeight="1" x14ac:dyDescent="0.3">
      <c r="A1625" s="727">
        <v>32</v>
      </c>
      <c r="B1625" s="728" t="s">
        <v>2677</v>
      </c>
      <c r="C1625" s="728" t="s">
        <v>2683</v>
      </c>
      <c r="D1625" s="811" t="s">
        <v>5087</v>
      </c>
      <c r="E1625" s="812" t="s">
        <v>2708</v>
      </c>
      <c r="F1625" s="728" t="s">
        <v>2678</v>
      </c>
      <c r="G1625" s="728" t="s">
        <v>2729</v>
      </c>
      <c r="H1625" s="728" t="s">
        <v>568</v>
      </c>
      <c r="I1625" s="728" t="s">
        <v>2730</v>
      </c>
      <c r="J1625" s="728" t="s">
        <v>2731</v>
      </c>
      <c r="K1625" s="728" t="s">
        <v>2732</v>
      </c>
      <c r="L1625" s="729">
        <v>88.76</v>
      </c>
      <c r="M1625" s="729">
        <v>355.04</v>
      </c>
      <c r="N1625" s="728">
        <v>4</v>
      </c>
      <c r="O1625" s="813">
        <v>1</v>
      </c>
      <c r="P1625" s="729"/>
      <c r="Q1625" s="746">
        <v>0</v>
      </c>
      <c r="R1625" s="728"/>
      <c r="S1625" s="746">
        <v>0</v>
      </c>
      <c r="T1625" s="813"/>
      <c r="U1625" s="769">
        <v>0</v>
      </c>
    </row>
    <row r="1626" spans="1:21" ht="14.4" customHeight="1" x14ac:dyDescent="0.3">
      <c r="A1626" s="727">
        <v>32</v>
      </c>
      <c r="B1626" s="728" t="s">
        <v>2677</v>
      </c>
      <c r="C1626" s="728" t="s">
        <v>2683</v>
      </c>
      <c r="D1626" s="811" t="s">
        <v>5087</v>
      </c>
      <c r="E1626" s="812" t="s">
        <v>2708</v>
      </c>
      <c r="F1626" s="728" t="s">
        <v>2678</v>
      </c>
      <c r="G1626" s="728" t="s">
        <v>3352</v>
      </c>
      <c r="H1626" s="728" t="s">
        <v>661</v>
      </c>
      <c r="I1626" s="728" t="s">
        <v>3526</v>
      </c>
      <c r="J1626" s="728" t="s">
        <v>825</v>
      </c>
      <c r="K1626" s="728" t="s">
        <v>2465</v>
      </c>
      <c r="L1626" s="729">
        <v>0</v>
      </c>
      <c r="M1626" s="729">
        <v>0</v>
      </c>
      <c r="N1626" s="728">
        <v>1</v>
      </c>
      <c r="O1626" s="813">
        <v>0.5</v>
      </c>
      <c r="P1626" s="729">
        <v>0</v>
      </c>
      <c r="Q1626" s="746"/>
      <c r="R1626" s="728">
        <v>1</v>
      </c>
      <c r="S1626" s="746">
        <v>1</v>
      </c>
      <c r="T1626" s="813">
        <v>0.5</v>
      </c>
      <c r="U1626" s="769">
        <v>1</v>
      </c>
    </row>
    <row r="1627" spans="1:21" ht="14.4" customHeight="1" x14ac:dyDescent="0.3">
      <c r="A1627" s="727">
        <v>32</v>
      </c>
      <c r="B1627" s="728" t="s">
        <v>2677</v>
      </c>
      <c r="C1627" s="728" t="s">
        <v>2683</v>
      </c>
      <c r="D1627" s="811" t="s">
        <v>5087</v>
      </c>
      <c r="E1627" s="812" t="s">
        <v>2708</v>
      </c>
      <c r="F1627" s="728" t="s">
        <v>2678</v>
      </c>
      <c r="G1627" s="728" t="s">
        <v>3613</v>
      </c>
      <c r="H1627" s="728" t="s">
        <v>661</v>
      </c>
      <c r="I1627" s="728" t="s">
        <v>3985</v>
      </c>
      <c r="J1627" s="728" t="s">
        <v>3615</v>
      </c>
      <c r="K1627" s="728" t="s">
        <v>3986</v>
      </c>
      <c r="L1627" s="729">
        <v>64.5</v>
      </c>
      <c r="M1627" s="729">
        <v>64.5</v>
      </c>
      <c r="N1627" s="728">
        <v>1</v>
      </c>
      <c r="O1627" s="813">
        <v>0.5</v>
      </c>
      <c r="P1627" s="729">
        <v>64.5</v>
      </c>
      <c r="Q1627" s="746">
        <v>1</v>
      </c>
      <c r="R1627" s="728">
        <v>1</v>
      </c>
      <c r="S1627" s="746">
        <v>1</v>
      </c>
      <c r="T1627" s="813">
        <v>0.5</v>
      </c>
      <c r="U1627" s="769">
        <v>1</v>
      </c>
    </row>
    <row r="1628" spans="1:21" ht="14.4" customHeight="1" x14ac:dyDescent="0.3">
      <c r="A1628" s="727">
        <v>32</v>
      </c>
      <c r="B1628" s="728" t="s">
        <v>2677</v>
      </c>
      <c r="C1628" s="728" t="s">
        <v>2683</v>
      </c>
      <c r="D1628" s="811" t="s">
        <v>5087</v>
      </c>
      <c r="E1628" s="812" t="s">
        <v>2708</v>
      </c>
      <c r="F1628" s="728" t="s">
        <v>2678</v>
      </c>
      <c r="G1628" s="728" t="s">
        <v>2902</v>
      </c>
      <c r="H1628" s="728" t="s">
        <v>568</v>
      </c>
      <c r="I1628" s="728" t="s">
        <v>2903</v>
      </c>
      <c r="J1628" s="728" t="s">
        <v>863</v>
      </c>
      <c r="K1628" s="728" t="s">
        <v>2814</v>
      </c>
      <c r="L1628" s="729">
        <v>0</v>
      </c>
      <c r="M1628" s="729">
        <v>0</v>
      </c>
      <c r="N1628" s="728">
        <v>2</v>
      </c>
      <c r="O1628" s="813">
        <v>1.5</v>
      </c>
      <c r="P1628" s="729">
        <v>0</v>
      </c>
      <c r="Q1628" s="746"/>
      <c r="R1628" s="728">
        <v>2</v>
      </c>
      <c r="S1628" s="746">
        <v>1</v>
      </c>
      <c r="T1628" s="813">
        <v>1.5</v>
      </c>
      <c r="U1628" s="769">
        <v>1</v>
      </c>
    </row>
    <row r="1629" spans="1:21" ht="14.4" customHeight="1" x14ac:dyDescent="0.3">
      <c r="A1629" s="727">
        <v>32</v>
      </c>
      <c r="B1629" s="728" t="s">
        <v>2677</v>
      </c>
      <c r="C1629" s="728" t="s">
        <v>2683</v>
      </c>
      <c r="D1629" s="811" t="s">
        <v>5087</v>
      </c>
      <c r="E1629" s="812" t="s">
        <v>2708</v>
      </c>
      <c r="F1629" s="728" t="s">
        <v>2678</v>
      </c>
      <c r="G1629" s="728" t="s">
        <v>3188</v>
      </c>
      <c r="H1629" s="728" t="s">
        <v>568</v>
      </c>
      <c r="I1629" s="728" t="s">
        <v>3189</v>
      </c>
      <c r="J1629" s="728" t="s">
        <v>3190</v>
      </c>
      <c r="K1629" s="728" t="s">
        <v>3191</v>
      </c>
      <c r="L1629" s="729">
        <v>727.03</v>
      </c>
      <c r="M1629" s="729">
        <v>1454.06</v>
      </c>
      <c r="N1629" s="728">
        <v>2</v>
      </c>
      <c r="O1629" s="813">
        <v>0.5</v>
      </c>
      <c r="P1629" s="729"/>
      <c r="Q1629" s="746">
        <v>0</v>
      </c>
      <c r="R1629" s="728"/>
      <c r="S1629" s="746">
        <v>0</v>
      </c>
      <c r="T1629" s="813"/>
      <c r="U1629" s="769">
        <v>0</v>
      </c>
    </row>
    <row r="1630" spans="1:21" ht="14.4" customHeight="1" x14ac:dyDescent="0.3">
      <c r="A1630" s="727">
        <v>32</v>
      </c>
      <c r="B1630" s="728" t="s">
        <v>2677</v>
      </c>
      <c r="C1630" s="728" t="s">
        <v>2683</v>
      </c>
      <c r="D1630" s="811" t="s">
        <v>5087</v>
      </c>
      <c r="E1630" s="812" t="s">
        <v>2708</v>
      </c>
      <c r="F1630" s="728" t="s">
        <v>2678</v>
      </c>
      <c r="G1630" s="728" t="s">
        <v>2904</v>
      </c>
      <c r="H1630" s="728" t="s">
        <v>568</v>
      </c>
      <c r="I1630" s="728" t="s">
        <v>3148</v>
      </c>
      <c r="J1630" s="728" t="s">
        <v>3149</v>
      </c>
      <c r="K1630" s="728" t="s">
        <v>3150</v>
      </c>
      <c r="L1630" s="729">
        <v>70.23</v>
      </c>
      <c r="M1630" s="729">
        <v>140.46</v>
      </c>
      <c r="N1630" s="728">
        <v>2</v>
      </c>
      <c r="O1630" s="813">
        <v>0.5</v>
      </c>
      <c r="P1630" s="729">
        <v>140.46</v>
      </c>
      <c r="Q1630" s="746">
        <v>1</v>
      </c>
      <c r="R1630" s="728">
        <v>2</v>
      </c>
      <c r="S1630" s="746">
        <v>1</v>
      </c>
      <c r="T1630" s="813">
        <v>0.5</v>
      </c>
      <c r="U1630" s="769">
        <v>1</v>
      </c>
    </row>
    <row r="1631" spans="1:21" ht="14.4" customHeight="1" x14ac:dyDescent="0.3">
      <c r="A1631" s="727">
        <v>32</v>
      </c>
      <c r="B1631" s="728" t="s">
        <v>2677</v>
      </c>
      <c r="C1631" s="728" t="s">
        <v>2683</v>
      </c>
      <c r="D1631" s="811" t="s">
        <v>5087</v>
      </c>
      <c r="E1631" s="812" t="s">
        <v>2708</v>
      </c>
      <c r="F1631" s="728" t="s">
        <v>2678</v>
      </c>
      <c r="G1631" s="728" t="s">
        <v>2762</v>
      </c>
      <c r="H1631" s="728" t="s">
        <v>661</v>
      </c>
      <c r="I1631" s="728" t="s">
        <v>2763</v>
      </c>
      <c r="J1631" s="728" t="s">
        <v>895</v>
      </c>
      <c r="K1631" s="728" t="s">
        <v>2137</v>
      </c>
      <c r="L1631" s="729">
        <v>368.16</v>
      </c>
      <c r="M1631" s="729">
        <v>3313.4400000000005</v>
      </c>
      <c r="N1631" s="728">
        <v>9</v>
      </c>
      <c r="O1631" s="813">
        <v>2</v>
      </c>
      <c r="P1631" s="729">
        <v>3313.4400000000005</v>
      </c>
      <c r="Q1631" s="746">
        <v>1</v>
      </c>
      <c r="R1631" s="728">
        <v>9</v>
      </c>
      <c r="S1631" s="746">
        <v>1</v>
      </c>
      <c r="T1631" s="813">
        <v>2</v>
      </c>
      <c r="U1631" s="769">
        <v>1</v>
      </c>
    </row>
    <row r="1632" spans="1:21" ht="14.4" customHeight="1" x14ac:dyDescent="0.3">
      <c r="A1632" s="727">
        <v>32</v>
      </c>
      <c r="B1632" s="728" t="s">
        <v>2677</v>
      </c>
      <c r="C1632" s="728" t="s">
        <v>2683</v>
      </c>
      <c r="D1632" s="811" t="s">
        <v>5087</v>
      </c>
      <c r="E1632" s="812" t="s">
        <v>2708</v>
      </c>
      <c r="F1632" s="728" t="s">
        <v>2678</v>
      </c>
      <c r="G1632" s="728" t="s">
        <v>2762</v>
      </c>
      <c r="H1632" s="728" t="s">
        <v>661</v>
      </c>
      <c r="I1632" s="728" t="s">
        <v>2764</v>
      </c>
      <c r="J1632" s="728" t="s">
        <v>895</v>
      </c>
      <c r="K1632" s="728" t="s">
        <v>2143</v>
      </c>
      <c r="L1632" s="729">
        <v>490.89</v>
      </c>
      <c r="M1632" s="729">
        <v>22090.05</v>
      </c>
      <c r="N1632" s="728">
        <v>45</v>
      </c>
      <c r="O1632" s="813">
        <v>7</v>
      </c>
      <c r="P1632" s="729">
        <v>21108.27</v>
      </c>
      <c r="Q1632" s="746">
        <v>0.9555555555555556</v>
      </c>
      <c r="R1632" s="728">
        <v>43</v>
      </c>
      <c r="S1632" s="746">
        <v>0.9555555555555556</v>
      </c>
      <c r="T1632" s="813">
        <v>6</v>
      </c>
      <c r="U1632" s="769">
        <v>0.8571428571428571</v>
      </c>
    </row>
    <row r="1633" spans="1:21" ht="14.4" customHeight="1" x14ac:dyDescent="0.3">
      <c r="A1633" s="727">
        <v>32</v>
      </c>
      <c r="B1633" s="728" t="s">
        <v>2677</v>
      </c>
      <c r="C1633" s="728" t="s">
        <v>2683</v>
      </c>
      <c r="D1633" s="811" t="s">
        <v>5087</v>
      </c>
      <c r="E1633" s="812" t="s">
        <v>2708</v>
      </c>
      <c r="F1633" s="728" t="s">
        <v>2678</v>
      </c>
      <c r="G1633" s="728" t="s">
        <v>2762</v>
      </c>
      <c r="H1633" s="728" t="s">
        <v>661</v>
      </c>
      <c r="I1633" s="728" t="s">
        <v>2910</v>
      </c>
      <c r="J1633" s="728" t="s">
        <v>901</v>
      </c>
      <c r="K1633" s="728" t="s">
        <v>2911</v>
      </c>
      <c r="L1633" s="729">
        <v>1385.62</v>
      </c>
      <c r="M1633" s="729">
        <v>1385.62</v>
      </c>
      <c r="N1633" s="728">
        <v>1</v>
      </c>
      <c r="O1633" s="813">
        <v>1</v>
      </c>
      <c r="P1633" s="729">
        <v>1385.62</v>
      </c>
      <c r="Q1633" s="746">
        <v>1</v>
      </c>
      <c r="R1633" s="728">
        <v>1</v>
      </c>
      <c r="S1633" s="746">
        <v>1</v>
      </c>
      <c r="T1633" s="813">
        <v>1</v>
      </c>
      <c r="U1633" s="769">
        <v>1</v>
      </c>
    </row>
    <row r="1634" spans="1:21" ht="14.4" customHeight="1" x14ac:dyDescent="0.3">
      <c r="A1634" s="727">
        <v>32</v>
      </c>
      <c r="B1634" s="728" t="s">
        <v>2677</v>
      </c>
      <c r="C1634" s="728" t="s">
        <v>2683</v>
      </c>
      <c r="D1634" s="811" t="s">
        <v>5087</v>
      </c>
      <c r="E1634" s="812" t="s">
        <v>2708</v>
      </c>
      <c r="F1634" s="728" t="s">
        <v>2678</v>
      </c>
      <c r="G1634" s="728" t="s">
        <v>2762</v>
      </c>
      <c r="H1634" s="728" t="s">
        <v>661</v>
      </c>
      <c r="I1634" s="728" t="s">
        <v>2142</v>
      </c>
      <c r="J1634" s="728" t="s">
        <v>895</v>
      </c>
      <c r="K1634" s="728" t="s">
        <v>2143</v>
      </c>
      <c r="L1634" s="729">
        <v>490.89</v>
      </c>
      <c r="M1634" s="729">
        <v>981.78</v>
      </c>
      <c r="N1634" s="728">
        <v>2</v>
      </c>
      <c r="O1634" s="813">
        <v>1</v>
      </c>
      <c r="P1634" s="729">
        <v>981.78</v>
      </c>
      <c r="Q1634" s="746">
        <v>1</v>
      </c>
      <c r="R1634" s="728">
        <v>2</v>
      </c>
      <c r="S1634" s="746">
        <v>1</v>
      </c>
      <c r="T1634" s="813">
        <v>1</v>
      </c>
      <c r="U1634" s="769">
        <v>1</v>
      </c>
    </row>
    <row r="1635" spans="1:21" ht="14.4" customHeight="1" x14ac:dyDescent="0.3">
      <c r="A1635" s="727">
        <v>32</v>
      </c>
      <c r="B1635" s="728" t="s">
        <v>2677</v>
      </c>
      <c r="C1635" s="728" t="s">
        <v>2683</v>
      </c>
      <c r="D1635" s="811" t="s">
        <v>5087</v>
      </c>
      <c r="E1635" s="812" t="s">
        <v>2708</v>
      </c>
      <c r="F1635" s="728" t="s">
        <v>2678</v>
      </c>
      <c r="G1635" s="728" t="s">
        <v>3876</v>
      </c>
      <c r="H1635" s="728" t="s">
        <v>568</v>
      </c>
      <c r="I1635" s="728" t="s">
        <v>3877</v>
      </c>
      <c r="J1635" s="728" t="s">
        <v>3878</v>
      </c>
      <c r="K1635" s="728" t="s">
        <v>2297</v>
      </c>
      <c r="L1635" s="729">
        <v>88.1</v>
      </c>
      <c r="M1635" s="729">
        <v>88.1</v>
      </c>
      <c r="N1635" s="728">
        <v>1</v>
      </c>
      <c r="O1635" s="813">
        <v>0.5</v>
      </c>
      <c r="P1635" s="729">
        <v>88.1</v>
      </c>
      <c r="Q1635" s="746">
        <v>1</v>
      </c>
      <c r="R1635" s="728">
        <v>1</v>
      </c>
      <c r="S1635" s="746">
        <v>1</v>
      </c>
      <c r="T1635" s="813">
        <v>0.5</v>
      </c>
      <c r="U1635" s="769">
        <v>1</v>
      </c>
    </row>
    <row r="1636" spans="1:21" ht="14.4" customHeight="1" x14ac:dyDescent="0.3">
      <c r="A1636" s="727">
        <v>32</v>
      </c>
      <c r="B1636" s="728" t="s">
        <v>2677</v>
      </c>
      <c r="C1636" s="728" t="s">
        <v>2683</v>
      </c>
      <c r="D1636" s="811" t="s">
        <v>5087</v>
      </c>
      <c r="E1636" s="812" t="s">
        <v>2708</v>
      </c>
      <c r="F1636" s="728" t="s">
        <v>2678</v>
      </c>
      <c r="G1636" s="728" t="s">
        <v>2915</v>
      </c>
      <c r="H1636" s="728" t="s">
        <v>568</v>
      </c>
      <c r="I1636" s="728" t="s">
        <v>2916</v>
      </c>
      <c r="J1636" s="728" t="s">
        <v>1444</v>
      </c>
      <c r="K1636" s="728" t="s">
        <v>2917</v>
      </c>
      <c r="L1636" s="729">
        <v>78.33</v>
      </c>
      <c r="M1636" s="729">
        <v>156.66</v>
      </c>
      <c r="N1636" s="728">
        <v>2</v>
      </c>
      <c r="O1636" s="813">
        <v>1.5</v>
      </c>
      <c r="P1636" s="729">
        <v>78.33</v>
      </c>
      <c r="Q1636" s="746">
        <v>0.5</v>
      </c>
      <c r="R1636" s="728">
        <v>1</v>
      </c>
      <c r="S1636" s="746">
        <v>0.5</v>
      </c>
      <c r="T1636" s="813">
        <v>1</v>
      </c>
      <c r="U1636" s="769">
        <v>0.66666666666666663</v>
      </c>
    </row>
    <row r="1637" spans="1:21" ht="14.4" customHeight="1" x14ac:dyDescent="0.3">
      <c r="A1637" s="727">
        <v>32</v>
      </c>
      <c r="B1637" s="728" t="s">
        <v>2677</v>
      </c>
      <c r="C1637" s="728" t="s">
        <v>2683</v>
      </c>
      <c r="D1637" s="811" t="s">
        <v>5087</v>
      </c>
      <c r="E1637" s="812" t="s">
        <v>2708</v>
      </c>
      <c r="F1637" s="728" t="s">
        <v>2678</v>
      </c>
      <c r="G1637" s="728" t="s">
        <v>2768</v>
      </c>
      <c r="H1637" s="728" t="s">
        <v>568</v>
      </c>
      <c r="I1637" s="728" t="s">
        <v>2919</v>
      </c>
      <c r="J1637" s="728" t="s">
        <v>934</v>
      </c>
      <c r="K1637" s="728" t="s">
        <v>2839</v>
      </c>
      <c r="L1637" s="729">
        <v>301.2</v>
      </c>
      <c r="M1637" s="729">
        <v>602.4</v>
      </c>
      <c r="N1637" s="728">
        <v>2</v>
      </c>
      <c r="O1637" s="813">
        <v>1</v>
      </c>
      <c r="P1637" s="729">
        <v>602.4</v>
      </c>
      <c r="Q1637" s="746">
        <v>1</v>
      </c>
      <c r="R1637" s="728">
        <v>2</v>
      </c>
      <c r="S1637" s="746">
        <v>1</v>
      </c>
      <c r="T1637" s="813">
        <v>1</v>
      </c>
      <c r="U1637" s="769">
        <v>1</v>
      </c>
    </row>
    <row r="1638" spans="1:21" ht="14.4" customHeight="1" x14ac:dyDescent="0.3">
      <c r="A1638" s="727">
        <v>32</v>
      </c>
      <c r="B1638" s="728" t="s">
        <v>2677</v>
      </c>
      <c r="C1638" s="728" t="s">
        <v>2683</v>
      </c>
      <c r="D1638" s="811" t="s">
        <v>5087</v>
      </c>
      <c r="E1638" s="812" t="s">
        <v>2708</v>
      </c>
      <c r="F1638" s="728" t="s">
        <v>2678</v>
      </c>
      <c r="G1638" s="728" t="s">
        <v>2768</v>
      </c>
      <c r="H1638" s="728" t="s">
        <v>568</v>
      </c>
      <c r="I1638" s="728" t="s">
        <v>3689</v>
      </c>
      <c r="J1638" s="728" t="s">
        <v>3690</v>
      </c>
      <c r="K1638" s="728" t="s">
        <v>3691</v>
      </c>
      <c r="L1638" s="729">
        <v>201.73</v>
      </c>
      <c r="M1638" s="729">
        <v>201.73</v>
      </c>
      <c r="N1638" s="728">
        <v>1</v>
      </c>
      <c r="O1638" s="813">
        <v>1</v>
      </c>
      <c r="P1638" s="729">
        <v>201.73</v>
      </c>
      <c r="Q1638" s="746">
        <v>1</v>
      </c>
      <c r="R1638" s="728">
        <v>1</v>
      </c>
      <c r="S1638" s="746">
        <v>1</v>
      </c>
      <c r="T1638" s="813">
        <v>1</v>
      </c>
      <c r="U1638" s="769">
        <v>1</v>
      </c>
    </row>
    <row r="1639" spans="1:21" ht="14.4" customHeight="1" x14ac:dyDescent="0.3">
      <c r="A1639" s="727">
        <v>32</v>
      </c>
      <c r="B1639" s="728" t="s">
        <v>2677</v>
      </c>
      <c r="C1639" s="728" t="s">
        <v>2683</v>
      </c>
      <c r="D1639" s="811" t="s">
        <v>5087</v>
      </c>
      <c r="E1639" s="812" t="s">
        <v>2708</v>
      </c>
      <c r="F1639" s="728" t="s">
        <v>2678</v>
      </c>
      <c r="G1639" s="728" t="s">
        <v>2768</v>
      </c>
      <c r="H1639" s="728" t="s">
        <v>568</v>
      </c>
      <c r="I1639" s="728" t="s">
        <v>2838</v>
      </c>
      <c r="J1639" s="728" t="s">
        <v>934</v>
      </c>
      <c r="K1639" s="728" t="s">
        <v>2839</v>
      </c>
      <c r="L1639" s="729">
        <v>185.26</v>
      </c>
      <c r="M1639" s="729">
        <v>185.26</v>
      </c>
      <c r="N1639" s="728">
        <v>1</v>
      </c>
      <c r="O1639" s="813">
        <v>1</v>
      </c>
      <c r="P1639" s="729">
        <v>185.26</v>
      </c>
      <c r="Q1639" s="746">
        <v>1</v>
      </c>
      <c r="R1639" s="728">
        <v>1</v>
      </c>
      <c r="S1639" s="746">
        <v>1</v>
      </c>
      <c r="T1639" s="813">
        <v>1</v>
      </c>
      <c r="U1639" s="769">
        <v>1</v>
      </c>
    </row>
    <row r="1640" spans="1:21" ht="14.4" customHeight="1" x14ac:dyDescent="0.3">
      <c r="A1640" s="727">
        <v>32</v>
      </c>
      <c r="B1640" s="728" t="s">
        <v>2677</v>
      </c>
      <c r="C1640" s="728" t="s">
        <v>2683</v>
      </c>
      <c r="D1640" s="811" t="s">
        <v>5087</v>
      </c>
      <c r="E1640" s="812" t="s">
        <v>2708</v>
      </c>
      <c r="F1640" s="728" t="s">
        <v>2678</v>
      </c>
      <c r="G1640" s="728" t="s">
        <v>2980</v>
      </c>
      <c r="H1640" s="728" t="s">
        <v>661</v>
      </c>
      <c r="I1640" s="728" t="s">
        <v>2981</v>
      </c>
      <c r="J1640" s="728" t="s">
        <v>2982</v>
      </c>
      <c r="K1640" s="728" t="s">
        <v>2983</v>
      </c>
      <c r="L1640" s="729">
        <v>668.54</v>
      </c>
      <c r="M1640" s="729">
        <v>668.54</v>
      </c>
      <c r="N1640" s="728">
        <v>1</v>
      </c>
      <c r="O1640" s="813">
        <v>1</v>
      </c>
      <c r="P1640" s="729">
        <v>668.54</v>
      </c>
      <c r="Q1640" s="746">
        <v>1</v>
      </c>
      <c r="R1640" s="728">
        <v>1</v>
      </c>
      <c r="S1640" s="746">
        <v>1</v>
      </c>
      <c r="T1640" s="813">
        <v>1</v>
      </c>
      <c r="U1640" s="769">
        <v>1</v>
      </c>
    </row>
    <row r="1641" spans="1:21" ht="14.4" customHeight="1" x14ac:dyDescent="0.3">
      <c r="A1641" s="727">
        <v>32</v>
      </c>
      <c r="B1641" s="728" t="s">
        <v>2677</v>
      </c>
      <c r="C1641" s="728" t="s">
        <v>2683</v>
      </c>
      <c r="D1641" s="811" t="s">
        <v>5087</v>
      </c>
      <c r="E1641" s="812" t="s">
        <v>2708</v>
      </c>
      <c r="F1641" s="728" t="s">
        <v>2678</v>
      </c>
      <c r="G1641" s="728" t="s">
        <v>2771</v>
      </c>
      <c r="H1641" s="728" t="s">
        <v>661</v>
      </c>
      <c r="I1641" s="728" t="s">
        <v>2840</v>
      </c>
      <c r="J1641" s="728" t="s">
        <v>2105</v>
      </c>
      <c r="K1641" s="728" t="s">
        <v>2108</v>
      </c>
      <c r="L1641" s="729">
        <v>205.84</v>
      </c>
      <c r="M1641" s="729">
        <v>411.68</v>
      </c>
      <c r="N1641" s="728">
        <v>2</v>
      </c>
      <c r="O1641" s="813">
        <v>1.5</v>
      </c>
      <c r="P1641" s="729">
        <v>411.68</v>
      </c>
      <c r="Q1641" s="746">
        <v>1</v>
      </c>
      <c r="R1641" s="728">
        <v>2</v>
      </c>
      <c r="S1641" s="746">
        <v>1</v>
      </c>
      <c r="T1641" s="813">
        <v>1.5</v>
      </c>
      <c r="U1641" s="769">
        <v>1</v>
      </c>
    </row>
    <row r="1642" spans="1:21" ht="14.4" customHeight="1" x14ac:dyDescent="0.3">
      <c r="A1642" s="727">
        <v>32</v>
      </c>
      <c r="B1642" s="728" t="s">
        <v>2677</v>
      </c>
      <c r="C1642" s="728" t="s">
        <v>2683</v>
      </c>
      <c r="D1642" s="811" t="s">
        <v>5087</v>
      </c>
      <c r="E1642" s="812" t="s">
        <v>2708</v>
      </c>
      <c r="F1642" s="728" t="s">
        <v>2678</v>
      </c>
      <c r="G1642" s="728" t="s">
        <v>2771</v>
      </c>
      <c r="H1642" s="728" t="s">
        <v>661</v>
      </c>
      <c r="I1642" s="728" t="s">
        <v>3022</v>
      </c>
      <c r="J1642" s="728" t="s">
        <v>2105</v>
      </c>
      <c r="K1642" s="728" t="s">
        <v>2844</v>
      </c>
      <c r="L1642" s="729">
        <v>28.81</v>
      </c>
      <c r="M1642" s="729">
        <v>28.81</v>
      </c>
      <c r="N1642" s="728">
        <v>1</v>
      </c>
      <c r="O1642" s="813">
        <v>0.5</v>
      </c>
      <c r="P1642" s="729">
        <v>28.81</v>
      </c>
      <c r="Q1642" s="746">
        <v>1</v>
      </c>
      <c r="R1642" s="728">
        <v>1</v>
      </c>
      <c r="S1642" s="746">
        <v>1</v>
      </c>
      <c r="T1642" s="813">
        <v>0.5</v>
      </c>
      <c r="U1642" s="769">
        <v>1</v>
      </c>
    </row>
    <row r="1643" spans="1:21" ht="14.4" customHeight="1" x14ac:dyDescent="0.3">
      <c r="A1643" s="727">
        <v>32</v>
      </c>
      <c r="B1643" s="728" t="s">
        <v>2677</v>
      </c>
      <c r="C1643" s="728" t="s">
        <v>2683</v>
      </c>
      <c r="D1643" s="811" t="s">
        <v>5087</v>
      </c>
      <c r="E1643" s="812" t="s">
        <v>2708</v>
      </c>
      <c r="F1643" s="728" t="s">
        <v>2678</v>
      </c>
      <c r="G1643" s="728" t="s">
        <v>2771</v>
      </c>
      <c r="H1643" s="728" t="s">
        <v>661</v>
      </c>
      <c r="I1643" s="728" t="s">
        <v>2772</v>
      </c>
      <c r="J1643" s="728" t="s">
        <v>2105</v>
      </c>
      <c r="K1643" s="728" t="s">
        <v>2106</v>
      </c>
      <c r="L1643" s="729">
        <v>32.25</v>
      </c>
      <c r="M1643" s="729">
        <v>32.25</v>
      </c>
      <c r="N1643" s="728">
        <v>1</v>
      </c>
      <c r="O1643" s="813">
        <v>0.5</v>
      </c>
      <c r="P1643" s="729">
        <v>32.25</v>
      </c>
      <c r="Q1643" s="746">
        <v>1</v>
      </c>
      <c r="R1643" s="728">
        <v>1</v>
      </c>
      <c r="S1643" s="746">
        <v>1</v>
      </c>
      <c r="T1643" s="813">
        <v>0.5</v>
      </c>
      <c r="U1643" s="769">
        <v>1</v>
      </c>
    </row>
    <row r="1644" spans="1:21" ht="14.4" customHeight="1" x14ac:dyDescent="0.3">
      <c r="A1644" s="727">
        <v>32</v>
      </c>
      <c r="B1644" s="728" t="s">
        <v>2677</v>
      </c>
      <c r="C1644" s="728" t="s">
        <v>2683</v>
      </c>
      <c r="D1644" s="811" t="s">
        <v>5087</v>
      </c>
      <c r="E1644" s="812" t="s">
        <v>2708</v>
      </c>
      <c r="F1644" s="728" t="s">
        <v>2678</v>
      </c>
      <c r="G1644" s="728" t="s">
        <v>2771</v>
      </c>
      <c r="H1644" s="728" t="s">
        <v>661</v>
      </c>
      <c r="I1644" s="728" t="s">
        <v>4144</v>
      </c>
      <c r="J1644" s="728" t="s">
        <v>2105</v>
      </c>
      <c r="K1644" s="728" t="s">
        <v>2950</v>
      </c>
      <c r="L1644" s="729">
        <v>0</v>
      </c>
      <c r="M1644" s="729">
        <v>0</v>
      </c>
      <c r="N1644" s="728">
        <v>1</v>
      </c>
      <c r="O1644" s="813">
        <v>0.5</v>
      </c>
      <c r="P1644" s="729">
        <v>0</v>
      </c>
      <c r="Q1644" s="746"/>
      <c r="R1644" s="728">
        <v>1</v>
      </c>
      <c r="S1644" s="746">
        <v>1</v>
      </c>
      <c r="T1644" s="813">
        <v>0.5</v>
      </c>
      <c r="U1644" s="769">
        <v>1</v>
      </c>
    </row>
    <row r="1645" spans="1:21" ht="14.4" customHeight="1" x14ac:dyDescent="0.3">
      <c r="A1645" s="727">
        <v>32</v>
      </c>
      <c r="B1645" s="728" t="s">
        <v>2677</v>
      </c>
      <c r="C1645" s="728" t="s">
        <v>2683</v>
      </c>
      <c r="D1645" s="811" t="s">
        <v>5087</v>
      </c>
      <c r="E1645" s="812" t="s">
        <v>2708</v>
      </c>
      <c r="F1645" s="728" t="s">
        <v>2678</v>
      </c>
      <c r="G1645" s="728" t="s">
        <v>2771</v>
      </c>
      <c r="H1645" s="728" t="s">
        <v>661</v>
      </c>
      <c r="I1645" s="728" t="s">
        <v>3234</v>
      </c>
      <c r="J1645" s="728" t="s">
        <v>2105</v>
      </c>
      <c r="K1645" s="728" t="s">
        <v>3235</v>
      </c>
      <c r="L1645" s="729">
        <v>150.59</v>
      </c>
      <c r="M1645" s="729">
        <v>150.59</v>
      </c>
      <c r="N1645" s="728">
        <v>1</v>
      </c>
      <c r="O1645" s="813">
        <v>0.5</v>
      </c>
      <c r="P1645" s="729">
        <v>150.59</v>
      </c>
      <c r="Q1645" s="746">
        <v>1</v>
      </c>
      <c r="R1645" s="728">
        <v>1</v>
      </c>
      <c r="S1645" s="746">
        <v>1</v>
      </c>
      <c r="T1645" s="813">
        <v>0.5</v>
      </c>
      <c r="U1645" s="769">
        <v>1</v>
      </c>
    </row>
    <row r="1646" spans="1:21" ht="14.4" customHeight="1" x14ac:dyDescent="0.3">
      <c r="A1646" s="727">
        <v>32</v>
      </c>
      <c r="B1646" s="728" t="s">
        <v>2677</v>
      </c>
      <c r="C1646" s="728" t="s">
        <v>2683</v>
      </c>
      <c r="D1646" s="811" t="s">
        <v>5087</v>
      </c>
      <c r="E1646" s="812" t="s">
        <v>2708</v>
      </c>
      <c r="F1646" s="728" t="s">
        <v>2678</v>
      </c>
      <c r="G1646" s="728" t="s">
        <v>2771</v>
      </c>
      <c r="H1646" s="728" t="s">
        <v>661</v>
      </c>
      <c r="I1646" s="728" t="s">
        <v>2107</v>
      </c>
      <c r="J1646" s="728" t="s">
        <v>2105</v>
      </c>
      <c r="K1646" s="728" t="s">
        <v>2108</v>
      </c>
      <c r="L1646" s="729">
        <v>205.84</v>
      </c>
      <c r="M1646" s="729">
        <v>205.84</v>
      </c>
      <c r="N1646" s="728">
        <v>1</v>
      </c>
      <c r="O1646" s="813">
        <v>1</v>
      </c>
      <c r="P1646" s="729">
        <v>205.84</v>
      </c>
      <c r="Q1646" s="746">
        <v>1</v>
      </c>
      <c r="R1646" s="728">
        <v>1</v>
      </c>
      <c r="S1646" s="746">
        <v>1</v>
      </c>
      <c r="T1646" s="813">
        <v>1</v>
      </c>
      <c r="U1646" s="769">
        <v>1</v>
      </c>
    </row>
    <row r="1647" spans="1:21" ht="14.4" customHeight="1" x14ac:dyDescent="0.3">
      <c r="A1647" s="727">
        <v>32</v>
      </c>
      <c r="B1647" s="728" t="s">
        <v>2677</v>
      </c>
      <c r="C1647" s="728" t="s">
        <v>2683</v>
      </c>
      <c r="D1647" s="811" t="s">
        <v>5087</v>
      </c>
      <c r="E1647" s="812" t="s">
        <v>2708</v>
      </c>
      <c r="F1647" s="728" t="s">
        <v>2678</v>
      </c>
      <c r="G1647" s="728" t="s">
        <v>2924</v>
      </c>
      <c r="H1647" s="728" t="s">
        <v>568</v>
      </c>
      <c r="I1647" s="728" t="s">
        <v>2925</v>
      </c>
      <c r="J1647" s="728" t="s">
        <v>648</v>
      </c>
      <c r="K1647" s="728" t="s">
        <v>2926</v>
      </c>
      <c r="L1647" s="729">
        <v>108.44</v>
      </c>
      <c r="M1647" s="729">
        <v>108.44</v>
      </c>
      <c r="N1647" s="728">
        <v>1</v>
      </c>
      <c r="O1647" s="813">
        <v>1</v>
      </c>
      <c r="P1647" s="729"/>
      <c r="Q1647" s="746">
        <v>0</v>
      </c>
      <c r="R1647" s="728"/>
      <c r="S1647" s="746">
        <v>0</v>
      </c>
      <c r="T1647" s="813"/>
      <c r="U1647" s="769">
        <v>0</v>
      </c>
    </row>
    <row r="1648" spans="1:21" ht="14.4" customHeight="1" x14ac:dyDescent="0.3">
      <c r="A1648" s="727">
        <v>32</v>
      </c>
      <c r="B1648" s="728" t="s">
        <v>2677</v>
      </c>
      <c r="C1648" s="728" t="s">
        <v>2683</v>
      </c>
      <c r="D1648" s="811" t="s">
        <v>5087</v>
      </c>
      <c r="E1648" s="812" t="s">
        <v>2708</v>
      </c>
      <c r="F1648" s="728" t="s">
        <v>2678</v>
      </c>
      <c r="G1648" s="728" t="s">
        <v>2852</v>
      </c>
      <c r="H1648" s="728" t="s">
        <v>661</v>
      </c>
      <c r="I1648" s="728" t="s">
        <v>2571</v>
      </c>
      <c r="J1648" s="728" t="s">
        <v>1822</v>
      </c>
      <c r="K1648" s="728" t="s">
        <v>1351</v>
      </c>
      <c r="L1648" s="729">
        <v>129.51</v>
      </c>
      <c r="M1648" s="729">
        <v>388.53</v>
      </c>
      <c r="N1648" s="728">
        <v>3</v>
      </c>
      <c r="O1648" s="813">
        <v>1</v>
      </c>
      <c r="P1648" s="729">
        <v>388.53</v>
      </c>
      <c r="Q1648" s="746">
        <v>1</v>
      </c>
      <c r="R1648" s="728">
        <v>3</v>
      </c>
      <c r="S1648" s="746">
        <v>1</v>
      </c>
      <c r="T1648" s="813">
        <v>1</v>
      </c>
      <c r="U1648" s="769">
        <v>1</v>
      </c>
    </row>
    <row r="1649" spans="1:21" ht="14.4" customHeight="1" x14ac:dyDescent="0.3">
      <c r="A1649" s="727">
        <v>32</v>
      </c>
      <c r="B1649" s="728" t="s">
        <v>2677</v>
      </c>
      <c r="C1649" s="728" t="s">
        <v>2683</v>
      </c>
      <c r="D1649" s="811" t="s">
        <v>5087</v>
      </c>
      <c r="E1649" s="812" t="s">
        <v>2708</v>
      </c>
      <c r="F1649" s="728" t="s">
        <v>2678</v>
      </c>
      <c r="G1649" s="728" t="s">
        <v>2852</v>
      </c>
      <c r="H1649" s="728" t="s">
        <v>661</v>
      </c>
      <c r="I1649" s="728" t="s">
        <v>2614</v>
      </c>
      <c r="J1649" s="728" t="s">
        <v>1918</v>
      </c>
      <c r="K1649" s="728" t="s">
        <v>1351</v>
      </c>
      <c r="L1649" s="729">
        <v>127.34</v>
      </c>
      <c r="M1649" s="729">
        <v>127.34</v>
      </c>
      <c r="N1649" s="728">
        <v>1</v>
      </c>
      <c r="O1649" s="813">
        <v>0.5</v>
      </c>
      <c r="P1649" s="729">
        <v>127.34</v>
      </c>
      <c r="Q1649" s="746">
        <v>1</v>
      </c>
      <c r="R1649" s="728">
        <v>1</v>
      </c>
      <c r="S1649" s="746">
        <v>1</v>
      </c>
      <c r="T1649" s="813">
        <v>0.5</v>
      </c>
      <c r="U1649" s="769">
        <v>1</v>
      </c>
    </row>
    <row r="1650" spans="1:21" ht="14.4" customHeight="1" x14ac:dyDescent="0.3">
      <c r="A1650" s="727">
        <v>32</v>
      </c>
      <c r="B1650" s="728" t="s">
        <v>2677</v>
      </c>
      <c r="C1650" s="728" t="s">
        <v>2683</v>
      </c>
      <c r="D1650" s="811" t="s">
        <v>5087</v>
      </c>
      <c r="E1650" s="812" t="s">
        <v>2708</v>
      </c>
      <c r="F1650" s="728" t="s">
        <v>2678</v>
      </c>
      <c r="G1650" s="728" t="s">
        <v>2852</v>
      </c>
      <c r="H1650" s="728" t="s">
        <v>661</v>
      </c>
      <c r="I1650" s="728" t="s">
        <v>2853</v>
      </c>
      <c r="J1650" s="728" t="s">
        <v>2854</v>
      </c>
      <c r="K1650" s="728" t="s">
        <v>1351</v>
      </c>
      <c r="L1650" s="729">
        <v>127.34</v>
      </c>
      <c r="M1650" s="729">
        <v>127.34</v>
      </c>
      <c r="N1650" s="728">
        <v>1</v>
      </c>
      <c r="O1650" s="813">
        <v>1</v>
      </c>
      <c r="P1650" s="729">
        <v>127.34</v>
      </c>
      <c r="Q1650" s="746">
        <v>1</v>
      </c>
      <c r="R1650" s="728">
        <v>1</v>
      </c>
      <c r="S1650" s="746">
        <v>1</v>
      </c>
      <c r="T1650" s="813">
        <v>1</v>
      </c>
      <c r="U1650" s="769">
        <v>1</v>
      </c>
    </row>
    <row r="1651" spans="1:21" ht="14.4" customHeight="1" x14ac:dyDescent="0.3">
      <c r="A1651" s="727">
        <v>32</v>
      </c>
      <c r="B1651" s="728" t="s">
        <v>2677</v>
      </c>
      <c r="C1651" s="728" t="s">
        <v>2683</v>
      </c>
      <c r="D1651" s="811" t="s">
        <v>5087</v>
      </c>
      <c r="E1651" s="812" t="s">
        <v>2708</v>
      </c>
      <c r="F1651" s="728" t="s">
        <v>2678</v>
      </c>
      <c r="G1651" s="728" t="s">
        <v>2852</v>
      </c>
      <c r="H1651" s="728" t="s">
        <v>661</v>
      </c>
      <c r="I1651" s="728" t="s">
        <v>2616</v>
      </c>
      <c r="J1651" s="728" t="s">
        <v>1916</v>
      </c>
      <c r="K1651" s="728" t="s">
        <v>1351</v>
      </c>
      <c r="L1651" s="729">
        <v>127.34</v>
      </c>
      <c r="M1651" s="729">
        <v>127.34</v>
      </c>
      <c r="N1651" s="728">
        <v>1</v>
      </c>
      <c r="O1651" s="813">
        <v>0.5</v>
      </c>
      <c r="P1651" s="729">
        <v>127.34</v>
      </c>
      <c r="Q1651" s="746">
        <v>1</v>
      </c>
      <c r="R1651" s="728">
        <v>1</v>
      </c>
      <c r="S1651" s="746">
        <v>1</v>
      </c>
      <c r="T1651" s="813">
        <v>0.5</v>
      </c>
      <c r="U1651" s="769">
        <v>1</v>
      </c>
    </row>
    <row r="1652" spans="1:21" ht="14.4" customHeight="1" x14ac:dyDescent="0.3">
      <c r="A1652" s="727">
        <v>32</v>
      </c>
      <c r="B1652" s="728" t="s">
        <v>2677</v>
      </c>
      <c r="C1652" s="728" t="s">
        <v>2683</v>
      </c>
      <c r="D1652" s="811" t="s">
        <v>5087</v>
      </c>
      <c r="E1652" s="812" t="s">
        <v>2708</v>
      </c>
      <c r="F1652" s="728" t="s">
        <v>2678</v>
      </c>
      <c r="G1652" s="728" t="s">
        <v>2773</v>
      </c>
      <c r="H1652" s="728" t="s">
        <v>568</v>
      </c>
      <c r="I1652" s="728" t="s">
        <v>2855</v>
      </c>
      <c r="J1652" s="728" t="s">
        <v>2856</v>
      </c>
      <c r="K1652" s="728" t="s">
        <v>2857</v>
      </c>
      <c r="L1652" s="729">
        <v>24.78</v>
      </c>
      <c r="M1652" s="729">
        <v>49.56</v>
      </c>
      <c r="N1652" s="728">
        <v>2</v>
      </c>
      <c r="O1652" s="813">
        <v>1.5</v>
      </c>
      <c r="P1652" s="729">
        <v>24.78</v>
      </c>
      <c r="Q1652" s="746">
        <v>0.5</v>
      </c>
      <c r="R1652" s="728">
        <v>1</v>
      </c>
      <c r="S1652" s="746">
        <v>0.5</v>
      </c>
      <c r="T1652" s="813">
        <v>0.5</v>
      </c>
      <c r="U1652" s="769">
        <v>0.33333333333333331</v>
      </c>
    </row>
    <row r="1653" spans="1:21" ht="14.4" customHeight="1" x14ac:dyDescent="0.3">
      <c r="A1653" s="727">
        <v>32</v>
      </c>
      <c r="B1653" s="728" t="s">
        <v>2677</v>
      </c>
      <c r="C1653" s="728" t="s">
        <v>2683</v>
      </c>
      <c r="D1653" s="811" t="s">
        <v>5087</v>
      </c>
      <c r="E1653" s="812" t="s">
        <v>2708</v>
      </c>
      <c r="F1653" s="728" t="s">
        <v>2678</v>
      </c>
      <c r="G1653" s="728" t="s">
        <v>2773</v>
      </c>
      <c r="H1653" s="728" t="s">
        <v>568</v>
      </c>
      <c r="I1653" s="728" t="s">
        <v>2774</v>
      </c>
      <c r="J1653" s="728" t="s">
        <v>2775</v>
      </c>
      <c r="K1653" s="728" t="s">
        <v>2776</v>
      </c>
      <c r="L1653" s="729">
        <v>99.11</v>
      </c>
      <c r="M1653" s="729">
        <v>198.22</v>
      </c>
      <c r="N1653" s="728">
        <v>2</v>
      </c>
      <c r="O1653" s="813">
        <v>2</v>
      </c>
      <c r="P1653" s="729">
        <v>198.22</v>
      </c>
      <c r="Q1653" s="746">
        <v>1</v>
      </c>
      <c r="R1653" s="728">
        <v>2</v>
      </c>
      <c r="S1653" s="746">
        <v>1</v>
      </c>
      <c r="T1653" s="813">
        <v>2</v>
      </c>
      <c r="U1653" s="769">
        <v>1</v>
      </c>
    </row>
    <row r="1654" spans="1:21" ht="14.4" customHeight="1" x14ac:dyDescent="0.3">
      <c r="A1654" s="727">
        <v>32</v>
      </c>
      <c r="B1654" s="728" t="s">
        <v>2677</v>
      </c>
      <c r="C1654" s="728" t="s">
        <v>2683</v>
      </c>
      <c r="D1654" s="811" t="s">
        <v>5087</v>
      </c>
      <c r="E1654" s="812" t="s">
        <v>2708</v>
      </c>
      <c r="F1654" s="728" t="s">
        <v>2678</v>
      </c>
      <c r="G1654" s="728" t="s">
        <v>2773</v>
      </c>
      <c r="H1654" s="728" t="s">
        <v>568</v>
      </c>
      <c r="I1654" s="728" t="s">
        <v>2774</v>
      </c>
      <c r="J1654" s="728" t="s">
        <v>2775</v>
      </c>
      <c r="K1654" s="728" t="s">
        <v>2776</v>
      </c>
      <c r="L1654" s="729">
        <v>87.67</v>
      </c>
      <c r="M1654" s="729">
        <v>526.02</v>
      </c>
      <c r="N1654" s="728">
        <v>6</v>
      </c>
      <c r="O1654" s="813">
        <v>2</v>
      </c>
      <c r="P1654" s="729">
        <v>526.02</v>
      </c>
      <c r="Q1654" s="746">
        <v>1</v>
      </c>
      <c r="R1654" s="728">
        <v>6</v>
      </c>
      <c r="S1654" s="746">
        <v>1</v>
      </c>
      <c r="T1654" s="813">
        <v>2</v>
      </c>
      <c r="U1654" s="769">
        <v>1</v>
      </c>
    </row>
    <row r="1655" spans="1:21" ht="14.4" customHeight="1" x14ac:dyDescent="0.3">
      <c r="A1655" s="727">
        <v>32</v>
      </c>
      <c r="B1655" s="728" t="s">
        <v>2677</v>
      </c>
      <c r="C1655" s="728" t="s">
        <v>2683</v>
      </c>
      <c r="D1655" s="811" t="s">
        <v>5087</v>
      </c>
      <c r="E1655" s="812" t="s">
        <v>2708</v>
      </c>
      <c r="F1655" s="728" t="s">
        <v>2678</v>
      </c>
      <c r="G1655" s="728" t="s">
        <v>3560</v>
      </c>
      <c r="H1655" s="728" t="s">
        <v>568</v>
      </c>
      <c r="I1655" s="728" t="s">
        <v>4145</v>
      </c>
      <c r="J1655" s="728" t="s">
        <v>3562</v>
      </c>
      <c r="K1655" s="728" t="s">
        <v>4146</v>
      </c>
      <c r="L1655" s="729">
        <v>1762.05</v>
      </c>
      <c r="M1655" s="729">
        <v>5286.15</v>
      </c>
      <c r="N1655" s="728">
        <v>3</v>
      </c>
      <c r="O1655" s="813">
        <v>2</v>
      </c>
      <c r="P1655" s="729">
        <v>5286.15</v>
      </c>
      <c r="Q1655" s="746">
        <v>1</v>
      </c>
      <c r="R1655" s="728">
        <v>3</v>
      </c>
      <c r="S1655" s="746">
        <v>1</v>
      </c>
      <c r="T1655" s="813">
        <v>2</v>
      </c>
      <c r="U1655" s="769">
        <v>1</v>
      </c>
    </row>
    <row r="1656" spans="1:21" ht="14.4" customHeight="1" x14ac:dyDescent="0.3">
      <c r="A1656" s="727">
        <v>32</v>
      </c>
      <c r="B1656" s="728" t="s">
        <v>2677</v>
      </c>
      <c r="C1656" s="728" t="s">
        <v>2683</v>
      </c>
      <c r="D1656" s="811" t="s">
        <v>5087</v>
      </c>
      <c r="E1656" s="812" t="s">
        <v>2708</v>
      </c>
      <c r="F1656" s="728" t="s">
        <v>2678</v>
      </c>
      <c r="G1656" s="728" t="s">
        <v>3560</v>
      </c>
      <c r="H1656" s="728" t="s">
        <v>568</v>
      </c>
      <c r="I1656" s="728" t="s">
        <v>4147</v>
      </c>
      <c r="J1656" s="728" t="s">
        <v>3562</v>
      </c>
      <c r="K1656" s="728" t="s">
        <v>4148</v>
      </c>
      <c r="L1656" s="729">
        <v>6167.15</v>
      </c>
      <c r="M1656" s="729">
        <v>6167.15</v>
      </c>
      <c r="N1656" s="728">
        <v>1</v>
      </c>
      <c r="O1656" s="813">
        <v>0.5</v>
      </c>
      <c r="P1656" s="729">
        <v>6167.15</v>
      </c>
      <c r="Q1656" s="746">
        <v>1</v>
      </c>
      <c r="R1656" s="728">
        <v>1</v>
      </c>
      <c r="S1656" s="746">
        <v>1</v>
      </c>
      <c r="T1656" s="813">
        <v>0.5</v>
      </c>
      <c r="U1656" s="769">
        <v>1</v>
      </c>
    </row>
    <row r="1657" spans="1:21" ht="14.4" customHeight="1" x14ac:dyDescent="0.3">
      <c r="A1657" s="727">
        <v>32</v>
      </c>
      <c r="B1657" s="728" t="s">
        <v>2677</v>
      </c>
      <c r="C1657" s="728" t="s">
        <v>2683</v>
      </c>
      <c r="D1657" s="811" t="s">
        <v>5087</v>
      </c>
      <c r="E1657" s="812" t="s">
        <v>2708</v>
      </c>
      <c r="F1657" s="728" t="s">
        <v>2678</v>
      </c>
      <c r="G1657" s="728" t="s">
        <v>4149</v>
      </c>
      <c r="H1657" s="728" t="s">
        <v>568</v>
      </c>
      <c r="I1657" s="728" t="s">
        <v>4150</v>
      </c>
      <c r="J1657" s="728" t="s">
        <v>4151</v>
      </c>
      <c r="K1657" s="728" t="s">
        <v>4152</v>
      </c>
      <c r="L1657" s="729">
        <v>49.38</v>
      </c>
      <c r="M1657" s="729">
        <v>148.14000000000001</v>
      </c>
      <c r="N1657" s="728">
        <v>3</v>
      </c>
      <c r="O1657" s="813">
        <v>1</v>
      </c>
      <c r="P1657" s="729"/>
      <c r="Q1657" s="746">
        <v>0</v>
      </c>
      <c r="R1657" s="728"/>
      <c r="S1657" s="746">
        <v>0</v>
      </c>
      <c r="T1657" s="813"/>
      <c r="U1657" s="769">
        <v>0</v>
      </c>
    </row>
    <row r="1658" spans="1:21" ht="14.4" customHeight="1" x14ac:dyDescent="0.3">
      <c r="A1658" s="727">
        <v>32</v>
      </c>
      <c r="B1658" s="728" t="s">
        <v>2677</v>
      </c>
      <c r="C1658" s="728" t="s">
        <v>2683</v>
      </c>
      <c r="D1658" s="811" t="s">
        <v>5087</v>
      </c>
      <c r="E1658" s="812" t="s">
        <v>2708</v>
      </c>
      <c r="F1658" s="728" t="s">
        <v>2678</v>
      </c>
      <c r="G1658" s="728" t="s">
        <v>2862</v>
      </c>
      <c r="H1658" s="728" t="s">
        <v>568</v>
      </c>
      <c r="I1658" s="728" t="s">
        <v>3237</v>
      </c>
      <c r="J1658" s="728" t="s">
        <v>2864</v>
      </c>
      <c r="K1658" s="728" t="s">
        <v>3238</v>
      </c>
      <c r="L1658" s="729">
        <v>128.69999999999999</v>
      </c>
      <c r="M1658" s="729">
        <v>128.69999999999999</v>
      </c>
      <c r="N1658" s="728">
        <v>1</v>
      </c>
      <c r="O1658" s="813">
        <v>1</v>
      </c>
      <c r="P1658" s="729"/>
      <c r="Q1658" s="746">
        <v>0</v>
      </c>
      <c r="R1658" s="728"/>
      <c r="S1658" s="746">
        <v>0</v>
      </c>
      <c r="T1658" s="813"/>
      <c r="U1658" s="769">
        <v>0</v>
      </c>
    </row>
    <row r="1659" spans="1:21" ht="14.4" customHeight="1" x14ac:dyDescent="0.3">
      <c r="A1659" s="727">
        <v>32</v>
      </c>
      <c r="B1659" s="728" t="s">
        <v>2677</v>
      </c>
      <c r="C1659" s="728" t="s">
        <v>2683</v>
      </c>
      <c r="D1659" s="811" t="s">
        <v>5087</v>
      </c>
      <c r="E1659" s="812" t="s">
        <v>2708</v>
      </c>
      <c r="F1659" s="728" t="s">
        <v>2678</v>
      </c>
      <c r="G1659" s="728" t="s">
        <v>4153</v>
      </c>
      <c r="H1659" s="728" t="s">
        <v>568</v>
      </c>
      <c r="I1659" s="728" t="s">
        <v>4154</v>
      </c>
      <c r="J1659" s="728" t="s">
        <v>4155</v>
      </c>
      <c r="K1659" s="728" t="s">
        <v>4156</v>
      </c>
      <c r="L1659" s="729">
        <v>257.14</v>
      </c>
      <c r="M1659" s="729">
        <v>257.14</v>
      </c>
      <c r="N1659" s="728">
        <v>1</v>
      </c>
      <c r="O1659" s="813">
        <v>1</v>
      </c>
      <c r="P1659" s="729"/>
      <c r="Q1659" s="746">
        <v>0</v>
      </c>
      <c r="R1659" s="728"/>
      <c r="S1659" s="746">
        <v>0</v>
      </c>
      <c r="T1659" s="813"/>
      <c r="U1659" s="769">
        <v>0</v>
      </c>
    </row>
    <row r="1660" spans="1:21" ht="14.4" customHeight="1" x14ac:dyDescent="0.3">
      <c r="A1660" s="727">
        <v>32</v>
      </c>
      <c r="B1660" s="728" t="s">
        <v>2677</v>
      </c>
      <c r="C1660" s="728" t="s">
        <v>2683</v>
      </c>
      <c r="D1660" s="811" t="s">
        <v>5087</v>
      </c>
      <c r="E1660" s="812" t="s">
        <v>2708</v>
      </c>
      <c r="F1660" s="728" t="s">
        <v>2678</v>
      </c>
      <c r="G1660" s="728" t="s">
        <v>2930</v>
      </c>
      <c r="H1660" s="728" t="s">
        <v>661</v>
      </c>
      <c r="I1660" s="728" t="s">
        <v>2326</v>
      </c>
      <c r="J1660" s="728" t="s">
        <v>2327</v>
      </c>
      <c r="K1660" s="728" t="s">
        <v>2328</v>
      </c>
      <c r="L1660" s="729">
        <v>0</v>
      </c>
      <c r="M1660" s="729">
        <v>0</v>
      </c>
      <c r="N1660" s="728">
        <v>2</v>
      </c>
      <c r="O1660" s="813">
        <v>0.5</v>
      </c>
      <c r="P1660" s="729">
        <v>0</v>
      </c>
      <c r="Q1660" s="746"/>
      <c r="R1660" s="728">
        <v>2</v>
      </c>
      <c r="S1660" s="746">
        <v>1</v>
      </c>
      <c r="T1660" s="813">
        <v>0.5</v>
      </c>
      <c r="U1660" s="769">
        <v>1</v>
      </c>
    </row>
    <row r="1661" spans="1:21" ht="14.4" customHeight="1" x14ac:dyDescent="0.3">
      <c r="A1661" s="727">
        <v>32</v>
      </c>
      <c r="B1661" s="728" t="s">
        <v>2677</v>
      </c>
      <c r="C1661" s="728" t="s">
        <v>2683</v>
      </c>
      <c r="D1661" s="811" t="s">
        <v>5087</v>
      </c>
      <c r="E1661" s="812" t="s">
        <v>2708</v>
      </c>
      <c r="F1661" s="728" t="s">
        <v>2678</v>
      </c>
      <c r="G1661" s="728" t="s">
        <v>2777</v>
      </c>
      <c r="H1661" s="728" t="s">
        <v>568</v>
      </c>
      <c r="I1661" s="728" t="s">
        <v>2778</v>
      </c>
      <c r="J1661" s="728" t="s">
        <v>1431</v>
      </c>
      <c r="K1661" s="728" t="s">
        <v>2779</v>
      </c>
      <c r="L1661" s="729">
        <v>66.88</v>
      </c>
      <c r="M1661" s="729">
        <v>1070.08</v>
      </c>
      <c r="N1661" s="728">
        <v>16</v>
      </c>
      <c r="O1661" s="813">
        <v>6.5</v>
      </c>
      <c r="P1661" s="729">
        <v>668.8</v>
      </c>
      <c r="Q1661" s="746">
        <v>0.625</v>
      </c>
      <c r="R1661" s="728">
        <v>10</v>
      </c>
      <c r="S1661" s="746">
        <v>0.625</v>
      </c>
      <c r="T1661" s="813">
        <v>3</v>
      </c>
      <c r="U1661" s="769">
        <v>0.46153846153846156</v>
      </c>
    </row>
    <row r="1662" spans="1:21" ht="14.4" customHeight="1" x14ac:dyDescent="0.3">
      <c r="A1662" s="727">
        <v>32</v>
      </c>
      <c r="B1662" s="728" t="s">
        <v>2677</v>
      </c>
      <c r="C1662" s="728" t="s">
        <v>2683</v>
      </c>
      <c r="D1662" s="811" t="s">
        <v>5087</v>
      </c>
      <c r="E1662" s="812" t="s">
        <v>2708</v>
      </c>
      <c r="F1662" s="728" t="s">
        <v>2678</v>
      </c>
      <c r="G1662" s="728" t="s">
        <v>2780</v>
      </c>
      <c r="H1662" s="728" t="s">
        <v>568</v>
      </c>
      <c r="I1662" s="728" t="s">
        <v>4157</v>
      </c>
      <c r="J1662" s="728" t="s">
        <v>2782</v>
      </c>
      <c r="K1662" s="728" t="s">
        <v>4158</v>
      </c>
      <c r="L1662" s="729">
        <v>0</v>
      </c>
      <c r="M1662" s="729">
        <v>0</v>
      </c>
      <c r="N1662" s="728">
        <v>1</v>
      </c>
      <c r="O1662" s="813">
        <v>0.5</v>
      </c>
      <c r="P1662" s="729">
        <v>0</v>
      </c>
      <c r="Q1662" s="746"/>
      <c r="R1662" s="728">
        <v>1</v>
      </c>
      <c r="S1662" s="746">
        <v>1</v>
      </c>
      <c r="T1662" s="813">
        <v>0.5</v>
      </c>
      <c r="U1662" s="769">
        <v>1</v>
      </c>
    </row>
    <row r="1663" spans="1:21" ht="14.4" customHeight="1" x14ac:dyDescent="0.3">
      <c r="A1663" s="727">
        <v>32</v>
      </c>
      <c r="B1663" s="728" t="s">
        <v>2677</v>
      </c>
      <c r="C1663" s="728" t="s">
        <v>2683</v>
      </c>
      <c r="D1663" s="811" t="s">
        <v>5087</v>
      </c>
      <c r="E1663" s="812" t="s">
        <v>2708</v>
      </c>
      <c r="F1663" s="728" t="s">
        <v>2678</v>
      </c>
      <c r="G1663" s="728" t="s">
        <v>2873</v>
      </c>
      <c r="H1663" s="728" t="s">
        <v>568</v>
      </c>
      <c r="I1663" s="728" t="s">
        <v>3572</v>
      </c>
      <c r="J1663" s="728" t="s">
        <v>1250</v>
      </c>
      <c r="K1663" s="728" t="s">
        <v>3573</v>
      </c>
      <c r="L1663" s="729">
        <v>156.61000000000001</v>
      </c>
      <c r="M1663" s="729">
        <v>156.61000000000001</v>
      </c>
      <c r="N1663" s="728">
        <v>1</v>
      </c>
      <c r="O1663" s="813">
        <v>1</v>
      </c>
      <c r="P1663" s="729"/>
      <c r="Q1663" s="746">
        <v>0</v>
      </c>
      <c r="R1663" s="728"/>
      <c r="S1663" s="746">
        <v>0</v>
      </c>
      <c r="T1663" s="813"/>
      <c r="U1663" s="769">
        <v>0</v>
      </c>
    </row>
    <row r="1664" spans="1:21" ht="14.4" customHeight="1" x14ac:dyDescent="0.3">
      <c r="A1664" s="727">
        <v>32</v>
      </c>
      <c r="B1664" s="728" t="s">
        <v>2677</v>
      </c>
      <c r="C1664" s="728" t="s">
        <v>2683</v>
      </c>
      <c r="D1664" s="811" t="s">
        <v>5087</v>
      </c>
      <c r="E1664" s="812" t="s">
        <v>2708</v>
      </c>
      <c r="F1664" s="728" t="s">
        <v>2678</v>
      </c>
      <c r="G1664" s="728" t="s">
        <v>3843</v>
      </c>
      <c r="H1664" s="728" t="s">
        <v>568</v>
      </c>
      <c r="I1664" s="728" t="s">
        <v>3844</v>
      </c>
      <c r="J1664" s="728" t="s">
        <v>880</v>
      </c>
      <c r="K1664" s="728" t="s">
        <v>3845</v>
      </c>
      <c r="L1664" s="729">
        <v>79.069999999999993</v>
      </c>
      <c r="M1664" s="729">
        <v>79.069999999999993</v>
      </c>
      <c r="N1664" s="728">
        <v>1</v>
      </c>
      <c r="O1664" s="813">
        <v>1</v>
      </c>
      <c r="P1664" s="729"/>
      <c r="Q1664" s="746">
        <v>0</v>
      </c>
      <c r="R1664" s="728"/>
      <c r="S1664" s="746">
        <v>0</v>
      </c>
      <c r="T1664" s="813"/>
      <c r="U1664" s="769">
        <v>0</v>
      </c>
    </row>
    <row r="1665" spans="1:21" ht="14.4" customHeight="1" x14ac:dyDescent="0.3">
      <c r="A1665" s="727">
        <v>32</v>
      </c>
      <c r="B1665" s="728" t="s">
        <v>2677</v>
      </c>
      <c r="C1665" s="728" t="s">
        <v>2683</v>
      </c>
      <c r="D1665" s="811" t="s">
        <v>5087</v>
      </c>
      <c r="E1665" s="812" t="s">
        <v>2708</v>
      </c>
      <c r="F1665" s="728" t="s">
        <v>2678</v>
      </c>
      <c r="G1665" s="728" t="s">
        <v>2784</v>
      </c>
      <c r="H1665" s="728" t="s">
        <v>568</v>
      </c>
      <c r="I1665" s="728" t="s">
        <v>2273</v>
      </c>
      <c r="J1665" s="728" t="s">
        <v>2272</v>
      </c>
      <c r="K1665" s="728" t="s">
        <v>2274</v>
      </c>
      <c r="L1665" s="729">
        <v>1427.23</v>
      </c>
      <c r="M1665" s="729">
        <v>4281.6900000000005</v>
      </c>
      <c r="N1665" s="728">
        <v>3</v>
      </c>
      <c r="O1665" s="813">
        <v>0.5</v>
      </c>
      <c r="P1665" s="729">
        <v>4281.6900000000005</v>
      </c>
      <c r="Q1665" s="746">
        <v>1</v>
      </c>
      <c r="R1665" s="728">
        <v>3</v>
      </c>
      <c r="S1665" s="746">
        <v>1</v>
      </c>
      <c r="T1665" s="813">
        <v>0.5</v>
      </c>
      <c r="U1665" s="769">
        <v>1</v>
      </c>
    </row>
    <row r="1666" spans="1:21" ht="14.4" customHeight="1" x14ac:dyDescent="0.3">
      <c r="A1666" s="727">
        <v>32</v>
      </c>
      <c r="B1666" s="728" t="s">
        <v>2677</v>
      </c>
      <c r="C1666" s="728" t="s">
        <v>2683</v>
      </c>
      <c r="D1666" s="811" t="s">
        <v>5087</v>
      </c>
      <c r="E1666" s="812" t="s">
        <v>2708</v>
      </c>
      <c r="F1666" s="728" t="s">
        <v>2678</v>
      </c>
      <c r="G1666" s="728" t="s">
        <v>3244</v>
      </c>
      <c r="H1666" s="728" t="s">
        <v>568</v>
      </c>
      <c r="I1666" s="728" t="s">
        <v>3247</v>
      </c>
      <c r="J1666" s="728" t="s">
        <v>3248</v>
      </c>
      <c r="K1666" s="728" t="s">
        <v>3249</v>
      </c>
      <c r="L1666" s="729">
        <v>151.62</v>
      </c>
      <c r="M1666" s="729">
        <v>151.62</v>
      </c>
      <c r="N1666" s="728">
        <v>1</v>
      </c>
      <c r="O1666" s="813">
        <v>0.5</v>
      </c>
      <c r="P1666" s="729">
        <v>151.62</v>
      </c>
      <c r="Q1666" s="746">
        <v>1</v>
      </c>
      <c r="R1666" s="728">
        <v>1</v>
      </c>
      <c r="S1666" s="746">
        <v>1</v>
      </c>
      <c r="T1666" s="813">
        <v>0.5</v>
      </c>
      <c r="U1666" s="769">
        <v>1</v>
      </c>
    </row>
    <row r="1667" spans="1:21" ht="14.4" customHeight="1" x14ac:dyDescent="0.3">
      <c r="A1667" s="727">
        <v>32</v>
      </c>
      <c r="B1667" s="728" t="s">
        <v>2677</v>
      </c>
      <c r="C1667" s="728" t="s">
        <v>2683</v>
      </c>
      <c r="D1667" s="811" t="s">
        <v>5087</v>
      </c>
      <c r="E1667" s="812" t="s">
        <v>2708</v>
      </c>
      <c r="F1667" s="728" t="s">
        <v>2678</v>
      </c>
      <c r="G1667" s="728" t="s">
        <v>2876</v>
      </c>
      <c r="H1667" s="728" t="s">
        <v>661</v>
      </c>
      <c r="I1667" s="728" t="s">
        <v>2442</v>
      </c>
      <c r="J1667" s="728" t="s">
        <v>2443</v>
      </c>
      <c r="K1667" s="728" t="s">
        <v>2444</v>
      </c>
      <c r="L1667" s="729">
        <v>10325.280000000001</v>
      </c>
      <c r="M1667" s="729">
        <v>30975.840000000004</v>
      </c>
      <c r="N1667" s="728">
        <v>3</v>
      </c>
      <c r="O1667" s="813">
        <v>1</v>
      </c>
      <c r="P1667" s="729">
        <v>30975.840000000004</v>
      </c>
      <c r="Q1667" s="746">
        <v>1</v>
      </c>
      <c r="R1667" s="728">
        <v>3</v>
      </c>
      <c r="S1667" s="746">
        <v>1</v>
      </c>
      <c r="T1667" s="813">
        <v>1</v>
      </c>
      <c r="U1667" s="769">
        <v>1</v>
      </c>
    </row>
    <row r="1668" spans="1:21" ht="14.4" customHeight="1" x14ac:dyDescent="0.3">
      <c r="A1668" s="727">
        <v>32</v>
      </c>
      <c r="B1668" s="728" t="s">
        <v>2677</v>
      </c>
      <c r="C1668" s="728" t="s">
        <v>2683</v>
      </c>
      <c r="D1668" s="811" t="s">
        <v>5087</v>
      </c>
      <c r="E1668" s="812" t="s">
        <v>2708</v>
      </c>
      <c r="F1668" s="728" t="s">
        <v>2678</v>
      </c>
      <c r="G1668" s="728" t="s">
        <v>1303</v>
      </c>
      <c r="H1668" s="728" t="s">
        <v>661</v>
      </c>
      <c r="I1668" s="728" t="s">
        <v>2130</v>
      </c>
      <c r="J1668" s="728" t="s">
        <v>2131</v>
      </c>
      <c r="K1668" s="728" t="s">
        <v>2132</v>
      </c>
      <c r="L1668" s="729">
        <v>120.61</v>
      </c>
      <c r="M1668" s="729">
        <v>120.61</v>
      </c>
      <c r="N1668" s="728">
        <v>1</v>
      </c>
      <c r="O1668" s="813">
        <v>1</v>
      </c>
      <c r="P1668" s="729">
        <v>120.61</v>
      </c>
      <c r="Q1668" s="746">
        <v>1</v>
      </c>
      <c r="R1668" s="728">
        <v>1</v>
      </c>
      <c r="S1668" s="746">
        <v>1</v>
      </c>
      <c r="T1668" s="813">
        <v>1</v>
      </c>
      <c r="U1668" s="769">
        <v>1</v>
      </c>
    </row>
    <row r="1669" spans="1:21" ht="14.4" customHeight="1" x14ac:dyDescent="0.3">
      <c r="A1669" s="727">
        <v>32</v>
      </c>
      <c r="B1669" s="728" t="s">
        <v>2677</v>
      </c>
      <c r="C1669" s="728" t="s">
        <v>2683</v>
      </c>
      <c r="D1669" s="811" t="s">
        <v>5087</v>
      </c>
      <c r="E1669" s="812" t="s">
        <v>2708</v>
      </c>
      <c r="F1669" s="728" t="s">
        <v>2678</v>
      </c>
      <c r="G1669" s="728" t="s">
        <v>1303</v>
      </c>
      <c r="H1669" s="728" t="s">
        <v>661</v>
      </c>
      <c r="I1669" s="728" t="s">
        <v>3410</v>
      </c>
      <c r="J1669" s="728" t="s">
        <v>2131</v>
      </c>
      <c r="K1669" s="728" t="s">
        <v>3411</v>
      </c>
      <c r="L1669" s="729">
        <v>184.74</v>
      </c>
      <c r="M1669" s="729">
        <v>369.48</v>
      </c>
      <c r="N1669" s="728">
        <v>2</v>
      </c>
      <c r="O1669" s="813">
        <v>1.5</v>
      </c>
      <c r="P1669" s="729">
        <v>369.48</v>
      </c>
      <c r="Q1669" s="746">
        <v>1</v>
      </c>
      <c r="R1669" s="728">
        <v>2</v>
      </c>
      <c r="S1669" s="746">
        <v>1</v>
      </c>
      <c r="T1669" s="813">
        <v>1.5</v>
      </c>
      <c r="U1669" s="769">
        <v>1</v>
      </c>
    </row>
    <row r="1670" spans="1:21" ht="14.4" customHeight="1" x14ac:dyDescent="0.3">
      <c r="A1670" s="727">
        <v>32</v>
      </c>
      <c r="B1670" s="728" t="s">
        <v>2677</v>
      </c>
      <c r="C1670" s="728" t="s">
        <v>2683</v>
      </c>
      <c r="D1670" s="811" t="s">
        <v>5087</v>
      </c>
      <c r="E1670" s="812" t="s">
        <v>2708</v>
      </c>
      <c r="F1670" s="728" t="s">
        <v>2678</v>
      </c>
      <c r="G1670" s="728" t="s">
        <v>2877</v>
      </c>
      <c r="H1670" s="728" t="s">
        <v>661</v>
      </c>
      <c r="I1670" s="728" t="s">
        <v>2359</v>
      </c>
      <c r="J1670" s="728" t="s">
        <v>1325</v>
      </c>
      <c r="K1670" s="728" t="s">
        <v>2360</v>
      </c>
      <c r="L1670" s="729">
        <v>0</v>
      </c>
      <c r="M1670" s="729">
        <v>0</v>
      </c>
      <c r="N1670" s="728">
        <v>1</v>
      </c>
      <c r="O1670" s="813">
        <v>1</v>
      </c>
      <c r="P1670" s="729">
        <v>0</v>
      </c>
      <c r="Q1670" s="746"/>
      <c r="R1670" s="728">
        <v>1</v>
      </c>
      <c r="S1670" s="746">
        <v>1</v>
      </c>
      <c r="T1670" s="813">
        <v>1</v>
      </c>
      <c r="U1670" s="769">
        <v>1</v>
      </c>
    </row>
    <row r="1671" spans="1:21" ht="14.4" customHeight="1" x14ac:dyDescent="0.3">
      <c r="A1671" s="727">
        <v>32</v>
      </c>
      <c r="B1671" s="728" t="s">
        <v>2677</v>
      </c>
      <c r="C1671" s="728" t="s">
        <v>2683</v>
      </c>
      <c r="D1671" s="811" t="s">
        <v>5087</v>
      </c>
      <c r="E1671" s="812" t="s">
        <v>2708</v>
      </c>
      <c r="F1671" s="728" t="s">
        <v>2678</v>
      </c>
      <c r="G1671" s="728" t="s">
        <v>3250</v>
      </c>
      <c r="H1671" s="728" t="s">
        <v>568</v>
      </c>
      <c r="I1671" s="728" t="s">
        <v>2264</v>
      </c>
      <c r="J1671" s="728" t="s">
        <v>2265</v>
      </c>
      <c r="K1671" s="728" t="s">
        <v>2266</v>
      </c>
      <c r="L1671" s="729">
        <v>11800.32</v>
      </c>
      <c r="M1671" s="729">
        <v>35400.959999999999</v>
      </c>
      <c r="N1671" s="728">
        <v>3</v>
      </c>
      <c r="O1671" s="813">
        <v>0.5</v>
      </c>
      <c r="P1671" s="729">
        <v>35400.959999999999</v>
      </c>
      <c r="Q1671" s="746">
        <v>1</v>
      </c>
      <c r="R1671" s="728">
        <v>3</v>
      </c>
      <c r="S1671" s="746">
        <v>1</v>
      </c>
      <c r="T1671" s="813">
        <v>0.5</v>
      </c>
      <c r="U1671" s="769">
        <v>1</v>
      </c>
    </row>
    <row r="1672" spans="1:21" ht="14.4" customHeight="1" x14ac:dyDescent="0.3">
      <c r="A1672" s="727">
        <v>32</v>
      </c>
      <c r="B1672" s="728" t="s">
        <v>2677</v>
      </c>
      <c r="C1672" s="728" t="s">
        <v>2683</v>
      </c>
      <c r="D1672" s="811" t="s">
        <v>5087</v>
      </c>
      <c r="E1672" s="812" t="s">
        <v>2708</v>
      </c>
      <c r="F1672" s="728" t="s">
        <v>2678</v>
      </c>
      <c r="G1672" s="728" t="s">
        <v>4159</v>
      </c>
      <c r="H1672" s="728" t="s">
        <v>661</v>
      </c>
      <c r="I1672" s="728" t="s">
        <v>2388</v>
      </c>
      <c r="J1672" s="728" t="s">
        <v>2389</v>
      </c>
      <c r="K1672" s="728" t="s">
        <v>2390</v>
      </c>
      <c r="L1672" s="729">
        <v>802.48</v>
      </c>
      <c r="M1672" s="729">
        <v>802.48</v>
      </c>
      <c r="N1672" s="728">
        <v>1</v>
      </c>
      <c r="O1672" s="813">
        <v>1</v>
      </c>
      <c r="P1672" s="729"/>
      <c r="Q1672" s="746">
        <v>0</v>
      </c>
      <c r="R1672" s="728"/>
      <c r="S1672" s="746">
        <v>0</v>
      </c>
      <c r="T1672" s="813"/>
      <c r="U1672" s="769">
        <v>0</v>
      </c>
    </row>
    <row r="1673" spans="1:21" ht="14.4" customHeight="1" x14ac:dyDescent="0.3">
      <c r="A1673" s="727">
        <v>32</v>
      </c>
      <c r="B1673" s="728" t="s">
        <v>2677</v>
      </c>
      <c r="C1673" s="728" t="s">
        <v>2683</v>
      </c>
      <c r="D1673" s="811" t="s">
        <v>5087</v>
      </c>
      <c r="E1673" s="812" t="s">
        <v>2708</v>
      </c>
      <c r="F1673" s="728" t="s">
        <v>2678</v>
      </c>
      <c r="G1673" s="728" t="s">
        <v>3251</v>
      </c>
      <c r="H1673" s="728" t="s">
        <v>568</v>
      </c>
      <c r="I1673" s="728" t="s">
        <v>3252</v>
      </c>
      <c r="J1673" s="728" t="s">
        <v>1310</v>
      </c>
      <c r="K1673" s="728" t="s">
        <v>3253</v>
      </c>
      <c r="L1673" s="729">
        <v>50.32</v>
      </c>
      <c r="M1673" s="729">
        <v>50.32</v>
      </c>
      <c r="N1673" s="728">
        <v>1</v>
      </c>
      <c r="O1673" s="813">
        <v>1</v>
      </c>
      <c r="P1673" s="729"/>
      <c r="Q1673" s="746">
        <v>0</v>
      </c>
      <c r="R1673" s="728"/>
      <c r="S1673" s="746">
        <v>0</v>
      </c>
      <c r="T1673" s="813"/>
      <c r="U1673" s="769">
        <v>0</v>
      </c>
    </row>
    <row r="1674" spans="1:21" ht="14.4" customHeight="1" x14ac:dyDescent="0.3">
      <c r="A1674" s="727">
        <v>32</v>
      </c>
      <c r="B1674" s="728" t="s">
        <v>2677</v>
      </c>
      <c r="C1674" s="728" t="s">
        <v>2683</v>
      </c>
      <c r="D1674" s="811" t="s">
        <v>5087</v>
      </c>
      <c r="E1674" s="812" t="s">
        <v>2709</v>
      </c>
      <c r="F1674" s="728" t="s">
        <v>2678</v>
      </c>
      <c r="G1674" s="728" t="s">
        <v>3114</v>
      </c>
      <c r="H1674" s="728" t="s">
        <v>568</v>
      </c>
      <c r="I1674" s="728" t="s">
        <v>3115</v>
      </c>
      <c r="J1674" s="728" t="s">
        <v>3116</v>
      </c>
      <c r="K1674" s="728" t="s">
        <v>3117</v>
      </c>
      <c r="L1674" s="729">
        <v>35.11</v>
      </c>
      <c r="M1674" s="729">
        <v>175.55</v>
      </c>
      <c r="N1674" s="728">
        <v>5</v>
      </c>
      <c r="O1674" s="813">
        <v>1</v>
      </c>
      <c r="P1674" s="729">
        <v>175.55</v>
      </c>
      <c r="Q1674" s="746">
        <v>1</v>
      </c>
      <c r="R1674" s="728">
        <v>5</v>
      </c>
      <c r="S1674" s="746">
        <v>1</v>
      </c>
      <c r="T1674" s="813">
        <v>1</v>
      </c>
      <c r="U1674" s="769">
        <v>1</v>
      </c>
    </row>
    <row r="1675" spans="1:21" ht="14.4" customHeight="1" x14ac:dyDescent="0.3">
      <c r="A1675" s="727">
        <v>32</v>
      </c>
      <c r="B1675" s="728" t="s">
        <v>2677</v>
      </c>
      <c r="C1675" s="728" t="s">
        <v>2683</v>
      </c>
      <c r="D1675" s="811" t="s">
        <v>5087</v>
      </c>
      <c r="E1675" s="812" t="s">
        <v>2709</v>
      </c>
      <c r="F1675" s="728" t="s">
        <v>2678</v>
      </c>
      <c r="G1675" s="728" t="s">
        <v>2724</v>
      </c>
      <c r="H1675" s="728" t="s">
        <v>568</v>
      </c>
      <c r="I1675" s="728" t="s">
        <v>2725</v>
      </c>
      <c r="J1675" s="728" t="s">
        <v>2726</v>
      </c>
      <c r="K1675" s="728" t="s">
        <v>2727</v>
      </c>
      <c r="L1675" s="729">
        <v>263.26</v>
      </c>
      <c r="M1675" s="729">
        <v>3422.38</v>
      </c>
      <c r="N1675" s="728">
        <v>13</v>
      </c>
      <c r="O1675" s="813">
        <v>2</v>
      </c>
      <c r="P1675" s="729">
        <v>3422.38</v>
      </c>
      <c r="Q1675" s="746">
        <v>1</v>
      </c>
      <c r="R1675" s="728">
        <v>13</v>
      </c>
      <c r="S1675" s="746">
        <v>1</v>
      </c>
      <c r="T1675" s="813">
        <v>2</v>
      </c>
      <c r="U1675" s="769">
        <v>1</v>
      </c>
    </row>
    <row r="1676" spans="1:21" ht="14.4" customHeight="1" x14ac:dyDescent="0.3">
      <c r="A1676" s="727">
        <v>32</v>
      </c>
      <c r="B1676" s="728" t="s">
        <v>2677</v>
      </c>
      <c r="C1676" s="728" t="s">
        <v>2683</v>
      </c>
      <c r="D1676" s="811" t="s">
        <v>5087</v>
      </c>
      <c r="E1676" s="812" t="s">
        <v>2709</v>
      </c>
      <c r="F1676" s="728" t="s">
        <v>2678</v>
      </c>
      <c r="G1676" s="728" t="s">
        <v>2724</v>
      </c>
      <c r="H1676" s="728" t="s">
        <v>568</v>
      </c>
      <c r="I1676" s="728" t="s">
        <v>2787</v>
      </c>
      <c r="J1676" s="728" t="s">
        <v>942</v>
      </c>
      <c r="K1676" s="728" t="s">
        <v>2727</v>
      </c>
      <c r="L1676" s="729">
        <v>263.26</v>
      </c>
      <c r="M1676" s="729">
        <v>15005.82</v>
      </c>
      <c r="N1676" s="728">
        <v>57</v>
      </c>
      <c r="O1676" s="813">
        <v>11.5</v>
      </c>
      <c r="P1676" s="729">
        <v>7108.0199999999995</v>
      </c>
      <c r="Q1676" s="746">
        <v>0.47368421052631576</v>
      </c>
      <c r="R1676" s="728">
        <v>27</v>
      </c>
      <c r="S1676" s="746">
        <v>0.47368421052631576</v>
      </c>
      <c r="T1676" s="813">
        <v>5</v>
      </c>
      <c r="U1676" s="769">
        <v>0.43478260869565216</v>
      </c>
    </row>
    <row r="1677" spans="1:21" ht="14.4" customHeight="1" x14ac:dyDescent="0.3">
      <c r="A1677" s="727">
        <v>32</v>
      </c>
      <c r="B1677" s="728" t="s">
        <v>2677</v>
      </c>
      <c r="C1677" s="728" t="s">
        <v>2683</v>
      </c>
      <c r="D1677" s="811" t="s">
        <v>5087</v>
      </c>
      <c r="E1677" s="812" t="s">
        <v>2709</v>
      </c>
      <c r="F1677" s="728" t="s">
        <v>2678</v>
      </c>
      <c r="G1677" s="728" t="s">
        <v>2724</v>
      </c>
      <c r="H1677" s="728" t="s">
        <v>568</v>
      </c>
      <c r="I1677" s="728" t="s">
        <v>2878</v>
      </c>
      <c r="J1677" s="728" t="s">
        <v>944</v>
      </c>
      <c r="K1677" s="728" t="s">
        <v>2879</v>
      </c>
      <c r="L1677" s="729">
        <v>0</v>
      </c>
      <c r="M1677" s="729">
        <v>0</v>
      </c>
      <c r="N1677" s="728">
        <v>1</v>
      </c>
      <c r="O1677" s="813">
        <v>0.5</v>
      </c>
      <c r="P1677" s="729">
        <v>0</v>
      </c>
      <c r="Q1677" s="746"/>
      <c r="R1677" s="728">
        <v>1</v>
      </c>
      <c r="S1677" s="746">
        <v>1</v>
      </c>
      <c r="T1677" s="813">
        <v>0.5</v>
      </c>
      <c r="U1677" s="769">
        <v>1</v>
      </c>
    </row>
    <row r="1678" spans="1:21" ht="14.4" customHeight="1" x14ac:dyDescent="0.3">
      <c r="A1678" s="727">
        <v>32</v>
      </c>
      <c r="B1678" s="728" t="s">
        <v>2677</v>
      </c>
      <c r="C1678" s="728" t="s">
        <v>2683</v>
      </c>
      <c r="D1678" s="811" t="s">
        <v>5087</v>
      </c>
      <c r="E1678" s="812" t="s">
        <v>2709</v>
      </c>
      <c r="F1678" s="728" t="s">
        <v>2678</v>
      </c>
      <c r="G1678" s="728" t="s">
        <v>2728</v>
      </c>
      <c r="H1678" s="728" t="s">
        <v>568</v>
      </c>
      <c r="I1678" s="728" t="s">
        <v>3034</v>
      </c>
      <c r="J1678" s="728" t="s">
        <v>1100</v>
      </c>
      <c r="K1678" s="728" t="s">
        <v>2761</v>
      </c>
      <c r="L1678" s="729">
        <v>0</v>
      </c>
      <c r="M1678" s="729">
        <v>0</v>
      </c>
      <c r="N1678" s="728">
        <v>1</v>
      </c>
      <c r="O1678" s="813">
        <v>0.5</v>
      </c>
      <c r="P1678" s="729">
        <v>0</v>
      </c>
      <c r="Q1678" s="746"/>
      <c r="R1678" s="728">
        <v>1</v>
      </c>
      <c r="S1678" s="746">
        <v>1</v>
      </c>
      <c r="T1678" s="813">
        <v>0.5</v>
      </c>
      <c r="U1678" s="769">
        <v>1</v>
      </c>
    </row>
    <row r="1679" spans="1:21" ht="14.4" customHeight="1" x14ac:dyDescent="0.3">
      <c r="A1679" s="727">
        <v>32</v>
      </c>
      <c r="B1679" s="728" t="s">
        <v>2677</v>
      </c>
      <c r="C1679" s="728" t="s">
        <v>2683</v>
      </c>
      <c r="D1679" s="811" t="s">
        <v>5087</v>
      </c>
      <c r="E1679" s="812" t="s">
        <v>2709</v>
      </c>
      <c r="F1679" s="728" t="s">
        <v>2678</v>
      </c>
      <c r="G1679" s="728" t="s">
        <v>2728</v>
      </c>
      <c r="H1679" s="728" t="s">
        <v>568</v>
      </c>
      <c r="I1679" s="728" t="s">
        <v>3437</v>
      </c>
      <c r="J1679" s="728" t="s">
        <v>3438</v>
      </c>
      <c r="K1679" s="728" t="s">
        <v>2761</v>
      </c>
      <c r="L1679" s="729">
        <v>72.55</v>
      </c>
      <c r="M1679" s="729">
        <v>72.55</v>
      </c>
      <c r="N1679" s="728">
        <v>1</v>
      </c>
      <c r="O1679" s="813">
        <v>1</v>
      </c>
      <c r="P1679" s="729"/>
      <c r="Q1679" s="746">
        <v>0</v>
      </c>
      <c r="R1679" s="728"/>
      <c r="S1679" s="746">
        <v>0</v>
      </c>
      <c r="T1679" s="813"/>
      <c r="U1679" s="769">
        <v>0</v>
      </c>
    </row>
    <row r="1680" spans="1:21" ht="14.4" customHeight="1" x14ac:dyDescent="0.3">
      <c r="A1680" s="727">
        <v>32</v>
      </c>
      <c r="B1680" s="728" t="s">
        <v>2677</v>
      </c>
      <c r="C1680" s="728" t="s">
        <v>2683</v>
      </c>
      <c r="D1680" s="811" t="s">
        <v>5087</v>
      </c>
      <c r="E1680" s="812" t="s">
        <v>2709</v>
      </c>
      <c r="F1680" s="728" t="s">
        <v>2678</v>
      </c>
      <c r="G1680" s="728" t="s">
        <v>2728</v>
      </c>
      <c r="H1680" s="728" t="s">
        <v>568</v>
      </c>
      <c r="I1680" s="728" t="s">
        <v>2300</v>
      </c>
      <c r="J1680" s="728" t="s">
        <v>1102</v>
      </c>
      <c r="K1680" s="728" t="s">
        <v>2301</v>
      </c>
      <c r="L1680" s="729">
        <v>65.28</v>
      </c>
      <c r="M1680" s="729">
        <v>195.84</v>
      </c>
      <c r="N1680" s="728">
        <v>3</v>
      </c>
      <c r="O1680" s="813">
        <v>1.5</v>
      </c>
      <c r="P1680" s="729">
        <v>195.84</v>
      </c>
      <c r="Q1680" s="746">
        <v>1</v>
      </c>
      <c r="R1680" s="728">
        <v>3</v>
      </c>
      <c r="S1680" s="746">
        <v>1</v>
      </c>
      <c r="T1680" s="813">
        <v>1.5</v>
      </c>
      <c r="U1680" s="769">
        <v>1</v>
      </c>
    </row>
    <row r="1681" spans="1:21" ht="14.4" customHeight="1" x14ac:dyDescent="0.3">
      <c r="A1681" s="727">
        <v>32</v>
      </c>
      <c r="B1681" s="728" t="s">
        <v>2677</v>
      </c>
      <c r="C1681" s="728" t="s">
        <v>2683</v>
      </c>
      <c r="D1681" s="811" t="s">
        <v>5087</v>
      </c>
      <c r="E1681" s="812" t="s">
        <v>2709</v>
      </c>
      <c r="F1681" s="728" t="s">
        <v>2678</v>
      </c>
      <c r="G1681" s="728" t="s">
        <v>2728</v>
      </c>
      <c r="H1681" s="728" t="s">
        <v>568</v>
      </c>
      <c r="I1681" s="728" t="s">
        <v>2302</v>
      </c>
      <c r="J1681" s="728" t="s">
        <v>1100</v>
      </c>
      <c r="K1681" s="728" t="s">
        <v>2303</v>
      </c>
      <c r="L1681" s="729">
        <v>36.270000000000003</v>
      </c>
      <c r="M1681" s="729">
        <v>36.270000000000003</v>
      </c>
      <c r="N1681" s="728">
        <v>1</v>
      </c>
      <c r="O1681" s="813">
        <v>1</v>
      </c>
      <c r="P1681" s="729"/>
      <c r="Q1681" s="746">
        <v>0</v>
      </c>
      <c r="R1681" s="728"/>
      <c r="S1681" s="746">
        <v>0</v>
      </c>
      <c r="T1681" s="813"/>
      <c r="U1681" s="769">
        <v>0</v>
      </c>
    </row>
    <row r="1682" spans="1:21" ht="14.4" customHeight="1" x14ac:dyDescent="0.3">
      <c r="A1682" s="727">
        <v>32</v>
      </c>
      <c r="B1682" s="728" t="s">
        <v>2677</v>
      </c>
      <c r="C1682" s="728" t="s">
        <v>2683</v>
      </c>
      <c r="D1682" s="811" t="s">
        <v>5087</v>
      </c>
      <c r="E1682" s="812" t="s">
        <v>2709</v>
      </c>
      <c r="F1682" s="728" t="s">
        <v>2678</v>
      </c>
      <c r="G1682" s="728" t="s">
        <v>2728</v>
      </c>
      <c r="H1682" s="728" t="s">
        <v>568</v>
      </c>
      <c r="I1682" s="728" t="s">
        <v>3259</v>
      </c>
      <c r="J1682" s="728" t="s">
        <v>1100</v>
      </c>
      <c r="K1682" s="728" t="s">
        <v>2303</v>
      </c>
      <c r="L1682" s="729">
        <v>36.270000000000003</v>
      </c>
      <c r="M1682" s="729">
        <v>36.270000000000003</v>
      </c>
      <c r="N1682" s="728">
        <v>1</v>
      </c>
      <c r="O1682" s="813">
        <v>1</v>
      </c>
      <c r="P1682" s="729"/>
      <c r="Q1682" s="746">
        <v>0</v>
      </c>
      <c r="R1682" s="728"/>
      <c r="S1682" s="746">
        <v>0</v>
      </c>
      <c r="T1682" s="813"/>
      <c r="U1682" s="769">
        <v>0</v>
      </c>
    </row>
    <row r="1683" spans="1:21" ht="14.4" customHeight="1" x14ac:dyDescent="0.3">
      <c r="A1683" s="727">
        <v>32</v>
      </c>
      <c r="B1683" s="728" t="s">
        <v>2677</v>
      </c>
      <c r="C1683" s="728" t="s">
        <v>2683</v>
      </c>
      <c r="D1683" s="811" t="s">
        <v>5087</v>
      </c>
      <c r="E1683" s="812" t="s">
        <v>2709</v>
      </c>
      <c r="F1683" s="728" t="s">
        <v>2678</v>
      </c>
      <c r="G1683" s="728" t="s">
        <v>2728</v>
      </c>
      <c r="H1683" s="728" t="s">
        <v>568</v>
      </c>
      <c r="I1683" s="728" t="s">
        <v>4160</v>
      </c>
      <c r="J1683" s="728" t="s">
        <v>3438</v>
      </c>
      <c r="K1683" s="728" t="s">
        <v>2303</v>
      </c>
      <c r="L1683" s="729">
        <v>42.86</v>
      </c>
      <c r="M1683" s="729">
        <v>42.86</v>
      </c>
      <c r="N1683" s="728">
        <v>1</v>
      </c>
      <c r="O1683" s="813">
        <v>0.5</v>
      </c>
      <c r="P1683" s="729"/>
      <c r="Q1683" s="746">
        <v>0</v>
      </c>
      <c r="R1683" s="728"/>
      <c r="S1683" s="746">
        <v>0</v>
      </c>
      <c r="T1683" s="813"/>
      <c r="U1683" s="769">
        <v>0</v>
      </c>
    </row>
    <row r="1684" spans="1:21" ht="14.4" customHeight="1" x14ac:dyDescent="0.3">
      <c r="A1684" s="727">
        <v>32</v>
      </c>
      <c r="B1684" s="728" t="s">
        <v>2677</v>
      </c>
      <c r="C1684" s="728" t="s">
        <v>2683</v>
      </c>
      <c r="D1684" s="811" t="s">
        <v>5087</v>
      </c>
      <c r="E1684" s="812" t="s">
        <v>2709</v>
      </c>
      <c r="F1684" s="728" t="s">
        <v>2678</v>
      </c>
      <c r="G1684" s="728" t="s">
        <v>2728</v>
      </c>
      <c r="H1684" s="728" t="s">
        <v>568</v>
      </c>
      <c r="I1684" s="728" t="s">
        <v>3695</v>
      </c>
      <c r="J1684" s="728" t="s">
        <v>1100</v>
      </c>
      <c r="K1684" s="728" t="s">
        <v>3696</v>
      </c>
      <c r="L1684" s="729">
        <v>0</v>
      </c>
      <c r="M1684" s="729">
        <v>0</v>
      </c>
      <c r="N1684" s="728">
        <v>7</v>
      </c>
      <c r="O1684" s="813">
        <v>5</v>
      </c>
      <c r="P1684" s="729">
        <v>0</v>
      </c>
      <c r="Q1684" s="746"/>
      <c r="R1684" s="728">
        <v>3</v>
      </c>
      <c r="S1684" s="746">
        <v>0.42857142857142855</v>
      </c>
      <c r="T1684" s="813">
        <v>2.5</v>
      </c>
      <c r="U1684" s="769">
        <v>0.5</v>
      </c>
    </row>
    <row r="1685" spans="1:21" ht="14.4" customHeight="1" x14ac:dyDescent="0.3">
      <c r="A1685" s="727">
        <v>32</v>
      </c>
      <c r="B1685" s="728" t="s">
        <v>2677</v>
      </c>
      <c r="C1685" s="728" t="s">
        <v>2683</v>
      </c>
      <c r="D1685" s="811" t="s">
        <v>5087</v>
      </c>
      <c r="E1685" s="812" t="s">
        <v>2709</v>
      </c>
      <c r="F1685" s="728" t="s">
        <v>2678</v>
      </c>
      <c r="G1685" s="728" t="s">
        <v>2728</v>
      </c>
      <c r="H1685" s="728" t="s">
        <v>568</v>
      </c>
      <c r="I1685" s="728" t="s">
        <v>2738</v>
      </c>
      <c r="J1685" s="728" t="s">
        <v>1102</v>
      </c>
      <c r="K1685" s="728" t="s">
        <v>2739</v>
      </c>
      <c r="L1685" s="729">
        <v>121.75</v>
      </c>
      <c r="M1685" s="729">
        <v>487</v>
      </c>
      <c r="N1685" s="728">
        <v>4</v>
      </c>
      <c r="O1685" s="813">
        <v>3</v>
      </c>
      <c r="P1685" s="729">
        <v>365.25</v>
      </c>
      <c r="Q1685" s="746">
        <v>0.75</v>
      </c>
      <c r="R1685" s="728">
        <v>3</v>
      </c>
      <c r="S1685" s="746">
        <v>0.75</v>
      </c>
      <c r="T1685" s="813">
        <v>2.5</v>
      </c>
      <c r="U1685" s="769">
        <v>0.83333333333333337</v>
      </c>
    </row>
    <row r="1686" spans="1:21" ht="14.4" customHeight="1" x14ac:dyDescent="0.3">
      <c r="A1686" s="727">
        <v>32</v>
      </c>
      <c r="B1686" s="728" t="s">
        <v>2677</v>
      </c>
      <c r="C1686" s="728" t="s">
        <v>2683</v>
      </c>
      <c r="D1686" s="811" t="s">
        <v>5087</v>
      </c>
      <c r="E1686" s="812" t="s">
        <v>2709</v>
      </c>
      <c r="F1686" s="728" t="s">
        <v>2678</v>
      </c>
      <c r="G1686" s="728" t="s">
        <v>2728</v>
      </c>
      <c r="H1686" s="728" t="s">
        <v>568</v>
      </c>
      <c r="I1686" s="728" t="s">
        <v>3440</v>
      </c>
      <c r="J1686" s="728" t="s">
        <v>1100</v>
      </c>
      <c r="K1686" s="728" t="s">
        <v>2303</v>
      </c>
      <c r="L1686" s="729">
        <v>36.270000000000003</v>
      </c>
      <c r="M1686" s="729">
        <v>72.540000000000006</v>
      </c>
      <c r="N1686" s="728">
        <v>2</v>
      </c>
      <c r="O1686" s="813">
        <v>0.5</v>
      </c>
      <c r="P1686" s="729"/>
      <c r="Q1686" s="746">
        <v>0</v>
      </c>
      <c r="R1686" s="728"/>
      <c r="S1686" s="746">
        <v>0</v>
      </c>
      <c r="T1686" s="813"/>
      <c r="U1686" s="769">
        <v>0</v>
      </c>
    </row>
    <row r="1687" spans="1:21" ht="14.4" customHeight="1" x14ac:dyDescent="0.3">
      <c r="A1687" s="727">
        <v>32</v>
      </c>
      <c r="B1687" s="728" t="s">
        <v>2677</v>
      </c>
      <c r="C1687" s="728" t="s">
        <v>2683</v>
      </c>
      <c r="D1687" s="811" t="s">
        <v>5087</v>
      </c>
      <c r="E1687" s="812" t="s">
        <v>2709</v>
      </c>
      <c r="F1687" s="728" t="s">
        <v>2678</v>
      </c>
      <c r="G1687" s="728" t="s">
        <v>2788</v>
      </c>
      <c r="H1687" s="728" t="s">
        <v>568</v>
      </c>
      <c r="I1687" s="728" t="s">
        <v>3918</v>
      </c>
      <c r="J1687" s="728" t="s">
        <v>672</v>
      </c>
      <c r="K1687" s="728" t="s">
        <v>3411</v>
      </c>
      <c r="L1687" s="729">
        <v>103.64</v>
      </c>
      <c r="M1687" s="729">
        <v>103.64</v>
      </c>
      <c r="N1687" s="728">
        <v>1</v>
      </c>
      <c r="O1687" s="813">
        <v>0.5</v>
      </c>
      <c r="P1687" s="729">
        <v>103.64</v>
      </c>
      <c r="Q1687" s="746">
        <v>1</v>
      </c>
      <c r="R1687" s="728">
        <v>1</v>
      </c>
      <c r="S1687" s="746">
        <v>1</v>
      </c>
      <c r="T1687" s="813">
        <v>0.5</v>
      </c>
      <c r="U1687" s="769">
        <v>1</v>
      </c>
    </row>
    <row r="1688" spans="1:21" ht="14.4" customHeight="1" x14ac:dyDescent="0.3">
      <c r="A1688" s="727">
        <v>32</v>
      </c>
      <c r="B1688" s="728" t="s">
        <v>2677</v>
      </c>
      <c r="C1688" s="728" t="s">
        <v>2683</v>
      </c>
      <c r="D1688" s="811" t="s">
        <v>5087</v>
      </c>
      <c r="E1688" s="812" t="s">
        <v>2709</v>
      </c>
      <c r="F1688" s="728" t="s">
        <v>2678</v>
      </c>
      <c r="G1688" s="728" t="s">
        <v>2788</v>
      </c>
      <c r="H1688" s="728" t="s">
        <v>568</v>
      </c>
      <c r="I1688" s="728" t="s">
        <v>4128</v>
      </c>
      <c r="J1688" s="728" t="s">
        <v>670</v>
      </c>
      <c r="K1688" s="728" t="s">
        <v>4129</v>
      </c>
      <c r="L1688" s="729">
        <v>0</v>
      </c>
      <c r="M1688" s="729">
        <v>0</v>
      </c>
      <c r="N1688" s="728">
        <v>1</v>
      </c>
      <c r="O1688" s="813">
        <v>0.5</v>
      </c>
      <c r="P1688" s="729"/>
      <c r="Q1688" s="746"/>
      <c r="R1688" s="728"/>
      <c r="S1688" s="746">
        <v>0</v>
      </c>
      <c r="T1688" s="813"/>
      <c r="U1688" s="769">
        <v>0</v>
      </c>
    </row>
    <row r="1689" spans="1:21" ht="14.4" customHeight="1" x14ac:dyDescent="0.3">
      <c r="A1689" s="727">
        <v>32</v>
      </c>
      <c r="B1689" s="728" t="s">
        <v>2677</v>
      </c>
      <c r="C1689" s="728" t="s">
        <v>2683</v>
      </c>
      <c r="D1689" s="811" t="s">
        <v>5087</v>
      </c>
      <c r="E1689" s="812" t="s">
        <v>2709</v>
      </c>
      <c r="F1689" s="728" t="s">
        <v>2678</v>
      </c>
      <c r="G1689" s="728" t="s">
        <v>2742</v>
      </c>
      <c r="H1689" s="728" t="s">
        <v>661</v>
      </c>
      <c r="I1689" s="728" t="s">
        <v>2218</v>
      </c>
      <c r="J1689" s="728" t="s">
        <v>662</v>
      </c>
      <c r="K1689" s="728" t="s">
        <v>2219</v>
      </c>
      <c r="L1689" s="729">
        <v>154.36000000000001</v>
      </c>
      <c r="M1689" s="729">
        <v>154.36000000000001</v>
      </c>
      <c r="N1689" s="728">
        <v>1</v>
      </c>
      <c r="O1689" s="813">
        <v>1</v>
      </c>
      <c r="P1689" s="729">
        <v>154.36000000000001</v>
      </c>
      <c r="Q1689" s="746">
        <v>1</v>
      </c>
      <c r="R1689" s="728">
        <v>1</v>
      </c>
      <c r="S1689" s="746">
        <v>1</v>
      </c>
      <c r="T1689" s="813">
        <v>1</v>
      </c>
      <c r="U1689" s="769">
        <v>1</v>
      </c>
    </row>
    <row r="1690" spans="1:21" ht="14.4" customHeight="1" x14ac:dyDescent="0.3">
      <c r="A1690" s="727">
        <v>32</v>
      </c>
      <c r="B1690" s="728" t="s">
        <v>2677</v>
      </c>
      <c r="C1690" s="728" t="s">
        <v>2683</v>
      </c>
      <c r="D1690" s="811" t="s">
        <v>5087</v>
      </c>
      <c r="E1690" s="812" t="s">
        <v>2709</v>
      </c>
      <c r="F1690" s="728" t="s">
        <v>2678</v>
      </c>
      <c r="G1690" s="728" t="s">
        <v>3446</v>
      </c>
      <c r="H1690" s="728" t="s">
        <v>568</v>
      </c>
      <c r="I1690" s="728" t="s">
        <v>3447</v>
      </c>
      <c r="J1690" s="728" t="s">
        <v>3448</v>
      </c>
      <c r="K1690" s="728" t="s">
        <v>3449</v>
      </c>
      <c r="L1690" s="729">
        <v>9989.3700000000008</v>
      </c>
      <c r="M1690" s="729">
        <v>69925.59</v>
      </c>
      <c r="N1690" s="728">
        <v>7</v>
      </c>
      <c r="O1690" s="813">
        <v>1.5</v>
      </c>
      <c r="P1690" s="729">
        <v>29968.11</v>
      </c>
      <c r="Q1690" s="746">
        <v>0.4285714285714286</v>
      </c>
      <c r="R1690" s="728">
        <v>3</v>
      </c>
      <c r="S1690" s="746">
        <v>0.42857142857142855</v>
      </c>
      <c r="T1690" s="813">
        <v>0.5</v>
      </c>
      <c r="U1690" s="769">
        <v>0.33333333333333331</v>
      </c>
    </row>
    <row r="1691" spans="1:21" ht="14.4" customHeight="1" x14ac:dyDescent="0.3">
      <c r="A1691" s="727">
        <v>32</v>
      </c>
      <c r="B1691" s="728" t="s">
        <v>2677</v>
      </c>
      <c r="C1691" s="728" t="s">
        <v>2683</v>
      </c>
      <c r="D1691" s="811" t="s">
        <v>5087</v>
      </c>
      <c r="E1691" s="812" t="s">
        <v>2709</v>
      </c>
      <c r="F1691" s="728" t="s">
        <v>2678</v>
      </c>
      <c r="G1691" s="728" t="s">
        <v>3126</v>
      </c>
      <c r="H1691" s="728" t="s">
        <v>661</v>
      </c>
      <c r="I1691" s="728" t="s">
        <v>3921</v>
      </c>
      <c r="J1691" s="728" t="s">
        <v>3182</v>
      </c>
      <c r="K1691" s="728" t="s">
        <v>3922</v>
      </c>
      <c r="L1691" s="729">
        <v>176.59</v>
      </c>
      <c r="M1691" s="729">
        <v>176.59</v>
      </c>
      <c r="N1691" s="728">
        <v>1</v>
      </c>
      <c r="O1691" s="813">
        <v>0.5</v>
      </c>
      <c r="P1691" s="729">
        <v>176.59</v>
      </c>
      <c r="Q1691" s="746">
        <v>1</v>
      </c>
      <c r="R1691" s="728">
        <v>1</v>
      </c>
      <c r="S1691" s="746">
        <v>1</v>
      </c>
      <c r="T1691" s="813">
        <v>0.5</v>
      </c>
      <c r="U1691" s="769">
        <v>1</v>
      </c>
    </row>
    <row r="1692" spans="1:21" ht="14.4" customHeight="1" x14ac:dyDescent="0.3">
      <c r="A1692" s="727">
        <v>32</v>
      </c>
      <c r="B1692" s="728" t="s">
        <v>2677</v>
      </c>
      <c r="C1692" s="728" t="s">
        <v>2683</v>
      </c>
      <c r="D1692" s="811" t="s">
        <v>5087</v>
      </c>
      <c r="E1692" s="812" t="s">
        <v>2709</v>
      </c>
      <c r="F1692" s="728" t="s">
        <v>2678</v>
      </c>
      <c r="G1692" s="728" t="s">
        <v>3126</v>
      </c>
      <c r="H1692" s="728" t="s">
        <v>661</v>
      </c>
      <c r="I1692" s="728" t="s">
        <v>2186</v>
      </c>
      <c r="J1692" s="728" t="s">
        <v>2184</v>
      </c>
      <c r="K1692" s="728" t="s">
        <v>2187</v>
      </c>
      <c r="L1692" s="729">
        <v>46.6</v>
      </c>
      <c r="M1692" s="729">
        <v>139.80000000000001</v>
      </c>
      <c r="N1692" s="728">
        <v>3</v>
      </c>
      <c r="O1692" s="813">
        <v>1</v>
      </c>
      <c r="P1692" s="729"/>
      <c r="Q1692" s="746">
        <v>0</v>
      </c>
      <c r="R1692" s="728"/>
      <c r="S1692" s="746">
        <v>0</v>
      </c>
      <c r="T1692" s="813"/>
      <c r="U1692" s="769">
        <v>0</v>
      </c>
    </row>
    <row r="1693" spans="1:21" ht="14.4" customHeight="1" x14ac:dyDescent="0.3">
      <c r="A1693" s="727">
        <v>32</v>
      </c>
      <c r="B1693" s="728" t="s">
        <v>2677</v>
      </c>
      <c r="C1693" s="728" t="s">
        <v>2683</v>
      </c>
      <c r="D1693" s="811" t="s">
        <v>5087</v>
      </c>
      <c r="E1693" s="812" t="s">
        <v>2709</v>
      </c>
      <c r="F1693" s="728" t="s">
        <v>2678</v>
      </c>
      <c r="G1693" s="728" t="s">
        <v>3126</v>
      </c>
      <c r="H1693" s="728" t="s">
        <v>661</v>
      </c>
      <c r="I1693" s="728" t="s">
        <v>2188</v>
      </c>
      <c r="J1693" s="728" t="s">
        <v>2184</v>
      </c>
      <c r="K1693" s="728" t="s">
        <v>2189</v>
      </c>
      <c r="L1693" s="729">
        <v>93.18</v>
      </c>
      <c r="M1693" s="729">
        <v>559.08000000000004</v>
      </c>
      <c r="N1693" s="728">
        <v>6</v>
      </c>
      <c r="O1693" s="813">
        <v>1.5</v>
      </c>
      <c r="P1693" s="729">
        <v>559.08000000000004</v>
      </c>
      <c r="Q1693" s="746">
        <v>1</v>
      </c>
      <c r="R1693" s="728">
        <v>6</v>
      </c>
      <c r="S1693" s="746">
        <v>1</v>
      </c>
      <c r="T1693" s="813">
        <v>1.5</v>
      </c>
      <c r="U1693" s="769">
        <v>1</v>
      </c>
    </row>
    <row r="1694" spans="1:21" ht="14.4" customHeight="1" x14ac:dyDescent="0.3">
      <c r="A1694" s="727">
        <v>32</v>
      </c>
      <c r="B1694" s="728" t="s">
        <v>2677</v>
      </c>
      <c r="C1694" s="728" t="s">
        <v>2683</v>
      </c>
      <c r="D1694" s="811" t="s">
        <v>5087</v>
      </c>
      <c r="E1694" s="812" t="s">
        <v>2709</v>
      </c>
      <c r="F1694" s="728" t="s">
        <v>2678</v>
      </c>
      <c r="G1694" s="728" t="s">
        <v>3126</v>
      </c>
      <c r="H1694" s="728" t="s">
        <v>661</v>
      </c>
      <c r="I1694" s="728" t="s">
        <v>2188</v>
      </c>
      <c r="J1694" s="728" t="s">
        <v>2184</v>
      </c>
      <c r="K1694" s="728" t="s">
        <v>2189</v>
      </c>
      <c r="L1694" s="729">
        <v>117.73</v>
      </c>
      <c r="M1694" s="729">
        <v>706.38</v>
      </c>
      <c r="N1694" s="728">
        <v>6</v>
      </c>
      <c r="O1694" s="813">
        <v>1</v>
      </c>
      <c r="P1694" s="729">
        <v>706.38</v>
      </c>
      <c r="Q1694" s="746">
        <v>1</v>
      </c>
      <c r="R1694" s="728">
        <v>6</v>
      </c>
      <c r="S1694" s="746">
        <v>1</v>
      </c>
      <c r="T1694" s="813">
        <v>1</v>
      </c>
      <c r="U1694" s="769">
        <v>1</v>
      </c>
    </row>
    <row r="1695" spans="1:21" ht="14.4" customHeight="1" x14ac:dyDescent="0.3">
      <c r="A1695" s="727">
        <v>32</v>
      </c>
      <c r="B1695" s="728" t="s">
        <v>2677</v>
      </c>
      <c r="C1695" s="728" t="s">
        <v>2683</v>
      </c>
      <c r="D1695" s="811" t="s">
        <v>5087</v>
      </c>
      <c r="E1695" s="812" t="s">
        <v>2709</v>
      </c>
      <c r="F1695" s="728" t="s">
        <v>2678</v>
      </c>
      <c r="G1695" s="728" t="s">
        <v>3454</v>
      </c>
      <c r="H1695" s="728" t="s">
        <v>661</v>
      </c>
      <c r="I1695" s="728" t="s">
        <v>2241</v>
      </c>
      <c r="J1695" s="728" t="s">
        <v>2242</v>
      </c>
      <c r="K1695" s="728" t="s">
        <v>2243</v>
      </c>
      <c r="L1695" s="729">
        <v>70.540000000000006</v>
      </c>
      <c r="M1695" s="729">
        <v>282.16000000000003</v>
      </c>
      <c r="N1695" s="728">
        <v>4</v>
      </c>
      <c r="O1695" s="813">
        <v>2.5</v>
      </c>
      <c r="P1695" s="729">
        <v>282.16000000000003</v>
      </c>
      <c r="Q1695" s="746">
        <v>1</v>
      </c>
      <c r="R1695" s="728">
        <v>4</v>
      </c>
      <c r="S1695" s="746">
        <v>1</v>
      </c>
      <c r="T1695" s="813">
        <v>2.5</v>
      </c>
      <c r="U1695" s="769">
        <v>1</v>
      </c>
    </row>
    <row r="1696" spans="1:21" ht="14.4" customHeight="1" x14ac:dyDescent="0.3">
      <c r="A1696" s="727">
        <v>32</v>
      </c>
      <c r="B1696" s="728" t="s">
        <v>2677</v>
      </c>
      <c r="C1696" s="728" t="s">
        <v>2683</v>
      </c>
      <c r="D1696" s="811" t="s">
        <v>5087</v>
      </c>
      <c r="E1696" s="812" t="s">
        <v>2709</v>
      </c>
      <c r="F1696" s="728" t="s">
        <v>2678</v>
      </c>
      <c r="G1696" s="728" t="s">
        <v>3130</v>
      </c>
      <c r="H1696" s="728" t="s">
        <v>661</v>
      </c>
      <c r="I1696" s="728" t="s">
        <v>3931</v>
      </c>
      <c r="J1696" s="728" t="s">
        <v>1754</v>
      </c>
      <c r="K1696" s="728" t="s">
        <v>2165</v>
      </c>
      <c r="L1696" s="729">
        <v>105.32</v>
      </c>
      <c r="M1696" s="729">
        <v>105.32</v>
      </c>
      <c r="N1696" s="728">
        <v>1</v>
      </c>
      <c r="O1696" s="813">
        <v>0.5</v>
      </c>
      <c r="P1696" s="729">
        <v>105.32</v>
      </c>
      <c r="Q1696" s="746">
        <v>1</v>
      </c>
      <c r="R1696" s="728">
        <v>1</v>
      </c>
      <c r="S1696" s="746">
        <v>1</v>
      </c>
      <c r="T1696" s="813">
        <v>0.5</v>
      </c>
      <c r="U1696" s="769">
        <v>1</v>
      </c>
    </row>
    <row r="1697" spans="1:21" ht="14.4" customHeight="1" x14ac:dyDescent="0.3">
      <c r="A1697" s="727">
        <v>32</v>
      </c>
      <c r="B1697" s="728" t="s">
        <v>2677</v>
      </c>
      <c r="C1697" s="728" t="s">
        <v>2683</v>
      </c>
      <c r="D1697" s="811" t="s">
        <v>5087</v>
      </c>
      <c r="E1697" s="812" t="s">
        <v>2709</v>
      </c>
      <c r="F1697" s="728" t="s">
        <v>2678</v>
      </c>
      <c r="G1697" s="728" t="s">
        <v>2940</v>
      </c>
      <c r="H1697" s="728" t="s">
        <v>568</v>
      </c>
      <c r="I1697" s="728" t="s">
        <v>3711</v>
      </c>
      <c r="J1697" s="728" t="s">
        <v>1035</v>
      </c>
      <c r="K1697" s="728" t="s">
        <v>3712</v>
      </c>
      <c r="L1697" s="729">
        <v>0</v>
      </c>
      <c r="M1697" s="729">
        <v>0</v>
      </c>
      <c r="N1697" s="728">
        <v>2</v>
      </c>
      <c r="O1697" s="813">
        <v>1.5</v>
      </c>
      <c r="P1697" s="729">
        <v>0</v>
      </c>
      <c r="Q1697" s="746"/>
      <c r="R1697" s="728">
        <v>2</v>
      </c>
      <c r="S1697" s="746">
        <v>1</v>
      </c>
      <c r="T1697" s="813">
        <v>1.5</v>
      </c>
      <c r="U1697" s="769">
        <v>1</v>
      </c>
    </row>
    <row r="1698" spans="1:21" ht="14.4" customHeight="1" x14ac:dyDescent="0.3">
      <c r="A1698" s="727">
        <v>32</v>
      </c>
      <c r="B1698" s="728" t="s">
        <v>2677</v>
      </c>
      <c r="C1698" s="728" t="s">
        <v>2683</v>
      </c>
      <c r="D1698" s="811" t="s">
        <v>5087</v>
      </c>
      <c r="E1698" s="812" t="s">
        <v>2709</v>
      </c>
      <c r="F1698" s="728" t="s">
        <v>2678</v>
      </c>
      <c r="G1698" s="728" t="s">
        <v>2750</v>
      </c>
      <c r="H1698" s="728" t="s">
        <v>568</v>
      </c>
      <c r="I1698" s="728" t="s">
        <v>4161</v>
      </c>
      <c r="J1698" s="728" t="s">
        <v>4162</v>
      </c>
      <c r="K1698" s="728" t="s">
        <v>2463</v>
      </c>
      <c r="L1698" s="729">
        <v>207.45</v>
      </c>
      <c r="M1698" s="729">
        <v>207.45</v>
      </c>
      <c r="N1698" s="728">
        <v>1</v>
      </c>
      <c r="O1698" s="813">
        <v>1</v>
      </c>
      <c r="P1698" s="729"/>
      <c r="Q1698" s="746">
        <v>0</v>
      </c>
      <c r="R1698" s="728"/>
      <c r="S1698" s="746">
        <v>0</v>
      </c>
      <c r="T1698" s="813"/>
      <c r="U1698" s="769">
        <v>0</v>
      </c>
    </row>
    <row r="1699" spans="1:21" ht="14.4" customHeight="1" x14ac:dyDescent="0.3">
      <c r="A1699" s="727">
        <v>32</v>
      </c>
      <c r="B1699" s="728" t="s">
        <v>2677</v>
      </c>
      <c r="C1699" s="728" t="s">
        <v>2683</v>
      </c>
      <c r="D1699" s="811" t="s">
        <v>5087</v>
      </c>
      <c r="E1699" s="812" t="s">
        <v>2709</v>
      </c>
      <c r="F1699" s="728" t="s">
        <v>2678</v>
      </c>
      <c r="G1699" s="728" t="s">
        <v>2750</v>
      </c>
      <c r="H1699" s="728" t="s">
        <v>661</v>
      </c>
      <c r="I1699" s="728" t="s">
        <v>2462</v>
      </c>
      <c r="J1699" s="728" t="s">
        <v>1315</v>
      </c>
      <c r="K1699" s="728" t="s">
        <v>2463</v>
      </c>
      <c r="L1699" s="729">
        <v>207.45</v>
      </c>
      <c r="M1699" s="729">
        <v>207.45</v>
      </c>
      <c r="N1699" s="728">
        <v>1</v>
      </c>
      <c r="O1699" s="813">
        <v>0.5</v>
      </c>
      <c r="P1699" s="729">
        <v>207.45</v>
      </c>
      <c r="Q1699" s="746">
        <v>1</v>
      </c>
      <c r="R1699" s="728">
        <v>1</v>
      </c>
      <c r="S1699" s="746">
        <v>1</v>
      </c>
      <c r="T1699" s="813">
        <v>0.5</v>
      </c>
      <c r="U1699" s="769">
        <v>1</v>
      </c>
    </row>
    <row r="1700" spans="1:21" ht="14.4" customHeight="1" x14ac:dyDescent="0.3">
      <c r="A1700" s="727">
        <v>32</v>
      </c>
      <c r="B1700" s="728" t="s">
        <v>2677</v>
      </c>
      <c r="C1700" s="728" t="s">
        <v>2683</v>
      </c>
      <c r="D1700" s="811" t="s">
        <v>5087</v>
      </c>
      <c r="E1700" s="812" t="s">
        <v>2709</v>
      </c>
      <c r="F1700" s="728" t="s">
        <v>2678</v>
      </c>
      <c r="G1700" s="728" t="s">
        <v>2750</v>
      </c>
      <c r="H1700" s="728" t="s">
        <v>568</v>
      </c>
      <c r="I1700" s="728" t="s">
        <v>4163</v>
      </c>
      <c r="J1700" s="728" t="s">
        <v>4164</v>
      </c>
      <c r="K1700" s="728" t="s">
        <v>2463</v>
      </c>
      <c r="L1700" s="729">
        <v>207.45</v>
      </c>
      <c r="M1700" s="729">
        <v>207.45</v>
      </c>
      <c r="N1700" s="728">
        <v>1</v>
      </c>
      <c r="O1700" s="813">
        <v>0.5</v>
      </c>
      <c r="P1700" s="729"/>
      <c r="Q1700" s="746">
        <v>0</v>
      </c>
      <c r="R1700" s="728"/>
      <c r="S1700" s="746">
        <v>0</v>
      </c>
      <c r="T1700" s="813"/>
      <c r="U1700" s="769">
        <v>0</v>
      </c>
    </row>
    <row r="1701" spans="1:21" ht="14.4" customHeight="1" x14ac:dyDescent="0.3">
      <c r="A1701" s="727">
        <v>32</v>
      </c>
      <c r="B1701" s="728" t="s">
        <v>2677</v>
      </c>
      <c r="C1701" s="728" t="s">
        <v>2683</v>
      </c>
      <c r="D1701" s="811" t="s">
        <v>5087</v>
      </c>
      <c r="E1701" s="812" t="s">
        <v>2709</v>
      </c>
      <c r="F1701" s="728" t="s">
        <v>2678</v>
      </c>
      <c r="G1701" s="728" t="s">
        <v>2796</v>
      </c>
      <c r="H1701" s="728" t="s">
        <v>568</v>
      </c>
      <c r="I1701" s="728" t="s">
        <v>2797</v>
      </c>
      <c r="J1701" s="728" t="s">
        <v>1421</v>
      </c>
      <c r="K1701" s="728" t="s">
        <v>2232</v>
      </c>
      <c r="L1701" s="729">
        <v>78.33</v>
      </c>
      <c r="M1701" s="729">
        <v>548.30999999999995</v>
      </c>
      <c r="N1701" s="728">
        <v>7</v>
      </c>
      <c r="O1701" s="813">
        <v>3</v>
      </c>
      <c r="P1701" s="729">
        <v>469.97999999999996</v>
      </c>
      <c r="Q1701" s="746">
        <v>0.85714285714285721</v>
      </c>
      <c r="R1701" s="728">
        <v>6</v>
      </c>
      <c r="S1701" s="746">
        <v>0.8571428571428571</v>
      </c>
      <c r="T1701" s="813">
        <v>2.5</v>
      </c>
      <c r="U1701" s="769">
        <v>0.83333333333333337</v>
      </c>
    </row>
    <row r="1702" spans="1:21" ht="14.4" customHeight="1" x14ac:dyDescent="0.3">
      <c r="A1702" s="727">
        <v>32</v>
      </c>
      <c r="B1702" s="728" t="s">
        <v>2677</v>
      </c>
      <c r="C1702" s="728" t="s">
        <v>2683</v>
      </c>
      <c r="D1702" s="811" t="s">
        <v>5087</v>
      </c>
      <c r="E1702" s="812" t="s">
        <v>2709</v>
      </c>
      <c r="F1702" s="728" t="s">
        <v>2678</v>
      </c>
      <c r="G1702" s="728" t="s">
        <v>2796</v>
      </c>
      <c r="H1702" s="728" t="s">
        <v>568</v>
      </c>
      <c r="I1702" s="728" t="s">
        <v>2993</v>
      </c>
      <c r="J1702" s="728" t="s">
        <v>2994</v>
      </c>
      <c r="K1702" s="728" t="s">
        <v>2995</v>
      </c>
      <c r="L1702" s="729">
        <v>78.33</v>
      </c>
      <c r="M1702" s="729">
        <v>156.66</v>
      </c>
      <c r="N1702" s="728">
        <v>2</v>
      </c>
      <c r="O1702" s="813">
        <v>1</v>
      </c>
      <c r="P1702" s="729">
        <v>156.66</v>
      </c>
      <c r="Q1702" s="746">
        <v>1</v>
      </c>
      <c r="R1702" s="728">
        <v>2</v>
      </c>
      <c r="S1702" s="746">
        <v>1</v>
      </c>
      <c r="T1702" s="813">
        <v>1</v>
      </c>
      <c r="U1702" s="769">
        <v>1</v>
      </c>
    </row>
    <row r="1703" spans="1:21" ht="14.4" customHeight="1" x14ac:dyDescent="0.3">
      <c r="A1703" s="727">
        <v>32</v>
      </c>
      <c r="B1703" s="728" t="s">
        <v>2677</v>
      </c>
      <c r="C1703" s="728" t="s">
        <v>2683</v>
      </c>
      <c r="D1703" s="811" t="s">
        <v>5087</v>
      </c>
      <c r="E1703" s="812" t="s">
        <v>2709</v>
      </c>
      <c r="F1703" s="728" t="s">
        <v>2678</v>
      </c>
      <c r="G1703" s="728" t="s">
        <v>2800</v>
      </c>
      <c r="H1703" s="728" t="s">
        <v>661</v>
      </c>
      <c r="I1703" s="728" t="s">
        <v>3113</v>
      </c>
      <c r="J1703" s="728" t="s">
        <v>761</v>
      </c>
      <c r="K1703" s="728" t="s">
        <v>2189</v>
      </c>
      <c r="L1703" s="729">
        <v>85.16</v>
      </c>
      <c r="M1703" s="729">
        <v>510.96</v>
      </c>
      <c r="N1703" s="728">
        <v>6</v>
      </c>
      <c r="O1703" s="813">
        <v>1</v>
      </c>
      <c r="P1703" s="729"/>
      <c r="Q1703" s="746">
        <v>0</v>
      </c>
      <c r="R1703" s="728"/>
      <c r="S1703" s="746">
        <v>0</v>
      </c>
      <c r="T1703" s="813"/>
      <c r="U1703" s="769">
        <v>0</v>
      </c>
    </row>
    <row r="1704" spans="1:21" ht="14.4" customHeight="1" x14ac:dyDescent="0.3">
      <c r="A1704" s="727">
        <v>32</v>
      </c>
      <c r="B1704" s="728" t="s">
        <v>2677</v>
      </c>
      <c r="C1704" s="728" t="s">
        <v>2683</v>
      </c>
      <c r="D1704" s="811" t="s">
        <v>5087</v>
      </c>
      <c r="E1704" s="812" t="s">
        <v>2709</v>
      </c>
      <c r="F1704" s="728" t="s">
        <v>2678</v>
      </c>
      <c r="G1704" s="728" t="s">
        <v>2800</v>
      </c>
      <c r="H1704" s="728" t="s">
        <v>661</v>
      </c>
      <c r="I1704" s="728" t="s">
        <v>2801</v>
      </c>
      <c r="J1704" s="728" t="s">
        <v>761</v>
      </c>
      <c r="K1704" s="728" t="s">
        <v>2547</v>
      </c>
      <c r="L1704" s="729">
        <v>170.32</v>
      </c>
      <c r="M1704" s="729">
        <v>340.64</v>
      </c>
      <c r="N1704" s="728">
        <v>2</v>
      </c>
      <c r="O1704" s="813">
        <v>1.5</v>
      </c>
      <c r="P1704" s="729">
        <v>170.32</v>
      </c>
      <c r="Q1704" s="746">
        <v>0.5</v>
      </c>
      <c r="R1704" s="728">
        <v>1</v>
      </c>
      <c r="S1704" s="746">
        <v>0.5</v>
      </c>
      <c r="T1704" s="813">
        <v>0.5</v>
      </c>
      <c r="U1704" s="769">
        <v>0.33333333333333331</v>
      </c>
    </row>
    <row r="1705" spans="1:21" ht="14.4" customHeight="1" x14ac:dyDescent="0.3">
      <c r="A1705" s="727">
        <v>32</v>
      </c>
      <c r="B1705" s="728" t="s">
        <v>2677</v>
      </c>
      <c r="C1705" s="728" t="s">
        <v>2683</v>
      </c>
      <c r="D1705" s="811" t="s">
        <v>5087</v>
      </c>
      <c r="E1705" s="812" t="s">
        <v>2709</v>
      </c>
      <c r="F1705" s="728" t="s">
        <v>2678</v>
      </c>
      <c r="G1705" s="728" t="s">
        <v>2800</v>
      </c>
      <c r="H1705" s="728" t="s">
        <v>661</v>
      </c>
      <c r="I1705" s="728" t="s">
        <v>2546</v>
      </c>
      <c r="J1705" s="728" t="s">
        <v>761</v>
      </c>
      <c r="K1705" s="728" t="s">
        <v>2547</v>
      </c>
      <c r="L1705" s="729">
        <v>170.32</v>
      </c>
      <c r="M1705" s="729">
        <v>170.32</v>
      </c>
      <c r="N1705" s="728">
        <v>1</v>
      </c>
      <c r="O1705" s="813">
        <v>0.5</v>
      </c>
      <c r="P1705" s="729">
        <v>170.32</v>
      </c>
      <c r="Q1705" s="746">
        <v>1</v>
      </c>
      <c r="R1705" s="728">
        <v>1</v>
      </c>
      <c r="S1705" s="746">
        <v>1</v>
      </c>
      <c r="T1705" s="813">
        <v>0.5</v>
      </c>
      <c r="U1705" s="769">
        <v>1</v>
      </c>
    </row>
    <row r="1706" spans="1:21" ht="14.4" customHeight="1" x14ac:dyDescent="0.3">
      <c r="A1706" s="727">
        <v>32</v>
      </c>
      <c r="B1706" s="728" t="s">
        <v>2677</v>
      </c>
      <c r="C1706" s="728" t="s">
        <v>2683</v>
      </c>
      <c r="D1706" s="811" t="s">
        <v>5087</v>
      </c>
      <c r="E1706" s="812" t="s">
        <v>2709</v>
      </c>
      <c r="F1706" s="728" t="s">
        <v>2678</v>
      </c>
      <c r="G1706" s="728" t="s">
        <v>2800</v>
      </c>
      <c r="H1706" s="728" t="s">
        <v>568</v>
      </c>
      <c r="I1706" s="728" t="s">
        <v>4165</v>
      </c>
      <c r="J1706" s="728" t="s">
        <v>761</v>
      </c>
      <c r="K1706" s="728" t="s">
        <v>3777</v>
      </c>
      <c r="L1706" s="729">
        <v>0</v>
      </c>
      <c r="M1706" s="729">
        <v>0</v>
      </c>
      <c r="N1706" s="728">
        <v>1</v>
      </c>
      <c r="O1706" s="813">
        <v>1</v>
      </c>
      <c r="P1706" s="729"/>
      <c r="Q1706" s="746"/>
      <c r="R1706" s="728"/>
      <c r="S1706" s="746">
        <v>0</v>
      </c>
      <c r="T1706" s="813"/>
      <c r="U1706" s="769">
        <v>0</v>
      </c>
    </row>
    <row r="1707" spans="1:21" ht="14.4" customHeight="1" x14ac:dyDescent="0.3">
      <c r="A1707" s="727">
        <v>32</v>
      </c>
      <c r="B1707" s="728" t="s">
        <v>2677</v>
      </c>
      <c r="C1707" s="728" t="s">
        <v>2683</v>
      </c>
      <c r="D1707" s="811" t="s">
        <v>5087</v>
      </c>
      <c r="E1707" s="812" t="s">
        <v>2709</v>
      </c>
      <c r="F1707" s="728" t="s">
        <v>2678</v>
      </c>
      <c r="G1707" s="728" t="s">
        <v>2800</v>
      </c>
      <c r="H1707" s="728" t="s">
        <v>661</v>
      </c>
      <c r="I1707" s="728" t="s">
        <v>4166</v>
      </c>
      <c r="J1707" s="728" t="s">
        <v>761</v>
      </c>
      <c r="K1707" s="728" t="s">
        <v>2189</v>
      </c>
      <c r="L1707" s="729">
        <v>85.16</v>
      </c>
      <c r="M1707" s="729">
        <v>255.48</v>
      </c>
      <c r="N1707" s="728">
        <v>3</v>
      </c>
      <c r="O1707" s="813">
        <v>1</v>
      </c>
      <c r="P1707" s="729">
        <v>255.48</v>
      </c>
      <c r="Q1707" s="746">
        <v>1</v>
      </c>
      <c r="R1707" s="728">
        <v>3</v>
      </c>
      <c r="S1707" s="746">
        <v>1</v>
      </c>
      <c r="T1707" s="813">
        <v>1</v>
      </c>
      <c r="U1707" s="769">
        <v>1</v>
      </c>
    </row>
    <row r="1708" spans="1:21" ht="14.4" customHeight="1" x14ac:dyDescent="0.3">
      <c r="A1708" s="727">
        <v>32</v>
      </c>
      <c r="B1708" s="728" t="s">
        <v>2677</v>
      </c>
      <c r="C1708" s="728" t="s">
        <v>2683</v>
      </c>
      <c r="D1708" s="811" t="s">
        <v>5087</v>
      </c>
      <c r="E1708" s="812" t="s">
        <v>2709</v>
      </c>
      <c r="F1708" s="728" t="s">
        <v>2678</v>
      </c>
      <c r="G1708" s="728" t="s">
        <v>3460</v>
      </c>
      <c r="H1708" s="728" t="s">
        <v>568</v>
      </c>
      <c r="I1708" s="728" t="s">
        <v>4167</v>
      </c>
      <c r="J1708" s="728" t="s">
        <v>3599</v>
      </c>
      <c r="K1708" s="728" t="s">
        <v>4168</v>
      </c>
      <c r="L1708" s="729">
        <v>718.91</v>
      </c>
      <c r="M1708" s="729">
        <v>5032.37</v>
      </c>
      <c r="N1708" s="728">
        <v>7</v>
      </c>
      <c r="O1708" s="813">
        <v>1</v>
      </c>
      <c r="P1708" s="729">
        <v>5032.37</v>
      </c>
      <c r="Q1708" s="746">
        <v>1</v>
      </c>
      <c r="R1708" s="728">
        <v>7</v>
      </c>
      <c r="S1708" s="746">
        <v>1</v>
      </c>
      <c r="T1708" s="813">
        <v>1</v>
      </c>
      <c r="U1708" s="769">
        <v>1</v>
      </c>
    </row>
    <row r="1709" spans="1:21" ht="14.4" customHeight="1" x14ac:dyDescent="0.3">
      <c r="A1709" s="727">
        <v>32</v>
      </c>
      <c r="B1709" s="728" t="s">
        <v>2677</v>
      </c>
      <c r="C1709" s="728" t="s">
        <v>2683</v>
      </c>
      <c r="D1709" s="811" t="s">
        <v>5087</v>
      </c>
      <c r="E1709" s="812" t="s">
        <v>2709</v>
      </c>
      <c r="F1709" s="728" t="s">
        <v>2678</v>
      </c>
      <c r="G1709" s="728" t="s">
        <v>3460</v>
      </c>
      <c r="H1709" s="728" t="s">
        <v>568</v>
      </c>
      <c r="I1709" s="728" t="s">
        <v>4169</v>
      </c>
      <c r="J1709" s="728" t="s">
        <v>3462</v>
      </c>
      <c r="K1709" s="728" t="s">
        <v>4168</v>
      </c>
      <c r="L1709" s="729">
        <v>718.91</v>
      </c>
      <c r="M1709" s="729">
        <v>2156.73</v>
      </c>
      <c r="N1709" s="728">
        <v>3</v>
      </c>
      <c r="O1709" s="813">
        <v>0.5</v>
      </c>
      <c r="P1709" s="729">
        <v>2156.73</v>
      </c>
      <c r="Q1709" s="746">
        <v>1</v>
      </c>
      <c r="R1709" s="728">
        <v>3</v>
      </c>
      <c r="S1709" s="746">
        <v>1</v>
      </c>
      <c r="T1709" s="813">
        <v>0.5</v>
      </c>
      <c r="U1709" s="769">
        <v>1</v>
      </c>
    </row>
    <row r="1710" spans="1:21" ht="14.4" customHeight="1" x14ac:dyDescent="0.3">
      <c r="A1710" s="727">
        <v>32</v>
      </c>
      <c r="B1710" s="728" t="s">
        <v>2677</v>
      </c>
      <c r="C1710" s="728" t="s">
        <v>2683</v>
      </c>
      <c r="D1710" s="811" t="s">
        <v>5087</v>
      </c>
      <c r="E1710" s="812" t="s">
        <v>2709</v>
      </c>
      <c r="F1710" s="728" t="s">
        <v>2678</v>
      </c>
      <c r="G1710" s="728" t="s">
        <v>3460</v>
      </c>
      <c r="H1710" s="728" t="s">
        <v>568</v>
      </c>
      <c r="I1710" s="728" t="s">
        <v>3464</v>
      </c>
      <c r="J1710" s="728" t="s">
        <v>3462</v>
      </c>
      <c r="K1710" s="728" t="s">
        <v>3465</v>
      </c>
      <c r="L1710" s="729">
        <v>1437.8</v>
      </c>
      <c r="M1710" s="729">
        <v>4313.3999999999996</v>
      </c>
      <c r="N1710" s="728">
        <v>3</v>
      </c>
      <c r="O1710" s="813">
        <v>0.5</v>
      </c>
      <c r="P1710" s="729">
        <v>4313.3999999999996</v>
      </c>
      <c r="Q1710" s="746">
        <v>1</v>
      </c>
      <c r="R1710" s="728">
        <v>3</v>
      </c>
      <c r="S1710" s="746">
        <v>1</v>
      </c>
      <c r="T1710" s="813">
        <v>0.5</v>
      </c>
      <c r="U1710" s="769">
        <v>1</v>
      </c>
    </row>
    <row r="1711" spans="1:21" ht="14.4" customHeight="1" x14ac:dyDescent="0.3">
      <c r="A1711" s="727">
        <v>32</v>
      </c>
      <c r="B1711" s="728" t="s">
        <v>2677</v>
      </c>
      <c r="C1711" s="728" t="s">
        <v>2683</v>
      </c>
      <c r="D1711" s="811" t="s">
        <v>5087</v>
      </c>
      <c r="E1711" s="812" t="s">
        <v>2709</v>
      </c>
      <c r="F1711" s="728" t="s">
        <v>2678</v>
      </c>
      <c r="G1711" s="728" t="s">
        <v>3468</v>
      </c>
      <c r="H1711" s="728" t="s">
        <v>661</v>
      </c>
      <c r="I1711" s="728" t="s">
        <v>4170</v>
      </c>
      <c r="J1711" s="728" t="s">
        <v>4171</v>
      </c>
      <c r="K1711" s="728" t="s">
        <v>4172</v>
      </c>
      <c r="L1711" s="729">
        <v>115.26</v>
      </c>
      <c r="M1711" s="729">
        <v>115.26</v>
      </c>
      <c r="N1711" s="728">
        <v>1</v>
      </c>
      <c r="O1711" s="813">
        <v>1</v>
      </c>
      <c r="P1711" s="729"/>
      <c r="Q1711" s="746">
        <v>0</v>
      </c>
      <c r="R1711" s="728"/>
      <c r="S1711" s="746">
        <v>0</v>
      </c>
      <c r="T1711" s="813"/>
      <c r="U1711" s="769">
        <v>0</v>
      </c>
    </row>
    <row r="1712" spans="1:21" ht="14.4" customHeight="1" x14ac:dyDescent="0.3">
      <c r="A1712" s="727">
        <v>32</v>
      </c>
      <c r="B1712" s="728" t="s">
        <v>2677</v>
      </c>
      <c r="C1712" s="728" t="s">
        <v>2683</v>
      </c>
      <c r="D1712" s="811" t="s">
        <v>5087</v>
      </c>
      <c r="E1712" s="812" t="s">
        <v>2709</v>
      </c>
      <c r="F1712" s="728" t="s">
        <v>2678</v>
      </c>
      <c r="G1712" s="728" t="s">
        <v>3468</v>
      </c>
      <c r="H1712" s="728" t="s">
        <v>568</v>
      </c>
      <c r="I1712" s="728" t="s">
        <v>3469</v>
      </c>
      <c r="J1712" s="728" t="s">
        <v>3470</v>
      </c>
      <c r="K1712" s="728" t="s">
        <v>3471</v>
      </c>
      <c r="L1712" s="729">
        <v>207.45</v>
      </c>
      <c r="M1712" s="729">
        <v>207.45</v>
      </c>
      <c r="N1712" s="728">
        <v>1</v>
      </c>
      <c r="O1712" s="813">
        <v>1</v>
      </c>
      <c r="P1712" s="729">
        <v>207.45</v>
      </c>
      <c r="Q1712" s="746">
        <v>1</v>
      </c>
      <c r="R1712" s="728">
        <v>1</v>
      </c>
      <c r="S1712" s="746">
        <v>1</v>
      </c>
      <c r="T1712" s="813">
        <v>1</v>
      </c>
      <c r="U1712" s="769">
        <v>1</v>
      </c>
    </row>
    <row r="1713" spans="1:21" ht="14.4" customHeight="1" x14ac:dyDescent="0.3">
      <c r="A1713" s="727">
        <v>32</v>
      </c>
      <c r="B1713" s="728" t="s">
        <v>2677</v>
      </c>
      <c r="C1713" s="728" t="s">
        <v>2683</v>
      </c>
      <c r="D1713" s="811" t="s">
        <v>5087</v>
      </c>
      <c r="E1713" s="812" t="s">
        <v>2709</v>
      </c>
      <c r="F1713" s="728" t="s">
        <v>2678</v>
      </c>
      <c r="G1713" s="728" t="s">
        <v>3468</v>
      </c>
      <c r="H1713" s="728" t="s">
        <v>568</v>
      </c>
      <c r="I1713" s="728" t="s">
        <v>3472</v>
      </c>
      <c r="J1713" s="728" t="s">
        <v>3470</v>
      </c>
      <c r="K1713" s="728" t="s">
        <v>3473</v>
      </c>
      <c r="L1713" s="729">
        <v>103.73</v>
      </c>
      <c r="M1713" s="729">
        <v>103.73</v>
      </c>
      <c r="N1713" s="728">
        <v>1</v>
      </c>
      <c r="O1713" s="813">
        <v>0.5</v>
      </c>
      <c r="P1713" s="729">
        <v>103.73</v>
      </c>
      <c r="Q1713" s="746">
        <v>1</v>
      </c>
      <c r="R1713" s="728">
        <v>1</v>
      </c>
      <c r="S1713" s="746">
        <v>1</v>
      </c>
      <c r="T1713" s="813">
        <v>0.5</v>
      </c>
      <c r="U1713" s="769">
        <v>1</v>
      </c>
    </row>
    <row r="1714" spans="1:21" ht="14.4" customHeight="1" x14ac:dyDescent="0.3">
      <c r="A1714" s="727">
        <v>32</v>
      </c>
      <c r="B1714" s="728" t="s">
        <v>2677</v>
      </c>
      <c r="C1714" s="728" t="s">
        <v>2683</v>
      </c>
      <c r="D1714" s="811" t="s">
        <v>5087</v>
      </c>
      <c r="E1714" s="812" t="s">
        <v>2709</v>
      </c>
      <c r="F1714" s="728" t="s">
        <v>2678</v>
      </c>
      <c r="G1714" s="728" t="s">
        <v>3286</v>
      </c>
      <c r="H1714" s="728" t="s">
        <v>568</v>
      </c>
      <c r="I1714" s="728" t="s">
        <v>4173</v>
      </c>
      <c r="J1714" s="728" t="s">
        <v>812</v>
      </c>
      <c r="K1714" s="728" t="s">
        <v>4174</v>
      </c>
      <c r="L1714" s="729">
        <v>37.61</v>
      </c>
      <c r="M1714" s="729">
        <v>112.83</v>
      </c>
      <c r="N1714" s="728">
        <v>3</v>
      </c>
      <c r="O1714" s="813">
        <v>0.5</v>
      </c>
      <c r="P1714" s="729">
        <v>112.83</v>
      </c>
      <c r="Q1714" s="746">
        <v>1</v>
      </c>
      <c r="R1714" s="728">
        <v>3</v>
      </c>
      <c r="S1714" s="746">
        <v>1</v>
      </c>
      <c r="T1714" s="813">
        <v>0.5</v>
      </c>
      <c r="U1714" s="769">
        <v>1</v>
      </c>
    </row>
    <row r="1715" spans="1:21" ht="14.4" customHeight="1" x14ac:dyDescent="0.3">
      <c r="A1715" s="727">
        <v>32</v>
      </c>
      <c r="B1715" s="728" t="s">
        <v>2677</v>
      </c>
      <c r="C1715" s="728" t="s">
        <v>2683</v>
      </c>
      <c r="D1715" s="811" t="s">
        <v>5087</v>
      </c>
      <c r="E1715" s="812" t="s">
        <v>2709</v>
      </c>
      <c r="F1715" s="728" t="s">
        <v>2678</v>
      </c>
      <c r="G1715" s="728" t="s">
        <v>3292</v>
      </c>
      <c r="H1715" s="728" t="s">
        <v>568</v>
      </c>
      <c r="I1715" s="728" t="s">
        <v>4175</v>
      </c>
      <c r="J1715" s="728" t="s">
        <v>1609</v>
      </c>
      <c r="K1715" s="728" t="s">
        <v>2909</v>
      </c>
      <c r="L1715" s="729">
        <v>322.8</v>
      </c>
      <c r="M1715" s="729">
        <v>645.6</v>
      </c>
      <c r="N1715" s="728">
        <v>2</v>
      </c>
      <c r="O1715" s="813">
        <v>0.5</v>
      </c>
      <c r="P1715" s="729">
        <v>645.6</v>
      </c>
      <c r="Q1715" s="746">
        <v>1</v>
      </c>
      <c r="R1715" s="728">
        <v>2</v>
      </c>
      <c r="S1715" s="746">
        <v>1</v>
      </c>
      <c r="T1715" s="813">
        <v>0.5</v>
      </c>
      <c r="U1715" s="769">
        <v>1</v>
      </c>
    </row>
    <row r="1716" spans="1:21" ht="14.4" customHeight="1" x14ac:dyDescent="0.3">
      <c r="A1716" s="727">
        <v>32</v>
      </c>
      <c r="B1716" s="728" t="s">
        <v>2677</v>
      </c>
      <c r="C1716" s="728" t="s">
        <v>2683</v>
      </c>
      <c r="D1716" s="811" t="s">
        <v>5087</v>
      </c>
      <c r="E1716" s="812" t="s">
        <v>2709</v>
      </c>
      <c r="F1716" s="728" t="s">
        <v>2678</v>
      </c>
      <c r="G1716" s="728" t="s">
        <v>2802</v>
      </c>
      <c r="H1716" s="728" t="s">
        <v>568</v>
      </c>
      <c r="I1716" s="728" t="s">
        <v>3197</v>
      </c>
      <c r="J1716" s="728" t="s">
        <v>805</v>
      </c>
      <c r="K1716" s="728" t="s">
        <v>3198</v>
      </c>
      <c r="L1716" s="729">
        <v>91.11</v>
      </c>
      <c r="M1716" s="729">
        <v>91.11</v>
      </c>
      <c r="N1716" s="728">
        <v>1</v>
      </c>
      <c r="O1716" s="813">
        <v>0.5</v>
      </c>
      <c r="P1716" s="729"/>
      <c r="Q1716" s="746">
        <v>0</v>
      </c>
      <c r="R1716" s="728"/>
      <c r="S1716" s="746">
        <v>0</v>
      </c>
      <c r="T1716" s="813"/>
      <c r="U1716" s="769">
        <v>0</v>
      </c>
    </row>
    <row r="1717" spans="1:21" ht="14.4" customHeight="1" x14ac:dyDescent="0.3">
      <c r="A1717" s="727">
        <v>32</v>
      </c>
      <c r="B1717" s="728" t="s">
        <v>2677</v>
      </c>
      <c r="C1717" s="728" t="s">
        <v>2683</v>
      </c>
      <c r="D1717" s="811" t="s">
        <v>5087</v>
      </c>
      <c r="E1717" s="812" t="s">
        <v>2709</v>
      </c>
      <c r="F1717" s="728" t="s">
        <v>2678</v>
      </c>
      <c r="G1717" s="728" t="s">
        <v>2802</v>
      </c>
      <c r="H1717" s="728" t="s">
        <v>568</v>
      </c>
      <c r="I1717" s="728" t="s">
        <v>3300</v>
      </c>
      <c r="J1717" s="728" t="s">
        <v>805</v>
      </c>
      <c r="K1717" s="728" t="s">
        <v>3299</v>
      </c>
      <c r="L1717" s="729">
        <v>182.22</v>
      </c>
      <c r="M1717" s="729">
        <v>364.44</v>
      </c>
      <c r="N1717" s="728">
        <v>2</v>
      </c>
      <c r="O1717" s="813">
        <v>1.5</v>
      </c>
      <c r="P1717" s="729">
        <v>182.22</v>
      </c>
      <c r="Q1717" s="746">
        <v>0.5</v>
      </c>
      <c r="R1717" s="728">
        <v>1</v>
      </c>
      <c r="S1717" s="746">
        <v>0.5</v>
      </c>
      <c r="T1717" s="813">
        <v>1</v>
      </c>
      <c r="U1717" s="769">
        <v>0.66666666666666663</v>
      </c>
    </row>
    <row r="1718" spans="1:21" ht="14.4" customHeight="1" x14ac:dyDescent="0.3">
      <c r="A1718" s="727">
        <v>32</v>
      </c>
      <c r="B1718" s="728" t="s">
        <v>2677</v>
      </c>
      <c r="C1718" s="728" t="s">
        <v>2683</v>
      </c>
      <c r="D1718" s="811" t="s">
        <v>5087</v>
      </c>
      <c r="E1718" s="812" t="s">
        <v>2709</v>
      </c>
      <c r="F1718" s="728" t="s">
        <v>2678</v>
      </c>
      <c r="G1718" s="728" t="s">
        <v>3948</v>
      </c>
      <c r="H1718" s="728" t="s">
        <v>568</v>
      </c>
      <c r="I1718" s="728" t="s">
        <v>4176</v>
      </c>
      <c r="J1718" s="728" t="s">
        <v>3950</v>
      </c>
      <c r="K1718" s="728" t="s">
        <v>4177</v>
      </c>
      <c r="L1718" s="729">
        <v>368.16</v>
      </c>
      <c r="M1718" s="729">
        <v>1472.64</v>
      </c>
      <c r="N1718" s="728">
        <v>4</v>
      </c>
      <c r="O1718" s="813">
        <v>1.5</v>
      </c>
      <c r="P1718" s="729">
        <v>1104.48</v>
      </c>
      <c r="Q1718" s="746">
        <v>0.75</v>
      </c>
      <c r="R1718" s="728">
        <v>3</v>
      </c>
      <c r="S1718" s="746">
        <v>0.75</v>
      </c>
      <c r="T1718" s="813">
        <v>1</v>
      </c>
      <c r="U1718" s="769">
        <v>0.66666666666666663</v>
      </c>
    </row>
    <row r="1719" spans="1:21" ht="14.4" customHeight="1" x14ac:dyDescent="0.3">
      <c r="A1719" s="727">
        <v>32</v>
      </c>
      <c r="B1719" s="728" t="s">
        <v>2677</v>
      </c>
      <c r="C1719" s="728" t="s">
        <v>2683</v>
      </c>
      <c r="D1719" s="811" t="s">
        <v>5087</v>
      </c>
      <c r="E1719" s="812" t="s">
        <v>2709</v>
      </c>
      <c r="F1719" s="728" t="s">
        <v>2678</v>
      </c>
      <c r="G1719" s="728" t="s">
        <v>3476</v>
      </c>
      <c r="H1719" s="728" t="s">
        <v>568</v>
      </c>
      <c r="I1719" s="728" t="s">
        <v>4178</v>
      </c>
      <c r="J1719" s="728" t="s">
        <v>3675</v>
      </c>
      <c r="K1719" s="728" t="s">
        <v>4179</v>
      </c>
      <c r="L1719" s="729">
        <v>79.48</v>
      </c>
      <c r="M1719" s="729">
        <v>238.44</v>
      </c>
      <c r="N1719" s="728">
        <v>3</v>
      </c>
      <c r="O1719" s="813">
        <v>1</v>
      </c>
      <c r="P1719" s="729"/>
      <c r="Q1719" s="746">
        <v>0</v>
      </c>
      <c r="R1719" s="728"/>
      <c r="S1719" s="746">
        <v>0</v>
      </c>
      <c r="T1719" s="813"/>
      <c r="U1719" s="769">
        <v>0</v>
      </c>
    </row>
    <row r="1720" spans="1:21" ht="14.4" customHeight="1" x14ac:dyDescent="0.3">
      <c r="A1720" s="727">
        <v>32</v>
      </c>
      <c r="B1720" s="728" t="s">
        <v>2677</v>
      </c>
      <c r="C1720" s="728" t="s">
        <v>2683</v>
      </c>
      <c r="D1720" s="811" t="s">
        <v>5087</v>
      </c>
      <c r="E1720" s="812" t="s">
        <v>2709</v>
      </c>
      <c r="F1720" s="728" t="s">
        <v>2678</v>
      </c>
      <c r="G1720" s="728" t="s">
        <v>4180</v>
      </c>
      <c r="H1720" s="728" t="s">
        <v>661</v>
      </c>
      <c r="I1720" s="728" t="s">
        <v>4181</v>
      </c>
      <c r="J1720" s="728" t="s">
        <v>4182</v>
      </c>
      <c r="K1720" s="728" t="s">
        <v>4183</v>
      </c>
      <c r="L1720" s="729">
        <v>138.83000000000001</v>
      </c>
      <c r="M1720" s="729">
        <v>138.83000000000001</v>
      </c>
      <c r="N1720" s="728">
        <v>1</v>
      </c>
      <c r="O1720" s="813">
        <v>0.5</v>
      </c>
      <c r="P1720" s="729"/>
      <c r="Q1720" s="746">
        <v>0</v>
      </c>
      <c r="R1720" s="728"/>
      <c r="S1720" s="746">
        <v>0</v>
      </c>
      <c r="T1720" s="813"/>
      <c r="U1720" s="769">
        <v>0</v>
      </c>
    </row>
    <row r="1721" spans="1:21" ht="14.4" customHeight="1" x14ac:dyDescent="0.3">
      <c r="A1721" s="727">
        <v>32</v>
      </c>
      <c r="B1721" s="728" t="s">
        <v>2677</v>
      </c>
      <c r="C1721" s="728" t="s">
        <v>2683</v>
      </c>
      <c r="D1721" s="811" t="s">
        <v>5087</v>
      </c>
      <c r="E1721" s="812" t="s">
        <v>2709</v>
      </c>
      <c r="F1721" s="728" t="s">
        <v>2678</v>
      </c>
      <c r="G1721" s="728" t="s">
        <v>2751</v>
      </c>
      <c r="H1721" s="728" t="s">
        <v>568</v>
      </c>
      <c r="I1721" s="728" t="s">
        <v>2996</v>
      </c>
      <c r="J1721" s="728" t="s">
        <v>2997</v>
      </c>
      <c r="K1721" s="728" t="s">
        <v>2967</v>
      </c>
      <c r="L1721" s="729">
        <v>846.47</v>
      </c>
      <c r="M1721" s="729">
        <v>846.47</v>
      </c>
      <c r="N1721" s="728">
        <v>1</v>
      </c>
      <c r="O1721" s="813">
        <v>0.5</v>
      </c>
      <c r="P1721" s="729">
        <v>846.47</v>
      </c>
      <c r="Q1721" s="746">
        <v>1</v>
      </c>
      <c r="R1721" s="728">
        <v>1</v>
      </c>
      <c r="S1721" s="746">
        <v>1</v>
      </c>
      <c r="T1721" s="813">
        <v>0.5</v>
      </c>
      <c r="U1721" s="769">
        <v>1</v>
      </c>
    </row>
    <row r="1722" spans="1:21" ht="14.4" customHeight="1" x14ac:dyDescent="0.3">
      <c r="A1722" s="727">
        <v>32</v>
      </c>
      <c r="B1722" s="728" t="s">
        <v>2677</v>
      </c>
      <c r="C1722" s="728" t="s">
        <v>2683</v>
      </c>
      <c r="D1722" s="811" t="s">
        <v>5087</v>
      </c>
      <c r="E1722" s="812" t="s">
        <v>2709</v>
      </c>
      <c r="F1722" s="728" t="s">
        <v>2678</v>
      </c>
      <c r="G1722" s="728" t="s">
        <v>2751</v>
      </c>
      <c r="H1722" s="728" t="s">
        <v>568</v>
      </c>
      <c r="I1722" s="728" t="s">
        <v>3057</v>
      </c>
      <c r="J1722" s="728" t="s">
        <v>2997</v>
      </c>
      <c r="K1722" s="728" t="s">
        <v>3058</v>
      </c>
      <c r="L1722" s="729">
        <v>211.61</v>
      </c>
      <c r="M1722" s="729">
        <v>2750.9300000000012</v>
      </c>
      <c r="N1722" s="728">
        <v>13</v>
      </c>
      <c r="O1722" s="813">
        <v>6</v>
      </c>
      <c r="P1722" s="729">
        <v>2327.7100000000009</v>
      </c>
      <c r="Q1722" s="746">
        <v>0.84615384615384615</v>
      </c>
      <c r="R1722" s="728">
        <v>11</v>
      </c>
      <c r="S1722" s="746">
        <v>0.84615384615384615</v>
      </c>
      <c r="T1722" s="813">
        <v>5</v>
      </c>
      <c r="U1722" s="769">
        <v>0.83333333333333337</v>
      </c>
    </row>
    <row r="1723" spans="1:21" ht="14.4" customHeight="1" x14ac:dyDescent="0.3">
      <c r="A1723" s="727">
        <v>32</v>
      </c>
      <c r="B1723" s="728" t="s">
        <v>2677</v>
      </c>
      <c r="C1723" s="728" t="s">
        <v>2683</v>
      </c>
      <c r="D1723" s="811" t="s">
        <v>5087</v>
      </c>
      <c r="E1723" s="812" t="s">
        <v>2709</v>
      </c>
      <c r="F1723" s="728" t="s">
        <v>2678</v>
      </c>
      <c r="G1723" s="728" t="s">
        <v>2751</v>
      </c>
      <c r="H1723" s="728" t="s">
        <v>661</v>
      </c>
      <c r="I1723" s="728" t="s">
        <v>2260</v>
      </c>
      <c r="J1723" s="728" t="s">
        <v>2261</v>
      </c>
      <c r="K1723" s="728" t="s">
        <v>2262</v>
      </c>
      <c r="L1723" s="729">
        <v>3231.81</v>
      </c>
      <c r="M1723" s="729">
        <v>6463.62</v>
      </c>
      <c r="N1723" s="728">
        <v>2</v>
      </c>
      <c r="O1723" s="813">
        <v>1.5</v>
      </c>
      <c r="P1723" s="729">
        <v>6463.62</v>
      </c>
      <c r="Q1723" s="746">
        <v>1</v>
      </c>
      <c r="R1723" s="728">
        <v>2</v>
      </c>
      <c r="S1723" s="746">
        <v>1</v>
      </c>
      <c r="T1723" s="813">
        <v>1.5</v>
      </c>
      <c r="U1723" s="769">
        <v>1</v>
      </c>
    </row>
    <row r="1724" spans="1:21" ht="14.4" customHeight="1" x14ac:dyDescent="0.3">
      <c r="A1724" s="727">
        <v>32</v>
      </c>
      <c r="B1724" s="728" t="s">
        <v>2677</v>
      </c>
      <c r="C1724" s="728" t="s">
        <v>2683</v>
      </c>
      <c r="D1724" s="811" t="s">
        <v>5087</v>
      </c>
      <c r="E1724" s="812" t="s">
        <v>2709</v>
      </c>
      <c r="F1724" s="728" t="s">
        <v>2678</v>
      </c>
      <c r="G1724" s="728" t="s">
        <v>3309</v>
      </c>
      <c r="H1724" s="728" t="s">
        <v>568</v>
      </c>
      <c r="I1724" s="728" t="s">
        <v>3310</v>
      </c>
      <c r="J1724" s="728" t="s">
        <v>3311</v>
      </c>
      <c r="K1724" s="728" t="s">
        <v>3312</v>
      </c>
      <c r="L1724" s="729">
        <v>45.05</v>
      </c>
      <c r="M1724" s="729">
        <v>270.29999999999995</v>
      </c>
      <c r="N1724" s="728">
        <v>6</v>
      </c>
      <c r="O1724" s="813">
        <v>1</v>
      </c>
      <c r="P1724" s="729">
        <v>270.29999999999995</v>
      </c>
      <c r="Q1724" s="746">
        <v>1</v>
      </c>
      <c r="R1724" s="728">
        <v>6</v>
      </c>
      <c r="S1724" s="746">
        <v>1</v>
      </c>
      <c r="T1724" s="813">
        <v>1</v>
      </c>
      <c r="U1724" s="769">
        <v>1</v>
      </c>
    </row>
    <row r="1725" spans="1:21" ht="14.4" customHeight="1" x14ac:dyDescent="0.3">
      <c r="A1725" s="727">
        <v>32</v>
      </c>
      <c r="B1725" s="728" t="s">
        <v>2677</v>
      </c>
      <c r="C1725" s="728" t="s">
        <v>2683</v>
      </c>
      <c r="D1725" s="811" t="s">
        <v>5087</v>
      </c>
      <c r="E1725" s="812" t="s">
        <v>2709</v>
      </c>
      <c r="F1725" s="728" t="s">
        <v>2678</v>
      </c>
      <c r="G1725" s="728" t="s">
        <v>2998</v>
      </c>
      <c r="H1725" s="728" t="s">
        <v>568</v>
      </c>
      <c r="I1725" s="728" t="s">
        <v>3320</v>
      </c>
      <c r="J1725" s="728" t="s">
        <v>1072</v>
      </c>
      <c r="K1725" s="728" t="s">
        <v>3000</v>
      </c>
      <c r="L1725" s="729">
        <v>107.27</v>
      </c>
      <c r="M1725" s="729">
        <v>750.89</v>
      </c>
      <c r="N1725" s="728">
        <v>7</v>
      </c>
      <c r="O1725" s="813">
        <v>2.5</v>
      </c>
      <c r="P1725" s="729">
        <v>643.62</v>
      </c>
      <c r="Q1725" s="746">
        <v>0.85714285714285721</v>
      </c>
      <c r="R1725" s="728">
        <v>6</v>
      </c>
      <c r="S1725" s="746">
        <v>0.8571428571428571</v>
      </c>
      <c r="T1725" s="813">
        <v>1.5</v>
      </c>
      <c r="U1725" s="769">
        <v>0.6</v>
      </c>
    </row>
    <row r="1726" spans="1:21" ht="14.4" customHeight="1" x14ac:dyDescent="0.3">
      <c r="A1726" s="727">
        <v>32</v>
      </c>
      <c r="B1726" s="728" t="s">
        <v>2677</v>
      </c>
      <c r="C1726" s="728" t="s">
        <v>2683</v>
      </c>
      <c r="D1726" s="811" t="s">
        <v>5087</v>
      </c>
      <c r="E1726" s="812" t="s">
        <v>2709</v>
      </c>
      <c r="F1726" s="728" t="s">
        <v>2678</v>
      </c>
      <c r="G1726" s="728" t="s">
        <v>3483</v>
      </c>
      <c r="H1726" s="728" t="s">
        <v>568</v>
      </c>
      <c r="I1726" s="728" t="s">
        <v>3484</v>
      </c>
      <c r="J1726" s="728" t="s">
        <v>1106</v>
      </c>
      <c r="K1726" s="728" t="s">
        <v>3485</v>
      </c>
      <c r="L1726" s="729">
        <v>50.64</v>
      </c>
      <c r="M1726" s="729">
        <v>101.28</v>
      </c>
      <c r="N1726" s="728">
        <v>2</v>
      </c>
      <c r="O1726" s="813">
        <v>0.5</v>
      </c>
      <c r="P1726" s="729">
        <v>101.28</v>
      </c>
      <c r="Q1726" s="746">
        <v>1</v>
      </c>
      <c r="R1726" s="728">
        <v>2</v>
      </c>
      <c r="S1726" s="746">
        <v>1</v>
      </c>
      <c r="T1726" s="813">
        <v>0.5</v>
      </c>
      <c r="U1726" s="769">
        <v>1</v>
      </c>
    </row>
    <row r="1727" spans="1:21" ht="14.4" customHeight="1" x14ac:dyDescent="0.3">
      <c r="A1727" s="727">
        <v>32</v>
      </c>
      <c r="B1727" s="728" t="s">
        <v>2677</v>
      </c>
      <c r="C1727" s="728" t="s">
        <v>2683</v>
      </c>
      <c r="D1727" s="811" t="s">
        <v>5087</v>
      </c>
      <c r="E1727" s="812" t="s">
        <v>2709</v>
      </c>
      <c r="F1727" s="728" t="s">
        <v>2678</v>
      </c>
      <c r="G1727" s="728" t="s">
        <v>2815</v>
      </c>
      <c r="H1727" s="728" t="s">
        <v>568</v>
      </c>
      <c r="I1727" s="728" t="s">
        <v>2816</v>
      </c>
      <c r="J1727" s="728" t="s">
        <v>1042</v>
      </c>
      <c r="K1727" s="728" t="s">
        <v>2817</v>
      </c>
      <c r="L1727" s="729">
        <v>420.07</v>
      </c>
      <c r="M1727" s="729">
        <v>420.07</v>
      </c>
      <c r="N1727" s="728">
        <v>1</v>
      </c>
      <c r="O1727" s="813">
        <v>1</v>
      </c>
      <c r="P1727" s="729">
        <v>420.07</v>
      </c>
      <c r="Q1727" s="746">
        <v>1</v>
      </c>
      <c r="R1727" s="728">
        <v>1</v>
      </c>
      <c r="S1727" s="746">
        <v>1</v>
      </c>
      <c r="T1727" s="813">
        <v>1</v>
      </c>
      <c r="U1727" s="769">
        <v>1</v>
      </c>
    </row>
    <row r="1728" spans="1:21" ht="14.4" customHeight="1" x14ac:dyDescent="0.3">
      <c r="A1728" s="727">
        <v>32</v>
      </c>
      <c r="B1728" s="728" t="s">
        <v>2677</v>
      </c>
      <c r="C1728" s="728" t="s">
        <v>2683</v>
      </c>
      <c r="D1728" s="811" t="s">
        <v>5087</v>
      </c>
      <c r="E1728" s="812" t="s">
        <v>2709</v>
      </c>
      <c r="F1728" s="728" t="s">
        <v>2678</v>
      </c>
      <c r="G1728" s="728" t="s">
        <v>2815</v>
      </c>
      <c r="H1728" s="728" t="s">
        <v>568</v>
      </c>
      <c r="I1728" s="728" t="s">
        <v>2816</v>
      </c>
      <c r="J1728" s="728" t="s">
        <v>1042</v>
      </c>
      <c r="K1728" s="728" t="s">
        <v>2817</v>
      </c>
      <c r="L1728" s="729">
        <v>421.79</v>
      </c>
      <c r="M1728" s="729">
        <v>1265.3700000000001</v>
      </c>
      <c r="N1728" s="728">
        <v>3</v>
      </c>
      <c r="O1728" s="813">
        <v>2</v>
      </c>
      <c r="P1728" s="729">
        <v>421.79</v>
      </c>
      <c r="Q1728" s="746">
        <v>0.33333333333333331</v>
      </c>
      <c r="R1728" s="728">
        <v>1</v>
      </c>
      <c r="S1728" s="746">
        <v>0.33333333333333331</v>
      </c>
      <c r="T1728" s="813">
        <v>1</v>
      </c>
      <c r="U1728" s="769">
        <v>0.5</v>
      </c>
    </row>
    <row r="1729" spans="1:21" ht="14.4" customHeight="1" x14ac:dyDescent="0.3">
      <c r="A1729" s="727">
        <v>32</v>
      </c>
      <c r="B1729" s="728" t="s">
        <v>2677</v>
      </c>
      <c r="C1729" s="728" t="s">
        <v>2683</v>
      </c>
      <c r="D1729" s="811" t="s">
        <v>5087</v>
      </c>
      <c r="E1729" s="812" t="s">
        <v>2709</v>
      </c>
      <c r="F1729" s="728" t="s">
        <v>2678</v>
      </c>
      <c r="G1729" s="728" t="s">
        <v>2752</v>
      </c>
      <c r="H1729" s="728" t="s">
        <v>568</v>
      </c>
      <c r="I1729" s="728" t="s">
        <v>2753</v>
      </c>
      <c r="J1729" s="728" t="s">
        <v>1001</v>
      </c>
      <c r="K1729" s="728" t="s">
        <v>2754</v>
      </c>
      <c r="L1729" s="729">
        <v>33</v>
      </c>
      <c r="M1729" s="729">
        <v>99</v>
      </c>
      <c r="N1729" s="728">
        <v>3</v>
      </c>
      <c r="O1729" s="813">
        <v>1</v>
      </c>
      <c r="P1729" s="729">
        <v>99</v>
      </c>
      <c r="Q1729" s="746">
        <v>1</v>
      </c>
      <c r="R1729" s="728">
        <v>3</v>
      </c>
      <c r="S1729" s="746">
        <v>1</v>
      </c>
      <c r="T1729" s="813">
        <v>1</v>
      </c>
      <c r="U1729" s="769">
        <v>1</v>
      </c>
    </row>
    <row r="1730" spans="1:21" ht="14.4" customHeight="1" x14ac:dyDescent="0.3">
      <c r="A1730" s="727">
        <v>32</v>
      </c>
      <c r="B1730" s="728" t="s">
        <v>2677</v>
      </c>
      <c r="C1730" s="728" t="s">
        <v>2683</v>
      </c>
      <c r="D1730" s="811" t="s">
        <v>5087</v>
      </c>
      <c r="E1730" s="812" t="s">
        <v>2709</v>
      </c>
      <c r="F1730" s="728" t="s">
        <v>2678</v>
      </c>
      <c r="G1730" s="728" t="s">
        <v>2752</v>
      </c>
      <c r="H1730" s="728" t="s">
        <v>568</v>
      </c>
      <c r="I1730" s="728" t="s">
        <v>2965</v>
      </c>
      <c r="J1730" s="728" t="s">
        <v>1001</v>
      </c>
      <c r="K1730" s="728" t="s">
        <v>2754</v>
      </c>
      <c r="L1730" s="729">
        <v>33</v>
      </c>
      <c r="M1730" s="729">
        <v>66</v>
      </c>
      <c r="N1730" s="728">
        <v>2</v>
      </c>
      <c r="O1730" s="813">
        <v>0.5</v>
      </c>
      <c r="P1730" s="729">
        <v>66</v>
      </c>
      <c r="Q1730" s="746">
        <v>1</v>
      </c>
      <c r="R1730" s="728">
        <v>2</v>
      </c>
      <c r="S1730" s="746">
        <v>1</v>
      </c>
      <c r="T1730" s="813">
        <v>0.5</v>
      </c>
      <c r="U1730" s="769">
        <v>1</v>
      </c>
    </row>
    <row r="1731" spans="1:21" ht="14.4" customHeight="1" x14ac:dyDescent="0.3">
      <c r="A1731" s="727">
        <v>32</v>
      </c>
      <c r="B1731" s="728" t="s">
        <v>2677</v>
      </c>
      <c r="C1731" s="728" t="s">
        <v>2683</v>
      </c>
      <c r="D1731" s="811" t="s">
        <v>5087</v>
      </c>
      <c r="E1731" s="812" t="s">
        <v>2709</v>
      </c>
      <c r="F1731" s="728" t="s">
        <v>2678</v>
      </c>
      <c r="G1731" s="728" t="s">
        <v>3728</v>
      </c>
      <c r="H1731" s="728" t="s">
        <v>568</v>
      </c>
      <c r="I1731" s="728" t="s">
        <v>3868</v>
      </c>
      <c r="J1731" s="728" t="s">
        <v>1290</v>
      </c>
      <c r="K1731" s="728" t="s">
        <v>3730</v>
      </c>
      <c r="L1731" s="729">
        <v>34.15</v>
      </c>
      <c r="M1731" s="729">
        <v>34.15</v>
      </c>
      <c r="N1731" s="728">
        <v>1</v>
      </c>
      <c r="O1731" s="813">
        <v>1</v>
      </c>
      <c r="P1731" s="729">
        <v>34.15</v>
      </c>
      <c r="Q1731" s="746">
        <v>1</v>
      </c>
      <c r="R1731" s="728">
        <v>1</v>
      </c>
      <c r="S1731" s="746">
        <v>1</v>
      </c>
      <c r="T1731" s="813">
        <v>1</v>
      </c>
      <c r="U1731" s="769">
        <v>1</v>
      </c>
    </row>
    <row r="1732" spans="1:21" ht="14.4" customHeight="1" x14ac:dyDescent="0.3">
      <c r="A1732" s="727">
        <v>32</v>
      </c>
      <c r="B1732" s="728" t="s">
        <v>2677</v>
      </c>
      <c r="C1732" s="728" t="s">
        <v>2683</v>
      </c>
      <c r="D1732" s="811" t="s">
        <v>5087</v>
      </c>
      <c r="E1732" s="812" t="s">
        <v>2709</v>
      </c>
      <c r="F1732" s="728" t="s">
        <v>2678</v>
      </c>
      <c r="G1732" s="728" t="s">
        <v>3728</v>
      </c>
      <c r="H1732" s="728" t="s">
        <v>568</v>
      </c>
      <c r="I1732" s="728" t="s">
        <v>3869</v>
      </c>
      <c r="J1732" s="728" t="s">
        <v>1290</v>
      </c>
      <c r="K1732" s="728" t="s">
        <v>3870</v>
      </c>
      <c r="L1732" s="729">
        <v>34.15</v>
      </c>
      <c r="M1732" s="729">
        <v>34.15</v>
      </c>
      <c r="N1732" s="728">
        <v>1</v>
      </c>
      <c r="O1732" s="813">
        <v>1</v>
      </c>
      <c r="P1732" s="729">
        <v>34.15</v>
      </c>
      <c r="Q1732" s="746">
        <v>1</v>
      </c>
      <c r="R1732" s="728">
        <v>1</v>
      </c>
      <c r="S1732" s="746">
        <v>1</v>
      </c>
      <c r="T1732" s="813">
        <v>1</v>
      </c>
      <c r="U1732" s="769">
        <v>1</v>
      </c>
    </row>
    <row r="1733" spans="1:21" ht="14.4" customHeight="1" x14ac:dyDescent="0.3">
      <c r="A1733" s="727">
        <v>32</v>
      </c>
      <c r="B1733" s="728" t="s">
        <v>2677</v>
      </c>
      <c r="C1733" s="728" t="s">
        <v>2683</v>
      </c>
      <c r="D1733" s="811" t="s">
        <v>5087</v>
      </c>
      <c r="E1733" s="812" t="s">
        <v>2709</v>
      </c>
      <c r="F1733" s="728" t="s">
        <v>2678</v>
      </c>
      <c r="G1733" s="728" t="s">
        <v>3731</v>
      </c>
      <c r="H1733" s="728" t="s">
        <v>568</v>
      </c>
      <c r="I1733" s="728" t="s">
        <v>4184</v>
      </c>
      <c r="J1733" s="728" t="s">
        <v>4185</v>
      </c>
      <c r="K1733" s="728" t="s">
        <v>4186</v>
      </c>
      <c r="L1733" s="729">
        <v>164.01</v>
      </c>
      <c r="M1733" s="729">
        <v>164.01</v>
      </c>
      <c r="N1733" s="728">
        <v>1</v>
      </c>
      <c r="O1733" s="813">
        <v>0.5</v>
      </c>
      <c r="P1733" s="729">
        <v>164.01</v>
      </c>
      <c r="Q1733" s="746">
        <v>1</v>
      </c>
      <c r="R1733" s="728">
        <v>1</v>
      </c>
      <c r="S1733" s="746">
        <v>1</v>
      </c>
      <c r="T1733" s="813">
        <v>0.5</v>
      </c>
      <c r="U1733" s="769">
        <v>1</v>
      </c>
    </row>
    <row r="1734" spans="1:21" ht="14.4" customHeight="1" x14ac:dyDescent="0.3">
      <c r="A1734" s="727">
        <v>32</v>
      </c>
      <c r="B1734" s="728" t="s">
        <v>2677</v>
      </c>
      <c r="C1734" s="728" t="s">
        <v>2683</v>
      </c>
      <c r="D1734" s="811" t="s">
        <v>5087</v>
      </c>
      <c r="E1734" s="812" t="s">
        <v>2709</v>
      </c>
      <c r="F1734" s="728" t="s">
        <v>2678</v>
      </c>
      <c r="G1734" s="728" t="s">
        <v>3488</v>
      </c>
      <c r="H1734" s="728" t="s">
        <v>661</v>
      </c>
      <c r="I1734" s="728" t="s">
        <v>3489</v>
      </c>
      <c r="J1734" s="728" t="s">
        <v>3490</v>
      </c>
      <c r="K1734" s="728" t="s">
        <v>3491</v>
      </c>
      <c r="L1734" s="729">
        <v>2179.9299999999998</v>
      </c>
      <c r="M1734" s="729">
        <v>13079.579999999998</v>
      </c>
      <c r="N1734" s="728">
        <v>6</v>
      </c>
      <c r="O1734" s="813">
        <v>1</v>
      </c>
      <c r="P1734" s="729">
        <v>13079.579999999998</v>
      </c>
      <c r="Q1734" s="746">
        <v>1</v>
      </c>
      <c r="R1734" s="728">
        <v>6</v>
      </c>
      <c r="S1734" s="746">
        <v>1</v>
      </c>
      <c r="T1734" s="813">
        <v>1</v>
      </c>
      <c r="U1734" s="769">
        <v>1</v>
      </c>
    </row>
    <row r="1735" spans="1:21" ht="14.4" customHeight="1" x14ac:dyDescent="0.3">
      <c r="A1735" s="727">
        <v>32</v>
      </c>
      <c r="B1735" s="728" t="s">
        <v>2677</v>
      </c>
      <c r="C1735" s="728" t="s">
        <v>2683</v>
      </c>
      <c r="D1735" s="811" t="s">
        <v>5087</v>
      </c>
      <c r="E1735" s="812" t="s">
        <v>2709</v>
      </c>
      <c r="F1735" s="728" t="s">
        <v>2678</v>
      </c>
      <c r="G1735" s="728" t="s">
        <v>3492</v>
      </c>
      <c r="H1735" s="728" t="s">
        <v>568</v>
      </c>
      <c r="I1735" s="728" t="s">
        <v>3493</v>
      </c>
      <c r="J1735" s="728" t="s">
        <v>3494</v>
      </c>
      <c r="K1735" s="728" t="s">
        <v>3495</v>
      </c>
      <c r="L1735" s="729">
        <v>2615.92</v>
      </c>
      <c r="M1735" s="729">
        <v>20927.36</v>
      </c>
      <c r="N1735" s="728">
        <v>8</v>
      </c>
      <c r="O1735" s="813">
        <v>2</v>
      </c>
      <c r="P1735" s="729">
        <v>20927.36</v>
      </c>
      <c r="Q1735" s="746">
        <v>1</v>
      </c>
      <c r="R1735" s="728">
        <v>8</v>
      </c>
      <c r="S1735" s="746">
        <v>1</v>
      </c>
      <c r="T1735" s="813">
        <v>2</v>
      </c>
      <c r="U1735" s="769">
        <v>1</v>
      </c>
    </row>
    <row r="1736" spans="1:21" ht="14.4" customHeight="1" x14ac:dyDescent="0.3">
      <c r="A1736" s="727">
        <v>32</v>
      </c>
      <c r="B1736" s="728" t="s">
        <v>2677</v>
      </c>
      <c r="C1736" s="728" t="s">
        <v>2683</v>
      </c>
      <c r="D1736" s="811" t="s">
        <v>5087</v>
      </c>
      <c r="E1736" s="812" t="s">
        <v>2709</v>
      </c>
      <c r="F1736" s="728" t="s">
        <v>2678</v>
      </c>
      <c r="G1736" s="728" t="s">
        <v>2755</v>
      </c>
      <c r="H1736" s="728" t="s">
        <v>568</v>
      </c>
      <c r="I1736" s="728" t="s">
        <v>2756</v>
      </c>
      <c r="J1736" s="728" t="s">
        <v>1022</v>
      </c>
      <c r="K1736" s="728" t="s">
        <v>2757</v>
      </c>
      <c r="L1736" s="729">
        <v>98.75</v>
      </c>
      <c r="M1736" s="729">
        <v>98.75</v>
      </c>
      <c r="N1736" s="728">
        <v>1</v>
      </c>
      <c r="O1736" s="813">
        <v>1</v>
      </c>
      <c r="P1736" s="729">
        <v>98.75</v>
      </c>
      <c r="Q1736" s="746">
        <v>1</v>
      </c>
      <c r="R1736" s="728">
        <v>1</v>
      </c>
      <c r="S1736" s="746">
        <v>1</v>
      </c>
      <c r="T1736" s="813">
        <v>1</v>
      </c>
      <c r="U1736" s="769">
        <v>1</v>
      </c>
    </row>
    <row r="1737" spans="1:21" ht="14.4" customHeight="1" x14ac:dyDescent="0.3">
      <c r="A1737" s="727">
        <v>32</v>
      </c>
      <c r="B1737" s="728" t="s">
        <v>2677</v>
      </c>
      <c r="C1737" s="728" t="s">
        <v>2683</v>
      </c>
      <c r="D1737" s="811" t="s">
        <v>5087</v>
      </c>
      <c r="E1737" s="812" t="s">
        <v>2709</v>
      </c>
      <c r="F1737" s="728" t="s">
        <v>2678</v>
      </c>
      <c r="G1737" s="728" t="s">
        <v>2755</v>
      </c>
      <c r="H1737" s="728" t="s">
        <v>568</v>
      </c>
      <c r="I1737" s="728" t="s">
        <v>3977</v>
      </c>
      <c r="J1737" s="728" t="s">
        <v>1022</v>
      </c>
      <c r="K1737" s="728" t="s">
        <v>3978</v>
      </c>
      <c r="L1737" s="729">
        <v>0</v>
      </c>
      <c r="M1737" s="729">
        <v>0</v>
      </c>
      <c r="N1737" s="728">
        <v>1</v>
      </c>
      <c r="O1737" s="813">
        <v>0.5</v>
      </c>
      <c r="P1737" s="729">
        <v>0</v>
      </c>
      <c r="Q1737" s="746"/>
      <c r="R1737" s="728">
        <v>1</v>
      </c>
      <c r="S1737" s="746">
        <v>1</v>
      </c>
      <c r="T1737" s="813">
        <v>0.5</v>
      </c>
      <c r="U1737" s="769">
        <v>1</v>
      </c>
    </row>
    <row r="1738" spans="1:21" ht="14.4" customHeight="1" x14ac:dyDescent="0.3">
      <c r="A1738" s="727">
        <v>32</v>
      </c>
      <c r="B1738" s="728" t="s">
        <v>2677</v>
      </c>
      <c r="C1738" s="728" t="s">
        <v>2683</v>
      </c>
      <c r="D1738" s="811" t="s">
        <v>5087</v>
      </c>
      <c r="E1738" s="812" t="s">
        <v>2709</v>
      </c>
      <c r="F1738" s="728" t="s">
        <v>2678</v>
      </c>
      <c r="G1738" s="728" t="s">
        <v>2755</v>
      </c>
      <c r="H1738" s="728" t="s">
        <v>568</v>
      </c>
      <c r="I1738" s="728" t="s">
        <v>3068</v>
      </c>
      <c r="J1738" s="728" t="s">
        <v>1022</v>
      </c>
      <c r="K1738" s="728" t="s">
        <v>2757</v>
      </c>
      <c r="L1738" s="729">
        <v>98.75</v>
      </c>
      <c r="M1738" s="729">
        <v>98.75</v>
      </c>
      <c r="N1738" s="728">
        <v>1</v>
      </c>
      <c r="O1738" s="813">
        <v>0.5</v>
      </c>
      <c r="P1738" s="729">
        <v>98.75</v>
      </c>
      <c r="Q1738" s="746">
        <v>1</v>
      </c>
      <c r="R1738" s="728">
        <v>1</v>
      </c>
      <c r="S1738" s="746">
        <v>1</v>
      </c>
      <c r="T1738" s="813">
        <v>0.5</v>
      </c>
      <c r="U1738" s="769">
        <v>1</v>
      </c>
    </row>
    <row r="1739" spans="1:21" ht="14.4" customHeight="1" x14ac:dyDescent="0.3">
      <c r="A1739" s="727">
        <v>32</v>
      </c>
      <c r="B1739" s="728" t="s">
        <v>2677</v>
      </c>
      <c r="C1739" s="728" t="s">
        <v>2683</v>
      </c>
      <c r="D1739" s="811" t="s">
        <v>5087</v>
      </c>
      <c r="E1739" s="812" t="s">
        <v>2709</v>
      </c>
      <c r="F1739" s="728" t="s">
        <v>2678</v>
      </c>
      <c r="G1739" s="728" t="s">
        <v>3517</v>
      </c>
      <c r="H1739" s="728" t="s">
        <v>568</v>
      </c>
      <c r="I1739" s="728" t="s">
        <v>3518</v>
      </c>
      <c r="J1739" s="728" t="s">
        <v>3519</v>
      </c>
      <c r="K1739" s="728" t="s">
        <v>3520</v>
      </c>
      <c r="L1739" s="729">
        <v>38.5</v>
      </c>
      <c r="M1739" s="729">
        <v>115.5</v>
      </c>
      <c r="N1739" s="728">
        <v>3</v>
      </c>
      <c r="O1739" s="813">
        <v>0.5</v>
      </c>
      <c r="P1739" s="729">
        <v>115.5</v>
      </c>
      <c r="Q1739" s="746">
        <v>1</v>
      </c>
      <c r="R1739" s="728">
        <v>3</v>
      </c>
      <c r="S1739" s="746">
        <v>1</v>
      </c>
      <c r="T1739" s="813">
        <v>0.5</v>
      </c>
      <c r="U1739" s="769">
        <v>1</v>
      </c>
    </row>
    <row r="1740" spans="1:21" ht="14.4" customHeight="1" x14ac:dyDescent="0.3">
      <c r="A1740" s="727">
        <v>32</v>
      </c>
      <c r="B1740" s="728" t="s">
        <v>2677</v>
      </c>
      <c r="C1740" s="728" t="s">
        <v>2683</v>
      </c>
      <c r="D1740" s="811" t="s">
        <v>5087</v>
      </c>
      <c r="E1740" s="812" t="s">
        <v>2709</v>
      </c>
      <c r="F1740" s="728" t="s">
        <v>2678</v>
      </c>
      <c r="G1740" s="728" t="s">
        <v>3517</v>
      </c>
      <c r="H1740" s="728" t="s">
        <v>568</v>
      </c>
      <c r="I1740" s="728" t="s">
        <v>3521</v>
      </c>
      <c r="J1740" s="728" t="s">
        <v>3519</v>
      </c>
      <c r="K1740" s="728" t="s">
        <v>3522</v>
      </c>
      <c r="L1740" s="729">
        <v>73.989999999999995</v>
      </c>
      <c r="M1740" s="729">
        <v>221.96999999999997</v>
      </c>
      <c r="N1740" s="728">
        <v>3</v>
      </c>
      <c r="O1740" s="813">
        <v>0.5</v>
      </c>
      <c r="P1740" s="729">
        <v>221.96999999999997</v>
      </c>
      <c r="Q1740" s="746">
        <v>1</v>
      </c>
      <c r="R1740" s="728">
        <v>3</v>
      </c>
      <c r="S1740" s="746">
        <v>1</v>
      </c>
      <c r="T1740" s="813">
        <v>0.5</v>
      </c>
      <c r="U1740" s="769">
        <v>1</v>
      </c>
    </row>
    <row r="1741" spans="1:21" ht="14.4" customHeight="1" x14ac:dyDescent="0.3">
      <c r="A1741" s="727">
        <v>32</v>
      </c>
      <c r="B1741" s="728" t="s">
        <v>2677</v>
      </c>
      <c r="C1741" s="728" t="s">
        <v>2683</v>
      </c>
      <c r="D1741" s="811" t="s">
        <v>5087</v>
      </c>
      <c r="E1741" s="812" t="s">
        <v>2709</v>
      </c>
      <c r="F1741" s="728" t="s">
        <v>2678</v>
      </c>
      <c r="G1741" s="728" t="s">
        <v>3335</v>
      </c>
      <c r="H1741" s="728" t="s">
        <v>568</v>
      </c>
      <c r="I1741" s="728" t="s">
        <v>3336</v>
      </c>
      <c r="J1741" s="728" t="s">
        <v>3337</v>
      </c>
      <c r="K1741" s="728" t="s">
        <v>3338</v>
      </c>
      <c r="L1741" s="729">
        <v>0</v>
      </c>
      <c r="M1741" s="729">
        <v>0</v>
      </c>
      <c r="N1741" s="728">
        <v>13</v>
      </c>
      <c r="O1741" s="813">
        <v>3</v>
      </c>
      <c r="P1741" s="729">
        <v>0</v>
      </c>
      <c r="Q1741" s="746"/>
      <c r="R1741" s="728">
        <v>4</v>
      </c>
      <c r="S1741" s="746">
        <v>0.30769230769230771</v>
      </c>
      <c r="T1741" s="813">
        <v>0.5</v>
      </c>
      <c r="U1741" s="769">
        <v>0.16666666666666666</v>
      </c>
    </row>
    <row r="1742" spans="1:21" ht="14.4" customHeight="1" x14ac:dyDescent="0.3">
      <c r="A1742" s="727">
        <v>32</v>
      </c>
      <c r="B1742" s="728" t="s">
        <v>2677</v>
      </c>
      <c r="C1742" s="728" t="s">
        <v>2683</v>
      </c>
      <c r="D1742" s="811" t="s">
        <v>5087</v>
      </c>
      <c r="E1742" s="812" t="s">
        <v>2709</v>
      </c>
      <c r="F1742" s="728" t="s">
        <v>2678</v>
      </c>
      <c r="G1742" s="728" t="s">
        <v>3339</v>
      </c>
      <c r="H1742" s="728" t="s">
        <v>568</v>
      </c>
      <c r="I1742" s="728" t="s">
        <v>3524</v>
      </c>
      <c r="J1742" s="728" t="s">
        <v>3341</v>
      </c>
      <c r="K1742" s="728" t="s">
        <v>3525</v>
      </c>
      <c r="L1742" s="729">
        <v>57.48</v>
      </c>
      <c r="M1742" s="729">
        <v>114.96</v>
      </c>
      <c r="N1742" s="728">
        <v>2</v>
      </c>
      <c r="O1742" s="813">
        <v>1</v>
      </c>
      <c r="P1742" s="729">
        <v>57.48</v>
      </c>
      <c r="Q1742" s="746">
        <v>0.5</v>
      </c>
      <c r="R1742" s="728">
        <v>1</v>
      </c>
      <c r="S1742" s="746">
        <v>0.5</v>
      </c>
      <c r="T1742" s="813">
        <v>0.5</v>
      </c>
      <c r="U1742" s="769">
        <v>0.5</v>
      </c>
    </row>
    <row r="1743" spans="1:21" ht="14.4" customHeight="1" x14ac:dyDescent="0.3">
      <c r="A1743" s="727">
        <v>32</v>
      </c>
      <c r="B1743" s="728" t="s">
        <v>2677</v>
      </c>
      <c r="C1743" s="728" t="s">
        <v>2683</v>
      </c>
      <c r="D1743" s="811" t="s">
        <v>5087</v>
      </c>
      <c r="E1743" s="812" t="s">
        <v>2709</v>
      </c>
      <c r="F1743" s="728" t="s">
        <v>2678</v>
      </c>
      <c r="G1743" s="728" t="s">
        <v>2758</v>
      </c>
      <c r="H1743" s="728" t="s">
        <v>568</v>
      </c>
      <c r="I1743" s="728" t="s">
        <v>3343</v>
      </c>
      <c r="J1743" s="728" t="s">
        <v>3071</v>
      </c>
      <c r="K1743" s="728" t="s">
        <v>3344</v>
      </c>
      <c r="L1743" s="729">
        <v>58.63</v>
      </c>
      <c r="M1743" s="729">
        <v>58.63</v>
      </c>
      <c r="N1743" s="728">
        <v>1</v>
      </c>
      <c r="O1743" s="813">
        <v>0.5</v>
      </c>
      <c r="P1743" s="729"/>
      <c r="Q1743" s="746">
        <v>0</v>
      </c>
      <c r="R1743" s="728"/>
      <c r="S1743" s="746">
        <v>0</v>
      </c>
      <c r="T1743" s="813"/>
      <c r="U1743" s="769">
        <v>0</v>
      </c>
    </row>
    <row r="1744" spans="1:21" ht="14.4" customHeight="1" x14ac:dyDescent="0.3">
      <c r="A1744" s="727">
        <v>32</v>
      </c>
      <c r="B1744" s="728" t="s">
        <v>2677</v>
      </c>
      <c r="C1744" s="728" t="s">
        <v>2683</v>
      </c>
      <c r="D1744" s="811" t="s">
        <v>5087</v>
      </c>
      <c r="E1744" s="812" t="s">
        <v>2709</v>
      </c>
      <c r="F1744" s="728" t="s">
        <v>2678</v>
      </c>
      <c r="G1744" s="728" t="s">
        <v>2758</v>
      </c>
      <c r="H1744" s="728" t="s">
        <v>568</v>
      </c>
      <c r="I1744" s="728" t="s">
        <v>3138</v>
      </c>
      <c r="J1744" s="728" t="s">
        <v>2760</v>
      </c>
      <c r="K1744" s="728" t="s">
        <v>3139</v>
      </c>
      <c r="L1744" s="729">
        <v>0</v>
      </c>
      <c r="M1744" s="729">
        <v>0</v>
      </c>
      <c r="N1744" s="728">
        <v>1</v>
      </c>
      <c r="O1744" s="813">
        <v>0.5</v>
      </c>
      <c r="P1744" s="729">
        <v>0</v>
      </c>
      <c r="Q1744" s="746"/>
      <c r="R1744" s="728">
        <v>1</v>
      </c>
      <c r="S1744" s="746">
        <v>1</v>
      </c>
      <c r="T1744" s="813">
        <v>0.5</v>
      </c>
      <c r="U1744" s="769">
        <v>1</v>
      </c>
    </row>
    <row r="1745" spans="1:21" ht="14.4" customHeight="1" x14ac:dyDescent="0.3">
      <c r="A1745" s="727">
        <v>32</v>
      </c>
      <c r="B1745" s="728" t="s">
        <v>2677</v>
      </c>
      <c r="C1745" s="728" t="s">
        <v>2683</v>
      </c>
      <c r="D1745" s="811" t="s">
        <v>5087</v>
      </c>
      <c r="E1745" s="812" t="s">
        <v>2709</v>
      </c>
      <c r="F1745" s="728" t="s">
        <v>2678</v>
      </c>
      <c r="G1745" s="728" t="s">
        <v>2758</v>
      </c>
      <c r="H1745" s="728" t="s">
        <v>568</v>
      </c>
      <c r="I1745" s="728" t="s">
        <v>2759</v>
      </c>
      <c r="J1745" s="728" t="s">
        <v>2760</v>
      </c>
      <c r="K1745" s="728" t="s">
        <v>2761</v>
      </c>
      <c r="L1745" s="729">
        <v>58.62</v>
      </c>
      <c r="M1745" s="729">
        <v>58.62</v>
      </c>
      <c r="N1745" s="728">
        <v>1</v>
      </c>
      <c r="O1745" s="813">
        <v>0.5</v>
      </c>
      <c r="P1745" s="729"/>
      <c r="Q1745" s="746">
        <v>0</v>
      </c>
      <c r="R1745" s="728"/>
      <c r="S1745" s="746">
        <v>0</v>
      </c>
      <c r="T1745" s="813"/>
      <c r="U1745" s="769">
        <v>0</v>
      </c>
    </row>
    <row r="1746" spans="1:21" ht="14.4" customHeight="1" x14ac:dyDescent="0.3">
      <c r="A1746" s="727">
        <v>32</v>
      </c>
      <c r="B1746" s="728" t="s">
        <v>2677</v>
      </c>
      <c r="C1746" s="728" t="s">
        <v>2683</v>
      </c>
      <c r="D1746" s="811" t="s">
        <v>5087</v>
      </c>
      <c r="E1746" s="812" t="s">
        <v>2709</v>
      </c>
      <c r="F1746" s="728" t="s">
        <v>2678</v>
      </c>
      <c r="G1746" s="728" t="s">
        <v>3348</v>
      </c>
      <c r="H1746" s="728" t="s">
        <v>568</v>
      </c>
      <c r="I1746" s="728" t="s">
        <v>3349</v>
      </c>
      <c r="J1746" s="728" t="s">
        <v>3350</v>
      </c>
      <c r="K1746" s="728" t="s">
        <v>3351</v>
      </c>
      <c r="L1746" s="729">
        <v>3161.19</v>
      </c>
      <c r="M1746" s="729">
        <v>6322.38</v>
      </c>
      <c r="N1746" s="728">
        <v>2</v>
      </c>
      <c r="O1746" s="813">
        <v>1</v>
      </c>
      <c r="P1746" s="729">
        <v>6322.38</v>
      </c>
      <c r="Q1746" s="746">
        <v>1</v>
      </c>
      <c r="R1746" s="728">
        <v>2</v>
      </c>
      <c r="S1746" s="746">
        <v>1</v>
      </c>
      <c r="T1746" s="813">
        <v>1</v>
      </c>
      <c r="U1746" s="769">
        <v>1</v>
      </c>
    </row>
    <row r="1747" spans="1:21" ht="14.4" customHeight="1" x14ac:dyDescent="0.3">
      <c r="A1747" s="727">
        <v>32</v>
      </c>
      <c r="B1747" s="728" t="s">
        <v>2677</v>
      </c>
      <c r="C1747" s="728" t="s">
        <v>2683</v>
      </c>
      <c r="D1747" s="811" t="s">
        <v>5087</v>
      </c>
      <c r="E1747" s="812" t="s">
        <v>2709</v>
      </c>
      <c r="F1747" s="728" t="s">
        <v>2678</v>
      </c>
      <c r="G1747" s="728" t="s">
        <v>2729</v>
      </c>
      <c r="H1747" s="728" t="s">
        <v>568</v>
      </c>
      <c r="I1747" s="728" t="s">
        <v>2730</v>
      </c>
      <c r="J1747" s="728" t="s">
        <v>2731</v>
      </c>
      <c r="K1747" s="728" t="s">
        <v>2732</v>
      </c>
      <c r="L1747" s="729">
        <v>88.76</v>
      </c>
      <c r="M1747" s="729">
        <v>798.84000000000015</v>
      </c>
      <c r="N1747" s="728">
        <v>9</v>
      </c>
      <c r="O1747" s="813">
        <v>2.5</v>
      </c>
      <c r="P1747" s="729">
        <v>443.80000000000007</v>
      </c>
      <c r="Q1747" s="746">
        <v>0.55555555555555558</v>
      </c>
      <c r="R1747" s="728">
        <v>5</v>
      </c>
      <c r="S1747" s="746">
        <v>0.55555555555555558</v>
      </c>
      <c r="T1747" s="813">
        <v>1.5</v>
      </c>
      <c r="U1747" s="769">
        <v>0.6</v>
      </c>
    </row>
    <row r="1748" spans="1:21" ht="14.4" customHeight="1" x14ac:dyDescent="0.3">
      <c r="A1748" s="727">
        <v>32</v>
      </c>
      <c r="B1748" s="728" t="s">
        <v>2677</v>
      </c>
      <c r="C1748" s="728" t="s">
        <v>2683</v>
      </c>
      <c r="D1748" s="811" t="s">
        <v>5087</v>
      </c>
      <c r="E1748" s="812" t="s">
        <v>2709</v>
      </c>
      <c r="F1748" s="728" t="s">
        <v>2678</v>
      </c>
      <c r="G1748" s="728" t="s">
        <v>3006</v>
      </c>
      <c r="H1748" s="728" t="s">
        <v>568</v>
      </c>
      <c r="I1748" s="728" t="s">
        <v>3073</v>
      </c>
      <c r="J1748" s="728" t="s">
        <v>1267</v>
      </c>
      <c r="K1748" s="728" t="s">
        <v>2600</v>
      </c>
      <c r="L1748" s="729">
        <v>760.22</v>
      </c>
      <c r="M1748" s="729">
        <v>2280.66</v>
      </c>
      <c r="N1748" s="728">
        <v>3</v>
      </c>
      <c r="O1748" s="813">
        <v>2.5</v>
      </c>
      <c r="P1748" s="729">
        <v>760.22</v>
      </c>
      <c r="Q1748" s="746">
        <v>0.33333333333333337</v>
      </c>
      <c r="R1748" s="728">
        <v>1</v>
      </c>
      <c r="S1748" s="746">
        <v>0.33333333333333331</v>
      </c>
      <c r="T1748" s="813">
        <v>0.5</v>
      </c>
      <c r="U1748" s="769">
        <v>0.2</v>
      </c>
    </row>
    <row r="1749" spans="1:21" ht="14.4" customHeight="1" x14ac:dyDescent="0.3">
      <c r="A1749" s="727">
        <v>32</v>
      </c>
      <c r="B1749" s="728" t="s">
        <v>2677</v>
      </c>
      <c r="C1749" s="728" t="s">
        <v>2683</v>
      </c>
      <c r="D1749" s="811" t="s">
        <v>5087</v>
      </c>
      <c r="E1749" s="812" t="s">
        <v>2709</v>
      </c>
      <c r="F1749" s="728" t="s">
        <v>2678</v>
      </c>
      <c r="G1749" s="728" t="s">
        <v>4187</v>
      </c>
      <c r="H1749" s="728" t="s">
        <v>661</v>
      </c>
      <c r="I1749" s="728" t="s">
        <v>4188</v>
      </c>
      <c r="J1749" s="728" t="s">
        <v>1305</v>
      </c>
      <c r="K1749" s="728" t="s">
        <v>4189</v>
      </c>
      <c r="L1749" s="729">
        <v>643.16999999999996</v>
      </c>
      <c r="M1749" s="729">
        <v>643.16999999999996</v>
      </c>
      <c r="N1749" s="728">
        <v>1</v>
      </c>
      <c r="O1749" s="813">
        <v>1</v>
      </c>
      <c r="P1749" s="729">
        <v>643.16999999999996</v>
      </c>
      <c r="Q1749" s="746">
        <v>1</v>
      </c>
      <c r="R1749" s="728">
        <v>1</v>
      </c>
      <c r="S1749" s="746">
        <v>1</v>
      </c>
      <c r="T1749" s="813">
        <v>1</v>
      </c>
      <c r="U1749" s="769">
        <v>1</v>
      </c>
    </row>
    <row r="1750" spans="1:21" ht="14.4" customHeight="1" x14ac:dyDescent="0.3">
      <c r="A1750" s="727">
        <v>32</v>
      </c>
      <c r="B1750" s="728" t="s">
        <v>2677</v>
      </c>
      <c r="C1750" s="728" t="s">
        <v>2683</v>
      </c>
      <c r="D1750" s="811" t="s">
        <v>5087</v>
      </c>
      <c r="E1750" s="812" t="s">
        <v>2709</v>
      </c>
      <c r="F1750" s="728" t="s">
        <v>2678</v>
      </c>
      <c r="G1750" s="728" t="s">
        <v>2902</v>
      </c>
      <c r="H1750" s="728" t="s">
        <v>568</v>
      </c>
      <c r="I1750" s="728" t="s">
        <v>2903</v>
      </c>
      <c r="J1750" s="728" t="s">
        <v>863</v>
      </c>
      <c r="K1750" s="728" t="s">
        <v>2814</v>
      </c>
      <c r="L1750" s="729">
        <v>0</v>
      </c>
      <c r="M1750" s="729">
        <v>0</v>
      </c>
      <c r="N1750" s="728">
        <v>5</v>
      </c>
      <c r="O1750" s="813">
        <v>1.5</v>
      </c>
      <c r="P1750" s="729">
        <v>0</v>
      </c>
      <c r="Q1750" s="746"/>
      <c r="R1750" s="728">
        <v>2</v>
      </c>
      <c r="S1750" s="746">
        <v>0.4</v>
      </c>
      <c r="T1750" s="813">
        <v>0.5</v>
      </c>
      <c r="U1750" s="769">
        <v>0.33333333333333331</v>
      </c>
    </row>
    <row r="1751" spans="1:21" ht="14.4" customHeight="1" x14ac:dyDescent="0.3">
      <c r="A1751" s="727">
        <v>32</v>
      </c>
      <c r="B1751" s="728" t="s">
        <v>2677</v>
      </c>
      <c r="C1751" s="728" t="s">
        <v>2683</v>
      </c>
      <c r="D1751" s="811" t="s">
        <v>5087</v>
      </c>
      <c r="E1751" s="812" t="s">
        <v>2709</v>
      </c>
      <c r="F1751" s="728" t="s">
        <v>2678</v>
      </c>
      <c r="G1751" s="728" t="s">
        <v>2833</v>
      </c>
      <c r="H1751" s="728" t="s">
        <v>661</v>
      </c>
      <c r="I1751" s="728" t="s">
        <v>4190</v>
      </c>
      <c r="J1751" s="728" t="s">
        <v>2835</v>
      </c>
      <c r="K1751" s="728" t="s">
        <v>4191</v>
      </c>
      <c r="L1751" s="729">
        <v>207.45</v>
      </c>
      <c r="M1751" s="729">
        <v>207.45</v>
      </c>
      <c r="N1751" s="728">
        <v>1</v>
      </c>
      <c r="O1751" s="813">
        <v>1</v>
      </c>
      <c r="P1751" s="729">
        <v>207.45</v>
      </c>
      <c r="Q1751" s="746">
        <v>1</v>
      </c>
      <c r="R1751" s="728">
        <v>1</v>
      </c>
      <c r="S1751" s="746">
        <v>1</v>
      </c>
      <c r="T1751" s="813">
        <v>1</v>
      </c>
      <c r="U1751" s="769">
        <v>1</v>
      </c>
    </row>
    <row r="1752" spans="1:21" ht="14.4" customHeight="1" x14ac:dyDescent="0.3">
      <c r="A1752" s="727">
        <v>32</v>
      </c>
      <c r="B1752" s="728" t="s">
        <v>2677</v>
      </c>
      <c r="C1752" s="728" t="s">
        <v>2683</v>
      </c>
      <c r="D1752" s="811" t="s">
        <v>5087</v>
      </c>
      <c r="E1752" s="812" t="s">
        <v>2709</v>
      </c>
      <c r="F1752" s="728" t="s">
        <v>2678</v>
      </c>
      <c r="G1752" s="728" t="s">
        <v>2971</v>
      </c>
      <c r="H1752" s="728" t="s">
        <v>661</v>
      </c>
      <c r="I1752" s="728" t="s">
        <v>2206</v>
      </c>
      <c r="J1752" s="728" t="s">
        <v>2207</v>
      </c>
      <c r="K1752" s="728" t="s">
        <v>2208</v>
      </c>
      <c r="L1752" s="729">
        <v>88.51</v>
      </c>
      <c r="M1752" s="729">
        <v>88.51</v>
      </c>
      <c r="N1752" s="728">
        <v>1</v>
      </c>
      <c r="O1752" s="813">
        <v>0.5</v>
      </c>
      <c r="P1752" s="729">
        <v>88.51</v>
      </c>
      <c r="Q1752" s="746">
        <v>1</v>
      </c>
      <c r="R1752" s="728">
        <v>1</v>
      </c>
      <c r="S1752" s="746">
        <v>1</v>
      </c>
      <c r="T1752" s="813">
        <v>0.5</v>
      </c>
      <c r="U1752" s="769">
        <v>1</v>
      </c>
    </row>
    <row r="1753" spans="1:21" ht="14.4" customHeight="1" x14ac:dyDescent="0.3">
      <c r="A1753" s="727">
        <v>32</v>
      </c>
      <c r="B1753" s="728" t="s">
        <v>2677</v>
      </c>
      <c r="C1753" s="728" t="s">
        <v>2683</v>
      </c>
      <c r="D1753" s="811" t="s">
        <v>5087</v>
      </c>
      <c r="E1753" s="812" t="s">
        <v>2709</v>
      </c>
      <c r="F1753" s="728" t="s">
        <v>2678</v>
      </c>
      <c r="G1753" s="728" t="s">
        <v>2971</v>
      </c>
      <c r="H1753" s="728" t="s">
        <v>661</v>
      </c>
      <c r="I1753" s="728" t="s">
        <v>2213</v>
      </c>
      <c r="J1753" s="728" t="s">
        <v>2207</v>
      </c>
      <c r="K1753" s="728" t="s">
        <v>2214</v>
      </c>
      <c r="L1753" s="729">
        <v>46.07</v>
      </c>
      <c r="M1753" s="729">
        <v>46.07</v>
      </c>
      <c r="N1753" s="728">
        <v>1</v>
      </c>
      <c r="O1753" s="813">
        <v>0.5</v>
      </c>
      <c r="P1753" s="729">
        <v>46.07</v>
      </c>
      <c r="Q1753" s="746">
        <v>1</v>
      </c>
      <c r="R1753" s="728">
        <v>1</v>
      </c>
      <c r="S1753" s="746">
        <v>1</v>
      </c>
      <c r="T1753" s="813">
        <v>0.5</v>
      </c>
      <c r="U1753" s="769">
        <v>1</v>
      </c>
    </row>
    <row r="1754" spans="1:21" ht="14.4" customHeight="1" x14ac:dyDescent="0.3">
      <c r="A1754" s="727">
        <v>32</v>
      </c>
      <c r="B1754" s="728" t="s">
        <v>2677</v>
      </c>
      <c r="C1754" s="728" t="s">
        <v>2683</v>
      </c>
      <c r="D1754" s="811" t="s">
        <v>5087</v>
      </c>
      <c r="E1754" s="812" t="s">
        <v>2709</v>
      </c>
      <c r="F1754" s="728" t="s">
        <v>2678</v>
      </c>
      <c r="G1754" s="728" t="s">
        <v>4192</v>
      </c>
      <c r="H1754" s="728" t="s">
        <v>661</v>
      </c>
      <c r="I1754" s="728" t="s">
        <v>2180</v>
      </c>
      <c r="J1754" s="728" t="s">
        <v>1054</v>
      </c>
      <c r="K1754" s="728" t="s">
        <v>2181</v>
      </c>
      <c r="L1754" s="729">
        <v>140.18</v>
      </c>
      <c r="M1754" s="729">
        <v>280.36</v>
      </c>
      <c r="N1754" s="728">
        <v>2</v>
      </c>
      <c r="O1754" s="813">
        <v>1.5</v>
      </c>
      <c r="P1754" s="729">
        <v>280.36</v>
      </c>
      <c r="Q1754" s="746">
        <v>1</v>
      </c>
      <c r="R1754" s="728">
        <v>2</v>
      </c>
      <c r="S1754" s="746">
        <v>1</v>
      </c>
      <c r="T1754" s="813">
        <v>1.5</v>
      </c>
      <c r="U1754" s="769">
        <v>1</v>
      </c>
    </row>
    <row r="1755" spans="1:21" ht="14.4" customHeight="1" x14ac:dyDescent="0.3">
      <c r="A1755" s="727">
        <v>32</v>
      </c>
      <c r="B1755" s="728" t="s">
        <v>2677</v>
      </c>
      <c r="C1755" s="728" t="s">
        <v>2683</v>
      </c>
      <c r="D1755" s="811" t="s">
        <v>5087</v>
      </c>
      <c r="E1755" s="812" t="s">
        <v>2709</v>
      </c>
      <c r="F1755" s="728" t="s">
        <v>2678</v>
      </c>
      <c r="G1755" s="728" t="s">
        <v>2976</v>
      </c>
      <c r="H1755" s="728" t="s">
        <v>568</v>
      </c>
      <c r="I1755" s="728" t="s">
        <v>3992</v>
      </c>
      <c r="J1755" s="728" t="s">
        <v>3688</v>
      </c>
      <c r="K1755" s="728" t="s">
        <v>3993</v>
      </c>
      <c r="L1755" s="729">
        <v>122.41</v>
      </c>
      <c r="M1755" s="729">
        <v>489.64</v>
      </c>
      <c r="N1755" s="728">
        <v>4</v>
      </c>
      <c r="O1755" s="813">
        <v>1.5</v>
      </c>
      <c r="P1755" s="729">
        <v>489.64</v>
      </c>
      <c r="Q1755" s="746">
        <v>1</v>
      </c>
      <c r="R1755" s="728">
        <v>4</v>
      </c>
      <c r="S1755" s="746">
        <v>1</v>
      </c>
      <c r="T1755" s="813">
        <v>1.5</v>
      </c>
      <c r="U1755" s="769">
        <v>1</v>
      </c>
    </row>
    <row r="1756" spans="1:21" ht="14.4" customHeight="1" x14ac:dyDescent="0.3">
      <c r="A1756" s="727">
        <v>32</v>
      </c>
      <c r="B1756" s="728" t="s">
        <v>2677</v>
      </c>
      <c r="C1756" s="728" t="s">
        <v>2683</v>
      </c>
      <c r="D1756" s="811" t="s">
        <v>5087</v>
      </c>
      <c r="E1756" s="812" t="s">
        <v>2709</v>
      </c>
      <c r="F1756" s="728" t="s">
        <v>2678</v>
      </c>
      <c r="G1756" s="728" t="s">
        <v>2904</v>
      </c>
      <c r="H1756" s="728" t="s">
        <v>568</v>
      </c>
      <c r="I1756" s="728" t="s">
        <v>4193</v>
      </c>
      <c r="J1756" s="728" t="s">
        <v>4194</v>
      </c>
      <c r="K1756" s="728" t="s">
        <v>4195</v>
      </c>
      <c r="L1756" s="729">
        <v>54.99</v>
      </c>
      <c r="M1756" s="729">
        <v>54.99</v>
      </c>
      <c r="N1756" s="728">
        <v>1</v>
      </c>
      <c r="O1756" s="813">
        <v>0.5</v>
      </c>
      <c r="P1756" s="729">
        <v>54.99</v>
      </c>
      <c r="Q1756" s="746">
        <v>1</v>
      </c>
      <c r="R1756" s="728">
        <v>1</v>
      </c>
      <c r="S1756" s="746">
        <v>1</v>
      </c>
      <c r="T1756" s="813">
        <v>0.5</v>
      </c>
      <c r="U1756" s="769">
        <v>1</v>
      </c>
    </row>
    <row r="1757" spans="1:21" ht="14.4" customHeight="1" x14ac:dyDescent="0.3">
      <c r="A1757" s="727">
        <v>32</v>
      </c>
      <c r="B1757" s="728" t="s">
        <v>2677</v>
      </c>
      <c r="C1757" s="728" t="s">
        <v>2683</v>
      </c>
      <c r="D1757" s="811" t="s">
        <v>5087</v>
      </c>
      <c r="E1757" s="812" t="s">
        <v>2709</v>
      </c>
      <c r="F1757" s="728" t="s">
        <v>2678</v>
      </c>
      <c r="G1757" s="728" t="s">
        <v>2904</v>
      </c>
      <c r="H1757" s="728" t="s">
        <v>568</v>
      </c>
      <c r="I1757" s="728" t="s">
        <v>4196</v>
      </c>
      <c r="J1757" s="728" t="s">
        <v>1279</v>
      </c>
      <c r="K1757" s="728" t="s">
        <v>4001</v>
      </c>
      <c r="L1757" s="729">
        <v>27.5</v>
      </c>
      <c r="M1757" s="729">
        <v>55</v>
      </c>
      <c r="N1757" s="728">
        <v>2</v>
      </c>
      <c r="O1757" s="813">
        <v>1</v>
      </c>
      <c r="P1757" s="729">
        <v>27.5</v>
      </c>
      <c r="Q1757" s="746">
        <v>0.5</v>
      </c>
      <c r="R1757" s="728">
        <v>1</v>
      </c>
      <c r="S1757" s="746">
        <v>0.5</v>
      </c>
      <c r="T1757" s="813">
        <v>0.5</v>
      </c>
      <c r="U1757" s="769">
        <v>0.5</v>
      </c>
    </row>
    <row r="1758" spans="1:21" ht="14.4" customHeight="1" x14ac:dyDescent="0.3">
      <c r="A1758" s="727">
        <v>32</v>
      </c>
      <c r="B1758" s="728" t="s">
        <v>2677</v>
      </c>
      <c r="C1758" s="728" t="s">
        <v>2683</v>
      </c>
      <c r="D1758" s="811" t="s">
        <v>5087</v>
      </c>
      <c r="E1758" s="812" t="s">
        <v>2709</v>
      </c>
      <c r="F1758" s="728" t="s">
        <v>2678</v>
      </c>
      <c r="G1758" s="728" t="s">
        <v>2904</v>
      </c>
      <c r="H1758" s="728" t="s">
        <v>568</v>
      </c>
      <c r="I1758" s="728" t="s">
        <v>4197</v>
      </c>
      <c r="J1758" s="728" t="s">
        <v>2906</v>
      </c>
      <c r="K1758" s="728" t="s">
        <v>4198</v>
      </c>
      <c r="L1758" s="729">
        <v>10.65</v>
      </c>
      <c r="M1758" s="729">
        <v>21.3</v>
      </c>
      <c r="N1758" s="728">
        <v>2</v>
      </c>
      <c r="O1758" s="813">
        <v>0.5</v>
      </c>
      <c r="P1758" s="729"/>
      <c r="Q1758" s="746">
        <v>0</v>
      </c>
      <c r="R1758" s="728"/>
      <c r="S1758" s="746">
        <v>0</v>
      </c>
      <c r="T1758" s="813"/>
      <c r="U1758" s="769">
        <v>0</v>
      </c>
    </row>
    <row r="1759" spans="1:21" ht="14.4" customHeight="1" x14ac:dyDescent="0.3">
      <c r="A1759" s="727">
        <v>32</v>
      </c>
      <c r="B1759" s="728" t="s">
        <v>2677</v>
      </c>
      <c r="C1759" s="728" t="s">
        <v>2683</v>
      </c>
      <c r="D1759" s="811" t="s">
        <v>5087</v>
      </c>
      <c r="E1759" s="812" t="s">
        <v>2709</v>
      </c>
      <c r="F1759" s="728" t="s">
        <v>2678</v>
      </c>
      <c r="G1759" s="728" t="s">
        <v>2904</v>
      </c>
      <c r="H1759" s="728" t="s">
        <v>568</v>
      </c>
      <c r="I1759" s="728" t="s">
        <v>3075</v>
      </c>
      <c r="J1759" s="728" t="s">
        <v>2906</v>
      </c>
      <c r="K1759" s="728" t="s">
        <v>3076</v>
      </c>
      <c r="L1759" s="729">
        <v>35.11</v>
      </c>
      <c r="M1759" s="729">
        <v>105.33</v>
      </c>
      <c r="N1759" s="728">
        <v>3</v>
      </c>
      <c r="O1759" s="813">
        <v>0.5</v>
      </c>
      <c r="P1759" s="729">
        <v>105.33</v>
      </c>
      <c r="Q1759" s="746">
        <v>1</v>
      </c>
      <c r="R1759" s="728">
        <v>3</v>
      </c>
      <c r="S1759" s="746">
        <v>1</v>
      </c>
      <c r="T1759" s="813">
        <v>0.5</v>
      </c>
      <c r="U1759" s="769">
        <v>1</v>
      </c>
    </row>
    <row r="1760" spans="1:21" ht="14.4" customHeight="1" x14ac:dyDescent="0.3">
      <c r="A1760" s="727">
        <v>32</v>
      </c>
      <c r="B1760" s="728" t="s">
        <v>2677</v>
      </c>
      <c r="C1760" s="728" t="s">
        <v>2683</v>
      </c>
      <c r="D1760" s="811" t="s">
        <v>5087</v>
      </c>
      <c r="E1760" s="812" t="s">
        <v>2709</v>
      </c>
      <c r="F1760" s="728" t="s">
        <v>2678</v>
      </c>
      <c r="G1760" s="728" t="s">
        <v>2904</v>
      </c>
      <c r="H1760" s="728" t="s">
        <v>568</v>
      </c>
      <c r="I1760" s="728" t="s">
        <v>4199</v>
      </c>
      <c r="J1760" s="728" t="s">
        <v>1279</v>
      </c>
      <c r="K1760" s="728" t="s">
        <v>4001</v>
      </c>
      <c r="L1760" s="729">
        <v>27.5</v>
      </c>
      <c r="M1760" s="729">
        <v>27.5</v>
      </c>
      <c r="N1760" s="728">
        <v>1</v>
      </c>
      <c r="O1760" s="813">
        <v>1</v>
      </c>
      <c r="P1760" s="729">
        <v>27.5</v>
      </c>
      <c r="Q1760" s="746">
        <v>1</v>
      </c>
      <c r="R1760" s="728">
        <v>1</v>
      </c>
      <c r="S1760" s="746">
        <v>1</v>
      </c>
      <c r="T1760" s="813">
        <v>1</v>
      </c>
      <c r="U1760" s="769">
        <v>1</v>
      </c>
    </row>
    <row r="1761" spans="1:21" ht="14.4" customHeight="1" x14ac:dyDescent="0.3">
      <c r="A1761" s="727">
        <v>32</v>
      </c>
      <c r="B1761" s="728" t="s">
        <v>2677</v>
      </c>
      <c r="C1761" s="728" t="s">
        <v>2683</v>
      </c>
      <c r="D1761" s="811" t="s">
        <v>5087</v>
      </c>
      <c r="E1761" s="812" t="s">
        <v>2709</v>
      </c>
      <c r="F1761" s="728" t="s">
        <v>2678</v>
      </c>
      <c r="G1761" s="728" t="s">
        <v>2904</v>
      </c>
      <c r="H1761" s="728" t="s">
        <v>568</v>
      </c>
      <c r="I1761" s="728" t="s">
        <v>4200</v>
      </c>
      <c r="J1761" s="728" t="s">
        <v>4201</v>
      </c>
      <c r="K1761" s="728" t="s">
        <v>3078</v>
      </c>
      <c r="L1761" s="729">
        <v>17.559999999999999</v>
      </c>
      <c r="M1761" s="729">
        <v>70.239999999999995</v>
      </c>
      <c r="N1761" s="728">
        <v>4</v>
      </c>
      <c r="O1761" s="813">
        <v>0.5</v>
      </c>
      <c r="P1761" s="729">
        <v>70.239999999999995</v>
      </c>
      <c r="Q1761" s="746">
        <v>1</v>
      </c>
      <c r="R1761" s="728">
        <v>4</v>
      </c>
      <c r="S1761" s="746">
        <v>1</v>
      </c>
      <c r="T1761" s="813">
        <v>0.5</v>
      </c>
      <c r="U1761" s="769">
        <v>1</v>
      </c>
    </row>
    <row r="1762" spans="1:21" ht="14.4" customHeight="1" x14ac:dyDescent="0.3">
      <c r="A1762" s="727">
        <v>32</v>
      </c>
      <c r="B1762" s="728" t="s">
        <v>2677</v>
      </c>
      <c r="C1762" s="728" t="s">
        <v>2683</v>
      </c>
      <c r="D1762" s="811" t="s">
        <v>5087</v>
      </c>
      <c r="E1762" s="812" t="s">
        <v>2709</v>
      </c>
      <c r="F1762" s="728" t="s">
        <v>2678</v>
      </c>
      <c r="G1762" s="728" t="s">
        <v>2762</v>
      </c>
      <c r="H1762" s="728" t="s">
        <v>661</v>
      </c>
      <c r="I1762" s="728" t="s">
        <v>2763</v>
      </c>
      <c r="J1762" s="728" t="s">
        <v>895</v>
      </c>
      <c r="K1762" s="728" t="s">
        <v>2137</v>
      </c>
      <c r="L1762" s="729">
        <v>368.16</v>
      </c>
      <c r="M1762" s="729">
        <v>736.32</v>
      </c>
      <c r="N1762" s="728">
        <v>2</v>
      </c>
      <c r="O1762" s="813">
        <v>1.5</v>
      </c>
      <c r="P1762" s="729">
        <v>736.32</v>
      </c>
      <c r="Q1762" s="746">
        <v>1</v>
      </c>
      <c r="R1762" s="728">
        <v>2</v>
      </c>
      <c r="S1762" s="746">
        <v>1</v>
      </c>
      <c r="T1762" s="813">
        <v>1.5</v>
      </c>
      <c r="U1762" s="769">
        <v>1</v>
      </c>
    </row>
    <row r="1763" spans="1:21" ht="14.4" customHeight="1" x14ac:dyDescent="0.3">
      <c r="A1763" s="727">
        <v>32</v>
      </c>
      <c r="B1763" s="728" t="s">
        <v>2677</v>
      </c>
      <c r="C1763" s="728" t="s">
        <v>2683</v>
      </c>
      <c r="D1763" s="811" t="s">
        <v>5087</v>
      </c>
      <c r="E1763" s="812" t="s">
        <v>2709</v>
      </c>
      <c r="F1763" s="728" t="s">
        <v>2678</v>
      </c>
      <c r="G1763" s="728" t="s">
        <v>2762</v>
      </c>
      <c r="H1763" s="728" t="s">
        <v>661</v>
      </c>
      <c r="I1763" s="728" t="s">
        <v>2764</v>
      </c>
      <c r="J1763" s="728" t="s">
        <v>895</v>
      </c>
      <c r="K1763" s="728" t="s">
        <v>2143</v>
      </c>
      <c r="L1763" s="729">
        <v>490.89</v>
      </c>
      <c r="M1763" s="729">
        <v>5890.6799999999994</v>
      </c>
      <c r="N1763" s="728">
        <v>12</v>
      </c>
      <c r="O1763" s="813">
        <v>3</v>
      </c>
      <c r="P1763" s="729">
        <v>4908.8999999999996</v>
      </c>
      <c r="Q1763" s="746">
        <v>0.83333333333333337</v>
      </c>
      <c r="R1763" s="728">
        <v>10</v>
      </c>
      <c r="S1763" s="746">
        <v>0.83333333333333337</v>
      </c>
      <c r="T1763" s="813">
        <v>2</v>
      </c>
      <c r="U1763" s="769">
        <v>0.66666666666666663</v>
      </c>
    </row>
    <row r="1764" spans="1:21" ht="14.4" customHeight="1" x14ac:dyDescent="0.3">
      <c r="A1764" s="727">
        <v>32</v>
      </c>
      <c r="B1764" s="728" t="s">
        <v>2677</v>
      </c>
      <c r="C1764" s="728" t="s">
        <v>2683</v>
      </c>
      <c r="D1764" s="811" t="s">
        <v>5087</v>
      </c>
      <c r="E1764" s="812" t="s">
        <v>2709</v>
      </c>
      <c r="F1764" s="728" t="s">
        <v>2678</v>
      </c>
      <c r="G1764" s="728" t="s">
        <v>2762</v>
      </c>
      <c r="H1764" s="728" t="s">
        <v>661</v>
      </c>
      <c r="I1764" s="728" t="s">
        <v>2765</v>
      </c>
      <c r="J1764" s="728" t="s">
        <v>895</v>
      </c>
      <c r="K1764" s="728" t="s">
        <v>2139</v>
      </c>
      <c r="L1764" s="729">
        <v>736.33</v>
      </c>
      <c r="M1764" s="729">
        <v>10308.620000000001</v>
      </c>
      <c r="N1764" s="728">
        <v>14</v>
      </c>
      <c r="O1764" s="813">
        <v>4</v>
      </c>
      <c r="P1764" s="729">
        <v>10308.620000000001</v>
      </c>
      <c r="Q1764" s="746">
        <v>1</v>
      </c>
      <c r="R1764" s="728">
        <v>14</v>
      </c>
      <c r="S1764" s="746">
        <v>1</v>
      </c>
      <c r="T1764" s="813">
        <v>4</v>
      </c>
      <c r="U1764" s="769">
        <v>1</v>
      </c>
    </row>
    <row r="1765" spans="1:21" ht="14.4" customHeight="1" x14ac:dyDescent="0.3">
      <c r="A1765" s="727">
        <v>32</v>
      </c>
      <c r="B1765" s="728" t="s">
        <v>2677</v>
      </c>
      <c r="C1765" s="728" t="s">
        <v>2683</v>
      </c>
      <c r="D1765" s="811" t="s">
        <v>5087</v>
      </c>
      <c r="E1765" s="812" t="s">
        <v>2709</v>
      </c>
      <c r="F1765" s="728" t="s">
        <v>2678</v>
      </c>
      <c r="G1765" s="728" t="s">
        <v>2762</v>
      </c>
      <c r="H1765" s="728" t="s">
        <v>661</v>
      </c>
      <c r="I1765" s="728" t="s">
        <v>2144</v>
      </c>
      <c r="J1765" s="728" t="s">
        <v>895</v>
      </c>
      <c r="K1765" s="728" t="s">
        <v>2145</v>
      </c>
      <c r="L1765" s="729">
        <v>923.74</v>
      </c>
      <c r="M1765" s="729">
        <v>13856.100000000002</v>
      </c>
      <c r="N1765" s="728">
        <v>15</v>
      </c>
      <c r="O1765" s="813">
        <v>4</v>
      </c>
      <c r="P1765" s="729">
        <v>13856.100000000002</v>
      </c>
      <c r="Q1765" s="746">
        <v>1</v>
      </c>
      <c r="R1765" s="728">
        <v>15</v>
      </c>
      <c r="S1765" s="746">
        <v>1</v>
      </c>
      <c r="T1765" s="813">
        <v>4</v>
      </c>
      <c r="U1765" s="769">
        <v>1</v>
      </c>
    </row>
    <row r="1766" spans="1:21" ht="14.4" customHeight="1" x14ac:dyDescent="0.3">
      <c r="A1766" s="727">
        <v>32</v>
      </c>
      <c r="B1766" s="728" t="s">
        <v>2677</v>
      </c>
      <c r="C1766" s="728" t="s">
        <v>2683</v>
      </c>
      <c r="D1766" s="811" t="s">
        <v>5087</v>
      </c>
      <c r="E1766" s="812" t="s">
        <v>2709</v>
      </c>
      <c r="F1766" s="728" t="s">
        <v>2678</v>
      </c>
      <c r="G1766" s="728" t="s">
        <v>2762</v>
      </c>
      <c r="H1766" s="728" t="s">
        <v>661</v>
      </c>
      <c r="I1766" s="728" t="s">
        <v>2910</v>
      </c>
      <c r="J1766" s="728" t="s">
        <v>901</v>
      </c>
      <c r="K1766" s="728" t="s">
        <v>2911</v>
      </c>
      <c r="L1766" s="729">
        <v>1385.62</v>
      </c>
      <c r="M1766" s="729">
        <v>9699.34</v>
      </c>
      <c r="N1766" s="728">
        <v>7</v>
      </c>
      <c r="O1766" s="813">
        <v>2.5</v>
      </c>
      <c r="P1766" s="729">
        <v>9699.34</v>
      </c>
      <c r="Q1766" s="746">
        <v>1</v>
      </c>
      <c r="R1766" s="728">
        <v>7</v>
      </c>
      <c r="S1766" s="746">
        <v>1</v>
      </c>
      <c r="T1766" s="813">
        <v>2.5</v>
      </c>
      <c r="U1766" s="769">
        <v>1</v>
      </c>
    </row>
    <row r="1767" spans="1:21" ht="14.4" customHeight="1" x14ac:dyDescent="0.3">
      <c r="A1767" s="727">
        <v>32</v>
      </c>
      <c r="B1767" s="728" t="s">
        <v>2677</v>
      </c>
      <c r="C1767" s="728" t="s">
        <v>2683</v>
      </c>
      <c r="D1767" s="811" t="s">
        <v>5087</v>
      </c>
      <c r="E1767" s="812" t="s">
        <v>2709</v>
      </c>
      <c r="F1767" s="728" t="s">
        <v>2678</v>
      </c>
      <c r="G1767" s="728" t="s">
        <v>2762</v>
      </c>
      <c r="H1767" s="728" t="s">
        <v>661</v>
      </c>
      <c r="I1767" s="728" t="s">
        <v>2479</v>
      </c>
      <c r="J1767" s="728" t="s">
        <v>901</v>
      </c>
      <c r="K1767" s="728" t="s">
        <v>3015</v>
      </c>
      <c r="L1767" s="729">
        <v>1847.49</v>
      </c>
      <c r="M1767" s="729">
        <v>5542.47</v>
      </c>
      <c r="N1767" s="728">
        <v>3</v>
      </c>
      <c r="O1767" s="813">
        <v>1</v>
      </c>
      <c r="P1767" s="729">
        <v>5542.47</v>
      </c>
      <c r="Q1767" s="746">
        <v>1</v>
      </c>
      <c r="R1767" s="728">
        <v>3</v>
      </c>
      <c r="S1767" s="746">
        <v>1</v>
      </c>
      <c r="T1767" s="813">
        <v>1</v>
      </c>
      <c r="U1767" s="769">
        <v>1</v>
      </c>
    </row>
    <row r="1768" spans="1:21" ht="14.4" customHeight="1" x14ac:dyDescent="0.3">
      <c r="A1768" s="727">
        <v>32</v>
      </c>
      <c r="B1768" s="728" t="s">
        <v>2677</v>
      </c>
      <c r="C1768" s="728" t="s">
        <v>2683</v>
      </c>
      <c r="D1768" s="811" t="s">
        <v>5087</v>
      </c>
      <c r="E1768" s="812" t="s">
        <v>2709</v>
      </c>
      <c r="F1768" s="728" t="s">
        <v>2678</v>
      </c>
      <c r="G1768" s="728" t="s">
        <v>2762</v>
      </c>
      <c r="H1768" s="728" t="s">
        <v>661</v>
      </c>
      <c r="I1768" s="728" t="s">
        <v>2134</v>
      </c>
      <c r="J1768" s="728" t="s">
        <v>901</v>
      </c>
      <c r="K1768" s="728" t="s">
        <v>2911</v>
      </c>
      <c r="L1768" s="729">
        <v>1385.62</v>
      </c>
      <c r="M1768" s="729">
        <v>1385.62</v>
      </c>
      <c r="N1768" s="728">
        <v>1</v>
      </c>
      <c r="O1768" s="813">
        <v>1</v>
      </c>
      <c r="P1768" s="729">
        <v>1385.62</v>
      </c>
      <c r="Q1768" s="746">
        <v>1</v>
      </c>
      <c r="R1768" s="728">
        <v>1</v>
      </c>
      <c r="S1768" s="746">
        <v>1</v>
      </c>
      <c r="T1768" s="813">
        <v>1</v>
      </c>
      <c r="U1768" s="769">
        <v>1</v>
      </c>
    </row>
    <row r="1769" spans="1:21" ht="14.4" customHeight="1" x14ac:dyDescent="0.3">
      <c r="A1769" s="727">
        <v>32</v>
      </c>
      <c r="B1769" s="728" t="s">
        <v>2677</v>
      </c>
      <c r="C1769" s="728" t="s">
        <v>2683</v>
      </c>
      <c r="D1769" s="811" t="s">
        <v>5087</v>
      </c>
      <c r="E1769" s="812" t="s">
        <v>2709</v>
      </c>
      <c r="F1769" s="728" t="s">
        <v>2678</v>
      </c>
      <c r="G1769" s="728" t="s">
        <v>3753</v>
      </c>
      <c r="H1769" s="728" t="s">
        <v>568</v>
      </c>
      <c r="I1769" s="728" t="s">
        <v>3754</v>
      </c>
      <c r="J1769" s="728" t="s">
        <v>3755</v>
      </c>
      <c r="K1769" s="728" t="s">
        <v>2909</v>
      </c>
      <c r="L1769" s="729">
        <v>155.24</v>
      </c>
      <c r="M1769" s="729">
        <v>155.24</v>
      </c>
      <c r="N1769" s="728">
        <v>1</v>
      </c>
      <c r="O1769" s="813">
        <v>0.5</v>
      </c>
      <c r="P1769" s="729"/>
      <c r="Q1769" s="746">
        <v>0</v>
      </c>
      <c r="R1769" s="728"/>
      <c r="S1769" s="746">
        <v>0</v>
      </c>
      <c r="T1769" s="813"/>
      <c r="U1769" s="769">
        <v>0</v>
      </c>
    </row>
    <row r="1770" spans="1:21" ht="14.4" customHeight="1" x14ac:dyDescent="0.3">
      <c r="A1770" s="727">
        <v>32</v>
      </c>
      <c r="B1770" s="728" t="s">
        <v>2677</v>
      </c>
      <c r="C1770" s="728" t="s">
        <v>2683</v>
      </c>
      <c r="D1770" s="811" t="s">
        <v>5087</v>
      </c>
      <c r="E1770" s="812" t="s">
        <v>2709</v>
      </c>
      <c r="F1770" s="728" t="s">
        <v>2678</v>
      </c>
      <c r="G1770" s="728" t="s">
        <v>2767</v>
      </c>
      <c r="H1770" s="728" t="s">
        <v>568</v>
      </c>
      <c r="I1770" s="728" t="s">
        <v>3358</v>
      </c>
      <c r="J1770" s="728" t="s">
        <v>694</v>
      </c>
      <c r="K1770" s="728" t="s">
        <v>3359</v>
      </c>
      <c r="L1770" s="729">
        <v>48.42</v>
      </c>
      <c r="M1770" s="729">
        <v>96.84</v>
      </c>
      <c r="N1770" s="728">
        <v>2</v>
      </c>
      <c r="O1770" s="813">
        <v>0.5</v>
      </c>
      <c r="P1770" s="729"/>
      <c r="Q1770" s="746">
        <v>0</v>
      </c>
      <c r="R1770" s="728"/>
      <c r="S1770" s="746">
        <v>0</v>
      </c>
      <c r="T1770" s="813"/>
      <c r="U1770" s="769">
        <v>0</v>
      </c>
    </row>
    <row r="1771" spans="1:21" ht="14.4" customHeight="1" x14ac:dyDescent="0.3">
      <c r="A1771" s="727">
        <v>32</v>
      </c>
      <c r="B1771" s="728" t="s">
        <v>2677</v>
      </c>
      <c r="C1771" s="728" t="s">
        <v>2683</v>
      </c>
      <c r="D1771" s="811" t="s">
        <v>5087</v>
      </c>
      <c r="E1771" s="812" t="s">
        <v>2709</v>
      </c>
      <c r="F1771" s="728" t="s">
        <v>2678</v>
      </c>
      <c r="G1771" s="728" t="s">
        <v>3873</v>
      </c>
      <c r="H1771" s="728" t="s">
        <v>568</v>
      </c>
      <c r="I1771" s="728" t="s">
        <v>4202</v>
      </c>
      <c r="J1771" s="728" t="s">
        <v>4203</v>
      </c>
      <c r="K1771" s="728" t="s">
        <v>3312</v>
      </c>
      <c r="L1771" s="729">
        <v>29.02</v>
      </c>
      <c r="M1771" s="729">
        <v>87.06</v>
      </c>
      <c r="N1771" s="728">
        <v>3</v>
      </c>
      <c r="O1771" s="813">
        <v>0.5</v>
      </c>
      <c r="P1771" s="729">
        <v>87.06</v>
      </c>
      <c r="Q1771" s="746">
        <v>1</v>
      </c>
      <c r="R1771" s="728">
        <v>3</v>
      </c>
      <c r="S1771" s="746">
        <v>1</v>
      </c>
      <c r="T1771" s="813">
        <v>0.5</v>
      </c>
      <c r="U1771" s="769">
        <v>1</v>
      </c>
    </row>
    <row r="1772" spans="1:21" ht="14.4" customHeight="1" x14ac:dyDescent="0.3">
      <c r="A1772" s="727">
        <v>32</v>
      </c>
      <c r="B1772" s="728" t="s">
        <v>2677</v>
      </c>
      <c r="C1772" s="728" t="s">
        <v>2683</v>
      </c>
      <c r="D1772" s="811" t="s">
        <v>5087</v>
      </c>
      <c r="E1772" s="812" t="s">
        <v>2709</v>
      </c>
      <c r="F1772" s="728" t="s">
        <v>2678</v>
      </c>
      <c r="G1772" s="728" t="s">
        <v>2915</v>
      </c>
      <c r="H1772" s="728" t="s">
        <v>568</v>
      </c>
      <c r="I1772" s="728" t="s">
        <v>2916</v>
      </c>
      <c r="J1772" s="728" t="s">
        <v>1444</v>
      </c>
      <c r="K1772" s="728" t="s">
        <v>2917</v>
      </c>
      <c r="L1772" s="729">
        <v>78.33</v>
      </c>
      <c r="M1772" s="729">
        <v>78.33</v>
      </c>
      <c r="N1772" s="728">
        <v>1</v>
      </c>
      <c r="O1772" s="813">
        <v>0.5</v>
      </c>
      <c r="P1772" s="729"/>
      <c r="Q1772" s="746">
        <v>0</v>
      </c>
      <c r="R1772" s="728"/>
      <c r="S1772" s="746">
        <v>0</v>
      </c>
      <c r="T1772" s="813"/>
      <c r="U1772" s="769">
        <v>0</v>
      </c>
    </row>
    <row r="1773" spans="1:21" ht="14.4" customHeight="1" x14ac:dyDescent="0.3">
      <c r="A1773" s="727">
        <v>32</v>
      </c>
      <c r="B1773" s="728" t="s">
        <v>2677</v>
      </c>
      <c r="C1773" s="728" t="s">
        <v>2683</v>
      </c>
      <c r="D1773" s="811" t="s">
        <v>5087</v>
      </c>
      <c r="E1773" s="812" t="s">
        <v>2709</v>
      </c>
      <c r="F1773" s="728" t="s">
        <v>2678</v>
      </c>
      <c r="G1773" s="728" t="s">
        <v>2768</v>
      </c>
      <c r="H1773" s="728" t="s">
        <v>568</v>
      </c>
      <c r="I1773" s="728" t="s">
        <v>2769</v>
      </c>
      <c r="J1773" s="728" t="s">
        <v>934</v>
      </c>
      <c r="K1773" s="728" t="s">
        <v>2770</v>
      </c>
      <c r="L1773" s="729">
        <v>93.71</v>
      </c>
      <c r="M1773" s="729">
        <v>93.71</v>
      </c>
      <c r="N1773" s="728">
        <v>1</v>
      </c>
      <c r="O1773" s="813">
        <v>1</v>
      </c>
      <c r="P1773" s="729"/>
      <c r="Q1773" s="746">
        <v>0</v>
      </c>
      <c r="R1773" s="728"/>
      <c r="S1773" s="746">
        <v>0</v>
      </c>
      <c r="T1773" s="813"/>
      <c r="U1773" s="769">
        <v>0</v>
      </c>
    </row>
    <row r="1774" spans="1:21" ht="14.4" customHeight="1" x14ac:dyDescent="0.3">
      <c r="A1774" s="727">
        <v>32</v>
      </c>
      <c r="B1774" s="728" t="s">
        <v>2677</v>
      </c>
      <c r="C1774" s="728" t="s">
        <v>2683</v>
      </c>
      <c r="D1774" s="811" t="s">
        <v>5087</v>
      </c>
      <c r="E1774" s="812" t="s">
        <v>2709</v>
      </c>
      <c r="F1774" s="728" t="s">
        <v>2678</v>
      </c>
      <c r="G1774" s="728" t="s">
        <v>2768</v>
      </c>
      <c r="H1774" s="728" t="s">
        <v>568</v>
      </c>
      <c r="I1774" s="728" t="s">
        <v>2919</v>
      </c>
      <c r="J1774" s="728" t="s">
        <v>934</v>
      </c>
      <c r="K1774" s="728" t="s">
        <v>2839</v>
      </c>
      <c r="L1774" s="729">
        <v>301.2</v>
      </c>
      <c r="M1774" s="729">
        <v>602.4</v>
      </c>
      <c r="N1774" s="728">
        <v>2</v>
      </c>
      <c r="O1774" s="813">
        <v>1</v>
      </c>
      <c r="P1774" s="729">
        <v>301.2</v>
      </c>
      <c r="Q1774" s="746">
        <v>0.5</v>
      </c>
      <c r="R1774" s="728">
        <v>1</v>
      </c>
      <c r="S1774" s="746">
        <v>0.5</v>
      </c>
      <c r="T1774" s="813">
        <v>0.5</v>
      </c>
      <c r="U1774" s="769">
        <v>0.5</v>
      </c>
    </row>
    <row r="1775" spans="1:21" ht="14.4" customHeight="1" x14ac:dyDescent="0.3">
      <c r="A1775" s="727">
        <v>32</v>
      </c>
      <c r="B1775" s="728" t="s">
        <v>2677</v>
      </c>
      <c r="C1775" s="728" t="s">
        <v>2683</v>
      </c>
      <c r="D1775" s="811" t="s">
        <v>5087</v>
      </c>
      <c r="E1775" s="812" t="s">
        <v>2709</v>
      </c>
      <c r="F1775" s="728" t="s">
        <v>2678</v>
      </c>
      <c r="G1775" s="728" t="s">
        <v>2768</v>
      </c>
      <c r="H1775" s="728" t="s">
        <v>568</v>
      </c>
      <c r="I1775" s="728" t="s">
        <v>2919</v>
      </c>
      <c r="J1775" s="728" t="s">
        <v>934</v>
      </c>
      <c r="K1775" s="728" t="s">
        <v>2839</v>
      </c>
      <c r="L1775" s="729">
        <v>103.67</v>
      </c>
      <c r="M1775" s="729">
        <v>103.67</v>
      </c>
      <c r="N1775" s="728">
        <v>1</v>
      </c>
      <c r="O1775" s="813">
        <v>0.5</v>
      </c>
      <c r="P1775" s="729">
        <v>103.67</v>
      </c>
      <c r="Q1775" s="746">
        <v>1</v>
      </c>
      <c r="R1775" s="728">
        <v>1</v>
      </c>
      <c r="S1775" s="746">
        <v>1</v>
      </c>
      <c r="T1775" s="813">
        <v>0.5</v>
      </c>
      <c r="U1775" s="769">
        <v>1</v>
      </c>
    </row>
    <row r="1776" spans="1:21" ht="14.4" customHeight="1" x14ac:dyDescent="0.3">
      <c r="A1776" s="727">
        <v>32</v>
      </c>
      <c r="B1776" s="728" t="s">
        <v>2677</v>
      </c>
      <c r="C1776" s="728" t="s">
        <v>2683</v>
      </c>
      <c r="D1776" s="811" t="s">
        <v>5087</v>
      </c>
      <c r="E1776" s="812" t="s">
        <v>2709</v>
      </c>
      <c r="F1776" s="728" t="s">
        <v>2678</v>
      </c>
      <c r="G1776" s="728" t="s">
        <v>2768</v>
      </c>
      <c r="H1776" s="728" t="s">
        <v>568</v>
      </c>
      <c r="I1776" s="728" t="s">
        <v>2838</v>
      </c>
      <c r="J1776" s="728" t="s">
        <v>934</v>
      </c>
      <c r="K1776" s="728" t="s">
        <v>2839</v>
      </c>
      <c r="L1776" s="729">
        <v>185.26</v>
      </c>
      <c r="M1776" s="729">
        <v>370.52</v>
      </c>
      <c r="N1776" s="728">
        <v>2</v>
      </c>
      <c r="O1776" s="813">
        <v>1</v>
      </c>
      <c r="P1776" s="729">
        <v>185.26</v>
      </c>
      <c r="Q1776" s="746">
        <v>0.5</v>
      </c>
      <c r="R1776" s="728">
        <v>1</v>
      </c>
      <c r="S1776" s="746">
        <v>0.5</v>
      </c>
      <c r="T1776" s="813">
        <v>0.5</v>
      </c>
      <c r="U1776" s="769">
        <v>0.5</v>
      </c>
    </row>
    <row r="1777" spans="1:21" ht="14.4" customHeight="1" x14ac:dyDescent="0.3">
      <c r="A1777" s="727">
        <v>32</v>
      </c>
      <c r="B1777" s="728" t="s">
        <v>2677</v>
      </c>
      <c r="C1777" s="728" t="s">
        <v>2683</v>
      </c>
      <c r="D1777" s="811" t="s">
        <v>5087</v>
      </c>
      <c r="E1777" s="812" t="s">
        <v>2709</v>
      </c>
      <c r="F1777" s="728" t="s">
        <v>2678</v>
      </c>
      <c r="G1777" s="728" t="s">
        <v>2768</v>
      </c>
      <c r="H1777" s="728" t="s">
        <v>568</v>
      </c>
      <c r="I1777" s="728" t="s">
        <v>2838</v>
      </c>
      <c r="J1777" s="728" t="s">
        <v>934</v>
      </c>
      <c r="K1777" s="728" t="s">
        <v>2839</v>
      </c>
      <c r="L1777" s="729">
        <v>103.67</v>
      </c>
      <c r="M1777" s="729">
        <v>311.01</v>
      </c>
      <c r="N1777" s="728">
        <v>3</v>
      </c>
      <c r="O1777" s="813">
        <v>1.5</v>
      </c>
      <c r="P1777" s="729">
        <v>311.01</v>
      </c>
      <c r="Q1777" s="746">
        <v>1</v>
      </c>
      <c r="R1777" s="728">
        <v>3</v>
      </c>
      <c r="S1777" s="746">
        <v>1</v>
      </c>
      <c r="T1777" s="813">
        <v>1.5</v>
      </c>
      <c r="U1777" s="769">
        <v>1</v>
      </c>
    </row>
    <row r="1778" spans="1:21" ht="14.4" customHeight="1" x14ac:dyDescent="0.3">
      <c r="A1778" s="727">
        <v>32</v>
      </c>
      <c r="B1778" s="728" t="s">
        <v>2677</v>
      </c>
      <c r="C1778" s="728" t="s">
        <v>2683</v>
      </c>
      <c r="D1778" s="811" t="s">
        <v>5087</v>
      </c>
      <c r="E1778" s="812" t="s">
        <v>2709</v>
      </c>
      <c r="F1778" s="728" t="s">
        <v>2678</v>
      </c>
      <c r="G1778" s="728" t="s">
        <v>2980</v>
      </c>
      <c r="H1778" s="728" t="s">
        <v>661</v>
      </c>
      <c r="I1778" s="728" t="s">
        <v>4204</v>
      </c>
      <c r="J1778" s="728" t="s">
        <v>4205</v>
      </c>
      <c r="K1778" s="728" t="s">
        <v>4206</v>
      </c>
      <c r="L1778" s="729">
        <v>668.54</v>
      </c>
      <c r="M1778" s="729">
        <v>668.54</v>
      </c>
      <c r="N1778" s="728">
        <v>1</v>
      </c>
      <c r="O1778" s="813">
        <v>0.5</v>
      </c>
      <c r="P1778" s="729">
        <v>668.54</v>
      </c>
      <c r="Q1778" s="746">
        <v>1</v>
      </c>
      <c r="R1778" s="728">
        <v>1</v>
      </c>
      <c r="S1778" s="746">
        <v>1</v>
      </c>
      <c r="T1778" s="813">
        <v>0.5</v>
      </c>
      <c r="U1778" s="769">
        <v>1</v>
      </c>
    </row>
    <row r="1779" spans="1:21" ht="14.4" customHeight="1" x14ac:dyDescent="0.3">
      <c r="A1779" s="727">
        <v>32</v>
      </c>
      <c r="B1779" s="728" t="s">
        <v>2677</v>
      </c>
      <c r="C1779" s="728" t="s">
        <v>2683</v>
      </c>
      <c r="D1779" s="811" t="s">
        <v>5087</v>
      </c>
      <c r="E1779" s="812" t="s">
        <v>2709</v>
      </c>
      <c r="F1779" s="728" t="s">
        <v>2678</v>
      </c>
      <c r="G1779" s="728" t="s">
        <v>2980</v>
      </c>
      <c r="H1779" s="728" t="s">
        <v>661</v>
      </c>
      <c r="I1779" s="728" t="s">
        <v>4207</v>
      </c>
      <c r="J1779" s="728" t="s">
        <v>4205</v>
      </c>
      <c r="K1779" s="728" t="s">
        <v>4206</v>
      </c>
      <c r="L1779" s="729">
        <v>668.54</v>
      </c>
      <c r="M1779" s="729">
        <v>668.54</v>
      </c>
      <c r="N1779" s="728">
        <v>1</v>
      </c>
      <c r="O1779" s="813">
        <v>1</v>
      </c>
      <c r="P1779" s="729">
        <v>668.54</v>
      </c>
      <c r="Q1779" s="746">
        <v>1</v>
      </c>
      <c r="R1779" s="728">
        <v>1</v>
      </c>
      <c r="S1779" s="746">
        <v>1</v>
      </c>
      <c r="T1779" s="813">
        <v>1</v>
      </c>
      <c r="U1779" s="769">
        <v>1</v>
      </c>
    </row>
    <row r="1780" spans="1:21" ht="14.4" customHeight="1" x14ac:dyDescent="0.3">
      <c r="A1780" s="727">
        <v>32</v>
      </c>
      <c r="B1780" s="728" t="s">
        <v>2677</v>
      </c>
      <c r="C1780" s="728" t="s">
        <v>2683</v>
      </c>
      <c r="D1780" s="811" t="s">
        <v>5087</v>
      </c>
      <c r="E1780" s="812" t="s">
        <v>2709</v>
      </c>
      <c r="F1780" s="728" t="s">
        <v>2678</v>
      </c>
      <c r="G1780" s="728" t="s">
        <v>2771</v>
      </c>
      <c r="H1780" s="728" t="s">
        <v>661</v>
      </c>
      <c r="I1780" s="728" t="s">
        <v>3022</v>
      </c>
      <c r="J1780" s="728" t="s">
        <v>2105</v>
      </c>
      <c r="K1780" s="728" t="s">
        <v>2844</v>
      </c>
      <c r="L1780" s="729">
        <v>16.12</v>
      </c>
      <c r="M1780" s="729">
        <v>32.24</v>
      </c>
      <c r="N1780" s="728">
        <v>2</v>
      </c>
      <c r="O1780" s="813">
        <v>0.5</v>
      </c>
      <c r="P1780" s="729">
        <v>32.24</v>
      </c>
      <c r="Q1780" s="746">
        <v>1</v>
      </c>
      <c r="R1780" s="728">
        <v>2</v>
      </c>
      <c r="S1780" s="746">
        <v>1</v>
      </c>
      <c r="T1780" s="813">
        <v>0.5</v>
      </c>
      <c r="U1780" s="769">
        <v>1</v>
      </c>
    </row>
    <row r="1781" spans="1:21" ht="14.4" customHeight="1" x14ac:dyDescent="0.3">
      <c r="A1781" s="727">
        <v>32</v>
      </c>
      <c r="B1781" s="728" t="s">
        <v>2677</v>
      </c>
      <c r="C1781" s="728" t="s">
        <v>2683</v>
      </c>
      <c r="D1781" s="811" t="s">
        <v>5087</v>
      </c>
      <c r="E1781" s="812" t="s">
        <v>2709</v>
      </c>
      <c r="F1781" s="728" t="s">
        <v>2678</v>
      </c>
      <c r="G1781" s="728" t="s">
        <v>2771</v>
      </c>
      <c r="H1781" s="728" t="s">
        <v>661</v>
      </c>
      <c r="I1781" s="728" t="s">
        <v>2841</v>
      </c>
      <c r="J1781" s="728" t="s">
        <v>2105</v>
      </c>
      <c r="K1781" s="728" t="s">
        <v>2842</v>
      </c>
      <c r="L1781" s="729">
        <v>102.93</v>
      </c>
      <c r="M1781" s="729">
        <v>102.93</v>
      </c>
      <c r="N1781" s="728">
        <v>1</v>
      </c>
      <c r="O1781" s="813">
        <v>0.5</v>
      </c>
      <c r="P1781" s="729">
        <v>102.93</v>
      </c>
      <c r="Q1781" s="746">
        <v>1</v>
      </c>
      <c r="R1781" s="728">
        <v>1</v>
      </c>
      <c r="S1781" s="746">
        <v>1</v>
      </c>
      <c r="T1781" s="813">
        <v>0.5</v>
      </c>
      <c r="U1781" s="769">
        <v>1</v>
      </c>
    </row>
    <row r="1782" spans="1:21" ht="14.4" customHeight="1" x14ac:dyDescent="0.3">
      <c r="A1782" s="727">
        <v>32</v>
      </c>
      <c r="B1782" s="728" t="s">
        <v>2677</v>
      </c>
      <c r="C1782" s="728" t="s">
        <v>2683</v>
      </c>
      <c r="D1782" s="811" t="s">
        <v>5087</v>
      </c>
      <c r="E1782" s="812" t="s">
        <v>2709</v>
      </c>
      <c r="F1782" s="728" t="s">
        <v>2678</v>
      </c>
      <c r="G1782" s="728" t="s">
        <v>2771</v>
      </c>
      <c r="H1782" s="728" t="s">
        <v>661</v>
      </c>
      <c r="I1782" s="728" t="s">
        <v>2772</v>
      </c>
      <c r="J1782" s="728" t="s">
        <v>2105</v>
      </c>
      <c r="K1782" s="728" t="s">
        <v>2106</v>
      </c>
      <c r="L1782" s="729">
        <v>57.64</v>
      </c>
      <c r="M1782" s="729">
        <v>115.28</v>
      </c>
      <c r="N1782" s="728">
        <v>2</v>
      </c>
      <c r="O1782" s="813">
        <v>1.5</v>
      </c>
      <c r="P1782" s="729">
        <v>115.28</v>
      </c>
      <c r="Q1782" s="746">
        <v>1</v>
      </c>
      <c r="R1782" s="728">
        <v>2</v>
      </c>
      <c r="S1782" s="746">
        <v>1</v>
      </c>
      <c r="T1782" s="813">
        <v>1.5</v>
      </c>
      <c r="U1782" s="769">
        <v>1</v>
      </c>
    </row>
    <row r="1783" spans="1:21" ht="14.4" customHeight="1" x14ac:dyDescent="0.3">
      <c r="A1783" s="727">
        <v>32</v>
      </c>
      <c r="B1783" s="728" t="s">
        <v>2677</v>
      </c>
      <c r="C1783" s="728" t="s">
        <v>2683</v>
      </c>
      <c r="D1783" s="811" t="s">
        <v>5087</v>
      </c>
      <c r="E1783" s="812" t="s">
        <v>2709</v>
      </c>
      <c r="F1783" s="728" t="s">
        <v>2678</v>
      </c>
      <c r="G1783" s="728" t="s">
        <v>2771</v>
      </c>
      <c r="H1783" s="728" t="s">
        <v>661</v>
      </c>
      <c r="I1783" s="728" t="s">
        <v>4208</v>
      </c>
      <c r="J1783" s="728" t="s">
        <v>2105</v>
      </c>
      <c r="K1783" s="728" t="s">
        <v>4209</v>
      </c>
      <c r="L1783" s="729">
        <v>100.18</v>
      </c>
      <c r="M1783" s="729">
        <v>100.18</v>
      </c>
      <c r="N1783" s="728">
        <v>1</v>
      </c>
      <c r="O1783" s="813">
        <v>0.5</v>
      </c>
      <c r="P1783" s="729">
        <v>100.18</v>
      </c>
      <c r="Q1783" s="746">
        <v>1</v>
      </c>
      <c r="R1783" s="728">
        <v>1</v>
      </c>
      <c r="S1783" s="746">
        <v>1</v>
      </c>
      <c r="T1783" s="813">
        <v>0.5</v>
      </c>
      <c r="U1783" s="769">
        <v>1</v>
      </c>
    </row>
    <row r="1784" spans="1:21" ht="14.4" customHeight="1" x14ac:dyDescent="0.3">
      <c r="A1784" s="727">
        <v>32</v>
      </c>
      <c r="B1784" s="728" t="s">
        <v>2677</v>
      </c>
      <c r="C1784" s="728" t="s">
        <v>2683</v>
      </c>
      <c r="D1784" s="811" t="s">
        <v>5087</v>
      </c>
      <c r="E1784" s="812" t="s">
        <v>2709</v>
      </c>
      <c r="F1784" s="728" t="s">
        <v>2678</v>
      </c>
      <c r="G1784" s="728" t="s">
        <v>2771</v>
      </c>
      <c r="H1784" s="728" t="s">
        <v>661</v>
      </c>
      <c r="I1784" s="728" t="s">
        <v>2922</v>
      </c>
      <c r="J1784" s="728" t="s">
        <v>2105</v>
      </c>
      <c r="K1784" s="728" t="s">
        <v>2923</v>
      </c>
      <c r="L1784" s="729">
        <v>301.2</v>
      </c>
      <c r="M1784" s="729">
        <v>301.2</v>
      </c>
      <c r="N1784" s="728">
        <v>1</v>
      </c>
      <c r="O1784" s="813">
        <v>1</v>
      </c>
      <c r="P1784" s="729">
        <v>301.2</v>
      </c>
      <c r="Q1784" s="746">
        <v>1</v>
      </c>
      <c r="R1784" s="728">
        <v>1</v>
      </c>
      <c r="S1784" s="746">
        <v>1</v>
      </c>
      <c r="T1784" s="813">
        <v>1</v>
      </c>
      <c r="U1784" s="769">
        <v>1</v>
      </c>
    </row>
    <row r="1785" spans="1:21" ht="14.4" customHeight="1" x14ac:dyDescent="0.3">
      <c r="A1785" s="727">
        <v>32</v>
      </c>
      <c r="B1785" s="728" t="s">
        <v>2677</v>
      </c>
      <c r="C1785" s="728" t="s">
        <v>2683</v>
      </c>
      <c r="D1785" s="811" t="s">
        <v>5087</v>
      </c>
      <c r="E1785" s="812" t="s">
        <v>2709</v>
      </c>
      <c r="F1785" s="728" t="s">
        <v>2678</v>
      </c>
      <c r="G1785" s="728" t="s">
        <v>2771</v>
      </c>
      <c r="H1785" s="728" t="s">
        <v>661</v>
      </c>
      <c r="I1785" s="728" t="s">
        <v>3234</v>
      </c>
      <c r="J1785" s="728" t="s">
        <v>2105</v>
      </c>
      <c r="K1785" s="728" t="s">
        <v>3235</v>
      </c>
      <c r="L1785" s="729">
        <v>150.59</v>
      </c>
      <c r="M1785" s="729">
        <v>150.59</v>
      </c>
      <c r="N1785" s="728">
        <v>1</v>
      </c>
      <c r="O1785" s="813">
        <v>0.5</v>
      </c>
      <c r="P1785" s="729">
        <v>150.59</v>
      </c>
      <c r="Q1785" s="746">
        <v>1</v>
      </c>
      <c r="R1785" s="728">
        <v>1</v>
      </c>
      <c r="S1785" s="746">
        <v>1</v>
      </c>
      <c r="T1785" s="813">
        <v>0.5</v>
      </c>
      <c r="U1785" s="769">
        <v>1</v>
      </c>
    </row>
    <row r="1786" spans="1:21" ht="14.4" customHeight="1" x14ac:dyDescent="0.3">
      <c r="A1786" s="727">
        <v>32</v>
      </c>
      <c r="B1786" s="728" t="s">
        <v>2677</v>
      </c>
      <c r="C1786" s="728" t="s">
        <v>2683</v>
      </c>
      <c r="D1786" s="811" t="s">
        <v>5087</v>
      </c>
      <c r="E1786" s="812" t="s">
        <v>2709</v>
      </c>
      <c r="F1786" s="728" t="s">
        <v>2678</v>
      </c>
      <c r="G1786" s="728" t="s">
        <v>2771</v>
      </c>
      <c r="H1786" s="728" t="s">
        <v>661</v>
      </c>
      <c r="I1786" s="728" t="s">
        <v>2104</v>
      </c>
      <c r="J1786" s="728" t="s">
        <v>2105</v>
      </c>
      <c r="K1786" s="728" t="s">
        <v>2106</v>
      </c>
      <c r="L1786" s="729">
        <v>57.64</v>
      </c>
      <c r="M1786" s="729">
        <v>115.28</v>
      </c>
      <c r="N1786" s="728">
        <v>2</v>
      </c>
      <c r="O1786" s="813">
        <v>0.5</v>
      </c>
      <c r="P1786" s="729">
        <v>115.28</v>
      </c>
      <c r="Q1786" s="746">
        <v>1</v>
      </c>
      <c r="R1786" s="728">
        <v>2</v>
      </c>
      <c r="S1786" s="746">
        <v>1</v>
      </c>
      <c r="T1786" s="813">
        <v>0.5</v>
      </c>
      <c r="U1786" s="769">
        <v>1</v>
      </c>
    </row>
    <row r="1787" spans="1:21" ht="14.4" customHeight="1" x14ac:dyDescent="0.3">
      <c r="A1787" s="727">
        <v>32</v>
      </c>
      <c r="B1787" s="728" t="s">
        <v>2677</v>
      </c>
      <c r="C1787" s="728" t="s">
        <v>2683</v>
      </c>
      <c r="D1787" s="811" t="s">
        <v>5087</v>
      </c>
      <c r="E1787" s="812" t="s">
        <v>2709</v>
      </c>
      <c r="F1787" s="728" t="s">
        <v>2678</v>
      </c>
      <c r="G1787" s="728" t="s">
        <v>2771</v>
      </c>
      <c r="H1787" s="728" t="s">
        <v>661</v>
      </c>
      <c r="I1787" s="728" t="s">
        <v>4210</v>
      </c>
      <c r="J1787" s="728" t="s">
        <v>2105</v>
      </c>
      <c r="K1787" s="728" t="s">
        <v>4211</v>
      </c>
      <c r="L1787" s="729">
        <v>0</v>
      </c>
      <c r="M1787" s="729">
        <v>0</v>
      </c>
      <c r="N1787" s="728">
        <v>1</v>
      </c>
      <c r="O1787" s="813">
        <v>1</v>
      </c>
      <c r="P1787" s="729">
        <v>0</v>
      </c>
      <c r="Q1787" s="746"/>
      <c r="R1787" s="728">
        <v>1</v>
      </c>
      <c r="S1787" s="746">
        <v>1</v>
      </c>
      <c r="T1787" s="813">
        <v>1</v>
      </c>
      <c r="U1787" s="769">
        <v>1</v>
      </c>
    </row>
    <row r="1788" spans="1:21" ht="14.4" customHeight="1" x14ac:dyDescent="0.3">
      <c r="A1788" s="727">
        <v>32</v>
      </c>
      <c r="B1788" s="728" t="s">
        <v>2677</v>
      </c>
      <c r="C1788" s="728" t="s">
        <v>2683</v>
      </c>
      <c r="D1788" s="811" t="s">
        <v>5087</v>
      </c>
      <c r="E1788" s="812" t="s">
        <v>2709</v>
      </c>
      <c r="F1788" s="728" t="s">
        <v>2678</v>
      </c>
      <c r="G1788" s="728" t="s">
        <v>3089</v>
      </c>
      <c r="H1788" s="728" t="s">
        <v>661</v>
      </c>
      <c r="I1788" s="728" t="s">
        <v>2581</v>
      </c>
      <c r="J1788" s="728" t="s">
        <v>2582</v>
      </c>
      <c r="K1788" s="728" t="s">
        <v>2583</v>
      </c>
      <c r="L1788" s="729">
        <v>262.23</v>
      </c>
      <c r="M1788" s="729">
        <v>262.23</v>
      </c>
      <c r="N1788" s="728">
        <v>1</v>
      </c>
      <c r="O1788" s="813">
        <v>0.5</v>
      </c>
      <c r="P1788" s="729">
        <v>262.23</v>
      </c>
      <c r="Q1788" s="746">
        <v>1</v>
      </c>
      <c r="R1788" s="728">
        <v>1</v>
      </c>
      <c r="S1788" s="746">
        <v>1</v>
      </c>
      <c r="T1788" s="813">
        <v>0.5</v>
      </c>
      <c r="U1788" s="769">
        <v>1</v>
      </c>
    </row>
    <row r="1789" spans="1:21" ht="14.4" customHeight="1" x14ac:dyDescent="0.3">
      <c r="A1789" s="727">
        <v>32</v>
      </c>
      <c r="B1789" s="728" t="s">
        <v>2677</v>
      </c>
      <c r="C1789" s="728" t="s">
        <v>2683</v>
      </c>
      <c r="D1789" s="811" t="s">
        <v>5087</v>
      </c>
      <c r="E1789" s="812" t="s">
        <v>2709</v>
      </c>
      <c r="F1789" s="728" t="s">
        <v>2678</v>
      </c>
      <c r="G1789" s="728" t="s">
        <v>3089</v>
      </c>
      <c r="H1789" s="728" t="s">
        <v>661</v>
      </c>
      <c r="I1789" s="728" t="s">
        <v>2581</v>
      </c>
      <c r="J1789" s="728" t="s">
        <v>2582</v>
      </c>
      <c r="K1789" s="728" t="s">
        <v>2583</v>
      </c>
      <c r="L1789" s="729">
        <v>218.62</v>
      </c>
      <c r="M1789" s="729">
        <v>218.62</v>
      </c>
      <c r="N1789" s="728">
        <v>1</v>
      </c>
      <c r="O1789" s="813">
        <v>0.5</v>
      </c>
      <c r="P1789" s="729">
        <v>218.62</v>
      </c>
      <c r="Q1789" s="746">
        <v>1</v>
      </c>
      <c r="R1789" s="728">
        <v>1</v>
      </c>
      <c r="S1789" s="746">
        <v>1</v>
      </c>
      <c r="T1789" s="813">
        <v>0.5</v>
      </c>
      <c r="U1789" s="769">
        <v>1</v>
      </c>
    </row>
    <row r="1790" spans="1:21" ht="14.4" customHeight="1" x14ac:dyDescent="0.3">
      <c r="A1790" s="727">
        <v>32</v>
      </c>
      <c r="B1790" s="728" t="s">
        <v>2677</v>
      </c>
      <c r="C1790" s="728" t="s">
        <v>2683</v>
      </c>
      <c r="D1790" s="811" t="s">
        <v>5087</v>
      </c>
      <c r="E1790" s="812" t="s">
        <v>2709</v>
      </c>
      <c r="F1790" s="728" t="s">
        <v>2678</v>
      </c>
      <c r="G1790" s="728" t="s">
        <v>2773</v>
      </c>
      <c r="H1790" s="728" t="s">
        <v>568</v>
      </c>
      <c r="I1790" s="728" t="s">
        <v>2774</v>
      </c>
      <c r="J1790" s="728" t="s">
        <v>2775</v>
      </c>
      <c r="K1790" s="728" t="s">
        <v>2776</v>
      </c>
      <c r="L1790" s="729">
        <v>87.67</v>
      </c>
      <c r="M1790" s="729">
        <v>263.01</v>
      </c>
      <c r="N1790" s="728">
        <v>3</v>
      </c>
      <c r="O1790" s="813">
        <v>0.5</v>
      </c>
      <c r="P1790" s="729">
        <v>263.01</v>
      </c>
      <c r="Q1790" s="746">
        <v>1</v>
      </c>
      <c r="R1790" s="728">
        <v>3</v>
      </c>
      <c r="S1790" s="746">
        <v>1</v>
      </c>
      <c r="T1790" s="813">
        <v>0.5</v>
      </c>
      <c r="U1790" s="769">
        <v>1</v>
      </c>
    </row>
    <row r="1791" spans="1:21" ht="14.4" customHeight="1" x14ac:dyDescent="0.3">
      <c r="A1791" s="727">
        <v>32</v>
      </c>
      <c r="B1791" s="728" t="s">
        <v>2677</v>
      </c>
      <c r="C1791" s="728" t="s">
        <v>2683</v>
      </c>
      <c r="D1791" s="811" t="s">
        <v>5087</v>
      </c>
      <c r="E1791" s="812" t="s">
        <v>2709</v>
      </c>
      <c r="F1791" s="728" t="s">
        <v>2678</v>
      </c>
      <c r="G1791" s="728" t="s">
        <v>3373</v>
      </c>
      <c r="H1791" s="728" t="s">
        <v>568</v>
      </c>
      <c r="I1791" s="728" t="s">
        <v>4040</v>
      </c>
      <c r="J1791" s="728" t="s">
        <v>763</v>
      </c>
      <c r="K1791" s="728" t="s">
        <v>3375</v>
      </c>
      <c r="L1791" s="729">
        <v>0</v>
      </c>
      <c r="M1791" s="729">
        <v>0</v>
      </c>
      <c r="N1791" s="728">
        <v>5</v>
      </c>
      <c r="O1791" s="813">
        <v>2.5</v>
      </c>
      <c r="P1791" s="729">
        <v>0</v>
      </c>
      <c r="Q1791" s="746"/>
      <c r="R1791" s="728">
        <v>5</v>
      </c>
      <c r="S1791" s="746">
        <v>1</v>
      </c>
      <c r="T1791" s="813">
        <v>2.5</v>
      </c>
      <c r="U1791" s="769">
        <v>1</v>
      </c>
    </row>
    <row r="1792" spans="1:21" ht="14.4" customHeight="1" x14ac:dyDescent="0.3">
      <c r="A1792" s="727">
        <v>32</v>
      </c>
      <c r="B1792" s="728" t="s">
        <v>2677</v>
      </c>
      <c r="C1792" s="728" t="s">
        <v>2683</v>
      </c>
      <c r="D1792" s="811" t="s">
        <v>5087</v>
      </c>
      <c r="E1792" s="812" t="s">
        <v>2709</v>
      </c>
      <c r="F1792" s="728" t="s">
        <v>2678</v>
      </c>
      <c r="G1792" s="728" t="s">
        <v>3373</v>
      </c>
      <c r="H1792" s="728" t="s">
        <v>568</v>
      </c>
      <c r="I1792" s="728" t="s">
        <v>4212</v>
      </c>
      <c r="J1792" s="728" t="s">
        <v>763</v>
      </c>
      <c r="K1792" s="728" t="s">
        <v>4213</v>
      </c>
      <c r="L1792" s="729">
        <v>0</v>
      </c>
      <c r="M1792" s="729">
        <v>0</v>
      </c>
      <c r="N1792" s="728">
        <v>1</v>
      </c>
      <c r="O1792" s="813">
        <v>0.5</v>
      </c>
      <c r="P1792" s="729">
        <v>0</v>
      </c>
      <c r="Q1792" s="746"/>
      <c r="R1792" s="728">
        <v>1</v>
      </c>
      <c r="S1792" s="746">
        <v>1</v>
      </c>
      <c r="T1792" s="813">
        <v>0.5</v>
      </c>
      <c r="U1792" s="769">
        <v>1</v>
      </c>
    </row>
    <row r="1793" spans="1:21" ht="14.4" customHeight="1" x14ac:dyDescent="0.3">
      <c r="A1793" s="727">
        <v>32</v>
      </c>
      <c r="B1793" s="728" t="s">
        <v>2677</v>
      </c>
      <c r="C1793" s="728" t="s">
        <v>2683</v>
      </c>
      <c r="D1793" s="811" t="s">
        <v>5087</v>
      </c>
      <c r="E1793" s="812" t="s">
        <v>2709</v>
      </c>
      <c r="F1793" s="728" t="s">
        <v>2678</v>
      </c>
      <c r="G1793" s="728" t="s">
        <v>2862</v>
      </c>
      <c r="H1793" s="728" t="s">
        <v>568</v>
      </c>
      <c r="I1793" s="728" t="s">
        <v>2863</v>
      </c>
      <c r="J1793" s="728" t="s">
        <v>2864</v>
      </c>
      <c r="K1793" s="728" t="s">
        <v>2865</v>
      </c>
      <c r="L1793" s="729">
        <v>181.04</v>
      </c>
      <c r="M1793" s="729">
        <v>1448.32</v>
      </c>
      <c r="N1793" s="728">
        <v>8</v>
      </c>
      <c r="O1793" s="813">
        <v>6</v>
      </c>
      <c r="P1793" s="729">
        <v>362.08</v>
      </c>
      <c r="Q1793" s="746">
        <v>0.25</v>
      </c>
      <c r="R1793" s="728">
        <v>2</v>
      </c>
      <c r="S1793" s="746">
        <v>0.25</v>
      </c>
      <c r="T1793" s="813">
        <v>1.5</v>
      </c>
      <c r="U1793" s="769">
        <v>0.25</v>
      </c>
    </row>
    <row r="1794" spans="1:21" ht="14.4" customHeight="1" x14ac:dyDescent="0.3">
      <c r="A1794" s="727">
        <v>32</v>
      </c>
      <c r="B1794" s="728" t="s">
        <v>2677</v>
      </c>
      <c r="C1794" s="728" t="s">
        <v>2683</v>
      </c>
      <c r="D1794" s="811" t="s">
        <v>5087</v>
      </c>
      <c r="E1794" s="812" t="s">
        <v>2709</v>
      </c>
      <c r="F1794" s="728" t="s">
        <v>2678</v>
      </c>
      <c r="G1794" s="728" t="s">
        <v>3835</v>
      </c>
      <c r="H1794" s="728" t="s">
        <v>568</v>
      </c>
      <c r="I1794" s="728" t="s">
        <v>3891</v>
      </c>
      <c r="J1794" s="728" t="s">
        <v>3890</v>
      </c>
      <c r="K1794" s="728" t="s">
        <v>3892</v>
      </c>
      <c r="L1794" s="729">
        <v>0</v>
      </c>
      <c r="M1794" s="729">
        <v>0</v>
      </c>
      <c r="N1794" s="728">
        <v>7</v>
      </c>
      <c r="O1794" s="813">
        <v>2.5</v>
      </c>
      <c r="P1794" s="729">
        <v>0</v>
      </c>
      <c r="Q1794" s="746"/>
      <c r="R1794" s="728">
        <v>2</v>
      </c>
      <c r="S1794" s="746">
        <v>0.2857142857142857</v>
      </c>
      <c r="T1794" s="813">
        <v>0.5</v>
      </c>
      <c r="U1794" s="769">
        <v>0.2</v>
      </c>
    </row>
    <row r="1795" spans="1:21" ht="14.4" customHeight="1" x14ac:dyDescent="0.3">
      <c r="A1795" s="727">
        <v>32</v>
      </c>
      <c r="B1795" s="728" t="s">
        <v>2677</v>
      </c>
      <c r="C1795" s="728" t="s">
        <v>2683</v>
      </c>
      <c r="D1795" s="811" t="s">
        <v>5087</v>
      </c>
      <c r="E1795" s="812" t="s">
        <v>2709</v>
      </c>
      <c r="F1795" s="728" t="s">
        <v>2678</v>
      </c>
      <c r="G1795" s="728" t="s">
        <v>4214</v>
      </c>
      <c r="H1795" s="728" t="s">
        <v>568</v>
      </c>
      <c r="I1795" s="728" t="s">
        <v>4215</v>
      </c>
      <c r="J1795" s="728" t="s">
        <v>4216</v>
      </c>
      <c r="K1795" s="728" t="s">
        <v>4217</v>
      </c>
      <c r="L1795" s="729">
        <v>54.13</v>
      </c>
      <c r="M1795" s="729">
        <v>108.26</v>
      </c>
      <c r="N1795" s="728">
        <v>2</v>
      </c>
      <c r="O1795" s="813">
        <v>0.5</v>
      </c>
      <c r="P1795" s="729">
        <v>108.26</v>
      </c>
      <c r="Q1795" s="746">
        <v>1</v>
      </c>
      <c r="R1795" s="728">
        <v>2</v>
      </c>
      <c r="S1795" s="746">
        <v>1</v>
      </c>
      <c r="T1795" s="813">
        <v>0.5</v>
      </c>
      <c r="U1795" s="769">
        <v>1</v>
      </c>
    </row>
    <row r="1796" spans="1:21" ht="14.4" customHeight="1" x14ac:dyDescent="0.3">
      <c r="A1796" s="727">
        <v>32</v>
      </c>
      <c r="B1796" s="728" t="s">
        <v>2677</v>
      </c>
      <c r="C1796" s="728" t="s">
        <v>2683</v>
      </c>
      <c r="D1796" s="811" t="s">
        <v>5087</v>
      </c>
      <c r="E1796" s="812" t="s">
        <v>2709</v>
      </c>
      <c r="F1796" s="728" t="s">
        <v>2678</v>
      </c>
      <c r="G1796" s="728" t="s">
        <v>2777</v>
      </c>
      <c r="H1796" s="728" t="s">
        <v>568</v>
      </c>
      <c r="I1796" s="728" t="s">
        <v>2869</v>
      </c>
      <c r="J1796" s="728" t="s">
        <v>722</v>
      </c>
      <c r="K1796" s="728" t="s">
        <v>2870</v>
      </c>
      <c r="L1796" s="729">
        <v>42.54</v>
      </c>
      <c r="M1796" s="729">
        <v>85.08</v>
      </c>
      <c r="N1796" s="728">
        <v>2</v>
      </c>
      <c r="O1796" s="813">
        <v>0.5</v>
      </c>
      <c r="P1796" s="729">
        <v>85.08</v>
      </c>
      <c r="Q1796" s="746">
        <v>1</v>
      </c>
      <c r="R1796" s="728">
        <v>2</v>
      </c>
      <c r="S1796" s="746">
        <v>1</v>
      </c>
      <c r="T1796" s="813">
        <v>0.5</v>
      </c>
      <c r="U1796" s="769">
        <v>1</v>
      </c>
    </row>
    <row r="1797" spans="1:21" ht="14.4" customHeight="1" x14ac:dyDescent="0.3">
      <c r="A1797" s="727">
        <v>32</v>
      </c>
      <c r="B1797" s="728" t="s">
        <v>2677</v>
      </c>
      <c r="C1797" s="728" t="s">
        <v>2683</v>
      </c>
      <c r="D1797" s="811" t="s">
        <v>5087</v>
      </c>
      <c r="E1797" s="812" t="s">
        <v>2709</v>
      </c>
      <c r="F1797" s="728" t="s">
        <v>2678</v>
      </c>
      <c r="G1797" s="728" t="s">
        <v>2777</v>
      </c>
      <c r="H1797" s="728" t="s">
        <v>568</v>
      </c>
      <c r="I1797" s="728" t="s">
        <v>4218</v>
      </c>
      <c r="J1797" s="728" t="s">
        <v>1431</v>
      </c>
      <c r="K1797" s="728" t="s">
        <v>4219</v>
      </c>
      <c r="L1797" s="729">
        <v>33.44</v>
      </c>
      <c r="M1797" s="729">
        <v>267.52</v>
      </c>
      <c r="N1797" s="728">
        <v>8</v>
      </c>
      <c r="O1797" s="813">
        <v>2</v>
      </c>
      <c r="P1797" s="729">
        <v>167.2</v>
      </c>
      <c r="Q1797" s="746">
        <v>0.625</v>
      </c>
      <c r="R1797" s="728">
        <v>5</v>
      </c>
      <c r="S1797" s="746">
        <v>0.625</v>
      </c>
      <c r="T1797" s="813">
        <v>1.5</v>
      </c>
      <c r="U1797" s="769">
        <v>0.75</v>
      </c>
    </row>
    <row r="1798" spans="1:21" ht="14.4" customHeight="1" x14ac:dyDescent="0.3">
      <c r="A1798" s="727">
        <v>32</v>
      </c>
      <c r="B1798" s="728" t="s">
        <v>2677</v>
      </c>
      <c r="C1798" s="728" t="s">
        <v>2683</v>
      </c>
      <c r="D1798" s="811" t="s">
        <v>5087</v>
      </c>
      <c r="E1798" s="812" t="s">
        <v>2709</v>
      </c>
      <c r="F1798" s="728" t="s">
        <v>2678</v>
      </c>
      <c r="G1798" s="728" t="s">
        <v>2777</v>
      </c>
      <c r="H1798" s="728" t="s">
        <v>568</v>
      </c>
      <c r="I1798" s="728" t="s">
        <v>2778</v>
      </c>
      <c r="J1798" s="728" t="s">
        <v>1431</v>
      </c>
      <c r="K1798" s="728" t="s">
        <v>2779</v>
      </c>
      <c r="L1798" s="729">
        <v>66.88</v>
      </c>
      <c r="M1798" s="729">
        <v>133.76</v>
      </c>
      <c r="N1798" s="728">
        <v>2</v>
      </c>
      <c r="O1798" s="813">
        <v>0.5</v>
      </c>
      <c r="P1798" s="729">
        <v>133.76</v>
      </c>
      <c r="Q1798" s="746">
        <v>1</v>
      </c>
      <c r="R1798" s="728">
        <v>2</v>
      </c>
      <c r="S1798" s="746">
        <v>1</v>
      </c>
      <c r="T1798" s="813">
        <v>0.5</v>
      </c>
      <c r="U1798" s="769">
        <v>1</v>
      </c>
    </row>
    <row r="1799" spans="1:21" ht="14.4" customHeight="1" x14ac:dyDescent="0.3">
      <c r="A1799" s="727">
        <v>32</v>
      </c>
      <c r="B1799" s="728" t="s">
        <v>2677</v>
      </c>
      <c r="C1799" s="728" t="s">
        <v>2683</v>
      </c>
      <c r="D1799" s="811" t="s">
        <v>5087</v>
      </c>
      <c r="E1799" s="812" t="s">
        <v>2709</v>
      </c>
      <c r="F1799" s="728" t="s">
        <v>2678</v>
      </c>
      <c r="G1799" s="728" t="s">
        <v>4220</v>
      </c>
      <c r="H1799" s="728" t="s">
        <v>568</v>
      </c>
      <c r="I1799" s="728" t="s">
        <v>4221</v>
      </c>
      <c r="J1799" s="728" t="s">
        <v>4222</v>
      </c>
      <c r="K1799" s="728" t="s">
        <v>4223</v>
      </c>
      <c r="L1799" s="729">
        <v>0</v>
      </c>
      <c r="M1799" s="729">
        <v>0</v>
      </c>
      <c r="N1799" s="728">
        <v>2</v>
      </c>
      <c r="O1799" s="813">
        <v>2</v>
      </c>
      <c r="P1799" s="729">
        <v>0</v>
      </c>
      <c r="Q1799" s="746"/>
      <c r="R1799" s="728">
        <v>2</v>
      </c>
      <c r="S1799" s="746">
        <v>1</v>
      </c>
      <c r="T1799" s="813">
        <v>2</v>
      </c>
      <c r="U1799" s="769">
        <v>1</v>
      </c>
    </row>
    <row r="1800" spans="1:21" ht="14.4" customHeight="1" x14ac:dyDescent="0.3">
      <c r="A1800" s="727">
        <v>32</v>
      </c>
      <c r="B1800" s="728" t="s">
        <v>2677</v>
      </c>
      <c r="C1800" s="728" t="s">
        <v>2683</v>
      </c>
      <c r="D1800" s="811" t="s">
        <v>5087</v>
      </c>
      <c r="E1800" s="812" t="s">
        <v>2709</v>
      </c>
      <c r="F1800" s="728" t="s">
        <v>2678</v>
      </c>
      <c r="G1800" s="728" t="s">
        <v>4220</v>
      </c>
      <c r="H1800" s="728" t="s">
        <v>568</v>
      </c>
      <c r="I1800" s="728" t="s">
        <v>4224</v>
      </c>
      <c r="J1800" s="728" t="s">
        <v>4222</v>
      </c>
      <c r="K1800" s="728" t="s">
        <v>4225</v>
      </c>
      <c r="L1800" s="729">
        <v>0</v>
      </c>
      <c r="M1800" s="729">
        <v>0</v>
      </c>
      <c r="N1800" s="728">
        <v>2</v>
      </c>
      <c r="O1800" s="813">
        <v>0.5</v>
      </c>
      <c r="P1800" s="729">
        <v>0</v>
      </c>
      <c r="Q1800" s="746"/>
      <c r="R1800" s="728">
        <v>2</v>
      </c>
      <c r="S1800" s="746">
        <v>1</v>
      </c>
      <c r="T1800" s="813">
        <v>0.5</v>
      </c>
      <c r="U1800" s="769">
        <v>1</v>
      </c>
    </row>
    <row r="1801" spans="1:21" ht="14.4" customHeight="1" x14ac:dyDescent="0.3">
      <c r="A1801" s="727">
        <v>32</v>
      </c>
      <c r="B1801" s="728" t="s">
        <v>2677</v>
      </c>
      <c r="C1801" s="728" t="s">
        <v>2683</v>
      </c>
      <c r="D1801" s="811" t="s">
        <v>5087</v>
      </c>
      <c r="E1801" s="812" t="s">
        <v>2709</v>
      </c>
      <c r="F1801" s="728" t="s">
        <v>2678</v>
      </c>
      <c r="G1801" s="728" t="s">
        <v>3780</v>
      </c>
      <c r="H1801" s="728" t="s">
        <v>568</v>
      </c>
      <c r="I1801" s="728" t="s">
        <v>4226</v>
      </c>
      <c r="J1801" s="728" t="s">
        <v>4053</v>
      </c>
      <c r="K1801" s="728" t="s">
        <v>4227</v>
      </c>
      <c r="L1801" s="729">
        <v>131.54</v>
      </c>
      <c r="M1801" s="729">
        <v>394.62</v>
      </c>
      <c r="N1801" s="728">
        <v>3</v>
      </c>
      <c r="O1801" s="813">
        <v>0.5</v>
      </c>
      <c r="P1801" s="729">
        <v>394.62</v>
      </c>
      <c r="Q1801" s="746">
        <v>1</v>
      </c>
      <c r="R1801" s="728">
        <v>3</v>
      </c>
      <c r="S1801" s="746">
        <v>1</v>
      </c>
      <c r="T1801" s="813">
        <v>0.5</v>
      </c>
      <c r="U1801" s="769">
        <v>1</v>
      </c>
    </row>
    <row r="1802" spans="1:21" ht="14.4" customHeight="1" x14ac:dyDescent="0.3">
      <c r="A1802" s="727">
        <v>32</v>
      </c>
      <c r="B1802" s="728" t="s">
        <v>2677</v>
      </c>
      <c r="C1802" s="728" t="s">
        <v>2683</v>
      </c>
      <c r="D1802" s="811" t="s">
        <v>5087</v>
      </c>
      <c r="E1802" s="812" t="s">
        <v>2709</v>
      </c>
      <c r="F1802" s="728" t="s">
        <v>2678</v>
      </c>
      <c r="G1802" s="728" t="s">
        <v>2780</v>
      </c>
      <c r="H1802" s="728" t="s">
        <v>568</v>
      </c>
      <c r="I1802" s="728" t="s">
        <v>4228</v>
      </c>
      <c r="J1802" s="728" t="s">
        <v>4229</v>
      </c>
      <c r="K1802" s="728" t="s">
        <v>4230</v>
      </c>
      <c r="L1802" s="729">
        <v>149.69</v>
      </c>
      <c r="M1802" s="729">
        <v>299.38</v>
      </c>
      <c r="N1802" s="728">
        <v>2</v>
      </c>
      <c r="O1802" s="813">
        <v>1</v>
      </c>
      <c r="P1802" s="729"/>
      <c r="Q1802" s="746">
        <v>0</v>
      </c>
      <c r="R1802" s="728"/>
      <c r="S1802" s="746">
        <v>0</v>
      </c>
      <c r="T1802" s="813"/>
      <c r="U1802" s="769">
        <v>0</v>
      </c>
    </row>
    <row r="1803" spans="1:21" ht="14.4" customHeight="1" x14ac:dyDescent="0.3">
      <c r="A1803" s="727">
        <v>32</v>
      </c>
      <c r="B1803" s="728" t="s">
        <v>2677</v>
      </c>
      <c r="C1803" s="728" t="s">
        <v>2683</v>
      </c>
      <c r="D1803" s="811" t="s">
        <v>5087</v>
      </c>
      <c r="E1803" s="812" t="s">
        <v>2709</v>
      </c>
      <c r="F1803" s="728" t="s">
        <v>2678</v>
      </c>
      <c r="G1803" s="728" t="s">
        <v>2780</v>
      </c>
      <c r="H1803" s="728" t="s">
        <v>568</v>
      </c>
      <c r="I1803" s="728" t="s">
        <v>4231</v>
      </c>
      <c r="J1803" s="728" t="s">
        <v>4229</v>
      </c>
      <c r="K1803" s="728" t="s">
        <v>4232</v>
      </c>
      <c r="L1803" s="729">
        <v>0</v>
      </c>
      <c r="M1803" s="729">
        <v>0</v>
      </c>
      <c r="N1803" s="728">
        <v>1</v>
      </c>
      <c r="O1803" s="813">
        <v>0.5</v>
      </c>
      <c r="P1803" s="729"/>
      <c r="Q1803" s="746"/>
      <c r="R1803" s="728"/>
      <c r="S1803" s="746">
        <v>0</v>
      </c>
      <c r="T1803" s="813"/>
      <c r="U1803" s="769">
        <v>0</v>
      </c>
    </row>
    <row r="1804" spans="1:21" ht="14.4" customHeight="1" x14ac:dyDescent="0.3">
      <c r="A1804" s="727">
        <v>32</v>
      </c>
      <c r="B1804" s="728" t="s">
        <v>2677</v>
      </c>
      <c r="C1804" s="728" t="s">
        <v>2683</v>
      </c>
      <c r="D1804" s="811" t="s">
        <v>5087</v>
      </c>
      <c r="E1804" s="812" t="s">
        <v>2709</v>
      </c>
      <c r="F1804" s="728" t="s">
        <v>2678</v>
      </c>
      <c r="G1804" s="728" t="s">
        <v>3100</v>
      </c>
      <c r="H1804" s="728" t="s">
        <v>568</v>
      </c>
      <c r="I1804" s="728" t="s">
        <v>3895</v>
      </c>
      <c r="J1804" s="728" t="s">
        <v>3896</v>
      </c>
      <c r="K1804" s="728" t="s">
        <v>3897</v>
      </c>
      <c r="L1804" s="729">
        <v>101.2</v>
      </c>
      <c r="M1804" s="729">
        <v>101.2</v>
      </c>
      <c r="N1804" s="728">
        <v>1</v>
      </c>
      <c r="O1804" s="813">
        <v>0.5</v>
      </c>
      <c r="P1804" s="729">
        <v>101.2</v>
      </c>
      <c r="Q1804" s="746">
        <v>1</v>
      </c>
      <c r="R1804" s="728">
        <v>1</v>
      </c>
      <c r="S1804" s="746">
        <v>1</v>
      </c>
      <c r="T1804" s="813">
        <v>0.5</v>
      </c>
      <c r="U1804" s="769">
        <v>1</v>
      </c>
    </row>
    <row r="1805" spans="1:21" ht="14.4" customHeight="1" x14ac:dyDescent="0.3">
      <c r="A1805" s="727">
        <v>32</v>
      </c>
      <c r="B1805" s="728" t="s">
        <v>2677</v>
      </c>
      <c r="C1805" s="728" t="s">
        <v>2683</v>
      </c>
      <c r="D1805" s="811" t="s">
        <v>5087</v>
      </c>
      <c r="E1805" s="812" t="s">
        <v>2709</v>
      </c>
      <c r="F1805" s="728" t="s">
        <v>2678</v>
      </c>
      <c r="G1805" s="728" t="s">
        <v>4233</v>
      </c>
      <c r="H1805" s="728" t="s">
        <v>568</v>
      </c>
      <c r="I1805" s="728" t="s">
        <v>4234</v>
      </c>
      <c r="J1805" s="728" t="s">
        <v>4235</v>
      </c>
      <c r="K1805" s="728" t="s">
        <v>2851</v>
      </c>
      <c r="L1805" s="729">
        <v>77.13</v>
      </c>
      <c r="M1805" s="729">
        <v>154.26</v>
      </c>
      <c r="N1805" s="728">
        <v>2</v>
      </c>
      <c r="O1805" s="813">
        <v>0.5</v>
      </c>
      <c r="P1805" s="729">
        <v>154.26</v>
      </c>
      <c r="Q1805" s="746">
        <v>1</v>
      </c>
      <c r="R1805" s="728">
        <v>2</v>
      </c>
      <c r="S1805" s="746">
        <v>1</v>
      </c>
      <c r="T1805" s="813">
        <v>0.5</v>
      </c>
      <c r="U1805" s="769">
        <v>1</v>
      </c>
    </row>
    <row r="1806" spans="1:21" ht="14.4" customHeight="1" x14ac:dyDescent="0.3">
      <c r="A1806" s="727">
        <v>32</v>
      </c>
      <c r="B1806" s="728" t="s">
        <v>2677</v>
      </c>
      <c r="C1806" s="728" t="s">
        <v>2683</v>
      </c>
      <c r="D1806" s="811" t="s">
        <v>5087</v>
      </c>
      <c r="E1806" s="812" t="s">
        <v>2709</v>
      </c>
      <c r="F1806" s="728" t="s">
        <v>2678</v>
      </c>
      <c r="G1806" s="728" t="s">
        <v>2873</v>
      </c>
      <c r="H1806" s="728" t="s">
        <v>568</v>
      </c>
      <c r="I1806" s="728" t="s">
        <v>4236</v>
      </c>
      <c r="J1806" s="728" t="s">
        <v>4237</v>
      </c>
      <c r="K1806" s="728" t="s">
        <v>4238</v>
      </c>
      <c r="L1806" s="729">
        <v>300.68</v>
      </c>
      <c r="M1806" s="729">
        <v>300.68</v>
      </c>
      <c r="N1806" s="728">
        <v>1</v>
      </c>
      <c r="O1806" s="813">
        <v>1</v>
      </c>
      <c r="P1806" s="729">
        <v>300.68</v>
      </c>
      <c r="Q1806" s="746">
        <v>1</v>
      </c>
      <c r="R1806" s="728">
        <v>1</v>
      </c>
      <c r="S1806" s="746">
        <v>1</v>
      </c>
      <c r="T1806" s="813">
        <v>1</v>
      </c>
      <c r="U1806" s="769">
        <v>1</v>
      </c>
    </row>
    <row r="1807" spans="1:21" ht="14.4" customHeight="1" x14ac:dyDescent="0.3">
      <c r="A1807" s="727">
        <v>32</v>
      </c>
      <c r="B1807" s="728" t="s">
        <v>2677</v>
      </c>
      <c r="C1807" s="728" t="s">
        <v>2683</v>
      </c>
      <c r="D1807" s="811" t="s">
        <v>5087</v>
      </c>
      <c r="E1807" s="812" t="s">
        <v>2709</v>
      </c>
      <c r="F1807" s="728" t="s">
        <v>2678</v>
      </c>
      <c r="G1807" s="728" t="s">
        <v>2784</v>
      </c>
      <c r="H1807" s="728" t="s">
        <v>568</v>
      </c>
      <c r="I1807" s="728" t="s">
        <v>2273</v>
      </c>
      <c r="J1807" s="728" t="s">
        <v>2272</v>
      </c>
      <c r="K1807" s="728" t="s">
        <v>2274</v>
      </c>
      <c r="L1807" s="729">
        <v>1427.23</v>
      </c>
      <c r="M1807" s="729">
        <v>9990.61</v>
      </c>
      <c r="N1807" s="728">
        <v>7</v>
      </c>
      <c r="O1807" s="813">
        <v>2</v>
      </c>
      <c r="P1807" s="729">
        <v>9990.61</v>
      </c>
      <c r="Q1807" s="746">
        <v>1</v>
      </c>
      <c r="R1807" s="728">
        <v>7</v>
      </c>
      <c r="S1807" s="746">
        <v>1</v>
      </c>
      <c r="T1807" s="813">
        <v>2</v>
      </c>
      <c r="U1807" s="769">
        <v>1</v>
      </c>
    </row>
    <row r="1808" spans="1:21" ht="14.4" customHeight="1" x14ac:dyDescent="0.3">
      <c r="A1808" s="727">
        <v>32</v>
      </c>
      <c r="B1808" s="728" t="s">
        <v>2677</v>
      </c>
      <c r="C1808" s="728" t="s">
        <v>2683</v>
      </c>
      <c r="D1808" s="811" t="s">
        <v>5087</v>
      </c>
      <c r="E1808" s="812" t="s">
        <v>2709</v>
      </c>
      <c r="F1808" s="728" t="s">
        <v>2678</v>
      </c>
      <c r="G1808" s="728" t="s">
        <v>3244</v>
      </c>
      <c r="H1808" s="728" t="s">
        <v>568</v>
      </c>
      <c r="I1808" s="728" t="s">
        <v>3245</v>
      </c>
      <c r="J1808" s="728" t="s">
        <v>743</v>
      </c>
      <c r="K1808" s="728" t="s">
        <v>3246</v>
      </c>
      <c r="L1808" s="729">
        <v>271.94</v>
      </c>
      <c r="M1808" s="729">
        <v>815.81999999999994</v>
      </c>
      <c r="N1808" s="728">
        <v>3</v>
      </c>
      <c r="O1808" s="813">
        <v>2</v>
      </c>
      <c r="P1808" s="729">
        <v>543.88</v>
      </c>
      <c r="Q1808" s="746">
        <v>0.66666666666666674</v>
      </c>
      <c r="R1808" s="728">
        <v>2</v>
      </c>
      <c r="S1808" s="746">
        <v>0.66666666666666663</v>
      </c>
      <c r="T1808" s="813">
        <v>1</v>
      </c>
      <c r="U1808" s="769">
        <v>0.5</v>
      </c>
    </row>
    <row r="1809" spans="1:21" ht="14.4" customHeight="1" x14ac:dyDescent="0.3">
      <c r="A1809" s="727">
        <v>32</v>
      </c>
      <c r="B1809" s="728" t="s">
        <v>2677</v>
      </c>
      <c r="C1809" s="728" t="s">
        <v>2683</v>
      </c>
      <c r="D1809" s="811" t="s">
        <v>5087</v>
      </c>
      <c r="E1809" s="812" t="s">
        <v>2709</v>
      </c>
      <c r="F1809" s="728" t="s">
        <v>2678</v>
      </c>
      <c r="G1809" s="728" t="s">
        <v>3244</v>
      </c>
      <c r="H1809" s="728" t="s">
        <v>568</v>
      </c>
      <c r="I1809" s="728" t="s">
        <v>3247</v>
      </c>
      <c r="J1809" s="728" t="s">
        <v>3248</v>
      </c>
      <c r="K1809" s="728" t="s">
        <v>3249</v>
      </c>
      <c r="L1809" s="729">
        <v>151.62</v>
      </c>
      <c r="M1809" s="729">
        <v>151.62</v>
      </c>
      <c r="N1809" s="728">
        <v>1</v>
      </c>
      <c r="O1809" s="813">
        <v>0.5</v>
      </c>
      <c r="P1809" s="729"/>
      <c r="Q1809" s="746">
        <v>0</v>
      </c>
      <c r="R1809" s="728"/>
      <c r="S1809" s="746">
        <v>0</v>
      </c>
      <c r="T1809" s="813"/>
      <c r="U1809" s="769">
        <v>0</v>
      </c>
    </row>
    <row r="1810" spans="1:21" ht="14.4" customHeight="1" x14ac:dyDescent="0.3">
      <c r="A1810" s="727">
        <v>32</v>
      </c>
      <c r="B1810" s="728" t="s">
        <v>2677</v>
      </c>
      <c r="C1810" s="728" t="s">
        <v>2683</v>
      </c>
      <c r="D1810" s="811" t="s">
        <v>5087</v>
      </c>
      <c r="E1810" s="812" t="s">
        <v>2709</v>
      </c>
      <c r="F1810" s="728" t="s">
        <v>2678</v>
      </c>
      <c r="G1810" s="728" t="s">
        <v>3244</v>
      </c>
      <c r="H1810" s="728" t="s">
        <v>568</v>
      </c>
      <c r="I1810" s="728" t="s">
        <v>4083</v>
      </c>
      <c r="J1810" s="728" t="s">
        <v>1590</v>
      </c>
      <c r="K1810" s="728" t="s">
        <v>4084</v>
      </c>
      <c r="L1810" s="729">
        <v>0</v>
      </c>
      <c r="M1810" s="729">
        <v>0</v>
      </c>
      <c r="N1810" s="728">
        <v>1</v>
      </c>
      <c r="O1810" s="813">
        <v>0.5</v>
      </c>
      <c r="P1810" s="729">
        <v>0</v>
      </c>
      <c r="Q1810" s="746"/>
      <c r="R1810" s="728">
        <v>1</v>
      </c>
      <c r="S1810" s="746">
        <v>1</v>
      </c>
      <c r="T1810" s="813">
        <v>0.5</v>
      </c>
      <c r="U1810" s="769">
        <v>1</v>
      </c>
    </row>
    <row r="1811" spans="1:21" ht="14.4" customHeight="1" x14ac:dyDescent="0.3">
      <c r="A1811" s="727">
        <v>32</v>
      </c>
      <c r="B1811" s="728" t="s">
        <v>2677</v>
      </c>
      <c r="C1811" s="728" t="s">
        <v>2683</v>
      </c>
      <c r="D1811" s="811" t="s">
        <v>5087</v>
      </c>
      <c r="E1811" s="812" t="s">
        <v>2709</v>
      </c>
      <c r="F1811" s="728" t="s">
        <v>2678</v>
      </c>
      <c r="G1811" s="728" t="s">
        <v>3244</v>
      </c>
      <c r="H1811" s="728" t="s">
        <v>568</v>
      </c>
      <c r="I1811" s="728" t="s">
        <v>3639</v>
      </c>
      <c r="J1811" s="728" t="s">
        <v>3248</v>
      </c>
      <c r="K1811" s="728" t="s">
        <v>3640</v>
      </c>
      <c r="L1811" s="729">
        <v>0</v>
      </c>
      <c r="M1811" s="729">
        <v>0</v>
      </c>
      <c r="N1811" s="728">
        <v>1</v>
      </c>
      <c r="O1811" s="813">
        <v>1</v>
      </c>
      <c r="P1811" s="729">
        <v>0</v>
      </c>
      <c r="Q1811" s="746"/>
      <c r="R1811" s="728">
        <v>1</v>
      </c>
      <c r="S1811" s="746">
        <v>1</v>
      </c>
      <c r="T1811" s="813">
        <v>1</v>
      </c>
      <c r="U1811" s="769">
        <v>1</v>
      </c>
    </row>
    <row r="1812" spans="1:21" ht="14.4" customHeight="1" x14ac:dyDescent="0.3">
      <c r="A1812" s="727">
        <v>32</v>
      </c>
      <c r="B1812" s="728" t="s">
        <v>2677</v>
      </c>
      <c r="C1812" s="728" t="s">
        <v>2683</v>
      </c>
      <c r="D1812" s="811" t="s">
        <v>5087</v>
      </c>
      <c r="E1812" s="812" t="s">
        <v>2709</v>
      </c>
      <c r="F1812" s="728" t="s">
        <v>2678</v>
      </c>
      <c r="G1812" s="728" t="s">
        <v>3244</v>
      </c>
      <c r="H1812" s="728" t="s">
        <v>568</v>
      </c>
      <c r="I1812" s="728" t="s">
        <v>3408</v>
      </c>
      <c r="J1812" s="728" t="s">
        <v>3248</v>
      </c>
      <c r="K1812" s="728" t="s">
        <v>3409</v>
      </c>
      <c r="L1812" s="729">
        <v>296.55</v>
      </c>
      <c r="M1812" s="729">
        <v>296.55</v>
      </c>
      <c r="N1812" s="728">
        <v>1</v>
      </c>
      <c r="O1812" s="813">
        <v>0.5</v>
      </c>
      <c r="P1812" s="729"/>
      <c r="Q1812" s="746">
        <v>0</v>
      </c>
      <c r="R1812" s="728"/>
      <c r="S1812" s="746">
        <v>0</v>
      </c>
      <c r="T1812" s="813"/>
      <c r="U1812" s="769">
        <v>0</v>
      </c>
    </row>
    <row r="1813" spans="1:21" ht="14.4" customHeight="1" x14ac:dyDescent="0.3">
      <c r="A1813" s="727">
        <v>32</v>
      </c>
      <c r="B1813" s="728" t="s">
        <v>2677</v>
      </c>
      <c r="C1813" s="728" t="s">
        <v>2683</v>
      </c>
      <c r="D1813" s="811" t="s">
        <v>5087</v>
      </c>
      <c r="E1813" s="812" t="s">
        <v>2709</v>
      </c>
      <c r="F1813" s="728" t="s">
        <v>2678</v>
      </c>
      <c r="G1813" s="728" t="s">
        <v>4239</v>
      </c>
      <c r="H1813" s="728" t="s">
        <v>661</v>
      </c>
      <c r="I1813" s="728" t="s">
        <v>4240</v>
      </c>
      <c r="J1813" s="728" t="s">
        <v>4241</v>
      </c>
      <c r="K1813" s="728" t="s">
        <v>4129</v>
      </c>
      <c r="L1813" s="729">
        <v>0</v>
      </c>
      <c r="M1813" s="729">
        <v>0</v>
      </c>
      <c r="N1813" s="728">
        <v>1</v>
      </c>
      <c r="O1813" s="813">
        <v>0.5</v>
      </c>
      <c r="P1813" s="729"/>
      <c r="Q1813" s="746"/>
      <c r="R1813" s="728"/>
      <c r="S1813" s="746">
        <v>0</v>
      </c>
      <c r="T1813" s="813"/>
      <c r="U1813" s="769">
        <v>0</v>
      </c>
    </row>
    <row r="1814" spans="1:21" ht="14.4" customHeight="1" x14ac:dyDescent="0.3">
      <c r="A1814" s="727">
        <v>32</v>
      </c>
      <c r="B1814" s="728" t="s">
        <v>2677</v>
      </c>
      <c r="C1814" s="728" t="s">
        <v>2683</v>
      </c>
      <c r="D1814" s="811" t="s">
        <v>5087</v>
      </c>
      <c r="E1814" s="812" t="s">
        <v>2709</v>
      </c>
      <c r="F1814" s="728" t="s">
        <v>2678</v>
      </c>
      <c r="G1814" s="728" t="s">
        <v>1303</v>
      </c>
      <c r="H1814" s="728" t="s">
        <v>661</v>
      </c>
      <c r="I1814" s="728" t="s">
        <v>3410</v>
      </c>
      <c r="J1814" s="728" t="s">
        <v>2131</v>
      </c>
      <c r="K1814" s="728" t="s">
        <v>3411</v>
      </c>
      <c r="L1814" s="729">
        <v>184.74</v>
      </c>
      <c r="M1814" s="729">
        <v>369.48</v>
      </c>
      <c r="N1814" s="728">
        <v>2</v>
      </c>
      <c r="O1814" s="813">
        <v>1.5</v>
      </c>
      <c r="P1814" s="729">
        <v>369.48</v>
      </c>
      <c r="Q1814" s="746">
        <v>1</v>
      </c>
      <c r="R1814" s="728">
        <v>2</v>
      </c>
      <c r="S1814" s="746">
        <v>1</v>
      </c>
      <c r="T1814" s="813">
        <v>1.5</v>
      </c>
      <c r="U1814" s="769">
        <v>1</v>
      </c>
    </row>
    <row r="1815" spans="1:21" ht="14.4" customHeight="1" x14ac:dyDescent="0.3">
      <c r="A1815" s="727">
        <v>32</v>
      </c>
      <c r="B1815" s="728" t="s">
        <v>2677</v>
      </c>
      <c r="C1815" s="728" t="s">
        <v>2683</v>
      </c>
      <c r="D1815" s="811" t="s">
        <v>5087</v>
      </c>
      <c r="E1815" s="812" t="s">
        <v>2709</v>
      </c>
      <c r="F1815" s="728" t="s">
        <v>2678</v>
      </c>
      <c r="G1815" s="728" t="s">
        <v>2877</v>
      </c>
      <c r="H1815" s="728" t="s">
        <v>661</v>
      </c>
      <c r="I1815" s="728" t="s">
        <v>2359</v>
      </c>
      <c r="J1815" s="728" t="s">
        <v>1325</v>
      </c>
      <c r="K1815" s="728" t="s">
        <v>2360</v>
      </c>
      <c r="L1815" s="729">
        <v>0</v>
      </c>
      <c r="M1815" s="729">
        <v>0</v>
      </c>
      <c r="N1815" s="728">
        <v>5</v>
      </c>
      <c r="O1815" s="813">
        <v>3.5</v>
      </c>
      <c r="P1815" s="729">
        <v>0</v>
      </c>
      <c r="Q1815" s="746"/>
      <c r="R1815" s="728">
        <v>2</v>
      </c>
      <c r="S1815" s="746">
        <v>0.4</v>
      </c>
      <c r="T1815" s="813">
        <v>1.5</v>
      </c>
      <c r="U1815" s="769">
        <v>0.42857142857142855</v>
      </c>
    </row>
    <row r="1816" spans="1:21" ht="14.4" customHeight="1" x14ac:dyDescent="0.3">
      <c r="A1816" s="727">
        <v>32</v>
      </c>
      <c r="B1816" s="728" t="s">
        <v>2677</v>
      </c>
      <c r="C1816" s="728" t="s">
        <v>2683</v>
      </c>
      <c r="D1816" s="811" t="s">
        <v>5087</v>
      </c>
      <c r="E1816" s="812" t="s">
        <v>2709</v>
      </c>
      <c r="F1816" s="728" t="s">
        <v>2678</v>
      </c>
      <c r="G1816" s="728" t="s">
        <v>2877</v>
      </c>
      <c r="H1816" s="728" t="s">
        <v>568</v>
      </c>
      <c r="I1816" s="728" t="s">
        <v>2363</v>
      </c>
      <c r="J1816" s="728" t="s">
        <v>2362</v>
      </c>
      <c r="K1816" s="728" t="s">
        <v>2364</v>
      </c>
      <c r="L1816" s="729">
        <v>0</v>
      </c>
      <c r="M1816" s="729">
        <v>0</v>
      </c>
      <c r="N1816" s="728">
        <v>2</v>
      </c>
      <c r="O1816" s="813">
        <v>2</v>
      </c>
      <c r="P1816" s="729">
        <v>0</v>
      </c>
      <c r="Q1816" s="746"/>
      <c r="R1816" s="728">
        <v>2</v>
      </c>
      <c r="S1816" s="746">
        <v>1</v>
      </c>
      <c r="T1816" s="813">
        <v>2</v>
      </c>
      <c r="U1816" s="769">
        <v>1</v>
      </c>
    </row>
    <row r="1817" spans="1:21" ht="14.4" customHeight="1" x14ac:dyDescent="0.3">
      <c r="A1817" s="727">
        <v>32</v>
      </c>
      <c r="B1817" s="728" t="s">
        <v>2677</v>
      </c>
      <c r="C1817" s="728" t="s">
        <v>2683</v>
      </c>
      <c r="D1817" s="811" t="s">
        <v>5087</v>
      </c>
      <c r="E1817" s="812" t="s">
        <v>2709</v>
      </c>
      <c r="F1817" s="728" t="s">
        <v>2678</v>
      </c>
      <c r="G1817" s="728" t="s">
        <v>2877</v>
      </c>
      <c r="H1817" s="728" t="s">
        <v>568</v>
      </c>
      <c r="I1817" s="728" t="s">
        <v>4242</v>
      </c>
      <c r="J1817" s="728" t="s">
        <v>3414</v>
      </c>
      <c r="K1817" s="728" t="s">
        <v>2358</v>
      </c>
      <c r="L1817" s="729">
        <v>0</v>
      </c>
      <c r="M1817" s="729">
        <v>0</v>
      </c>
      <c r="N1817" s="728">
        <v>2</v>
      </c>
      <c r="O1817" s="813">
        <v>1</v>
      </c>
      <c r="P1817" s="729"/>
      <c r="Q1817" s="746"/>
      <c r="R1817" s="728"/>
      <c r="S1817" s="746">
        <v>0</v>
      </c>
      <c r="T1817" s="813"/>
      <c r="U1817" s="769">
        <v>0</v>
      </c>
    </row>
    <row r="1818" spans="1:21" ht="14.4" customHeight="1" x14ac:dyDescent="0.3">
      <c r="A1818" s="727">
        <v>32</v>
      </c>
      <c r="B1818" s="728" t="s">
        <v>2677</v>
      </c>
      <c r="C1818" s="728" t="s">
        <v>2683</v>
      </c>
      <c r="D1818" s="811" t="s">
        <v>5087</v>
      </c>
      <c r="E1818" s="812" t="s">
        <v>2709</v>
      </c>
      <c r="F1818" s="728" t="s">
        <v>2678</v>
      </c>
      <c r="G1818" s="728" t="s">
        <v>3581</v>
      </c>
      <c r="H1818" s="728" t="s">
        <v>568</v>
      </c>
      <c r="I1818" s="728" t="s">
        <v>4243</v>
      </c>
      <c r="J1818" s="728" t="s">
        <v>3583</v>
      </c>
      <c r="K1818" s="728" t="s">
        <v>4244</v>
      </c>
      <c r="L1818" s="729">
        <v>138.86000000000001</v>
      </c>
      <c r="M1818" s="729">
        <v>138.86000000000001</v>
      </c>
      <c r="N1818" s="728">
        <v>1</v>
      </c>
      <c r="O1818" s="813">
        <v>0.5</v>
      </c>
      <c r="P1818" s="729"/>
      <c r="Q1818" s="746">
        <v>0</v>
      </c>
      <c r="R1818" s="728"/>
      <c r="S1818" s="746">
        <v>0</v>
      </c>
      <c r="T1818" s="813"/>
      <c r="U1818" s="769">
        <v>0</v>
      </c>
    </row>
    <row r="1819" spans="1:21" ht="14.4" customHeight="1" x14ac:dyDescent="0.3">
      <c r="A1819" s="727">
        <v>32</v>
      </c>
      <c r="B1819" s="728" t="s">
        <v>2677</v>
      </c>
      <c r="C1819" s="728" t="s">
        <v>2683</v>
      </c>
      <c r="D1819" s="811" t="s">
        <v>5087</v>
      </c>
      <c r="E1819" s="812" t="s">
        <v>2709</v>
      </c>
      <c r="F1819" s="728" t="s">
        <v>2678</v>
      </c>
      <c r="G1819" s="728" t="s">
        <v>3655</v>
      </c>
      <c r="H1819" s="728" t="s">
        <v>568</v>
      </c>
      <c r="I1819" s="728" t="s">
        <v>4245</v>
      </c>
      <c r="J1819" s="728" t="s">
        <v>3657</v>
      </c>
      <c r="K1819" s="728" t="s">
        <v>4246</v>
      </c>
      <c r="L1819" s="729">
        <v>0</v>
      </c>
      <c r="M1819" s="729">
        <v>0</v>
      </c>
      <c r="N1819" s="728">
        <v>1</v>
      </c>
      <c r="O1819" s="813">
        <v>1</v>
      </c>
      <c r="P1819" s="729">
        <v>0</v>
      </c>
      <c r="Q1819" s="746"/>
      <c r="R1819" s="728">
        <v>1</v>
      </c>
      <c r="S1819" s="746">
        <v>1</v>
      </c>
      <c r="T1819" s="813">
        <v>1</v>
      </c>
      <c r="U1819" s="769">
        <v>1</v>
      </c>
    </row>
    <row r="1820" spans="1:21" ht="14.4" customHeight="1" x14ac:dyDescent="0.3">
      <c r="A1820" s="727">
        <v>32</v>
      </c>
      <c r="B1820" s="728" t="s">
        <v>2677</v>
      </c>
      <c r="C1820" s="728" t="s">
        <v>2683</v>
      </c>
      <c r="D1820" s="811" t="s">
        <v>5087</v>
      </c>
      <c r="E1820" s="812" t="s">
        <v>2709</v>
      </c>
      <c r="F1820" s="728" t="s">
        <v>2678</v>
      </c>
      <c r="G1820" s="728" t="s">
        <v>2951</v>
      </c>
      <c r="H1820" s="728" t="s">
        <v>568</v>
      </c>
      <c r="I1820" s="728" t="s">
        <v>2952</v>
      </c>
      <c r="J1820" s="728" t="s">
        <v>704</v>
      </c>
      <c r="K1820" s="728" t="s">
        <v>2953</v>
      </c>
      <c r="L1820" s="729">
        <v>203.9</v>
      </c>
      <c r="M1820" s="729">
        <v>203.9</v>
      </c>
      <c r="N1820" s="728">
        <v>1</v>
      </c>
      <c r="O1820" s="813">
        <v>0.5</v>
      </c>
      <c r="P1820" s="729">
        <v>203.9</v>
      </c>
      <c r="Q1820" s="746">
        <v>1</v>
      </c>
      <c r="R1820" s="728">
        <v>1</v>
      </c>
      <c r="S1820" s="746">
        <v>1</v>
      </c>
      <c r="T1820" s="813">
        <v>0.5</v>
      </c>
      <c r="U1820" s="769">
        <v>1</v>
      </c>
    </row>
    <row r="1821" spans="1:21" ht="14.4" customHeight="1" x14ac:dyDescent="0.3">
      <c r="A1821" s="727">
        <v>32</v>
      </c>
      <c r="B1821" s="728" t="s">
        <v>2677</v>
      </c>
      <c r="C1821" s="728" t="s">
        <v>2683</v>
      </c>
      <c r="D1821" s="811" t="s">
        <v>5087</v>
      </c>
      <c r="E1821" s="812" t="s">
        <v>2709</v>
      </c>
      <c r="F1821" s="728" t="s">
        <v>2678</v>
      </c>
      <c r="G1821" s="728" t="s">
        <v>4107</v>
      </c>
      <c r="H1821" s="728" t="s">
        <v>661</v>
      </c>
      <c r="I1821" s="728" t="s">
        <v>4247</v>
      </c>
      <c r="J1821" s="728" t="s">
        <v>4109</v>
      </c>
      <c r="K1821" s="728" t="s">
        <v>4248</v>
      </c>
      <c r="L1821" s="729">
        <v>53.57</v>
      </c>
      <c r="M1821" s="729">
        <v>53.57</v>
      </c>
      <c r="N1821" s="728">
        <v>1</v>
      </c>
      <c r="O1821" s="813">
        <v>0.5</v>
      </c>
      <c r="P1821" s="729">
        <v>53.57</v>
      </c>
      <c r="Q1821" s="746">
        <v>1</v>
      </c>
      <c r="R1821" s="728">
        <v>1</v>
      </c>
      <c r="S1821" s="746">
        <v>1</v>
      </c>
      <c r="T1821" s="813">
        <v>0.5</v>
      </c>
      <c r="U1821" s="769">
        <v>1</v>
      </c>
    </row>
    <row r="1822" spans="1:21" ht="14.4" customHeight="1" x14ac:dyDescent="0.3">
      <c r="A1822" s="727">
        <v>32</v>
      </c>
      <c r="B1822" s="728" t="s">
        <v>2677</v>
      </c>
      <c r="C1822" s="728" t="s">
        <v>2683</v>
      </c>
      <c r="D1822" s="811" t="s">
        <v>5087</v>
      </c>
      <c r="E1822" s="812" t="s">
        <v>2709</v>
      </c>
      <c r="F1822" s="728" t="s">
        <v>2678</v>
      </c>
      <c r="G1822" s="728" t="s">
        <v>4107</v>
      </c>
      <c r="H1822" s="728" t="s">
        <v>661</v>
      </c>
      <c r="I1822" s="728" t="s">
        <v>4108</v>
      </c>
      <c r="J1822" s="728" t="s">
        <v>4109</v>
      </c>
      <c r="K1822" s="728" t="s">
        <v>3708</v>
      </c>
      <c r="L1822" s="729">
        <v>133.94</v>
      </c>
      <c r="M1822" s="729">
        <v>133.94</v>
      </c>
      <c r="N1822" s="728">
        <v>1</v>
      </c>
      <c r="O1822" s="813">
        <v>0.5</v>
      </c>
      <c r="P1822" s="729">
        <v>133.94</v>
      </c>
      <c r="Q1822" s="746">
        <v>1</v>
      </c>
      <c r="R1822" s="728">
        <v>1</v>
      </c>
      <c r="S1822" s="746">
        <v>1</v>
      </c>
      <c r="T1822" s="813">
        <v>0.5</v>
      </c>
      <c r="U1822" s="769">
        <v>1</v>
      </c>
    </row>
    <row r="1823" spans="1:21" ht="14.4" customHeight="1" x14ac:dyDescent="0.3">
      <c r="A1823" s="727">
        <v>32</v>
      </c>
      <c r="B1823" s="728" t="s">
        <v>2677</v>
      </c>
      <c r="C1823" s="728" t="s">
        <v>2683</v>
      </c>
      <c r="D1823" s="811" t="s">
        <v>5087</v>
      </c>
      <c r="E1823" s="812" t="s">
        <v>2709</v>
      </c>
      <c r="F1823" s="728" t="s">
        <v>2680</v>
      </c>
      <c r="G1823" s="728" t="s">
        <v>3174</v>
      </c>
      <c r="H1823" s="728" t="s">
        <v>568</v>
      </c>
      <c r="I1823" s="728" t="s">
        <v>3175</v>
      </c>
      <c r="J1823" s="728" t="s">
        <v>3176</v>
      </c>
      <c r="K1823" s="728" t="s">
        <v>3177</v>
      </c>
      <c r="L1823" s="729">
        <v>1000</v>
      </c>
      <c r="M1823" s="729">
        <v>1000</v>
      </c>
      <c r="N1823" s="728">
        <v>1</v>
      </c>
      <c r="O1823" s="813">
        <v>1</v>
      </c>
      <c r="P1823" s="729"/>
      <c r="Q1823" s="746">
        <v>0</v>
      </c>
      <c r="R1823" s="728"/>
      <c r="S1823" s="746">
        <v>0</v>
      </c>
      <c r="T1823" s="813"/>
      <c r="U1823" s="769">
        <v>0</v>
      </c>
    </row>
    <row r="1824" spans="1:21" ht="14.4" customHeight="1" x14ac:dyDescent="0.3">
      <c r="A1824" s="727">
        <v>32</v>
      </c>
      <c r="B1824" s="728" t="s">
        <v>2677</v>
      </c>
      <c r="C1824" s="728" t="s">
        <v>2683</v>
      </c>
      <c r="D1824" s="811" t="s">
        <v>5087</v>
      </c>
      <c r="E1824" s="812" t="s">
        <v>2710</v>
      </c>
      <c r="F1824" s="728" t="s">
        <v>2678</v>
      </c>
      <c r="G1824" s="728" t="s">
        <v>2724</v>
      </c>
      <c r="H1824" s="728" t="s">
        <v>568</v>
      </c>
      <c r="I1824" s="728" t="s">
        <v>2725</v>
      </c>
      <c r="J1824" s="728" t="s">
        <v>2726</v>
      </c>
      <c r="K1824" s="728" t="s">
        <v>2727</v>
      </c>
      <c r="L1824" s="729">
        <v>263.26</v>
      </c>
      <c r="M1824" s="729">
        <v>30011.640000000014</v>
      </c>
      <c r="N1824" s="728">
        <v>114</v>
      </c>
      <c r="O1824" s="813">
        <v>38</v>
      </c>
      <c r="P1824" s="729">
        <v>25536.220000000012</v>
      </c>
      <c r="Q1824" s="746">
        <v>0.85087719298245612</v>
      </c>
      <c r="R1824" s="728">
        <v>97</v>
      </c>
      <c r="S1824" s="746">
        <v>0.85087719298245612</v>
      </c>
      <c r="T1824" s="813">
        <v>32.5</v>
      </c>
      <c r="U1824" s="769">
        <v>0.85526315789473684</v>
      </c>
    </row>
    <row r="1825" spans="1:21" ht="14.4" customHeight="1" x14ac:dyDescent="0.3">
      <c r="A1825" s="727">
        <v>32</v>
      </c>
      <c r="B1825" s="728" t="s">
        <v>2677</v>
      </c>
      <c r="C1825" s="728" t="s">
        <v>2683</v>
      </c>
      <c r="D1825" s="811" t="s">
        <v>5087</v>
      </c>
      <c r="E1825" s="812" t="s">
        <v>2710</v>
      </c>
      <c r="F1825" s="728" t="s">
        <v>2678</v>
      </c>
      <c r="G1825" s="728" t="s">
        <v>2724</v>
      </c>
      <c r="H1825" s="728" t="s">
        <v>568</v>
      </c>
      <c r="I1825" s="728" t="s">
        <v>2785</v>
      </c>
      <c r="J1825" s="728" t="s">
        <v>2726</v>
      </c>
      <c r="K1825" s="728" t="s">
        <v>2786</v>
      </c>
      <c r="L1825" s="729">
        <v>1295.6400000000001</v>
      </c>
      <c r="M1825" s="729">
        <v>10365.120000000001</v>
      </c>
      <c r="N1825" s="728">
        <v>8</v>
      </c>
      <c r="O1825" s="813">
        <v>4.5</v>
      </c>
      <c r="P1825" s="729">
        <v>7773.84</v>
      </c>
      <c r="Q1825" s="746">
        <v>0.75</v>
      </c>
      <c r="R1825" s="728">
        <v>6</v>
      </c>
      <c r="S1825" s="746">
        <v>0.75</v>
      </c>
      <c r="T1825" s="813">
        <v>3</v>
      </c>
      <c r="U1825" s="769">
        <v>0.66666666666666663</v>
      </c>
    </row>
    <row r="1826" spans="1:21" ht="14.4" customHeight="1" x14ac:dyDescent="0.3">
      <c r="A1826" s="727">
        <v>32</v>
      </c>
      <c r="B1826" s="728" t="s">
        <v>2677</v>
      </c>
      <c r="C1826" s="728" t="s">
        <v>2683</v>
      </c>
      <c r="D1826" s="811" t="s">
        <v>5087</v>
      </c>
      <c r="E1826" s="812" t="s">
        <v>2710</v>
      </c>
      <c r="F1826" s="728" t="s">
        <v>2678</v>
      </c>
      <c r="G1826" s="728" t="s">
        <v>2724</v>
      </c>
      <c r="H1826" s="728" t="s">
        <v>568</v>
      </c>
      <c r="I1826" s="728" t="s">
        <v>2736</v>
      </c>
      <c r="J1826" s="728" t="s">
        <v>944</v>
      </c>
      <c r="K1826" s="728" t="s">
        <v>2737</v>
      </c>
      <c r="L1826" s="729">
        <v>462.73</v>
      </c>
      <c r="M1826" s="729">
        <v>2313.65</v>
      </c>
      <c r="N1826" s="728">
        <v>5</v>
      </c>
      <c r="O1826" s="813">
        <v>2.5</v>
      </c>
      <c r="P1826" s="729">
        <v>462.73</v>
      </c>
      <c r="Q1826" s="746">
        <v>0.2</v>
      </c>
      <c r="R1826" s="728">
        <v>1</v>
      </c>
      <c r="S1826" s="746">
        <v>0.2</v>
      </c>
      <c r="T1826" s="813">
        <v>1</v>
      </c>
      <c r="U1826" s="769">
        <v>0.4</v>
      </c>
    </row>
    <row r="1827" spans="1:21" ht="14.4" customHeight="1" x14ac:dyDescent="0.3">
      <c r="A1827" s="727">
        <v>32</v>
      </c>
      <c r="B1827" s="728" t="s">
        <v>2677</v>
      </c>
      <c r="C1827" s="728" t="s">
        <v>2683</v>
      </c>
      <c r="D1827" s="811" t="s">
        <v>5087</v>
      </c>
      <c r="E1827" s="812" t="s">
        <v>2710</v>
      </c>
      <c r="F1827" s="728" t="s">
        <v>2678</v>
      </c>
      <c r="G1827" s="728" t="s">
        <v>2724</v>
      </c>
      <c r="H1827" s="728" t="s">
        <v>568</v>
      </c>
      <c r="I1827" s="728" t="s">
        <v>2787</v>
      </c>
      <c r="J1827" s="728" t="s">
        <v>942</v>
      </c>
      <c r="K1827" s="728" t="s">
        <v>2727</v>
      </c>
      <c r="L1827" s="729">
        <v>263.26</v>
      </c>
      <c r="M1827" s="729">
        <v>526.52</v>
      </c>
      <c r="N1827" s="728">
        <v>2</v>
      </c>
      <c r="O1827" s="813">
        <v>1</v>
      </c>
      <c r="P1827" s="729">
        <v>526.52</v>
      </c>
      <c r="Q1827" s="746">
        <v>1</v>
      </c>
      <c r="R1827" s="728">
        <v>2</v>
      </c>
      <c r="S1827" s="746">
        <v>1</v>
      </c>
      <c r="T1827" s="813">
        <v>1</v>
      </c>
      <c r="U1827" s="769">
        <v>1</v>
      </c>
    </row>
    <row r="1828" spans="1:21" ht="14.4" customHeight="1" x14ac:dyDescent="0.3">
      <c r="A1828" s="727">
        <v>32</v>
      </c>
      <c r="B1828" s="728" t="s">
        <v>2677</v>
      </c>
      <c r="C1828" s="728" t="s">
        <v>2683</v>
      </c>
      <c r="D1828" s="811" t="s">
        <v>5087</v>
      </c>
      <c r="E1828" s="812" t="s">
        <v>2710</v>
      </c>
      <c r="F1828" s="728" t="s">
        <v>2678</v>
      </c>
      <c r="G1828" s="728" t="s">
        <v>2724</v>
      </c>
      <c r="H1828" s="728" t="s">
        <v>568</v>
      </c>
      <c r="I1828" s="728" t="s">
        <v>2878</v>
      </c>
      <c r="J1828" s="728" t="s">
        <v>944</v>
      </c>
      <c r="K1828" s="728" t="s">
        <v>2879</v>
      </c>
      <c r="L1828" s="729">
        <v>0</v>
      </c>
      <c r="M1828" s="729">
        <v>0</v>
      </c>
      <c r="N1828" s="728">
        <v>1</v>
      </c>
      <c r="O1828" s="813">
        <v>1</v>
      </c>
      <c r="P1828" s="729">
        <v>0</v>
      </c>
      <c r="Q1828" s="746"/>
      <c r="R1828" s="728">
        <v>1</v>
      </c>
      <c r="S1828" s="746">
        <v>1</v>
      </c>
      <c r="T1828" s="813">
        <v>1</v>
      </c>
      <c r="U1828" s="769">
        <v>1</v>
      </c>
    </row>
    <row r="1829" spans="1:21" ht="14.4" customHeight="1" x14ac:dyDescent="0.3">
      <c r="A1829" s="727">
        <v>32</v>
      </c>
      <c r="B1829" s="728" t="s">
        <v>2677</v>
      </c>
      <c r="C1829" s="728" t="s">
        <v>2683</v>
      </c>
      <c r="D1829" s="811" t="s">
        <v>5087</v>
      </c>
      <c r="E1829" s="812" t="s">
        <v>2710</v>
      </c>
      <c r="F1829" s="728" t="s">
        <v>2678</v>
      </c>
      <c r="G1829" s="728" t="s">
        <v>2728</v>
      </c>
      <c r="H1829" s="728" t="s">
        <v>568</v>
      </c>
      <c r="I1829" s="728" t="s">
        <v>3436</v>
      </c>
      <c r="J1829" s="728" t="s">
        <v>3435</v>
      </c>
      <c r="K1829" s="728" t="s">
        <v>2761</v>
      </c>
      <c r="L1829" s="729">
        <v>72.55</v>
      </c>
      <c r="M1829" s="729">
        <v>217.64999999999998</v>
      </c>
      <c r="N1829" s="728">
        <v>3</v>
      </c>
      <c r="O1829" s="813">
        <v>1.5</v>
      </c>
      <c r="P1829" s="729">
        <v>145.1</v>
      </c>
      <c r="Q1829" s="746">
        <v>0.66666666666666674</v>
      </c>
      <c r="R1829" s="728">
        <v>2</v>
      </c>
      <c r="S1829" s="746">
        <v>0.66666666666666663</v>
      </c>
      <c r="T1829" s="813">
        <v>1</v>
      </c>
      <c r="U1829" s="769">
        <v>0.66666666666666663</v>
      </c>
    </row>
    <row r="1830" spans="1:21" ht="14.4" customHeight="1" x14ac:dyDescent="0.3">
      <c r="A1830" s="727">
        <v>32</v>
      </c>
      <c r="B1830" s="728" t="s">
        <v>2677</v>
      </c>
      <c r="C1830" s="728" t="s">
        <v>2683</v>
      </c>
      <c r="D1830" s="811" t="s">
        <v>5087</v>
      </c>
      <c r="E1830" s="812" t="s">
        <v>2710</v>
      </c>
      <c r="F1830" s="728" t="s">
        <v>2678</v>
      </c>
      <c r="G1830" s="728" t="s">
        <v>2728</v>
      </c>
      <c r="H1830" s="728" t="s">
        <v>568</v>
      </c>
      <c r="I1830" s="728" t="s">
        <v>3034</v>
      </c>
      <c r="J1830" s="728" t="s">
        <v>1100</v>
      </c>
      <c r="K1830" s="728" t="s">
        <v>2761</v>
      </c>
      <c r="L1830" s="729">
        <v>0</v>
      </c>
      <c r="M1830" s="729">
        <v>0</v>
      </c>
      <c r="N1830" s="728">
        <v>2</v>
      </c>
      <c r="O1830" s="813">
        <v>1</v>
      </c>
      <c r="P1830" s="729">
        <v>0</v>
      </c>
      <c r="Q1830" s="746"/>
      <c r="R1830" s="728">
        <v>2</v>
      </c>
      <c r="S1830" s="746">
        <v>1</v>
      </c>
      <c r="T1830" s="813">
        <v>1</v>
      </c>
      <c r="U1830" s="769">
        <v>1</v>
      </c>
    </row>
    <row r="1831" spans="1:21" ht="14.4" customHeight="1" x14ac:dyDescent="0.3">
      <c r="A1831" s="727">
        <v>32</v>
      </c>
      <c r="B1831" s="728" t="s">
        <v>2677</v>
      </c>
      <c r="C1831" s="728" t="s">
        <v>2683</v>
      </c>
      <c r="D1831" s="811" t="s">
        <v>5087</v>
      </c>
      <c r="E1831" s="812" t="s">
        <v>2710</v>
      </c>
      <c r="F1831" s="728" t="s">
        <v>2678</v>
      </c>
      <c r="G1831" s="728" t="s">
        <v>2728</v>
      </c>
      <c r="H1831" s="728" t="s">
        <v>568</v>
      </c>
      <c r="I1831" s="728" t="s">
        <v>2880</v>
      </c>
      <c r="J1831" s="728" t="s">
        <v>1102</v>
      </c>
      <c r="K1831" s="728" t="s">
        <v>2881</v>
      </c>
      <c r="L1831" s="729">
        <v>0</v>
      </c>
      <c r="M1831" s="729">
        <v>0</v>
      </c>
      <c r="N1831" s="728">
        <v>4</v>
      </c>
      <c r="O1831" s="813">
        <v>3</v>
      </c>
      <c r="P1831" s="729">
        <v>0</v>
      </c>
      <c r="Q1831" s="746"/>
      <c r="R1831" s="728">
        <v>4</v>
      </c>
      <c r="S1831" s="746">
        <v>1</v>
      </c>
      <c r="T1831" s="813">
        <v>3</v>
      </c>
      <c r="U1831" s="769">
        <v>1</v>
      </c>
    </row>
    <row r="1832" spans="1:21" ht="14.4" customHeight="1" x14ac:dyDescent="0.3">
      <c r="A1832" s="727">
        <v>32</v>
      </c>
      <c r="B1832" s="728" t="s">
        <v>2677</v>
      </c>
      <c r="C1832" s="728" t="s">
        <v>2683</v>
      </c>
      <c r="D1832" s="811" t="s">
        <v>5087</v>
      </c>
      <c r="E1832" s="812" t="s">
        <v>2710</v>
      </c>
      <c r="F1832" s="728" t="s">
        <v>2678</v>
      </c>
      <c r="G1832" s="728" t="s">
        <v>2728</v>
      </c>
      <c r="H1832" s="728" t="s">
        <v>568</v>
      </c>
      <c r="I1832" s="728" t="s">
        <v>3259</v>
      </c>
      <c r="J1832" s="728" t="s">
        <v>1100</v>
      </c>
      <c r="K1832" s="728" t="s">
        <v>2303</v>
      </c>
      <c r="L1832" s="729">
        <v>36.270000000000003</v>
      </c>
      <c r="M1832" s="729">
        <v>253.89000000000001</v>
      </c>
      <c r="N1832" s="728">
        <v>7</v>
      </c>
      <c r="O1832" s="813">
        <v>2.5</v>
      </c>
      <c r="P1832" s="729">
        <v>108.81</v>
      </c>
      <c r="Q1832" s="746">
        <v>0.42857142857142855</v>
      </c>
      <c r="R1832" s="728">
        <v>3</v>
      </c>
      <c r="S1832" s="746">
        <v>0.42857142857142855</v>
      </c>
      <c r="T1832" s="813">
        <v>1.5</v>
      </c>
      <c r="U1832" s="769">
        <v>0.6</v>
      </c>
    </row>
    <row r="1833" spans="1:21" ht="14.4" customHeight="1" x14ac:dyDescent="0.3">
      <c r="A1833" s="727">
        <v>32</v>
      </c>
      <c r="B1833" s="728" t="s">
        <v>2677</v>
      </c>
      <c r="C1833" s="728" t="s">
        <v>2683</v>
      </c>
      <c r="D1833" s="811" t="s">
        <v>5087</v>
      </c>
      <c r="E1833" s="812" t="s">
        <v>2710</v>
      </c>
      <c r="F1833" s="728" t="s">
        <v>2678</v>
      </c>
      <c r="G1833" s="728" t="s">
        <v>2728</v>
      </c>
      <c r="H1833" s="728" t="s">
        <v>568</v>
      </c>
      <c r="I1833" s="728" t="s">
        <v>2738</v>
      </c>
      <c r="J1833" s="728" t="s">
        <v>1102</v>
      </c>
      <c r="K1833" s="728" t="s">
        <v>2739</v>
      </c>
      <c r="L1833" s="729">
        <v>121.75</v>
      </c>
      <c r="M1833" s="729">
        <v>1461</v>
      </c>
      <c r="N1833" s="728">
        <v>12</v>
      </c>
      <c r="O1833" s="813">
        <v>6.5</v>
      </c>
      <c r="P1833" s="729">
        <v>1217.5</v>
      </c>
      <c r="Q1833" s="746">
        <v>0.83333333333333337</v>
      </c>
      <c r="R1833" s="728">
        <v>10</v>
      </c>
      <c r="S1833" s="746">
        <v>0.83333333333333337</v>
      </c>
      <c r="T1833" s="813">
        <v>5.5</v>
      </c>
      <c r="U1833" s="769">
        <v>0.84615384615384615</v>
      </c>
    </row>
    <row r="1834" spans="1:21" ht="14.4" customHeight="1" x14ac:dyDescent="0.3">
      <c r="A1834" s="727">
        <v>32</v>
      </c>
      <c r="B1834" s="728" t="s">
        <v>2677</v>
      </c>
      <c r="C1834" s="728" t="s">
        <v>2683</v>
      </c>
      <c r="D1834" s="811" t="s">
        <v>5087</v>
      </c>
      <c r="E1834" s="812" t="s">
        <v>2710</v>
      </c>
      <c r="F1834" s="728" t="s">
        <v>2678</v>
      </c>
      <c r="G1834" s="728" t="s">
        <v>2728</v>
      </c>
      <c r="H1834" s="728" t="s">
        <v>568</v>
      </c>
      <c r="I1834" s="728" t="s">
        <v>3440</v>
      </c>
      <c r="J1834" s="728" t="s">
        <v>1100</v>
      </c>
      <c r="K1834" s="728" t="s">
        <v>2303</v>
      </c>
      <c r="L1834" s="729">
        <v>36.270000000000003</v>
      </c>
      <c r="M1834" s="729">
        <v>72.540000000000006</v>
      </c>
      <c r="N1834" s="728">
        <v>2</v>
      </c>
      <c r="O1834" s="813">
        <v>0.5</v>
      </c>
      <c r="P1834" s="729">
        <v>72.540000000000006</v>
      </c>
      <c r="Q1834" s="746">
        <v>1</v>
      </c>
      <c r="R1834" s="728">
        <v>2</v>
      </c>
      <c r="S1834" s="746">
        <v>1</v>
      </c>
      <c r="T1834" s="813">
        <v>0.5</v>
      </c>
      <c r="U1834" s="769">
        <v>1</v>
      </c>
    </row>
    <row r="1835" spans="1:21" ht="14.4" customHeight="1" x14ac:dyDescent="0.3">
      <c r="A1835" s="727">
        <v>32</v>
      </c>
      <c r="B1835" s="728" t="s">
        <v>2677</v>
      </c>
      <c r="C1835" s="728" t="s">
        <v>2683</v>
      </c>
      <c r="D1835" s="811" t="s">
        <v>5087</v>
      </c>
      <c r="E1835" s="812" t="s">
        <v>2710</v>
      </c>
      <c r="F1835" s="728" t="s">
        <v>2678</v>
      </c>
      <c r="G1835" s="728" t="s">
        <v>3261</v>
      </c>
      <c r="H1835" s="728" t="s">
        <v>568</v>
      </c>
      <c r="I1835" s="728" t="s">
        <v>2350</v>
      </c>
      <c r="J1835" s="728" t="s">
        <v>1307</v>
      </c>
      <c r="K1835" s="728" t="s">
        <v>2351</v>
      </c>
      <c r="L1835" s="729">
        <v>4.7</v>
      </c>
      <c r="M1835" s="729">
        <v>18.8</v>
      </c>
      <c r="N1835" s="728">
        <v>4</v>
      </c>
      <c r="O1835" s="813">
        <v>2</v>
      </c>
      <c r="P1835" s="729">
        <v>18.8</v>
      </c>
      <c r="Q1835" s="746">
        <v>1</v>
      </c>
      <c r="R1835" s="728">
        <v>4</v>
      </c>
      <c r="S1835" s="746">
        <v>1</v>
      </c>
      <c r="T1835" s="813">
        <v>2</v>
      </c>
      <c r="U1835" s="769">
        <v>1</v>
      </c>
    </row>
    <row r="1836" spans="1:21" ht="14.4" customHeight="1" x14ac:dyDescent="0.3">
      <c r="A1836" s="727">
        <v>32</v>
      </c>
      <c r="B1836" s="728" t="s">
        <v>2677</v>
      </c>
      <c r="C1836" s="728" t="s">
        <v>2683</v>
      </c>
      <c r="D1836" s="811" t="s">
        <v>5087</v>
      </c>
      <c r="E1836" s="812" t="s">
        <v>2710</v>
      </c>
      <c r="F1836" s="728" t="s">
        <v>2678</v>
      </c>
      <c r="G1836" s="728" t="s">
        <v>3261</v>
      </c>
      <c r="H1836" s="728" t="s">
        <v>568</v>
      </c>
      <c r="I1836" s="728" t="s">
        <v>4249</v>
      </c>
      <c r="J1836" s="728" t="s">
        <v>1307</v>
      </c>
      <c r="K1836" s="728" t="s">
        <v>4250</v>
      </c>
      <c r="L1836" s="729">
        <v>0</v>
      </c>
      <c r="M1836" s="729">
        <v>0</v>
      </c>
      <c r="N1836" s="728">
        <v>2</v>
      </c>
      <c r="O1836" s="813">
        <v>0.5</v>
      </c>
      <c r="P1836" s="729">
        <v>0</v>
      </c>
      <c r="Q1836" s="746"/>
      <c r="R1836" s="728">
        <v>2</v>
      </c>
      <c r="S1836" s="746">
        <v>1</v>
      </c>
      <c r="T1836" s="813">
        <v>0.5</v>
      </c>
      <c r="U1836" s="769">
        <v>1</v>
      </c>
    </row>
    <row r="1837" spans="1:21" ht="14.4" customHeight="1" x14ac:dyDescent="0.3">
      <c r="A1837" s="727">
        <v>32</v>
      </c>
      <c r="B1837" s="728" t="s">
        <v>2677</v>
      </c>
      <c r="C1837" s="728" t="s">
        <v>2683</v>
      </c>
      <c r="D1837" s="811" t="s">
        <v>5087</v>
      </c>
      <c r="E1837" s="812" t="s">
        <v>2710</v>
      </c>
      <c r="F1837" s="728" t="s">
        <v>2678</v>
      </c>
      <c r="G1837" s="728" t="s">
        <v>3912</v>
      </c>
      <c r="H1837" s="728" t="s">
        <v>568</v>
      </c>
      <c r="I1837" s="728" t="s">
        <v>3913</v>
      </c>
      <c r="J1837" s="728" t="s">
        <v>3914</v>
      </c>
      <c r="K1837" s="728" t="s">
        <v>3915</v>
      </c>
      <c r="L1837" s="729">
        <v>4068.87</v>
      </c>
      <c r="M1837" s="729">
        <v>4068.87</v>
      </c>
      <c r="N1837" s="728">
        <v>1</v>
      </c>
      <c r="O1837" s="813">
        <v>0.5</v>
      </c>
      <c r="P1837" s="729"/>
      <c r="Q1837" s="746">
        <v>0</v>
      </c>
      <c r="R1837" s="728"/>
      <c r="S1837" s="746">
        <v>0</v>
      </c>
      <c r="T1837" s="813"/>
      <c r="U1837" s="769">
        <v>0</v>
      </c>
    </row>
    <row r="1838" spans="1:21" ht="14.4" customHeight="1" x14ac:dyDescent="0.3">
      <c r="A1838" s="727">
        <v>32</v>
      </c>
      <c r="B1838" s="728" t="s">
        <v>2677</v>
      </c>
      <c r="C1838" s="728" t="s">
        <v>2683</v>
      </c>
      <c r="D1838" s="811" t="s">
        <v>5087</v>
      </c>
      <c r="E1838" s="812" t="s">
        <v>2710</v>
      </c>
      <c r="F1838" s="728" t="s">
        <v>2678</v>
      </c>
      <c r="G1838" s="728" t="s">
        <v>2788</v>
      </c>
      <c r="H1838" s="728" t="s">
        <v>568</v>
      </c>
      <c r="I1838" s="728" t="s">
        <v>4251</v>
      </c>
      <c r="J1838" s="728" t="s">
        <v>4252</v>
      </c>
      <c r="K1838" s="728" t="s">
        <v>3646</v>
      </c>
      <c r="L1838" s="729">
        <v>122.87</v>
      </c>
      <c r="M1838" s="729">
        <v>245.74</v>
      </c>
      <c r="N1838" s="728">
        <v>2</v>
      </c>
      <c r="O1838" s="813">
        <v>0.5</v>
      </c>
      <c r="P1838" s="729"/>
      <c r="Q1838" s="746">
        <v>0</v>
      </c>
      <c r="R1838" s="728"/>
      <c r="S1838" s="746">
        <v>0</v>
      </c>
      <c r="T1838" s="813"/>
      <c r="U1838" s="769">
        <v>0</v>
      </c>
    </row>
    <row r="1839" spans="1:21" ht="14.4" customHeight="1" x14ac:dyDescent="0.3">
      <c r="A1839" s="727">
        <v>32</v>
      </c>
      <c r="B1839" s="728" t="s">
        <v>2677</v>
      </c>
      <c r="C1839" s="728" t="s">
        <v>2683</v>
      </c>
      <c r="D1839" s="811" t="s">
        <v>5087</v>
      </c>
      <c r="E1839" s="812" t="s">
        <v>2710</v>
      </c>
      <c r="F1839" s="728" t="s">
        <v>2678</v>
      </c>
      <c r="G1839" s="728" t="s">
        <v>2788</v>
      </c>
      <c r="H1839" s="728" t="s">
        <v>568</v>
      </c>
      <c r="I1839" s="728" t="s">
        <v>4251</v>
      </c>
      <c r="J1839" s="728" t="s">
        <v>4252</v>
      </c>
      <c r="K1839" s="728" t="s">
        <v>3646</v>
      </c>
      <c r="L1839" s="729">
        <v>103.64</v>
      </c>
      <c r="M1839" s="729">
        <v>103.64</v>
      </c>
      <c r="N1839" s="728">
        <v>1</v>
      </c>
      <c r="O1839" s="813">
        <v>0.5</v>
      </c>
      <c r="P1839" s="729"/>
      <c r="Q1839" s="746">
        <v>0</v>
      </c>
      <c r="R1839" s="728"/>
      <c r="S1839" s="746">
        <v>0</v>
      </c>
      <c r="T1839" s="813"/>
      <c r="U1839" s="769">
        <v>0</v>
      </c>
    </row>
    <row r="1840" spans="1:21" ht="14.4" customHeight="1" x14ac:dyDescent="0.3">
      <c r="A1840" s="727">
        <v>32</v>
      </c>
      <c r="B1840" s="728" t="s">
        <v>2677</v>
      </c>
      <c r="C1840" s="728" t="s">
        <v>2683</v>
      </c>
      <c r="D1840" s="811" t="s">
        <v>5087</v>
      </c>
      <c r="E1840" s="812" t="s">
        <v>2710</v>
      </c>
      <c r="F1840" s="728" t="s">
        <v>2678</v>
      </c>
      <c r="G1840" s="728" t="s">
        <v>2742</v>
      </c>
      <c r="H1840" s="728" t="s">
        <v>568</v>
      </c>
      <c r="I1840" s="728" t="s">
        <v>2743</v>
      </c>
      <c r="J1840" s="728" t="s">
        <v>692</v>
      </c>
      <c r="K1840" s="728" t="s">
        <v>2744</v>
      </c>
      <c r="L1840" s="729">
        <v>154.36000000000001</v>
      </c>
      <c r="M1840" s="729">
        <v>463.08000000000004</v>
      </c>
      <c r="N1840" s="728">
        <v>3</v>
      </c>
      <c r="O1840" s="813">
        <v>3</v>
      </c>
      <c r="P1840" s="729">
        <v>463.08000000000004</v>
      </c>
      <c r="Q1840" s="746">
        <v>1</v>
      </c>
      <c r="R1840" s="728">
        <v>3</v>
      </c>
      <c r="S1840" s="746">
        <v>1</v>
      </c>
      <c r="T1840" s="813">
        <v>3</v>
      </c>
      <c r="U1840" s="769">
        <v>1</v>
      </c>
    </row>
    <row r="1841" spans="1:21" ht="14.4" customHeight="1" x14ac:dyDescent="0.3">
      <c r="A1841" s="727">
        <v>32</v>
      </c>
      <c r="B1841" s="728" t="s">
        <v>2677</v>
      </c>
      <c r="C1841" s="728" t="s">
        <v>2683</v>
      </c>
      <c r="D1841" s="811" t="s">
        <v>5087</v>
      </c>
      <c r="E1841" s="812" t="s">
        <v>2710</v>
      </c>
      <c r="F1841" s="728" t="s">
        <v>2678</v>
      </c>
      <c r="G1841" s="728" t="s">
        <v>2742</v>
      </c>
      <c r="H1841" s="728" t="s">
        <v>661</v>
      </c>
      <c r="I1841" s="728" t="s">
        <v>2218</v>
      </c>
      <c r="J1841" s="728" t="s">
        <v>662</v>
      </c>
      <c r="K1841" s="728" t="s">
        <v>2219</v>
      </c>
      <c r="L1841" s="729">
        <v>154.36000000000001</v>
      </c>
      <c r="M1841" s="729">
        <v>154.36000000000001</v>
      </c>
      <c r="N1841" s="728">
        <v>1</v>
      </c>
      <c r="O1841" s="813">
        <v>1</v>
      </c>
      <c r="P1841" s="729">
        <v>154.36000000000001</v>
      </c>
      <c r="Q1841" s="746">
        <v>1</v>
      </c>
      <c r="R1841" s="728">
        <v>1</v>
      </c>
      <c r="S1841" s="746">
        <v>1</v>
      </c>
      <c r="T1841" s="813">
        <v>1</v>
      </c>
      <c r="U1841" s="769">
        <v>1</v>
      </c>
    </row>
    <row r="1842" spans="1:21" ht="14.4" customHeight="1" x14ac:dyDescent="0.3">
      <c r="A1842" s="727">
        <v>32</v>
      </c>
      <c r="B1842" s="728" t="s">
        <v>2677</v>
      </c>
      <c r="C1842" s="728" t="s">
        <v>2683</v>
      </c>
      <c r="D1842" s="811" t="s">
        <v>5087</v>
      </c>
      <c r="E1842" s="812" t="s">
        <v>2710</v>
      </c>
      <c r="F1842" s="728" t="s">
        <v>2678</v>
      </c>
      <c r="G1842" s="728" t="s">
        <v>3446</v>
      </c>
      <c r="H1842" s="728" t="s">
        <v>568</v>
      </c>
      <c r="I1842" s="728" t="s">
        <v>3447</v>
      </c>
      <c r="J1842" s="728" t="s">
        <v>3448</v>
      </c>
      <c r="K1842" s="728" t="s">
        <v>3449</v>
      </c>
      <c r="L1842" s="729">
        <v>9989.3700000000008</v>
      </c>
      <c r="M1842" s="729">
        <v>19978.740000000002</v>
      </c>
      <c r="N1842" s="728">
        <v>2</v>
      </c>
      <c r="O1842" s="813">
        <v>1</v>
      </c>
      <c r="P1842" s="729">
        <v>19978.740000000002</v>
      </c>
      <c r="Q1842" s="746">
        <v>1</v>
      </c>
      <c r="R1842" s="728">
        <v>2</v>
      </c>
      <c r="S1842" s="746">
        <v>1</v>
      </c>
      <c r="T1842" s="813">
        <v>1</v>
      </c>
      <c r="U1842" s="769">
        <v>1</v>
      </c>
    </row>
    <row r="1843" spans="1:21" ht="14.4" customHeight="1" x14ac:dyDescent="0.3">
      <c r="A1843" s="727">
        <v>32</v>
      </c>
      <c r="B1843" s="728" t="s">
        <v>2677</v>
      </c>
      <c r="C1843" s="728" t="s">
        <v>2683</v>
      </c>
      <c r="D1843" s="811" t="s">
        <v>5087</v>
      </c>
      <c r="E1843" s="812" t="s">
        <v>2710</v>
      </c>
      <c r="F1843" s="728" t="s">
        <v>2678</v>
      </c>
      <c r="G1843" s="728" t="s">
        <v>3126</v>
      </c>
      <c r="H1843" s="728" t="s">
        <v>568</v>
      </c>
      <c r="I1843" s="728" t="s">
        <v>4253</v>
      </c>
      <c r="J1843" s="728" t="s">
        <v>4254</v>
      </c>
      <c r="K1843" s="728" t="s">
        <v>3459</v>
      </c>
      <c r="L1843" s="729">
        <v>392.42</v>
      </c>
      <c r="M1843" s="729">
        <v>392.42</v>
      </c>
      <c r="N1843" s="728">
        <v>1</v>
      </c>
      <c r="O1843" s="813">
        <v>0.5</v>
      </c>
      <c r="P1843" s="729"/>
      <c r="Q1843" s="746">
        <v>0</v>
      </c>
      <c r="R1843" s="728"/>
      <c r="S1843" s="746">
        <v>0</v>
      </c>
      <c r="T1843" s="813"/>
      <c r="U1843" s="769">
        <v>0</v>
      </c>
    </row>
    <row r="1844" spans="1:21" ht="14.4" customHeight="1" x14ac:dyDescent="0.3">
      <c r="A1844" s="727">
        <v>32</v>
      </c>
      <c r="B1844" s="728" t="s">
        <v>2677</v>
      </c>
      <c r="C1844" s="728" t="s">
        <v>2683</v>
      </c>
      <c r="D1844" s="811" t="s">
        <v>5087</v>
      </c>
      <c r="E1844" s="812" t="s">
        <v>2710</v>
      </c>
      <c r="F1844" s="728" t="s">
        <v>2678</v>
      </c>
      <c r="G1844" s="728" t="s">
        <v>3126</v>
      </c>
      <c r="H1844" s="728" t="s">
        <v>661</v>
      </c>
      <c r="I1844" s="728" t="s">
        <v>3267</v>
      </c>
      <c r="J1844" s="728" t="s">
        <v>3268</v>
      </c>
      <c r="K1844" s="728" t="s">
        <v>3269</v>
      </c>
      <c r="L1844" s="729">
        <v>353.18</v>
      </c>
      <c r="M1844" s="729">
        <v>353.18</v>
      </c>
      <c r="N1844" s="728">
        <v>1</v>
      </c>
      <c r="O1844" s="813">
        <v>0.5</v>
      </c>
      <c r="P1844" s="729">
        <v>353.18</v>
      </c>
      <c r="Q1844" s="746">
        <v>1</v>
      </c>
      <c r="R1844" s="728">
        <v>1</v>
      </c>
      <c r="S1844" s="746">
        <v>1</v>
      </c>
      <c r="T1844" s="813">
        <v>0.5</v>
      </c>
      <c r="U1844" s="769">
        <v>1</v>
      </c>
    </row>
    <row r="1845" spans="1:21" ht="14.4" customHeight="1" x14ac:dyDescent="0.3">
      <c r="A1845" s="727">
        <v>32</v>
      </c>
      <c r="B1845" s="728" t="s">
        <v>2677</v>
      </c>
      <c r="C1845" s="728" t="s">
        <v>2683</v>
      </c>
      <c r="D1845" s="811" t="s">
        <v>5087</v>
      </c>
      <c r="E1845" s="812" t="s">
        <v>2710</v>
      </c>
      <c r="F1845" s="728" t="s">
        <v>2678</v>
      </c>
      <c r="G1845" s="728" t="s">
        <v>3126</v>
      </c>
      <c r="H1845" s="728" t="s">
        <v>568</v>
      </c>
      <c r="I1845" s="728" t="s">
        <v>4255</v>
      </c>
      <c r="J1845" s="728" t="s">
        <v>4256</v>
      </c>
      <c r="K1845" s="728" t="s">
        <v>2463</v>
      </c>
      <c r="L1845" s="729">
        <v>176.59</v>
      </c>
      <c r="M1845" s="729">
        <v>176.59</v>
      </c>
      <c r="N1845" s="728">
        <v>1</v>
      </c>
      <c r="O1845" s="813">
        <v>0.5</v>
      </c>
      <c r="P1845" s="729">
        <v>176.59</v>
      </c>
      <c r="Q1845" s="746">
        <v>1</v>
      </c>
      <c r="R1845" s="728">
        <v>1</v>
      </c>
      <c r="S1845" s="746">
        <v>1</v>
      </c>
      <c r="T1845" s="813">
        <v>0.5</v>
      </c>
      <c r="U1845" s="769">
        <v>1</v>
      </c>
    </row>
    <row r="1846" spans="1:21" ht="14.4" customHeight="1" x14ac:dyDescent="0.3">
      <c r="A1846" s="727">
        <v>32</v>
      </c>
      <c r="B1846" s="728" t="s">
        <v>2677</v>
      </c>
      <c r="C1846" s="728" t="s">
        <v>2683</v>
      </c>
      <c r="D1846" s="811" t="s">
        <v>5087</v>
      </c>
      <c r="E1846" s="812" t="s">
        <v>2710</v>
      </c>
      <c r="F1846" s="728" t="s">
        <v>2678</v>
      </c>
      <c r="G1846" s="728" t="s">
        <v>3126</v>
      </c>
      <c r="H1846" s="728" t="s">
        <v>568</v>
      </c>
      <c r="I1846" s="728" t="s">
        <v>4257</v>
      </c>
      <c r="J1846" s="728" t="s">
        <v>4258</v>
      </c>
      <c r="K1846" s="728" t="s">
        <v>2463</v>
      </c>
      <c r="L1846" s="729">
        <v>176.59</v>
      </c>
      <c r="M1846" s="729">
        <v>176.59</v>
      </c>
      <c r="N1846" s="728">
        <v>1</v>
      </c>
      <c r="O1846" s="813">
        <v>0.5</v>
      </c>
      <c r="P1846" s="729">
        <v>176.59</v>
      </c>
      <c r="Q1846" s="746">
        <v>1</v>
      </c>
      <c r="R1846" s="728">
        <v>1</v>
      </c>
      <c r="S1846" s="746">
        <v>1</v>
      </c>
      <c r="T1846" s="813">
        <v>0.5</v>
      </c>
      <c r="U1846" s="769">
        <v>1</v>
      </c>
    </row>
    <row r="1847" spans="1:21" ht="14.4" customHeight="1" x14ac:dyDescent="0.3">
      <c r="A1847" s="727">
        <v>32</v>
      </c>
      <c r="B1847" s="728" t="s">
        <v>2677</v>
      </c>
      <c r="C1847" s="728" t="s">
        <v>2683</v>
      </c>
      <c r="D1847" s="811" t="s">
        <v>5087</v>
      </c>
      <c r="E1847" s="812" t="s">
        <v>2710</v>
      </c>
      <c r="F1847" s="728" t="s">
        <v>2678</v>
      </c>
      <c r="G1847" s="728" t="s">
        <v>3126</v>
      </c>
      <c r="H1847" s="728" t="s">
        <v>568</v>
      </c>
      <c r="I1847" s="728" t="s">
        <v>4259</v>
      </c>
      <c r="J1847" s="728" t="s">
        <v>4258</v>
      </c>
      <c r="K1847" s="728" t="s">
        <v>3777</v>
      </c>
      <c r="L1847" s="729">
        <v>353.18</v>
      </c>
      <c r="M1847" s="729">
        <v>706.36</v>
      </c>
      <c r="N1847" s="728">
        <v>2</v>
      </c>
      <c r="O1847" s="813">
        <v>1</v>
      </c>
      <c r="P1847" s="729"/>
      <c r="Q1847" s="746">
        <v>0</v>
      </c>
      <c r="R1847" s="728"/>
      <c r="S1847" s="746">
        <v>0</v>
      </c>
      <c r="T1847" s="813"/>
      <c r="U1847" s="769">
        <v>0</v>
      </c>
    </row>
    <row r="1848" spans="1:21" ht="14.4" customHeight="1" x14ac:dyDescent="0.3">
      <c r="A1848" s="727">
        <v>32</v>
      </c>
      <c r="B1848" s="728" t="s">
        <v>2677</v>
      </c>
      <c r="C1848" s="728" t="s">
        <v>2683</v>
      </c>
      <c r="D1848" s="811" t="s">
        <v>5087</v>
      </c>
      <c r="E1848" s="812" t="s">
        <v>2710</v>
      </c>
      <c r="F1848" s="728" t="s">
        <v>2678</v>
      </c>
      <c r="G1848" s="728" t="s">
        <v>3126</v>
      </c>
      <c r="H1848" s="728" t="s">
        <v>661</v>
      </c>
      <c r="I1848" s="728" t="s">
        <v>3923</v>
      </c>
      <c r="J1848" s="728" t="s">
        <v>2184</v>
      </c>
      <c r="K1848" s="728" t="s">
        <v>2364</v>
      </c>
      <c r="L1848" s="729">
        <v>196.21</v>
      </c>
      <c r="M1848" s="729">
        <v>392.42</v>
      </c>
      <c r="N1848" s="728">
        <v>2</v>
      </c>
      <c r="O1848" s="813">
        <v>1</v>
      </c>
      <c r="P1848" s="729">
        <v>392.42</v>
      </c>
      <c r="Q1848" s="746">
        <v>1</v>
      </c>
      <c r="R1848" s="728">
        <v>2</v>
      </c>
      <c r="S1848" s="746">
        <v>1</v>
      </c>
      <c r="T1848" s="813">
        <v>1</v>
      </c>
      <c r="U1848" s="769">
        <v>1</v>
      </c>
    </row>
    <row r="1849" spans="1:21" ht="14.4" customHeight="1" x14ac:dyDescent="0.3">
      <c r="A1849" s="727">
        <v>32</v>
      </c>
      <c r="B1849" s="728" t="s">
        <v>2677</v>
      </c>
      <c r="C1849" s="728" t="s">
        <v>2683</v>
      </c>
      <c r="D1849" s="811" t="s">
        <v>5087</v>
      </c>
      <c r="E1849" s="812" t="s">
        <v>2710</v>
      </c>
      <c r="F1849" s="728" t="s">
        <v>2678</v>
      </c>
      <c r="G1849" s="728" t="s">
        <v>3126</v>
      </c>
      <c r="H1849" s="728" t="s">
        <v>661</v>
      </c>
      <c r="I1849" s="728" t="s">
        <v>3700</v>
      </c>
      <c r="J1849" s="728" t="s">
        <v>2184</v>
      </c>
      <c r="K1849" s="728" t="s">
        <v>3459</v>
      </c>
      <c r="L1849" s="729">
        <v>392.42</v>
      </c>
      <c r="M1849" s="729">
        <v>1962.1</v>
      </c>
      <c r="N1849" s="728">
        <v>5</v>
      </c>
      <c r="O1849" s="813">
        <v>3.5</v>
      </c>
      <c r="P1849" s="729">
        <v>784.84</v>
      </c>
      <c r="Q1849" s="746">
        <v>0.4</v>
      </c>
      <c r="R1849" s="728">
        <v>2</v>
      </c>
      <c r="S1849" s="746">
        <v>0.4</v>
      </c>
      <c r="T1849" s="813">
        <v>1.5</v>
      </c>
      <c r="U1849" s="769">
        <v>0.42857142857142855</v>
      </c>
    </row>
    <row r="1850" spans="1:21" ht="14.4" customHeight="1" x14ac:dyDescent="0.3">
      <c r="A1850" s="727">
        <v>32</v>
      </c>
      <c r="B1850" s="728" t="s">
        <v>2677</v>
      </c>
      <c r="C1850" s="728" t="s">
        <v>2683</v>
      </c>
      <c r="D1850" s="811" t="s">
        <v>5087</v>
      </c>
      <c r="E1850" s="812" t="s">
        <v>2710</v>
      </c>
      <c r="F1850" s="728" t="s">
        <v>2678</v>
      </c>
      <c r="G1850" s="728" t="s">
        <v>3126</v>
      </c>
      <c r="H1850" s="728" t="s">
        <v>661</v>
      </c>
      <c r="I1850" s="728" t="s">
        <v>3700</v>
      </c>
      <c r="J1850" s="728" t="s">
        <v>2184</v>
      </c>
      <c r="K1850" s="728" t="s">
        <v>3459</v>
      </c>
      <c r="L1850" s="729">
        <v>310.58999999999997</v>
      </c>
      <c r="M1850" s="729">
        <v>621.17999999999995</v>
      </c>
      <c r="N1850" s="728">
        <v>2</v>
      </c>
      <c r="O1850" s="813">
        <v>1</v>
      </c>
      <c r="P1850" s="729">
        <v>310.58999999999997</v>
      </c>
      <c r="Q1850" s="746">
        <v>0.5</v>
      </c>
      <c r="R1850" s="728">
        <v>1</v>
      </c>
      <c r="S1850" s="746">
        <v>0.5</v>
      </c>
      <c r="T1850" s="813">
        <v>0.5</v>
      </c>
      <c r="U1850" s="769">
        <v>0.5</v>
      </c>
    </row>
    <row r="1851" spans="1:21" ht="14.4" customHeight="1" x14ac:dyDescent="0.3">
      <c r="A1851" s="727">
        <v>32</v>
      </c>
      <c r="B1851" s="728" t="s">
        <v>2677</v>
      </c>
      <c r="C1851" s="728" t="s">
        <v>2683</v>
      </c>
      <c r="D1851" s="811" t="s">
        <v>5087</v>
      </c>
      <c r="E1851" s="812" t="s">
        <v>2710</v>
      </c>
      <c r="F1851" s="728" t="s">
        <v>2678</v>
      </c>
      <c r="G1851" s="728" t="s">
        <v>3126</v>
      </c>
      <c r="H1851" s="728" t="s">
        <v>661</v>
      </c>
      <c r="I1851" s="728" t="s">
        <v>3924</v>
      </c>
      <c r="J1851" s="728" t="s">
        <v>2184</v>
      </c>
      <c r="K1851" s="728" t="s">
        <v>3925</v>
      </c>
      <c r="L1851" s="729">
        <v>603.73</v>
      </c>
      <c r="M1851" s="729">
        <v>1207.46</v>
      </c>
      <c r="N1851" s="728">
        <v>2</v>
      </c>
      <c r="O1851" s="813">
        <v>1</v>
      </c>
      <c r="P1851" s="729">
        <v>603.73</v>
      </c>
      <c r="Q1851" s="746">
        <v>0.5</v>
      </c>
      <c r="R1851" s="728">
        <v>1</v>
      </c>
      <c r="S1851" s="746">
        <v>0.5</v>
      </c>
      <c r="T1851" s="813">
        <v>0.5</v>
      </c>
      <c r="U1851" s="769">
        <v>0.5</v>
      </c>
    </row>
    <row r="1852" spans="1:21" ht="14.4" customHeight="1" x14ac:dyDescent="0.3">
      <c r="A1852" s="727">
        <v>32</v>
      </c>
      <c r="B1852" s="728" t="s">
        <v>2677</v>
      </c>
      <c r="C1852" s="728" t="s">
        <v>2683</v>
      </c>
      <c r="D1852" s="811" t="s">
        <v>5087</v>
      </c>
      <c r="E1852" s="812" t="s">
        <v>2710</v>
      </c>
      <c r="F1852" s="728" t="s">
        <v>2678</v>
      </c>
      <c r="G1852" s="728" t="s">
        <v>3705</v>
      </c>
      <c r="H1852" s="728" t="s">
        <v>568</v>
      </c>
      <c r="I1852" s="728" t="s">
        <v>4260</v>
      </c>
      <c r="J1852" s="728" t="s">
        <v>3707</v>
      </c>
      <c r="K1852" s="728" t="s">
        <v>4261</v>
      </c>
      <c r="L1852" s="729">
        <v>159.08000000000001</v>
      </c>
      <c r="M1852" s="729">
        <v>159.08000000000001</v>
      </c>
      <c r="N1852" s="728">
        <v>1</v>
      </c>
      <c r="O1852" s="813">
        <v>0.5</v>
      </c>
      <c r="P1852" s="729"/>
      <c r="Q1852" s="746">
        <v>0</v>
      </c>
      <c r="R1852" s="728"/>
      <c r="S1852" s="746">
        <v>0</v>
      </c>
      <c r="T1852" s="813"/>
      <c r="U1852" s="769">
        <v>0</v>
      </c>
    </row>
    <row r="1853" spans="1:21" ht="14.4" customHeight="1" x14ac:dyDescent="0.3">
      <c r="A1853" s="727">
        <v>32</v>
      </c>
      <c r="B1853" s="728" t="s">
        <v>2677</v>
      </c>
      <c r="C1853" s="728" t="s">
        <v>2683</v>
      </c>
      <c r="D1853" s="811" t="s">
        <v>5087</v>
      </c>
      <c r="E1853" s="812" t="s">
        <v>2710</v>
      </c>
      <c r="F1853" s="728" t="s">
        <v>2678</v>
      </c>
      <c r="G1853" s="728" t="s">
        <v>3705</v>
      </c>
      <c r="H1853" s="728" t="s">
        <v>568</v>
      </c>
      <c r="I1853" s="728" t="s">
        <v>4262</v>
      </c>
      <c r="J1853" s="728" t="s">
        <v>3707</v>
      </c>
      <c r="K1853" s="728" t="s">
        <v>3708</v>
      </c>
      <c r="L1853" s="729">
        <v>318.16000000000003</v>
      </c>
      <c r="M1853" s="729">
        <v>318.16000000000003</v>
      </c>
      <c r="N1853" s="728">
        <v>1</v>
      </c>
      <c r="O1853" s="813">
        <v>0.5</v>
      </c>
      <c r="P1853" s="729"/>
      <c r="Q1853" s="746">
        <v>0</v>
      </c>
      <c r="R1853" s="728"/>
      <c r="S1853" s="746">
        <v>0</v>
      </c>
      <c r="T1853" s="813"/>
      <c r="U1853" s="769">
        <v>0</v>
      </c>
    </row>
    <row r="1854" spans="1:21" ht="14.4" customHeight="1" x14ac:dyDescent="0.3">
      <c r="A1854" s="727">
        <v>32</v>
      </c>
      <c r="B1854" s="728" t="s">
        <v>2677</v>
      </c>
      <c r="C1854" s="728" t="s">
        <v>2683</v>
      </c>
      <c r="D1854" s="811" t="s">
        <v>5087</v>
      </c>
      <c r="E1854" s="812" t="s">
        <v>2710</v>
      </c>
      <c r="F1854" s="728" t="s">
        <v>2678</v>
      </c>
      <c r="G1854" s="728" t="s">
        <v>3454</v>
      </c>
      <c r="H1854" s="728" t="s">
        <v>568</v>
      </c>
      <c r="I1854" s="728" t="s">
        <v>4263</v>
      </c>
      <c r="J1854" s="728" t="s">
        <v>4264</v>
      </c>
      <c r="K1854" s="728" t="s">
        <v>2243</v>
      </c>
      <c r="L1854" s="729">
        <v>119.7</v>
      </c>
      <c r="M1854" s="729">
        <v>239.4</v>
      </c>
      <c r="N1854" s="728">
        <v>2</v>
      </c>
      <c r="O1854" s="813">
        <v>2</v>
      </c>
      <c r="P1854" s="729">
        <v>119.7</v>
      </c>
      <c r="Q1854" s="746">
        <v>0.5</v>
      </c>
      <c r="R1854" s="728">
        <v>1</v>
      </c>
      <c r="S1854" s="746">
        <v>0.5</v>
      </c>
      <c r="T1854" s="813">
        <v>1</v>
      </c>
      <c r="U1854" s="769">
        <v>0.5</v>
      </c>
    </row>
    <row r="1855" spans="1:21" ht="14.4" customHeight="1" x14ac:dyDescent="0.3">
      <c r="A1855" s="727">
        <v>32</v>
      </c>
      <c r="B1855" s="728" t="s">
        <v>2677</v>
      </c>
      <c r="C1855" s="728" t="s">
        <v>2683</v>
      </c>
      <c r="D1855" s="811" t="s">
        <v>5087</v>
      </c>
      <c r="E1855" s="812" t="s">
        <v>2710</v>
      </c>
      <c r="F1855" s="728" t="s">
        <v>2678</v>
      </c>
      <c r="G1855" s="728" t="s">
        <v>3454</v>
      </c>
      <c r="H1855" s="728" t="s">
        <v>661</v>
      </c>
      <c r="I1855" s="728" t="s">
        <v>2241</v>
      </c>
      <c r="J1855" s="728" t="s">
        <v>2242</v>
      </c>
      <c r="K1855" s="728" t="s">
        <v>2243</v>
      </c>
      <c r="L1855" s="729">
        <v>70.540000000000006</v>
      </c>
      <c r="M1855" s="729">
        <v>211.62</v>
      </c>
      <c r="N1855" s="728">
        <v>3</v>
      </c>
      <c r="O1855" s="813">
        <v>2</v>
      </c>
      <c r="P1855" s="729">
        <v>211.62</v>
      </c>
      <c r="Q1855" s="746">
        <v>1</v>
      </c>
      <c r="R1855" s="728">
        <v>3</v>
      </c>
      <c r="S1855" s="746">
        <v>1</v>
      </c>
      <c r="T1855" s="813">
        <v>2</v>
      </c>
      <c r="U1855" s="769">
        <v>1</v>
      </c>
    </row>
    <row r="1856" spans="1:21" ht="14.4" customHeight="1" x14ac:dyDescent="0.3">
      <c r="A1856" s="727">
        <v>32</v>
      </c>
      <c r="B1856" s="728" t="s">
        <v>2677</v>
      </c>
      <c r="C1856" s="728" t="s">
        <v>2683</v>
      </c>
      <c r="D1856" s="811" t="s">
        <v>5087</v>
      </c>
      <c r="E1856" s="812" t="s">
        <v>2710</v>
      </c>
      <c r="F1856" s="728" t="s">
        <v>2678</v>
      </c>
      <c r="G1856" s="728" t="s">
        <v>3454</v>
      </c>
      <c r="H1856" s="728" t="s">
        <v>568</v>
      </c>
      <c r="I1856" s="728" t="s">
        <v>4265</v>
      </c>
      <c r="J1856" s="728" t="s">
        <v>4266</v>
      </c>
      <c r="K1856" s="728" t="s">
        <v>4267</v>
      </c>
      <c r="L1856" s="729">
        <v>59.85</v>
      </c>
      <c r="M1856" s="729">
        <v>119.7</v>
      </c>
      <c r="N1856" s="728">
        <v>2</v>
      </c>
      <c r="O1856" s="813">
        <v>1</v>
      </c>
      <c r="P1856" s="729">
        <v>119.7</v>
      </c>
      <c r="Q1856" s="746">
        <v>1</v>
      </c>
      <c r="R1856" s="728">
        <v>2</v>
      </c>
      <c r="S1856" s="746">
        <v>1</v>
      </c>
      <c r="T1856" s="813">
        <v>1</v>
      </c>
      <c r="U1856" s="769">
        <v>1</v>
      </c>
    </row>
    <row r="1857" spans="1:21" ht="14.4" customHeight="1" x14ac:dyDescent="0.3">
      <c r="A1857" s="727">
        <v>32</v>
      </c>
      <c r="B1857" s="728" t="s">
        <v>2677</v>
      </c>
      <c r="C1857" s="728" t="s">
        <v>2683</v>
      </c>
      <c r="D1857" s="811" t="s">
        <v>5087</v>
      </c>
      <c r="E1857" s="812" t="s">
        <v>2710</v>
      </c>
      <c r="F1857" s="728" t="s">
        <v>2678</v>
      </c>
      <c r="G1857" s="728" t="s">
        <v>2745</v>
      </c>
      <c r="H1857" s="728" t="s">
        <v>568</v>
      </c>
      <c r="I1857" s="728" t="s">
        <v>4268</v>
      </c>
      <c r="J1857" s="728" t="s">
        <v>4269</v>
      </c>
      <c r="K1857" s="728" t="s">
        <v>3459</v>
      </c>
      <c r="L1857" s="729">
        <v>234.07</v>
      </c>
      <c r="M1857" s="729">
        <v>234.07</v>
      </c>
      <c r="N1857" s="728">
        <v>1</v>
      </c>
      <c r="O1857" s="813">
        <v>0.5</v>
      </c>
      <c r="P1857" s="729">
        <v>234.07</v>
      </c>
      <c r="Q1857" s="746">
        <v>1</v>
      </c>
      <c r="R1857" s="728">
        <v>1</v>
      </c>
      <c r="S1857" s="746">
        <v>1</v>
      </c>
      <c r="T1857" s="813">
        <v>0.5</v>
      </c>
      <c r="U1857" s="769">
        <v>1</v>
      </c>
    </row>
    <row r="1858" spans="1:21" ht="14.4" customHeight="1" x14ac:dyDescent="0.3">
      <c r="A1858" s="727">
        <v>32</v>
      </c>
      <c r="B1858" s="728" t="s">
        <v>2677</v>
      </c>
      <c r="C1858" s="728" t="s">
        <v>2683</v>
      </c>
      <c r="D1858" s="811" t="s">
        <v>5087</v>
      </c>
      <c r="E1858" s="812" t="s">
        <v>2710</v>
      </c>
      <c r="F1858" s="728" t="s">
        <v>2678</v>
      </c>
      <c r="G1858" s="728" t="s">
        <v>2745</v>
      </c>
      <c r="H1858" s="728" t="s">
        <v>568</v>
      </c>
      <c r="I1858" s="728" t="s">
        <v>3926</v>
      </c>
      <c r="J1858" s="728" t="s">
        <v>3927</v>
      </c>
      <c r="K1858" s="728" t="s">
        <v>3459</v>
      </c>
      <c r="L1858" s="729">
        <v>234.07</v>
      </c>
      <c r="M1858" s="729">
        <v>234.07</v>
      </c>
      <c r="N1858" s="728">
        <v>1</v>
      </c>
      <c r="O1858" s="813">
        <v>0.5</v>
      </c>
      <c r="P1858" s="729"/>
      <c r="Q1858" s="746">
        <v>0</v>
      </c>
      <c r="R1858" s="728"/>
      <c r="S1858" s="746">
        <v>0</v>
      </c>
      <c r="T1858" s="813"/>
      <c r="U1858" s="769">
        <v>0</v>
      </c>
    </row>
    <row r="1859" spans="1:21" ht="14.4" customHeight="1" x14ac:dyDescent="0.3">
      <c r="A1859" s="727">
        <v>32</v>
      </c>
      <c r="B1859" s="728" t="s">
        <v>2677</v>
      </c>
      <c r="C1859" s="728" t="s">
        <v>2683</v>
      </c>
      <c r="D1859" s="811" t="s">
        <v>5087</v>
      </c>
      <c r="E1859" s="812" t="s">
        <v>2710</v>
      </c>
      <c r="F1859" s="728" t="s">
        <v>2678</v>
      </c>
      <c r="G1859" s="728" t="s">
        <v>2745</v>
      </c>
      <c r="H1859" s="728" t="s">
        <v>661</v>
      </c>
      <c r="I1859" s="728" t="s">
        <v>2158</v>
      </c>
      <c r="J1859" s="728" t="s">
        <v>2159</v>
      </c>
      <c r="K1859" s="728" t="s">
        <v>2160</v>
      </c>
      <c r="L1859" s="729">
        <v>65.540000000000006</v>
      </c>
      <c r="M1859" s="729">
        <v>262.16000000000003</v>
      </c>
      <c r="N1859" s="728">
        <v>4</v>
      </c>
      <c r="O1859" s="813">
        <v>1</v>
      </c>
      <c r="P1859" s="729">
        <v>262.16000000000003</v>
      </c>
      <c r="Q1859" s="746">
        <v>1</v>
      </c>
      <c r="R1859" s="728">
        <v>4</v>
      </c>
      <c r="S1859" s="746">
        <v>1</v>
      </c>
      <c r="T1859" s="813">
        <v>1</v>
      </c>
      <c r="U1859" s="769">
        <v>1</v>
      </c>
    </row>
    <row r="1860" spans="1:21" ht="14.4" customHeight="1" x14ac:dyDescent="0.3">
      <c r="A1860" s="727">
        <v>32</v>
      </c>
      <c r="B1860" s="728" t="s">
        <v>2677</v>
      </c>
      <c r="C1860" s="728" t="s">
        <v>2683</v>
      </c>
      <c r="D1860" s="811" t="s">
        <v>5087</v>
      </c>
      <c r="E1860" s="812" t="s">
        <v>2710</v>
      </c>
      <c r="F1860" s="728" t="s">
        <v>2678</v>
      </c>
      <c r="G1860" s="728" t="s">
        <v>2745</v>
      </c>
      <c r="H1860" s="728" t="s">
        <v>661</v>
      </c>
      <c r="I1860" s="728" t="s">
        <v>3928</v>
      </c>
      <c r="J1860" s="728" t="s">
        <v>2159</v>
      </c>
      <c r="K1860" s="728" t="s">
        <v>3929</v>
      </c>
      <c r="L1860" s="729">
        <v>229.38</v>
      </c>
      <c r="M1860" s="729">
        <v>229.38</v>
      </c>
      <c r="N1860" s="728">
        <v>1</v>
      </c>
      <c r="O1860" s="813">
        <v>0.5</v>
      </c>
      <c r="P1860" s="729"/>
      <c r="Q1860" s="746">
        <v>0</v>
      </c>
      <c r="R1860" s="728"/>
      <c r="S1860" s="746">
        <v>0</v>
      </c>
      <c r="T1860" s="813"/>
      <c r="U1860" s="769">
        <v>0</v>
      </c>
    </row>
    <row r="1861" spans="1:21" ht="14.4" customHeight="1" x14ac:dyDescent="0.3">
      <c r="A1861" s="727">
        <v>32</v>
      </c>
      <c r="B1861" s="728" t="s">
        <v>2677</v>
      </c>
      <c r="C1861" s="728" t="s">
        <v>2683</v>
      </c>
      <c r="D1861" s="811" t="s">
        <v>5087</v>
      </c>
      <c r="E1861" s="812" t="s">
        <v>2710</v>
      </c>
      <c r="F1861" s="728" t="s">
        <v>2678</v>
      </c>
      <c r="G1861" s="728" t="s">
        <v>3130</v>
      </c>
      <c r="H1861" s="728" t="s">
        <v>661</v>
      </c>
      <c r="I1861" s="728" t="s">
        <v>3591</v>
      </c>
      <c r="J1861" s="728" t="s">
        <v>1753</v>
      </c>
      <c r="K1861" s="728" t="s">
        <v>2463</v>
      </c>
      <c r="L1861" s="729">
        <v>210.66</v>
      </c>
      <c r="M1861" s="729">
        <v>421.32</v>
      </c>
      <c r="N1861" s="728">
        <v>2</v>
      </c>
      <c r="O1861" s="813">
        <v>1</v>
      </c>
      <c r="P1861" s="729">
        <v>421.32</v>
      </c>
      <c r="Q1861" s="746">
        <v>1</v>
      </c>
      <c r="R1861" s="728">
        <v>2</v>
      </c>
      <c r="S1861" s="746">
        <v>1</v>
      </c>
      <c r="T1861" s="813">
        <v>1</v>
      </c>
      <c r="U1861" s="769">
        <v>1</v>
      </c>
    </row>
    <row r="1862" spans="1:21" ht="14.4" customHeight="1" x14ac:dyDescent="0.3">
      <c r="A1862" s="727">
        <v>32</v>
      </c>
      <c r="B1862" s="728" t="s">
        <v>2677</v>
      </c>
      <c r="C1862" s="728" t="s">
        <v>2683</v>
      </c>
      <c r="D1862" s="811" t="s">
        <v>5087</v>
      </c>
      <c r="E1862" s="812" t="s">
        <v>2710</v>
      </c>
      <c r="F1862" s="728" t="s">
        <v>2678</v>
      </c>
      <c r="G1862" s="728" t="s">
        <v>3130</v>
      </c>
      <c r="H1862" s="728" t="s">
        <v>568</v>
      </c>
      <c r="I1862" s="728" t="s">
        <v>4270</v>
      </c>
      <c r="J1862" s="728" t="s">
        <v>4271</v>
      </c>
      <c r="K1862" s="728" t="s">
        <v>2187</v>
      </c>
      <c r="L1862" s="729">
        <v>70.23</v>
      </c>
      <c r="M1862" s="729">
        <v>70.23</v>
      </c>
      <c r="N1862" s="728">
        <v>1</v>
      </c>
      <c r="O1862" s="813">
        <v>1</v>
      </c>
      <c r="P1862" s="729"/>
      <c r="Q1862" s="746">
        <v>0</v>
      </c>
      <c r="R1862" s="728"/>
      <c r="S1862" s="746">
        <v>0</v>
      </c>
      <c r="T1862" s="813"/>
      <c r="U1862" s="769">
        <v>0</v>
      </c>
    </row>
    <row r="1863" spans="1:21" ht="14.4" customHeight="1" x14ac:dyDescent="0.3">
      <c r="A1863" s="727">
        <v>32</v>
      </c>
      <c r="B1863" s="728" t="s">
        <v>2677</v>
      </c>
      <c r="C1863" s="728" t="s">
        <v>2683</v>
      </c>
      <c r="D1863" s="811" t="s">
        <v>5087</v>
      </c>
      <c r="E1863" s="812" t="s">
        <v>2710</v>
      </c>
      <c r="F1863" s="728" t="s">
        <v>2678</v>
      </c>
      <c r="G1863" s="728" t="s">
        <v>3130</v>
      </c>
      <c r="H1863" s="728" t="s">
        <v>568</v>
      </c>
      <c r="I1863" s="728" t="s">
        <v>4272</v>
      </c>
      <c r="J1863" s="728" t="s">
        <v>4273</v>
      </c>
      <c r="K1863" s="728" t="s">
        <v>2163</v>
      </c>
      <c r="L1863" s="729">
        <v>35.11</v>
      </c>
      <c r="M1863" s="729">
        <v>175.55</v>
      </c>
      <c r="N1863" s="728">
        <v>5</v>
      </c>
      <c r="O1863" s="813">
        <v>1</v>
      </c>
      <c r="P1863" s="729">
        <v>175.55</v>
      </c>
      <c r="Q1863" s="746">
        <v>1</v>
      </c>
      <c r="R1863" s="728">
        <v>5</v>
      </c>
      <c r="S1863" s="746">
        <v>1</v>
      </c>
      <c r="T1863" s="813">
        <v>1</v>
      </c>
      <c r="U1863" s="769">
        <v>1</v>
      </c>
    </row>
    <row r="1864" spans="1:21" ht="14.4" customHeight="1" x14ac:dyDescent="0.3">
      <c r="A1864" s="727">
        <v>32</v>
      </c>
      <c r="B1864" s="728" t="s">
        <v>2677</v>
      </c>
      <c r="C1864" s="728" t="s">
        <v>2683</v>
      </c>
      <c r="D1864" s="811" t="s">
        <v>5087</v>
      </c>
      <c r="E1864" s="812" t="s">
        <v>2710</v>
      </c>
      <c r="F1864" s="728" t="s">
        <v>2678</v>
      </c>
      <c r="G1864" s="728" t="s">
        <v>3130</v>
      </c>
      <c r="H1864" s="728" t="s">
        <v>568</v>
      </c>
      <c r="I1864" s="728" t="s">
        <v>4274</v>
      </c>
      <c r="J1864" s="728" t="s">
        <v>4275</v>
      </c>
      <c r="K1864" s="728" t="s">
        <v>4276</v>
      </c>
      <c r="L1864" s="729">
        <v>0</v>
      </c>
      <c r="M1864" s="729">
        <v>0</v>
      </c>
      <c r="N1864" s="728">
        <v>1</v>
      </c>
      <c r="O1864" s="813">
        <v>0.5</v>
      </c>
      <c r="P1864" s="729"/>
      <c r="Q1864" s="746"/>
      <c r="R1864" s="728"/>
      <c r="S1864" s="746">
        <v>0</v>
      </c>
      <c r="T1864" s="813"/>
      <c r="U1864" s="769">
        <v>0</v>
      </c>
    </row>
    <row r="1865" spans="1:21" ht="14.4" customHeight="1" x14ac:dyDescent="0.3">
      <c r="A1865" s="727">
        <v>32</v>
      </c>
      <c r="B1865" s="728" t="s">
        <v>2677</v>
      </c>
      <c r="C1865" s="728" t="s">
        <v>2683</v>
      </c>
      <c r="D1865" s="811" t="s">
        <v>5087</v>
      </c>
      <c r="E1865" s="812" t="s">
        <v>2710</v>
      </c>
      <c r="F1865" s="728" t="s">
        <v>2678</v>
      </c>
      <c r="G1865" s="728" t="s">
        <v>2940</v>
      </c>
      <c r="H1865" s="728" t="s">
        <v>568</v>
      </c>
      <c r="I1865" s="728" t="s">
        <v>3040</v>
      </c>
      <c r="J1865" s="728" t="s">
        <v>2942</v>
      </c>
      <c r="K1865" s="728" t="s">
        <v>2943</v>
      </c>
      <c r="L1865" s="729">
        <v>0</v>
      </c>
      <c r="M1865" s="729">
        <v>0</v>
      </c>
      <c r="N1865" s="728">
        <v>2</v>
      </c>
      <c r="O1865" s="813">
        <v>0.5</v>
      </c>
      <c r="P1865" s="729">
        <v>0</v>
      </c>
      <c r="Q1865" s="746"/>
      <c r="R1865" s="728">
        <v>2</v>
      </c>
      <c r="S1865" s="746">
        <v>1</v>
      </c>
      <c r="T1865" s="813">
        <v>0.5</v>
      </c>
      <c r="U1865" s="769">
        <v>1</v>
      </c>
    </row>
    <row r="1866" spans="1:21" ht="14.4" customHeight="1" x14ac:dyDescent="0.3">
      <c r="A1866" s="727">
        <v>32</v>
      </c>
      <c r="B1866" s="728" t="s">
        <v>2677</v>
      </c>
      <c r="C1866" s="728" t="s">
        <v>2683</v>
      </c>
      <c r="D1866" s="811" t="s">
        <v>5087</v>
      </c>
      <c r="E1866" s="812" t="s">
        <v>2710</v>
      </c>
      <c r="F1866" s="728" t="s">
        <v>2678</v>
      </c>
      <c r="G1866" s="728" t="s">
        <v>2940</v>
      </c>
      <c r="H1866" s="728" t="s">
        <v>568</v>
      </c>
      <c r="I1866" s="728" t="s">
        <v>3711</v>
      </c>
      <c r="J1866" s="728" t="s">
        <v>1035</v>
      </c>
      <c r="K1866" s="728" t="s">
        <v>3712</v>
      </c>
      <c r="L1866" s="729">
        <v>0</v>
      </c>
      <c r="M1866" s="729">
        <v>0</v>
      </c>
      <c r="N1866" s="728">
        <v>2</v>
      </c>
      <c r="O1866" s="813">
        <v>0.5</v>
      </c>
      <c r="P1866" s="729">
        <v>0</v>
      </c>
      <c r="Q1866" s="746"/>
      <c r="R1866" s="728">
        <v>2</v>
      </c>
      <c r="S1866" s="746">
        <v>1</v>
      </c>
      <c r="T1866" s="813">
        <v>0.5</v>
      </c>
      <c r="U1866" s="769">
        <v>1</v>
      </c>
    </row>
    <row r="1867" spans="1:21" ht="14.4" customHeight="1" x14ac:dyDescent="0.3">
      <c r="A1867" s="727">
        <v>32</v>
      </c>
      <c r="B1867" s="728" t="s">
        <v>2677</v>
      </c>
      <c r="C1867" s="728" t="s">
        <v>2683</v>
      </c>
      <c r="D1867" s="811" t="s">
        <v>5087</v>
      </c>
      <c r="E1867" s="812" t="s">
        <v>2710</v>
      </c>
      <c r="F1867" s="728" t="s">
        <v>2678</v>
      </c>
      <c r="G1867" s="728" t="s">
        <v>2940</v>
      </c>
      <c r="H1867" s="728" t="s">
        <v>568</v>
      </c>
      <c r="I1867" s="728" t="s">
        <v>2941</v>
      </c>
      <c r="J1867" s="728" t="s">
        <v>2942</v>
      </c>
      <c r="K1867" s="728" t="s">
        <v>2943</v>
      </c>
      <c r="L1867" s="729">
        <v>0</v>
      </c>
      <c r="M1867" s="729">
        <v>0</v>
      </c>
      <c r="N1867" s="728">
        <v>3</v>
      </c>
      <c r="O1867" s="813">
        <v>1</v>
      </c>
      <c r="P1867" s="729">
        <v>0</v>
      </c>
      <c r="Q1867" s="746"/>
      <c r="R1867" s="728">
        <v>3</v>
      </c>
      <c r="S1867" s="746">
        <v>1</v>
      </c>
      <c r="T1867" s="813">
        <v>1</v>
      </c>
      <c r="U1867" s="769">
        <v>1</v>
      </c>
    </row>
    <row r="1868" spans="1:21" ht="14.4" customHeight="1" x14ac:dyDescent="0.3">
      <c r="A1868" s="727">
        <v>32</v>
      </c>
      <c r="B1868" s="728" t="s">
        <v>2677</v>
      </c>
      <c r="C1868" s="728" t="s">
        <v>2683</v>
      </c>
      <c r="D1868" s="811" t="s">
        <v>5087</v>
      </c>
      <c r="E1868" s="812" t="s">
        <v>2710</v>
      </c>
      <c r="F1868" s="728" t="s">
        <v>2678</v>
      </c>
      <c r="G1868" s="728" t="s">
        <v>2940</v>
      </c>
      <c r="H1868" s="728" t="s">
        <v>568</v>
      </c>
      <c r="I1868" s="728" t="s">
        <v>3803</v>
      </c>
      <c r="J1868" s="728" t="s">
        <v>2942</v>
      </c>
      <c r="K1868" s="728" t="s">
        <v>2943</v>
      </c>
      <c r="L1868" s="729">
        <v>0</v>
      </c>
      <c r="M1868" s="729">
        <v>0</v>
      </c>
      <c r="N1868" s="728">
        <v>3</v>
      </c>
      <c r="O1868" s="813">
        <v>0.5</v>
      </c>
      <c r="P1868" s="729">
        <v>0</v>
      </c>
      <c r="Q1868" s="746"/>
      <c r="R1868" s="728">
        <v>3</v>
      </c>
      <c r="S1868" s="746">
        <v>1</v>
      </c>
      <c r="T1868" s="813">
        <v>0.5</v>
      </c>
      <c r="U1868" s="769">
        <v>1</v>
      </c>
    </row>
    <row r="1869" spans="1:21" ht="14.4" customHeight="1" x14ac:dyDescent="0.3">
      <c r="A1869" s="727">
        <v>32</v>
      </c>
      <c r="B1869" s="728" t="s">
        <v>2677</v>
      </c>
      <c r="C1869" s="728" t="s">
        <v>2683</v>
      </c>
      <c r="D1869" s="811" t="s">
        <v>5087</v>
      </c>
      <c r="E1869" s="812" t="s">
        <v>2710</v>
      </c>
      <c r="F1869" s="728" t="s">
        <v>2678</v>
      </c>
      <c r="G1869" s="728" t="s">
        <v>2940</v>
      </c>
      <c r="H1869" s="728" t="s">
        <v>568</v>
      </c>
      <c r="I1869" s="728" t="s">
        <v>4277</v>
      </c>
      <c r="J1869" s="728" t="s">
        <v>1035</v>
      </c>
      <c r="K1869" s="728" t="s">
        <v>3714</v>
      </c>
      <c r="L1869" s="729">
        <v>0</v>
      </c>
      <c r="M1869" s="729">
        <v>0</v>
      </c>
      <c r="N1869" s="728">
        <v>1</v>
      </c>
      <c r="O1869" s="813">
        <v>0.5</v>
      </c>
      <c r="P1869" s="729">
        <v>0</v>
      </c>
      <c r="Q1869" s="746"/>
      <c r="R1869" s="728">
        <v>1</v>
      </c>
      <c r="S1869" s="746">
        <v>1</v>
      </c>
      <c r="T1869" s="813">
        <v>0.5</v>
      </c>
      <c r="U1869" s="769">
        <v>1</v>
      </c>
    </row>
    <row r="1870" spans="1:21" ht="14.4" customHeight="1" x14ac:dyDescent="0.3">
      <c r="A1870" s="727">
        <v>32</v>
      </c>
      <c r="B1870" s="728" t="s">
        <v>2677</v>
      </c>
      <c r="C1870" s="728" t="s">
        <v>2683</v>
      </c>
      <c r="D1870" s="811" t="s">
        <v>5087</v>
      </c>
      <c r="E1870" s="812" t="s">
        <v>2710</v>
      </c>
      <c r="F1870" s="728" t="s">
        <v>2678</v>
      </c>
      <c r="G1870" s="728" t="s">
        <v>2940</v>
      </c>
      <c r="H1870" s="728" t="s">
        <v>568</v>
      </c>
      <c r="I1870" s="728" t="s">
        <v>3713</v>
      </c>
      <c r="J1870" s="728" t="s">
        <v>1035</v>
      </c>
      <c r="K1870" s="728" t="s">
        <v>3714</v>
      </c>
      <c r="L1870" s="729">
        <v>0</v>
      </c>
      <c r="M1870" s="729">
        <v>0</v>
      </c>
      <c r="N1870" s="728">
        <v>2</v>
      </c>
      <c r="O1870" s="813">
        <v>1</v>
      </c>
      <c r="P1870" s="729">
        <v>0</v>
      </c>
      <c r="Q1870" s="746"/>
      <c r="R1870" s="728">
        <v>2</v>
      </c>
      <c r="S1870" s="746">
        <v>1</v>
      </c>
      <c r="T1870" s="813">
        <v>1</v>
      </c>
      <c r="U1870" s="769">
        <v>1</v>
      </c>
    </row>
    <row r="1871" spans="1:21" ht="14.4" customHeight="1" x14ac:dyDescent="0.3">
      <c r="A1871" s="727">
        <v>32</v>
      </c>
      <c r="B1871" s="728" t="s">
        <v>2677</v>
      </c>
      <c r="C1871" s="728" t="s">
        <v>2683</v>
      </c>
      <c r="D1871" s="811" t="s">
        <v>5087</v>
      </c>
      <c r="E1871" s="812" t="s">
        <v>2710</v>
      </c>
      <c r="F1871" s="728" t="s">
        <v>2678</v>
      </c>
      <c r="G1871" s="728" t="s">
        <v>2746</v>
      </c>
      <c r="H1871" s="728" t="s">
        <v>568</v>
      </c>
      <c r="I1871" s="728" t="s">
        <v>3859</v>
      </c>
      <c r="J1871" s="728" t="s">
        <v>2231</v>
      </c>
      <c r="K1871" s="728" t="s">
        <v>2749</v>
      </c>
      <c r="L1871" s="729">
        <v>85.27</v>
      </c>
      <c r="M1871" s="729">
        <v>85.27</v>
      </c>
      <c r="N1871" s="728">
        <v>1</v>
      </c>
      <c r="O1871" s="813">
        <v>1</v>
      </c>
      <c r="P1871" s="729">
        <v>85.27</v>
      </c>
      <c r="Q1871" s="746">
        <v>1</v>
      </c>
      <c r="R1871" s="728">
        <v>1</v>
      </c>
      <c r="S1871" s="746">
        <v>1</v>
      </c>
      <c r="T1871" s="813">
        <v>1</v>
      </c>
      <c r="U1871" s="769">
        <v>1</v>
      </c>
    </row>
    <row r="1872" spans="1:21" ht="14.4" customHeight="1" x14ac:dyDescent="0.3">
      <c r="A1872" s="727">
        <v>32</v>
      </c>
      <c r="B1872" s="728" t="s">
        <v>2677</v>
      </c>
      <c r="C1872" s="728" t="s">
        <v>2683</v>
      </c>
      <c r="D1872" s="811" t="s">
        <v>5087</v>
      </c>
      <c r="E1872" s="812" t="s">
        <v>2710</v>
      </c>
      <c r="F1872" s="728" t="s">
        <v>2678</v>
      </c>
      <c r="G1872" s="728" t="s">
        <v>2746</v>
      </c>
      <c r="H1872" s="728" t="s">
        <v>568</v>
      </c>
      <c r="I1872" s="728" t="s">
        <v>2230</v>
      </c>
      <c r="J1872" s="728" t="s">
        <v>2231</v>
      </c>
      <c r="K1872" s="728" t="s">
        <v>2232</v>
      </c>
      <c r="L1872" s="729">
        <v>170.52</v>
      </c>
      <c r="M1872" s="729">
        <v>511.56000000000006</v>
      </c>
      <c r="N1872" s="728">
        <v>3</v>
      </c>
      <c r="O1872" s="813">
        <v>2</v>
      </c>
      <c r="P1872" s="729">
        <v>341.04</v>
      </c>
      <c r="Q1872" s="746">
        <v>0.66666666666666663</v>
      </c>
      <c r="R1872" s="728">
        <v>2</v>
      </c>
      <c r="S1872" s="746">
        <v>0.66666666666666663</v>
      </c>
      <c r="T1872" s="813">
        <v>1.5</v>
      </c>
      <c r="U1872" s="769">
        <v>0.75</v>
      </c>
    </row>
    <row r="1873" spans="1:21" ht="14.4" customHeight="1" x14ac:dyDescent="0.3">
      <c r="A1873" s="727">
        <v>32</v>
      </c>
      <c r="B1873" s="728" t="s">
        <v>2677</v>
      </c>
      <c r="C1873" s="728" t="s">
        <v>2683</v>
      </c>
      <c r="D1873" s="811" t="s">
        <v>5087</v>
      </c>
      <c r="E1873" s="812" t="s">
        <v>2710</v>
      </c>
      <c r="F1873" s="728" t="s">
        <v>2678</v>
      </c>
      <c r="G1873" s="728" t="s">
        <v>2746</v>
      </c>
      <c r="H1873" s="728" t="s">
        <v>568</v>
      </c>
      <c r="I1873" s="728" t="s">
        <v>2794</v>
      </c>
      <c r="J1873" s="728" t="s">
        <v>2231</v>
      </c>
      <c r="K1873" s="728" t="s">
        <v>2757</v>
      </c>
      <c r="L1873" s="729">
        <v>238.72</v>
      </c>
      <c r="M1873" s="729">
        <v>2625.9199999999996</v>
      </c>
      <c r="N1873" s="728">
        <v>11</v>
      </c>
      <c r="O1873" s="813">
        <v>6</v>
      </c>
      <c r="P1873" s="729">
        <v>2625.9199999999996</v>
      </c>
      <c r="Q1873" s="746">
        <v>1</v>
      </c>
      <c r="R1873" s="728">
        <v>11</v>
      </c>
      <c r="S1873" s="746">
        <v>1</v>
      </c>
      <c r="T1873" s="813">
        <v>6</v>
      </c>
      <c r="U1873" s="769">
        <v>1</v>
      </c>
    </row>
    <row r="1874" spans="1:21" ht="14.4" customHeight="1" x14ac:dyDescent="0.3">
      <c r="A1874" s="727">
        <v>32</v>
      </c>
      <c r="B1874" s="728" t="s">
        <v>2677</v>
      </c>
      <c r="C1874" s="728" t="s">
        <v>2683</v>
      </c>
      <c r="D1874" s="811" t="s">
        <v>5087</v>
      </c>
      <c r="E1874" s="812" t="s">
        <v>2710</v>
      </c>
      <c r="F1874" s="728" t="s">
        <v>2678</v>
      </c>
      <c r="G1874" s="728" t="s">
        <v>2750</v>
      </c>
      <c r="H1874" s="728" t="s">
        <v>661</v>
      </c>
      <c r="I1874" s="728" t="s">
        <v>2403</v>
      </c>
      <c r="J1874" s="728" t="s">
        <v>1315</v>
      </c>
      <c r="K1874" s="728" t="s">
        <v>2404</v>
      </c>
      <c r="L1874" s="729">
        <v>138.31</v>
      </c>
      <c r="M1874" s="729">
        <v>276.62</v>
      </c>
      <c r="N1874" s="728">
        <v>2</v>
      </c>
      <c r="O1874" s="813">
        <v>1.5</v>
      </c>
      <c r="P1874" s="729">
        <v>276.62</v>
      </c>
      <c r="Q1874" s="746">
        <v>1</v>
      </c>
      <c r="R1874" s="728">
        <v>2</v>
      </c>
      <c r="S1874" s="746">
        <v>1</v>
      </c>
      <c r="T1874" s="813">
        <v>1.5</v>
      </c>
      <c r="U1874" s="769">
        <v>1</v>
      </c>
    </row>
    <row r="1875" spans="1:21" ht="14.4" customHeight="1" x14ac:dyDescent="0.3">
      <c r="A1875" s="727">
        <v>32</v>
      </c>
      <c r="B1875" s="728" t="s">
        <v>2677</v>
      </c>
      <c r="C1875" s="728" t="s">
        <v>2683</v>
      </c>
      <c r="D1875" s="811" t="s">
        <v>5087</v>
      </c>
      <c r="E1875" s="812" t="s">
        <v>2710</v>
      </c>
      <c r="F1875" s="728" t="s">
        <v>2678</v>
      </c>
      <c r="G1875" s="728" t="s">
        <v>2750</v>
      </c>
      <c r="H1875" s="728" t="s">
        <v>661</v>
      </c>
      <c r="I1875" s="728" t="s">
        <v>2405</v>
      </c>
      <c r="J1875" s="728" t="s">
        <v>1315</v>
      </c>
      <c r="K1875" s="728" t="s">
        <v>2187</v>
      </c>
      <c r="L1875" s="729">
        <v>69.16</v>
      </c>
      <c r="M1875" s="729">
        <v>138.32</v>
      </c>
      <c r="N1875" s="728">
        <v>2</v>
      </c>
      <c r="O1875" s="813">
        <v>1.5</v>
      </c>
      <c r="P1875" s="729">
        <v>69.16</v>
      </c>
      <c r="Q1875" s="746">
        <v>0.5</v>
      </c>
      <c r="R1875" s="728">
        <v>1</v>
      </c>
      <c r="S1875" s="746">
        <v>0.5</v>
      </c>
      <c r="T1875" s="813">
        <v>1</v>
      </c>
      <c r="U1875" s="769">
        <v>0.66666666666666663</v>
      </c>
    </row>
    <row r="1876" spans="1:21" ht="14.4" customHeight="1" x14ac:dyDescent="0.3">
      <c r="A1876" s="727">
        <v>32</v>
      </c>
      <c r="B1876" s="728" t="s">
        <v>2677</v>
      </c>
      <c r="C1876" s="728" t="s">
        <v>2683</v>
      </c>
      <c r="D1876" s="811" t="s">
        <v>5087</v>
      </c>
      <c r="E1876" s="812" t="s">
        <v>2710</v>
      </c>
      <c r="F1876" s="728" t="s">
        <v>2678</v>
      </c>
      <c r="G1876" s="728" t="s">
        <v>2750</v>
      </c>
      <c r="H1876" s="728" t="s">
        <v>661</v>
      </c>
      <c r="I1876" s="728" t="s">
        <v>2462</v>
      </c>
      <c r="J1876" s="728" t="s">
        <v>1315</v>
      </c>
      <c r="K1876" s="728" t="s">
        <v>2463</v>
      </c>
      <c r="L1876" s="729">
        <v>207.45</v>
      </c>
      <c r="M1876" s="729">
        <v>414.9</v>
      </c>
      <c r="N1876" s="728">
        <v>2</v>
      </c>
      <c r="O1876" s="813">
        <v>1.5</v>
      </c>
      <c r="P1876" s="729">
        <v>207.45</v>
      </c>
      <c r="Q1876" s="746">
        <v>0.5</v>
      </c>
      <c r="R1876" s="728">
        <v>1</v>
      </c>
      <c r="S1876" s="746">
        <v>0.5</v>
      </c>
      <c r="T1876" s="813">
        <v>1</v>
      </c>
      <c r="U1876" s="769">
        <v>0.66666666666666663</v>
      </c>
    </row>
    <row r="1877" spans="1:21" ht="14.4" customHeight="1" x14ac:dyDescent="0.3">
      <c r="A1877" s="727">
        <v>32</v>
      </c>
      <c r="B1877" s="728" t="s">
        <v>2677</v>
      </c>
      <c r="C1877" s="728" t="s">
        <v>2683</v>
      </c>
      <c r="D1877" s="811" t="s">
        <v>5087</v>
      </c>
      <c r="E1877" s="812" t="s">
        <v>2710</v>
      </c>
      <c r="F1877" s="728" t="s">
        <v>2678</v>
      </c>
      <c r="G1877" s="728" t="s">
        <v>3274</v>
      </c>
      <c r="H1877" s="728" t="s">
        <v>568</v>
      </c>
      <c r="I1877" s="728" t="s">
        <v>3275</v>
      </c>
      <c r="J1877" s="728" t="s">
        <v>3276</v>
      </c>
      <c r="K1877" s="728" t="s">
        <v>3277</v>
      </c>
      <c r="L1877" s="729">
        <v>0</v>
      </c>
      <c r="M1877" s="729">
        <v>0</v>
      </c>
      <c r="N1877" s="728">
        <v>2</v>
      </c>
      <c r="O1877" s="813">
        <v>0.5</v>
      </c>
      <c r="P1877" s="729">
        <v>0</v>
      </c>
      <c r="Q1877" s="746"/>
      <c r="R1877" s="728">
        <v>2</v>
      </c>
      <c r="S1877" s="746">
        <v>1</v>
      </c>
      <c r="T1877" s="813">
        <v>0.5</v>
      </c>
      <c r="U1877" s="769">
        <v>1</v>
      </c>
    </row>
    <row r="1878" spans="1:21" ht="14.4" customHeight="1" x14ac:dyDescent="0.3">
      <c r="A1878" s="727">
        <v>32</v>
      </c>
      <c r="B1878" s="728" t="s">
        <v>2677</v>
      </c>
      <c r="C1878" s="728" t="s">
        <v>2683</v>
      </c>
      <c r="D1878" s="811" t="s">
        <v>5087</v>
      </c>
      <c r="E1878" s="812" t="s">
        <v>2710</v>
      </c>
      <c r="F1878" s="728" t="s">
        <v>2678</v>
      </c>
      <c r="G1878" s="728" t="s">
        <v>2988</v>
      </c>
      <c r="H1878" s="728" t="s">
        <v>568</v>
      </c>
      <c r="I1878" s="728" t="s">
        <v>2989</v>
      </c>
      <c r="J1878" s="728" t="s">
        <v>882</v>
      </c>
      <c r="K1878" s="728" t="s">
        <v>2990</v>
      </c>
      <c r="L1878" s="729">
        <v>0</v>
      </c>
      <c r="M1878" s="729">
        <v>0</v>
      </c>
      <c r="N1878" s="728">
        <v>1</v>
      </c>
      <c r="O1878" s="813">
        <v>0.5</v>
      </c>
      <c r="P1878" s="729"/>
      <c r="Q1878" s="746"/>
      <c r="R1878" s="728"/>
      <c r="S1878" s="746">
        <v>0</v>
      </c>
      <c r="T1878" s="813"/>
      <c r="U1878" s="769">
        <v>0</v>
      </c>
    </row>
    <row r="1879" spans="1:21" ht="14.4" customHeight="1" x14ac:dyDescent="0.3">
      <c r="A1879" s="727">
        <v>32</v>
      </c>
      <c r="B1879" s="728" t="s">
        <v>2677</v>
      </c>
      <c r="C1879" s="728" t="s">
        <v>2683</v>
      </c>
      <c r="D1879" s="811" t="s">
        <v>5087</v>
      </c>
      <c r="E1879" s="812" t="s">
        <v>2710</v>
      </c>
      <c r="F1879" s="728" t="s">
        <v>2678</v>
      </c>
      <c r="G1879" s="728" t="s">
        <v>2800</v>
      </c>
      <c r="H1879" s="728" t="s">
        <v>661</v>
      </c>
      <c r="I1879" s="728" t="s">
        <v>2801</v>
      </c>
      <c r="J1879" s="728" t="s">
        <v>761</v>
      </c>
      <c r="K1879" s="728" t="s">
        <v>2547</v>
      </c>
      <c r="L1879" s="729">
        <v>170.32</v>
      </c>
      <c r="M1879" s="729">
        <v>1703.1999999999998</v>
      </c>
      <c r="N1879" s="728">
        <v>10</v>
      </c>
      <c r="O1879" s="813">
        <v>3</v>
      </c>
      <c r="P1879" s="729">
        <v>340.64</v>
      </c>
      <c r="Q1879" s="746">
        <v>0.2</v>
      </c>
      <c r="R1879" s="728">
        <v>2</v>
      </c>
      <c r="S1879" s="746">
        <v>0.2</v>
      </c>
      <c r="T1879" s="813">
        <v>0.5</v>
      </c>
      <c r="U1879" s="769">
        <v>0.16666666666666666</v>
      </c>
    </row>
    <row r="1880" spans="1:21" ht="14.4" customHeight="1" x14ac:dyDescent="0.3">
      <c r="A1880" s="727">
        <v>32</v>
      </c>
      <c r="B1880" s="728" t="s">
        <v>2677</v>
      </c>
      <c r="C1880" s="728" t="s">
        <v>2683</v>
      </c>
      <c r="D1880" s="811" t="s">
        <v>5087</v>
      </c>
      <c r="E1880" s="812" t="s">
        <v>2710</v>
      </c>
      <c r="F1880" s="728" t="s">
        <v>2678</v>
      </c>
      <c r="G1880" s="728" t="s">
        <v>2800</v>
      </c>
      <c r="H1880" s="728" t="s">
        <v>661</v>
      </c>
      <c r="I1880" s="728" t="s">
        <v>2366</v>
      </c>
      <c r="J1880" s="728" t="s">
        <v>759</v>
      </c>
      <c r="K1880" s="728" t="s">
        <v>2187</v>
      </c>
      <c r="L1880" s="729">
        <v>42.57</v>
      </c>
      <c r="M1880" s="729">
        <v>340.56000000000006</v>
      </c>
      <c r="N1880" s="728">
        <v>8</v>
      </c>
      <c r="O1880" s="813">
        <v>2</v>
      </c>
      <c r="P1880" s="729">
        <v>340.56000000000006</v>
      </c>
      <c r="Q1880" s="746">
        <v>1</v>
      </c>
      <c r="R1880" s="728">
        <v>8</v>
      </c>
      <c r="S1880" s="746">
        <v>1</v>
      </c>
      <c r="T1880" s="813">
        <v>2</v>
      </c>
      <c r="U1880" s="769">
        <v>1</v>
      </c>
    </row>
    <row r="1881" spans="1:21" ht="14.4" customHeight="1" x14ac:dyDescent="0.3">
      <c r="A1881" s="727">
        <v>32</v>
      </c>
      <c r="B1881" s="728" t="s">
        <v>2677</v>
      </c>
      <c r="C1881" s="728" t="s">
        <v>2683</v>
      </c>
      <c r="D1881" s="811" t="s">
        <v>5087</v>
      </c>
      <c r="E1881" s="812" t="s">
        <v>2710</v>
      </c>
      <c r="F1881" s="728" t="s">
        <v>2678</v>
      </c>
      <c r="G1881" s="728" t="s">
        <v>2800</v>
      </c>
      <c r="H1881" s="728" t="s">
        <v>661</v>
      </c>
      <c r="I1881" s="728" t="s">
        <v>2546</v>
      </c>
      <c r="J1881" s="728" t="s">
        <v>761</v>
      </c>
      <c r="K1881" s="728" t="s">
        <v>2547</v>
      </c>
      <c r="L1881" s="729">
        <v>170.32</v>
      </c>
      <c r="M1881" s="729">
        <v>1362.56</v>
      </c>
      <c r="N1881" s="728">
        <v>8</v>
      </c>
      <c r="O1881" s="813">
        <v>2</v>
      </c>
      <c r="P1881" s="729">
        <v>1362.56</v>
      </c>
      <c r="Q1881" s="746">
        <v>1</v>
      </c>
      <c r="R1881" s="728">
        <v>8</v>
      </c>
      <c r="S1881" s="746">
        <v>1</v>
      </c>
      <c r="T1881" s="813">
        <v>2</v>
      </c>
      <c r="U1881" s="769">
        <v>1</v>
      </c>
    </row>
    <row r="1882" spans="1:21" ht="14.4" customHeight="1" x14ac:dyDescent="0.3">
      <c r="A1882" s="727">
        <v>32</v>
      </c>
      <c r="B1882" s="728" t="s">
        <v>2677</v>
      </c>
      <c r="C1882" s="728" t="s">
        <v>2683</v>
      </c>
      <c r="D1882" s="811" t="s">
        <v>5087</v>
      </c>
      <c r="E1882" s="812" t="s">
        <v>2710</v>
      </c>
      <c r="F1882" s="728" t="s">
        <v>2678</v>
      </c>
      <c r="G1882" s="728" t="s">
        <v>3282</v>
      </c>
      <c r="H1882" s="728" t="s">
        <v>568</v>
      </c>
      <c r="I1882" s="728" t="s">
        <v>3283</v>
      </c>
      <c r="J1882" s="728" t="s">
        <v>3284</v>
      </c>
      <c r="K1882" s="728" t="s">
        <v>3285</v>
      </c>
      <c r="L1882" s="729">
        <v>0</v>
      </c>
      <c r="M1882" s="729">
        <v>0</v>
      </c>
      <c r="N1882" s="728">
        <v>6</v>
      </c>
      <c r="O1882" s="813">
        <v>1</v>
      </c>
      <c r="P1882" s="729">
        <v>0</v>
      </c>
      <c r="Q1882" s="746"/>
      <c r="R1882" s="728">
        <v>6</v>
      </c>
      <c r="S1882" s="746">
        <v>1</v>
      </c>
      <c r="T1882" s="813">
        <v>1</v>
      </c>
      <c r="U1882" s="769">
        <v>1</v>
      </c>
    </row>
    <row r="1883" spans="1:21" ht="14.4" customHeight="1" x14ac:dyDescent="0.3">
      <c r="A1883" s="727">
        <v>32</v>
      </c>
      <c r="B1883" s="728" t="s">
        <v>2677</v>
      </c>
      <c r="C1883" s="728" t="s">
        <v>2683</v>
      </c>
      <c r="D1883" s="811" t="s">
        <v>5087</v>
      </c>
      <c r="E1883" s="812" t="s">
        <v>2710</v>
      </c>
      <c r="F1883" s="728" t="s">
        <v>2678</v>
      </c>
      <c r="G1883" s="728" t="s">
        <v>3460</v>
      </c>
      <c r="H1883" s="728" t="s">
        <v>568</v>
      </c>
      <c r="I1883" s="728" t="s">
        <v>3466</v>
      </c>
      <c r="J1883" s="728" t="s">
        <v>3462</v>
      </c>
      <c r="K1883" s="728" t="s">
        <v>3467</v>
      </c>
      <c r="L1883" s="729">
        <v>1437.8</v>
      </c>
      <c r="M1883" s="729">
        <v>1437.8</v>
      </c>
      <c r="N1883" s="728">
        <v>1</v>
      </c>
      <c r="O1883" s="813">
        <v>0.5</v>
      </c>
      <c r="P1883" s="729"/>
      <c r="Q1883" s="746">
        <v>0</v>
      </c>
      <c r="R1883" s="728"/>
      <c r="S1883" s="746">
        <v>0</v>
      </c>
      <c r="T1883" s="813"/>
      <c r="U1883" s="769">
        <v>0</v>
      </c>
    </row>
    <row r="1884" spans="1:21" ht="14.4" customHeight="1" x14ac:dyDescent="0.3">
      <c r="A1884" s="727">
        <v>32</v>
      </c>
      <c r="B1884" s="728" t="s">
        <v>2677</v>
      </c>
      <c r="C1884" s="728" t="s">
        <v>2683</v>
      </c>
      <c r="D1884" s="811" t="s">
        <v>5087</v>
      </c>
      <c r="E1884" s="812" t="s">
        <v>2710</v>
      </c>
      <c r="F1884" s="728" t="s">
        <v>2678</v>
      </c>
      <c r="G1884" s="728" t="s">
        <v>4278</v>
      </c>
      <c r="H1884" s="728" t="s">
        <v>568</v>
      </c>
      <c r="I1884" s="728" t="s">
        <v>4279</v>
      </c>
      <c r="J1884" s="728" t="s">
        <v>4280</v>
      </c>
      <c r="K1884" s="728" t="s">
        <v>3049</v>
      </c>
      <c r="L1884" s="729">
        <v>0</v>
      </c>
      <c r="M1884" s="729">
        <v>0</v>
      </c>
      <c r="N1884" s="728">
        <v>2</v>
      </c>
      <c r="O1884" s="813">
        <v>0.5</v>
      </c>
      <c r="P1884" s="729">
        <v>0</v>
      </c>
      <c r="Q1884" s="746"/>
      <c r="R1884" s="728">
        <v>2</v>
      </c>
      <c r="S1884" s="746">
        <v>1</v>
      </c>
      <c r="T1884" s="813">
        <v>0.5</v>
      </c>
      <c r="U1884" s="769">
        <v>1</v>
      </c>
    </row>
    <row r="1885" spans="1:21" ht="14.4" customHeight="1" x14ac:dyDescent="0.3">
      <c r="A1885" s="727">
        <v>32</v>
      </c>
      <c r="B1885" s="728" t="s">
        <v>2677</v>
      </c>
      <c r="C1885" s="728" t="s">
        <v>2683</v>
      </c>
      <c r="D1885" s="811" t="s">
        <v>5087</v>
      </c>
      <c r="E1885" s="812" t="s">
        <v>2710</v>
      </c>
      <c r="F1885" s="728" t="s">
        <v>2678</v>
      </c>
      <c r="G1885" s="728" t="s">
        <v>3468</v>
      </c>
      <c r="H1885" s="728" t="s">
        <v>661</v>
      </c>
      <c r="I1885" s="728" t="s">
        <v>4281</v>
      </c>
      <c r="J1885" s="728" t="s">
        <v>4171</v>
      </c>
      <c r="K1885" s="728" t="s">
        <v>2165</v>
      </c>
      <c r="L1885" s="729">
        <v>207.45</v>
      </c>
      <c r="M1885" s="729">
        <v>414.9</v>
      </c>
      <c r="N1885" s="728">
        <v>2</v>
      </c>
      <c r="O1885" s="813">
        <v>2</v>
      </c>
      <c r="P1885" s="729">
        <v>414.9</v>
      </c>
      <c r="Q1885" s="746">
        <v>1</v>
      </c>
      <c r="R1885" s="728">
        <v>2</v>
      </c>
      <c r="S1885" s="746">
        <v>1</v>
      </c>
      <c r="T1885" s="813">
        <v>2</v>
      </c>
      <c r="U1885" s="769">
        <v>1</v>
      </c>
    </row>
    <row r="1886" spans="1:21" ht="14.4" customHeight="1" x14ac:dyDescent="0.3">
      <c r="A1886" s="727">
        <v>32</v>
      </c>
      <c r="B1886" s="728" t="s">
        <v>2677</v>
      </c>
      <c r="C1886" s="728" t="s">
        <v>2683</v>
      </c>
      <c r="D1886" s="811" t="s">
        <v>5087</v>
      </c>
      <c r="E1886" s="812" t="s">
        <v>2710</v>
      </c>
      <c r="F1886" s="728" t="s">
        <v>2678</v>
      </c>
      <c r="G1886" s="728" t="s">
        <v>3046</v>
      </c>
      <c r="H1886" s="728" t="s">
        <v>568</v>
      </c>
      <c r="I1886" s="728" t="s">
        <v>3047</v>
      </c>
      <c r="J1886" s="728" t="s">
        <v>3048</v>
      </c>
      <c r="K1886" s="728" t="s">
        <v>3049</v>
      </c>
      <c r="L1886" s="729">
        <v>344</v>
      </c>
      <c r="M1886" s="729">
        <v>1720</v>
      </c>
      <c r="N1886" s="728">
        <v>5</v>
      </c>
      <c r="O1886" s="813">
        <v>2.5</v>
      </c>
      <c r="P1886" s="729">
        <v>1720</v>
      </c>
      <c r="Q1886" s="746">
        <v>1</v>
      </c>
      <c r="R1886" s="728">
        <v>5</v>
      </c>
      <c r="S1886" s="746">
        <v>1</v>
      </c>
      <c r="T1886" s="813">
        <v>2.5</v>
      </c>
      <c r="U1886" s="769">
        <v>1</v>
      </c>
    </row>
    <row r="1887" spans="1:21" ht="14.4" customHeight="1" x14ac:dyDescent="0.3">
      <c r="A1887" s="727">
        <v>32</v>
      </c>
      <c r="B1887" s="728" t="s">
        <v>2677</v>
      </c>
      <c r="C1887" s="728" t="s">
        <v>2683</v>
      </c>
      <c r="D1887" s="811" t="s">
        <v>5087</v>
      </c>
      <c r="E1887" s="812" t="s">
        <v>2710</v>
      </c>
      <c r="F1887" s="728" t="s">
        <v>2678</v>
      </c>
      <c r="G1887" s="728" t="s">
        <v>3046</v>
      </c>
      <c r="H1887" s="728" t="s">
        <v>568</v>
      </c>
      <c r="I1887" s="728" t="s">
        <v>3474</v>
      </c>
      <c r="J1887" s="728" t="s">
        <v>3048</v>
      </c>
      <c r="K1887" s="728" t="s">
        <v>2851</v>
      </c>
      <c r="L1887" s="729">
        <v>0</v>
      </c>
      <c r="M1887" s="729">
        <v>0</v>
      </c>
      <c r="N1887" s="728">
        <v>4</v>
      </c>
      <c r="O1887" s="813">
        <v>1.5</v>
      </c>
      <c r="P1887" s="729">
        <v>0</v>
      </c>
      <c r="Q1887" s="746"/>
      <c r="R1887" s="728">
        <v>1</v>
      </c>
      <c r="S1887" s="746">
        <v>0.25</v>
      </c>
      <c r="T1887" s="813">
        <v>0.5</v>
      </c>
      <c r="U1887" s="769">
        <v>0.33333333333333331</v>
      </c>
    </row>
    <row r="1888" spans="1:21" ht="14.4" customHeight="1" x14ac:dyDescent="0.3">
      <c r="A1888" s="727">
        <v>32</v>
      </c>
      <c r="B1888" s="728" t="s">
        <v>2677</v>
      </c>
      <c r="C1888" s="728" t="s">
        <v>2683</v>
      </c>
      <c r="D1888" s="811" t="s">
        <v>5087</v>
      </c>
      <c r="E1888" s="812" t="s">
        <v>2710</v>
      </c>
      <c r="F1888" s="728" t="s">
        <v>2678</v>
      </c>
      <c r="G1888" s="728" t="s">
        <v>3046</v>
      </c>
      <c r="H1888" s="728" t="s">
        <v>568</v>
      </c>
      <c r="I1888" s="728" t="s">
        <v>3938</v>
      </c>
      <c r="J1888" s="728" t="s">
        <v>3048</v>
      </c>
      <c r="K1888" s="728" t="s">
        <v>3939</v>
      </c>
      <c r="L1888" s="729">
        <v>0</v>
      </c>
      <c r="M1888" s="729">
        <v>0</v>
      </c>
      <c r="N1888" s="728">
        <v>1</v>
      </c>
      <c r="O1888" s="813">
        <v>1</v>
      </c>
      <c r="P1888" s="729">
        <v>0</v>
      </c>
      <c r="Q1888" s="746"/>
      <c r="R1888" s="728">
        <v>1</v>
      </c>
      <c r="S1888" s="746">
        <v>1</v>
      </c>
      <c r="T1888" s="813">
        <v>1</v>
      </c>
      <c r="U1888" s="769">
        <v>1</v>
      </c>
    </row>
    <row r="1889" spans="1:21" ht="14.4" customHeight="1" x14ac:dyDescent="0.3">
      <c r="A1889" s="727">
        <v>32</v>
      </c>
      <c r="B1889" s="728" t="s">
        <v>2677</v>
      </c>
      <c r="C1889" s="728" t="s">
        <v>2683</v>
      </c>
      <c r="D1889" s="811" t="s">
        <v>5087</v>
      </c>
      <c r="E1889" s="812" t="s">
        <v>2710</v>
      </c>
      <c r="F1889" s="728" t="s">
        <v>2678</v>
      </c>
      <c r="G1889" s="728" t="s">
        <v>4282</v>
      </c>
      <c r="H1889" s="728" t="s">
        <v>568</v>
      </c>
      <c r="I1889" s="728" t="s">
        <v>4283</v>
      </c>
      <c r="J1889" s="728" t="s">
        <v>1080</v>
      </c>
      <c r="K1889" s="728" t="s">
        <v>4284</v>
      </c>
      <c r="L1889" s="729">
        <v>42.05</v>
      </c>
      <c r="M1889" s="729">
        <v>84.1</v>
      </c>
      <c r="N1889" s="728">
        <v>2</v>
      </c>
      <c r="O1889" s="813">
        <v>1</v>
      </c>
      <c r="P1889" s="729">
        <v>42.05</v>
      </c>
      <c r="Q1889" s="746">
        <v>0.5</v>
      </c>
      <c r="R1889" s="728">
        <v>1</v>
      </c>
      <c r="S1889" s="746">
        <v>0.5</v>
      </c>
      <c r="T1889" s="813">
        <v>0.5</v>
      </c>
      <c r="U1889" s="769">
        <v>0.5</v>
      </c>
    </row>
    <row r="1890" spans="1:21" ht="14.4" customHeight="1" x14ac:dyDescent="0.3">
      <c r="A1890" s="727">
        <v>32</v>
      </c>
      <c r="B1890" s="728" t="s">
        <v>2677</v>
      </c>
      <c r="C1890" s="728" t="s">
        <v>2683</v>
      </c>
      <c r="D1890" s="811" t="s">
        <v>5087</v>
      </c>
      <c r="E1890" s="812" t="s">
        <v>2710</v>
      </c>
      <c r="F1890" s="728" t="s">
        <v>2678</v>
      </c>
      <c r="G1890" s="728" t="s">
        <v>4282</v>
      </c>
      <c r="H1890" s="728" t="s">
        <v>568</v>
      </c>
      <c r="I1890" s="728" t="s">
        <v>4285</v>
      </c>
      <c r="J1890" s="728" t="s">
        <v>1080</v>
      </c>
      <c r="K1890" s="728" t="s">
        <v>4286</v>
      </c>
      <c r="L1890" s="729">
        <v>42.05</v>
      </c>
      <c r="M1890" s="729">
        <v>42.05</v>
      </c>
      <c r="N1890" s="728">
        <v>1</v>
      </c>
      <c r="O1890" s="813">
        <v>0.5</v>
      </c>
      <c r="P1890" s="729">
        <v>42.05</v>
      </c>
      <c r="Q1890" s="746">
        <v>1</v>
      </c>
      <c r="R1890" s="728">
        <v>1</v>
      </c>
      <c r="S1890" s="746">
        <v>1</v>
      </c>
      <c r="T1890" s="813">
        <v>0.5</v>
      </c>
      <c r="U1890" s="769">
        <v>1</v>
      </c>
    </row>
    <row r="1891" spans="1:21" ht="14.4" customHeight="1" x14ac:dyDescent="0.3">
      <c r="A1891" s="727">
        <v>32</v>
      </c>
      <c r="B1891" s="728" t="s">
        <v>2677</v>
      </c>
      <c r="C1891" s="728" t="s">
        <v>2683</v>
      </c>
      <c r="D1891" s="811" t="s">
        <v>5087</v>
      </c>
      <c r="E1891" s="812" t="s">
        <v>2710</v>
      </c>
      <c r="F1891" s="728" t="s">
        <v>2678</v>
      </c>
      <c r="G1891" s="728" t="s">
        <v>3292</v>
      </c>
      <c r="H1891" s="728" t="s">
        <v>568</v>
      </c>
      <c r="I1891" s="728" t="s">
        <v>4287</v>
      </c>
      <c r="J1891" s="728" t="s">
        <v>3294</v>
      </c>
      <c r="K1891" s="728" t="s">
        <v>4288</v>
      </c>
      <c r="L1891" s="729">
        <v>72.64</v>
      </c>
      <c r="M1891" s="729">
        <v>145.28</v>
      </c>
      <c r="N1891" s="728">
        <v>2</v>
      </c>
      <c r="O1891" s="813">
        <v>1</v>
      </c>
      <c r="P1891" s="729">
        <v>145.28</v>
      </c>
      <c r="Q1891" s="746">
        <v>1</v>
      </c>
      <c r="R1891" s="728">
        <v>2</v>
      </c>
      <c r="S1891" s="746">
        <v>1</v>
      </c>
      <c r="T1891" s="813">
        <v>1</v>
      </c>
      <c r="U1891" s="769">
        <v>1</v>
      </c>
    </row>
    <row r="1892" spans="1:21" ht="14.4" customHeight="1" x14ac:dyDescent="0.3">
      <c r="A1892" s="727">
        <v>32</v>
      </c>
      <c r="B1892" s="728" t="s">
        <v>2677</v>
      </c>
      <c r="C1892" s="728" t="s">
        <v>2683</v>
      </c>
      <c r="D1892" s="811" t="s">
        <v>5087</v>
      </c>
      <c r="E1892" s="812" t="s">
        <v>2710</v>
      </c>
      <c r="F1892" s="728" t="s">
        <v>2678</v>
      </c>
      <c r="G1892" s="728" t="s">
        <v>2802</v>
      </c>
      <c r="H1892" s="728" t="s">
        <v>568</v>
      </c>
      <c r="I1892" s="728" t="s">
        <v>3863</v>
      </c>
      <c r="J1892" s="728" t="s">
        <v>805</v>
      </c>
      <c r="K1892" s="728" t="s">
        <v>3299</v>
      </c>
      <c r="L1892" s="729">
        <v>182.22</v>
      </c>
      <c r="M1892" s="729">
        <v>546.66</v>
      </c>
      <c r="N1892" s="728">
        <v>3</v>
      </c>
      <c r="O1892" s="813">
        <v>2.5</v>
      </c>
      <c r="P1892" s="729"/>
      <c r="Q1892" s="746">
        <v>0</v>
      </c>
      <c r="R1892" s="728"/>
      <c r="S1892" s="746">
        <v>0</v>
      </c>
      <c r="T1892" s="813"/>
      <c r="U1892" s="769">
        <v>0</v>
      </c>
    </row>
    <row r="1893" spans="1:21" ht="14.4" customHeight="1" x14ac:dyDescent="0.3">
      <c r="A1893" s="727">
        <v>32</v>
      </c>
      <c r="B1893" s="728" t="s">
        <v>2677</v>
      </c>
      <c r="C1893" s="728" t="s">
        <v>2683</v>
      </c>
      <c r="D1893" s="811" t="s">
        <v>5087</v>
      </c>
      <c r="E1893" s="812" t="s">
        <v>2710</v>
      </c>
      <c r="F1893" s="728" t="s">
        <v>2678</v>
      </c>
      <c r="G1893" s="728" t="s">
        <v>2802</v>
      </c>
      <c r="H1893" s="728" t="s">
        <v>568</v>
      </c>
      <c r="I1893" s="728" t="s">
        <v>4289</v>
      </c>
      <c r="J1893" s="728" t="s">
        <v>805</v>
      </c>
      <c r="K1893" s="728" t="s">
        <v>3299</v>
      </c>
      <c r="L1893" s="729">
        <v>0</v>
      </c>
      <c r="M1893" s="729">
        <v>0</v>
      </c>
      <c r="N1893" s="728">
        <v>2</v>
      </c>
      <c r="O1893" s="813">
        <v>0.5</v>
      </c>
      <c r="P1893" s="729"/>
      <c r="Q1893" s="746"/>
      <c r="R1893" s="728"/>
      <c r="S1893" s="746">
        <v>0</v>
      </c>
      <c r="T1893" s="813"/>
      <c r="U1893" s="769">
        <v>0</v>
      </c>
    </row>
    <row r="1894" spans="1:21" ht="14.4" customHeight="1" x14ac:dyDescent="0.3">
      <c r="A1894" s="727">
        <v>32</v>
      </c>
      <c r="B1894" s="728" t="s">
        <v>2677</v>
      </c>
      <c r="C1894" s="728" t="s">
        <v>2683</v>
      </c>
      <c r="D1894" s="811" t="s">
        <v>5087</v>
      </c>
      <c r="E1894" s="812" t="s">
        <v>2710</v>
      </c>
      <c r="F1894" s="728" t="s">
        <v>2678</v>
      </c>
      <c r="G1894" s="728" t="s">
        <v>2802</v>
      </c>
      <c r="H1894" s="728" t="s">
        <v>568</v>
      </c>
      <c r="I1894" s="728" t="s">
        <v>3298</v>
      </c>
      <c r="J1894" s="728" t="s">
        <v>805</v>
      </c>
      <c r="K1894" s="728" t="s">
        <v>3299</v>
      </c>
      <c r="L1894" s="729">
        <v>0</v>
      </c>
      <c r="M1894" s="729">
        <v>0</v>
      </c>
      <c r="N1894" s="728">
        <v>1</v>
      </c>
      <c r="O1894" s="813">
        <v>0.5</v>
      </c>
      <c r="P1894" s="729">
        <v>0</v>
      </c>
      <c r="Q1894" s="746"/>
      <c r="R1894" s="728">
        <v>1</v>
      </c>
      <c r="S1894" s="746">
        <v>1</v>
      </c>
      <c r="T1894" s="813">
        <v>0.5</v>
      </c>
      <c r="U1894" s="769">
        <v>1</v>
      </c>
    </row>
    <row r="1895" spans="1:21" ht="14.4" customHeight="1" x14ac:dyDescent="0.3">
      <c r="A1895" s="727">
        <v>32</v>
      </c>
      <c r="B1895" s="728" t="s">
        <v>2677</v>
      </c>
      <c r="C1895" s="728" t="s">
        <v>2683</v>
      </c>
      <c r="D1895" s="811" t="s">
        <v>5087</v>
      </c>
      <c r="E1895" s="812" t="s">
        <v>2710</v>
      </c>
      <c r="F1895" s="728" t="s">
        <v>2678</v>
      </c>
      <c r="G1895" s="728" t="s">
        <v>2802</v>
      </c>
      <c r="H1895" s="728" t="s">
        <v>568</v>
      </c>
      <c r="I1895" s="728" t="s">
        <v>3300</v>
      </c>
      <c r="J1895" s="728" t="s">
        <v>805</v>
      </c>
      <c r="K1895" s="728" t="s">
        <v>3299</v>
      </c>
      <c r="L1895" s="729">
        <v>182.22</v>
      </c>
      <c r="M1895" s="729">
        <v>2915.5199999999995</v>
      </c>
      <c r="N1895" s="728">
        <v>16</v>
      </c>
      <c r="O1895" s="813">
        <v>7.5</v>
      </c>
      <c r="P1895" s="729">
        <v>2368.8599999999997</v>
      </c>
      <c r="Q1895" s="746">
        <v>0.8125</v>
      </c>
      <c r="R1895" s="728">
        <v>13</v>
      </c>
      <c r="S1895" s="746">
        <v>0.8125</v>
      </c>
      <c r="T1895" s="813">
        <v>6.5</v>
      </c>
      <c r="U1895" s="769">
        <v>0.8666666666666667</v>
      </c>
    </row>
    <row r="1896" spans="1:21" ht="14.4" customHeight="1" x14ac:dyDescent="0.3">
      <c r="A1896" s="727">
        <v>32</v>
      </c>
      <c r="B1896" s="728" t="s">
        <v>2677</v>
      </c>
      <c r="C1896" s="728" t="s">
        <v>2683</v>
      </c>
      <c r="D1896" s="811" t="s">
        <v>5087</v>
      </c>
      <c r="E1896" s="812" t="s">
        <v>2710</v>
      </c>
      <c r="F1896" s="728" t="s">
        <v>2678</v>
      </c>
      <c r="G1896" s="728" t="s">
        <v>3301</v>
      </c>
      <c r="H1896" s="728" t="s">
        <v>568</v>
      </c>
      <c r="I1896" s="728" t="s">
        <v>4290</v>
      </c>
      <c r="J1896" s="728" t="s">
        <v>4291</v>
      </c>
      <c r="K1896" s="728" t="s">
        <v>4292</v>
      </c>
      <c r="L1896" s="729">
        <v>0</v>
      </c>
      <c r="M1896" s="729">
        <v>0</v>
      </c>
      <c r="N1896" s="728">
        <v>2</v>
      </c>
      <c r="O1896" s="813">
        <v>1</v>
      </c>
      <c r="P1896" s="729">
        <v>0</v>
      </c>
      <c r="Q1896" s="746"/>
      <c r="R1896" s="728">
        <v>2</v>
      </c>
      <c r="S1896" s="746">
        <v>1</v>
      </c>
      <c r="T1896" s="813">
        <v>1</v>
      </c>
      <c r="U1896" s="769">
        <v>1</v>
      </c>
    </row>
    <row r="1897" spans="1:21" ht="14.4" customHeight="1" x14ac:dyDescent="0.3">
      <c r="A1897" s="727">
        <v>32</v>
      </c>
      <c r="B1897" s="728" t="s">
        <v>2677</v>
      </c>
      <c r="C1897" s="728" t="s">
        <v>2683</v>
      </c>
      <c r="D1897" s="811" t="s">
        <v>5087</v>
      </c>
      <c r="E1897" s="812" t="s">
        <v>2710</v>
      </c>
      <c r="F1897" s="728" t="s">
        <v>2678</v>
      </c>
      <c r="G1897" s="728" t="s">
        <v>3301</v>
      </c>
      <c r="H1897" s="728" t="s">
        <v>568</v>
      </c>
      <c r="I1897" s="728" t="s">
        <v>4293</v>
      </c>
      <c r="J1897" s="728" t="s">
        <v>4291</v>
      </c>
      <c r="K1897" s="728" t="s">
        <v>4294</v>
      </c>
      <c r="L1897" s="729">
        <v>46.75</v>
      </c>
      <c r="M1897" s="729">
        <v>2431</v>
      </c>
      <c r="N1897" s="728">
        <v>52</v>
      </c>
      <c r="O1897" s="813">
        <v>5.5</v>
      </c>
      <c r="P1897" s="729">
        <v>2150.5</v>
      </c>
      <c r="Q1897" s="746">
        <v>0.88461538461538458</v>
      </c>
      <c r="R1897" s="728">
        <v>46</v>
      </c>
      <c r="S1897" s="746">
        <v>0.88461538461538458</v>
      </c>
      <c r="T1897" s="813">
        <v>4.5</v>
      </c>
      <c r="U1897" s="769">
        <v>0.81818181818181823</v>
      </c>
    </row>
    <row r="1898" spans="1:21" ht="14.4" customHeight="1" x14ac:dyDescent="0.3">
      <c r="A1898" s="727">
        <v>32</v>
      </c>
      <c r="B1898" s="728" t="s">
        <v>2677</v>
      </c>
      <c r="C1898" s="728" t="s">
        <v>2683</v>
      </c>
      <c r="D1898" s="811" t="s">
        <v>5087</v>
      </c>
      <c r="E1898" s="812" t="s">
        <v>2710</v>
      </c>
      <c r="F1898" s="728" t="s">
        <v>2678</v>
      </c>
      <c r="G1898" s="728" t="s">
        <v>3301</v>
      </c>
      <c r="H1898" s="728" t="s">
        <v>568</v>
      </c>
      <c r="I1898" s="728" t="s">
        <v>4295</v>
      </c>
      <c r="J1898" s="728" t="s">
        <v>3946</v>
      </c>
      <c r="K1898" s="728" t="s">
        <v>3304</v>
      </c>
      <c r="L1898" s="729">
        <v>46.75</v>
      </c>
      <c r="M1898" s="729">
        <v>327.25</v>
      </c>
      <c r="N1898" s="728">
        <v>7</v>
      </c>
      <c r="O1898" s="813">
        <v>0.5</v>
      </c>
      <c r="P1898" s="729">
        <v>327.25</v>
      </c>
      <c r="Q1898" s="746">
        <v>1</v>
      </c>
      <c r="R1898" s="728">
        <v>7</v>
      </c>
      <c r="S1898" s="746">
        <v>1</v>
      </c>
      <c r="T1898" s="813">
        <v>0.5</v>
      </c>
      <c r="U1898" s="769">
        <v>1</v>
      </c>
    </row>
    <row r="1899" spans="1:21" ht="14.4" customHeight="1" x14ac:dyDescent="0.3">
      <c r="A1899" s="727">
        <v>32</v>
      </c>
      <c r="B1899" s="728" t="s">
        <v>2677</v>
      </c>
      <c r="C1899" s="728" t="s">
        <v>2683</v>
      </c>
      <c r="D1899" s="811" t="s">
        <v>5087</v>
      </c>
      <c r="E1899" s="812" t="s">
        <v>2710</v>
      </c>
      <c r="F1899" s="728" t="s">
        <v>2678</v>
      </c>
      <c r="G1899" s="728" t="s">
        <v>2958</v>
      </c>
      <c r="H1899" s="728" t="s">
        <v>568</v>
      </c>
      <c r="I1899" s="728" t="s">
        <v>2959</v>
      </c>
      <c r="J1899" s="728" t="s">
        <v>2960</v>
      </c>
      <c r="K1899" s="728" t="s">
        <v>2961</v>
      </c>
      <c r="L1899" s="729">
        <v>0</v>
      </c>
      <c r="M1899" s="729">
        <v>0</v>
      </c>
      <c r="N1899" s="728">
        <v>2</v>
      </c>
      <c r="O1899" s="813">
        <v>1</v>
      </c>
      <c r="P1899" s="729">
        <v>0</v>
      </c>
      <c r="Q1899" s="746"/>
      <c r="R1899" s="728">
        <v>2</v>
      </c>
      <c r="S1899" s="746">
        <v>1</v>
      </c>
      <c r="T1899" s="813">
        <v>1</v>
      </c>
      <c r="U1899" s="769">
        <v>1</v>
      </c>
    </row>
    <row r="1900" spans="1:21" ht="14.4" customHeight="1" x14ac:dyDescent="0.3">
      <c r="A1900" s="727">
        <v>32</v>
      </c>
      <c r="B1900" s="728" t="s">
        <v>2677</v>
      </c>
      <c r="C1900" s="728" t="s">
        <v>2683</v>
      </c>
      <c r="D1900" s="811" t="s">
        <v>5087</v>
      </c>
      <c r="E1900" s="812" t="s">
        <v>2710</v>
      </c>
      <c r="F1900" s="728" t="s">
        <v>2678</v>
      </c>
      <c r="G1900" s="728" t="s">
        <v>3864</v>
      </c>
      <c r="H1900" s="728" t="s">
        <v>568</v>
      </c>
      <c r="I1900" s="728" t="s">
        <v>4296</v>
      </c>
      <c r="J1900" s="728" t="s">
        <v>852</v>
      </c>
      <c r="K1900" s="728" t="s">
        <v>4297</v>
      </c>
      <c r="L1900" s="729">
        <v>119.38</v>
      </c>
      <c r="M1900" s="729">
        <v>119.38</v>
      </c>
      <c r="N1900" s="728">
        <v>1</v>
      </c>
      <c r="O1900" s="813">
        <v>1</v>
      </c>
      <c r="P1900" s="729"/>
      <c r="Q1900" s="746">
        <v>0</v>
      </c>
      <c r="R1900" s="728"/>
      <c r="S1900" s="746">
        <v>0</v>
      </c>
      <c r="T1900" s="813"/>
      <c r="U1900" s="769">
        <v>0</v>
      </c>
    </row>
    <row r="1901" spans="1:21" ht="14.4" customHeight="1" x14ac:dyDescent="0.3">
      <c r="A1901" s="727">
        <v>32</v>
      </c>
      <c r="B1901" s="728" t="s">
        <v>2677</v>
      </c>
      <c r="C1901" s="728" t="s">
        <v>2683</v>
      </c>
      <c r="D1901" s="811" t="s">
        <v>5087</v>
      </c>
      <c r="E1901" s="812" t="s">
        <v>2710</v>
      </c>
      <c r="F1901" s="728" t="s">
        <v>2678</v>
      </c>
      <c r="G1901" s="728" t="s">
        <v>3864</v>
      </c>
      <c r="H1901" s="728" t="s">
        <v>568</v>
      </c>
      <c r="I1901" s="728" t="s">
        <v>3865</v>
      </c>
      <c r="J1901" s="728" t="s">
        <v>852</v>
      </c>
      <c r="K1901" s="728" t="s">
        <v>3866</v>
      </c>
      <c r="L1901" s="729">
        <v>159.16999999999999</v>
      </c>
      <c r="M1901" s="729">
        <v>955.01999999999987</v>
      </c>
      <c r="N1901" s="728">
        <v>6</v>
      </c>
      <c r="O1901" s="813">
        <v>3</v>
      </c>
      <c r="P1901" s="729">
        <v>795.84999999999991</v>
      </c>
      <c r="Q1901" s="746">
        <v>0.83333333333333337</v>
      </c>
      <c r="R1901" s="728">
        <v>5</v>
      </c>
      <c r="S1901" s="746">
        <v>0.83333333333333337</v>
      </c>
      <c r="T1901" s="813">
        <v>2.5</v>
      </c>
      <c r="U1901" s="769">
        <v>0.83333333333333337</v>
      </c>
    </row>
    <row r="1902" spans="1:21" ht="14.4" customHeight="1" x14ac:dyDescent="0.3">
      <c r="A1902" s="727">
        <v>32</v>
      </c>
      <c r="B1902" s="728" t="s">
        <v>2677</v>
      </c>
      <c r="C1902" s="728" t="s">
        <v>2683</v>
      </c>
      <c r="D1902" s="811" t="s">
        <v>5087</v>
      </c>
      <c r="E1902" s="812" t="s">
        <v>2710</v>
      </c>
      <c r="F1902" s="728" t="s">
        <v>2678</v>
      </c>
      <c r="G1902" s="728" t="s">
        <v>3476</v>
      </c>
      <c r="H1902" s="728" t="s">
        <v>568</v>
      </c>
      <c r="I1902" s="728" t="s">
        <v>4178</v>
      </c>
      <c r="J1902" s="728" t="s">
        <v>3675</v>
      </c>
      <c r="K1902" s="728" t="s">
        <v>4179</v>
      </c>
      <c r="L1902" s="729">
        <v>79.48</v>
      </c>
      <c r="M1902" s="729">
        <v>158.96</v>
      </c>
      <c r="N1902" s="728">
        <v>2</v>
      </c>
      <c r="O1902" s="813">
        <v>0.5</v>
      </c>
      <c r="P1902" s="729"/>
      <c r="Q1902" s="746">
        <v>0</v>
      </c>
      <c r="R1902" s="728"/>
      <c r="S1902" s="746">
        <v>0</v>
      </c>
      <c r="T1902" s="813"/>
      <c r="U1902" s="769">
        <v>0</v>
      </c>
    </row>
    <row r="1903" spans="1:21" ht="14.4" customHeight="1" x14ac:dyDescent="0.3">
      <c r="A1903" s="727">
        <v>32</v>
      </c>
      <c r="B1903" s="728" t="s">
        <v>2677</v>
      </c>
      <c r="C1903" s="728" t="s">
        <v>2683</v>
      </c>
      <c r="D1903" s="811" t="s">
        <v>5087</v>
      </c>
      <c r="E1903" s="812" t="s">
        <v>2710</v>
      </c>
      <c r="F1903" s="728" t="s">
        <v>2678</v>
      </c>
      <c r="G1903" s="728" t="s">
        <v>3476</v>
      </c>
      <c r="H1903" s="728" t="s">
        <v>568</v>
      </c>
      <c r="I1903" s="728" t="s">
        <v>4298</v>
      </c>
      <c r="J1903" s="728" t="s">
        <v>4299</v>
      </c>
      <c r="K1903" s="728" t="s">
        <v>2404</v>
      </c>
      <c r="L1903" s="729">
        <v>0</v>
      </c>
      <c r="M1903" s="729">
        <v>0</v>
      </c>
      <c r="N1903" s="728">
        <v>1</v>
      </c>
      <c r="O1903" s="813">
        <v>0.5</v>
      </c>
      <c r="P1903" s="729">
        <v>0</v>
      </c>
      <c r="Q1903" s="746"/>
      <c r="R1903" s="728">
        <v>1</v>
      </c>
      <c r="S1903" s="746">
        <v>1</v>
      </c>
      <c r="T1903" s="813">
        <v>0.5</v>
      </c>
      <c r="U1903" s="769">
        <v>1</v>
      </c>
    </row>
    <row r="1904" spans="1:21" ht="14.4" customHeight="1" x14ac:dyDescent="0.3">
      <c r="A1904" s="727">
        <v>32</v>
      </c>
      <c r="B1904" s="728" t="s">
        <v>2677</v>
      </c>
      <c r="C1904" s="728" t="s">
        <v>2683</v>
      </c>
      <c r="D1904" s="811" t="s">
        <v>5087</v>
      </c>
      <c r="E1904" s="812" t="s">
        <v>2710</v>
      </c>
      <c r="F1904" s="728" t="s">
        <v>2678</v>
      </c>
      <c r="G1904" s="728" t="s">
        <v>4300</v>
      </c>
      <c r="H1904" s="728" t="s">
        <v>568</v>
      </c>
      <c r="I1904" s="728" t="s">
        <v>4301</v>
      </c>
      <c r="J1904" s="728" t="s">
        <v>4302</v>
      </c>
      <c r="K1904" s="728" t="s">
        <v>4303</v>
      </c>
      <c r="L1904" s="729">
        <v>103.67</v>
      </c>
      <c r="M1904" s="729">
        <v>207.34</v>
      </c>
      <c r="N1904" s="728">
        <v>2</v>
      </c>
      <c r="O1904" s="813">
        <v>0.5</v>
      </c>
      <c r="P1904" s="729">
        <v>207.34</v>
      </c>
      <c r="Q1904" s="746">
        <v>1</v>
      </c>
      <c r="R1904" s="728">
        <v>2</v>
      </c>
      <c r="S1904" s="746">
        <v>1</v>
      </c>
      <c r="T1904" s="813">
        <v>0.5</v>
      </c>
      <c r="U1904" s="769">
        <v>1</v>
      </c>
    </row>
    <row r="1905" spans="1:21" ht="14.4" customHeight="1" x14ac:dyDescent="0.3">
      <c r="A1905" s="727">
        <v>32</v>
      </c>
      <c r="B1905" s="728" t="s">
        <v>2677</v>
      </c>
      <c r="C1905" s="728" t="s">
        <v>2683</v>
      </c>
      <c r="D1905" s="811" t="s">
        <v>5087</v>
      </c>
      <c r="E1905" s="812" t="s">
        <v>2710</v>
      </c>
      <c r="F1905" s="728" t="s">
        <v>2678</v>
      </c>
      <c r="G1905" s="728" t="s">
        <v>4304</v>
      </c>
      <c r="H1905" s="728" t="s">
        <v>568</v>
      </c>
      <c r="I1905" s="728" t="s">
        <v>4305</v>
      </c>
      <c r="J1905" s="728" t="s">
        <v>4306</v>
      </c>
      <c r="K1905" s="728" t="s">
        <v>4307</v>
      </c>
      <c r="L1905" s="729">
        <v>0</v>
      </c>
      <c r="M1905" s="729">
        <v>0</v>
      </c>
      <c r="N1905" s="728">
        <v>1</v>
      </c>
      <c r="O1905" s="813">
        <v>0.5</v>
      </c>
      <c r="P1905" s="729"/>
      <c r="Q1905" s="746"/>
      <c r="R1905" s="728"/>
      <c r="S1905" s="746">
        <v>0</v>
      </c>
      <c r="T1905" s="813"/>
      <c r="U1905" s="769">
        <v>0</v>
      </c>
    </row>
    <row r="1906" spans="1:21" ht="14.4" customHeight="1" x14ac:dyDescent="0.3">
      <c r="A1906" s="727">
        <v>32</v>
      </c>
      <c r="B1906" s="728" t="s">
        <v>2677</v>
      </c>
      <c r="C1906" s="728" t="s">
        <v>2683</v>
      </c>
      <c r="D1906" s="811" t="s">
        <v>5087</v>
      </c>
      <c r="E1906" s="812" t="s">
        <v>2710</v>
      </c>
      <c r="F1906" s="728" t="s">
        <v>2678</v>
      </c>
      <c r="G1906" s="728" t="s">
        <v>4180</v>
      </c>
      <c r="H1906" s="728" t="s">
        <v>568</v>
      </c>
      <c r="I1906" s="728" t="s">
        <v>4308</v>
      </c>
      <c r="J1906" s="728" t="s">
        <v>4309</v>
      </c>
      <c r="K1906" s="728" t="s">
        <v>4310</v>
      </c>
      <c r="L1906" s="729">
        <v>556.04</v>
      </c>
      <c r="M1906" s="729">
        <v>1112.08</v>
      </c>
      <c r="N1906" s="728">
        <v>2</v>
      </c>
      <c r="O1906" s="813">
        <v>1</v>
      </c>
      <c r="P1906" s="729">
        <v>556.04</v>
      </c>
      <c r="Q1906" s="746">
        <v>0.5</v>
      </c>
      <c r="R1906" s="728">
        <v>1</v>
      </c>
      <c r="S1906" s="746">
        <v>0.5</v>
      </c>
      <c r="T1906" s="813">
        <v>0.5</v>
      </c>
      <c r="U1906" s="769">
        <v>0.5</v>
      </c>
    </row>
    <row r="1907" spans="1:21" ht="14.4" customHeight="1" x14ac:dyDescent="0.3">
      <c r="A1907" s="727">
        <v>32</v>
      </c>
      <c r="B1907" s="728" t="s">
        <v>2677</v>
      </c>
      <c r="C1907" s="728" t="s">
        <v>2683</v>
      </c>
      <c r="D1907" s="811" t="s">
        <v>5087</v>
      </c>
      <c r="E1907" s="812" t="s">
        <v>2710</v>
      </c>
      <c r="F1907" s="728" t="s">
        <v>2678</v>
      </c>
      <c r="G1907" s="728" t="s">
        <v>4180</v>
      </c>
      <c r="H1907" s="728" t="s">
        <v>661</v>
      </c>
      <c r="I1907" s="728" t="s">
        <v>4311</v>
      </c>
      <c r="J1907" s="728" t="s">
        <v>4182</v>
      </c>
      <c r="K1907" s="728" t="s">
        <v>4312</v>
      </c>
      <c r="L1907" s="729">
        <v>416.52</v>
      </c>
      <c r="M1907" s="729">
        <v>416.52</v>
      </c>
      <c r="N1907" s="728">
        <v>1</v>
      </c>
      <c r="O1907" s="813">
        <v>0.5</v>
      </c>
      <c r="P1907" s="729">
        <v>416.52</v>
      </c>
      <c r="Q1907" s="746">
        <v>1</v>
      </c>
      <c r="R1907" s="728">
        <v>1</v>
      </c>
      <c r="S1907" s="746">
        <v>1</v>
      </c>
      <c r="T1907" s="813">
        <v>0.5</v>
      </c>
      <c r="U1907" s="769">
        <v>1</v>
      </c>
    </row>
    <row r="1908" spans="1:21" ht="14.4" customHeight="1" x14ac:dyDescent="0.3">
      <c r="A1908" s="727">
        <v>32</v>
      </c>
      <c r="B1908" s="728" t="s">
        <v>2677</v>
      </c>
      <c r="C1908" s="728" t="s">
        <v>2683</v>
      </c>
      <c r="D1908" s="811" t="s">
        <v>5087</v>
      </c>
      <c r="E1908" s="812" t="s">
        <v>2710</v>
      </c>
      <c r="F1908" s="728" t="s">
        <v>2678</v>
      </c>
      <c r="G1908" s="728" t="s">
        <v>4180</v>
      </c>
      <c r="H1908" s="728" t="s">
        <v>661</v>
      </c>
      <c r="I1908" s="728" t="s">
        <v>4313</v>
      </c>
      <c r="J1908" s="728" t="s">
        <v>4314</v>
      </c>
      <c r="K1908" s="728" t="s">
        <v>4315</v>
      </c>
      <c r="L1908" s="729">
        <v>621.88</v>
      </c>
      <c r="M1908" s="729">
        <v>621.88</v>
      </c>
      <c r="N1908" s="728">
        <v>1</v>
      </c>
      <c r="O1908" s="813">
        <v>0.5</v>
      </c>
      <c r="P1908" s="729">
        <v>621.88</v>
      </c>
      <c r="Q1908" s="746">
        <v>1</v>
      </c>
      <c r="R1908" s="728">
        <v>1</v>
      </c>
      <c r="S1908" s="746">
        <v>1</v>
      </c>
      <c r="T1908" s="813">
        <v>0.5</v>
      </c>
      <c r="U1908" s="769">
        <v>1</v>
      </c>
    </row>
    <row r="1909" spans="1:21" ht="14.4" customHeight="1" x14ac:dyDescent="0.3">
      <c r="A1909" s="727">
        <v>32</v>
      </c>
      <c r="B1909" s="728" t="s">
        <v>2677</v>
      </c>
      <c r="C1909" s="728" t="s">
        <v>2683</v>
      </c>
      <c r="D1909" s="811" t="s">
        <v>5087</v>
      </c>
      <c r="E1909" s="812" t="s">
        <v>2710</v>
      </c>
      <c r="F1909" s="728" t="s">
        <v>2678</v>
      </c>
      <c r="G1909" s="728" t="s">
        <v>4180</v>
      </c>
      <c r="H1909" s="728" t="s">
        <v>568</v>
      </c>
      <c r="I1909" s="728" t="s">
        <v>4316</v>
      </c>
      <c r="J1909" s="728" t="s">
        <v>4309</v>
      </c>
      <c r="K1909" s="728" t="s">
        <v>4317</v>
      </c>
      <c r="L1909" s="729">
        <v>416.52</v>
      </c>
      <c r="M1909" s="729">
        <v>833.04</v>
      </c>
      <c r="N1909" s="728">
        <v>2</v>
      </c>
      <c r="O1909" s="813">
        <v>1</v>
      </c>
      <c r="P1909" s="729">
        <v>833.04</v>
      </c>
      <c r="Q1909" s="746">
        <v>1</v>
      </c>
      <c r="R1909" s="728">
        <v>2</v>
      </c>
      <c r="S1909" s="746">
        <v>1</v>
      </c>
      <c r="T1909" s="813">
        <v>1</v>
      </c>
      <c r="U1909" s="769">
        <v>1</v>
      </c>
    </row>
    <row r="1910" spans="1:21" ht="14.4" customHeight="1" x14ac:dyDescent="0.3">
      <c r="A1910" s="727">
        <v>32</v>
      </c>
      <c r="B1910" s="728" t="s">
        <v>2677</v>
      </c>
      <c r="C1910" s="728" t="s">
        <v>2683</v>
      </c>
      <c r="D1910" s="811" t="s">
        <v>5087</v>
      </c>
      <c r="E1910" s="812" t="s">
        <v>2710</v>
      </c>
      <c r="F1910" s="728" t="s">
        <v>2678</v>
      </c>
      <c r="G1910" s="728" t="s">
        <v>2751</v>
      </c>
      <c r="H1910" s="728" t="s">
        <v>568</v>
      </c>
      <c r="I1910" s="728" t="s">
        <v>2996</v>
      </c>
      <c r="J1910" s="728" t="s">
        <v>2997</v>
      </c>
      <c r="K1910" s="728" t="s">
        <v>2967</v>
      </c>
      <c r="L1910" s="729">
        <v>846.47</v>
      </c>
      <c r="M1910" s="729">
        <v>846.47</v>
      </c>
      <c r="N1910" s="728">
        <v>1</v>
      </c>
      <c r="O1910" s="813">
        <v>0.5</v>
      </c>
      <c r="P1910" s="729">
        <v>846.47</v>
      </c>
      <c r="Q1910" s="746">
        <v>1</v>
      </c>
      <c r="R1910" s="728">
        <v>1</v>
      </c>
      <c r="S1910" s="746">
        <v>1</v>
      </c>
      <c r="T1910" s="813">
        <v>0.5</v>
      </c>
      <c r="U1910" s="769">
        <v>1</v>
      </c>
    </row>
    <row r="1911" spans="1:21" ht="14.4" customHeight="1" x14ac:dyDescent="0.3">
      <c r="A1911" s="727">
        <v>32</v>
      </c>
      <c r="B1911" s="728" t="s">
        <v>2677</v>
      </c>
      <c r="C1911" s="728" t="s">
        <v>2683</v>
      </c>
      <c r="D1911" s="811" t="s">
        <v>5087</v>
      </c>
      <c r="E1911" s="812" t="s">
        <v>2710</v>
      </c>
      <c r="F1911" s="728" t="s">
        <v>2678</v>
      </c>
      <c r="G1911" s="728" t="s">
        <v>2751</v>
      </c>
      <c r="H1911" s="728" t="s">
        <v>568</v>
      </c>
      <c r="I1911" s="728" t="s">
        <v>3057</v>
      </c>
      <c r="J1911" s="728" t="s">
        <v>2997</v>
      </c>
      <c r="K1911" s="728" t="s">
        <v>3058</v>
      </c>
      <c r="L1911" s="729">
        <v>211.61</v>
      </c>
      <c r="M1911" s="729">
        <v>2116.1000000000004</v>
      </c>
      <c r="N1911" s="728">
        <v>10</v>
      </c>
      <c r="O1911" s="813">
        <v>5.5</v>
      </c>
      <c r="P1911" s="729">
        <v>1692.8800000000006</v>
      </c>
      <c r="Q1911" s="746">
        <v>0.80000000000000016</v>
      </c>
      <c r="R1911" s="728">
        <v>8</v>
      </c>
      <c r="S1911" s="746">
        <v>0.8</v>
      </c>
      <c r="T1911" s="813">
        <v>4.5</v>
      </c>
      <c r="U1911" s="769">
        <v>0.81818181818181823</v>
      </c>
    </row>
    <row r="1912" spans="1:21" ht="14.4" customHeight="1" x14ac:dyDescent="0.3">
      <c r="A1912" s="727">
        <v>32</v>
      </c>
      <c r="B1912" s="728" t="s">
        <v>2677</v>
      </c>
      <c r="C1912" s="728" t="s">
        <v>2683</v>
      </c>
      <c r="D1912" s="811" t="s">
        <v>5087</v>
      </c>
      <c r="E1912" s="812" t="s">
        <v>2710</v>
      </c>
      <c r="F1912" s="728" t="s">
        <v>2678</v>
      </c>
      <c r="G1912" s="728" t="s">
        <v>3309</v>
      </c>
      <c r="H1912" s="728" t="s">
        <v>568</v>
      </c>
      <c r="I1912" s="728" t="s">
        <v>3310</v>
      </c>
      <c r="J1912" s="728" t="s">
        <v>3311</v>
      </c>
      <c r="K1912" s="728" t="s">
        <v>3312</v>
      </c>
      <c r="L1912" s="729">
        <v>45.05</v>
      </c>
      <c r="M1912" s="729">
        <v>45.05</v>
      </c>
      <c r="N1912" s="728">
        <v>1</v>
      </c>
      <c r="O1912" s="813">
        <v>1</v>
      </c>
      <c r="P1912" s="729">
        <v>45.05</v>
      </c>
      <c r="Q1912" s="746">
        <v>1</v>
      </c>
      <c r="R1912" s="728">
        <v>1</v>
      </c>
      <c r="S1912" s="746">
        <v>1</v>
      </c>
      <c r="T1912" s="813">
        <v>1</v>
      </c>
      <c r="U1912" s="769">
        <v>1</v>
      </c>
    </row>
    <row r="1913" spans="1:21" ht="14.4" customHeight="1" x14ac:dyDescent="0.3">
      <c r="A1913" s="727">
        <v>32</v>
      </c>
      <c r="B1913" s="728" t="s">
        <v>2677</v>
      </c>
      <c r="C1913" s="728" t="s">
        <v>2683</v>
      </c>
      <c r="D1913" s="811" t="s">
        <v>5087</v>
      </c>
      <c r="E1913" s="812" t="s">
        <v>2710</v>
      </c>
      <c r="F1913" s="728" t="s">
        <v>2678</v>
      </c>
      <c r="G1913" s="728" t="s">
        <v>2808</v>
      </c>
      <c r="H1913" s="728" t="s">
        <v>568</v>
      </c>
      <c r="I1913" s="728" t="s">
        <v>4318</v>
      </c>
      <c r="J1913" s="728" t="s">
        <v>2886</v>
      </c>
      <c r="K1913" s="728" t="s">
        <v>4319</v>
      </c>
      <c r="L1913" s="729">
        <v>85.02</v>
      </c>
      <c r="M1913" s="729">
        <v>85.02</v>
      </c>
      <c r="N1913" s="728">
        <v>1</v>
      </c>
      <c r="O1913" s="813">
        <v>0.5</v>
      </c>
      <c r="P1913" s="729"/>
      <c r="Q1913" s="746">
        <v>0</v>
      </c>
      <c r="R1913" s="728"/>
      <c r="S1913" s="746">
        <v>0</v>
      </c>
      <c r="T1913" s="813"/>
      <c r="U1913" s="769">
        <v>0</v>
      </c>
    </row>
    <row r="1914" spans="1:21" ht="14.4" customHeight="1" x14ac:dyDescent="0.3">
      <c r="A1914" s="727">
        <v>32</v>
      </c>
      <c r="B1914" s="728" t="s">
        <v>2677</v>
      </c>
      <c r="C1914" s="728" t="s">
        <v>2683</v>
      </c>
      <c r="D1914" s="811" t="s">
        <v>5087</v>
      </c>
      <c r="E1914" s="812" t="s">
        <v>2710</v>
      </c>
      <c r="F1914" s="728" t="s">
        <v>2678</v>
      </c>
      <c r="G1914" s="728" t="s">
        <v>2808</v>
      </c>
      <c r="H1914" s="728" t="s">
        <v>568</v>
      </c>
      <c r="I1914" s="728" t="s">
        <v>3954</v>
      </c>
      <c r="J1914" s="728" t="s">
        <v>3955</v>
      </c>
      <c r="K1914" s="728" t="s">
        <v>3956</v>
      </c>
      <c r="L1914" s="729">
        <v>196.56</v>
      </c>
      <c r="M1914" s="729">
        <v>1179.3600000000001</v>
      </c>
      <c r="N1914" s="728">
        <v>6</v>
      </c>
      <c r="O1914" s="813">
        <v>3</v>
      </c>
      <c r="P1914" s="729">
        <v>393.12</v>
      </c>
      <c r="Q1914" s="746">
        <v>0.33333333333333331</v>
      </c>
      <c r="R1914" s="728">
        <v>2</v>
      </c>
      <c r="S1914" s="746">
        <v>0.33333333333333331</v>
      </c>
      <c r="T1914" s="813">
        <v>1.5</v>
      </c>
      <c r="U1914" s="769">
        <v>0.5</v>
      </c>
    </row>
    <row r="1915" spans="1:21" ht="14.4" customHeight="1" x14ac:dyDescent="0.3">
      <c r="A1915" s="727">
        <v>32</v>
      </c>
      <c r="B1915" s="728" t="s">
        <v>2677</v>
      </c>
      <c r="C1915" s="728" t="s">
        <v>2683</v>
      </c>
      <c r="D1915" s="811" t="s">
        <v>5087</v>
      </c>
      <c r="E1915" s="812" t="s">
        <v>2710</v>
      </c>
      <c r="F1915" s="728" t="s">
        <v>2678</v>
      </c>
      <c r="G1915" s="728" t="s">
        <v>2808</v>
      </c>
      <c r="H1915" s="728" t="s">
        <v>568</v>
      </c>
      <c r="I1915" s="728" t="s">
        <v>2944</v>
      </c>
      <c r="J1915" s="728" t="s">
        <v>902</v>
      </c>
      <c r="K1915" s="728" t="s">
        <v>2887</v>
      </c>
      <c r="L1915" s="729">
        <v>42.51</v>
      </c>
      <c r="M1915" s="729">
        <v>1700.3999999999999</v>
      </c>
      <c r="N1915" s="728">
        <v>40</v>
      </c>
      <c r="O1915" s="813">
        <v>12</v>
      </c>
      <c r="P1915" s="729">
        <v>1402.83</v>
      </c>
      <c r="Q1915" s="746">
        <v>0.82500000000000007</v>
      </c>
      <c r="R1915" s="728">
        <v>33</v>
      </c>
      <c r="S1915" s="746">
        <v>0.82499999999999996</v>
      </c>
      <c r="T1915" s="813">
        <v>9.5</v>
      </c>
      <c r="U1915" s="769">
        <v>0.79166666666666663</v>
      </c>
    </row>
    <row r="1916" spans="1:21" ht="14.4" customHeight="1" x14ac:dyDescent="0.3">
      <c r="A1916" s="727">
        <v>32</v>
      </c>
      <c r="B1916" s="728" t="s">
        <v>2677</v>
      </c>
      <c r="C1916" s="728" t="s">
        <v>2683</v>
      </c>
      <c r="D1916" s="811" t="s">
        <v>5087</v>
      </c>
      <c r="E1916" s="812" t="s">
        <v>2710</v>
      </c>
      <c r="F1916" s="728" t="s">
        <v>2678</v>
      </c>
      <c r="G1916" s="728" t="s">
        <v>2962</v>
      </c>
      <c r="H1916" s="728" t="s">
        <v>568</v>
      </c>
      <c r="I1916" s="728" t="s">
        <v>2963</v>
      </c>
      <c r="J1916" s="728" t="s">
        <v>1003</v>
      </c>
      <c r="K1916" s="728" t="s">
        <v>2964</v>
      </c>
      <c r="L1916" s="729">
        <v>105.63</v>
      </c>
      <c r="M1916" s="729">
        <v>105.63</v>
      </c>
      <c r="N1916" s="728">
        <v>1</v>
      </c>
      <c r="O1916" s="813">
        <v>0.5</v>
      </c>
      <c r="P1916" s="729">
        <v>105.63</v>
      </c>
      <c r="Q1916" s="746">
        <v>1</v>
      </c>
      <c r="R1916" s="728">
        <v>1</v>
      </c>
      <c r="S1916" s="746">
        <v>1</v>
      </c>
      <c r="T1916" s="813">
        <v>0.5</v>
      </c>
      <c r="U1916" s="769">
        <v>1</v>
      </c>
    </row>
    <row r="1917" spans="1:21" ht="14.4" customHeight="1" x14ac:dyDescent="0.3">
      <c r="A1917" s="727">
        <v>32</v>
      </c>
      <c r="B1917" s="728" t="s">
        <v>2677</v>
      </c>
      <c r="C1917" s="728" t="s">
        <v>2683</v>
      </c>
      <c r="D1917" s="811" t="s">
        <v>5087</v>
      </c>
      <c r="E1917" s="812" t="s">
        <v>2710</v>
      </c>
      <c r="F1917" s="728" t="s">
        <v>2678</v>
      </c>
      <c r="G1917" s="728" t="s">
        <v>2998</v>
      </c>
      <c r="H1917" s="728" t="s">
        <v>568</v>
      </c>
      <c r="I1917" s="728" t="s">
        <v>3320</v>
      </c>
      <c r="J1917" s="728" t="s">
        <v>1072</v>
      </c>
      <c r="K1917" s="728" t="s">
        <v>3000</v>
      </c>
      <c r="L1917" s="729">
        <v>107.27</v>
      </c>
      <c r="M1917" s="729">
        <v>3003.56</v>
      </c>
      <c r="N1917" s="728">
        <v>28</v>
      </c>
      <c r="O1917" s="813">
        <v>7</v>
      </c>
      <c r="P1917" s="729">
        <v>2467.21</v>
      </c>
      <c r="Q1917" s="746">
        <v>0.82142857142857151</v>
      </c>
      <c r="R1917" s="728">
        <v>23</v>
      </c>
      <c r="S1917" s="746">
        <v>0.8214285714285714</v>
      </c>
      <c r="T1917" s="813">
        <v>6</v>
      </c>
      <c r="U1917" s="769">
        <v>0.8571428571428571</v>
      </c>
    </row>
    <row r="1918" spans="1:21" ht="14.4" customHeight="1" x14ac:dyDescent="0.3">
      <c r="A1918" s="727">
        <v>32</v>
      </c>
      <c r="B1918" s="728" t="s">
        <v>2677</v>
      </c>
      <c r="C1918" s="728" t="s">
        <v>2683</v>
      </c>
      <c r="D1918" s="811" t="s">
        <v>5087</v>
      </c>
      <c r="E1918" s="812" t="s">
        <v>2710</v>
      </c>
      <c r="F1918" s="728" t="s">
        <v>2678</v>
      </c>
      <c r="G1918" s="728" t="s">
        <v>2998</v>
      </c>
      <c r="H1918" s="728" t="s">
        <v>568</v>
      </c>
      <c r="I1918" s="728" t="s">
        <v>2999</v>
      </c>
      <c r="J1918" s="728" t="s">
        <v>1072</v>
      </c>
      <c r="K1918" s="728" t="s">
        <v>3000</v>
      </c>
      <c r="L1918" s="729">
        <v>107.27</v>
      </c>
      <c r="M1918" s="729">
        <v>214.54</v>
      </c>
      <c r="N1918" s="728">
        <v>2</v>
      </c>
      <c r="O1918" s="813">
        <v>1</v>
      </c>
      <c r="P1918" s="729"/>
      <c r="Q1918" s="746">
        <v>0</v>
      </c>
      <c r="R1918" s="728"/>
      <c r="S1918" s="746">
        <v>0</v>
      </c>
      <c r="T1918" s="813"/>
      <c r="U1918" s="769">
        <v>0</v>
      </c>
    </row>
    <row r="1919" spans="1:21" ht="14.4" customHeight="1" x14ac:dyDescent="0.3">
      <c r="A1919" s="727">
        <v>32</v>
      </c>
      <c r="B1919" s="728" t="s">
        <v>2677</v>
      </c>
      <c r="C1919" s="728" t="s">
        <v>2683</v>
      </c>
      <c r="D1919" s="811" t="s">
        <v>5087</v>
      </c>
      <c r="E1919" s="812" t="s">
        <v>2710</v>
      </c>
      <c r="F1919" s="728" t="s">
        <v>2678</v>
      </c>
      <c r="G1919" s="728" t="s">
        <v>3483</v>
      </c>
      <c r="H1919" s="728" t="s">
        <v>568</v>
      </c>
      <c r="I1919" s="728" t="s">
        <v>4320</v>
      </c>
      <c r="J1919" s="728" t="s">
        <v>4321</v>
      </c>
      <c r="K1919" s="728" t="s">
        <v>4322</v>
      </c>
      <c r="L1919" s="729">
        <v>84.39</v>
      </c>
      <c r="M1919" s="729">
        <v>84.39</v>
      </c>
      <c r="N1919" s="728">
        <v>1</v>
      </c>
      <c r="O1919" s="813">
        <v>0.5</v>
      </c>
      <c r="P1919" s="729">
        <v>84.39</v>
      </c>
      <c r="Q1919" s="746">
        <v>1</v>
      </c>
      <c r="R1919" s="728">
        <v>1</v>
      </c>
      <c r="S1919" s="746">
        <v>1</v>
      </c>
      <c r="T1919" s="813">
        <v>0.5</v>
      </c>
      <c r="U1919" s="769">
        <v>1</v>
      </c>
    </row>
    <row r="1920" spans="1:21" ht="14.4" customHeight="1" x14ac:dyDescent="0.3">
      <c r="A1920" s="727">
        <v>32</v>
      </c>
      <c r="B1920" s="728" t="s">
        <v>2677</v>
      </c>
      <c r="C1920" s="728" t="s">
        <v>2683</v>
      </c>
      <c r="D1920" s="811" t="s">
        <v>5087</v>
      </c>
      <c r="E1920" s="812" t="s">
        <v>2710</v>
      </c>
      <c r="F1920" s="728" t="s">
        <v>2678</v>
      </c>
      <c r="G1920" s="728" t="s">
        <v>3816</v>
      </c>
      <c r="H1920" s="728" t="s">
        <v>568</v>
      </c>
      <c r="I1920" s="728" t="s">
        <v>4323</v>
      </c>
      <c r="J1920" s="728" t="s">
        <v>4324</v>
      </c>
      <c r="K1920" s="728" t="s">
        <v>4325</v>
      </c>
      <c r="L1920" s="729">
        <v>38.47</v>
      </c>
      <c r="M1920" s="729">
        <v>38.47</v>
      </c>
      <c r="N1920" s="728">
        <v>1</v>
      </c>
      <c r="O1920" s="813">
        <v>1</v>
      </c>
      <c r="P1920" s="729">
        <v>38.47</v>
      </c>
      <c r="Q1920" s="746">
        <v>1</v>
      </c>
      <c r="R1920" s="728">
        <v>1</v>
      </c>
      <c r="S1920" s="746">
        <v>1</v>
      </c>
      <c r="T1920" s="813">
        <v>1</v>
      </c>
      <c r="U1920" s="769">
        <v>1</v>
      </c>
    </row>
    <row r="1921" spans="1:21" ht="14.4" customHeight="1" x14ac:dyDescent="0.3">
      <c r="A1921" s="727">
        <v>32</v>
      </c>
      <c r="B1921" s="728" t="s">
        <v>2677</v>
      </c>
      <c r="C1921" s="728" t="s">
        <v>2683</v>
      </c>
      <c r="D1921" s="811" t="s">
        <v>5087</v>
      </c>
      <c r="E1921" s="812" t="s">
        <v>2710</v>
      </c>
      <c r="F1921" s="728" t="s">
        <v>2678</v>
      </c>
      <c r="G1921" s="728" t="s">
        <v>2815</v>
      </c>
      <c r="H1921" s="728" t="s">
        <v>568</v>
      </c>
      <c r="I1921" s="728" t="s">
        <v>2816</v>
      </c>
      <c r="J1921" s="728" t="s">
        <v>1042</v>
      </c>
      <c r="K1921" s="728" t="s">
        <v>2817</v>
      </c>
      <c r="L1921" s="729">
        <v>420.07</v>
      </c>
      <c r="M1921" s="729">
        <v>840.14</v>
      </c>
      <c r="N1921" s="728">
        <v>2</v>
      </c>
      <c r="O1921" s="813">
        <v>1.5</v>
      </c>
      <c r="P1921" s="729">
        <v>420.07</v>
      </c>
      <c r="Q1921" s="746">
        <v>0.5</v>
      </c>
      <c r="R1921" s="728">
        <v>1</v>
      </c>
      <c r="S1921" s="746">
        <v>0.5</v>
      </c>
      <c r="T1921" s="813">
        <v>1</v>
      </c>
      <c r="U1921" s="769">
        <v>0.66666666666666663</v>
      </c>
    </row>
    <row r="1922" spans="1:21" ht="14.4" customHeight="1" x14ac:dyDescent="0.3">
      <c r="A1922" s="727">
        <v>32</v>
      </c>
      <c r="B1922" s="728" t="s">
        <v>2677</v>
      </c>
      <c r="C1922" s="728" t="s">
        <v>2683</v>
      </c>
      <c r="D1922" s="811" t="s">
        <v>5087</v>
      </c>
      <c r="E1922" s="812" t="s">
        <v>2710</v>
      </c>
      <c r="F1922" s="728" t="s">
        <v>2678</v>
      </c>
      <c r="G1922" s="728" t="s">
        <v>2752</v>
      </c>
      <c r="H1922" s="728" t="s">
        <v>568</v>
      </c>
      <c r="I1922" s="728" t="s">
        <v>2753</v>
      </c>
      <c r="J1922" s="728" t="s">
        <v>1001</v>
      </c>
      <c r="K1922" s="728" t="s">
        <v>2754</v>
      </c>
      <c r="L1922" s="729">
        <v>33</v>
      </c>
      <c r="M1922" s="729">
        <v>99</v>
      </c>
      <c r="N1922" s="728">
        <v>3</v>
      </c>
      <c r="O1922" s="813">
        <v>1.5</v>
      </c>
      <c r="P1922" s="729">
        <v>99</v>
      </c>
      <c r="Q1922" s="746">
        <v>1</v>
      </c>
      <c r="R1922" s="728">
        <v>3</v>
      </c>
      <c r="S1922" s="746">
        <v>1</v>
      </c>
      <c r="T1922" s="813">
        <v>1.5</v>
      </c>
      <c r="U1922" s="769">
        <v>1</v>
      </c>
    </row>
    <row r="1923" spans="1:21" ht="14.4" customHeight="1" x14ac:dyDescent="0.3">
      <c r="A1923" s="727">
        <v>32</v>
      </c>
      <c r="B1923" s="728" t="s">
        <v>2677</v>
      </c>
      <c r="C1923" s="728" t="s">
        <v>2683</v>
      </c>
      <c r="D1923" s="811" t="s">
        <v>5087</v>
      </c>
      <c r="E1923" s="812" t="s">
        <v>2710</v>
      </c>
      <c r="F1923" s="728" t="s">
        <v>2678</v>
      </c>
      <c r="G1923" s="728" t="s">
        <v>2752</v>
      </c>
      <c r="H1923" s="728" t="s">
        <v>568</v>
      </c>
      <c r="I1923" s="728" t="s">
        <v>3061</v>
      </c>
      <c r="J1923" s="728" t="s">
        <v>1680</v>
      </c>
      <c r="K1923" s="728" t="s">
        <v>3062</v>
      </c>
      <c r="L1923" s="729">
        <v>55.01</v>
      </c>
      <c r="M1923" s="729">
        <v>385.07</v>
      </c>
      <c r="N1923" s="728">
        <v>7</v>
      </c>
      <c r="O1923" s="813">
        <v>4.5</v>
      </c>
      <c r="P1923" s="729">
        <v>385.07</v>
      </c>
      <c r="Q1923" s="746">
        <v>1</v>
      </c>
      <c r="R1923" s="728">
        <v>7</v>
      </c>
      <c r="S1923" s="746">
        <v>1</v>
      </c>
      <c r="T1923" s="813">
        <v>4.5</v>
      </c>
      <c r="U1923" s="769">
        <v>1</v>
      </c>
    </row>
    <row r="1924" spans="1:21" ht="14.4" customHeight="1" x14ac:dyDescent="0.3">
      <c r="A1924" s="727">
        <v>32</v>
      </c>
      <c r="B1924" s="728" t="s">
        <v>2677</v>
      </c>
      <c r="C1924" s="728" t="s">
        <v>2683</v>
      </c>
      <c r="D1924" s="811" t="s">
        <v>5087</v>
      </c>
      <c r="E1924" s="812" t="s">
        <v>2710</v>
      </c>
      <c r="F1924" s="728" t="s">
        <v>2678</v>
      </c>
      <c r="G1924" s="728" t="s">
        <v>2752</v>
      </c>
      <c r="H1924" s="728" t="s">
        <v>568</v>
      </c>
      <c r="I1924" s="728" t="s">
        <v>2965</v>
      </c>
      <c r="J1924" s="728" t="s">
        <v>1001</v>
      </c>
      <c r="K1924" s="728" t="s">
        <v>2754</v>
      </c>
      <c r="L1924" s="729">
        <v>33</v>
      </c>
      <c r="M1924" s="729">
        <v>198</v>
      </c>
      <c r="N1924" s="728">
        <v>6</v>
      </c>
      <c r="O1924" s="813">
        <v>2</v>
      </c>
      <c r="P1924" s="729">
        <v>198</v>
      </c>
      <c r="Q1924" s="746">
        <v>1</v>
      </c>
      <c r="R1924" s="728">
        <v>6</v>
      </c>
      <c r="S1924" s="746">
        <v>1</v>
      </c>
      <c r="T1924" s="813">
        <v>2</v>
      </c>
      <c r="U1924" s="769">
        <v>1</v>
      </c>
    </row>
    <row r="1925" spans="1:21" ht="14.4" customHeight="1" x14ac:dyDescent="0.3">
      <c r="A1925" s="727">
        <v>32</v>
      </c>
      <c r="B1925" s="728" t="s">
        <v>2677</v>
      </c>
      <c r="C1925" s="728" t="s">
        <v>2683</v>
      </c>
      <c r="D1925" s="811" t="s">
        <v>5087</v>
      </c>
      <c r="E1925" s="812" t="s">
        <v>2710</v>
      </c>
      <c r="F1925" s="728" t="s">
        <v>2678</v>
      </c>
      <c r="G1925" s="728" t="s">
        <v>3728</v>
      </c>
      <c r="H1925" s="728" t="s">
        <v>568</v>
      </c>
      <c r="I1925" s="728" t="s">
        <v>3868</v>
      </c>
      <c r="J1925" s="728" t="s">
        <v>1290</v>
      </c>
      <c r="K1925" s="728" t="s">
        <v>3730</v>
      </c>
      <c r="L1925" s="729">
        <v>34.15</v>
      </c>
      <c r="M1925" s="729">
        <v>34.15</v>
      </c>
      <c r="N1925" s="728">
        <v>1</v>
      </c>
      <c r="O1925" s="813">
        <v>0.5</v>
      </c>
      <c r="P1925" s="729"/>
      <c r="Q1925" s="746">
        <v>0</v>
      </c>
      <c r="R1925" s="728"/>
      <c r="S1925" s="746">
        <v>0</v>
      </c>
      <c r="T1925" s="813"/>
      <c r="U1925" s="769">
        <v>0</v>
      </c>
    </row>
    <row r="1926" spans="1:21" ht="14.4" customHeight="1" x14ac:dyDescent="0.3">
      <c r="A1926" s="727">
        <v>32</v>
      </c>
      <c r="B1926" s="728" t="s">
        <v>2677</v>
      </c>
      <c r="C1926" s="728" t="s">
        <v>2683</v>
      </c>
      <c r="D1926" s="811" t="s">
        <v>5087</v>
      </c>
      <c r="E1926" s="812" t="s">
        <v>2710</v>
      </c>
      <c r="F1926" s="728" t="s">
        <v>2678</v>
      </c>
      <c r="G1926" s="728" t="s">
        <v>3728</v>
      </c>
      <c r="H1926" s="728" t="s">
        <v>568</v>
      </c>
      <c r="I1926" s="728" t="s">
        <v>3869</v>
      </c>
      <c r="J1926" s="728" t="s">
        <v>1290</v>
      </c>
      <c r="K1926" s="728" t="s">
        <v>3870</v>
      </c>
      <c r="L1926" s="729">
        <v>34.15</v>
      </c>
      <c r="M1926" s="729">
        <v>102.44999999999999</v>
      </c>
      <c r="N1926" s="728">
        <v>3</v>
      </c>
      <c r="O1926" s="813">
        <v>2.5</v>
      </c>
      <c r="P1926" s="729">
        <v>34.15</v>
      </c>
      <c r="Q1926" s="746">
        <v>0.33333333333333337</v>
      </c>
      <c r="R1926" s="728">
        <v>1</v>
      </c>
      <c r="S1926" s="746">
        <v>0.33333333333333331</v>
      </c>
      <c r="T1926" s="813">
        <v>0.5</v>
      </c>
      <c r="U1926" s="769">
        <v>0.2</v>
      </c>
    </row>
    <row r="1927" spans="1:21" ht="14.4" customHeight="1" x14ac:dyDescent="0.3">
      <c r="A1927" s="727">
        <v>32</v>
      </c>
      <c r="B1927" s="728" t="s">
        <v>2677</v>
      </c>
      <c r="C1927" s="728" t="s">
        <v>2683</v>
      </c>
      <c r="D1927" s="811" t="s">
        <v>5087</v>
      </c>
      <c r="E1927" s="812" t="s">
        <v>2710</v>
      </c>
      <c r="F1927" s="728" t="s">
        <v>2678</v>
      </c>
      <c r="G1927" s="728" t="s">
        <v>3731</v>
      </c>
      <c r="H1927" s="728" t="s">
        <v>568</v>
      </c>
      <c r="I1927" s="728" t="s">
        <v>3732</v>
      </c>
      <c r="J1927" s="728" t="s">
        <v>1666</v>
      </c>
      <c r="K1927" s="728" t="s">
        <v>3733</v>
      </c>
      <c r="L1927" s="729">
        <v>164.01</v>
      </c>
      <c r="M1927" s="729">
        <v>656.04</v>
      </c>
      <c r="N1927" s="728">
        <v>4</v>
      </c>
      <c r="O1927" s="813">
        <v>3</v>
      </c>
      <c r="P1927" s="729">
        <v>656.04</v>
      </c>
      <c r="Q1927" s="746">
        <v>1</v>
      </c>
      <c r="R1927" s="728">
        <v>4</v>
      </c>
      <c r="S1927" s="746">
        <v>1</v>
      </c>
      <c r="T1927" s="813">
        <v>3</v>
      </c>
      <c r="U1927" s="769">
        <v>1</v>
      </c>
    </row>
    <row r="1928" spans="1:21" ht="14.4" customHeight="1" x14ac:dyDescent="0.3">
      <c r="A1928" s="727">
        <v>32</v>
      </c>
      <c r="B1928" s="728" t="s">
        <v>2677</v>
      </c>
      <c r="C1928" s="728" t="s">
        <v>2683</v>
      </c>
      <c r="D1928" s="811" t="s">
        <v>5087</v>
      </c>
      <c r="E1928" s="812" t="s">
        <v>2710</v>
      </c>
      <c r="F1928" s="728" t="s">
        <v>2678</v>
      </c>
      <c r="G1928" s="728" t="s">
        <v>3966</v>
      </c>
      <c r="H1928" s="728" t="s">
        <v>568</v>
      </c>
      <c r="I1928" s="728" t="s">
        <v>3967</v>
      </c>
      <c r="J1928" s="728" t="s">
        <v>690</v>
      </c>
      <c r="K1928" s="728" t="s">
        <v>3968</v>
      </c>
      <c r="L1928" s="729">
        <v>151.51</v>
      </c>
      <c r="M1928" s="729">
        <v>454.53</v>
      </c>
      <c r="N1928" s="728">
        <v>3</v>
      </c>
      <c r="O1928" s="813">
        <v>1.5</v>
      </c>
      <c r="P1928" s="729">
        <v>303.02</v>
      </c>
      <c r="Q1928" s="746">
        <v>0.66666666666666663</v>
      </c>
      <c r="R1928" s="728">
        <v>2</v>
      </c>
      <c r="S1928" s="746">
        <v>0.66666666666666663</v>
      </c>
      <c r="T1928" s="813">
        <v>1</v>
      </c>
      <c r="U1928" s="769">
        <v>0.66666666666666663</v>
      </c>
    </row>
    <row r="1929" spans="1:21" ht="14.4" customHeight="1" x14ac:dyDescent="0.3">
      <c r="A1929" s="727">
        <v>32</v>
      </c>
      <c r="B1929" s="728" t="s">
        <v>2677</v>
      </c>
      <c r="C1929" s="728" t="s">
        <v>2683</v>
      </c>
      <c r="D1929" s="811" t="s">
        <v>5087</v>
      </c>
      <c r="E1929" s="812" t="s">
        <v>2710</v>
      </c>
      <c r="F1929" s="728" t="s">
        <v>2678</v>
      </c>
      <c r="G1929" s="728" t="s">
        <v>3606</v>
      </c>
      <c r="H1929" s="728" t="s">
        <v>568</v>
      </c>
      <c r="I1929" s="728" t="s">
        <v>4326</v>
      </c>
      <c r="J1929" s="728" t="s">
        <v>4327</v>
      </c>
      <c r="K1929" s="728" t="s">
        <v>2909</v>
      </c>
      <c r="L1929" s="729">
        <v>593.25</v>
      </c>
      <c r="M1929" s="729">
        <v>593.25</v>
      </c>
      <c r="N1929" s="728">
        <v>1</v>
      </c>
      <c r="O1929" s="813">
        <v>0.5</v>
      </c>
      <c r="P1929" s="729"/>
      <c r="Q1929" s="746">
        <v>0</v>
      </c>
      <c r="R1929" s="728"/>
      <c r="S1929" s="746">
        <v>0</v>
      </c>
      <c r="T1929" s="813"/>
      <c r="U1929" s="769">
        <v>0</v>
      </c>
    </row>
    <row r="1930" spans="1:21" ht="14.4" customHeight="1" x14ac:dyDescent="0.3">
      <c r="A1930" s="727">
        <v>32</v>
      </c>
      <c r="B1930" s="728" t="s">
        <v>2677</v>
      </c>
      <c r="C1930" s="728" t="s">
        <v>2683</v>
      </c>
      <c r="D1930" s="811" t="s">
        <v>5087</v>
      </c>
      <c r="E1930" s="812" t="s">
        <v>2710</v>
      </c>
      <c r="F1930" s="728" t="s">
        <v>2678</v>
      </c>
      <c r="G1930" s="728" t="s">
        <v>2888</v>
      </c>
      <c r="H1930" s="728" t="s">
        <v>568</v>
      </c>
      <c r="I1930" s="728" t="s">
        <v>2966</v>
      </c>
      <c r="J1930" s="728" t="s">
        <v>2890</v>
      </c>
      <c r="K1930" s="728" t="s">
        <v>2967</v>
      </c>
      <c r="L1930" s="729">
        <v>879.21</v>
      </c>
      <c r="M1930" s="729">
        <v>2637.63</v>
      </c>
      <c r="N1930" s="728">
        <v>3</v>
      </c>
      <c r="O1930" s="813">
        <v>1</v>
      </c>
      <c r="P1930" s="729">
        <v>879.21</v>
      </c>
      <c r="Q1930" s="746">
        <v>0.33333333333333331</v>
      </c>
      <c r="R1930" s="728">
        <v>1</v>
      </c>
      <c r="S1930" s="746">
        <v>0.33333333333333331</v>
      </c>
      <c r="T1930" s="813">
        <v>0.5</v>
      </c>
      <c r="U1930" s="769">
        <v>0.5</v>
      </c>
    </row>
    <row r="1931" spans="1:21" ht="14.4" customHeight="1" x14ac:dyDescent="0.3">
      <c r="A1931" s="727">
        <v>32</v>
      </c>
      <c r="B1931" s="728" t="s">
        <v>2677</v>
      </c>
      <c r="C1931" s="728" t="s">
        <v>2683</v>
      </c>
      <c r="D1931" s="811" t="s">
        <v>5087</v>
      </c>
      <c r="E1931" s="812" t="s">
        <v>2710</v>
      </c>
      <c r="F1931" s="728" t="s">
        <v>2678</v>
      </c>
      <c r="G1931" s="728" t="s">
        <v>3172</v>
      </c>
      <c r="H1931" s="728" t="s">
        <v>568</v>
      </c>
      <c r="I1931" s="728" t="s">
        <v>3173</v>
      </c>
      <c r="J1931" s="728" t="s">
        <v>2700</v>
      </c>
      <c r="K1931" s="728"/>
      <c r="L1931" s="729">
        <v>0</v>
      </c>
      <c r="M1931" s="729">
        <v>0</v>
      </c>
      <c r="N1931" s="728">
        <v>126</v>
      </c>
      <c r="O1931" s="813">
        <v>10.5</v>
      </c>
      <c r="P1931" s="729">
        <v>0</v>
      </c>
      <c r="Q1931" s="746"/>
      <c r="R1931" s="728">
        <v>126</v>
      </c>
      <c r="S1931" s="746">
        <v>1</v>
      </c>
      <c r="T1931" s="813">
        <v>10.5</v>
      </c>
      <c r="U1931" s="769">
        <v>1</v>
      </c>
    </row>
    <row r="1932" spans="1:21" ht="14.4" customHeight="1" x14ac:dyDescent="0.3">
      <c r="A1932" s="727">
        <v>32</v>
      </c>
      <c r="B1932" s="728" t="s">
        <v>2677</v>
      </c>
      <c r="C1932" s="728" t="s">
        <v>2683</v>
      </c>
      <c r="D1932" s="811" t="s">
        <v>5087</v>
      </c>
      <c r="E1932" s="812" t="s">
        <v>2710</v>
      </c>
      <c r="F1932" s="728" t="s">
        <v>2678</v>
      </c>
      <c r="G1932" s="728" t="s">
        <v>3501</v>
      </c>
      <c r="H1932" s="728" t="s">
        <v>568</v>
      </c>
      <c r="I1932" s="728" t="s">
        <v>3502</v>
      </c>
      <c r="J1932" s="728" t="s">
        <v>1438</v>
      </c>
      <c r="K1932" s="728" t="s">
        <v>3503</v>
      </c>
      <c r="L1932" s="729">
        <v>48.09</v>
      </c>
      <c r="M1932" s="729">
        <v>96.18</v>
      </c>
      <c r="N1932" s="728">
        <v>2</v>
      </c>
      <c r="O1932" s="813">
        <v>2</v>
      </c>
      <c r="P1932" s="729">
        <v>48.09</v>
      </c>
      <c r="Q1932" s="746">
        <v>0.5</v>
      </c>
      <c r="R1932" s="728">
        <v>1</v>
      </c>
      <c r="S1932" s="746">
        <v>0.5</v>
      </c>
      <c r="T1932" s="813">
        <v>1</v>
      </c>
      <c r="U1932" s="769">
        <v>0.5</v>
      </c>
    </row>
    <row r="1933" spans="1:21" ht="14.4" customHeight="1" x14ac:dyDescent="0.3">
      <c r="A1933" s="727">
        <v>32</v>
      </c>
      <c r="B1933" s="728" t="s">
        <v>2677</v>
      </c>
      <c r="C1933" s="728" t="s">
        <v>2683</v>
      </c>
      <c r="D1933" s="811" t="s">
        <v>5087</v>
      </c>
      <c r="E1933" s="812" t="s">
        <v>2710</v>
      </c>
      <c r="F1933" s="728" t="s">
        <v>2678</v>
      </c>
      <c r="G1933" s="728" t="s">
        <v>3501</v>
      </c>
      <c r="H1933" s="728" t="s">
        <v>568</v>
      </c>
      <c r="I1933" s="728" t="s">
        <v>4328</v>
      </c>
      <c r="J1933" s="728" t="s">
        <v>1438</v>
      </c>
      <c r="K1933" s="728" t="s">
        <v>3973</v>
      </c>
      <c r="L1933" s="729">
        <v>16.09</v>
      </c>
      <c r="M1933" s="729">
        <v>32.18</v>
      </c>
      <c r="N1933" s="728">
        <v>2</v>
      </c>
      <c r="O1933" s="813">
        <v>2</v>
      </c>
      <c r="P1933" s="729">
        <v>16.09</v>
      </c>
      <c r="Q1933" s="746">
        <v>0.5</v>
      </c>
      <c r="R1933" s="728">
        <v>1</v>
      </c>
      <c r="S1933" s="746">
        <v>0.5</v>
      </c>
      <c r="T1933" s="813">
        <v>1</v>
      </c>
      <c r="U1933" s="769">
        <v>0.5</v>
      </c>
    </row>
    <row r="1934" spans="1:21" ht="14.4" customHeight="1" x14ac:dyDescent="0.3">
      <c r="A1934" s="727">
        <v>32</v>
      </c>
      <c r="B1934" s="728" t="s">
        <v>2677</v>
      </c>
      <c r="C1934" s="728" t="s">
        <v>2683</v>
      </c>
      <c r="D1934" s="811" t="s">
        <v>5087</v>
      </c>
      <c r="E1934" s="812" t="s">
        <v>2710</v>
      </c>
      <c r="F1934" s="728" t="s">
        <v>2678</v>
      </c>
      <c r="G1934" s="728" t="s">
        <v>3501</v>
      </c>
      <c r="H1934" s="728" t="s">
        <v>568</v>
      </c>
      <c r="I1934" s="728" t="s">
        <v>4329</v>
      </c>
      <c r="J1934" s="728" t="s">
        <v>4330</v>
      </c>
      <c r="K1934" s="728" t="s">
        <v>4331</v>
      </c>
      <c r="L1934" s="729">
        <v>89.91</v>
      </c>
      <c r="M1934" s="729">
        <v>89.91</v>
      </c>
      <c r="N1934" s="728">
        <v>1</v>
      </c>
      <c r="O1934" s="813">
        <v>1</v>
      </c>
      <c r="P1934" s="729">
        <v>89.91</v>
      </c>
      <c r="Q1934" s="746">
        <v>1</v>
      </c>
      <c r="R1934" s="728">
        <v>1</v>
      </c>
      <c r="S1934" s="746">
        <v>1</v>
      </c>
      <c r="T1934" s="813">
        <v>1</v>
      </c>
      <c r="U1934" s="769">
        <v>1</v>
      </c>
    </row>
    <row r="1935" spans="1:21" ht="14.4" customHeight="1" x14ac:dyDescent="0.3">
      <c r="A1935" s="727">
        <v>32</v>
      </c>
      <c r="B1935" s="728" t="s">
        <v>2677</v>
      </c>
      <c r="C1935" s="728" t="s">
        <v>2683</v>
      </c>
      <c r="D1935" s="811" t="s">
        <v>5087</v>
      </c>
      <c r="E1935" s="812" t="s">
        <v>2710</v>
      </c>
      <c r="F1935" s="728" t="s">
        <v>2678</v>
      </c>
      <c r="G1935" s="728" t="s">
        <v>4332</v>
      </c>
      <c r="H1935" s="728" t="s">
        <v>568</v>
      </c>
      <c r="I1935" s="728" t="s">
        <v>4333</v>
      </c>
      <c r="J1935" s="728" t="s">
        <v>640</v>
      </c>
      <c r="K1935" s="728" t="s">
        <v>4334</v>
      </c>
      <c r="L1935" s="729">
        <v>0</v>
      </c>
      <c r="M1935" s="729">
        <v>0</v>
      </c>
      <c r="N1935" s="728">
        <v>1</v>
      </c>
      <c r="O1935" s="813">
        <v>0.5</v>
      </c>
      <c r="P1935" s="729">
        <v>0</v>
      </c>
      <c r="Q1935" s="746"/>
      <c r="R1935" s="728">
        <v>1</v>
      </c>
      <c r="S1935" s="746">
        <v>1</v>
      </c>
      <c r="T1935" s="813">
        <v>0.5</v>
      </c>
      <c r="U1935" s="769">
        <v>1</v>
      </c>
    </row>
    <row r="1936" spans="1:21" ht="14.4" customHeight="1" x14ac:dyDescent="0.3">
      <c r="A1936" s="727">
        <v>32</v>
      </c>
      <c r="B1936" s="728" t="s">
        <v>2677</v>
      </c>
      <c r="C1936" s="728" t="s">
        <v>2683</v>
      </c>
      <c r="D1936" s="811" t="s">
        <v>5087</v>
      </c>
      <c r="E1936" s="812" t="s">
        <v>2710</v>
      </c>
      <c r="F1936" s="728" t="s">
        <v>2678</v>
      </c>
      <c r="G1936" s="728" t="s">
        <v>2892</v>
      </c>
      <c r="H1936" s="728" t="s">
        <v>568</v>
      </c>
      <c r="I1936" s="728" t="s">
        <v>2893</v>
      </c>
      <c r="J1936" s="728" t="s">
        <v>2894</v>
      </c>
      <c r="K1936" s="728" t="s">
        <v>2895</v>
      </c>
      <c r="L1936" s="729">
        <v>0</v>
      </c>
      <c r="M1936" s="729">
        <v>0</v>
      </c>
      <c r="N1936" s="728">
        <v>2</v>
      </c>
      <c r="O1936" s="813">
        <v>0.5</v>
      </c>
      <c r="P1936" s="729">
        <v>0</v>
      </c>
      <c r="Q1936" s="746"/>
      <c r="R1936" s="728">
        <v>2</v>
      </c>
      <c r="S1936" s="746">
        <v>1</v>
      </c>
      <c r="T1936" s="813">
        <v>0.5</v>
      </c>
      <c r="U1936" s="769">
        <v>1</v>
      </c>
    </row>
    <row r="1937" spans="1:21" ht="14.4" customHeight="1" x14ac:dyDescent="0.3">
      <c r="A1937" s="727">
        <v>32</v>
      </c>
      <c r="B1937" s="728" t="s">
        <v>2677</v>
      </c>
      <c r="C1937" s="728" t="s">
        <v>2683</v>
      </c>
      <c r="D1937" s="811" t="s">
        <v>5087</v>
      </c>
      <c r="E1937" s="812" t="s">
        <v>2710</v>
      </c>
      <c r="F1937" s="728" t="s">
        <v>2678</v>
      </c>
      <c r="G1937" s="728" t="s">
        <v>2892</v>
      </c>
      <c r="H1937" s="728" t="s">
        <v>568</v>
      </c>
      <c r="I1937" s="728" t="s">
        <v>3738</v>
      </c>
      <c r="J1937" s="728" t="s">
        <v>2894</v>
      </c>
      <c r="K1937" s="728" t="s">
        <v>2895</v>
      </c>
      <c r="L1937" s="729">
        <v>95.57</v>
      </c>
      <c r="M1937" s="729">
        <v>668.99</v>
      </c>
      <c r="N1937" s="728">
        <v>7</v>
      </c>
      <c r="O1937" s="813">
        <v>2</v>
      </c>
      <c r="P1937" s="729">
        <v>477.84999999999997</v>
      </c>
      <c r="Q1937" s="746">
        <v>0.71428571428571419</v>
      </c>
      <c r="R1937" s="728">
        <v>5</v>
      </c>
      <c r="S1937" s="746">
        <v>0.7142857142857143</v>
      </c>
      <c r="T1937" s="813">
        <v>1</v>
      </c>
      <c r="U1937" s="769">
        <v>0.5</v>
      </c>
    </row>
    <row r="1938" spans="1:21" ht="14.4" customHeight="1" x14ac:dyDescent="0.3">
      <c r="A1938" s="727">
        <v>32</v>
      </c>
      <c r="B1938" s="728" t="s">
        <v>2677</v>
      </c>
      <c r="C1938" s="728" t="s">
        <v>2683</v>
      </c>
      <c r="D1938" s="811" t="s">
        <v>5087</v>
      </c>
      <c r="E1938" s="812" t="s">
        <v>2710</v>
      </c>
      <c r="F1938" s="728" t="s">
        <v>2678</v>
      </c>
      <c r="G1938" s="728" t="s">
        <v>4138</v>
      </c>
      <c r="H1938" s="728" t="s">
        <v>661</v>
      </c>
      <c r="I1938" s="728" t="s">
        <v>4335</v>
      </c>
      <c r="J1938" s="728" t="s">
        <v>4336</v>
      </c>
      <c r="K1938" s="728" t="s">
        <v>2932</v>
      </c>
      <c r="L1938" s="729">
        <v>117.03</v>
      </c>
      <c r="M1938" s="729">
        <v>234.06</v>
      </c>
      <c r="N1938" s="728">
        <v>2</v>
      </c>
      <c r="O1938" s="813">
        <v>0.5</v>
      </c>
      <c r="P1938" s="729">
        <v>234.06</v>
      </c>
      <c r="Q1938" s="746">
        <v>1</v>
      </c>
      <c r="R1938" s="728">
        <v>2</v>
      </c>
      <c r="S1938" s="746">
        <v>1</v>
      </c>
      <c r="T1938" s="813">
        <v>0.5</v>
      </c>
      <c r="U1938" s="769">
        <v>1</v>
      </c>
    </row>
    <row r="1939" spans="1:21" ht="14.4" customHeight="1" x14ac:dyDescent="0.3">
      <c r="A1939" s="727">
        <v>32</v>
      </c>
      <c r="B1939" s="728" t="s">
        <v>2677</v>
      </c>
      <c r="C1939" s="728" t="s">
        <v>2683</v>
      </c>
      <c r="D1939" s="811" t="s">
        <v>5087</v>
      </c>
      <c r="E1939" s="812" t="s">
        <v>2710</v>
      </c>
      <c r="F1939" s="728" t="s">
        <v>2678</v>
      </c>
      <c r="G1939" s="728" t="s">
        <v>4337</v>
      </c>
      <c r="H1939" s="728" t="s">
        <v>661</v>
      </c>
      <c r="I1939" s="728" t="s">
        <v>4338</v>
      </c>
      <c r="J1939" s="728" t="s">
        <v>4339</v>
      </c>
      <c r="K1939" s="728" t="s">
        <v>4340</v>
      </c>
      <c r="L1939" s="729">
        <v>68.19</v>
      </c>
      <c r="M1939" s="729">
        <v>136.38</v>
      </c>
      <c r="N1939" s="728">
        <v>2</v>
      </c>
      <c r="O1939" s="813">
        <v>0.5</v>
      </c>
      <c r="P1939" s="729">
        <v>136.38</v>
      </c>
      <c r="Q1939" s="746">
        <v>1</v>
      </c>
      <c r="R1939" s="728">
        <v>2</v>
      </c>
      <c r="S1939" s="746">
        <v>1</v>
      </c>
      <c r="T1939" s="813">
        <v>0.5</v>
      </c>
      <c r="U1939" s="769">
        <v>1</v>
      </c>
    </row>
    <row r="1940" spans="1:21" ht="14.4" customHeight="1" x14ac:dyDescent="0.3">
      <c r="A1940" s="727">
        <v>32</v>
      </c>
      <c r="B1940" s="728" t="s">
        <v>2677</v>
      </c>
      <c r="C1940" s="728" t="s">
        <v>2683</v>
      </c>
      <c r="D1940" s="811" t="s">
        <v>5087</v>
      </c>
      <c r="E1940" s="812" t="s">
        <v>2710</v>
      </c>
      <c r="F1940" s="728" t="s">
        <v>2678</v>
      </c>
      <c r="G1940" s="728" t="s">
        <v>2755</v>
      </c>
      <c r="H1940" s="728" t="s">
        <v>568</v>
      </c>
      <c r="I1940" s="728" t="s">
        <v>4341</v>
      </c>
      <c r="J1940" s="728" t="s">
        <v>1442</v>
      </c>
      <c r="K1940" s="728" t="s">
        <v>3067</v>
      </c>
      <c r="L1940" s="729">
        <v>49.38</v>
      </c>
      <c r="M1940" s="729">
        <v>49.38</v>
      </c>
      <c r="N1940" s="728">
        <v>1</v>
      </c>
      <c r="O1940" s="813">
        <v>0.5</v>
      </c>
      <c r="P1940" s="729">
        <v>49.38</v>
      </c>
      <c r="Q1940" s="746">
        <v>1</v>
      </c>
      <c r="R1940" s="728">
        <v>1</v>
      </c>
      <c r="S1940" s="746">
        <v>1</v>
      </c>
      <c r="T1940" s="813">
        <v>0.5</v>
      </c>
      <c r="U1940" s="769">
        <v>1</v>
      </c>
    </row>
    <row r="1941" spans="1:21" ht="14.4" customHeight="1" x14ac:dyDescent="0.3">
      <c r="A1941" s="727">
        <v>32</v>
      </c>
      <c r="B1941" s="728" t="s">
        <v>2677</v>
      </c>
      <c r="C1941" s="728" t="s">
        <v>2683</v>
      </c>
      <c r="D1941" s="811" t="s">
        <v>5087</v>
      </c>
      <c r="E1941" s="812" t="s">
        <v>2710</v>
      </c>
      <c r="F1941" s="728" t="s">
        <v>2678</v>
      </c>
      <c r="G1941" s="728" t="s">
        <v>3135</v>
      </c>
      <c r="H1941" s="728" t="s">
        <v>661</v>
      </c>
      <c r="I1941" s="728" t="s">
        <v>3136</v>
      </c>
      <c r="J1941" s="728" t="s">
        <v>2148</v>
      </c>
      <c r="K1941" s="728" t="s">
        <v>3137</v>
      </c>
      <c r="L1941" s="729">
        <v>186.87</v>
      </c>
      <c r="M1941" s="729">
        <v>1121.22</v>
      </c>
      <c r="N1941" s="728">
        <v>6</v>
      </c>
      <c r="O1941" s="813">
        <v>2</v>
      </c>
      <c r="P1941" s="729">
        <v>1121.22</v>
      </c>
      <c r="Q1941" s="746">
        <v>1</v>
      </c>
      <c r="R1941" s="728">
        <v>6</v>
      </c>
      <c r="S1941" s="746">
        <v>1</v>
      </c>
      <c r="T1941" s="813">
        <v>2</v>
      </c>
      <c r="U1941" s="769">
        <v>1</v>
      </c>
    </row>
    <row r="1942" spans="1:21" ht="14.4" customHeight="1" x14ac:dyDescent="0.3">
      <c r="A1942" s="727">
        <v>32</v>
      </c>
      <c r="B1942" s="728" t="s">
        <v>2677</v>
      </c>
      <c r="C1942" s="728" t="s">
        <v>2683</v>
      </c>
      <c r="D1942" s="811" t="s">
        <v>5087</v>
      </c>
      <c r="E1942" s="812" t="s">
        <v>2710</v>
      </c>
      <c r="F1942" s="728" t="s">
        <v>2678</v>
      </c>
      <c r="G1942" s="728" t="s">
        <v>3517</v>
      </c>
      <c r="H1942" s="728" t="s">
        <v>568</v>
      </c>
      <c r="I1942" s="728" t="s">
        <v>3521</v>
      </c>
      <c r="J1942" s="728" t="s">
        <v>3519</v>
      </c>
      <c r="K1942" s="728" t="s">
        <v>3522</v>
      </c>
      <c r="L1942" s="729">
        <v>73.989999999999995</v>
      </c>
      <c r="M1942" s="729">
        <v>517.92999999999995</v>
      </c>
      <c r="N1942" s="728">
        <v>7</v>
      </c>
      <c r="O1942" s="813">
        <v>1.5</v>
      </c>
      <c r="P1942" s="729">
        <v>517.92999999999995</v>
      </c>
      <c r="Q1942" s="746">
        <v>1</v>
      </c>
      <c r="R1942" s="728">
        <v>7</v>
      </c>
      <c r="S1942" s="746">
        <v>1</v>
      </c>
      <c r="T1942" s="813">
        <v>1.5</v>
      </c>
      <c r="U1942" s="769">
        <v>1</v>
      </c>
    </row>
    <row r="1943" spans="1:21" ht="14.4" customHeight="1" x14ac:dyDescent="0.3">
      <c r="A1943" s="727">
        <v>32</v>
      </c>
      <c r="B1943" s="728" t="s">
        <v>2677</v>
      </c>
      <c r="C1943" s="728" t="s">
        <v>2683</v>
      </c>
      <c r="D1943" s="811" t="s">
        <v>5087</v>
      </c>
      <c r="E1943" s="812" t="s">
        <v>2710</v>
      </c>
      <c r="F1943" s="728" t="s">
        <v>2678</v>
      </c>
      <c r="G1943" s="728" t="s">
        <v>3339</v>
      </c>
      <c r="H1943" s="728" t="s">
        <v>568</v>
      </c>
      <c r="I1943" s="728" t="s">
        <v>3340</v>
      </c>
      <c r="J1943" s="728" t="s">
        <v>3341</v>
      </c>
      <c r="K1943" s="728" t="s">
        <v>3342</v>
      </c>
      <c r="L1943" s="729">
        <v>17.239999999999998</v>
      </c>
      <c r="M1943" s="729">
        <v>51.72</v>
      </c>
      <c r="N1943" s="728">
        <v>3</v>
      </c>
      <c r="O1943" s="813">
        <v>1.5</v>
      </c>
      <c r="P1943" s="729"/>
      <c r="Q1943" s="746">
        <v>0</v>
      </c>
      <c r="R1943" s="728"/>
      <c r="S1943" s="746">
        <v>0</v>
      </c>
      <c r="T1943" s="813"/>
      <c r="U1943" s="769">
        <v>0</v>
      </c>
    </row>
    <row r="1944" spans="1:21" ht="14.4" customHeight="1" x14ac:dyDescent="0.3">
      <c r="A1944" s="727">
        <v>32</v>
      </c>
      <c r="B1944" s="728" t="s">
        <v>2677</v>
      </c>
      <c r="C1944" s="728" t="s">
        <v>2683</v>
      </c>
      <c r="D1944" s="811" t="s">
        <v>5087</v>
      </c>
      <c r="E1944" s="812" t="s">
        <v>2710</v>
      </c>
      <c r="F1944" s="728" t="s">
        <v>2678</v>
      </c>
      <c r="G1944" s="728" t="s">
        <v>2758</v>
      </c>
      <c r="H1944" s="728" t="s">
        <v>568</v>
      </c>
      <c r="I1944" s="728" t="s">
        <v>4342</v>
      </c>
      <c r="J1944" s="728" t="s">
        <v>2760</v>
      </c>
      <c r="K1944" s="728" t="s">
        <v>4343</v>
      </c>
      <c r="L1944" s="729">
        <v>35.18</v>
      </c>
      <c r="M1944" s="729">
        <v>70.36</v>
      </c>
      <c r="N1944" s="728">
        <v>2</v>
      </c>
      <c r="O1944" s="813">
        <v>1</v>
      </c>
      <c r="P1944" s="729"/>
      <c r="Q1944" s="746">
        <v>0</v>
      </c>
      <c r="R1944" s="728"/>
      <c r="S1944" s="746">
        <v>0</v>
      </c>
      <c r="T1944" s="813"/>
      <c r="U1944" s="769">
        <v>0</v>
      </c>
    </row>
    <row r="1945" spans="1:21" ht="14.4" customHeight="1" x14ac:dyDescent="0.3">
      <c r="A1945" s="727">
        <v>32</v>
      </c>
      <c r="B1945" s="728" t="s">
        <v>2677</v>
      </c>
      <c r="C1945" s="728" t="s">
        <v>2683</v>
      </c>
      <c r="D1945" s="811" t="s">
        <v>5087</v>
      </c>
      <c r="E1945" s="812" t="s">
        <v>2710</v>
      </c>
      <c r="F1945" s="728" t="s">
        <v>2678</v>
      </c>
      <c r="G1945" s="728" t="s">
        <v>2758</v>
      </c>
      <c r="H1945" s="728" t="s">
        <v>568</v>
      </c>
      <c r="I1945" s="728" t="s">
        <v>3343</v>
      </c>
      <c r="J1945" s="728" t="s">
        <v>3071</v>
      </c>
      <c r="K1945" s="728" t="s">
        <v>3344</v>
      </c>
      <c r="L1945" s="729">
        <v>58.63</v>
      </c>
      <c r="M1945" s="729">
        <v>996.71</v>
      </c>
      <c r="N1945" s="728">
        <v>17</v>
      </c>
      <c r="O1945" s="813">
        <v>12</v>
      </c>
      <c r="P1945" s="729">
        <v>820.82</v>
      </c>
      <c r="Q1945" s="746">
        <v>0.82352941176470595</v>
      </c>
      <c r="R1945" s="728">
        <v>14</v>
      </c>
      <c r="S1945" s="746">
        <v>0.82352941176470584</v>
      </c>
      <c r="T1945" s="813">
        <v>10</v>
      </c>
      <c r="U1945" s="769">
        <v>0.83333333333333337</v>
      </c>
    </row>
    <row r="1946" spans="1:21" ht="14.4" customHeight="1" x14ac:dyDescent="0.3">
      <c r="A1946" s="727">
        <v>32</v>
      </c>
      <c r="B1946" s="728" t="s">
        <v>2677</v>
      </c>
      <c r="C1946" s="728" t="s">
        <v>2683</v>
      </c>
      <c r="D1946" s="811" t="s">
        <v>5087</v>
      </c>
      <c r="E1946" s="812" t="s">
        <v>2710</v>
      </c>
      <c r="F1946" s="728" t="s">
        <v>2678</v>
      </c>
      <c r="G1946" s="728" t="s">
        <v>2758</v>
      </c>
      <c r="H1946" s="728" t="s">
        <v>568</v>
      </c>
      <c r="I1946" s="728" t="s">
        <v>4344</v>
      </c>
      <c r="J1946" s="728" t="s">
        <v>3119</v>
      </c>
      <c r="K1946" s="728" t="s">
        <v>4345</v>
      </c>
      <c r="L1946" s="729">
        <v>0</v>
      </c>
      <c r="M1946" s="729">
        <v>0</v>
      </c>
      <c r="N1946" s="728">
        <v>1</v>
      </c>
      <c r="O1946" s="813">
        <v>0.5</v>
      </c>
      <c r="P1946" s="729"/>
      <c r="Q1946" s="746"/>
      <c r="R1946" s="728"/>
      <c r="S1946" s="746">
        <v>0</v>
      </c>
      <c r="T1946" s="813"/>
      <c r="U1946" s="769">
        <v>0</v>
      </c>
    </row>
    <row r="1947" spans="1:21" ht="14.4" customHeight="1" x14ac:dyDescent="0.3">
      <c r="A1947" s="727">
        <v>32</v>
      </c>
      <c r="B1947" s="728" t="s">
        <v>2677</v>
      </c>
      <c r="C1947" s="728" t="s">
        <v>2683</v>
      </c>
      <c r="D1947" s="811" t="s">
        <v>5087</v>
      </c>
      <c r="E1947" s="812" t="s">
        <v>2710</v>
      </c>
      <c r="F1947" s="728" t="s">
        <v>2678</v>
      </c>
      <c r="G1947" s="728" t="s">
        <v>2758</v>
      </c>
      <c r="H1947" s="728" t="s">
        <v>568</v>
      </c>
      <c r="I1947" s="728" t="s">
        <v>2759</v>
      </c>
      <c r="J1947" s="728" t="s">
        <v>2760</v>
      </c>
      <c r="K1947" s="728" t="s">
        <v>2761</v>
      </c>
      <c r="L1947" s="729">
        <v>58.62</v>
      </c>
      <c r="M1947" s="729">
        <v>175.85999999999999</v>
      </c>
      <c r="N1947" s="728">
        <v>3</v>
      </c>
      <c r="O1947" s="813">
        <v>2</v>
      </c>
      <c r="P1947" s="729">
        <v>117.24</v>
      </c>
      <c r="Q1947" s="746">
        <v>0.66666666666666674</v>
      </c>
      <c r="R1947" s="728">
        <v>2</v>
      </c>
      <c r="S1947" s="746">
        <v>0.66666666666666663</v>
      </c>
      <c r="T1947" s="813">
        <v>1.5</v>
      </c>
      <c r="U1947" s="769">
        <v>0.75</v>
      </c>
    </row>
    <row r="1948" spans="1:21" ht="14.4" customHeight="1" x14ac:dyDescent="0.3">
      <c r="A1948" s="727">
        <v>32</v>
      </c>
      <c r="B1948" s="728" t="s">
        <v>2677</v>
      </c>
      <c r="C1948" s="728" t="s">
        <v>2683</v>
      </c>
      <c r="D1948" s="811" t="s">
        <v>5087</v>
      </c>
      <c r="E1948" s="812" t="s">
        <v>2710</v>
      </c>
      <c r="F1948" s="728" t="s">
        <v>2678</v>
      </c>
      <c r="G1948" s="728" t="s">
        <v>3345</v>
      </c>
      <c r="H1948" s="728" t="s">
        <v>568</v>
      </c>
      <c r="I1948" s="728" t="s">
        <v>3346</v>
      </c>
      <c r="J1948" s="728" t="s">
        <v>3347</v>
      </c>
      <c r="K1948" s="728" t="s">
        <v>2376</v>
      </c>
      <c r="L1948" s="729">
        <v>2950.43</v>
      </c>
      <c r="M1948" s="729">
        <v>88512.9</v>
      </c>
      <c r="N1948" s="728">
        <v>30</v>
      </c>
      <c r="O1948" s="813">
        <v>7.5</v>
      </c>
      <c r="P1948" s="729">
        <v>73760.75</v>
      </c>
      <c r="Q1948" s="746">
        <v>0.83333333333333337</v>
      </c>
      <c r="R1948" s="728">
        <v>25</v>
      </c>
      <c r="S1948" s="746">
        <v>0.83333333333333337</v>
      </c>
      <c r="T1948" s="813">
        <v>6.5</v>
      </c>
      <c r="U1948" s="769">
        <v>0.8666666666666667</v>
      </c>
    </row>
    <row r="1949" spans="1:21" ht="14.4" customHeight="1" x14ac:dyDescent="0.3">
      <c r="A1949" s="727">
        <v>32</v>
      </c>
      <c r="B1949" s="728" t="s">
        <v>2677</v>
      </c>
      <c r="C1949" s="728" t="s">
        <v>2683</v>
      </c>
      <c r="D1949" s="811" t="s">
        <v>5087</v>
      </c>
      <c r="E1949" s="812" t="s">
        <v>2710</v>
      </c>
      <c r="F1949" s="728" t="s">
        <v>2678</v>
      </c>
      <c r="G1949" s="728" t="s">
        <v>3348</v>
      </c>
      <c r="H1949" s="728" t="s">
        <v>568</v>
      </c>
      <c r="I1949" s="728" t="s">
        <v>3349</v>
      </c>
      <c r="J1949" s="728" t="s">
        <v>3350</v>
      </c>
      <c r="K1949" s="728" t="s">
        <v>3351</v>
      </c>
      <c r="L1949" s="729">
        <v>3161.19</v>
      </c>
      <c r="M1949" s="729">
        <v>22128.33</v>
      </c>
      <c r="N1949" s="728">
        <v>7</v>
      </c>
      <c r="O1949" s="813">
        <v>2.5</v>
      </c>
      <c r="P1949" s="729">
        <v>15805.95</v>
      </c>
      <c r="Q1949" s="746">
        <v>0.7142857142857143</v>
      </c>
      <c r="R1949" s="728">
        <v>5</v>
      </c>
      <c r="S1949" s="746">
        <v>0.7142857142857143</v>
      </c>
      <c r="T1949" s="813">
        <v>1.5</v>
      </c>
      <c r="U1949" s="769">
        <v>0.6</v>
      </c>
    </row>
    <row r="1950" spans="1:21" ht="14.4" customHeight="1" x14ac:dyDescent="0.3">
      <c r="A1950" s="727">
        <v>32</v>
      </c>
      <c r="B1950" s="728" t="s">
        <v>2677</v>
      </c>
      <c r="C1950" s="728" t="s">
        <v>2683</v>
      </c>
      <c r="D1950" s="811" t="s">
        <v>5087</v>
      </c>
      <c r="E1950" s="812" t="s">
        <v>2710</v>
      </c>
      <c r="F1950" s="728" t="s">
        <v>2678</v>
      </c>
      <c r="G1950" s="728" t="s">
        <v>2729</v>
      </c>
      <c r="H1950" s="728" t="s">
        <v>568</v>
      </c>
      <c r="I1950" s="728" t="s">
        <v>2730</v>
      </c>
      <c r="J1950" s="728" t="s">
        <v>2731</v>
      </c>
      <c r="K1950" s="728" t="s">
        <v>2732</v>
      </c>
      <c r="L1950" s="729">
        <v>88.76</v>
      </c>
      <c r="M1950" s="729">
        <v>3639.16</v>
      </c>
      <c r="N1950" s="728">
        <v>41</v>
      </c>
      <c r="O1950" s="813">
        <v>12.5</v>
      </c>
      <c r="P1950" s="729">
        <v>1597.68</v>
      </c>
      <c r="Q1950" s="746">
        <v>0.4390243902439025</v>
      </c>
      <c r="R1950" s="728">
        <v>18</v>
      </c>
      <c r="S1950" s="746">
        <v>0.43902439024390244</v>
      </c>
      <c r="T1950" s="813">
        <v>5.5</v>
      </c>
      <c r="U1950" s="769">
        <v>0.44</v>
      </c>
    </row>
    <row r="1951" spans="1:21" ht="14.4" customHeight="1" x14ac:dyDescent="0.3">
      <c r="A1951" s="727">
        <v>32</v>
      </c>
      <c r="B1951" s="728" t="s">
        <v>2677</v>
      </c>
      <c r="C1951" s="728" t="s">
        <v>2683</v>
      </c>
      <c r="D1951" s="811" t="s">
        <v>5087</v>
      </c>
      <c r="E1951" s="812" t="s">
        <v>2710</v>
      </c>
      <c r="F1951" s="728" t="s">
        <v>2678</v>
      </c>
      <c r="G1951" s="728" t="s">
        <v>3006</v>
      </c>
      <c r="H1951" s="728" t="s">
        <v>568</v>
      </c>
      <c r="I1951" s="728" t="s">
        <v>3073</v>
      </c>
      <c r="J1951" s="728" t="s">
        <v>1267</v>
      </c>
      <c r="K1951" s="728" t="s">
        <v>2600</v>
      </c>
      <c r="L1951" s="729">
        <v>760.22</v>
      </c>
      <c r="M1951" s="729">
        <v>2280.66</v>
      </c>
      <c r="N1951" s="728">
        <v>3</v>
      </c>
      <c r="O1951" s="813">
        <v>2</v>
      </c>
      <c r="P1951" s="729">
        <v>2280.66</v>
      </c>
      <c r="Q1951" s="746">
        <v>1</v>
      </c>
      <c r="R1951" s="728">
        <v>3</v>
      </c>
      <c r="S1951" s="746">
        <v>1</v>
      </c>
      <c r="T1951" s="813">
        <v>2</v>
      </c>
      <c r="U1951" s="769">
        <v>1</v>
      </c>
    </row>
    <row r="1952" spans="1:21" ht="14.4" customHeight="1" x14ac:dyDescent="0.3">
      <c r="A1952" s="727">
        <v>32</v>
      </c>
      <c r="B1952" s="728" t="s">
        <v>2677</v>
      </c>
      <c r="C1952" s="728" t="s">
        <v>2683</v>
      </c>
      <c r="D1952" s="811" t="s">
        <v>5087</v>
      </c>
      <c r="E1952" s="812" t="s">
        <v>2710</v>
      </c>
      <c r="F1952" s="728" t="s">
        <v>2678</v>
      </c>
      <c r="G1952" s="728" t="s">
        <v>3352</v>
      </c>
      <c r="H1952" s="728" t="s">
        <v>568</v>
      </c>
      <c r="I1952" s="728" t="s">
        <v>4346</v>
      </c>
      <c r="J1952" s="728" t="s">
        <v>4347</v>
      </c>
      <c r="K1952" s="728" t="s">
        <v>4348</v>
      </c>
      <c r="L1952" s="729">
        <v>0</v>
      </c>
      <c r="M1952" s="729">
        <v>0</v>
      </c>
      <c r="N1952" s="728">
        <v>4</v>
      </c>
      <c r="O1952" s="813">
        <v>3</v>
      </c>
      <c r="P1952" s="729">
        <v>0</v>
      </c>
      <c r="Q1952" s="746"/>
      <c r="R1952" s="728">
        <v>1</v>
      </c>
      <c r="S1952" s="746">
        <v>0.25</v>
      </c>
      <c r="T1952" s="813">
        <v>1</v>
      </c>
      <c r="U1952" s="769">
        <v>0.33333333333333331</v>
      </c>
    </row>
    <row r="1953" spans="1:21" ht="14.4" customHeight="1" x14ac:dyDescent="0.3">
      <c r="A1953" s="727">
        <v>32</v>
      </c>
      <c r="B1953" s="728" t="s">
        <v>2677</v>
      </c>
      <c r="C1953" s="728" t="s">
        <v>2683</v>
      </c>
      <c r="D1953" s="811" t="s">
        <v>5087</v>
      </c>
      <c r="E1953" s="812" t="s">
        <v>2710</v>
      </c>
      <c r="F1953" s="728" t="s">
        <v>2678</v>
      </c>
      <c r="G1953" s="728" t="s">
        <v>3352</v>
      </c>
      <c r="H1953" s="728" t="s">
        <v>568</v>
      </c>
      <c r="I1953" s="728" t="s">
        <v>4349</v>
      </c>
      <c r="J1953" s="728" t="s">
        <v>4350</v>
      </c>
      <c r="K1953" s="728" t="s">
        <v>4351</v>
      </c>
      <c r="L1953" s="729">
        <v>0</v>
      </c>
      <c r="M1953" s="729">
        <v>0</v>
      </c>
      <c r="N1953" s="728">
        <v>3</v>
      </c>
      <c r="O1953" s="813">
        <v>1.5</v>
      </c>
      <c r="P1953" s="729">
        <v>0</v>
      </c>
      <c r="Q1953" s="746"/>
      <c r="R1953" s="728">
        <v>2</v>
      </c>
      <c r="S1953" s="746">
        <v>0.66666666666666663</v>
      </c>
      <c r="T1953" s="813">
        <v>1</v>
      </c>
      <c r="U1953" s="769">
        <v>0.66666666666666663</v>
      </c>
    </row>
    <row r="1954" spans="1:21" ht="14.4" customHeight="1" x14ac:dyDescent="0.3">
      <c r="A1954" s="727">
        <v>32</v>
      </c>
      <c r="B1954" s="728" t="s">
        <v>2677</v>
      </c>
      <c r="C1954" s="728" t="s">
        <v>2683</v>
      </c>
      <c r="D1954" s="811" t="s">
        <v>5087</v>
      </c>
      <c r="E1954" s="812" t="s">
        <v>2710</v>
      </c>
      <c r="F1954" s="728" t="s">
        <v>2678</v>
      </c>
      <c r="G1954" s="728" t="s">
        <v>3613</v>
      </c>
      <c r="H1954" s="728" t="s">
        <v>661</v>
      </c>
      <c r="I1954" s="728" t="s">
        <v>3614</v>
      </c>
      <c r="J1954" s="728" t="s">
        <v>3615</v>
      </c>
      <c r="K1954" s="728" t="s">
        <v>3616</v>
      </c>
      <c r="L1954" s="729">
        <v>28.81</v>
      </c>
      <c r="M1954" s="729">
        <v>288.09999999999997</v>
      </c>
      <c r="N1954" s="728">
        <v>10</v>
      </c>
      <c r="O1954" s="813">
        <v>2</v>
      </c>
      <c r="P1954" s="729">
        <v>115.24</v>
      </c>
      <c r="Q1954" s="746">
        <v>0.4</v>
      </c>
      <c r="R1954" s="728">
        <v>4</v>
      </c>
      <c r="S1954" s="746">
        <v>0.4</v>
      </c>
      <c r="T1954" s="813">
        <v>1</v>
      </c>
      <c r="U1954" s="769">
        <v>0.5</v>
      </c>
    </row>
    <row r="1955" spans="1:21" ht="14.4" customHeight="1" x14ac:dyDescent="0.3">
      <c r="A1955" s="727">
        <v>32</v>
      </c>
      <c r="B1955" s="728" t="s">
        <v>2677</v>
      </c>
      <c r="C1955" s="728" t="s">
        <v>2683</v>
      </c>
      <c r="D1955" s="811" t="s">
        <v>5087</v>
      </c>
      <c r="E1955" s="812" t="s">
        <v>2710</v>
      </c>
      <c r="F1955" s="728" t="s">
        <v>2678</v>
      </c>
      <c r="G1955" s="728" t="s">
        <v>3613</v>
      </c>
      <c r="H1955" s="728" t="s">
        <v>661</v>
      </c>
      <c r="I1955" s="728" t="s">
        <v>3614</v>
      </c>
      <c r="J1955" s="728" t="s">
        <v>3615</v>
      </c>
      <c r="K1955" s="728" t="s">
        <v>3616</v>
      </c>
      <c r="L1955" s="729">
        <v>16.12</v>
      </c>
      <c r="M1955" s="729">
        <v>96.72</v>
      </c>
      <c r="N1955" s="728">
        <v>6</v>
      </c>
      <c r="O1955" s="813">
        <v>1</v>
      </c>
      <c r="P1955" s="729">
        <v>96.72</v>
      </c>
      <c r="Q1955" s="746">
        <v>1</v>
      </c>
      <c r="R1955" s="728">
        <v>6</v>
      </c>
      <c r="S1955" s="746">
        <v>1</v>
      </c>
      <c r="T1955" s="813">
        <v>1</v>
      </c>
      <c r="U1955" s="769">
        <v>1</v>
      </c>
    </row>
    <row r="1956" spans="1:21" ht="14.4" customHeight="1" x14ac:dyDescent="0.3">
      <c r="A1956" s="727">
        <v>32</v>
      </c>
      <c r="B1956" s="728" t="s">
        <v>2677</v>
      </c>
      <c r="C1956" s="728" t="s">
        <v>2683</v>
      </c>
      <c r="D1956" s="811" t="s">
        <v>5087</v>
      </c>
      <c r="E1956" s="812" t="s">
        <v>2710</v>
      </c>
      <c r="F1956" s="728" t="s">
        <v>2678</v>
      </c>
      <c r="G1956" s="728" t="s">
        <v>3613</v>
      </c>
      <c r="H1956" s="728" t="s">
        <v>661</v>
      </c>
      <c r="I1956" s="728" t="s">
        <v>3985</v>
      </c>
      <c r="J1956" s="728" t="s">
        <v>3615</v>
      </c>
      <c r="K1956" s="728" t="s">
        <v>3986</v>
      </c>
      <c r="L1956" s="729">
        <v>115.27</v>
      </c>
      <c r="M1956" s="729">
        <v>691.62</v>
      </c>
      <c r="N1956" s="728">
        <v>6</v>
      </c>
      <c r="O1956" s="813">
        <v>2</v>
      </c>
      <c r="P1956" s="729">
        <v>691.62</v>
      </c>
      <c r="Q1956" s="746">
        <v>1</v>
      </c>
      <c r="R1956" s="728">
        <v>6</v>
      </c>
      <c r="S1956" s="746">
        <v>1</v>
      </c>
      <c r="T1956" s="813">
        <v>2</v>
      </c>
      <c r="U1956" s="769">
        <v>1</v>
      </c>
    </row>
    <row r="1957" spans="1:21" ht="14.4" customHeight="1" x14ac:dyDescent="0.3">
      <c r="A1957" s="727">
        <v>32</v>
      </c>
      <c r="B1957" s="728" t="s">
        <v>2677</v>
      </c>
      <c r="C1957" s="728" t="s">
        <v>2683</v>
      </c>
      <c r="D1957" s="811" t="s">
        <v>5087</v>
      </c>
      <c r="E1957" s="812" t="s">
        <v>2710</v>
      </c>
      <c r="F1957" s="728" t="s">
        <v>2678</v>
      </c>
      <c r="G1957" s="728" t="s">
        <v>3613</v>
      </c>
      <c r="H1957" s="728" t="s">
        <v>661</v>
      </c>
      <c r="I1957" s="728" t="s">
        <v>3985</v>
      </c>
      <c r="J1957" s="728" t="s">
        <v>3615</v>
      </c>
      <c r="K1957" s="728" t="s">
        <v>3986</v>
      </c>
      <c r="L1957" s="729">
        <v>64.5</v>
      </c>
      <c r="M1957" s="729">
        <v>193.5</v>
      </c>
      <c r="N1957" s="728">
        <v>3</v>
      </c>
      <c r="O1957" s="813">
        <v>0.5</v>
      </c>
      <c r="P1957" s="729">
        <v>193.5</v>
      </c>
      <c r="Q1957" s="746">
        <v>1</v>
      </c>
      <c r="R1957" s="728">
        <v>3</v>
      </c>
      <c r="S1957" s="746">
        <v>1</v>
      </c>
      <c r="T1957" s="813">
        <v>0.5</v>
      </c>
      <c r="U1957" s="769">
        <v>1</v>
      </c>
    </row>
    <row r="1958" spans="1:21" ht="14.4" customHeight="1" x14ac:dyDescent="0.3">
      <c r="A1958" s="727">
        <v>32</v>
      </c>
      <c r="B1958" s="728" t="s">
        <v>2677</v>
      </c>
      <c r="C1958" s="728" t="s">
        <v>2683</v>
      </c>
      <c r="D1958" s="811" t="s">
        <v>5087</v>
      </c>
      <c r="E1958" s="812" t="s">
        <v>2710</v>
      </c>
      <c r="F1958" s="728" t="s">
        <v>2678</v>
      </c>
      <c r="G1958" s="728" t="s">
        <v>2902</v>
      </c>
      <c r="H1958" s="728" t="s">
        <v>568</v>
      </c>
      <c r="I1958" s="728" t="s">
        <v>2903</v>
      </c>
      <c r="J1958" s="728" t="s">
        <v>863</v>
      </c>
      <c r="K1958" s="728" t="s">
        <v>2814</v>
      </c>
      <c r="L1958" s="729">
        <v>0</v>
      </c>
      <c r="M1958" s="729">
        <v>0</v>
      </c>
      <c r="N1958" s="728">
        <v>4</v>
      </c>
      <c r="O1958" s="813">
        <v>1.5</v>
      </c>
      <c r="P1958" s="729">
        <v>0</v>
      </c>
      <c r="Q1958" s="746"/>
      <c r="R1958" s="728">
        <v>4</v>
      </c>
      <c r="S1958" s="746">
        <v>1</v>
      </c>
      <c r="T1958" s="813">
        <v>1.5</v>
      </c>
      <c r="U1958" s="769">
        <v>1</v>
      </c>
    </row>
    <row r="1959" spans="1:21" ht="14.4" customHeight="1" x14ac:dyDescent="0.3">
      <c r="A1959" s="727">
        <v>32</v>
      </c>
      <c r="B1959" s="728" t="s">
        <v>2677</v>
      </c>
      <c r="C1959" s="728" t="s">
        <v>2683</v>
      </c>
      <c r="D1959" s="811" t="s">
        <v>5087</v>
      </c>
      <c r="E1959" s="812" t="s">
        <v>2710</v>
      </c>
      <c r="F1959" s="728" t="s">
        <v>2678</v>
      </c>
      <c r="G1959" s="728" t="s">
        <v>2833</v>
      </c>
      <c r="H1959" s="728" t="s">
        <v>568</v>
      </c>
      <c r="I1959" s="728" t="s">
        <v>4352</v>
      </c>
      <c r="J1959" s="728" t="s">
        <v>4353</v>
      </c>
      <c r="K1959" s="728" t="s">
        <v>4354</v>
      </c>
      <c r="L1959" s="729">
        <v>207.45</v>
      </c>
      <c r="M1959" s="729">
        <v>207.45</v>
      </c>
      <c r="N1959" s="728">
        <v>1</v>
      </c>
      <c r="O1959" s="813">
        <v>1</v>
      </c>
      <c r="P1959" s="729">
        <v>207.45</v>
      </c>
      <c r="Q1959" s="746">
        <v>1</v>
      </c>
      <c r="R1959" s="728">
        <v>1</v>
      </c>
      <c r="S1959" s="746">
        <v>1</v>
      </c>
      <c r="T1959" s="813">
        <v>1</v>
      </c>
      <c r="U1959" s="769">
        <v>1</v>
      </c>
    </row>
    <row r="1960" spans="1:21" ht="14.4" customHeight="1" x14ac:dyDescent="0.3">
      <c r="A1960" s="727">
        <v>32</v>
      </c>
      <c r="B1960" s="728" t="s">
        <v>2677</v>
      </c>
      <c r="C1960" s="728" t="s">
        <v>2683</v>
      </c>
      <c r="D1960" s="811" t="s">
        <v>5087</v>
      </c>
      <c r="E1960" s="812" t="s">
        <v>2710</v>
      </c>
      <c r="F1960" s="728" t="s">
        <v>2678</v>
      </c>
      <c r="G1960" s="728" t="s">
        <v>2971</v>
      </c>
      <c r="H1960" s="728" t="s">
        <v>661</v>
      </c>
      <c r="I1960" s="728" t="s">
        <v>4355</v>
      </c>
      <c r="J1960" s="728" t="s">
        <v>2207</v>
      </c>
      <c r="K1960" s="728" t="s">
        <v>4356</v>
      </c>
      <c r="L1960" s="729">
        <v>0</v>
      </c>
      <c r="M1960" s="729">
        <v>0</v>
      </c>
      <c r="N1960" s="728">
        <v>1</v>
      </c>
      <c r="O1960" s="813">
        <v>0.5</v>
      </c>
      <c r="P1960" s="729">
        <v>0</v>
      </c>
      <c r="Q1960" s="746"/>
      <c r="R1960" s="728">
        <v>1</v>
      </c>
      <c r="S1960" s="746">
        <v>1</v>
      </c>
      <c r="T1960" s="813">
        <v>0.5</v>
      </c>
      <c r="U1960" s="769">
        <v>1</v>
      </c>
    </row>
    <row r="1961" spans="1:21" ht="14.4" customHeight="1" x14ac:dyDescent="0.3">
      <c r="A1961" s="727">
        <v>32</v>
      </c>
      <c r="B1961" s="728" t="s">
        <v>2677</v>
      </c>
      <c r="C1961" s="728" t="s">
        <v>2683</v>
      </c>
      <c r="D1961" s="811" t="s">
        <v>5087</v>
      </c>
      <c r="E1961" s="812" t="s">
        <v>2710</v>
      </c>
      <c r="F1961" s="728" t="s">
        <v>2678</v>
      </c>
      <c r="G1961" s="728" t="s">
        <v>2971</v>
      </c>
      <c r="H1961" s="728" t="s">
        <v>661</v>
      </c>
      <c r="I1961" s="728" t="s">
        <v>3987</v>
      </c>
      <c r="J1961" s="728" t="s">
        <v>3988</v>
      </c>
      <c r="K1961" s="728" t="s">
        <v>3989</v>
      </c>
      <c r="L1961" s="729">
        <v>59.27</v>
      </c>
      <c r="M1961" s="729">
        <v>59.27</v>
      </c>
      <c r="N1961" s="728">
        <v>1</v>
      </c>
      <c r="O1961" s="813">
        <v>1</v>
      </c>
      <c r="P1961" s="729">
        <v>59.27</v>
      </c>
      <c r="Q1961" s="746">
        <v>1</v>
      </c>
      <c r="R1961" s="728">
        <v>1</v>
      </c>
      <c r="S1961" s="746">
        <v>1</v>
      </c>
      <c r="T1961" s="813">
        <v>1</v>
      </c>
      <c r="U1961" s="769">
        <v>1</v>
      </c>
    </row>
    <row r="1962" spans="1:21" ht="14.4" customHeight="1" x14ac:dyDescent="0.3">
      <c r="A1962" s="727">
        <v>32</v>
      </c>
      <c r="B1962" s="728" t="s">
        <v>2677</v>
      </c>
      <c r="C1962" s="728" t="s">
        <v>2683</v>
      </c>
      <c r="D1962" s="811" t="s">
        <v>5087</v>
      </c>
      <c r="E1962" s="812" t="s">
        <v>2710</v>
      </c>
      <c r="F1962" s="728" t="s">
        <v>2678</v>
      </c>
      <c r="G1962" s="728" t="s">
        <v>2971</v>
      </c>
      <c r="H1962" s="728" t="s">
        <v>661</v>
      </c>
      <c r="I1962" s="728" t="s">
        <v>2519</v>
      </c>
      <c r="J1962" s="728" t="s">
        <v>1691</v>
      </c>
      <c r="K1962" s="728" t="s">
        <v>2520</v>
      </c>
      <c r="L1962" s="729">
        <v>79.03</v>
      </c>
      <c r="M1962" s="729">
        <v>316.12</v>
      </c>
      <c r="N1962" s="728">
        <v>4</v>
      </c>
      <c r="O1962" s="813">
        <v>2.5</v>
      </c>
      <c r="P1962" s="729">
        <v>158.06</v>
      </c>
      <c r="Q1962" s="746">
        <v>0.5</v>
      </c>
      <c r="R1962" s="728">
        <v>2</v>
      </c>
      <c r="S1962" s="746">
        <v>0.5</v>
      </c>
      <c r="T1962" s="813">
        <v>1</v>
      </c>
      <c r="U1962" s="769">
        <v>0.4</v>
      </c>
    </row>
    <row r="1963" spans="1:21" ht="14.4" customHeight="1" x14ac:dyDescent="0.3">
      <c r="A1963" s="727">
        <v>32</v>
      </c>
      <c r="B1963" s="728" t="s">
        <v>2677</v>
      </c>
      <c r="C1963" s="728" t="s">
        <v>2683</v>
      </c>
      <c r="D1963" s="811" t="s">
        <v>5087</v>
      </c>
      <c r="E1963" s="812" t="s">
        <v>2710</v>
      </c>
      <c r="F1963" s="728" t="s">
        <v>2678</v>
      </c>
      <c r="G1963" s="728" t="s">
        <v>2971</v>
      </c>
      <c r="H1963" s="728" t="s">
        <v>661</v>
      </c>
      <c r="I1963" s="728" t="s">
        <v>2211</v>
      </c>
      <c r="J1963" s="728" t="s">
        <v>2207</v>
      </c>
      <c r="K1963" s="728" t="s">
        <v>2212</v>
      </c>
      <c r="L1963" s="729">
        <v>59.27</v>
      </c>
      <c r="M1963" s="729">
        <v>59.27</v>
      </c>
      <c r="N1963" s="728">
        <v>1</v>
      </c>
      <c r="O1963" s="813">
        <v>1</v>
      </c>
      <c r="P1963" s="729">
        <v>59.27</v>
      </c>
      <c r="Q1963" s="746">
        <v>1</v>
      </c>
      <c r="R1963" s="728">
        <v>1</v>
      </c>
      <c r="S1963" s="746">
        <v>1</v>
      </c>
      <c r="T1963" s="813">
        <v>1</v>
      </c>
      <c r="U1963" s="769">
        <v>1</v>
      </c>
    </row>
    <row r="1964" spans="1:21" ht="14.4" customHeight="1" x14ac:dyDescent="0.3">
      <c r="A1964" s="727">
        <v>32</v>
      </c>
      <c r="B1964" s="728" t="s">
        <v>2677</v>
      </c>
      <c r="C1964" s="728" t="s">
        <v>2683</v>
      </c>
      <c r="D1964" s="811" t="s">
        <v>5087</v>
      </c>
      <c r="E1964" s="812" t="s">
        <v>2710</v>
      </c>
      <c r="F1964" s="728" t="s">
        <v>2678</v>
      </c>
      <c r="G1964" s="728" t="s">
        <v>2971</v>
      </c>
      <c r="H1964" s="728" t="s">
        <v>661</v>
      </c>
      <c r="I1964" s="728" t="s">
        <v>2213</v>
      </c>
      <c r="J1964" s="728" t="s">
        <v>2207</v>
      </c>
      <c r="K1964" s="728" t="s">
        <v>2214</v>
      </c>
      <c r="L1964" s="729">
        <v>46.07</v>
      </c>
      <c r="M1964" s="729">
        <v>46.07</v>
      </c>
      <c r="N1964" s="728">
        <v>1</v>
      </c>
      <c r="O1964" s="813">
        <v>0.5</v>
      </c>
      <c r="P1964" s="729"/>
      <c r="Q1964" s="746">
        <v>0</v>
      </c>
      <c r="R1964" s="728"/>
      <c r="S1964" s="746">
        <v>0</v>
      </c>
      <c r="T1964" s="813"/>
      <c r="U1964" s="769">
        <v>0</v>
      </c>
    </row>
    <row r="1965" spans="1:21" ht="14.4" customHeight="1" x14ac:dyDescent="0.3">
      <c r="A1965" s="727">
        <v>32</v>
      </c>
      <c r="B1965" s="728" t="s">
        <v>2677</v>
      </c>
      <c r="C1965" s="728" t="s">
        <v>2683</v>
      </c>
      <c r="D1965" s="811" t="s">
        <v>5087</v>
      </c>
      <c r="E1965" s="812" t="s">
        <v>2710</v>
      </c>
      <c r="F1965" s="728" t="s">
        <v>2678</v>
      </c>
      <c r="G1965" s="728" t="s">
        <v>2971</v>
      </c>
      <c r="H1965" s="728" t="s">
        <v>568</v>
      </c>
      <c r="I1965" s="728" t="s">
        <v>3748</v>
      </c>
      <c r="J1965" s="728" t="s">
        <v>2207</v>
      </c>
      <c r="K1965" s="728" t="s">
        <v>3737</v>
      </c>
      <c r="L1965" s="729">
        <v>79.03</v>
      </c>
      <c r="M1965" s="729">
        <v>79.03</v>
      </c>
      <c r="N1965" s="728">
        <v>1</v>
      </c>
      <c r="O1965" s="813">
        <v>0.5</v>
      </c>
      <c r="P1965" s="729">
        <v>79.03</v>
      </c>
      <c r="Q1965" s="746">
        <v>1</v>
      </c>
      <c r="R1965" s="728">
        <v>1</v>
      </c>
      <c r="S1965" s="746">
        <v>1</v>
      </c>
      <c r="T1965" s="813">
        <v>0.5</v>
      </c>
      <c r="U1965" s="769">
        <v>1</v>
      </c>
    </row>
    <row r="1966" spans="1:21" ht="14.4" customHeight="1" x14ac:dyDescent="0.3">
      <c r="A1966" s="727">
        <v>32</v>
      </c>
      <c r="B1966" s="728" t="s">
        <v>2677</v>
      </c>
      <c r="C1966" s="728" t="s">
        <v>2683</v>
      </c>
      <c r="D1966" s="811" t="s">
        <v>5087</v>
      </c>
      <c r="E1966" s="812" t="s">
        <v>2710</v>
      </c>
      <c r="F1966" s="728" t="s">
        <v>2678</v>
      </c>
      <c r="G1966" s="728" t="s">
        <v>4357</v>
      </c>
      <c r="H1966" s="728" t="s">
        <v>568</v>
      </c>
      <c r="I1966" s="728" t="s">
        <v>4358</v>
      </c>
      <c r="J1966" s="728" t="s">
        <v>1050</v>
      </c>
      <c r="K1966" s="728" t="s">
        <v>4359</v>
      </c>
      <c r="L1966" s="729">
        <v>0</v>
      </c>
      <c r="M1966" s="729">
        <v>0</v>
      </c>
      <c r="N1966" s="728">
        <v>11</v>
      </c>
      <c r="O1966" s="813">
        <v>4</v>
      </c>
      <c r="P1966" s="729">
        <v>0</v>
      </c>
      <c r="Q1966" s="746"/>
      <c r="R1966" s="728">
        <v>11</v>
      </c>
      <c r="S1966" s="746">
        <v>1</v>
      </c>
      <c r="T1966" s="813">
        <v>4</v>
      </c>
      <c r="U1966" s="769">
        <v>1</v>
      </c>
    </row>
    <row r="1967" spans="1:21" ht="14.4" customHeight="1" x14ac:dyDescent="0.3">
      <c r="A1967" s="727">
        <v>32</v>
      </c>
      <c r="B1967" s="728" t="s">
        <v>2677</v>
      </c>
      <c r="C1967" s="728" t="s">
        <v>2683</v>
      </c>
      <c r="D1967" s="811" t="s">
        <v>5087</v>
      </c>
      <c r="E1967" s="812" t="s">
        <v>2710</v>
      </c>
      <c r="F1967" s="728" t="s">
        <v>2678</v>
      </c>
      <c r="G1967" s="728" t="s">
        <v>4357</v>
      </c>
      <c r="H1967" s="728" t="s">
        <v>568</v>
      </c>
      <c r="I1967" s="728" t="s">
        <v>4360</v>
      </c>
      <c r="J1967" s="728" t="s">
        <v>4361</v>
      </c>
      <c r="K1967" s="728" t="s">
        <v>4359</v>
      </c>
      <c r="L1967" s="729">
        <v>0</v>
      </c>
      <c r="M1967" s="729">
        <v>0</v>
      </c>
      <c r="N1967" s="728">
        <v>2</v>
      </c>
      <c r="O1967" s="813">
        <v>0.5</v>
      </c>
      <c r="P1967" s="729">
        <v>0</v>
      </c>
      <c r="Q1967" s="746"/>
      <c r="R1967" s="728">
        <v>2</v>
      </c>
      <c r="S1967" s="746">
        <v>1</v>
      </c>
      <c r="T1967" s="813">
        <v>0.5</v>
      </c>
      <c r="U1967" s="769">
        <v>1</v>
      </c>
    </row>
    <row r="1968" spans="1:21" ht="14.4" customHeight="1" x14ac:dyDescent="0.3">
      <c r="A1968" s="727">
        <v>32</v>
      </c>
      <c r="B1968" s="728" t="s">
        <v>2677</v>
      </c>
      <c r="C1968" s="728" t="s">
        <v>2683</v>
      </c>
      <c r="D1968" s="811" t="s">
        <v>5087</v>
      </c>
      <c r="E1968" s="812" t="s">
        <v>2710</v>
      </c>
      <c r="F1968" s="728" t="s">
        <v>2678</v>
      </c>
      <c r="G1968" s="728" t="s">
        <v>4357</v>
      </c>
      <c r="H1968" s="728" t="s">
        <v>568</v>
      </c>
      <c r="I1968" s="728" t="s">
        <v>4362</v>
      </c>
      <c r="J1968" s="728" t="s">
        <v>4361</v>
      </c>
      <c r="K1968" s="728" t="s">
        <v>4359</v>
      </c>
      <c r="L1968" s="729">
        <v>0</v>
      </c>
      <c r="M1968" s="729">
        <v>0</v>
      </c>
      <c r="N1968" s="728">
        <v>3</v>
      </c>
      <c r="O1968" s="813">
        <v>0.5</v>
      </c>
      <c r="P1968" s="729">
        <v>0</v>
      </c>
      <c r="Q1968" s="746"/>
      <c r="R1968" s="728">
        <v>3</v>
      </c>
      <c r="S1968" s="746">
        <v>1</v>
      </c>
      <c r="T1968" s="813">
        <v>0.5</v>
      </c>
      <c r="U1968" s="769">
        <v>1</v>
      </c>
    </row>
    <row r="1969" spans="1:21" ht="14.4" customHeight="1" x14ac:dyDescent="0.3">
      <c r="A1969" s="727">
        <v>32</v>
      </c>
      <c r="B1969" s="728" t="s">
        <v>2677</v>
      </c>
      <c r="C1969" s="728" t="s">
        <v>2683</v>
      </c>
      <c r="D1969" s="811" t="s">
        <v>5087</v>
      </c>
      <c r="E1969" s="812" t="s">
        <v>2710</v>
      </c>
      <c r="F1969" s="728" t="s">
        <v>2678</v>
      </c>
      <c r="G1969" s="728" t="s">
        <v>4363</v>
      </c>
      <c r="H1969" s="728" t="s">
        <v>661</v>
      </c>
      <c r="I1969" s="728" t="s">
        <v>2407</v>
      </c>
      <c r="J1969" s="728" t="s">
        <v>887</v>
      </c>
      <c r="K1969" s="728" t="s">
        <v>2408</v>
      </c>
      <c r="L1969" s="729">
        <v>69.16</v>
      </c>
      <c r="M1969" s="729">
        <v>69.16</v>
      </c>
      <c r="N1969" s="728">
        <v>1</v>
      </c>
      <c r="O1969" s="813">
        <v>0.5</v>
      </c>
      <c r="P1969" s="729">
        <v>69.16</v>
      </c>
      <c r="Q1969" s="746">
        <v>1</v>
      </c>
      <c r="R1969" s="728">
        <v>1</v>
      </c>
      <c r="S1969" s="746">
        <v>1</v>
      </c>
      <c r="T1969" s="813">
        <v>0.5</v>
      </c>
      <c r="U1969" s="769">
        <v>1</v>
      </c>
    </row>
    <row r="1970" spans="1:21" ht="14.4" customHeight="1" x14ac:dyDescent="0.3">
      <c r="A1970" s="727">
        <v>32</v>
      </c>
      <c r="B1970" s="728" t="s">
        <v>2677</v>
      </c>
      <c r="C1970" s="728" t="s">
        <v>2683</v>
      </c>
      <c r="D1970" s="811" t="s">
        <v>5087</v>
      </c>
      <c r="E1970" s="812" t="s">
        <v>2710</v>
      </c>
      <c r="F1970" s="728" t="s">
        <v>2678</v>
      </c>
      <c r="G1970" s="728" t="s">
        <v>4192</v>
      </c>
      <c r="H1970" s="728" t="s">
        <v>661</v>
      </c>
      <c r="I1970" s="728" t="s">
        <v>2180</v>
      </c>
      <c r="J1970" s="728" t="s">
        <v>1054</v>
      </c>
      <c r="K1970" s="728" t="s">
        <v>2181</v>
      </c>
      <c r="L1970" s="729">
        <v>164.94</v>
      </c>
      <c r="M1970" s="729">
        <v>164.94</v>
      </c>
      <c r="N1970" s="728">
        <v>1</v>
      </c>
      <c r="O1970" s="813">
        <v>0.5</v>
      </c>
      <c r="P1970" s="729"/>
      <c r="Q1970" s="746">
        <v>0</v>
      </c>
      <c r="R1970" s="728"/>
      <c r="S1970" s="746">
        <v>0</v>
      </c>
      <c r="T1970" s="813"/>
      <c r="U1970" s="769">
        <v>0</v>
      </c>
    </row>
    <row r="1971" spans="1:21" ht="14.4" customHeight="1" x14ac:dyDescent="0.3">
      <c r="A1971" s="727">
        <v>32</v>
      </c>
      <c r="B1971" s="728" t="s">
        <v>2677</v>
      </c>
      <c r="C1971" s="728" t="s">
        <v>2683</v>
      </c>
      <c r="D1971" s="811" t="s">
        <v>5087</v>
      </c>
      <c r="E1971" s="812" t="s">
        <v>2710</v>
      </c>
      <c r="F1971" s="728" t="s">
        <v>2678</v>
      </c>
      <c r="G1971" s="728" t="s">
        <v>4192</v>
      </c>
      <c r="H1971" s="728" t="s">
        <v>661</v>
      </c>
      <c r="I1971" s="728" t="s">
        <v>4364</v>
      </c>
      <c r="J1971" s="728" t="s">
        <v>4365</v>
      </c>
      <c r="K1971" s="728" t="s">
        <v>4366</v>
      </c>
      <c r="L1971" s="729">
        <v>329.88</v>
      </c>
      <c r="M1971" s="729">
        <v>329.88</v>
      </c>
      <c r="N1971" s="728">
        <v>1</v>
      </c>
      <c r="O1971" s="813">
        <v>1</v>
      </c>
      <c r="P1971" s="729">
        <v>329.88</v>
      </c>
      <c r="Q1971" s="746">
        <v>1</v>
      </c>
      <c r="R1971" s="728">
        <v>1</v>
      </c>
      <c r="S1971" s="746">
        <v>1</v>
      </c>
      <c r="T1971" s="813">
        <v>1</v>
      </c>
      <c r="U1971" s="769">
        <v>1</v>
      </c>
    </row>
    <row r="1972" spans="1:21" ht="14.4" customHeight="1" x14ac:dyDescent="0.3">
      <c r="A1972" s="727">
        <v>32</v>
      </c>
      <c r="B1972" s="728" t="s">
        <v>2677</v>
      </c>
      <c r="C1972" s="728" t="s">
        <v>2683</v>
      </c>
      <c r="D1972" s="811" t="s">
        <v>5087</v>
      </c>
      <c r="E1972" s="812" t="s">
        <v>2710</v>
      </c>
      <c r="F1972" s="728" t="s">
        <v>2678</v>
      </c>
      <c r="G1972" s="728" t="s">
        <v>4192</v>
      </c>
      <c r="H1972" s="728" t="s">
        <v>568</v>
      </c>
      <c r="I1972" s="728" t="s">
        <v>4367</v>
      </c>
      <c r="J1972" s="728" t="s">
        <v>4368</v>
      </c>
      <c r="K1972" s="728" t="s">
        <v>3984</v>
      </c>
      <c r="L1972" s="729">
        <v>130.84</v>
      </c>
      <c r="M1972" s="729">
        <v>130.84</v>
      </c>
      <c r="N1972" s="728">
        <v>1</v>
      </c>
      <c r="O1972" s="813">
        <v>0.5</v>
      </c>
      <c r="P1972" s="729">
        <v>130.84</v>
      </c>
      <c r="Q1972" s="746">
        <v>1</v>
      </c>
      <c r="R1972" s="728">
        <v>1</v>
      </c>
      <c r="S1972" s="746">
        <v>1</v>
      </c>
      <c r="T1972" s="813">
        <v>0.5</v>
      </c>
      <c r="U1972" s="769">
        <v>1</v>
      </c>
    </row>
    <row r="1973" spans="1:21" ht="14.4" customHeight="1" x14ac:dyDescent="0.3">
      <c r="A1973" s="727">
        <v>32</v>
      </c>
      <c r="B1973" s="728" t="s">
        <v>2677</v>
      </c>
      <c r="C1973" s="728" t="s">
        <v>2683</v>
      </c>
      <c r="D1973" s="811" t="s">
        <v>5087</v>
      </c>
      <c r="E1973" s="812" t="s">
        <v>2710</v>
      </c>
      <c r="F1973" s="728" t="s">
        <v>2678</v>
      </c>
      <c r="G1973" s="728" t="s">
        <v>3533</v>
      </c>
      <c r="H1973" s="728" t="s">
        <v>661</v>
      </c>
      <c r="I1973" s="728" t="s">
        <v>2585</v>
      </c>
      <c r="J1973" s="728" t="s">
        <v>1877</v>
      </c>
      <c r="K1973" s="728" t="s">
        <v>2586</v>
      </c>
      <c r="L1973" s="729">
        <v>77.790000000000006</v>
      </c>
      <c r="M1973" s="729">
        <v>77.790000000000006</v>
      </c>
      <c r="N1973" s="728">
        <v>1</v>
      </c>
      <c r="O1973" s="813">
        <v>0.5</v>
      </c>
      <c r="P1973" s="729"/>
      <c r="Q1973" s="746">
        <v>0</v>
      </c>
      <c r="R1973" s="728"/>
      <c r="S1973" s="746">
        <v>0</v>
      </c>
      <c r="T1973" s="813"/>
      <c r="U1973" s="769">
        <v>0</v>
      </c>
    </row>
    <row r="1974" spans="1:21" ht="14.4" customHeight="1" x14ac:dyDescent="0.3">
      <c r="A1974" s="727">
        <v>32</v>
      </c>
      <c r="B1974" s="728" t="s">
        <v>2677</v>
      </c>
      <c r="C1974" s="728" t="s">
        <v>2683</v>
      </c>
      <c r="D1974" s="811" t="s">
        <v>5087</v>
      </c>
      <c r="E1974" s="812" t="s">
        <v>2710</v>
      </c>
      <c r="F1974" s="728" t="s">
        <v>2678</v>
      </c>
      <c r="G1974" s="728" t="s">
        <v>3533</v>
      </c>
      <c r="H1974" s="728" t="s">
        <v>568</v>
      </c>
      <c r="I1974" s="728" t="s">
        <v>4369</v>
      </c>
      <c r="J1974" s="728" t="s">
        <v>3682</v>
      </c>
      <c r="K1974" s="728" t="s">
        <v>4370</v>
      </c>
      <c r="L1974" s="729">
        <v>72.61</v>
      </c>
      <c r="M1974" s="729">
        <v>72.61</v>
      </c>
      <c r="N1974" s="728">
        <v>1</v>
      </c>
      <c r="O1974" s="813">
        <v>0.5</v>
      </c>
      <c r="P1974" s="729"/>
      <c r="Q1974" s="746">
        <v>0</v>
      </c>
      <c r="R1974" s="728"/>
      <c r="S1974" s="746">
        <v>0</v>
      </c>
      <c r="T1974" s="813"/>
      <c r="U1974" s="769">
        <v>0</v>
      </c>
    </row>
    <row r="1975" spans="1:21" ht="14.4" customHeight="1" x14ac:dyDescent="0.3">
      <c r="A1975" s="727">
        <v>32</v>
      </c>
      <c r="B1975" s="728" t="s">
        <v>2677</v>
      </c>
      <c r="C1975" s="728" t="s">
        <v>2683</v>
      </c>
      <c r="D1975" s="811" t="s">
        <v>5087</v>
      </c>
      <c r="E1975" s="812" t="s">
        <v>2710</v>
      </c>
      <c r="F1975" s="728" t="s">
        <v>2678</v>
      </c>
      <c r="G1975" s="728" t="s">
        <v>2972</v>
      </c>
      <c r="H1975" s="728" t="s">
        <v>568</v>
      </c>
      <c r="I1975" s="728" t="s">
        <v>3074</v>
      </c>
      <c r="J1975" s="728" t="s">
        <v>1065</v>
      </c>
      <c r="K1975" s="728" t="s">
        <v>2975</v>
      </c>
      <c r="L1975" s="729">
        <v>0</v>
      </c>
      <c r="M1975" s="729">
        <v>0</v>
      </c>
      <c r="N1975" s="728">
        <v>10</v>
      </c>
      <c r="O1975" s="813">
        <v>5.5</v>
      </c>
      <c r="P1975" s="729">
        <v>0</v>
      </c>
      <c r="Q1975" s="746"/>
      <c r="R1975" s="728">
        <v>7</v>
      </c>
      <c r="S1975" s="746">
        <v>0.7</v>
      </c>
      <c r="T1975" s="813">
        <v>4.5</v>
      </c>
      <c r="U1975" s="769">
        <v>0.81818181818181823</v>
      </c>
    </row>
    <row r="1976" spans="1:21" ht="14.4" customHeight="1" x14ac:dyDescent="0.3">
      <c r="A1976" s="727">
        <v>32</v>
      </c>
      <c r="B1976" s="728" t="s">
        <v>2677</v>
      </c>
      <c r="C1976" s="728" t="s">
        <v>2683</v>
      </c>
      <c r="D1976" s="811" t="s">
        <v>5087</v>
      </c>
      <c r="E1976" s="812" t="s">
        <v>2710</v>
      </c>
      <c r="F1976" s="728" t="s">
        <v>2678</v>
      </c>
      <c r="G1976" s="728" t="s">
        <v>3619</v>
      </c>
      <c r="H1976" s="728" t="s">
        <v>568</v>
      </c>
      <c r="I1976" s="728" t="s">
        <v>3620</v>
      </c>
      <c r="J1976" s="728" t="s">
        <v>891</v>
      </c>
      <c r="K1976" s="728" t="s">
        <v>3621</v>
      </c>
      <c r="L1976" s="729">
        <v>256.67</v>
      </c>
      <c r="M1976" s="729">
        <v>256.67</v>
      </c>
      <c r="N1976" s="728">
        <v>1</v>
      </c>
      <c r="O1976" s="813">
        <v>1</v>
      </c>
      <c r="P1976" s="729"/>
      <c r="Q1976" s="746">
        <v>0</v>
      </c>
      <c r="R1976" s="728"/>
      <c r="S1976" s="746">
        <v>0</v>
      </c>
      <c r="T1976" s="813"/>
      <c r="U1976" s="769">
        <v>0</v>
      </c>
    </row>
    <row r="1977" spans="1:21" ht="14.4" customHeight="1" x14ac:dyDescent="0.3">
      <c r="A1977" s="727">
        <v>32</v>
      </c>
      <c r="B1977" s="728" t="s">
        <v>2677</v>
      </c>
      <c r="C1977" s="728" t="s">
        <v>2683</v>
      </c>
      <c r="D1977" s="811" t="s">
        <v>5087</v>
      </c>
      <c r="E1977" s="812" t="s">
        <v>2710</v>
      </c>
      <c r="F1977" s="728" t="s">
        <v>2678</v>
      </c>
      <c r="G1977" s="728" t="s">
        <v>3222</v>
      </c>
      <c r="H1977" s="728" t="s">
        <v>568</v>
      </c>
      <c r="I1977" s="728" t="s">
        <v>3223</v>
      </c>
      <c r="J1977" s="728" t="s">
        <v>1625</v>
      </c>
      <c r="K1977" s="728" t="s">
        <v>2156</v>
      </c>
      <c r="L1977" s="729">
        <v>38.56</v>
      </c>
      <c r="M1977" s="729">
        <v>38.56</v>
      </c>
      <c r="N1977" s="728">
        <v>1</v>
      </c>
      <c r="O1977" s="813">
        <v>0.5</v>
      </c>
      <c r="P1977" s="729">
        <v>38.56</v>
      </c>
      <c r="Q1977" s="746">
        <v>1</v>
      </c>
      <c r="R1977" s="728">
        <v>1</v>
      </c>
      <c r="S1977" s="746">
        <v>1</v>
      </c>
      <c r="T1977" s="813">
        <v>0.5</v>
      </c>
      <c r="U1977" s="769">
        <v>1</v>
      </c>
    </row>
    <row r="1978" spans="1:21" ht="14.4" customHeight="1" x14ac:dyDescent="0.3">
      <c r="A1978" s="727">
        <v>32</v>
      </c>
      <c r="B1978" s="728" t="s">
        <v>2677</v>
      </c>
      <c r="C1978" s="728" t="s">
        <v>2683</v>
      </c>
      <c r="D1978" s="811" t="s">
        <v>5087</v>
      </c>
      <c r="E1978" s="812" t="s">
        <v>2710</v>
      </c>
      <c r="F1978" s="728" t="s">
        <v>2678</v>
      </c>
      <c r="G1978" s="728" t="s">
        <v>3353</v>
      </c>
      <c r="H1978" s="728" t="s">
        <v>568</v>
      </c>
      <c r="I1978" s="728" t="s">
        <v>3354</v>
      </c>
      <c r="J1978" s="728" t="s">
        <v>650</v>
      </c>
      <c r="K1978" s="728" t="s">
        <v>3323</v>
      </c>
      <c r="L1978" s="729">
        <v>1782.8</v>
      </c>
      <c r="M1978" s="729">
        <v>10696.8</v>
      </c>
      <c r="N1978" s="728">
        <v>6</v>
      </c>
      <c r="O1978" s="813">
        <v>4</v>
      </c>
      <c r="P1978" s="729">
        <v>10696.8</v>
      </c>
      <c r="Q1978" s="746">
        <v>1</v>
      </c>
      <c r="R1978" s="728">
        <v>6</v>
      </c>
      <c r="S1978" s="746">
        <v>1</v>
      </c>
      <c r="T1978" s="813">
        <v>4</v>
      </c>
      <c r="U1978" s="769">
        <v>1</v>
      </c>
    </row>
    <row r="1979" spans="1:21" ht="14.4" customHeight="1" x14ac:dyDescent="0.3">
      <c r="A1979" s="727">
        <v>32</v>
      </c>
      <c r="B1979" s="728" t="s">
        <v>2677</v>
      </c>
      <c r="C1979" s="728" t="s">
        <v>2683</v>
      </c>
      <c r="D1979" s="811" t="s">
        <v>5087</v>
      </c>
      <c r="E1979" s="812" t="s">
        <v>2710</v>
      </c>
      <c r="F1979" s="728" t="s">
        <v>2678</v>
      </c>
      <c r="G1979" s="728" t="s">
        <v>4371</v>
      </c>
      <c r="H1979" s="728" t="s">
        <v>568</v>
      </c>
      <c r="I1979" s="728" t="s">
        <v>4372</v>
      </c>
      <c r="J1979" s="728" t="s">
        <v>4373</v>
      </c>
      <c r="K1979" s="728" t="s">
        <v>4374</v>
      </c>
      <c r="L1979" s="729">
        <v>64.56</v>
      </c>
      <c r="M1979" s="729">
        <v>64.56</v>
      </c>
      <c r="N1979" s="728">
        <v>1</v>
      </c>
      <c r="O1979" s="813">
        <v>0.5</v>
      </c>
      <c r="P1979" s="729">
        <v>64.56</v>
      </c>
      <c r="Q1979" s="746">
        <v>1</v>
      </c>
      <c r="R1979" s="728">
        <v>1</v>
      </c>
      <c r="S1979" s="746">
        <v>1</v>
      </c>
      <c r="T1979" s="813">
        <v>0.5</v>
      </c>
      <c r="U1979" s="769">
        <v>1</v>
      </c>
    </row>
    <row r="1980" spans="1:21" ht="14.4" customHeight="1" x14ac:dyDescent="0.3">
      <c r="A1980" s="727">
        <v>32</v>
      </c>
      <c r="B1980" s="728" t="s">
        <v>2677</v>
      </c>
      <c r="C1980" s="728" t="s">
        <v>2683</v>
      </c>
      <c r="D1980" s="811" t="s">
        <v>5087</v>
      </c>
      <c r="E1980" s="812" t="s">
        <v>2710</v>
      </c>
      <c r="F1980" s="728" t="s">
        <v>2678</v>
      </c>
      <c r="G1980" s="728" t="s">
        <v>3224</v>
      </c>
      <c r="H1980" s="728" t="s">
        <v>568</v>
      </c>
      <c r="I1980" s="728" t="s">
        <v>3225</v>
      </c>
      <c r="J1980" s="728" t="s">
        <v>3226</v>
      </c>
      <c r="K1980" s="728" t="s">
        <v>3227</v>
      </c>
      <c r="L1980" s="729">
        <v>122.73</v>
      </c>
      <c r="M1980" s="729">
        <v>245.46</v>
      </c>
      <c r="N1980" s="728">
        <v>2</v>
      </c>
      <c r="O1980" s="813">
        <v>0.5</v>
      </c>
      <c r="P1980" s="729"/>
      <c r="Q1980" s="746">
        <v>0</v>
      </c>
      <c r="R1980" s="728"/>
      <c r="S1980" s="746">
        <v>0</v>
      </c>
      <c r="T1980" s="813"/>
      <c r="U1980" s="769">
        <v>0</v>
      </c>
    </row>
    <row r="1981" spans="1:21" ht="14.4" customHeight="1" x14ac:dyDescent="0.3">
      <c r="A1981" s="727">
        <v>32</v>
      </c>
      <c r="B1981" s="728" t="s">
        <v>2677</v>
      </c>
      <c r="C1981" s="728" t="s">
        <v>2683</v>
      </c>
      <c r="D1981" s="811" t="s">
        <v>5087</v>
      </c>
      <c r="E1981" s="812" t="s">
        <v>2710</v>
      </c>
      <c r="F1981" s="728" t="s">
        <v>2678</v>
      </c>
      <c r="G1981" s="728" t="s">
        <v>2976</v>
      </c>
      <c r="H1981" s="728" t="s">
        <v>568</v>
      </c>
      <c r="I1981" s="728" t="s">
        <v>4375</v>
      </c>
      <c r="J1981" s="728" t="s">
        <v>4376</v>
      </c>
      <c r="K1981" s="728" t="s">
        <v>4377</v>
      </c>
      <c r="L1981" s="729">
        <v>110.18</v>
      </c>
      <c r="M1981" s="729">
        <v>220.36</v>
      </c>
      <c r="N1981" s="728">
        <v>2</v>
      </c>
      <c r="O1981" s="813">
        <v>0.5</v>
      </c>
      <c r="P1981" s="729">
        <v>220.36</v>
      </c>
      <c r="Q1981" s="746">
        <v>1</v>
      </c>
      <c r="R1981" s="728">
        <v>2</v>
      </c>
      <c r="S1981" s="746">
        <v>1</v>
      </c>
      <c r="T1981" s="813">
        <v>0.5</v>
      </c>
      <c r="U1981" s="769">
        <v>1</v>
      </c>
    </row>
    <row r="1982" spans="1:21" ht="14.4" customHeight="1" x14ac:dyDescent="0.3">
      <c r="A1982" s="727">
        <v>32</v>
      </c>
      <c r="B1982" s="728" t="s">
        <v>2677</v>
      </c>
      <c r="C1982" s="728" t="s">
        <v>2683</v>
      </c>
      <c r="D1982" s="811" t="s">
        <v>5087</v>
      </c>
      <c r="E1982" s="812" t="s">
        <v>2710</v>
      </c>
      <c r="F1982" s="728" t="s">
        <v>2678</v>
      </c>
      <c r="G1982" s="728" t="s">
        <v>3622</v>
      </c>
      <c r="H1982" s="728" t="s">
        <v>568</v>
      </c>
      <c r="I1982" s="728" t="s">
        <v>4378</v>
      </c>
      <c r="J1982" s="728" t="s">
        <v>2195</v>
      </c>
      <c r="K1982" s="728" t="s">
        <v>2851</v>
      </c>
      <c r="L1982" s="729">
        <v>0</v>
      </c>
      <c r="M1982" s="729">
        <v>0</v>
      </c>
      <c r="N1982" s="728">
        <v>3</v>
      </c>
      <c r="O1982" s="813">
        <v>0.5</v>
      </c>
      <c r="P1982" s="729"/>
      <c r="Q1982" s="746"/>
      <c r="R1982" s="728"/>
      <c r="S1982" s="746">
        <v>0</v>
      </c>
      <c r="T1982" s="813"/>
      <c r="U1982" s="769">
        <v>0</v>
      </c>
    </row>
    <row r="1983" spans="1:21" ht="14.4" customHeight="1" x14ac:dyDescent="0.3">
      <c r="A1983" s="727">
        <v>32</v>
      </c>
      <c r="B1983" s="728" t="s">
        <v>2677</v>
      </c>
      <c r="C1983" s="728" t="s">
        <v>2683</v>
      </c>
      <c r="D1983" s="811" t="s">
        <v>5087</v>
      </c>
      <c r="E1983" s="812" t="s">
        <v>2710</v>
      </c>
      <c r="F1983" s="728" t="s">
        <v>2678</v>
      </c>
      <c r="G1983" s="728" t="s">
        <v>3228</v>
      </c>
      <c r="H1983" s="728" t="s">
        <v>568</v>
      </c>
      <c r="I1983" s="728" t="s">
        <v>3229</v>
      </c>
      <c r="J1983" s="728" t="s">
        <v>793</v>
      </c>
      <c r="K1983" s="728" t="s">
        <v>3230</v>
      </c>
      <c r="L1983" s="729">
        <v>53.57</v>
      </c>
      <c r="M1983" s="729">
        <v>428.56</v>
      </c>
      <c r="N1983" s="728">
        <v>8</v>
      </c>
      <c r="O1983" s="813">
        <v>2.5</v>
      </c>
      <c r="P1983" s="729">
        <v>321.42</v>
      </c>
      <c r="Q1983" s="746">
        <v>0.75</v>
      </c>
      <c r="R1983" s="728">
        <v>6</v>
      </c>
      <c r="S1983" s="746">
        <v>0.75</v>
      </c>
      <c r="T1983" s="813">
        <v>2</v>
      </c>
      <c r="U1983" s="769">
        <v>0.8</v>
      </c>
    </row>
    <row r="1984" spans="1:21" ht="14.4" customHeight="1" x14ac:dyDescent="0.3">
      <c r="A1984" s="727">
        <v>32</v>
      </c>
      <c r="B1984" s="728" t="s">
        <v>2677</v>
      </c>
      <c r="C1984" s="728" t="s">
        <v>2683</v>
      </c>
      <c r="D1984" s="811" t="s">
        <v>5087</v>
      </c>
      <c r="E1984" s="812" t="s">
        <v>2710</v>
      </c>
      <c r="F1984" s="728" t="s">
        <v>2678</v>
      </c>
      <c r="G1984" s="728" t="s">
        <v>2904</v>
      </c>
      <c r="H1984" s="728" t="s">
        <v>568</v>
      </c>
      <c r="I1984" s="728" t="s">
        <v>2905</v>
      </c>
      <c r="J1984" s="728" t="s">
        <v>2906</v>
      </c>
      <c r="K1984" s="728" t="s">
        <v>2907</v>
      </c>
      <c r="L1984" s="729">
        <v>38.04</v>
      </c>
      <c r="M1984" s="729">
        <v>114.12</v>
      </c>
      <c r="N1984" s="728">
        <v>3</v>
      </c>
      <c r="O1984" s="813">
        <v>1.5</v>
      </c>
      <c r="P1984" s="729"/>
      <c r="Q1984" s="746">
        <v>0</v>
      </c>
      <c r="R1984" s="728"/>
      <c r="S1984" s="746">
        <v>0</v>
      </c>
      <c r="T1984" s="813"/>
      <c r="U1984" s="769">
        <v>0</v>
      </c>
    </row>
    <row r="1985" spans="1:21" ht="14.4" customHeight="1" x14ac:dyDescent="0.3">
      <c r="A1985" s="727">
        <v>32</v>
      </c>
      <c r="B1985" s="728" t="s">
        <v>2677</v>
      </c>
      <c r="C1985" s="728" t="s">
        <v>2683</v>
      </c>
      <c r="D1985" s="811" t="s">
        <v>5087</v>
      </c>
      <c r="E1985" s="812" t="s">
        <v>2710</v>
      </c>
      <c r="F1985" s="728" t="s">
        <v>2678</v>
      </c>
      <c r="G1985" s="728" t="s">
        <v>2904</v>
      </c>
      <c r="H1985" s="728" t="s">
        <v>568</v>
      </c>
      <c r="I1985" s="728" t="s">
        <v>2908</v>
      </c>
      <c r="J1985" s="728" t="s">
        <v>2906</v>
      </c>
      <c r="K1985" s="728" t="s">
        <v>2909</v>
      </c>
      <c r="L1985" s="729">
        <v>117.03</v>
      </c>
      <c r="M1985" s="729">
        <v>234.06</v>
      </c>
      <c r="N1985" s="728">
        <v>2</v>
      </c>
      <c r="O1985" s="813">
        <v>1</v>
      </c>
      <c r="P1985" s="729">
        <v>234.06</v>
      </c>
      <c r="Q1985" s="746">
        <v>1</v>
      </c>
      <c r="R1985" s="728">
        <v>2</v>
      </c>
      <c r="S1985" s="746">
        <v>1</v>
      </c>
      <c r="T1985" s="813">
        <v>1</v>
      </c>
      <c r="U1985" s="769">
        <v>1</v>
      </c>
    </row>
    <row r="1986" spans="1:21" ht="14.4" customHeight="1" x14ac:dyDescent="0.3">
      <c r="A1986" s="727">
        <v>32</v>
      </c>
      <c r="B1986" s="728" t="s">
        <v>2677</v>
      </c>
      <c r="C1986" s="728" t="s">
        <v>2683</v>
      </c>
      <c r="D1986" s="811" t="s">
        <v>5087</v>
      </c>
      <c r="E1986" s="812" t="s">
        <v>2710</v>
      </c>
      <c r="F1986" s="728" t="s">
        <v>2678</v>
      </c>
      <c r="G1986" s="728" t="s">
        <v>2904</v>
      </c>
      <c r="H1986" s="728" t="s">
        <v>568</v>
      </c>
      <c r="I1986" s="728" t="s">
        <v>4379</v>
      </c>
      <c r="J1986" s="728" t="s">
        <v>3535</v>
      </c>
      <c r="K1986" s="728" t="s">
        <v>2303</v>
      </c>
      <c r="L1986" s="729">
        <v>54.99</v>
      </c>
      <c r="M1986" s="729">
        <v>54.99</v>
      </c>
      <c r="N1986" s="728">
        <v>1</v>
      </c>
      <c r="O1986" s="813">
        <v>0.5</v>
      </c>
      <c r="P1986" s="729"/>
      <c r="Q1986" s="746">
        <v>0</v>
      </c>
      <c r="R1986" s="728"/>
      <c r="S1986" s="746">
        <v>0</v>
      </c>
      <c r="T1986" s="813"/>
      <c r="U1986" s="769">
        <v>0</v>
      </c>
    </row>
    <row r="1987" spans="1:21" ht="14.4" customHeight="1" x14ac:dyDescent="0.3">
      <c r="A1987" s="727">
        <v>32</v>
      </c>
      <c r="B1987" s="728" t="s">
        <v>2677</v>
      </c>
      <c r="C1987" s="728" t="s">
        <v>2683</v>
      </c>
      <c r="D1987" s="811" t="s">
        <v>5087</v>
      </c>
      <c r="E1987" s="812" t="s">
        <v>2710</v>
      </c>
      <c r="F1987" s="728" t="s">
        <v>2678</v>
      </c>
      <c r="G1987" s="728" t="s">
        <v>2904</v>
      </c>
      <c r="H1987" s="728" t="s">
        <v>568</v>
      </c>
      <c r="I1987" s="728" t="s">
        <v>4380</v>
      </c>
      <c r="J1987" s="728" t="s">
        <v>3080</v>
      </c>
      <c r="K1987" s="728" t="s">
        <v>4381</v>
      </c>
      <c r="L1987" s="729">
        <v>16.5</v>
      </c>
      <c r="M1987" s="729">
        <v>33</v>
      </c>
      <c r="N1987" s="728">
        <v>2</v>
      </c>
      <c r="O1987" s="813">
        <v>0.5</v>
      </c>
      <c r="P1987" s="729">
        <v>33</v>
      </c>
      <c r="Q1987" s="746">
        <v>1</v>
      </c>
      <c r="R1987" s="728">
        <v>2</v>
      </c>
      <c r="S1987" s="746">
        <v>1</v>
      </c>
      <c r="T1987" s="813">
        <v>0.5</v>
      </c>
      <c r="U1987" s="769">
        <v>1</v>
      </c>
    </row>
    <row r="1988" spans="1:21" ht="14.4" customHeight="1" x14ac:dyDescent="0.3">
      <c r="A1988" s="727">
        <v>32</v>
      </c>
      <c r="B1988" s="728" t="s">
        <v>2677</v>
      </c>
      <c r="C1988" s="728" t="s">
        <v>2683</v>
      </c>
      <c r="D1988" s="811" t="s">
        <v>5087</v>
      </c>
      <c r="E1988" s="812" t="s">
        <v>2710</v>
      </c>
      <c r="F1988" s="728" t="s">
        <v>2678</v>
      </c>
      <c r="G1988" s="728" t="s">
        <v>2904</v>
      </c>
      <c r="H1988" s="728" t="s">
        <v>568</v>
      </c>
      <c r="I1988" s="728" t="s">
        <v>4382</v>
      </c>
      <c r="J1988" s="728" t="s">
        <v>3080</v>
      </c>
      <c r="K1988" s="728" t="s">
        <v>4381</v>
      </c>
      <c r="L1988" s="729">
        <v>16.5</v>
      </c>
      <c r="M1988" s="729">
        <v>33</v>
      </c>
      <c r="N1988" s="728">
        <v>2</v>
      </c>
      <c r="O1988" s="813">
        <v>0.5</v>
      </c>
      <c r="P1988" s="729">
        <v>33</v>
      </c>
      <c r="Q1988" s="746">
        <v>1</v>
      </c>
      <c r="R1988" s="728">
        <v>2</v>
      </c>
      <c r="S1988" s="746">
        <v>1</v>
      </c>
      <c r="T1988" s="813">
        <v>0.5</v>
      </c>
      <c r="U1988" s="769">
        <v>1</v>
      </c>
    </row>
    <row r="1989" spans="1:21" ht="14.4" customHeight="1" x14ac:dyDescent="0.3">
      <c r="A1989" s="727">
        <v>32</v>
      </c>
      <c r="B1989" s="728" t="s">
        <v>2677</v>
      </c>
      <c r="C1989" s="728" t="s">
        <v>2683</v>
      </c>
      <c r="D1989" s="811" t="s">
        <v>5087</v>
      </c>
      <c r="E1989" s="812" t="s">
        <v>2710</v>
      </c>
      <c r="F1989" s="728" t="s">
        <v>2678</v>
      </c>
      <c r="G1989" s="728" t="s">
        <v>4383</v>
      </c>
      <c r="H1989" s="728" t="s">
        <v>568</v>
      </c>
      <c r="I1989" s="728" t="s">
        <v>4384</v>
      </c>
      <c r="J1989" s="728" t="s">
        <v>4385</v>
      </c>
      <c r="K1989" s="728" t="s">
        <v>4386</v>
      </c>
      <c r="L1989" s="729">
        <v>1472.61</v>
      </c>
      <c r="M1989" s="729">
        <v>1472.61</v>
      </c>
      <c r="N1989" s="728">
        <v>1</v>
      </c>
      <c r="O1989" s="813">
        <v>1</v>
      </c>
      <c r="P1989" s="729">
        <v>1472.61</v>
      </c>
      <c r="Q1989" s="746">
        <v>1</v>
      </c>
      <c r="R1989" s="728">
        <v>1</v>
      </c>
      <c r="S1989" s="746">
        <v>1</v>
      </c>
      <c r="T1989" s="813">
        <v>1</v>
      </c>
      <c r="U1989" s="769">
        <v>1</v>
      </c>
    </row>
    <row r="1990" spans="1:21" ht="14.4" customHeight="1" x14ac:dyDescent="0.3">
      <c r="A1990" s="727">
        <v>32</v>
      </c>
      <c r="B1990" s="728" t="s">
        <v>2677</v>
      </c>
      <c r="C1990" s="728" t="s">
        <v>2683</v>
      </c>
      <c r="D1990" s="811" t="s">
        <v>5087</v>
      </c>
      <c r="E1990" s="812" t="s">
        <v>2710</v>
      </c>
      <c r="F1990" s="728" t="s">
        <v>2678</v>
      </c>
      <c r="G1990" s="728" t="s">
        <v>4002</v>
      </c>
      <c r="H1990" s="728" t="s">
        <v>661</v>
      </c>
      <c r="I1990" s="728" t="s">
        <v>4387</v>
      </c>
      <c r="J1990" s="728" t="s">
        <v>2488</v>
      </c>
      <c r="K1990" s="728" t="s">
        <v>4388</v>
      </c>
      <c r="L1990" s="729">
        <v>351.51</v>
      </c>
      <c r="M1990" s="729">
        <v>703.02</v>
      </c>
      <c r="N1990" s="728">
        <v>2</v>
      </c>
      <c r="O1990" s="813">
        <v>1</v>
      </c>
      <c r="P1990" s="729"/>
      <c r="Q1990" s="746">
        <v>0</v>
      </c>
      <c r="R1990" s="728"/>
      <c r="S1990" s="746">
        <v>0</v>
      </c>
      <c r="T1990" s="813"/>
      <c r="U1990" s="769">
        <v>0</v>
      </c>
    </row>
    <row r="1991" spans="1:21" ht="14.4" customHeight="1" x14ac:dyDescent="0.3">
      <c r="A1991" s="727">
        <v>32</v>
      </c>
      <c r="B1991" s="728" t="s">
        <v>2677</v>
      </c>
      <c r="C1991" s="728" t="s">
        <v>2683</v>
      </c>
      <c r="D1991" s="811" t="s">
        <v>5087</v>
      </c>
      <c r="E1991" s="812" t="s">
        <v>2710</v>
      </c>
      <c r="F1991" s="728" t="s">
        <v>2678</v>
      </c>
      <c r="G1991" s="728" t="s">
        <v>4002</v>
      </c>
      <c r="H1991" s="728" t="s">
        <v>568</v>
      </c>
      <c r="I1991" s="728" t="s">
        <v>4389</v>
      </c>
      <c r="J1991" s="728" t="s">
        <v>4390</v>
      </c>
      <c r="K1991" s="728" t="s">
        <v>4391</v>
      </c>
      <c r="L1991" s="729">
        <v>0</v>
      </c>
      <c r="M1991" s="729">
        <v>0</v>
      </c>
      <c r="N1991" s="728">
        <v>1</v>
      </c>
      <c r="O1991" s="813">
        <v>1</v>
      </c>
      <c r="P1991" s="729">
        <v>0</v>
      </c>
      <c r="Q1991" s="746"/>
      <c r="R1991" s="728">
        <v>1</v>
      </c>
      <c r="S1991" s="746">
        <v>1</v>
      </c>
      <c r="T1991" s="813">
        <v>1</v>
      </c>
      <c r="U1991" s="769">
        <v>1</v>
      </c>
    </row>
    <row r="1992" spans="1:21" ht="14.4" customHeight="1" x14ac:dyDescent="0.3">
      <c r="A1992" s="727">
        <v>32</v>
      </c>
      <c r="B1992" s="728" t="s">
        <v>2677</v>
      </c>
      <c r="C1992" s="728" t="s">
        <v>2683</v>
      </c>
      <c r="D1992" s="811" t="s">
        <v>5087</v>
      </c>
      <c r="E1992" s="812" t="s">
        <v>2710</v>
      </c>
      <c r="F1992" s="728" t="s">
        <v>2678</v>
      </c>
      <c r="G1992" s="728" t="s">
        <v>4002</v>
      </c>
      <c r="H1992" s="728" t="s">
        <v>568</v>
      </c>
      <c r="I1992" s="728" t="s">
        <v>4392</v>
      </c>
      <c r="J1992" s="728" t="s">
        <v>4390</v>
      </c>
      <c r="K1992" s="728" t="s">
        <v>4393</v>
      </c>
      <c r="L1992" s="729">
        <v>344.49</v>
      </c>
      <c r="M1992" s="729">
        <v>344.49</v>
      </c>
      <c r="N1992" s="728">
        <v>1</v>
      </c>
      <c r="O1992" s="813">
        <v>1</v>
      </c>
      <c r="P1992" s="729">
        <v>344.49</v>
      </c>
      <c r="Q1992" s="746">
        <v>1</v>
      </c>
      <c r="R1992" s="728">
        <v>1</v>
      </c>
      <c r="S1992" s="746">
        <v>1</v>
      </c>
      <c r="T1992" s="813">
        <v>1</v>
      </c>
      <c r="U1992" s="769">
        <v>1</v>
      </c>
    </row>
    <row r="1993" spans="1:21" ht="14.4" customHeight="1" x14ac:dyDescent="0.3">
      <c r="A1993" s="727">
        <v>32</v>
      </c>
      <c r="B1993" s="728" t="s">
        <v>2677</v>
      </c>
      <c r="C1993" s="728" t="s">
        <v>2683</v>
      </c>
      <c r="D1993" s="811" t="s">
        <v>5087</v>
      </c>
      <c r="E1993" s="812" t="s">
        <v>2710</v>
      </c>
      <c r="F1993" s="728" t="s">
        <v>2678</v>
      </c>
      <c r="G1993" s="728" t="s">
        <v>2762</v>
      </c>
      <c r="H1993" s="728" t="s">
        <v>661</v>
      </c>
      <c r="I1993" s="728" t="s">
        <v>2763</v>
      </c>
      <c r="J1993" s="728" t="s">
        <v>895</v>
      </c>
      <c r="K1993" s="728" t="s">
        <v>2137</v>
      </c>
      <c r="L1993" s="729">
        <v>368.16</v>
      </c>
      <c r="M1993" s="729">
        <v>4786.08</v>
      </c>
      <c r="N1993" s="728">
        <v>13</v>
      </c>
      <c r="O1993" s="813">
        <v>2.5</v>
      </c>
      <c r="P1993" s="729">
        <v>4786.08</v>
      </c>
      <c r="Q1993" s="746">
        <v>1</v>
      </c>
      <c r="R1993" s="728">
        <v>13</v>
      </c>
      <c r="S1993" s="746">
        <v>1</v>
      </c>
      <c r="T1993" s="813">
        <v>2.5</v>
      </c>
      <c r="U1993" s="769">
        <v>1</v>
      </c>
    </row>
    <row r="1994" spans="1:21" ht="14.4" customHeight="1" x14ac:dyDescent="0.3">
      <c r="A1994" s="727">
        <v>32</v>
      </c>
      <c r="B1994" s="728" t="s">
        <v>2677</v>
      </c>
      <c r="C1994" s="728" t="s">
        <v>2683</v>
      </c>
      <c r="D1994" s="811" t="s">
        <v>5087</v>
      </c>
      <c r="E1994" s="812" t="s">
        <v>2710</v>
      </c>
      <c r="F1994" s="728" t="s">
        <v>2678</v>
      </c>
      <c r="G1994" s="728" t="s">
        <v>2762</v>
      </c>
      <c r="H1994" s="728" t="s">
        <v>661</v>
      </c>
      <c r="I1994" s="728" t="s">
        <v>2764</v>
      </c>
      <c r="J1994" s="728" t="s">
        <v>895</v>
      </c>
      <c r="K1994" s="728" t="s">
        <v>2143</v>
      </c>
      <c r="L1994" s="729">
        <v>490.89</v>
      </c>
      <c r="M1994" s="729">
        <v>30435.18</v>
      </c>
      <c r="N1994" s="728">
        <v>62</v>
      </c>
      <c r="O1994" s="813">
        <v>13</v>
      </c>
      <c r="P1994" s="729">
        <v>22580.940000000002</v>
      </c>
      <c r="Q1994" s="746">
        <v>0.74193548387096786</v>
      </c>
      <c r="R1994" s="728">
        <v>46</v>
      </c>
      <c r="S1994" s="746">
        <v>0.74193548387096775</v>
      </c>
      <c r="T1994" s="813">
        <v>10.5</v>
      </c>
      <c r="U1994" s="769">
        <v>0.80769230769230771</v>
      </c>
    </row>
    <row r="1995" spans="1:21" ht="14.4" customHeight="1" x14ac:dyDescent="0.3">
      <c r="A1995" s="727">
        <v>32</v>
      </c>
      <c r="B1995" s="728" t="s">
        <v>2677</v>
      </c>
      <c r="C1995" s="728" t="s">
        <v>2683</v>
      </c>
      <c r="D1995" s="811" t="s">
        <v>5087</v>
      </c>
      <c r="E1995" s="812" t="s">
        <v>2710</v>
      </c>
      <c r="F1995" s="728" t="s">
        <v>2678</v>
      </c>
      <c r="G1995" s="728" t="s">
        <v>2762</v>
      </c>
      <c r="H1995" s="728" t="s">
        <v>661</v>
      </c>
      <c r="I1995" s="728" t="s">
        <v>2765</v>
      </c>
      <c r="J1995" s="728" t="s">
        <v>895</v>
      </c>
      <c r="K1995" s="728" t="s">
        <v>2139</v>
      </c>
      <c r="L1995" s="729">
        <v>736.33</v>
      </c>
      <c r="M1995" s="729">
        <v>65533.369999999995</v>
      </c>
      <c r="N1995" s="728">
        <v>89</v>
      </c>
      <c r="O1995" s="813">
        <v>18</v>
      </c>
      <c r="P1995" s="729">
        <v>62588.049999999996</v>
      </c>
      <c r="Q1995" s="746">
        <v>0.9550561797752809</v>
      </c>
      <c r="R1995" s="728">
        <v>85</v>
      </c>
      <c r="S1995" s="746">
        <v>0.9550561797752809</v>
      </c>
      <c r="T1995" s="813">
        <v>17.5</v>
      </c>
      <c r="U1995" s="769">
        <v>0.97222222222222221</v>
      </c>
    </row>
    <row r="1996" spans="1:21" ht="14.4" customHeight="1" x14ac:dyDescent="0.3">
      <c r="A1996" s="727">
        <v>32</v>
      </c>
      <c r="B1996" s="728" t="s">
        <v>2677</v>
      </c>
      <c r="C1996" s="728" t="s">
        <v>2683</v>
      </c>
      <c r="D1996" s="811" t="s">
        <v>5087</v>
      </c>
      <c r="E1996" s="812" t="s">
        <v>2710</v>
      </c>
      <c r="F1996" s="728" t="s">
        <v>2678</v>
      </c>
      <c r="G1996" s="728" t="s">
        <v>2762</v>
      </c>
      <c r="H1996" s="728" t="s">
        <v>661</v>
      </c>
      <c r="I1996" s="728" t="s">
        <v>2144</v>
      </c>
      <c r="J1996" s="728" t="s">
        <v>895</v>
      </c>
      <c r="K1996" s="728" t="s">
        <v>2145</v>
      </c>
      <c r="L1996" s="729">
        <v>923.74</v>
      </c>
      <c r="M1996" s="729">
        <v>21246.019999999997</v>
      </c>
      <c r="N1996" s="728">
        <v>23</v>
      </c>
      <c r="O1996" s="813">
        <v>3.5</v>
      </c>
      <c r="P1996" s="729">
        <v>21246.019999999997</v>
      </c>
      <c r="Q1996" s="746">
        <v>1</v>
      </c>
      <c r="R1996" s="728">
        <v>23</v>
      </c>
      <c r="S1996" s="746">
        <v>1</v>
      </c>
      <c r="T1996" s="813">
        <v>3.5</v>
      </c>
      <c r="U1996" s="769">
        <v>1</v>
      </c>
    </row>
    <row r="1997" spans="1:21" ht="14.4" customHeight="1" x14ac:dyDescent="0.3">
      <c r="A1997" s="727">
        <v>32</v>
      </c>
      <c r="B1997" s="728" t="s">
        <v>2677</v>
      </c>
      <c r="C1997" s="728" t="s">
        <v>2683</v>
      </c>
      <c r="D1997" s="811" t="s">
        <v>5087</v>
      </c>
      <c r="E1997" s="812" t="s">
        <v>2710</v>
      </c>
      <c r="F1997" s="728" t="s">
        <v>2678</v>
      </c>
      <c r="G1997" s="728" t="s">
        <v>2762</v>
      </c>
      <c r="H1997" s="728" t="s">
        <v>661</v>
      </c>
      <c r="I1997" s="728" t="s">
        <v>2910</v>
      </c>
      <c r="J1997" s="728" t="s">
        <v>901</v>
      </c>
      <c r="K1997" s="728" t="s">
        <v>2911</v>
      </c>
      <c r="L1997" s="729">
        <v>1385.62</v>
      </c>
      <c r="M1997" s="729">
        <v>63738.51999999999</v>
      </c>
      <c r="N1997" s="728">
        <v>46</v>
      </c>
      <c r="O1997" s="813">
        <v>9</v>
      </c>
      <c r="P1997" s="729">
        <v>58196.039999999994</v>
      </c>
      <c r="Q1997" s="746">
        <v>0.91304347826086962</v>
      </c>
      <c r="R1997" s="728">
        <v>42</v>
      </c>
      <c r="S1997" s="746">
        <v>0.91304347826086951</v>
      </c>
      <c r="T1997" s="813">
        <v>8</v>
      </c>
      <c r="U1997" s="769">
        <v>0.88888888888888884</v>
      </c>
    </row>
    <row r="1998" spans="1:21" ht="14.4" customHeight="1" x14ac:dyDescent="0.3">
      <c r="A1998" s="727">
        <v>32</v>
      </c>
      <c r="B1998" s="728" t="s">
        <v>2677</v>
      </c>
      <c r="C1998" s="728" t="s">
        <v>2683</v>
      </c>
      <c r="D1998" s="811" t="s">
        <v>5087</v>
      </c>
      <c r="E1998" s="812" t="s">
        <v>2710</v>
      </c>
      <c r="F1998" s="728" t="s">
        <v>2678</v>
      </c>
      <c r="G1998" s="728" t="s">
        <v>2762</v>
      </c>
      <c r="H1998" s="728" t="s">
        <v>661</v>
      </c>
      <c r="I1998" s="728" t="s">
        <v>2479</v>
      </c>
      <c r="J1998" s="728" t="s">
        <v>901</v>
      </c>
      <c r="K1998" s="728" t="s">
        <v>3015</v>
      </c>
      <c r="L1998" s="729">
        <v>1847.49</v>
      </c>
      <c r="M1998" s="729">
        <v>7389.96</v>
      </c>
      <c r="N1998" s="728">
        <v>4</v>
      </c>
      <c r="O1998" s="813">
        <v>0.5</v>
      </c>
      <c r="P1998" s="729">
        <v>7389.96</v>
      </c>
      <c r="Q1998" s="746">
        <v>1</v>
      </c>
      <c r="R1998" s="728">
        <v>4</v>
      </c>
      <c r="S1998" s="746">
        <v>1</v>
      </c>
      <c r="T1998" s="813">
        <v>0.5</v>
      </c>
      <c r="U1998" s="769">
        <v>1</v>
      </c>
    </row>
    <row r="1999" spans="1:21" ht="14.4" customHeight="1" x14ac:dyDescent="0.3">
      <c r="A1999" s="727">
        <v>32</v>
      </c>
      <c r="B1999" s="728" t="s">
        <v>2677</v>
      </c>
      <c r="C1999" s="728" t="s">
        <v>2683</v>
      </c>
      <c r="D1999" s="811" t="s">
        <v>5087</v>
      </c>
      <c r="E1999" s="812" t="s">
        <v>2710</v>
      </c>
      <c r="F1999" s="728" t="s">
        <v>2678</v>
      </c>
      <c r="G1999" s="728" t="s">
        <v>2762</v>
      </c>
      <c r="H1999" s="728" t="s">
        <v>661</v>
      </c>
      <c r="I1999" s="728" t="s">
        <v>3151</v>
      </c>
      <c r="J1999" s="728" t="s">
        <v>901</v>
      </c>
      <c r="K1999" s="728" t="s">
        <v>3152</v>
      </c>
      <c r="L1999" s="729">
        <v>2309.36</v>
      </c>
      <c r="M1999" s="729">
        <v>39259.119999999995</v>
      </c>
      <c r="N1999" s="728">
        <v>17</v>
      </c>
      <c r="O1999" s="813">
        <v>2</v>
      </c>
      <c r="P1999" s="729">
        <v>39259.119999999995</v>
      </c>
      <c r="Q1999" s="746">
        <v>1</v>
      </c>
      <c r="R1999" s="728">
        <v>17</v>
      </c>
      <c r="S1999" s="746">
        <v>1</v>
      </c>
      <c r="T1999" s="813">
        <v>2</v>
      </c>
      <c r="U1999" s="769">
        <v>1</v>
      </c>
    </row>
    <row r="2000" spans="1:21" ht="14.4" customHeight="1" x14ac:dyDescent="0.3">
      <c r="A2000" s="727">
        <v>32</v>
      </c>
      <c r="B2000" s="728" t="s">
        <v>2677</v>
      </c>
      <c r="C2000" s="728" t="s">
        <v>2683</v>
      </c>
      <c r="D2000" s="811" t="s">
        <v>5087</v>
      </c>
      <c r="E2000" s="812" t="s">
        <v>2710</v>
      </c>
      <c r="F2000" s="728" t="s">
        <v>2678</v>
      </c>
      <c r="G2000" s="728" t="s">
        <v>2912</v>
      </c>
      <c r="H2000" s="728" t="s">
        <v>568</v>
      </c>
      <c r="I2000" s="728" t="s">
        <v>2913</v>
      </c>
      <c r="J2000" s="728" t="s">
        <v>1133</v>
      </c>
      <c r="K2000" s="728" t="s">
        <v>2914</v>
      </c>
      <c r="L2000" s="729">
        <v>105.29</v>
      </c>
      <c r="M2000" s="729">
        <v>315.87</v>
      </c>
      <c r="N2000" s="728">
        <v>3</v>
      </c>
      <c r="O2000" s="813">
        <v>2</v>
      </c>
      <c r="P2000" s="729">
        <v>210.58</v>
      </c>
      <c r="Q2000" s="746">
        <v>0.66666666666666674</v>
      </c>
      <c r="R2000" s="728">
        <v>2</v>
      </c>
      <c r="S2000" s="746">
        <v>0.66666666666666663</v>
      </c>
      <c r="T2000" s="813">
        <v>1.5</v>
      </c>
      <c r="U2000" s="769">
        <v>0.75</v>
      </c>
    </row>
    <row r="2001" spans="1:21" ht="14.4" customHeight="1" x14ac:dyDescent="0.3">
      <c r="A2001" s="727">
        <v>32</v>
      </c>
      <c r="B2001" s="728" t="s">
        <v>2677</v>
      </c>
      <c r="C2001" s="728" t="s">
        <v>2683</v>
      </c>
      <c r="D2001" s="811" t="s">
        <v>5087</v>
      </c>
      <c r="E2001" s="812" t="s">
        <v>2710</v>
      </c>
      <c r="F2001" s="728" t="s">
        <v>2678</v>
      </c>
      <c r="G2001" s="728" t="s">
        <v>2767</v>
      </c>
      <c r="H2001" s="728" t="s">
        <v>661</v>
      </c>
      <c r="I2001" s="728" t="s">
        <v>2296</v>
      </c>
      <c r="J2001" s="728" t="s">
        <v>694</v>
      </c>
      <c r="K2001" s="728" t="s">
        <v>2297</v>
      </c>
      <c r="L2001" s="729">
        <v>48.42</v>
      </c>
      <c r="M2001" s="729">
        <v>1065.24</v>
      </c>
      <c r="N2001" s="728">
        <v>22</v>
      </c>
      <c r="O2001" s="813">
        <v>9</v>
      </c>
      <c r="P2001" s="729">
        <v>677.88</v>
      </c>
      <c r="Q2001" s="746">
        <v>0.63636363636363635</v>
      </c>
      <c r="R2001" s="728">
        <v>14</v>
      </c>
      <c r="S2001" s="746">
        <v>0.63636363636363635</v>
      </c>
      <c r="T2001" s="813">
        <v>6.5</v>
      </c>
      <c r="U2001" s="769">
        <v>0.72222222222222221</v>
      </c>
    </row>
    <row r="2002" spans="1:21" ht="14.4" customHeight="1" x14ac:dyDescent="0.3">
      <c r="A2002" s="727">
        <v>32</v>
      </c>
      <c r="B2002" s="728" t="s">
        <v>2677</v>
      </c>
      <c r="C2002" s="728" t="s">
        <v>2683</v>
      </c>
      <c r="D2002" s="811" t="s">
        <v>5087</v>
      </c>
      <c r="E2002" s="812" t="s">
        <v>2710</v>
      </c>
      <c r="F2002" s="728" t="s">
        <v>2678</v>
      </c>
      <c r="G2002" s="728" t="s">
        <v>2767</v>
      </c>
      <c r="H2002" s="728" t="s">
        <v>568</v>
      </c>
      <c r="I2002" s="728" t="s">
        <v>3358</v>
      </c>
      <c r="J2002" s="728" t="s">
        <v>694</v>
      </c>
      <c r="K2002" s="728" t="s">
        <v>3359</v>
      </c>
      <c r="L2002" s="729">
        <v>48.42</v>
      </c>
      <c r="M2002" s="729">
        <v>193.68</v>
      </c>
      <c r="N2002" s="728">
        <v>4</v>
      </c>
      <c r="O2002" s="813">
        <v>2</v>
      </c>
      <c r="P2002" s="729">
        <v>145.26</v>
      </c>
      <c r="Q2002" s="746">
        <v>0.74999999999999989</v>
      </c>
      <c r="R2002" s="728">
        <v>3</v>
      </c>
      <c r="S2002" s="746">
        <v>0.75</v>
      </c>
      <c r="T2002" s="813">
        <v>1</v>
      </c>
      <c r="U2002" s="769">
        <v>0.5</v>
      </c>
    </row>
    <row r="2003" spans="1:21" ht="14.4" customHeight="1" x14ac:dyDescent="0.3">
      <c r="A2003" s="727">
        <v>32</v>
      </c>
      <c r="B2003" s="728" t="s">
        <v>2677</v>
      </c>
      <c r="C2003" s="728" t="s">
        <v>2683</v>
      </c>
      <c r="D2003" s="811" t="s">
        <v>5087</v>
      </c>
      <c r="E2003" s="812" t="s">
        <v>2710</v>
      </c>
      <c r="F2003" s="728" t="s">
        <v>2678</v>
      </c>
      <c r="G2003" s="728" t="s">
        <v>2767</v>
      </c>
      <c r="H2003" s="728" t="s">
        <v>568</v>
      </c>
      <c r="I2003" s="728" t="s">
        <v>3536</v>
      </c>
      <c r="J2003" s="728" t="s">
        <v>3537</v>
      </c>
      <c r="K2003" s="728" t="s">
        <v>3538</v>
      </c>
      <c r="L2003" s="729">
        <v>48.42</v>
      </c>
      <c r="M2003" s="729">
        <v>193.68</v>
      </c>
      <c r="N2003" s="728">
        <v>4</v>
      </c>
      <c r="O2003" s="813">
        <v>1</v>
      </c>
      <c r="P2003" s="729">
        <v>193.68</v>
      </c>
      <c r="Q2003" s="746">
        <v>1</v>
      </c>
      <c r="R2003" s="728">
        <v>4</v>
      </c>
      <c r="S2003" s="746">
        <v>1</v>
      </c>
      <c r="T2003" s="813">
        <v>1</v>
      </c>
      <c r="U2003" s="769">
        <v>1</v>
      </c>
    </row>
    <row r="2004" spans="1:21" ht="14.4" customHeight="1" x14ac:dyDescent="0.3">
      <c r="A2004" s="727">
        <v>32</v>
      </c>
      <c r="B2004" s="728" t="s">
        <v>2677</v>
      </c>
      <c r="C2004" s="728" t="s">
        <v>2683</v>
      </c>
      <c r="D2004" s="811" t="s">
        <v>5087</v>
      </c>
      <c r="E2004" s="812" t="s">
        <v>2710</v>
      </c>
      <c r="F2004" s="728" t="s">
        <v>2678</v>
      </c>
      <c r="G2004" s="728" t="s">
        <v>3873</v>
      </c>
      <c r="H2004" s="728" t="s">
        <v>661</v>
      </c>
      <c r="I2004" s="728" t="s">
        <v>4007</v>
      </c>
      <c r="J2004" s="728" t="s">
        <v>3875</v>
      </c>
      <c r="K2004" s="728" t="s">
        <v>4008</v>
      </c>
      <c r="L2004" s="729">
        <v>103.64</v>
      </c>
      <c r="M2004" s="729">
        <v>103.64</v>
      </c>
      <c r="N2004" s="728">
        <v>1</v>
      </c>
      <c r="O2004" s="813">
        <v>0.5</v>
      </c>
      <c r="P2004" s="729">
        <v>103.64</v>
      </c>
      <c r="Q2004" s="746">
        <v>1</v>
      </c>
      <c r="R2004" s="728">
        <v>1</v>
      </c>
      <c r="S2004" s="746">
        <v>1</v>
      </c>
      <c r="T2004" s="813">
        <v>0.5</v>
      </c>
      <c r="U2004" s="769">
        <v>1</v>
      </c>
    </row>
    <row r="2005" spans="1:21" ht="14.4" customHeight="1" x14ac:dyDescent="0.3">
      <c r="A2005" s="727">
        <v>32</v>
      </c>
      <c r="B2005" s="728" t="s">
        <v>2677</v>
      </c>
      <c r="C2005" s="728" t="s">
        <v>2683</v>
      </c>
      <c r="D2005" s="811" t="s">
        <v>5087</v>
      </c>
      <c r="E2005" s="812" t="s">
        <v>2710</v>
      </c>
      <c r="F2005" s="728" t="s">
        <v>2678</v>
      </c>
      <c r="G2005" s="728" t="s">
        <v>2915</v>
      </c>
      <c r="H2005" s="728" t="s">
        <v>568</v>
      </c>
      <c r="I2005" s="728" t="s">
        <v>2916</v>
      </c>
      <c r="J2005" s="728" t="s">
        <v>1444</v>
      </c>
      <c r="K2005" s="728" t="s">
        <v>2917</v>
      </c>
      <c r="L2005" s="729">
        <v>78.33</v>
      </c>
      <c r="M2005" s="729">
        <v>704.97</v>
      </c>
      <c r="N2005" s="728">
        <v>9</v>
      </c>
      <c r="O2005" s="813">
        <v>6</v>
      </c>
      <c r="P2005" s="729">
        <v>469.97999999999996</v>
      </c>
      <c r="Q2005" s="746">
        <v>0.66666666666666663</v>
      </c>
      <c r="R2005" s="728">
        <v>6</v>
      </c>
      <c r="S2005" s="746">
        <v>0.66666666666666663</v>
      </c>
      <c r="T2005" s="813">
        <v>4</v>
      </c>
      <c r="U2005" s="769">
        <v>0.66666666666666663</v>
      </c>
    </row>
    <row r="2006" spans="1:21" ht="14.4" customHeight="1" x14ac:dyDescent="0.3">
      <c r="A2006" s="727">
        <v>32</v>
      </c>
      <c r="B2006" s="728" t="s">
        <v>2677</v>
      </c>
      <c r="C2006" s="728" t="s">
        <v>2683</v>
      </c>
      <c r="D2006" s="811" t="s">
        <v>5087</v>
      </c>
      <c r="E2006" s="812" t="s">
        <v>2710</v>
      </c>
      <c r="F2006" s="728" t="s">
        <v>2678</v>
      </c>
      <c r="G2006" s="728" t="s">
        <v>2915</v>
      </c>
      <c r="H2006" s="728" t="s">
        <v>568</v>
      </c>
      <c r="I2006" s="728" t="s">
        <v>2918</v>
      </c>
      <c r="J2006" s="728" t="s">
        <v>1444</v>
      </c>
      <c r="K2006" s="728" t="s">
        <v>2444</v>
      </c>
      <c r="L2006" s="729">
        <v>0</v>
      </c>
      <c r="M2006" s="729">
        <v>0</v>
      </c>
      <c r="N2006" s="728">
        <v>1</v>
      </c>
      <c r="O2006" s="813">
        <v>0.5</v>
      </c>
      <c r="P2006" s="729">
        <v>0</v>
      </c>
      <c r="Q2006" s="746"/>
      <c r="R2006" s="728">
        <v>1</v>
      </c>
      <c r="S2006" s="746">
        <v>1</v>
      </c>
      <c r="T2006" s="813">
        <v>0.5</v>
      </c>
      <c r="U2006" s="769">
        <v>1</v>
      </c>
    </row>
    <row r="2007" spans="1:21" ht="14.4" customHeight="1" x14ac:dyDescent="0.3">
      <c r="A2007" s="727">
        <v>32</v>
      </c>
      <c r="B2007" s="728" t="s">
        <v>2677</v>
      </c>
      <c r="C2007" s="728" t="s">
        <v>2683</v>
      </c>
      <c r="D2007" s="811" t="s">
        <v>5087</v>
      </c>
      <c r="E2007" s="812" t="s">
        <v>2710</v>
      </c>
      <c r="F2007" s="728" t="s">
        <v>2678</v>
      </c>
      <c r="G2007" s="728" t="s">
        <v>2768</v>
      </c>
      <c r="H2007" s="728" t="s">
        <v>568</v>
      </c>
      <c r="I2007" s="728" t="s">
        <v>2919</v>
      </c>
      <c r="J2007" s="728" t="s">
        <v>934</v>
      </c>
      <c r="K2007" s="728" t="s">
        <v>2839</v>
      </c>
      <c r="L2007" s="729">
        <v>301.2</v>
      </c>
      <c r="M2007" s="729">
        <v>5722.7999999999993</v>
      </c>
      <c r="N2007" s="728">
        <v>19</v>
      </c>
      <c r="O2007" s="813">
        <v>10.5</v>
      </c>
      <c r="P2007" s="729">
        <v>4216.7999999999993</v>
      </c>
      <c r="Q2007" s="746">
        <v>0.73684210526315785</v>
      </c>
      <c r="R2007" s="728">
        <v>14</v>
      </c>
      <c r="S2007" s="746">
        <v>0.73684210526315785</v>
      </c>
      <c r="T2007" s="813">
        <v>8</v>
      </c>
      <c r="U2007" s="769">
        <v>0.76190476190476186</v>
      </c>
    </row>
    <row r="2008" spans="1:21" ht="14.4" customHeight="1" x14ac:dyDescent="0.3">
      <c r="A2008" s="727">
        <v>32</v>
      </c>
      <c r="B2008" s="728" t="s">
        <v>2677</v>
      </c>
      <c r="C2008" s="728" t="s">
        <v>2683</v>
      </c>
      <c r="D2008" s="811" t="s">
        <v>5087</v>
      </c>
      <c r="E2008" s="812" t="s">
        <v>2710</v>
      </c>
      <c r="F2008" s="728" t="s">
        <v>2678</v>
      </c>
      <c r="G2008" s="728" t="s">
        <v>2768</v>
      </c>
      <c r="H2008" s="728" t="s">
        <v>568</v>
      </c>
      <c r="I2008" s="728" t="s">
        <v>2919</v>
      </c>
      <c r="J2008" s="728" t="s">
        <v>934</v>
      </c>
      <c r="K2008" s="728" t="s">
        <v>2839</v>
      </c>
      <c r="L2008" s="729">
        <v>103.67</v>
      </c>
      <c r="M2008" s="729">
        <v>933.03</v>
      </c>
      <c r="N2008" s="728">
        <v>9</v>
      </c>
      <c r="O2008" s="813">
        <v>5.5</v>
      </c>
      <c r="P2008" s="729">
        <v>725.68999999999994</v>
      </c>
      <c r="Q2008" s="746">
        <v>0.77777777777777779</v>
      </c>
      <c r="R2008" s="728">
        <v>7</v>
      </c>
      <c r="S2008" s="746">
        <v>0.77777777777777779</v>
      </c>
      <c r="T2008" s="813">
        <v>4.5</v>
      </c>
      <c r="U2008" s="769">
        <v>0.81818181818181823</v>
      </c>
    </row>
    <row r="2009" spans="1:21" ht="14.4" customHeight="1" x14ac:dyDescent="0.3">
      <c r="A2009" s="727">
        <v>32</v>
      </c>
      <c r="B2009" s="728" t="s">
        <v>2677</v>
      </c>
      <c r="C2009" s="728" t="s">
        <v>2683</v>
      </c>
      <c r="D2009" s="811" t="s">
        <v>5087</v>
      </c>
      <c r="E2009" s="812" t="s">
        <v>2710</v>
      </c>
      <c r="F2009" s="728" t="s">
        <v>2678</v>
      </c>
      <c r="G2009" s="728" t="s">
        <v>2768</v>
      </c>
      <c r="H2009" s="728" t="s">
        <v>568</v>
      </c>
      <c r="I2009" s="728" t="s">
        <v>3689</v>
      </c>
      <c r="J2009" s="728" t="s">
        <v>3690</v>
      </c>
      <c r="K2009" s="728" t="s">
        <v>3691</v>
      </c>
      <c r="L2009" s="729">
        <v>201.73</v>
      </c>
      <c r="M2009" s="729">
        <v>201.73</v>
      </c>
      <c r="N2009" s="728">
        <v>1</v>
      </c>
      <c r="O2009" s="813">
        <v>0.5</v>
      </c>
      <c r="P2009" s="729">
        <v>201.73</v>
      </c>
      <c r="Q2009" s="746">
        <v>1</v>
      </c>
      <c r="R2009" s="728">
        <v>1</v>
      </c>
      <c r="S2009" s="746">
        <v>1</v>
      </c>
      <c r="T2009" s="813">
        <v>0.5</v>
      </c>
      <c r="U2009" s="769">
        <v>1</v>
      </c>
    </row>
    <row r="2010" spans="1:21" ht="14.4" customHeight="1" x14ac:dyDescent="0.3">
      <c r="A2010" s="727">
        <v>32</v>
      </c>
      <c r="B2010" s="728" t="s">
        <v>2677</v>
      </c>
      <c r="C2010" s="728" t="s">
        <v>2683</v>
      </c>
      <c r="D2010" s="811" t="s">
        <v>5087</v>
      </c>
      <c r="E2010" s="812" t="s">
        <v>2710</v>
      </c>
      <c r="F2010" s="728" t="s">
        <v>2678</v>
      </c>
      <c r="G2010" s="728" t="s">
        <v>2768</v>
      </c>
      <c r="H2010" s="728" t="s">
        <v>568</v>
      </c>
      <c r="I2010" s="728" t="s">
        <v>3689</v>
      </c>
      <c r="J2010" s="728" t="s">
        <v>3690</v>
      </c>
      <c r="K2010" s="728" t="s">
        <v>3691</v>
      </c>
      <c r="L2010" s="729">
        <v>112.87</v>
      </c>
      <c r="M2010" s="729">
        <v>112.87</v>
      </c>
      <c r="N2010" s="728">
        <v>1</v>
      </c>
      <c r="O2010" s="813">
        <v>0.5</v>
      </c>
      <c r="P2010" s="729"/>
      <c r="Q2010" s="746">
        <v>0</v>
      </c>
      <c r="R2010" s="728"/>
      <c r="S2010" s="746">
        <v>0</v>
      </c>
      <c r="T2010" s="813"/>
      <c r="U2010" s="769">
        <v>0</v>
      </c>
    </row>
    <row r="2011" spans="1:21" ht="14.4" customHeight="1" x14ac:dyDescent="0.3">
      <c r="A2011" s="727">
        <v>32</v>
      </c>
      <c r="B2011" s="728" t="s">
        <v>2677</v>
      </c>
      <c r="C2011" s="728" t="s">
        <v>2683</v>
      </c>
      <c r="D2011" s="811" t="s">
        <v>5087</v>
      </c>
      <c r="E2011" s="812" t="s">
        <v>2710</v>
      </c>
      <c r="F2011" s="728" t="s">
        <v>2678</v>
      </c>
      <c r="G2011" s="728" t="s">
        <v>2768</v>
      </c>
      <c r="H2011" s="728" t="s">
        <v>568</v>
      </c>
      <c r="I2011" s="728" t="s">
        <v>2838</v>
      </c>
      <c r="J2011" s="728" t="s">
        <v>934</v>
      </c>
      <c r="K2011" s="728" t="s">
        <v>2839</v>
      </c>
      <c r="L2011" s="729">
        <v>185.26</v>
      </c>
      <c r="M2011" s="729">
        <v>4075.7200000000012</v>
      </c>
      <c r="N2011" s="728">
        <v>22</v>
      </c>
      <c r="O2011" s="813">
        <v>10.5</v>
      </c>
      <c r="P2011" s="729">
        <v>3519.940000000001</v>
      </c>
      <c r="Q2011" s="746">
        <v>0.86363636363636365</v>
      </c>
      <c r="R2011" s="728">
        <v>19</v>
      </c>
      <c r="S2011" s="746">
        <v>0.86363636363636365</v>
      </c>
      <c r="T2011" s="813">
        <v>8</v>
      </c>
      <c r="U2011" s="769">
        <v>0.76190476190476186</v>
      </c>
    </row>
    <row r="2012" spans="1:21" ht="14.4" customHeight="1" x14ac:dyDescent="0.3">
      <c r="A2012" s="727">
        <v>32</v>
      </c>
      <c r="B2012" s="728" t="s">
        <v>2677</v>
      </c>
      <c r="C2012" s="728" t="s">
        <v>2683</v>
      </c>
      <c r="D2012" s="811" t="s">
        <v>5087</v>
      </c>
      <c r="E2012" s="812" t="s">
        <v>2710</v>
      </c>
      <c r="F2012" s="728" t="s">
        <v>2678</v>
      </c>
      <c r="G2012" s="728" t="s">
        <v>2768</v>
      </c>
      <c r="H2012" s="728" t="s">
        <v>568</v>
      </c>
      <c r="I2012" s="728" t="s">
        <v>3233</v>
      </c>
      <c r="J2012" s="728" t="s">
        <v>934</v>
      </c>
      <c r="K2012" s="728" t="s">
        <v>2839</v>
      </c>
      <c r="L2012" s="729">
        <v>301.2</v>
      </c>
      <c r="M2012" s="729">
        <v>301.2</v>
      </c>
      <c r="N2012" s="728">
        <v>1</v>
      </c>
      <c r="O2012" s="813">
        <v>0.5</v>
      </c>
      <c r="P2012" s="729">
        <v>301.2</v>
      </c>
      <c r="Q2012" s="746">
        <v>1</v>
      </c>
      <c r="R2012" s="728">
        <v>1</v>
      </c>
      <c r="S2012" s="746">
        <v>1</v>
      </c>
      <c r="T2012" s="813">
        <v>0.5</v>
      </c>
      <c r="U2012" s="769">
        <v>1</v>
      </c>
    </row>
    <row r="2013" spans="1:21" ht="14.4" customHeight="1" x14ac:dyDescent="0.3">
      <c r="A2013" s="727">
        <v>32</v>
      </c>
      <c r="B2013" s="728" t="s">
        <v>2677</v>
      </c>
      <c r="C2013" s="728" t="s">
        <v>2683</v>
      </c>
      <c r="D2013" s="811" t="s">
        <v>5087</v>
      </c>
      <c r="E2013" s="812" t="s">
        <v>2710</v>
      </c>
      <c r="F2013" s="728" t="s">
        <v>2678</v>
      </c>
      <c r="G2013" s="728" t="s">
        <v>2768</v>
      </c>
      <c r="H2013" s="728" t="s">
        <v>568</v>
      </c>
      <c r="I2013" s="728" t="s">
        <v>3233</v>
      </c>
      <c r="J2013" s="728" t="s">
        <v>934</v>
      </c>
      <c r="K2013" s="728" t="s">
        <v>2839</v>
      </c>
      <c r="L2013" s="729">
        <v>103.67</v>
      </c>
      <c r="M2013" s="729">
        <v>207.34</v>
      </c>
      <c r="N2013" s="728">
        <v>2</v>
      </c>
      <c r="O2013" s="813">
        <v>0.5</v>
      </c>
      <c r="P2013" s="729">
        <v>207.34</v>
      </c>
      <c r="Q2013" s="746">
        <v>1</v>
      </c>
      <c r="R2013" s="728">
        <v>2</v>
      </c>
      <c r="S2013" s="746">
        <v>1</v>
      </c>
      <c r="T2013" s="813">
        <v>0.5</v>
      </c>
      <c r="U2013" s="769">
        <v>1</v>
      </c>
    </row>
    <row r="2014" spans="1:21" ht="14.4" customHeight="1" x14ac:dyDescent="0.3">
      <c r="A2014" s="727">
        <v>32</v>
      </c>
      <c r="B2014" s="728" t="s">
        <v>2677</v>
      </c>
      <c r="C2014" s="728" t="s">
        <v>2683</v>
      </c>
      <c r="D2014" s="811" t="s">
        <v>5087</v>
      </c>
      <c r="E2014" s="812" t="s">
        <v>2710</v>
      </c>
      <c r="F2014" s="728" t="s">
        <v>2678</v>
      </c>
      <c r="G2014" s="728" t="s">
        <v>2980</v>
      </c>
      <c r="H2014" s="728" t="s">
        <v>568</v>
      </c>
      <c r="I2014" s="728" t="s">
        <v>4011</v>
      </c>
      <c r="J2014" s="728" t="s">
        <v>1319</v>
      </c>
      <c r="K2014" s="728" t="s">
        <v>4012</v>
      </c>
      <c r="L2014" s="729">
        <v>668.54</v>
      </c>
      <c r="M2014" s="729">
        <v>1337.08</v>
      </c>
      <c r="N2014" s="728">
        <v>2</v>
      </c>
      <c r="O2014" s="813">
        <v>0.5</v>
      </c>
      <c r="P2014" s="729">
        <v>1337.08</v>
      </c>
      <c r="Q2014" s="746">
        <v>1</v>
      </c>
      <c r="R2014" s="728">
        <v>2</v>
      </c>
      <c r="S2014" s="746">
        <v>1</v>
      </c>
      <c r="T2014" s="813">
        <v>0.5</v>
      </c>
      <c r="U2014" s="769">
        <v>1</v>
      </c>
    </row>
    <row r="2015" spans="1:21" ht="14.4" customHeight="1" x14ac:dyDescent="0.3">
      <c r="A2015" s="727">
        <v>32</v>
      </c>
      <c r="B2015" s="728" t="s">
        <v>2677</v>
      </c>
      <c r="C2015" s="728" t="s">
        <v>2683</v>
      </c>
      <c r="D2015" s="811" t="s">
        <v>5087</v>
      </c>
      <c r="E2015" s="812" t="s">
        <v>2710</v>
      </c>
      <c r="F2015" s="728" t="s">
        <v>2678</v>
      </c>
      <c r="G2015" s="728" t="s">
        <v>2980</v>
      </c>
      <c r="H2015" s="728" t="s">
        <v>568</v>
      </c>
      <c r="I2015" s="728" t="s">
        <v>3083</v>
      </c>
      <c r="J2015" s="728" t="s">
        <v>1319</v>
      </c>
      <c r="K2015" s="728" t="s">
        <v>1320</v>
      </c>
      <c r="L2015" s="729">
        <v>334.27</v>
      </c>
      <c r="M2015" s="729">
        <v>334.27</v>
      </c>
      <c r="N2015" s="728">
        <v>1</v>
      </c>
      <c r="O2015" s="813">
        <v>0.5</v>
      </c>
      <c r="P2015" s="729">
        <v>334.27</v>
      </c>
      <c r="Q2015" s="746">
        <v>1</v>
      </c>
      <c r="R2015" s="728">
        <v>1</v>
      </c>
      <c r="S2015" s="746">
        <v>1</v>
      </c>
      <c r="T2015" s="813">
        <v>0.5</v>
      </c>
      <c r="U2015" s="769">
        <v>1</v>
      </c>
    </row>
    <row r="2016" spans="1:21" ht="14.4" customHeight="1" x14ac:dyDescent="0.3">
      <c r="A2016" s="727">
        <v>32</v>
      </c>
      <c r="B2016" s="728" t="s">
        <v>2677</v>
      </c>
      <c r="C2016" s="728" t="s">
        <v>2683</v>
      </c>
      <c r="D2016" s="811" t="s">
        <v>5087</v>
      </c>
      <c r="E2016" s="812" t="s">
        <v>2710</v>
      </c>
      <c r="F2016" s="728" t="s">
        <v>2678</v>
      </c>
      <c r="G2016" s="728" t="s">
        <v>2980</v>
      </c>
      <c r="H2016" s="728" t="s">
        <v>568</v>
      </c>
      <c r="I2016" s="728" t="s">
        <v>4014</v>
      </c>
      <c r="J2016" s="728" t="s">
        <v>1319</v>
      </c>
      <c r="K2016" s="728" t="s">
        <v>4012</v>
      </c>
      <c r="L2016" s="729">
        <v>668.54</v>
      </c>
      <c r="M2016" s="729">
        <v>668.54</v>
      </c>
      <c r="N2016" s="728">
        <v>1</v>
      </c>
      <c r="O2016" s="813">
        <v>0.5</v>
      </c>
      <c r="P2016" s="729">
        <v>668.54</v>
      </c>
      <c r="Q2016" s="746">
        <v>1</v>
      </c>
      <c r="R2016" s="728">
        <v>1</v>
      </c>
      <c r="S2016" s="746">
        <v>1</v>
      </c>
      <c r="T2016" s="813">
        <v>0.5</v>
      </c>
      <c r="U2016" s="769">
        <v>1</v>
      </c>
    </row>
    <row r="2017" spans="1:21" ht="14.4" customHeight="1" x14ac:dyDescent="0.3">
      <c r="A2017" s="727">
        <v>32</v>
      </c>
      <c r="B2017" s="728" t="s">
        <v>2677</v>
      </c>
      <c r="C2017" s="728" t="s">
        <v>2683</v>
      </c>
      <c r="D2017" s="811" t="s">
        <v>5087</v>
      </c>
      <c r="E2017" s="812" t="s">
        <v>2710</v>
      </c>
      <c r="F2017" s="728" t="s">
        <v>2678</v>
      </c>
      <c r="G2017" s="728" t="s">
        <v>3155</v>
      </c>
      <c r="H2017" s="728" t="s">
        <v>568</v>
      </c>
      <c r="I2017" s="728" t="s">
        <v>3156</v>
      </c>
      <c r="J2017" s="728" t="s">
        <v>3157</v>
      </c>
      <c r="K2017" s="728" t="s">
        <v>3158</v>
      </c>
      <c r="L2017" s="729">
        <v>0</v>
      </c>
      <c r="M2017" s="729">
        <v>0</v>
      </c>
      <c r="N2017" s="728">
        <v>2</v>
      </c>
      <c r="O2017" s="813">
        <v>2</v>
      </c>
      <c r="P2017" s="729"/>
      <c r="Q2017" s="746"/>
      <c r="R2017" s="728"/>
      <c r="S2017" s="746">
        <v>0</v>
      </c>
      <c r="T2017" s="813"/>
      <c r="U2017" s="769">
        <v>0</v>
      </c>
    </row>
    <row r="2018" spans="1:21" ht="14.4" customHeight="1" x14ac:dyDescent="0.3">
      <c r="A2018" s="727">
        <v>32</v>
      </c>
      <c r="B2018" s="728" t="s">
        <v>2677</v>
      </c>
      <c r="C2018" s="728" t="s">
        <v>2683</v>
      </c>
      <c r="D2018" s="811" t="s">
        <v>5087</v>
      </c>
      <c r="E2018" s="812" t="s">
        <v>2710</v>
      </c>
      <c r="F2018" s="728" t="s">
        <v>2678</v>
      </c>
      <c r="G2018" s="728" t="s">
        <v>4394</v>
      </c>
      <c r="H2018" s="728" t="s">
        <v>568</v>
      </c>
      <c r="I2018" s="728" t="s">
        <v>4395</v>
      </c>
      <c r="J2018" s="728" t="s">
        <v>4396</v>
      </c>
      <c r="K2018" s="728" t="s">
        <v>3962</v>
      </c>
      <c r="L2018" s="729">
        <v>18.809999999999999</v>
      </c>
      <c r="M2018" s="729">
        <v>56.429999999999993</v>
      </c>
      <c r="N2018" s="728">
        <v>3</v>
      </c>
      <c r="O2018" s="813">
        <v>2</v>
      </c>
      <c r="P2018" s="729">
        <v>18.809999999999999</v>
      </c>
      <c r="Q2018" s="746">
        <v>0.33333333333333337</v>
      </c>
      <c r="R2018" s="728">
        <v>1</v>
      </c>
      <c r="S2018" s="746">
        <v>0.33333333333333331</v>
      </c>
      <c r="T2018" s="813">
        <v>1</v>
      </c>
      <c r="U2018" s="769">
        <v>0.5</v>
      </c>
    </row>
    <row r="2019" spans="1:21" ht="14.4" customHeight="1" x14ac:dyDescent="0.3">
      <c r="A2019" s="727">
        <v>32</v>
      </c>
      <c r="B2019" s="728" t="s">
        <v>2677</v>
      </c>
      <c r="C2019" s="728" t="s">
        <v>2683</v>
      </c>
      <c r="D2019" s="811" t="s">
        <v>5087</v>
      </c>
      <c r="E2019" s="812" t="s">
        <v>2710</v>
      </c>
      <c r="F2019" s="728" t="s">
        <v>2678</v>
      </c>
      <c r="G2019" s="728" t="s">
        <v>2771</v>
      </c>
      <c r="H2019" s="728" t="s">
        <v>568</v>
      </c>
      <c r="I2019" s="728" t="s">
        <v>4397</v>
      </c>
      <c r="J2019" s="728" t="s">
        <v>2949</v>
      </c>
      <c r="K2019" s="728" t="s">
        <v>4398</v>
      </c>
      <c r="L2019" s="729">
        <v>172.91</v>
      </c>
      <c r="M2019" s="729">
        <v>172.91</v>
      </c>
      <c r="N2019" s="728">
        <v>1</v>
      </c>
      <c r="O2019" s="813">
        <v>1</v>
      </c>
      <c r="P2019" s="729">
        <v>172.91</v>
      </c>
      <c r="Q2019" s="746">
        <v>1</v>
      </c>
      <c r="R2019" s="728">
        <v>1</v>
      </c>
      <c r="S2019" s="746">
        <v>1</v>
      </c>
      <c r="T2019" s="813">
        <v>1</v>
      </c>
      <c r="U2019" s="769">
        <v>1</v>
      </c>
    </row>
    <row r="2020" spans="1:21" ht="14.4" customHeight="1" x14ac:dyDescent="0.3">
      <c r="A2020" s="727">
        <v>32</v>
      </c>
      <c r="B2020" s="728" t="s">
        <v>2677</v>
      </c>
      <c r="C2020" s="728" t="s">
        <v>2683</v>
      </c>
      <c r="D2020" s="811" t="s">
        <v>5087</v>
      </c>
      <c r="E2020" s="812" t="s">
        <v>2710</v>
      </c>
      <c r="F2020" s="728" t="s">
        <v>2678</v>
      </c>
      <c r="G2020" s="728" t="s">
        <v>2771</v>
      </c>
      <c r="H2020" s="728" t="s">
        <v>568</v>
      </c>
      <c r="I2020" s="728" t="s">
        <v>4397</v>
      </c>
      <c r="J2020" s="728" t="s">
        <v>2949</v>
      </c>
      <c r="K2020" s="728" t="s">
        <v>4398</v>
      </c>
      <c r="L2020" s="729">
        <v>96.75</v>
      </c>
      <c r="M2020" s="729">
        <v>96.75</v>
      </c>
      <c r="N2020" s="728">
        <v>1</v>
      </c>
      <c r="O2020" s="813">
        <v>0.5</v>
      </c>
      <c r="P2020" s="729">
        <v>96.75</v>
      </c>
      <c r="Q2020" s="746">
        <v>1</v>
      </c>
      <c r="R2020" s="728">
        <v>1</v>
      </c>
      <c r="S2020" s="746">
        <v>1</v>
      </c>
      <c r="T2020" s="813">
        <v>0.5</v>
      </c>
      <c r="U2020" s="769">
        <v>1</v>
      </c>
    </row>
    <row r="2021" spans="1:21" ht="14.4" customHeight="1" x14ac:dyDescent="0.3">
      <c r="A2021" s="727">
        <v>32</v>
      </c>
      <c r="B2021" s="728" t="s">
        <v>2677</v>
      </c>
      <c r="C2021" s="728" t="s">
        <v>2683</v>
      </c>
      <c r="D2021" s="811" t="s">
        <v>5087</v>
      </c>
      <c r="E2021" s="812" t="s">
        <v>2710</v>
      </c>
      <c r="F2021" s="728" t="s">
        <v>2678</v>
      </c>
      <c r="G2021" s="728" t="s">
        <v>2771</v>
      </c>
      <c r="H2021" s="728" t="s">
        <v>661</v>
      </c>
      <c r="I2021" s="728" t="s">
        <v>2840</v>
      </c>
      <c r="J2021" s="728" t="s">
        <v>2105</v>
      </c>
      <c r="K2021" s="728" t="s">
        <v>2108</v>
      </c>
      <c r="L2021" s="729">
        <v>205.84</v>
      </c>
      <c r="M2021" s="729">
        <v>205.84</v>
      </c>
      <c r="N2021" s="728">
        <v>1</v>
      </c>
      <c r="O2021" s="813">
        <v>0.5</v>
      </c>
      <c r="P2021" s="729"/>
      <c r="Q2021" s="746">
        <v>0</v>
      </c>
      <c r="R2021" s="728"/>
      <c r="S2021" s="746">
        <v>0</v>
      </c>
      <c r="T2021" s="813"/>
      <c r="U2021" s="769">
        <v>0</v>
      </c>
    </row>
    <row r="2022" spans="1:21" ht="14.4" customHeight="1" x14ac:dyDescent="0.3">
      <c r="A2022" s="727">
        <v>32</v>
      </c>
      <c r="B2022" s="728" t="s">
        <v>2677</v>
      </c>
      <c r="C2022" s="728" t="s">
        <v>2683</v>
      </c>
      <c r="D2022" s="811" t="s">
        <v>5087</v>
      </c>
      <c r="E2022" s="812" t="s">
        <v>2710</v>
      </c>
      <c r="F2022" s="728" t="s">
        <v>2678</v>
      </c>
      <c r="G2022" s="728" t="s">
        <v>2771</v>
      </c>
      <c r="H2022" s="728" t="s">
        <v>661</v>
      </c>
      <c r="I2022" s="728" t="s">
        <v>2841</v>
      </c>
      <c r="J2022" s="728" t="s">
        <v>2105</v>
      </c>
      <c r="K2022" s="728" t="s">
        <v>2842</v>
      </c>
      <c r="L2022" s="729">
        <v>102.93</v>
      </c>
      <c r="M2022" s="729">
        <v>102.93</v>
      </c>
      <c r="N2022" s="728">
        <v>1</v>
      </c>
      <c r="O2022" s="813">
        <v>0.5</v>
      </c>
      <c r="P2022" s="729"/>
      <c r="Q2022" s="746">
        <v>0</v>
      </c>
      <c r="R2022" s="728"/>
      <c r="S2022" s="746">
        <v>0</v>
      </c>
      <c r="T2022" s="813"/>
      <c r="U2022" s="769">
        <v>0</v>
      </c>
    </row>
    <row r="2023" spans="1:21" ht="14.4" customHeight="1" x14ac:dyDescent="0.3">
      <c r="A2023" s="727">
        <v>32</v>
      </c>
      <c r="B2023" s="728" t="s">
        <v>2677</v>
      </c>
      <c r="C2023" s="728" t="s">
        <v>2683</v>
      </c>
      <c r="D2023" s="811" t="s">
        <v>5087</v>
      </c>
      <c r="E2023" s="812" t="s">
        <v>2710</v>
      </c>
      <c r="F2023" s="728" t="s">
        <v>2678</v>
      </c>
      <c r="G2023" s="728" t="s">
        <v>2771</v>
      </c>
      <c r="H2023" s="728" t="s">
        <v>661</v>
      </c>
      <c r="I2023" s="728" t="s">
        <v>2920</v>
      </c>
      <c r="J2023" s="728" t="s">
        <v>2105</v>
      </c>
      <c r="K2023" s="728" t="s">
        <v>2921</v>
      </c>
      <c r="L2023" s="729">
        <v>0</v>
      </c>
      <c r="M2023" s="729">
        <v>0</v>
      </c>
      <c r="N2023" s="728">
        <v>1</v>
      </c>
      <c r="O2023" s="813">
        <v>1</v>
      </c>
      <c r="P2023" s="729">
        <v>0</v>
      </c>
      <c r="Q2023" s="746"/>
      <c r="R2023" s="728">
        <v>1</v>
      </c>
      <c r="S2023" s="746">
        <v>1</v>
      </c>
      <c r="T2023" s="813">
        <v>1</v>
      </c>
      <c r="U2023" s="769">
        <v>1</v>
      </c>
    </row>
    <row r="2024" spans="1:21" ht="14.4" customHeight="1" x14ac:dyDescent="0.3">
      <c r="A2024" s="727">
        <v>32</v>
      </c>
      <c r="B2024" s="728" t="s">
        <v>2677</v>
      </c>
      <c r="C2024" s="728" t="s">
        <v>2683</v>
      </c>
      <c r="D2024" s="811" t="s">
        <v>5087</v>
      </c>
      <c r="E2024" s="812" t="s">
        <v>2710</v>
      </c>
      <c r="F2024" s="728" t="s">
        <v>2678</v>
      </c>
      <c r="G2024" s="728" t="s">
        <v>2771</v>
      </c>
      <c r="H2024" s="728" t="s">
        <v>661</v>
      </c>
      <c r="I2024" s="728" t="s">
        <v>2922</v>
      </c>
      <c r="J2024" s="728" t="s">
        <v>2105</v>
      </c>
      <c r="K2024" s="728" t="s">
        <v>2923</v>
      </c>
      <c r="L2024" s="729">
        <v>103.67</v>
      </c>
      <c r="M2024" s="729">
        <v>103.67</v>
      </c>
      <c r="N2024" s="728">
        <v>1</v>
      </c>
      <c r="O2024" s="813">
        <v>0.5</v>
      </c>
      <c r="P2024" s="729">
        <v>103.67</v>
      </c>
      <c r="Q2024" s="746">
        <v>1</v>
      </c>
      <c r="R2024" s="728">
        <v>1</v>
      </c>
      <c r="S2024" s="746">
        <v>1</v>
      </c>
      <c r="T2024" s="813">
        <v>0.5</v>
      </c>
      <c r="U2024" s="769">
        <v>1</v>
      </c>
    </row>
    <row r="2025" spans="1:21" ht="14.4" customHeight="1" x14ac:dyDescent="0.3">
      <c r="A2025" s="727">
        <v>32</v>
      </c>
      <c r="B2025" s="728" t="s">
        <v>2677</v>
      </c>
      <c r="C2025" s="728" t="s">
        <v>2683</v>
      </c>
      <c r="D2025" s="811" t="s">
        <v>5087</v>
      </c>
      <c r="E2025" s="812" t="s">
        <v>2710</v>
      </c>
      <c r="F2025" s="728" t="s">
        <v>2678</v>
      </c>
      <c r="G2025" s="728" t="s">
        <v>2771</v>
      </c>
      <c r="H2025" s="728" t="s">
        <v>568</v>
      </c>
      <c r="I2025" s="728" t="s">
        <v>4399</v>
      </c>
      <c r="J2025" s="728" t="s">
        <v>2949</v>
      </c>
      <c r="K2025" s="728" t="s">
        <v>4400</v>
      </c>
      <c r="L2025" s="729">
        <v>100.86</v>
      </c>
      <c r="M2025" s="729">
        <v>100.86</v>
      </c>
      <c r="N2025" s="728">
        <v>1</v>
      </c>
      <c r="O2025" s="813">
        <v>0.5</v>
      </c>
      <c r="P2025" s="729">
        <v>100.86</v>
      </c>
      <c r="Q2025" s="746">
        <v>1</v>
      </c>
      <c r="R2025" s="728">
        <v>1</v>
      </c>
      <c r="S2025" s="746">
        <v>1</v>
      </c>
      <c r="T2025" s="813">
        <v>0.5</v>
      </c>
      <c r="U2025" s="769">
        <v>1</v>
      </c>
    </row>
    <row r="2026" spans="1:21" ht="14.4" customHeight="1" x14ac:dyDescent="0.3">
      <c r="A2026" s="727">
        <v>32</v>
      </c>
      <c r="B2026" s="728" t="s">
        <v>2677</v>
      </c>
      <c r="C2026" s="728" t="s">
        <v>2683</v>
      </c>
      <c r="D2026" s="811" t="s">
        <v>5087</v>
      </c>
      <c r="E2026" s="812" t="s">
        <v>2710</v>
      </c>
      <c r="F2026" s="728" t="s">
        <v>2678</v>
      </c>
      <c r="G2026" s="728" t="s">
        <v>2771</v>
      </c>
      <c r="H2026" s="728" t="s">
        <v>661</v>
      </c>
      <c r="I2026" s="728" t="s">
        <v>2107</v>
      </c>
      <c r="J2026" s="728" t="s">
        <v>2105</v>
      </c>
      <c r="K2026" s="728" t="s">
        <v>2108</v>
      </c>
      <c r="L2026" s="729">
        <v>205.84</v>
      </c>
      <c r="M2026" s="729">
        <v>411.68</v>
      </c>
      <c r="N2026" s="728">
        <v>2</v>
      </c>
      <c r="O2026" s="813">
        <v>0.5</v>
      </c>
      <c r="P2026" s="729">
        <v>411.68</v>
      </c>
      <c r="Q2026" s="746">
        <v>1</v>
      </c>
      <c r="R2026" s="728">
        <v>2</v>
      </c>
      <c r="S2026" s="746">
        <v>1</v>
      </c>
      <c r="T2026" s="813">
        <v>0.5</v>
      </c>
      <c r="U2026" s="769">
        <v>1</v>
      </c>
    </row>
    <row r="2027" spans="1:21" ht="14.4" customHeight="1" x14ac:dyDescent="0.3">
      <c r="A2027" s="727">
        <v>32</v>
      </c>
      <c r="B2027" s="728" t="s">
        <v>2677</v>
      </c>
      <c r="C2027" s="728" t="s">
        <v>2683</v>
      </c>
      <c r="D2027" s="811" t="s">
        <v>5087</v>
      </c>
      <c r="E2027" s="812" t="s">
        <v>2710</v>
      </c>
      <c r="F2027" s="728" t="s">
        <v>2678</v>
      </c>
      <c r="G2027" s="728" t="s">
        <v>2848</v>
      </c>
      <c r="H2027" s="728" t="s">
        <v>661</v>
      </c>
      <c r="I2027" s="728" t="s">
        <v>2164</v>
      </c>
      <c r="J2027" s="728" t="s">
        <v>1167</v>
      </c>
      <c r="K2027" s="728" t="s">
        <v>2165</v>
      </c>
      <c r="L2027" s="729">
        <v>144.81</v>
      </c>
      <c r="M2027" s="729">
        <v>579.24</v>
      </c>
      <c r="N2027" s="728">
        <v>4</v>
      </c>
      <c r="O2027" s="813">
        <v>2.5</v>
      </c>
      <c r="P2027" s="729">
        <v>434.43</v>
      </c>
      <c r="Q2027" s="746">
        <v>0.75</v>
      </c>
      <c r="R2027" s="728">
        <v>3</v>
      </c>
      <c r="S2027" s="746">
        <v>0.75</v>
      </c>
      <c r="T2027" s="813">
        <v>2</v>
      </c>
      <c r="U2027" s="769">
        <v>0.8</v>
      </c>
    </row>
    <row r="2028" spans="1:21" ht="14.4" customHeight="1" x14ac:dyDescent="0.3">
      <c r="A2028" s="727">
        <v>32</v>
      </c>
      <c r="B2028" s="728" t="s">
        <v>2677</v>
      </c>
      <c r="C2028" s="728" t="s">
        <v>2683</v>
      </c>
      <c r="D2028" s="811" t="s">
        <v>5087</v>
      </c>
      <c r="E2028" s="812" t="s">
        <v>2710</v>
      </c>
      <c r="F2028" s="728" t="s">
        <v>2678</v>
      </c>
      <c r="G2028" s="728" t="s">
        <v>2848</v>
      </c>
      <c r="H2028" s="728" t="s">
        <v>568</v>
      </c>
      <c r="I2028" s="728" t="s">
        <v>4401</v>
      </c>
      <c r="J2028" s="728" t="s">
        <v>2850</v>
      </c>
      <c r="K2028" s="728" t="s">
        <v>4402</v>
      </c>
      <c r="L2028" s="729">
        <v>144.81</v>
      </c>
      <c r="M2028" s="729">
        <v>289.62</v>
      </c>
      <c r="N2028" s="728">
        <v>2</v>
      </c>
      <c r="O2028" s="813">
        <v>2</v>
      </c>
      <c r="P2028" s="729">
        <v>289.62</v>
      </c>
      <c r="Q2028" s="746">
        <v>1</v>
      </c>
      <c r="R2028" s="728">
        <v>2</v>
      </c>
      <c r="S2028" s="746">
        <v>1</v>
      </c>
      <c r="T2028" s="813">
        <v>2</v>
      </c>
      <c r="U2028" s="769">
        <v>1</v>
      </c>
    </row>
    <row r="2029" spans="1:21" ht="14.4" customHeight="1" x14ac:dyDescent="0.3">
      <c r="A2029" s="727">
        <v>32</v>
      </c>
      <c r="B2029" s="728" t="s">
        <v>2677</v>
      </c>
      <c r="C2029" s="728" t="s">
        <v>2683</v>
      </c>
      <c r="D2029" s="811" t="s">
        <v>5087</v>
      </c>
      <c r="E2029" s="812" t="s">
        <v>2710</v>
      </c>
      <c r="F2029" s="728" t="s">
        <v>2678</v>
      </c>
      <c r="G2029" s="728" t="s">
        <v>3549</v>
      </c>
      <c r="H2029" s="728" t="s">
        <v>661</v>
      </c>
      <c r="I2029" s="728" t="s">
        <v>4403</v>
      </c>
      <c r="J2029" s="728" t="s">
        <v>2172</v>
      </c>
      <c r="K2029" s="728" t="s">
        <v>4404</v>
      </c>
      <c r="L2029" s="729">
        <v>614.48</v>
      </c>
      <c r="M2029" s="729">
        <v>1228.96</v>
      </c>
      <c r="N2029" s="728">
        <v>2</v>
      </c>
      <c r="O2029" s="813">
        <v>1.5</v>
      </c>
      <c r="P2029" s="729"/>
      <c r="Q2029" s="746">
        <v>0</v>
      </c>
      <c r="R2029" s="728"/>
      <c r="S2029" s="746">
        <v>0</v>
      </c>
      <c r="T2029" s="813"/>
      <c r="U2029" s="769">
        <v>0</v>
      </c>
    </row>
    <row r="2030" spans="1:21" ht="14.4" customHeight="1" x14ac:dyDescent="0.3">
      <c r="A2030" s="727">
        <v>32</v>
      </c>
      <c r="B2030" s="728" t="s">
        <v>2677</v>
      </c>
      <c r="C2030" s="728" t="s">
        <v>2683</v>
      </c>
      <c r="D2030" s="811" t="s">
        <v>5087</v>
      </c>
      <c r="E2030" s="812" t="s">
        <v>2710</v>
      </c>
      <c r="F2030" s="728" t="s">
        <v>2678</v>
      </c>
      <c r="G2030" s="728" t="s">
        <v>3549</v>
      </c>
      <c r="H2030" s="728" t="s">
        <v>661</v>
      </c>
      <c r="I2030" s="728" t="s">
        <v>3550</v>
      </c>
      <c r="J2030" s="728" t="s">
        <v>2172</v>
      </c>
      <c r="K2030" s="728" t="s">
        <v>3551</v>
      </c>
      <c r="L2030" s="729">
        <v>704.73</v>
      </c>
      <c r="M2030" s="729">
        <v>704.73</v>
      </c>
      <c r="N2030" s="728">
        <v>1</v>
      </c>
      <c r="O2030" s="813">
        <v>1</v>
      </c>
      <c r="P2030" s="729">
        <v>704.73</v>
      </c>
      <c r="Q2030" s="746">
        <v>1</v>
      </c>
      <c r="R2030" s="728">
        <v>1</v>
      </c>
      <c r="S2030" s="746">
        <v>1</v>
      </c>
      <c r="T2030" s="813">
        <v>1</v>
      </c>
      <c r="U2030" s="769">
        <v>1</v>
      </c>
    </row>
    <row r="2031" spans="1:21" ht="14.4" customHeight="1" x14ac:dyDescent="0.3">
      <c r="A2031" s="727">
        <v>32</v>
      </c>
      <c r="B2031" s="728" t="s">
        <v>2677</v>
      </c>
      <c r="C2031" s="728" t="s">
        <v>2683</v>
      </c>
      <c r="D2031" s="811" t="s">
        <v>5087</v>
      </c>
      <c r="E2031" s="812" t="s">
        <v>2710</v>
      </c>
      <c r="F2031" s="728" t="s">
        <v>2678</v>
      </c>
      <c r="G2031" s="728" t="s">
        <v>3549</v>
      </c>
      <c r="H2031" s="728" t="s">
        <v>661</v>
      </c>
      <c r="I2031" s="728" t="s">
        <v>4019</v>
      </c>
      <c r="J2031" s="728" t="s">
        <v>4020</v>
      </c>
      <c r="K2031" s="728" t="s">
        <v>4021</v>
      </c>
      <c r="L2031" s="729">
        <v>440.98</v>
      </c>
      <c r="M2031" s="729">
        <v>440.98</v>
      </c>
      <c r="N2031" s="728">
        <v>1</v>
      </c>
      <c r="O2031" s="813">
        <v>0.5</v>
      </c>
      <c r="P2031" s="729">
        <v>440.98</v>
      </c>
      <c r="Q2031" s="746">
        <v>1</v>
      </c>
      <c r="R2031" s="728">
        <v>1</v>
      </c>
      <c r="S2031" s="746">
        <v>1</v>
      </c>
      <c r="T2031" s="813">
        <v>0.5</v>
      </c>
      <c r="U2031" s="769">
        <v>1</v>
      </c>
    </row>
    <row r="2032" spans="1:21" ht="14.4" customHeight="1" x14ac:dyDescent="0.3">
      <c r="A2032" s="727">
        <v>32</v>
      </c>
      <c r="B2032" s="728" t="s">
        <v>2677</v>
      </c>
      <c r="C2032" s="728" t="s">
        <v>2683</v>
      </c>
      <c r="D2032" s="811" t="s">
        <v>5087</v>
      </c>
      <c r="E2032" s="812" t="s">
        <v>2710</v>
      </c>
      <c r="F2032" s="728" t="s">
        <v>2678</v>
      </c>
      <c r="G2032" s="728" t="s">
        <v>3089</v>
      </c>
      <c r="H2032" s="728" t="s">
        <v>661</v>
      </c>
      <c r="I2032" s="728" t="s">
        <v>2581</v>
      </c>
      <c r="J2032" s="728" t="s">
        <v>2582</v>
      </c>
      <c r="K2032" s="728" t="s">
        <v>2583</v>
      </c>
      <c r="L2032" s="729">
        <v>218.62</v>
      </c>
      <c r="M2032" s="729">
        <v>218.62</v>
      </c>
      <c r="N2032" s="728">
        <v>1</v>
      </c>
      <c r="O2032" s="813">
        <v>0.5</v>
      </c>
      <c r="P2032" s="729">
        <v>218.62</v>
      </c>
      <c r="Q2032" s="746">
        <v>1</v>
      </c>
      <c r="R2032" s="728">
        <v>1</v>
      </c>
      <c r="S2032" s="746">
        <v>1</v>
      </c>
      <c r="T2032" s="813">
        <v>0.5</v>
      </c>
      <c r="U2032" s="769">
        <v>1</v>
      </c>
    </row>
    <row r="2033" spans="1:21" ht="14.4" customHeight="1" x14ac:dyDescent="0.3">
      <c r="A2033" s="727">
        <v>32</v>
      </c>
      <c r="B2033" s="728" t="s">
        <v>2677</v>
      </c>
      <c r="C2033" s="728" t="s">
        <v>2683</v>
      </c>
      <c r="D2033" s="811" t="s">
        <v>5087</v>
      </c>
      <c r="E2033" s="812" t="s">
        <v>2710</v>
      </c>
      <c r="F2033" s="728" t="s">
        <v>2678</v>
      </c>
      <c r="G2033" s="728" t="s">
        <v>3089</v>
      </c>
      <c r="H2033" s="728" t="s">
        <v>661</v>
      </c>
      <c r="I2033" s="728" t="s">
        <v>3767</v>
      </c>
      <c r="J2033" s="728" t="s">
        <v>2582</v>
      </c>
      <c r="K2033" s="728" t="s">
        <v>3768</v>
      </c>
      <c r="L2033" s="729">
        <v>437.23</v>
      </c>
      <c r="M2033" s="729">
        <v>437.23</v>
      </c>
      <c r="N2033" s="728">
        <v>1</v>
      </c>
      <c r="O2033" s="813">
        <v>1</v>
      </c>
      <c r="P2033" s="729">
        <v>437.23</v>
      </c>
      <c r="Q2033" s="746">
        <v>1</v>
      </c>
      <c r="R2033" s="728">
        <v>1</v>
      </c>
      <c r="S2033" s="746">
        <v>1</v>
      </c>
      <c r="T2033" s="813">
        <v>1</v>
      </c>
      <c r="U2033" s="769">
        <v>1</v>
      </c>
    </row>
    <row r="2034" spans="1:21" ht="14.4" customHeight="1" x14ac:dyDescent="0.3">
      <c r="A2034" s="727">
        <v>32</v>
      </c>
      <c r="B2034" s="728" t="s">
        <v>2677</v>
      </c>
      <c r="C2034" s="728" t="s">
        <v>2683</v>
      </c>
      <c r="D2034" s="811" t="s">
        <v>5087</v>
      </c>
      <c r="E2034" s="812" t="s">
        <v>2710</v>
      </c>
      <c r="F2034" s="728" t="s">
        <v>2678</v>
      </c>
      <c r="G2034" s="728" t="s">
        <v>2852</v>
      </c>
      <c r="H2034" s="728" t="s">
        <v>661</v>
      </c>
      <c r="I2034" s="728" t="s">
        <v>3552</v>
      </c>
      <c r="J2034" s="728" t="s">
        <v>3553</v>
      </c>
      <c r="K2034" s="728" t="s">
        <v>3554</v>
      </c>
      <c r="L2034" s="729">
        <v>194.26</v>
      </c>
      <c r="M2034" s="729">
        <v>1942.6</v>
      </c>
      <c r="N2034" s="728">
        <v>10</v>
      </c>
      <c r="O2034" s="813">
        <v>2.5</v>
      </c>
      <c r="P2034" s="729">
        <v>388.52</v>
      </c>
      <c r="Q2034" s="746">
        <v>0.2</v>
      </c>
      <c r="R2034" s="728">
        <v>2</v>
      </c>
      <c r="S2034" s="746">
        <v>0.2</v>
      </c>
      <c r="T2034" s="813">
        <v>1</v>
      </c>
      <c r="U2034" s="769">
        <v>0.4</v>
      </c>
    </row>
    <row r="2035" spans="1:21" ht="14.4" customHeight="1" x14ac:dyDescent="0.3">
      <c r="A2035" s="727">
        <v>32</v>
      </c>
      <c r="B2035" s="728" t="s">
        <v>2677</v>
      </c>
      <c r="C2035" s="728" t="s">
        <v>2683</v>
      </c>
      <c r="D2035" s="811" t="s">
        <v>5087</v>
      </c>
      <c r="E2035" s="812" t="s">
        <v>2710</v>
      </c>
      <c r="F2035" s="728" t="s">
        <v>2678</v>
      </c>
      <c r="G2035" s="728" t="s">
        <v>2852</v>
      </c>
      <c r="H2035" s="728" t="s">
        <v>661</v>
      </c>
      <c r="I2035" s="728" t="s">
        <v>2422</v>
      </c>
      <c r="J2035" s="728" t="s">
        <v>1362</v>
      </c>
      <c r="K2035" s="728" t="s">
        <v>2421</v>
      </c>
      <c r="L2035" s="729">
        <v>84.89</v>
      </c>
      <c r="M2035" s="729">
        <v>254.67000000000002</v>
      </c>
      <c r="N2035" s="728">
        <v>3</v>
      </c>
      <c r="O2035" s="813">
        <v>1.5</v>
      </c>
      <c r="P2035" s="729">
        <v>169.78</v>
      </c>
      <c r="Q2035" s="746">
        <v>0.66666666666666663</v>
      </c>
      <c r="R2035" s="728">
        <v>2</v>
      </c>
      <c r="S2035" s="746">
        <v>0.66666666666666663</v>
      </c>
      <c r="T2035" s="813">
        <v>1</v>
      </c>
      <c r="U2035" s="769">
        <v>0.66666666666666663</v>
      </c>
    </row>
    <row r="2036" spans="1:21" ht="14.4" customHeight="1" x14ac:dyDescent="0.3">
      <c r="A2036" s="727">
        <v>32</v>
      </c>
      <c r="B2036" s="728" t="s">
        <v>2677</v>
      </c>
      <c r="C2036" s="728" t="s">
        <v>2683</v>
      </c>
      <c r="D2036" s="811" t="s">
        <v>5087</v>
      </c>
      <c r="E2036" s="812" t="s">
        <v>2710</v>
      </c>
      <c r="F2036" s="728" t="s">
        <v>2678</v>
      </c>
      <c r="G2036" s="728" t="s">
        <v>2852</v>
      </c>
      <c r="H2036" s="728" t="s">
        <v>661</v>
      </c>
      <c r="I2036" s="728" t="s">
        <v>3555</v>
      </c>
      <c r="J2036" s="728" t="s">
        <v>3556</v>
      </c>
      <c r="K2036" s="728" t="s">
        <v>3554</v>
      </c>
      <c r="L2036" s="729">
        <v>194.26</v>
      </c>
      <c r="M2036" s="729">
        <v>971.3</v>
      </c>
      <c r="N2036" s="728">
        <v>5</v>
      </c>
      <c r="O2036" s="813">
        <v>1</v>
      </c>
      <c r="P2036" s="729"/>
      <c r="Q2036" s="746">
        <v>0</v>
      </c>
      <c r="R2036" s="728"/>
      <c r="S2036" s="746">
        <v>0</v>
      </c>
      <c r="T2036" s="813"/>
      <c r="U2036" s="769">
        <v>0</v>
      </c>
    </row>
    <row r="2037" spans="1:21" ht="14.4" customHeight="1" x14ac:dyDescent="0.3">
      <c r="A2037" s="727">
        <v>32</v>
      </c>
      <c r="B2037" s="728" t="s">
        <v>2677</v>
      </c>
      <c r="C2037" s="728" t="s">
        <v>2683</v>
      </c>
      <c r="D2037" s="811" t="s">
        <v>5087</v>
      </c>
      <c r="E2037" s="812" t="s">
        <v>2710</v>
      </c>
      <c r="F2037" s="728" t="s">
        <v>2678</v>
      </c>
      <c r="G2037" s="728" t="s">
        <v>2852</v>
      </c>
      <c r="H2037" s="728" t="s">
        <v>661</v>
      </c>
      <c r="I2037" s="728" t="s">
        <v>2435</v>
      </c>
      <c r="J2037" s="728" t="s">
        <v>1364</v>
      </c>
      <c r="K2037" s="728" t="s">
        <v>1348</v>
      </c>
      <c r="L2037" s="729">
        <v>238.89</v>
      </c>
      <c r="M2037" s="729">
        <v>1194.4499999999998</v>
      </c>
      <c r="N2037" s="728">
        <v>5</v>
      </c>
      <c r="O2037" s="813">
        <v>1</v>
      </c>
      <c r="P2037" s="729">
        <v>1194.4499999999998</v>
      </c>
      <c r="Q2037" s="746">
        <v>1</v>
      </c>
      <c r="R2037" s="728">
        <v>5</v>
      </c>
      <c r="S2037" s="746">
        <v>1</v>
      </c>
      <c r="T2037" s="813">
        <v>1</v>
      </c>
      <c r="U2037" s="769">
        <v>1</v>
      </c>
    </row>
    <row r="2038" spans="1:21" ht="14.4" customHeight="1" x14ac:dyDescent="0.3">
      <c r="A2038" s="727">
        <v>32</v>
      </c>
      <c r="B2038" s="728" t="s">
        <v>2677</v>
      </c>
      <c r="C2038" s="728" t="s">
        <v>2683</v>
      </c>
      <c r="D2038" s="811" t="s">
        <v>5087</v>
      </c>
      <c r="E2038" s="812" t="s">
        <v>2710</v>
      </c>
      <c r="F2038" s="728" t="s">
        <v>2678</v>
      </c>
      <c r="G2038" s="728" t="s">
        <v>2852</v>
      </c>
      <c r="H2038" s="728" t="s">
        <v>661</v>
      </c>
      <c r="I2038" s="728" t="s">
        <v>2436</v>
      </c>
      <c r="J2038" s="728" t="s">
        <v>1363</v>
      </c>
      <c r="K2038" s="728" t="s">
        <v>1348</v>
      </c>
      <c r="L2038" s="729">
        <v>238.89</v>
      </c>
      <c r="M2038" s="729">
        <v>955.56</v>
      </c>
      <c r="N2038" s="728">
        <v>4</v>
      </c>
      <c r="O2038" s="813">
        <v>2</v>
      </c>
      <c r="P2038" s="729">
        <v>716.67</v>
      </c>
      <c r="Q2038" s="746">
        <v>0.75</v>
      </c>
      <c r="R2038" s="728">
        <v>3</v>
      </c>
      <c r="S2038" s="746">
        <v>0.75</v>
      </c>
      <c r="T2038" s="813">
        <v>1.5</v>
      </c>
      <c r="U2038" s="769">
        <v>0.75</v>
      </c>
    </row>
    <row r="2039" spans="1:21" ht="14.4" customHeight="1" x14ac:dyDescent="0.3">
      <c r="A2039" s="727">
        <v>32</v>
      </c>
      <c r="B2039" s="728" t="s">
        <v>2677</v>
      </c>
      <c r="C2039" s="728" t="s">
        <v>2683</v>
      </c>
      <c r="D2039" s="811" t="s">
        <v>5087</v>
      </c>
      <c r="E2039" s="812" t="s">
        <v>2710</v>
      </c>
      <c r="F2039" s="728" t="s">
        <v>2678</v>
      </c>
      <c r="G2039" s="728" t="s">
        <v>2852</v>
      </c>
      <c r="H2039" s="728" t="s">
        <v>661</v>
      </c>
      <c r="I2039" s="728" t="s">
        <v>4405</v>
      </c>
      <c r="J2039" s="728" t="s">
        <v>4406</v>
      </c>
      <c r="K2039" s="728" t="s">
        <v>1348</v>
      </c>
      <c r="L2039" s="729">
        <v>132.34</v>
      </c>
      <c r="M2039" s="729">
        <v>1323.4</v>
      </c>
      <c r="N2039" s="728">
        <v>10</v>
      </c>
      <c r="O2039" s="813">
        <v>2.5</v>
      </c>
      <c r="P2039" s="729">
        <v>1323.4</v>
      </c>
      <c r="Q2039" s="746">
        <v>1</v>
      </c>
      <c r="R2039" s="728">
        <v>10</v>
      </c>
      <c r="S2039" s="746">
        <v>1</v>
      </c>
      <c r="T2039" s="813">
        <v>2.5</v>
      </c>
      <c r="U2039" s="769">
        <v>1</v>
      </c>
    </row>
    <row r="2040" spans="1:21" ht="14.4" customHeight="1" x14ac:dyDescent="0.3">
      <c r="A2040" s="727">
        <v>32</v>
      </c>
      <c r="B2040" s="728" t="s">
        <v>2677</v>
      </c>
      <c r="C2040" s="728" t="s">
        <v>2683</v>
      </c>
      <c r="D2040" s="811" t="s">
        <v>5087</v>
      </c>
      <c r="E2040" s="812" t="s">
        <v>2710</v>
      </c>
      <c r="F2040" s="728" t="s">
        <v>2678</v>
      </c>
      <c r="G2040" s="728" t="s">
        <v>2852</v>
      </c>
      <c r="H2040" s="728" t="s">
        <v>661</v>
      </c>
      <c r="I2040" s="728" t="s">
        <v>4407</v>
      </c>
      <c r="J2040" s="728" t="s">
        <v>4408</v>
      </c>
      <c r="K2040" s="728" t="s">
        <v>1348</v>
      </c>
      <c r="L2040" s="729">
        <v>132.34</v>
      </c>
      <c r="M2040" s="729">
        <v>794.04</v>
      </c>
      <c r="N2040" s="728">
        <v>6</v>
      </c>
      <c r="O2040" s="813">
        <v>2.5</v>
      </c>
      <c r="P2040" s="729">
        <v>794.04</v>
      </c>
      <c r="Q2040" s="746">
        <v>1</v>
      </c>
      <c r="R2040" s="728">
        <v>6</v>
      </c>
      <c r="S2040" s="746">
        <v>1</v>
      </c>
      <c r="T2040" s="813">
        <v>2.5</v>
      </c>
      <c r="U2040" s="769">
        <v>1</v>
      </c>
    </row>
    <row r="2041" spans="1:21" ht="14.4" customHeight="1" x14ac:dyDescent="0.3">
      <c r="A2041" s="727">
        <v>32</v>
      </c>
      <c r="B2041" s="728" t="s">
        <v>2677</v>
      </c>
      <c r="C2041" s="728" t="s">
        <v>2683</v>
      </c>
      <c r="D2041" s="811" t="s">
        <v>5087</v>
      </c>
      <c r="E2041" s="812" t="s">
        <v>2710</v>
      </c>
      <c r="F2041" s="728" t="s">
        <v>2678</v>
      </c>
      <c r="G2041" s="728" t="s">
        <v>2852</v>
      </c>
      <c r="H2041" s="728" t="s">
        <v>661</v>
      </c>
      <c r="I2041" s="728" t="s">
        <v>4409</v>
      </c>
      <c r="J2041" s="728" t="s">
        <v>4410</v>
      </c>
      <c r="K2041" s="728" t="s">
        <v>1348</v>
      </c>
      <c r="L2041" s="729">
        <v>132.34</v>
      </c>
      <c r="M2041" s="729">
        <v>1058.72</v>
      </c>
      <c r="N2041" s="728">
        <v>8</v>
      </c>
      <c r="O2041" s="813">
        <v>3</v>
      </c>
      <c r="P2041" s="729">
        <v>926.38000000000011</v>
      </c>
      <c r="Q2041" s="746">
        <v>0.87500000000000011</v>
      </c>
      <c r="R2041" s="728">
        <v>7</v>
      </c>
      <c r="S2041" s="746">
        <v>0.875</v>
      </c>
      <c r="T2041" s="813">
        <v>2</v>
      </c>
      <c r="U2041" s="769">
        <v>0.66666666666666663</v>
      </c>
    </row>
    <row r="2042" spans="1:21" ht="14.4" customHeight="1" x14ac:dyDescent="0.3">
      <c r="A2042" s="727">
        <v>32</v>
      </c>
      <c r="B2042" s="728" t="s">
        <v>2677</v>
      </c>
      <c r="C2042" s="728" t="s">
        <v>2683</v>
      </c>
      <c r="D2042" s="811" t="s">
        <v>5087</v>
      </c>
      <c r="E2042" s="812" t="s">
        <v>2710</v>
      </c>
      <c r="F2042" s="728" t="s">
        <v>2678</v>
      </c>
      <c r="G2042" s="728" t="s">
        <v>2852</v>
      </c>
      <c r="H2042" s="728" t="s">
        <v>568</v>
      </c>
      <c r="I2042" s="728" t="s">
        <v>4411</v>
      </c>
      <c r="J2042" s="728" t="s">
        <v>4412</v>
      </c>
      <c r="K2042" s="728" t="s">
        <v>1348</v>
      </c>
      <c r="L2042" s="729">
        <v>238.89</v>
      </c>
      <c r="M2042" s="729">
        <v>1433.34</v>
      </c>
      <c r="N2042" s="728">
        <v>6</v>
      </c>
      <c r="O2042" s="813">
        <v>2</v>
      </c>
      <c r="P2042" s="729"/>
      <c r="Q2042" s="746">
        <v>0</v>
      </c>
      <c r="R2042" s="728"/>
      <c r="S2042" s="746">
        <v>0</v>
      </c>
      <c r="T2042" s="813"/>
      <c r="U2042" s="769">
        <v>0</v>
      </c>
    </row>
    <row r="2043" spans="1:21" ht="14.4" customHeight="1" x14ac:dyDescent="0.3">
      <c r="A2043" s="727">
        <v>32</v>
      </c>
      <c r="B2043" s="728" t="s">
        <v>2677</v>
      </c>
      <c r="C2043" s="728" t="s">
        <v>2683</v>
      </c>
      <c r="D2043" s="811" t="s">
        <v>5087</v>
      </c>
      <c r="E2043" s="812" t="s">
        <v>2710</v>
      </c>
      <c r="F2043" s="728" t="s">
        <v>2678</v>
      </c>
      <c r="G2043" s="728" t="s">
        <v>2852</v>
      </c>
      <c r="H2043" s="728" t="s">
        <v>568</v>
      </c>
      <c r="I2043" s="728" t="s">
        <v>4413</v>
      </c>
      <c r="J2043" s="728" t="s">
        <v>4414</v>
      </c>
      <c r="K2043" s="728" t="s">
        <v>1348</v>
      </c>
      <c r="L2043" s="729">
        <v>335.77</v>
      </c>
      <c r="M2043" s="729">
        <v>671.54</v>
      </c>
      <c r="N2043" s="728">
        <v>2</v>
      </c>
      <c r="O2043" s="813">
        <v>0.5</v>
      </c>
      <c r="P2043" s="729"/>
      <c r="Q2043" s="746">
        <v>0</v>
      </c>
      <c r="R2043" s="728"/>
      <c r="S2043" s="746">
        <v>0</v>
      </c>
      <c r="T2043" s="813"/>
      <c r="U2043" s="769">
        <v>0</v>
      </c>
    </row>
    <row r="2044" spans="1:21" ht="14.4" customHeight="1" x14ac:dyDescent="0.3">
      <c r="A2044" s="727">
        <v>32</v>
      </c>
      <c r="B2044" s="728" t="s">
        <v>2677</v>
      </c>
      <c r="C2044" s="728" t="s">
        <v>2683</v>
      </c>
      <c r="D2044" s="811" t="s">
        <v>5087</v>
      </c>
      <c r="E2044" s="812" t="s">
        <v>2710</v>
      </c>
      <c r="F2044" s="728" t="s">
        <v>2678</v>
      </c>
      <c r="G2044" s="728" t="s">
        <v>2852</v>
      </c>
      <c r="H2044" s="728" t="s">
        <v>661</v>
      </c>
      <c r="I2044" s="728" t="s">
        <v>4415</v>
      </c>
      <c r="J2044" s="728" t="s">
        <v>4416</v>
      </c>
      <c r="K2044" s="728" t="s">
        <v>1345</v>
      </c>
      <c r="L2044" s="729">
        <v>33.090000000000003</v>
      </c>
      <c r="M2044" s="729">
        <v>330.90000000000003</v>
      </c>
      <c r="N2044" s="728">
        <v>10</v>
      </c>
      <c r="O2044" s="813">
        <v>0.5</v>
      </c>
      <c r="P2044" s="729">
        <v>330.90000000000003</v>
      </c>
      <c r="Q2044" s="746">
        <v>1</v>
      </c>
      <c r="R2044" s="728">
        <v>10</v>
      </c>
      <c r="S2044" s="746">
        <v>1</v>
      </c>
      <c r="T2044" s="813">
        <v>0.5</v>
      </c>
      <c r="U2044" s="769">
        <v>1</v>
      </c>
    </row>
    <row r="2045" spans="1:21" ht="14.4" customHeight="1" x14ac:dyDescent="0.3">
      <c r="A2045" s="727">
        <v>32</v>
      </c>
      <c r="B2045" s="728" t="s">
        <v>2677</v>
      </c>
      <c r="C2045" s="728" t="s">
        <v>2683</v>
      </c>
      <c r="D2045" s="811" t="s">
        <v>5087</v>
      </c>
      <c r="E2045" s="812" t="s">
        <v>2710</v>
      </c>
      <c r="F2045" s="728" t="s">
        <v>2678</v>
      </c>
      <c r="G2045" s="728" t="s">
        <v>2852</v>
      </c>
      <c r="H2045" s="728" t="s">
        <v>661</v>
      </c>
      <c r="I2045" s="728" t="s">
        <v>4417</v>
      </c>
      <c r="J2045" s="728" t="s">
        <v>4418</v>
      </c>
      <c r="K2045" s="728" t="s">
        <v>1345</v>
      </c>
      <c r="L2045" s="729">
        <v>33.090000000000003</v>
      </c>
      <c r="M2045" s="729">
        <v>397.08000000000004</v>
      </c>
      <c r="N2045" s="728">
        <v>12</v>
      </c>
      <c r="O2045" s="813">
        <v>1.5</v>
      </c>
      <c r="P2045" s="729">
        <v>132.36000000000001</v>
      </c>
      <c r="Q2045" s="746">
        <v>0.33333333333333331</v>
      </c>
      <c r="R2045" s="728">
        <v>4</v>
      </c>
      <c r="S2045" s="746">
        <v>0.33333333333333331</v>
      </c>
      <c r="T2045" s="813">
        <v>0.5</v>
      </c>
      <c r="U2045" s="769">
        <v>0.33333333333333331</v>
      </c>
    </row>
    <row r="2046" spans="1:21" ht="14.4" customHeight="1" x14ac:dyDescent="0.3">
      <c r="A2046" s="727">
        <v>32</v>
      </c>
      <c r="B2046" s="728" t="s">
        <v>2677</v>
      </c>
      <c r="C2046" s="728" t="s">
        <v>2683</v>
      </c>
      <c r="D2046" s="811" t="s">
        <v>5087</v>
      </c>
      <c r="E2046" s="812" t="s">
        <v>2710</v>
      </c>
      <c r="F2046" s="728" t="s">
        <v>2678</v>
      </c>
      <c r="G2046" s="728" t="s">
        <v>2773</v>
      </c>
      <c r="H2046" s="728" t="s">
        <v>568</v>
      </c>
      <c r="I2046" s="728" t="s">
        <v>2855</v>
      </c>
      <c r="J2046" s="728" t="s">
        <v>2856</v>
      </c>
      <c r="K2046" s="728" t="s">
        <v>2857</v>
      </c>
      <c r="L2046" s="729">
        <v>21.92</v>
      </c>
      <c r="M2046" s="729">
        <v>109.60000000000001</v>
      </c>
      <c r="N2046" s="728">
        <v>5</v>
      </c>
      <c r="O2046" s="813">
        <v>1.5</v>
      </c>
      <c r="P2046" s="729">
        <v>65.760000000000005</v>
      </c>
      <c r="Q2046" s="746">
        <v>0.6</v>
      </c>
      <c r="R2046" s="728">
        <v>3</v>
      </c>
      <c r="S2046" s="746">
        <v>0.6</v>
      </c>
      <c r="T2046" s="813">
        <v>1</v>
      </c>
      <c r="U2046" s="769">
        <v>0.66666666666666663</v>
      </c>
    </row>
    <row r="2047" spans="1:21" ht="14.4" customHeight="1" x14ac:dyDescent="0.3">
      <c r="A2047" s="727">
        <v>32</v>
      </c>
      <c r="B2047" s="728" t="s">
        <v>2677</v>
      </c>
      <c r="C2047" s="728" t="s">
        <v>2683</v>
      </c>
      <c r="D2047" s="811" t="s">
        <v>5087</v>
      </c>
      <c r="E2047" s="812" t="s">
        <v>2710</v>
      </c>
      <c r="F2047" s="728" t="s">
        <v>2678</v>
      </c>
      <c r="G2047" s="728" t="s">
        <v>2773</v>
      </c>
      <c r="H2047" s="728" t="s">
        <v>568</v>
      </c>
      <c r="I2047" s="728" t="s">
        <v>2855</v>
      </c>
      <c r="J2047" s="728" t="s">
        <v>2856</v>
      </c>
      <c r="K2047" s="728" t="s">
        <v>2857</v>
      </c>
      <c r="L2047" s="729">
        <v>24.78</v>
      </c>
      <c r="M2047" s="729">
        <v>173.46</v>
      </c>
      <c r="N2047" s="728">
        <v>7</v>
      </c>
      <c r="O2047" s="813">
        <v>1.5</v>
      </c>
      <c r="P2047" s="729">
        <v>74.34</v>
      </c>
      <c r="Q2047" s="746">
        <v>0.42857142857142855</v>
      </c>
      <c r="R2047" s="728">
        <v>3</v>
      </c>
      <c r="S2047" s="746">
        <v>0.42857142857142855</v>
      </c>
      <c r="T2047" s="813">
        <v>0.5</v>
      </c>
      <c r="U2047" s="769">
        <v>0.33333333333333331</v>
      </c>
    </row>
    <row r="2048" spans="1:21" ht="14.4" customHeight="1" x14ac:dyDescent="0.3">
      <c r="A2048" s="727">
        <v>32</v>
      </c>
      <c r="B2048" s="728" t="s">
        <v>2677</v>
      </c>
      <c r="C2048" s="728" t="s">
        <v>2683</v>
      </c>
      <c r="D2048" s="811" t="s">
        <v>5087</v>
      </c>
      <c r="E2048" s="812" t="s">
        <v>2710</v>
      </c>
      <c r="F2048" s="728" t="s">
        <v>2678</v>
      </c>
      <c r="G2048" s="728" t="s">
        <v>2773</v>
      </c>
      <c r="H2048" s="728" t="s">
        <v>568</v>
      </c>
      <c r="I2048" s="728" t="s">
        <v>2774</v>
      </c>
      <c r="J2048" s="728" t="s">
        <v>2775</v>
      </c>
      <c r="K2048" s="728" t="s">
        <v>2776</v>
      </c>
      <c r="L2048" s="729">
        <v>99.11</v>
      </c>
      <c r="M2048" s="729">
        <v>198.22</v>
      </c>
      <c r="N2048" s="728">
        <v>2</v>
      </c>
      <c r="O2048" s="813">
        <v>1</v>
      </c>
      <c r="P2048" s="729">
        <v>198.22</v>
      </c>
      <c r="Q2048" s="746">
        <v>1</v>
      </c>
      <c r="R2048" s="728">
        <v>2</v>
      </c>
      <c r="S2048" s="746">
        <v>1</v>
      </c>
      <c r="T2048" s="813">
        <v>1</v>
      </c>
      <c r="U2048" s="769">
        <v>1</v>
      </c>
    </row>
    <row r="2049" spans="1:21" ht="14.4" customHeight="1" x14ac:dyDescent="0.3">
      <c r="A2049" s="727">
        <v>32</v>
      </c>
      <c r="B2049" s="728" t="s">
        <v>2677</v>
      </c>
      <c r="C2049" s="728" t="s">
        <v>2683</v>
      </c>
      <c r="D2049" s="811" t="s">
        <v>5087</v>
      </c>
      <c r="E2049" s="812" t="s">
        <v>2710</v>
      </c>
      <c r="F2049" s="728" t="s">
        <v>2678</v>
      </c>
      <c r="G2049" s="728" t="s">
        <v>2773</v>
      </c>
      <c r="H2049" s="728" t="s">
        <v>568</v>
      </c>
      <c r="I2049" s="728" t="s">
        <v>2774</v>
      </c>
      <c r="J2049" s="728" t="s">
        <v>2775</v>
      </c>
      <c r="K2049" s="728" t="s">
        <v>2776</v>
      </c>
      <c r="L2049" s="729">
        <v>87.67</v>
      </c>
      <c r="M2049" s="729">
        <v>87.67</v>
      </c>
      <c r="N2049" s="728">
        <v>1</v>
      </c>
      <c r="O2049" s="813">
        <v>0.5</v>
      </c>
      <c r="P2049" s="729">
        <v>87.67</v>
      </c>
      <c r="Q2049" s="746">
        <v>1</v>
      </c>
      <c r="R2049" s="728">
        <v>1</v>
      </c>
      <c r="S2049" s="746">
        <v>1</v>
      </c>
      <c r="T2049" s="813">
        <v>0.5</v>
      </c>
      <c r="U2049" s="769">
        <v>1</v>
      </c>
    </row>
    <row r="2050" spans="1:21" ht="14.4" customHeight="1" x14ac:dyDescent="0.3">
      <c r="A2050" s="727">
        <v>32</v>
      </c>
      <c r="B2050" s="728" t="s">
        <v>2677</v>
      </c>
      <c r="C2050" s="728" t="s">
        <v>2683</v>
      </c>
      <c r="D2050" s="811" t="s">
        <v>5087</v>
      </c>
      <c r="E2050" s="812" t="s">
        <v>2710</v>
      </c>
      <c r="F2050" s="728" t="s">
        <v>2678</v>
      </c>
      <c r="G2050" s="728" t="s">
        <v>3095</v>
      </c>
      <c r="H2050" s="728" t="s">
        <v>568</v>
      </c>
      <c r="I2050" s="728" t="s">
        <v>3369</v>
      </c>
      <c r="J2050" s="728" t="s">
        <v>1059</v>
      </c>
      <c r="K2050" s="728" t="s">
        <v>3370</v>
      </c>
      <c r="L2050" s="729">
        <v>1195.75</v>
      </c>
      <c r="M2050" s="729">
        <v>3587.25</v>
      </c>
      <c r="N2050" s="728">
        <v>3</v>
      </c>
      <c r="O2050" s="813">
        <v>1</v>
      </c>
      <c r="P2050" s="729"/>
      <c r="Q2050" s="746">
        <v>0</v>
      </c>
      <c r="R2050" s="728"/>
      <c r="S2050" s="746">
        <v>0</v>
      </c>
      <c r="T2050" s="813"/>
      <c r="U2050" s="769">
        <v>0</v>
      </c>
    </row>
    <row r="2051" spans="1:21" ht="14.4" customHeight="1" x14ac:dyDescent="0.3">
      <c r="A2051" s="727">
        <v>32</v>
      </c>
      <c r="B2051" s="728" t="s">
        <v>2677</v>
      </c>
      <c r="C2051" s="728" t="s">
        <v>2683</v>
      </c>
      <c r="D2051" s="811" t="s">
        <v>5087</v>
      </c>
      <c r="E2051" s="812" t="s">
        <v>2710</v>
      </c>
      <c r="F2051" s="728" t="s">
        <v>2678</v>
      </c>
      <c r="G2051" s="728" t="s">
        <v>3095</v>
      </c>
      <c r="H2051" s="728" t="s">
        <v>568</v>
      </c>
      <c r="I2051" s="728" t="s">
        <v>4419</v>
      </c>
      <c r="J2051" s="728" t="s">
        <v>1059</v>
      </c>
      <c r="K2051" s="728" t="s">
        <v>4420</v>
      </c>
      <c r="L2051" s="729">
        <v>0</v>
      </c>
      <c r="M2051" s="729">
        <v>0</v>
      </c>
      <c r="N2051" s="728">
        <v>1</v>
      </c>
      <c r="O2051" s="813">
        <v>0.5</v>
      </c>
      <c r="P2051" s="729">
        <v>0</v>
      </c>
      <c r="Q2051" s="746"/>
      <c r="R2051" s="728">
        <v>1</v>
      </c>
      <c r="S2051" s="746">
        <v>1</v>
      </c>
      <c r="T2051" s="813">
        <v>0.5</v>
      </c>
      <c r="U2051" s="769">
        <v>1</v>
      </c>
    </row>
    <row r="2052" spans="1:21" ht="14.4" customHeight="1" x14ac:dyDescent="0.3">
      <c r="A2052" s="727">
        <v>32</v>
      </c>
      <c r="B2052" s="728" t="s">
        <v>2677</v>
      </c>
      <c r="C2052" s="728" t="s">
        <v>2683</v>
      </c>
      <c r="D2052" s="811" t="s">
        <v>5087</v>
      </c>
      <c r="E2052" s="812" t="s">
        <v>2710</v>
      </c>
      <c r="F2052" s="728" t="s">
        <v>2678</v>
      </c>
      <c r="G2052" s="728" t="s">
        <v>3095</v>
      </c>
      <c r="H2052" s="728" t="s">
        <v>568</v>
      </c>
      <c r="I2052" s="728" t="s">
        <v>4028</v>
      </c>
      <c r="J2052" s="728" t="s">
        <v>1059</v>
      </c>
      <c r="K2052" s="728" t="s">
        <v>4029</v>
      </c>
      <c r="L2052" s="729">
        <v>0</v>
      </c>
      <c r="M2052" s="729">
        <v>0</v>
      </c>
      <c r="N2052" s="728">
        <v>1</v>
      </c>
      <c r="O2052" s="813">
        <v>0.5</v>
      </c>
      <c r="P2052" s="729"/>
      <c r="Q2052" s="746"/>
      <c r="R2052" s="728"/>
      <c r="S2052" s="746">
        <v>0</v>
      </c>
      <c r="T2052" s="813"/>
      <c r="U2052" s="769">
        <v>0</v>
      </c>
    </row>
    <row r="2053" spans="1:21" ht="14.4" customHeight="1" x14ac:dyDescent="0.3">
      <c r="A2053" s="727">
        <v>32</v>
      </c>
      <c r="B2053" s="728" t="s">
        <v>2677</v>
      </c>
      <c r="C2053" s="728" t="s">
        <v>2683</v>
      </c>
      <c r="D2053" s="811" t="s">
        <v>5087</v>
      </c>
      <c r="E2053" s="812" t="s">
        <v>2710</v>
      </c>
      <c r="F2053" s="728" t="s">
        <v>2678</v>
      </c>
      <c r="G2053" s="728" t="s">
        <v>4033</v>
      </c>
      <c r="H2053" s="728" t="s">
        <v>568</v>
      </c>
      <c r="I2053" s="728" t="s">
        <v>4034</v>
      </c>
      <c r="J2053" s="728" t="s">
        <v>4035</v>
      </c>
      <c r="K2053" s="728" t="s">
        <v>2483</v>
      </c>
      <c r="L2053" s="729">
        <v>320.20999999999998</v>
      </c>
      <c r="M2053" s="729">
        <v>640.41999999999996</v>
      </c>
      <c r="N2053" s="728">
        <v>2</v>
      </c>
      <c r="O2053" s="813">
        <v>1.5</v>
      </c>
      <c r="P2053" s="729"/>
      <c r="Q2053" s="746">
        <v>0</v>
      </c>
      <c r="R2053" s="728"/>
      <c r="S2053" s="746">
        <v>0</v>
      </c>
      <c r="T2053" s="813"/>
      <c r="U2053" s="769">
        <v>0</v>
      </c>
    </row>
    <row r="2054" spans="1:21" ht="14.4" customHeight="1" x14ac:dyDescent="0.3">
      <c r="A2054" s="727">
        <v>32</v>
      </c>
      <c r="B2054" s="728" t="s">
        <v>2677</v>
      </c>
      <c r="C2054" s="728" t="s">
        <v>2683</v>
      </c>
      <c r="D2054" s="811" t="s">
        <v>5087</v>
      </c>
      <c r="E2054" s="812" t="s">
        <v>2710</v>
      </c>
      <c r="F2054" s="728" t="s">
        <v>2678</v>
      </c>
      <c r="G2054" s="728" t="s">
        <v>3373</v>
      </c>
      <c r="H2054" s="728" t="s">
        <v>568</v>
      </c>
      <c r="I2054" s="728" t="s">
        <v>4421</v>
      </c>
      <c r="J2054" s="728" t="s">
        <v>763</v>
      </c>
      <c r="K2054" s="728" t="s">
        <v>4422</v>
      </c>
      <c r="L2054" s="729">
        <v>0</v>
      </c>
      <c r="M2054" s="729">
        <v>0</v>
      </c>
      <c r="N2054" s="728">
        <v>1</v>
      </c>
      <c r="O2054" s="813">
        <v>0.5</v>
      </c>
      <c r="P2054" s="729">
        <v>0</v>
      </c>
      <c r="Q2054" s="746"/>
      <c r="R2054" s="728">
        <v>1</v>
      </c>
      <c r="S2054" s="746">
        <v>1</v>
      </c>
      <c r="T2054" s="813">
        <v>0.5</v>
      </c>
      <c r="U2054" s="769">
        <v>1</v>
      </c>
    </row>
    <row r="2055" spans="1:21" ht="14.4" customHeight="1" x14ac:dyDescent="0.3">
      <c r="A2055" s="727">
        <v>32</v>
      </c>
      <c r="B2055" s="728" t="s">
        <v>2677</v>
      </c>
      <c r="C2055" s="728" t="s">
        <v>2683</v>
      </c>
      <c r="D2055" s="811" t="s">
        <v>5087</v>
      </c>
      <c r="E2055" s="812" t="s">
        <v>2710</v>
      </c>
      <c r="F2055" s="728" t="s">
        <v>2678</v>
      </c>
      <c r="G2055" s="728" t="s">
        <v>3162</v>
      </c>
      <c r="H2055" s="728" t="s">
        <v>568</v>
      </c>
      <c r="I2055" s="728" t="s">
        <v>3163</v>
      </c>
      <c r="J2055" s="728" t="s">
        <v>3164</v>
      </c>
      <c r="K2055" s="728" t="s">
        <v>2776</v>
      </c>
      <c r="L2055" s="729">
        <v>0</v>
      </c>
      <c r="M2055" s="729">
        <v>0</v>
      </c>
      <c r="N2055" s="728">
        <v>5</v>
      </c>
      <c r="O2055" s="813">
        <v>1</v>
      </c>
      <c r="P2055" s="729">
        <v>0</v>
      </c>
      <c r="Q2055" s="746"/>
      <c r="R2055" s="728">
        <v>5</v>
      </c>
      <c r="S2055" s="746">
        <v>1</v>
      </c>
      <c r="T2055" s="813">
        <v>1</v>
      </c>
      <c r="U2055" s="769">
        <v>1</v>
      </c>
    </row>
    <row r="2056" spans="1:21" ht="14.4" customHeight="1" x14ac:dyDescent="0.3">
      <c r="A2056" s="727">
        <v>32</v>
      </c>
      <c r="B2056" s="728" t="s">
        <v>2677</v>
      </c>
      <c r="C2056" s="728" t="s">
        <v>2683</v>
      </c>
      <c r="D2056" s="811" t="s">
        <v>5087</v>
      </c>
      <c r="E2056" s="812" t="s">
        <v>2710</v>
      </c>
      <c r="F2056" s="728" t="s">
        <v>2678</v>
      </c>
      <c r="G2056" s="728" t="s">
        <v>3557</v>
      </c>
      <c r="H2056" s="728" t="s">
        <v>661</v>
      </c>
      <c r="I2056" s="728" t="s">
        <v>4423</v>
      </c>
      <c r="J2056" s="728" t="s">
        <v>2168</v>
      </c>
      <c r="K2056" s="728" t="s">
        <v>4424</v>
      </c>
      <c r="L2056" s="729">
        <v>0</v>
      </c>
      <c r="M2056" s="729">
        <v>0</v>
      </c>
      <c r="N2056" s="728">
        <v>2</v>
      </c>
      <c r="O2056" s="813">
        <v>0.5</v>
      </c>
      <c r="P2056" s="729">
        <v>0</v>
      </c>
      <c r="Q2056" s="746"/>
      <c r="R2056" s="728">
        <v>2</v>
      </c>
      <c r="S2056" s="746">
        <v>1</v>
      </c>
      <c r="T2056" s="813">
        <v>0.5</v>
      </c>
      <c r="U2056" s="769">
        <v>1</v>
      </c>
    </row>
    <row r="2057" spans="1:21" ht="14.4" customHeight="1" x14ac:dyDescent="0.3">
      <c r="A2057" s="727">
        <v>32</v>
      </c>
      <c r="B2057" s="728" t="s">
        <v>2677</v>
      </c>
      <c r="C2057" s="728" t="s">
        <v>2683</v>
      </c>
      <c r="D2057" s="811" t="s">
        <v>5087</v>
      </c>
      <c r="E2057" s="812" t="s">
        <v>2710</v>
      </c>
      <c r="F2057" s="728" t="s">
        <v>2678</v>
      </c>
      <c r="G2057" s="728" t="s">
        <v>3557</v>
      </c>
      <c r="H2057" s="728" t="s">
        <v>568</v>
      </c>
      <c r="I2057" s="728" t="s">
        <v>4425</v>
      </c>
      <c r="J2057" s="728" t="s">
        <v>4426</v>
      </c>
      <c r="K2057" s="728" t="s">
        <v>3559</v>
      </c>
      <c r="L2057" s="729">
        <v>0</v>
      </c>
      <c r="M2057" s="729">
        <v>0</v>
      </c>
      <c r="N2057" s="728">
        <v>1</v>
      </c>
      <c r="O2057" s="813">
        <v>0.5</v>
      </c>
      <c r="P2057" s="729">
        <v>0</v>
      </c>
      <c r="Q2057" s="746"/>
      <c r="R2057" s="728">
        <v>1</v>
      </c>
      <c r="S2057" s="746">
        <v>1</v>
      </c>
      <c r="T2057" s="813">
        <v>0.5</v>
      </c>
      <c r="U2057" s="769">
        <v>1</v>
      </c>
    </row>
    <row r="2058" spans="1:21" ht="14.4" customHeight="1" x14ac:dyDescent="0.3">
      <c r="A2058" s="727">
        <v>32</v>
      </c>
      <c r="B2058" s="728" t="s">
        <v>2677</v>
      </c>
      <c r="C2058" s="728" t="s">
        <v>2683</v>
      </c>
      <c r="D2058" s="811" t="s">
        <v>5087</v>
      </c>
      <c r="E2058" s="812" t="s">
        <v>2710</v>
      </c>
      <c r="F2058" s="728" t="s">
        <v>2678</v>
      </c>
      <c r="G2058" s="728" t="s">
        <v>3557</v>
      </c>
      <c r="H2058" s="728" t="s">
        <v>568</v>
      </c>
      <c r="I2058" s="728" t="s">
        <v>4427</v>
      </c>
      <c r="J2058" s="728" t="s">
        <v>4428</v>
      </c>
      <c r="K2058" s="728" t="s">
        <v>3559</v>
      </c>
      <c r="L2058" s="729">
        <v>46.84</v>
      </c>
      <c r="M2058" s="729">
        <v>46.84</v>
      </c>
      <c r="N2058" s="728">
        <v>1</v>
      </c>
      <c r="O2058" s="813">
        <v>1</v>
      </c>
      <c r="P2058" s="729">
        <v>46.84</v>
      </c>
      <c r="Q2058" s="746">
        <v>1</v>
      </c>
      <c r="R2058" s="728">
        <v>1</v>
      </c>
      <c r="S2058" s="746">
        <v>1</v>
      </c>
      <c r="T2058" s="813">
        <v>1</v>
      </c>
      <c r="U2058" s="769">
        <v>1</v>
      </c>
    </row>
    <row r="2059" spans="1:21" ht="14.4" customHeight="1" x14ac:dyDescent="0.3">
      <c r="A2059" s="727">
        <v>32</v>
      </c>
      <c r="B2059" s="728" t="s">
        <v>2677</v>
      </c>
      <c r="C2059" s="728" t="s">
        <v>2683</v>
      </c>
      <c r="D2059" s="811" t="s">
        <v>5087</v>
      </c>
      <c r="E2059" s="812" t="s">
        <v>2710</v>
      </c>
      <c r="F2059" s="728" t="s">
        <v>2678</v>
      </c>
      <c r="G2059" s="728" t="s">
        <v>3557</v>
      </c>
      <c r="H2059" s="728" t="s">
        <v>568</v>
      </c>
      <c r="I2059" s="728" t="s">
        <v>4429</v>
      </c>
      <c r="J2059" s="728" t="s">
        <v>4430</v>
      </c>
      <c r="K2059" s="728" t="s">
        <v>4431</v>
      </c>
      <c r="L2059" s="729">
        <v>24.14</v>
      </c>
      <c r="M2059" s="729">
        <v>24.14</v>
      </c>
      <c r="N2059" s="728">
        <v>1</v>
      </c>
      <c r="O2059" s="813">
        <v>0.5</v>
      </c>
      <c r="P2059" s="729"/>
      <c r="Q2059" s="746">
        <v>0</v>
      </c>
      <c r="R2059" s="728"/>
      <c r="S2059" s="746">
        <v>0</v>
      </c>
      <c r="T2059" s="813"/>
      <c r="U2059" s="769">
        <v>0</v>
      </c>
    </row>
    <row r="2060" spans="1:21" ht="14.4" customHeight="1" x14ac:dyDescent="0.3">
      <c r="A2060" s="727">
        <v>32</v>
      </c>
      <c r="B2060" s="728" t="s">
        <v>2677</v>
      </c>
      <c r="C2060" s="728" t="s">
        <v>2683</v>
      </c>
      <c r="D2060" s="811" t="s">
        <v>5087</v>
      </c>
      <c r="E2060" s="812" t="s">
        <v>2710</v>
      </c>
      <c r="F2060" s="728" t="s">
        <v>2678</v>
      </c>
      <c r="G2060" s="728" t="s">
        <v>2927</v>
      </c>
      <c r="H2060" s="728" t="s">
        <v>568</v>
      </c>
      <c r="I2060" s="728" t="s">
        <v>4047</v>
      </c>
      <c r="J2060" s="728" t="s">
        <v>1233</v>
      </c>
      <c r="K2060" s="728" t="s">
        <v>4048</v>
      </c>
      <c r="L2060" s="729">
        <v>316.36</v>
      </c>
      <c r="M2060" s="729">
        <v>949.08</v>
      </c>
      <c r="N2060" s="728">
        <v>3</v>
      </c>
      <c r="O2060" s="813">
        <v>1.5</v>
      </c>
      <c r="P2060" s="729">
        <v>316.36</v>
      </c>
      <c r="Q2060" s="746">
        <v>0.33333333333333331</v>
      </c>
      <c r="R2060" s="728">
        <v>1</v>
      </c>
      <c r="S2060" s="746">
        <v>0.33333333333333331</v>
      </c>
      <c r="T2060" s="813">
        <v>1</v>
      </c>
      <c r="U2060" s="769">
        <v>0.66666666666666663</v>
      </c>
    </row>
    <row r="2061" spans="1:21" ht="14.4" customHeight="1" x14ac:dyDescent="0.3">
      <c r="A2061" s="727">
        <v>32</v>
      </c>
      <c r="B2061" s="728" t="s">
        <v>2677</v>
      </c>
      <c r="C2061" s="728" t="s">
        <v>2683</v>
      </c>
      <c r="D2061" s="811" t="s">
        <v>5087</v>
      </c>
      <c r="E2061" s="812" t="s">
        <v>2710</v>
      </c>
      <c r="F2061" s="728" t="s">
        <v>2678</v>
      </c>
      <c r="G2061" s="728" t="s">
        <v>3560</v>
      </c>
      <c r="H2061" s="728" t="s">
        <v>568</v>
      </c>
      <c r="I2061" s="728" t="s">
        <v>3561</v>
      </c>
      <c r="J2061" s="728" t="s">
        <v>3562</v>
      </c>
      <c r="K2061" s="728" t="s">
        <v>3563</v>
      </c>
      <c r="L2061" s="729">
        <v>0</v>
      </c>
      <c r="M2061" s="729">
        <v>0</v>
      </c>
      <c r="N2061" s="728">
        <v>1</v>
      </c>
      <c r="O2061" s="813">
        <v>0.5</v>
      </c>
      <c r="P2061" s="729">
        <v>0</v>
      </c>
      <c r="Q2061" s="746"/>
      <c r="R2061" s="728">
        <v>1</v>
      </c>
      <c r="S2061" s="746">
        <v>1</v>
      </c>
      <c r="T2061" s="813">
        <v>0.5</v>
      </c>
      <c r="U2061" s="769">
        <v>1</v>
      </c>
    </row>
    <row r="2062" spans="1:21" ht="14.4" customHeight="1" x14ac:dyDescent="0.3">
      <c r="A2062" s="727">
        <v>32</v>
      </c>
      <c r="B2062" s="728" t="s">
        <v>2677</v>
      </c>
      <c r="C2062" s="728" t="s">
        <v>2683</v>
      </c>
      <c r="D2062" s="811" t="s">
        <v>5087</v>
      </c>
      <c r="E2062" s="812" t="s">
        <v>2710</v>
      </c>
      <c r="F2062" s="728" t="s">
        <v>2678</v>
      </c>
      <c r="G2062" s="728" t="s">
        <v>2858</v>
      </c>
      <c r="H2062" s="728" t="s">
        <v>568</v>
      </c>
      <c r="I2062" s="728" t="s">
        <v>2859</v>
      </c>
      <c r="J2062" s="728" t="s">
        <v>2860</v>
      </c>
      <c r="K2062" s="728" t="s">
        <v>2861</v>
      </c>
      <c r="L2062" s="729">
        <v>0</v>
      </c>
      <c r="M2062" s="729">
        <v>0</v>
      </c>
      <c r="N2062" s="728">
        <v>3</v>
      </c>
      <c r="O2062" s="813">
        <v>1.5</v>
      </c>
      <c r="P2062" s="729">
        <v>0</v>
      </c>
      <c r="Q2062" s="746"/>
      <c r="R2062" s="728">
        <v>1</v>
      </c>
      <c r="S2062" s="746">
        <v>0.33333333333333331</v>
      </c>
      <c r="T2062" s="813">
        <v>1</v>
      </c>
      <c r="U2062" s="769">
        <v>0.66666666666666663</v>
      </c>
    </row>
    <row r="2063" spans="1:21" ht="14.4" customHeight="1" x14ac:dyDescent="0.3">
      <c r="A2063" s="727">
        <v>32</v>
      </c>
      <c r="B2063" s="728" t="s">
        <v>2677</v>
      </c>
      <c r="C2063" s="728" t="s">
        <v>2683</v>
      </c>
      <c r="D2063" s="811" t="s">
        <v>5087</v>
      </c>
      <c r="E2063" s="812" t="s">
        <v>2710</v>
      </c>
      <c r="F2063" s="728" t="s">
        <v>2678</v>
      </c>
      <c r="G2063" s="728" t="s">
        <v>2862</v>
      </c>
      <c r="H2063" s="728" t="s">
        <v>568</v>
      </c>
      <c r="I2063" s="728" t="s">
        <v>2863</v>
      </c>
      <c r="J2063" s="728" t="s">
        <v>2864</v>
      </c>
      <c r="K2063" s="728" t="s">
        <v>2865</v>
      </c>
      <c r="L2063" s="729">
        <v>181.04</v>
      </c>
      <c r="M2063" s="729">
        <v>724.16</v>
      </c>
      <c r="N2063" s="728">
        <v>4</v>
      </c>
      <c r="O2063" s="813">
        <v>2</v>
      </c>
      <c r="P2063" s="729">
        <v>181.04</v>
      </c>
      <c r="Q2063" s="746">
        <v>0.25</v>
      </c>
      <c r="R2063" s="728">
        <v>1</v>
      </c>
      <c r="S2063" s="746">
        <v>0.25</v>
      </c>
      <c r="T2063" s="813">
        <v>0.5</v>
      </c>
      <c r="U2063" s="769">
        <v>0.25</v>
      </c>
    </row>
    <row r="2064" spans="1:21" ht="14.4" customHeight="1" x14ac:dyDescent="0.3">
      <c r="A2064" s="727">
        <v>32</v>
      </c>
      <c r="B2064" s="728" t="s">
        <v>2677</v>
      </c>
      <c r="C2064" s="728" t="s">
        <v>2683</v>
      </c>
      <c r="D2064" s="811" t="s">
        <v>5087</v>
      </c>
      <c r="E2064" s="812" t="s">
        <v>2710</v>
      </c>
      <c r="F2064" s="728" t="s">
        <v>2678</v>
      </c>
      <c r="G2064" s="728" t="s">
        <v>4432</v>
      </c>
      <c r="H2064" s="728" t="s">
        <v>568</v>
      </c>
      <c r="I2064" s="728" t="s">
        <v>4433</v>
      </c>
      <c r="J2064" s="728" t="s">
        <v>4434</v>
      </c>
      <c r="K2064" s="728" t="s">
        <v>3008</v>
      </c>
      <c r="L2064" s="729">
        <v>0</v>
      </c>
      <c r="M2064" s="729">
        <v>0</v>
      </c>
      <c r="N2064" s="728">
        <v>1</v>
      </c>
      <c r="O2064" s="813">
        <v>0.5</v>
      </c>
      <c r="P2064" s="729">
        <v>0</v>
      </c>
      <c r="Q2064" s="746"/>
      <c r="R2064" s="728">
        <v>1</v>
      </c>
      <c r="S2064" s="746">
        <v>1</v>
      </c>
      <c r="T2064" s="813">
        <v>0.5</v>
      </c>
      <c r="U2064" s="769">
        <v>1</v>
      </c>
    </row>
    <row r="2065" spans="1:21" ht="14.4" customHeight="1" x14ac:dyDescent="0.3">
      <c r="A2065" s="727">
        <v>32</v>
      </c>
      <c r="B2065" s="728" t="s">
        <v>2677</v>
      </c>
      <c r="C2065" s="728" t="s">
        <v>2683</v>
      </c>
      <c r="D2065" s="811" t="s">
        <v>5087</v>
      </c>
      <c r="E2065" s="812" t="s">
        <v>2710</v>
      </c>
      <c r="F2065" s="728" t="s">
        <v>2678</v>
      </c>
      <c r="G2065" s="728" t="s">
        <v>3167</v>
      </c>
      <c r="H2065" s="728" t="s">
        <v>661</v>
      </c>
      <c r="I2065" s="728" t="s">
        <v>2374</v>
      </c>
      <c r="J2065" s="728" t="s">
        <v>2375</v>
      </c>
      <c r="K2065" s="728" t="s">
        <v>2376</v>
      </c>
      <c r="L2065" s="729">
        <v>122.96</v>
      </c>
      <c r="M2065" s="729">
        <v>245.92</v>
      </c>
      <c r="N2065" s="728">
        <v>2</v>
      </c>
      <c r="O2065" s="813">
        <v>0.5</v>
      </c>
      <c r="P2065" s="729">
        <v>245.92</v>
      </c>
      <c r="Q2065" s="746">
        <v>1</v>
      </c>
      <c r="R2065" s="728">
        <v>2</v>
      </c>
      <c r="S2065" s="746">
        <v>1</v>
      </c>
      <c r="T2065" s="813">
        <v>0.5</v>
      </c>
      <c r="U2065" s="769">
        <v>1</v>
      </c>
    </row>
    <row r="2066" spans="1:21" ht="14.4" customHeight="1" x14ac:dyDescent="0.3">
      <c r="A2066" s="727">
        <v>32</v>
      </c>
      <c r="B2066" s="728" t="s">
        <v>2677</v>
      </c>
      <c r="C2066" s="728" t="s">
        <v>2683</v>
      </c>
      <c r="D2066" s="811" t="s">
        <v>5087</v>
      </c>
      <c r="E2066" s="812" t="s">
        <v>2710</v>
      </c>
      <c r="F2066" s="728" t="s">
        <v>2678</v>
      </c>
      <c r="G2066" s="728" t="s">
        <v>3692</v>
      </c>
      <c r="H2066" s="728" t="s">
        <v>568</v>
      </c>
      <c r="I2066" s="728" t="s">
        <v>4435</v>
      </c>
      <c r="J2066" s="728" t="s">
        <v>4436</v>
      </c>
      <c r="K2066" s="728" t="s">
        <v>4437</v>
      </c>
      <c r="L2066" s="729">
        <v>164.82</v>
      </c>
      <c r="M2066" s="729">
        <v>164.82</v>
      </c>
      <c r="N2066" s="728">
        <v>1</v>
      </c>
      <c r="O2066" s="813">
        <v>1</v>
      </c>
      <c r="P2066" s="729">
        <v>164.82</v>
      </c>
      <c r="Q2066" s="746">
        <v>1</v>
      </c>
      <c r="R2066" s="728">
        <v>1</v>
      </c>
      <c r="S2066" s="746">
        <v>1</v>
      </c>
      <c r="T2066" s="813">
        <v>1</v>
      </c>
      <c r="U2066" s="769">
        <v>1</v>
      </c>
    </row>
    <row r="2067" spans="1:21" ht="14.4" customHeight="1" x14ac:dyDescent="0.3">
      <c r="A2067" s="727">
        <v>32</v>
      </c>
      <c r="B2067" s="728" t="s">
        <v>2677</v>
      </c>
      <c r="C2067" s="728" t="s">
        <v>2683</v>
      </c>
      <c r="D2067" s="811" t="s">
        <v>5087</v>
      </c>
      <c r="E2067" s="812" t="s">
        <v>2710</v>
      </c>
      <c r="F2067" s="728" t="s">
        <v>2678</v>
      </c>
      <c r="G2067" s="728" t="s">
        <v>3692</v>
      </c>
      <c r="H2067" s="728" t="s">
        <v>568</v>
      </c>
      <c r="I2067" s="728" t="s">
        <v>4438</v>
      </c>
      <c r="J2067" s="728" t="s">
        <v>4439</v>
      </c>
      <c r="K2067" s="728" t="s">
        <v>4440</v>
      </c>
      <c r="L2067" s="729">
        <v>82.4</v>
      </c>
      <c r="M2067" s="729">
        <v>82.4</v>
      </c>
      <c r="N2067" s="728">
        <v>1</v>
      </c>
      <c r="O2067" s="813">
        <v>0.5</v>
      </c>
      <c r="P2067" s="729">
        <v>82.4</v>
      </c>
      <c r="Q2067" s="746">
        <v>1</v>
      </c>
      <c r="R2067" s="728">
        <v>1</v>
      </c>
      <c r="S2067" s="746">
        <v>1</v>
      </c>
      <c r="T2067" s="813">
        <v>0.5</v>
      </c>
      <c r="U2067" s="769">
        <v>1</v>
      </c>
    </row>
    <row r="2068" spans="1:21" ht="14.4" customHeight="1" x14ac:dyDescent="0.3">
      <c r="A2068" s="727">
        <v>32</v>
      </c>
      <c r="B2068" s="728" t="s">
        <v>2677</v>
      </c>
      <c r="C2068" s="728" t="s">
        <v>2683</v>
      </c>
      <c r="D2068" s="811" t="s">
        <v>5087</v>
      </c>
      <c r="E2068" s="812" t="s">
        <v>2710</v>
      </c>
      <c r="F2068" s="728" t="s">
        <v>2678</v>
      </c>
      <c r="G2068" s="728" t="s">
        <v>4153</v>
      </c>
      <c r="H2068" s="728" t="s">
        <v>568</v>
      </c>
      <c r="I2068" s="728" t="s">
        <v>4154</v>
      </c>
      <c r="J2068" s="728" t="s">
        <v>4155</v>
      </c>
      <c r="K2068" s="728" t="s">
        <v>4156</v>
      </c>
      <c r="L2068" s="729">
        <v>257.14</v>
      </c>
      <c r="M2068" s="729">
        <v>771.42</v>
      </c>
      <c r="N2068" s="728">
        <v>3</v>
      </c>
      <c r="O2068" s="813">
        <v>1.5</v>
      </c>
      <c r="P2068" s="729">
        <v>771.42</v>
      </c>
      <c r="Q2068" s="746">
        <v>1</v>
      </c>
      <c r="R2068" s="728">
        <v>3</v>
      </c>
      <c r="S2068" s="746">
        <v>1</v>
      </c>
      <c r="T2068" s="813">
        <v>1.5</v>
      </c>
      <c r="U2068" s="769">
        <v>1</v>
      </c>
    </row>
    <row r="2069" spans="1:21" ht="14.4" customHeight="1" x14ac:dyDescent="0.3">
      <c r="A2069" s="727">
        <v>32</v>
      </c>
      <c r="B2069" s="728" t="s">
        <v>2677</v>
      </c>
      <c r="C2069" s="728" t="s">
        <v>2683</v>
      </c>
      <c r="D2069" s="811" t="s">
        <v>5087</v>
      </c>
      <c r="E2069" s="812" t="s">
        <v>2710</v>
      </c>
      <c r="F2069" s="728" t="s">
        <v>2678</v>
      </c>
      <c r="G2069" s="728" t="s">
        <v>2930</v>
      </c>
      <c r="H2069" s="728" t="s">
        <v>661</v>
      </c>
      <c r="I2069" s="728" t="s">
        <v>2326</v>
      </c>
      <c r="J2069" s="728" t="s">
        <v>2327</v>
      </c>
      <c r="K2069" s="728" t="s">
        <v>2328</v>
      </c>
      <c r="L2069" s="729">
        <v>0</v>
      </c>
      <c r="M2069" s="729">
        <v>0</v>
      </c>
      <c r="N2069" s="728">
        <v>55</v>
      </c>
      <c r="O2069" s="813">
        <v>17</v>
      </c>
      <c r="P2069" s="729">
        <v>0</v>
      </c>
      <c r="Q2069" s="746"/>
      <c r="R2069" s="728">
        <v>47</v>
      </c>
      <c r="S2069" s="746">
        <v>0.8545454545454545</v>
      </c>
      <c r="T2069" s="813">
        <v>15</v>
      </c>
      <c r="U2069" s="769">
        <v>0.88235294117647056</v>
      </c>
    </row>
    <row r="2070" spans="1:21" ht="14.4" customHeight="1" x14ac:dyDescent="0.3">
      <c r="A2070" s="727">
        <v>32</v>
      </c>
      <c r="B2070" s="728" t="s">
        <v>2677</v>
      </c>
      <c r="C2070" s="728" t="s">
        <v>2683</v>
      </c>
      <c r="D2070" s="811" t="s">
        <v>5087</v>
      </c>
      <c r="E2070" s="812" t="s">
        <v>2710</v>
      </c>
      <c r="F2070" s="728" t="s">
        <v>2678</v>
      </c>
      <c r="G2070" s="728" t="s">
        <v>2866</v>
      </c>
      <c r="H2070" s="728" t="s">
        <v>568</v>
      </c>
      <c r="I2070" s="728" t="s">
        <v>2931</v>
      </c>
      <c r="J2070" s="728" t="s">
        <v>1288</v>
      </c>
      <c r="K2070" s="728" t="s">
        <v>2932</v>
      </c>
      <c r="L2070" s="729">
        <v>210.38</v>
      </c>
      <c r="M2070" s="729">
        <v>1893.42</v>
      </c>
      <c r="N2070" s="728">
        <v>9</v>
      </c>
      <c r="O2070" s="813">
        <v>3</v>
      </c>
      <c r="P2070" s="729">
        <v>1683.04</v>
      </c>
      <c r="Q2070" s="746">
        <v>0.88888888888888884</v>
      </c>
      <c r="R2070" s="728">
        <v>8</v>
      </c>
      <c r="S2070" s="746">
        <v>0.88888888888888884</v>
      </c>
      <c r="T2070" s="813">
        <v>2.5</v>
      </c>
      <c r="U2070" s="769">
        <v>0.83333333333333337</v>
      </c>
    </row>
    <row r="2071" spans="1:21" ht="14.4" customHeight="1" x14ac:dyDescent="0.3">
      <c r="A2071" s="727">
        <v>32</v>
      </c>
      <c r="B2071" s="728" t="s">
        <v>2677</v>
      </c>
      <c r="C2071" s="728" t="s">
        <v>2683</v>
      </c>
      <c r="D2071" s="811" t="s">
        <v>5087</v>
      </c>
      <c r="E2071" s="812" t="s">
        <v>2710</v>
      </c>
      <c r="F2071" s="728" t="s">
        <v>2678</v>
      </c>
      <c r="G2071" s="728" t="s">
        <v>2866</v>
      </c>
      <c r="H2071" s="728" t="s">
        <v>568</v>
      </c>
      <c r="I2071" s="728" t="s">
        <v>3564</v>
      </c>
      <c r="J2071" s="728" t="s">
        <v>1288</v>
      </c>
      <c r="K2071" s="728" t="s">
        <v>2932</v>
      </c>
      <c r="L2071" s="729">
        <v>210.38</v>
      </c>
      <c r="M2071" s="729">
        <v>1051.9000000000001</v>
      </c>
      <c r="N2071" s="728">
        <v>5</v>
      </c>
      <c r="O2071" s="813">
        <v>4</v>
      </c>
      <c r="P2071" s="729">
        <v>631.14</v>
      </c>
      <c r="Q2071" s="746">
        <v>0.6</v>
      </c>
      <c r="R2071" s="728">
        <v>3</v>
      </c>
      <c r="S2071" s="746">
        <v>0.6</v>
      </c>
      <c r="T2071" s="813">
        <v>2</v>
      </c>
      <c r="U2071" s="769">
        <v>0.5</v>
      </c>
    </row>
    <row r="2072" spans="1:21" ht="14.4" customHeight="1" x14ac:dyDescent="0.3">
      <c r="A2072" s="727">
        <v>32</v>
      </c>
      <c r="B2072" s="728" t="s">
        <v>2677</v>
      </c>
      <c r="C2072" s="728" t="s">
        <v>2683</v>
      </c>
      <c r="D2072" s="811" t="s">
        <v>5087</v>
      </c>
      <c r="E2072" s="812" t="s">
        <v>2710</v>
      </c>
      <c r="F2072" s="728" t="s">
        <v>2678</v>
      </c>
      <c r="G2072" s="728" t="s">
        <v>2777</v>
      </c>
      <c r="H2072" s="728" t="s">
        <v>568</v>
      </c>
      <c r="I2072" s="728" t="s">
        <v>2869</v>
      </c>
      <c r="J2072" s="728" t="s">
        <v>722</v>
      </c>
      <c r="K2072" s="728" t="s">
        <v>2870</v>
      </c>
      <c r="L2072" s="729">
        <v>42.54</v>
      </c>
      <c r="M2072" s="729">
        <v>170.16</v>
      </c>
      <c r="N2072" s="728">
        <v>4</v>
      </c>
      <c r="O2072" s="813">
        <v>1</v>
      </c>
      <c r="P2072" s="729">
        <v>85.08</v>
      </c>
      <c r="Q2072" s="746">
        <v>0.5</v>
      </c>
      <c r="R2072" s="728">
        <v>2</v>
      </c>
      <c r="S2072" s="746">
        <v>0.5</v>
      </c>
      <c r="T2072" s="813">
        <v>0.5</v>
      </c>
      <c r="U2072" s="769">
        <v>0.5</v>
      </c>
    </row>
    <row r="2073" spans="1:21" ht="14.4" customHeight="1" x14ac:dyDescent="0.3">
      <c r="A2073" s="727">
        <v>32</v>
      </c>
      <c r="B2073" s="728" t="s">
        <v>2677</v>
      </c>
      <c r="C2073" s="728" t="s">
        <v>2683</v>
      </c>
      <c r="D2073" s="811" t="s">
        <v>5087</v>
      </c>
      <c r="E2073" s="812" t="s">
        <v>2710</v>
      </c>
      <c r="F2073" s="728" t="s">
        <v>2678</v>
      </c>
      <c r="G2073" s="728" t="s">
        <v>2777</v>
      </c>
      <c r="H2073" s="728" t="s">
        <v>568</v>
      </c>
      <c r="I2073" s="728" t="s">
        <v>2778</v>
      </c>
      <c r="J2073" s="728" t="s">
        <v>1431</v>
      </c>
      <c r="K2073" s="728" t="s">
        <v>2779</v>
      </c>
      <c r="L2073" s="729">
        <v>66.88</v>
      </c>
      <c r="M2073" s="729">
        <v>200.64</v>
      </c>
      <c r="N2073" s="728">
        <v>3</v>
      </c>
      <c r="O2073" s="813">
        <v>0.5</v>
      </c>
      <c r="P2073" s="729">
        <v>200.64</v>
      </c>
      <c r="Q2073" s="746">
        <v>1</v>
      </c>
      <c r="R2073" s="728">
        <v>3</v>
      </c>
      <c r="S2073" s="746">
        <v>1</v>
      </c>
      <c r="T2073" s="813">
        <v>0.5</v>
      </c>
      <c r="U2073" s="769">
        <v>1</v>
      </c>
    </row>
    <row r="2074" spans="1:21" ht="14.4" customHeight="1" x14ac:dyDescent="0.3">
      <c r="A2074" s="727">
        <v>32</v>
      </c>
      <c r="B2074" s="728" t="s">
        <v>2677</v>
      </c>
      <c r="C2074" s="728" t="s">
        <v>2683</v>
      </c>
      <c r="D2074" s="811" t="s">
        <v>5087</v>
      </c>
      <c r="E2074" s="812" t="s">
        <v>2710</v>
      </c>
      <c r="F2074" s="728" t="s">
        <v>2678</v>
      </c>
      <c r="G2074" s="728" t="s">
        <v>3565</v>
      </c>
      <c r="H2074" s="728" t="s">
        <v>568</v>
      </c>
      <c r="I2074" s="728" t="s">
        <v>4050</v>
      </c>
      <c r="J2074" s="728" t="s">
        <v>3567</v>
      </c>
      <c r="K2074" s="728" t="s">
        <v>4051</v>
      </c>
      <c r="L2074" s="729">
        <v>1578.41</v>
      </c>
      <c r="M2074" s="729">
        <v>3156.82</v>
      </c>
      <c r="N2074" s="728">
        <v>2</v>
      </c>
      <c r="O2074" s="813">
        <v>0.5</v>
      </c>
      <c r="P2074" s="729">
        <v>3156.82</v>
      </c>
      <c r="Q2074" s="746">
        <v>1</v>
      </c>
      <c r="R2074" s="728">
        <v>2</v>
      </c>
      <c r="S2074" s="746">
        <v>1</v>
      </c>
      <c r="T2074" s="813">
        <v>0.5</v>
      </c>
      <c r="U2074" s="769">
        <v>1</v>
      </c>
    </row>
    <row r="2075" spans="1:21" ht="14.4" customHeight="1" x14ac:dyDescent="0.3">
      <c r="A2075" s="727">
        <v>32</v>
      </c>
      <c r="B2075" s="728" t="s">
        <v>2677</v>
      </c>
      <c r="C2075" s="728" t="s">
        <v>2683</v>
      </c>
      <c r="D2075" s="811" t="s">
        <v>5087</v>
      </c>
      <c r="E2075" s="812" t="s">
        <v>2710</v>
      </c>
      <c r="F2075" s="728" t="s">
        <v>2678</v>
      </c>
      <c r="G2075" s="728" t="s">
        <v>3780</v>
      </c>
      <c r="H2075" s="728" t="s">
        <v>568</v>
      </c>
      <c r="I2075" s="728" t="s">
        <v>4052</v>
      </c>
      <c r="J2075" s="728" t="s">
        <v>4053</v>
      </c>
      <c r="K2075" s="728" t="s">
        <v>4054</v>
      </c>
      <c r="L2075" s="729">
        <v>438.49</v>
      </c>
      <c r="M2075" s="729">
        <v>438.49</v>
      </c>
      <c r="N2075" s="728">
        <v>1</v>
      </c>
      <c r="O2075" s="813">
        <v>0.5</v>
      </c>
      <c r="P2075" s="729">
        <v>438.49</v>
      </c>
      <c r="Q2075" s="746">
        <v>1</v>
      </c>
      <c r="R2075" s="728">
        <v>1</v>
      </c>
      <c r="S2075" s="746">
        <v>1</v>
      </c>
      <c r="T2075" s="813">
        <v>0.5</v>
      </c>
      <c r="U2075" s="769">
        <v>1</v>
      </c>
    </row>
    <row r="2076" spans="1:21" ht="14.4" customHeight="1" x14ac:dyDescent="0.3">
      <c r="A2076" s="727">
        <v>32</v>
      </c>
      <c r="B2076" s="728" t="s">
        <v>2677</v>
      </c>
      <c r="C2076" s="728" t="s">
        <v>2683</v>
      </c>
      <c r="D2076" s="811" t="s">
        <v>5087</v>
      </c>
      <c r="E2076" s="812" t="s">
        <v>2710</v>
      </c>
      <c r="F2076" s="728" t="s">
        <v>2678</v>
      </c>
      <c r="G2076" s="728" t="s">
        <v>4057</v>
      </c>
      <c r="H2076" s="728" t="s">
        <v>661</v>
      </c>
      <c r="I2076" s="728" t="s">
        <v>4058</v>
      </c>
      <c r="J2076" s="728" t="s">
        <v>2512</v>
      </c>
      <c r="K2076" s="728" t="s">
        <v>4059</v>
      </c>
      <c r="L2076" s="729">
        <v>311.52999999999997</v>
      </c>
      <c r="M2076" s="729">
        <v>311.52999999999997</v>
      </c>
      <c r="N2076" s="728">
        <v>1</v>
      </c>
      <c r="O2076" s="813">
        <v>0.5</v>
      </c>
      <c r="P2076" s="729">
        <v>311.52999999999997</v>
      </c>
      <c r="Q2076" s="746">
        <v>1</v>
      </c>
      <c r="R2076" s="728">
        <v>1</v>
      </c>
      <c r="S2076" s="746">
        <v>1</v>
      </c>
      <c r="T2076" s="813">
        <v>0.5</v>
      </c>
      <c r="U2076" s="769">
        <v>1</v>
      </c>
    </row>
    <row r="2077" spans="1:21" ht="14.4" customHeight="1" x14ac:dyDescent="0.3">
      <c r="A2077" s="727">
        <v>32</v>
      </c>
      <c r="B2077" s="728" t="s">
        <v>2677</v>
      </c>
      <c r="C2077" s="728" t="s">
        <v>2683</v>
      </c>
      <c r="D2077" s="811" t="s">
        <v>5087</v>
      </c>
      <c r="E2077" s="812" t="s">
        <v>2710</v>
      </c>
      <c r="F2077" s="728" t="s">
        <v>2678</v>
      </c>
      <c r="G2077" s="728" t="s">
        <v>4057</v>
      </c>
      <c r="H2077" s="728" t="s">
        <v>568</v>
      </c>
      <c r="I2077" s="728" t="s">
        <v>4441</v>
      </c>
      <c r="J2077" s="728" t="s">
        <v>4442</v>
      </c>
      <c r="K2077" s="728" t="s">
        <v>4443</v>
      </c>
      <c r="L2077" s="729">
        <v>305.3</v>
      </c>
      <c r="M2077" s="729">
        <v>305.3</v>
      </c>
      <c r="N2077" s="728">
        <v>1</v>
      </c>
      <c r="O2077" s="813">
        <v>1</v>
      </c>
      <c r="P2077" s="729"/>
      <c r="Q2077" s="746">
        <v>0</v>
      </c>
      <c r="R2077" s="728"/>
      <c r="S2077" s="746">
        <v>0</v>
      </c>
      <c r="T2077" s="813"/>
      <c r="U2077" s="769">
        <v>0</v>
      </c>
    </row>
    <row r="2078" spans="1:21" ht="14.4" customHeight="1" x14ac:dyDescent="0.3">
      <c r="A2078" s="727">
        <v>32</v>
      </c>
      <c r="B2078" s="728" t="s">
        <v>2677</v>
      </c>
      <c r="C2078" s="728" t="s">
        <v>2683</v>
      </c>
      <c r="D2078" s="811" t="s">
        <v>5087</v>
      </c>
      <c r="E2078" s="812" t="s">
        <v>2710</v>
      </c>
      <c r="F2078" s="728" t="s">
        <v>2678</v>
      </c>
      <c r="G2078" s="728" t="s">
        <v>4444</v>
      </c>
      <c r="H2078" s="728" t="s">
        <v>568</v>
      </c>
      <c r="I2078" s="728" t="s">
        <v>4445</v>
      </c>
      <c r="J2078" s="728" t="s">
        <v>4446</v>
      </c>
      <c r="K2078" s="728" t="s">
        <v>4447</v>
      </c>
      <c r="L2078" s="729">
        <v>246.88</v>
      </c>
      <c r="M2078" s="729">
        <v>740.64</v>
      </c>
      <c r="N2078" s="728">
        <v>3</v>
      </c>
      <c r="O2078" s="813">
        <v>0.5</v>
      </c>
      <c r="P2078" s="729">
        <v>740.64</v>
      </c>
      <c r="Q2078" s="746">
        <v>1</v>
      </c>
      <c r="R2078" s="728">
        <v>3</v>
      </c>
      <c r="S2078" s="746">
        <v>1</v>
      </c>
      <c r="T2078" s="813">
        <v>0.5</v>
      </c>
      <c r="U2078" s="769">
        <v>1</v>
      </c>
    </row>
    <row r="2079" spans="1:21" ht="14.4" customHeight="1" x14ac:dyDescent="0.3">
      <c r="A2079" s="727">
        <v>32</v>
      </c>
      <c r="B2079" s="728" t="s">
        <v>2677</v>
      </c>
      <c r="C2079" s="728" t="s">
        <v>2683</v>
      </c>
      <c r="D2079" s="811" t="s">
        <v>5087</v>
      </c>
      <c r="E2079" s="812" t="s">
        <v>2710</v>
      </c>
      <c r="F2079" s="728" t="s">
        <v>2678</v>
      </c>
      <c r="G2079" s="728" t="s">
        <v>4448</v>
      </c>
      <c r="H2079" s="728" t="s">
        <v>568</v>
      </c>
      <c r="I2079" s="728" t="s">
        <v>4449</v>
      </c>
      <c r="J2079" s="728" t="s">
        <v>4450</v>
      </c>
      <c r="K2079" s="728" t="s">
        <v>2790</v>
      </c>
      <c r="L2079" s="729">
        <v>131.54</v>
      </c>
      <c r="M2079" s="729">
        <v>394.62</v>
      </c>
      <c r="N2079" s="728">
        <v>3</v>
      </c>
      <c r="O2079" s="813">
        <v>1.5</v>
      </c>
      <c r="P2079" s="729">
        <v>394.62</v>
      </c>
      <c r="Q2079" s="746">
        <v>1</v>
      </c>
      <c r="R2079" s="728">
        <v>3</v>
      </c>
      <c r="S2079" s="746">
        <v>1</v>
      </c>
      <c r="T2079" s="813">
        <v>1.5</v>
      </c>
      <c r="U2079" s="769">
        <v>1</v>
      </c>
    </row>
    <row r="2080" spans="1:21" ht="14.4" customHeight="1" x14ac:dyDescent="0.3">
      <c r="A2080" s="727">
        <v>32</v>
      </c>
      <c r="B2080" s="728" t="s">
        <v>2677</v>
      </c>
      <c r="C2080" s="728" t="s">
        <v>2683</v>
      </c>
      <c r="D2080" s="811" t="s">
        <v>5087</v>
      </c>
      <c r="E2080" s="812" t="s">
        <v>2710</v>
      </c>
      <c r="F2080" s="728" t="s">
        <v>2678</v>
      </c>
      <c r="G2080" s="728" t="s">
        <v>2873</v>
      </c>
      <c r="H2080" s="728" t="s">
        <v>568</v>
      </c>
      <c r="I2080" s="728" t="s">
        <v>3241</v>
      </c>
      <c r="J2080" s="728" t="s">
        <v>2936</v>
      </c>
      <c r="K2080" s="728" t="s">
        <v>3076</v>
      </c>
      <c r="L2080" s="729">
        <v>93.96</v>
      </c>
      <c r="M2080" s="729">
        <v>187.92</v>
      </c>
      <c r="N2080" s="728">
        <v>2</v>
      </c>
      <c r="O2080" s="813">
        <v>0.5</v>
      </c>
      <c r="P2080" s="729"/>
      <c r="Q2080" s="746">
        <v>0</v>
      </c>
      <c r="R2080" s="728"/>
      <c r="S2080" s="746">
        <v>0</v>
      </c>
      <c r="T2080" s="813"/>
      <c r="U2080" s="769">
        <v>0</v>
      </c>
    </row>
    <row r="2081" spans="1:21" ht="14.4" customHeight="1" x14ac:dyDescent="0.3">
      <c r="A2081" s="727">
        <v>32</v>
      </c>
      <c r="B2081" s="728" t="s">
        <v>2677</v>
      </c>
      <c r="C2081" s="728" t="s">
        <v>2683</v>
      </c>
      <c r="D2081" s="811" t="s">
        <v>5087</v>
      </c>
      <c r="E2081" s="812" t="s">
        <v>2710</v>
      </c>
      <c r="F2081" s="728" t="s">
        <v>2678</v>
      </c>
      <c r="G2081" s="728" t="s">
        <v>2873</v>
      </c>
      <c r="H2081" s="728" t="s">
        <v>568</v>
      </c>
      <c r="I2081" s="728" t="s">
        <v>4236</v>
      </c>
      <c r="J2081" s="728" t="s">
        <v>4237</v>
      </c>
      <c r="K2081" s="728" t="s">
        <v>4238</v>
      </c>
      <c r="L2081" s="729">
        <v>300.68</v>
      </c>
      <c r="M2081" s="729">
        <v>300.68</v>
      </c>
      <c r="N2081" s="728">
        <v>1</v>
      </c>
      <c r="O2081" s="813">
        <v>1</v>
      </c>
      <c r="P2081" s="729">
        <v>300.68</v>
      </c>
      <c r="Q2081" s="746">
        <v>1</v>
      </c>
      <c r="R2081" s="728">
        <v>1</v>
      </c>
      <c r="S2081" s="746">
        <v>1</v>
      </c>
      <c r="T2081" s="813">
        <v>1</v>
      </c>
      <c r="U2081" s="769">
        <v>1</v>
      </c>
    </row>
    <row r="2082" spans="1:21" ht="14.4" customHeight="1" x14ac:dyDescent="0.3">
      <c r="A2082" s="727">
        <v>32</v>
      </c>
      <c r="B2082" s="728" t="s">
        <v>2677</v>
      </c>
      <c r="C2082" s="728" t="s">
        <v>2683</v>
      </c>
      <c r="D2082" s="811" t="s">
        <v>5087</v>
      </c>
      <c r="E2082" s="812" t="s">
        <v>2710</v>
      </c>
      <c r="F2082" s="728" t="s">
        <v>2678</v>
      </c>
      <c r="G2082" s="728" t="s">
        <v>2873</v>
      </c>
      <c r="H2082" s="728" t="s">
        <v>568</v>
      </c>
      <c r="I2082" s="728" t="s">
        <v>3572</v>
      </c>
      <c r="J2082" s="728" t="s">
        <v>1250</v>
      </c>
      <c r="K2082" s="728" t="s">
        <v>3573</v>
      </c>
      <c r="L2082" s="729">
        <v>156.61000000000001</v>
      </c>
      <c r="M2082" s="729">
        <v>783.05000000000007</v>
      </c>
      <c r="N2082" s="728">
        <v>5</v>
      </c>
      <c r="O2082" s="813">
        <v>2</v>
      </c>
      <c r="P2082" s="729">
        <v>783.05000000000007</v>
      </c>
      <c r="Q2082" s="746">
        <v>1</v>
      </c>
      <c r="R2082" s="728">
        <v>5</v>
      </c>
      <c r="S2082" s="746">
        <v>1</v>
      </c>
      <c r="T2082" s="813">
        <v>2</v>
      </c>
      <c r="U2082" s="769">
        <v>1</v>
      </c>
    </row>
    <row r="2083" spans="1:21" ht="14.4" customHeight="1" x14ac:dyDescent="0.3">
      <c r="A2083" s="727">
        <v>32</v>
      </c>
      <c r="B2083" s="728" t="s">
        <v>2677</v>
      </c>
      <c r="C2083" s="728" t="s">
        <v>2683</v>
      </c>
      <c r="D2083" s="811" t="s">
        <v>5087</v>
      </c>
      <c r="E2083" s="812" t="s">
        <v>2710</v>
      </c>
      <c r="F2083" s="728" t="s">
        <v>2678</v>
      </c>
      <c r="G2083" s="728" t="s">
        <v>2873</v>
      </c>
      <c r="H2083" s="728" t="s">
        <v>568</v>
      </c>
      <c r="I2083" s="728" t="s">
        <v>4073</v>
      </c>
      <c r="J2083" s="728" t="s">
        <v>2936</v>
      </c>
      <c r="K2083" s="728" t="s">
        <v>3076</v>
      </c>
      <c r="L2083" s="729">
        <v>93.96</v>
      </c>
      <c r="M2083" s="729">
        <v>281.88</v>
      </c>
      <c r="N2083" s="728">
        <v>3</v>
      </c>
      <c r="O2083" s="813">
        <v>0.5</v>
      </c>
      <c r="P2083" s="729">
        <v>281.88</v>
      </c>
      <c r="Q2083" s="746">
        <v>1</v>
      </c>
      <c r="R2083" s="728">
        <v>3</v>
      </c>
      <c r="S2083" s="746">
        <v>1</v>
      </c>
      <c r="T2083" s="813">
        <v>0.5</v>
      </c>
      <c r="U2083" s="769">
        <v>1</v>
      </c>
    </row>
    <row r="2084" spans="1:21" ht="14.4" customHeight="1" x14ac:dyDescent="0.3">
      <c r="A2084" s="727">
        <v>32</v>
      </c>
      <c r="B2084" s="728" t="s">
        <v>2677</v>
      </c>
      <c r="C2084" s="728" t="s">
        <v>2683</v>
      </c>
      <c r="D2084" s="811" t="s">
        <v>5087</v>
      </c>
      <c r="E2084" s="812" t="s">
        <v>2710</v>
      </c>
      <c r="F2084" s="728" t="s">
        <v>2678</v>
      </c>
      <c r="G2084" s="728" t="s">
        <v>4451</v>
      </c>
      <c r="H2084" s="728" t="s">
        <v>568</v>
      </c>
      <c r="I2084" s="728" t="s">
        <v>4452</v>
      </c>
      <c r="J2084" s="728" t="s">
        <v>4453</v>
      </c>
      <c r="K2084" s="728" t="s">
        <v>4454</v>
      </c>
      <c r="L2084" s="729">
        <v>0</v>
      </c>
      <c r="M2084" s="729">
        <v>0</v>
      </c>
      <c r="N2084" s="728">
        <v>2</v>
      </c>
      <c r="O2084" s="813">
        <v>0.5</v>
      </c>
      <c r="P2084" s="729"/>
      <c r="Q2084" s="746"/>
      <c r="R2084" s="728"/>
      <c r="S2084" s="746">
        <v>0</v>
      </c>
      <c r="T2084" s="813"/>
      <c r="U2084" s="769">
        <v>0</v>
      </c>
    </row>
    <row r="2085" spans="1:21" ht="14.4" customHeight="1" x14ac:dyDescent="0.3">
      <c r="A2085" s="727">
        <v>32</v>
      </c>
      <c r="B2085" s="728" t="s">
        <v>2677</v>
      </c>
      <c r="C2085" s="728" t="s">
        <v>2683</v>
      </c>
      <c r="D2085" s="811" t="s">
        <v>5087</v>
      </c>
      <c r="E2085" s="812" t="s">
        <v>2710</v>
      </c>
      <c r="F2085" s="728" t="s">
        <v>2678</v>
      </c>
      <c r="G2085" s="728" t="s">
        <v>4451</v>
      </c>
      <c r="H2085" s="728" t="s">
        <v>568</v>
      </c>
      <c r="I2085" s="728" t="s">
        <v>4455</v>
      </c>
      <c r="J2085" s="728" t="s">
        <v>4456</v>
      </c>
      <c r="K2085" s="728" t="s">
        <v>4457</v>
      </c>
      <c r="L2085" s="729">
        <v>131.32</v>
      </c>
      <c r="M2085" s="729">
        <v>393.96</v>
      </c>
      <c r="N2085" s="728">
        <v>3</v>
      </c>
      <c r="O2085" s="813">
        <v>0.5</v>
      </c>
      <c r="P2085" s="729"/>
      <c r="Q2085" s="746">
        <v>0</v>
      </c>
      <c r="R2085" s="728"/>
      <c r="S2085" s="746">
        <v>0</v>
      </c>
      <c r="T2085" s="813"/>
      <c r="U2085" s="769">
        <v>0</v>
      </c>
    </row>
    <row r="2086" spans="1:21" ht="14.4" customHeight="1" x14ac:dyDescent="0.3">
      <c r="A2086" s="727">
        <v>32</v>
      </c>
      <c r="B2086" s="728" t="s">
        <v>2677</v>
      </c>
      <c r="C2086" s="728" t="s">
        <v>2683</v>
      </c>
      <c r="D2086" s="811" t="s">
        <v>5087</v>
      </c>
      <c r="E2086" s="812" t="s">
        <v>2710</v>
      </c>
      <c r="F2086" s="728" t="s">
        <v>2678</v>
      </c>
      <c r="G2086" s="728" t="s">
        <v>4458</v>
      </c>
      <c r="H2086" s="728" t="s">
        <v>568</v>
      </c>
      <c r="I2086" s="728" t="s">
        <v>4459</v>
      </c>
      <c r="J2086" s="728" t="s">
        <v>4460</v>
      </c>
      <c r="K2086" s="728" t="s">
        <v>4461</v>
      </c>
      <c r="L2086" s="729">
        <v>43.94</v>
      </c>
      <c r="M2086" s="729">
        <v>43.94</v>
      </c>
      <c r="N2086" s="728">
        <v>1</v>
      </c>
      <c r="O2086" s="813">
        <v>0.5</v>
      </c>
      <c r="P2086" s="729">
        <v>43.94</v>
      </c>
      <c r="Q2086" s="746">
        <v>1</v>
      </c>
      <c r="R2086" s="728">
        <v>1</v>
      </c>
      <c r="S2086" s="746">
        <v>1</v>
      </c>
      <c r="T2086" s="813">
        <v>0.5</v>
      </c>
      <c r="U2086" s="769">
        <v>1</v>
      </c>
    </row>
    <row r="2087" spans="1:21" ht="14.4" customHeight="1" x14ac:dyDescent="0.3">
      <c r="A2087" s="727">
        <v>32</v>
      </c>
      <c r="B2087" s="728" t="s">
        <v>2677</v>
      </c>
      <c r="C2087" s="728" t="s">
        <v>2683</v>
      </c>
      <c r="D2087" s="811" t="s">
        <v>5087</v>
      </c>
      <c r="E2087" s="812" t="s">
        <v>2710</v>
      </c>
      <c r="F2087" s="728" t="s">
        <v>2678</v>
      </c>
      <c r="G2087" s="728" t="s">
        <v>2784</v>
      </c>
      <c r="H2087" s="728" t="s">
        <v>568</v>
      </c>
      <c r="I2087" s="728" t="s">
        <v>2273</v>
      </c>
      <c r="J2087" s="728" t="s">
        <v>2272</v>
      </c>
      <c r="K2087" s="728" t="s">
        <v>2274</v>
      </c>
      <c r="L2087" s="729">
        <v>1427.23</v>
      </c>
      <c r="M2087" s="729">
        <v>15699.530000000002</v>
      </c>
      <c r="N2087" s="728">
        <v>11</v>
      </c>
      <c r="O2087" s="813">
        <v>3.5</v>
      </c>
      <c r="P2087" s="729">
        <v>15699.530000000002</v>
      </c>
      <c r="Q2087" s="746">
        <v>1</v>
      </c>
      <c r="R2087" s="728">
        <v>11</v>
      </c>
      <c r="S2087" s="746">
        <v>1</v>
      </c>
      <c r="T2087" s="813">
        <v>3.5</v>
      </c>
      <c r="U2087" s="769">
        <v>1</v>
      </c>
    </row>
    <row r="2088" spans="1:21" ht="14.4" customHeight="1" x14ac:dyDescent="0.3">
      <c r="A2088" s="727">
        <v>32</v>
      </c>
      <c r="B2088" s="728" t="s">
        <v>2677</v>
      </c>
      <c r="C2088" s="728" t="s">
        <v>2683</v>
      </c>
      <c r="D2088" s="811" t="s">
        <v>5087</v>
      </c>
      <c r="E2088" s="812" t="s">
        <v>2710</v>
      </c>
      <c r="F2088" s="728" t="s">
        <v>2678</v>
      </c>
      <c r="G2088" s="728" t="s">
        <v>3109</v>
      </c>
      <c r="H2088" s="728" t="s">
        <v>568</v>
      </c>
      <c r="I2088" s="728" t="s">
        <v>4462</v>
      </c>
      <c r="J2088" s="728" t="s">
        <v>4463</v>
      </c>
      <c r="K2088" s="728" t="s">
        <v>4464</v>
      </c>
      <c r="L2088" s="729">
        <v>359.21</v>
      </c>
      <c r="M2088" s="729">
        <v>359.21</v>
      </c>
      <c r="N2088" s="728">
        <v>1</v>
      </c>
      <c r="O2088" s="813">
        <v>0.5</v>
      </c>
      <c r="P2088" s="729">
        <v>359.21</v>
      </c>
      <c r="Q2088" s="746">
        <v>1</v>
      </c>
      <c r="R2088" s="728">
        <v>1</v>
      </c>
      <c r="S2088" s="746">
        <v>1</v>
      </c>
      <c r="T2088" s="813">
        <v>0.5</v>
      </c>
      <c r="U2088" s="769">
        <v>1</v>
      </c>
    </row>
    <row r="2089" spans="1:21" ht="14.4" customHeight="1" x14ac:dyDescent="0.3">
      <c r="A2089" s="727">
        <v>32</v>
      </c>
      <c r="B2089" s="728" t="s">
        <v>2677</v>
      </c>
      <c r="C2089" s="728" t="s">
        <v>2683</v>
      </c>
      <c r="D2089" s="811" t="s">
        <v>5087</v>
      </c>
      <c r="E2089" s="812" t="s">
        <v>2710</v>
      </c>
      <c r="F2089" s="728" t="s">
        <v>2678</v>
      </c>
      <c r="G2089" s="728" t="s">
        <v>3109</v>
      </c>
      <c r="H2089" s="728" t="s">
        <v>568</v>
      </c>
      <c r="I2089" s="728" t="s">
        <v>4462</v>
      </c>
      <c r="J2089" s="728" t="s">
        <v>4463</v>
      </c>
      <c r="K2089" s="728" t="s">
        <v>4464</v>
      </c>
      <c r="L2089" s="729">
        <v>305.3</v>
      </c>
      <c r="M2089" s="729">
        <v>305.3</v>
      </c>
      <c r="N2089" s="728">
        <v>1</v>
      </c>
      <c r="O2089" s="813">
        <v>1</v>
      </c>
      <c r="P2089" s="729">
        <v>305.3</v>
      </c>
      <c r="Q2089" s="746">
        <v>1</v>
      </c>
      <c r="R2089" s="728">
        <v>1</v>
      </c>
      <c r="S2089" s="746">
        <v>1</v>
      </c>
      <c r="T2089" s="813">
        <v>1</v>
      </c>
      <c r="U2089" s="769">
        <v>1</v>
      </c>
    </row>
    <row r="2090" spans="1:21" ht="14.4" customHeight="1" x14ac:dyDescent="0.3">
      <c r="A2090" s="727">
        <v>32</v>
      </c>
      <c r="B2090" s="728" t="s">
        <v>2677</v>
      </c>
      <c r="C2090" s="728" t="s">
        <v>2683</v>
      </c>
      <c r="D2090" s="811" t="s">
        <v>5087</v>
      </c>
      <c r="E2090" s="812" t="s">
        <v>2710</v>
      </c>
      <c r="F2090" s="728" t="s">
        <v>2678</v>
      </c>
      <c r="G2090" s="728" t="s">
        <v>3109</v>
      </c>
      <c r="H2090" s="728" t="s">
        <v>568</v>
      </c>
      <c r="I2090" s="728" t="s">
        <v>4465</v>
      </c>
      <c r="J2090" s="728" t="s">
        <v>4463</v>
      </c>
      <c r="K2090" s="728" t="s">
        <v>4183</v>
      </c>
      <c r="L2090" s="729">
        <v>93.46</v>
      </c>
      <c r="M2090" s="729">
        <v>93.46</v>
      </c>
      <c r="N2090" s="728">
        <v>1</v>
      </c>
      <c r="O2090" s="813">
        <v>0.5</v>
      </c>
      <c r="P2090" s="729">
        <v>93.46</v>
      </c>
      <c r="Q2090" s="746">
        <v>1</v>
      </c>
      <c r="R2090" s="728">
        <v>1</v>
      </c>
      <c r="S2090" s="746">
        <v>1</v>
      </c>
      <c r="T2090" s="813">
        <v>0.5</v>
      </c>
      <c r="U2090" s="769">
        <v>1</v>
      </c>
    </row>
    <row r="2091" spans="1:21" ht="14.4" customHeight="1" x14ac:dyDescent="0.3">
      <c r="A2091" s="727">
        <v>32</v>
      </c>
      <c r="B2091" s="728" t="s">
        <v>2677</v>
      </c>
      <c r="C2091" s="728" t="s">
        <v>2683</v>
      </c>
      <c r="D2091" s="811" t="s">
        <v>5087</v>
      </c>
      <c r="E2091" s="812" t="s">
        <v>2710</v>
      </c>
      <c r="F2091" s="728" t="s">
        <v>2678</v>
      </c>
      <c r="G2091" s="728" t="s">
        <v>4075</v>
      </c>
      <c r="H2091" s="728" t="s">
        <v>568</v>
      </c>
      <c r="I2091" s="728" t="s">
        <v>4466</v>
      </c>
      <c r="J2091" s="728" t="s">
        <v>4467</v>
      </c>
      <c r="K2091" s="728" t="s">
        <v>4468</v>
      </c>
      <c r="L2091" s="729">
        <v>261.04000000000002</v>
      </c>
      <c r="M2091" s="729">
        <v>522.08000000000004</v>
      </c>
      <c r="N2091" s="728">
        <v>2</v>
      </c>
      <c r="O2091" s="813">
        <v>1</v>
      </c>
      <c r="P2091" s="729">
        <v>522.08000000000004</v>
      </c>
      <c r="Q2091" s="746">
        <v>1</v>
      </c>
      <c r="R2091" s="728">
        <v>2</v>
      </c>
      <c r="S2091" s="746">
        <v>1</v>
      </c>
      <c r="T2091" s="813">
        <v>1</v>
      </c>
      <c r="U2091" s="769">
        <v>1</v>
      </c>
    </row>
    <row r="2092" spans="1:21" ht="14.4" customHeight="1" x14ac:dyDescent="0.3">
      <c r="A2092" s="727">
        <v>32</v>
      </c>
      <c r="B2092" s="728" t="s">
        <v>2677</v>
      </c>
      <c r="C2092" s="728" t="s">
        <v>2683</v>
      </c>
      <c r="D2092" s="811" t="s">
        <v>5087</v>
      </c>
      <c r="E2092" s="812" t="s">
        <v>2710</v>
      </c>
      <c r="F2092" s="728" t="s">
        <v>2678</v>
      </c>
      <c r="G2092" s="728" t="s">
        <v>4075</v>
      </c>
      <c r="H2092" s="728" t="s">
        <v>568</v>
      </c>
      <c r="I2092" s="728" t="s">
        <v>4469</v>
      </c>
      <c r="J2092" s="728" t="s">
        <v>4470</v>
      </c>
      <c r="K2092" s="728" t="s">
        <v>4471</v>
      </c>
      <c r="L2092" s="729">
        <v>435.04</v>
      </c>
      <c r="M2092" s="729">
        <v>435.04</v>
      </c>
      <c r="N2092" s="728">
        <v>1</v>
      </c>
      <c r="O2092" s="813">
        <v>0.5</v>
      </c>
      <c r="P2092" s="729">
        <v>435.04</v>
      </c>
      <c r="Q2092" s="746">
        <v>1</v>
      </c>
      <c r="R2092" s="728">
        <v>1</v>
      </c>
      <c r="S2092" s="746">
        <v>1</v>
      </c>
      <c r="T2092" s="813">
        <v>0.5</v>
      </c>
      <c r="U2092" s="769">
        <v>1</v>
      </c>
    </row>
    <row r="2093" spans="1:21" ht="14.4" customHeight="1" x14ac:dyDescent="0.3">
      <c r="A2093" s="727">
        <v>32</v>
      </c>
      <c r="B2093" s="728" t="s">
        <v>2677</v>
      </c>
      <c r="C2093" s="728" t="s">
        <v>2683</v>
      </c>
      <c r="D2093" s="811" t="s">
        <v>5087</v>
      </c>
      <c r="E2093" s="812" t="s">
        <v>2710</v>
      </c>
      <c r="F2093" s="728" t="s">
        <v>2678</v>
      </c>
      <c r="G2093" s="728" t="s">
        <v>3244</v>
      </c>
      <c r="H2093" s="728" t="s">
        <v>568</v>
      </c>
      <c r="I2093" s="728" t="s">
        <v>3245</v>
      </c>
      <c r="J2093" s="728" t="s">
        <v>743</v>
      </c>
      <c r="K2093" s="728" t="s">
        <v>3246</v>
      </c>
      <c r="L2093" s="729">
        <v>271.94</v>
      </c>
      <c r="M2093" s="729">
        <v>6526.5599999999986</v>
      </c>
      <c r="N2093" s="728">
        <v>24</v>
      </c>
      <c r="O2093" s="813">
        <v>14</v>
      </c>
      <c r="P2093" s="729">
        <v>5166.8599999999988</v>
      </c>
      <c r="Q2093" s="746">
        <v>0.79166666666666663</v>
      </c>
      <c r="R2093" s="728">
        <v>19</v>
      </c>
      <c r="S2093" s="746">
        <v>0.79166666666666663</v>
      </c>
      <c r="T2093" s="813">
        <v>11</v>
      </c>
      <c r="U2093" s="769">
        <v>0.7857142857142857</v>
      </c>
    </row>
    <row r="2094" spans="1:21" ht="14.4" customHeight="1" x14ac:dyDescent="0.3">
      <c r="A2094" s="727">
        <v>32</v>
      </c>
      <c r="B2094" s="728" t="s">
        <v>2677</v>
      </c>
      <c r="C2094" s="728" t="s">
        <v>2683</v>
      </c>
      <c r="D2094" s="811" t="s">
        <v>5087</v>
      </c>
      <c r="E2094" s="812" t="s">
        <v>2710</v>
      </c>
      <c r="F2094" s="728" t="s">
        <v>2678</v>
      </c>
      <c r="G2094" s="728" t="s">
        <v>3244</v>
      </c>
      <c r="H2094" s="728" t="s">
        <v>568</v>
      </c>
      <c r="I2094" s="728" t="s">
        <v>3247</v>
      </c>
      <c r="J2094" s="728" t="s">
        <v>3248</v>
      </c>
      <c r="K2094" s="728" t="s">
        <v>3249</v>
      </c>
      <c r="L2094" s="729">
        <v>151.62</v>
      </c>
      <c r="M2094" s="729">
        <v>303.24</v>
      </c>
      <c r="N2094" s="728">
        <v>2</v>
      </c>
      <c r="O2094" s="813">
        <v>1</v>
      </c>
      <c r="P2094" s="729">
        <v>303.24</v>
      </c>
      <c r="Q2094" s="746">
        <v>1</v>
      </c>
      <c r="R2094" s="728">
        <v>2</v>
      </c>
      <c r="S2094" s="746">
        <v>1</v>
      </c>
      <c r="T2094" s="813">
        <v>1</v>
      </c>
      <c r="U2094" s="769">
        <v>1</v>
      </c>
    </row>
    <row r="2095" spans="1:21" ht="14.4" customHeight="1" x14ac:dyDescent="0.3">
      <c r="A2095" s="727">
        <v>32</v>
      </c>
      <c r="B2095" s="728" t="s">
        <v>2677</v>
      </c>
      <c r="C2095" s="728" t="s">
        <v>2683</v>
      </c>
      <c r="D2095" s="811" t="s">
        <v>5087</v>
      </c>
      <c r="E2095" s="812" t="s">
        <v>2710</v>
      </c>
      <c r="F2095" s="728" t="s">
        <v>2678</v>
      </c>
      <c r="G2095" s="728" t="s">
        <v>3244</v>
      </c>
      <c r="H2095" s="728" t="s">
        <v>568</v>
      </c>
      <c r="I2095" s="728" t="s">
        <v>4083</v>
      </c>
      <c r="J2095" s="728" t="s">
        <v>1590</v>
      </c>
      <c r="K2095" s="728" t="s">
        <v>4084</v>
      </c>
      <c r="L2095" s="729">
        <v>0</v>
      </c>
      <c r="M2095" s="729">
        <v>0</v>
      </c>
      <c r="N2095" s="728">
        <v>1</v>
      </c>
      <c r="O2095" s="813">
        <v>1</v>
      </c>
      <c r="P2095" s="729">
        <v>0</v>
      </c>
      <c r="Q2095" s="746"/>
      <c r="R2095" s="728">
        <v>1</v>
      </c>
      <c r="S2095" s="746">
        <v>1</v>
      </c>
      <c r="T2095" s="813">
        <v>1</v>
      </c>
      <c r="U2095" s="769">
        <v>1</v>
      </c>
    </row>
    <row r="2096" spans="1:21" ht="14.4" customHeight="1" x14ac:dyDescent="0.3">
      <c r="A2096" s="727">
        <v>32</v>
      </c>
      <c r="B2096" s="728" t="s">
        <v>2677</v>
      </c>
      <c r="C2096" s="728" t="s">
        <v>2683</v>
      </c>
      <c r="D2096" s="811" t="s">
        <v>5087</v>
      </c>
      <c r="E2096" s="812" t="s">
        <v>2710</v>
      </c>
      <c r="F2096" s="728" t="s">
        <v>2678</v>
      </c>
      <c r="G2096" s="728" t="s">
        <v>3244</v>
      </c>
      <c r="H2096" s="728" t="s">
        <v>568</v>
      </c>
      <c r="I2096" s="728" t="s">
        <v>4472</v>
      </c>
      <c r="J2096" s="728" t="s">
        <v>4473</v>
      </c>
      <c r="K2096" s="728" t="s">
        <v>4474</v>
      </c>
      <c r="L2096" s="729">
        <v>0</v>
      </c>
      <c r="M2096" s="729">
        <v>0</v>
      </c>
      <c r="N2096" s="728">
        <v>3</v>
      </c>
      <c r="O2096" s="813">
        <v>1</v>
      </c>
      <c r="P2096" s="729"/>
      <c r="Q2096" s="746"/>
      <c r="R2096" s="728"/>
      <c r="S2096" s="746">
        <v>0</v>
      </c>
      <c r="T2096" s="813"/>
      <c r="U2096" s="769">
        <v>0</v>
      </c>
    </row>
    <row r="2097" spans="1:21" ht="14.4" customHeight="1" x14ac:dyDescent="0.3">
      <c r="A2097" s="727">
        <v>32</v>
      </c>
      <c r="B2097" s="728" t="s">
        <v>2677</v>
      </c>
      <c r="C2097" s="728" t="s">
        <v>2683</v>
      </c>
      <c r="D2097" s="811" t="s">
        <v>5087</v>
      </c>
      <c r="E2097" s="812" t="s">
        <v>2710</v>
      </c>
      <c r="F2097" s="728" t="s">
        <v>2678</v>
      </c>
      <c r="G2097" s="728" t="s">
        <v>3244</v>
      </c>
      <c r="H2097" s="728" t="s">
        <v>568</v>
      </c>
      <c r="I2097" s="728" t="s">
        <v>4475</v>
      </c>
      <c r="J2097" s="728" t="s">
        <v>3248</v>
      </c>
      <c r="K2097" s="728" t="s">
        <v>4476</v>
      </c>
      <c r="L2097" s="729">
        <v>0</v>
      </c>
      <c r="M2097" s="729">
        <v>0</v>
      </c>
      <c r="N2097" s="728">
        <v>2</v>
      </c>
      <c r="O2097" s="813">
        <v>1</v>
      </c>
      <c r="P2097" s="729">
        <v>0</v>
      </c>
      <c r="Q2097" s="746"/>
      <c r="R2097" s="728">
        <v>1</v>
      </c>
      <c r="S2097" s="746">
        <v>0.5</v>
      </c>
      <c r="T2097" s="813">
        <v>0.5</v>
      </c>
      <c r="U2097" s="769">
        <v>0.5</v>
      </c>
    </row>
    <row r="2098" spans="1:21" ht="14.4" customHeight="1" x14ac:dyDescent="0.3">
      <c r="A2098" s="727">
        <v>32</v>
      </c>
      <c r="B2098" s="728" t="s">
        <v>2677</v>
      </c>
      <c r="C2098" s="728" t="s">
        <v>2683</v>
      </c>
      <c r="D2098" s="811" t="s">
        <v>5087</v>
      </c>
      <c r="E2098" s="812" t="s">
        <v>2710</v>
      </c>
      <c r="F2098" s="728" t="s">
        <v>2678</v>
      </c>
      <c r="G2098" s="728" t="s">
        <v>3244</v>
      </c>
      <c r="H2098" s="728" t="s">
        <v>568</v>
      </c>
      <c r="I2098" s="728" t="s">
        <v>3405</v>
      </c>
      <c r="J2098" s="728" t="s">
        <v>3406</v>
      </c>
      <c r="K2098" s="728" t="s">
        <v>3407</v>
      </c>
      <c r="L2098" s="729">
        <v>0</v>
      </c>
      <c r="M2098" s="729">
        <v>0</v>
      </c>
      <c r="N2098" s="728">
        <v>1</v>
      </c>
      <c r="O2098" s="813">
        <v>0.5</v>
      </c>
      <c r="P2098" s="729"/>
      <c r="Q2098" s="746"/>
      <c r="R2098" s="728"/>
      <c r="S2098" s="746">
        <v>0</v>
      </c>
      <c r="T2098" s="813"/>
      <c r="U2098" s="769">
        <v>0</v>
      </c>
    </row>
    <row r="2099" spans="1:21" ht="14.4" customHeight="1" x14ac:dyDescent="0.3">
      <c r="A2099" s="727">
        <v>32</v>
      </c>
      <c r="B2099" s="728" t="s">
        <v>2677</v>
      </c>
      <c r="C2099" s="728" t="s">
        <v>2683</v>
      </c>
      <c r="D2099" s="811" t="s">
        <v>5087</v>
      </c>
      <c r="E2099" s="812" t="s">
        <v>2710</v>
      </c>
      <c r="F2099" s="728" t="s">
        <v>2678</v>
      </c>
      <c r="G2099" s="728" t="s">
        <v>3244</v>
      </c>
      <c r="H2099" s="728" t="s">
        <v>568</v>
      </c>
      <c r="I2099" s="728" t="s">
        <v>3408</v>
      </c>
      <c r="J2099" s="728" t="s">
        <v>3248</v>
      </c>
      <c r="K2099" s="728" t="s">
        <v>3409</v>
      </c>
      <c r="L2099" s="729">
        <v>296.55</v>
      </c>
      <c r="M2099" s="729">
        <v>889.65000000000009</v>
      </c>
      <c r="N2099" s="728">
        <v>3</v>
      </c>
      <c r="O2099" s="813">
        <v>2</v>
      </c>
      <c r="P2099" s="729">
        <v>593.1</v>
      </c>
      <c r="Q2099" s="746">
        <v>0.66666666666666663</v>
      </c>
      <c r="R2099" s="728">
        <v>2</v>
      </c>
      <c r="S2099" s="746">
        <v>0.66666666666666663</v>
      </c>
      <c r="T2099" s="813">
        <v>1.5</v>
      </c>
      <c r="U2099" s="769">
        <v>0.75</v>
      </c>
    </row>
    <row r="2100" spans="1:21" ht="14.4" customHeight="1" x14ac:dyDescent="0.3">
      <c r="A2100" s="727">
        <v>32</v>
      </c>
      <c r="B2100" s="728" t="s">
        <v>2677</v>
      </c>
      <c r="C2100" s="728" t="s">
        <v>2683</v>
      </c>
      <c r="D2100" s="811" t="s">
        <v>5087</v>
      </c>
      <c r="E2100" s="812" t="s">
        <v>2710</v>
      </c>
      <c r="F2100" s="728" t="s">
        <v>2678</v>
      </c>
      <c r="G2100" s="728" t="s">
        <v>3244</v>
      </c>
      <c r="H2100" s="728" t="s">
        <v>568</v>
      </c>
      <c r="I2100" s="728" t="s">
        <v>4477</v>
      </c>
      <c r="J2100" s="728" t="s">
        <v>3248</v>
      </c>
      <c r="K2100" s="728" t="s">
        <v>4478</v>
      </c>
      <c r="L2100" s="729">
        <v>0</v>
      </c>
      <c r="M2100" s="729">
        <v>0</v>
      </c>
      <c r="N2100" s="728">
        <v>1</v>
      </c>
      <c r="O2100" s="813">
        <v>1</v>
      </c>
      <c r="P2100" s="729">
        <v>0</v>
      </c>
      <c r="Q2100" s="746"/>
      <c r="R2100" s="728">
        <v>1</v>
      </c>
      <c r="S2100" s="746">
        <v>1</v>
      </c>
      <c r="T2100" s="813">
        <v>1</v>
      </c>
      <c r="U2100" s="769">
        <v>1</v>
      </c>
    </row>
    <row r="2101" spans="1:21" ht="14.4" customHeight="1" x14ac:dyDescent="0.3">
      <c r="A2101" s="727">
        <v>32</v>
      </c>
      <c r="B2101" s="728" t="s">
        <v>2677</v>
      </c>
      <c r="C2101" s="728" t="s">
        <v>2683</v>
      </c>
      <c r="D2101" s="811" t="s">
        <v>5087</v>
      </c>
      <c r="E2101" s="812" t="s">
        <v>2710</v>
      </c>
      <c r="F2101" s="728" t="s">
        <v>2678</v>
      </c>
      <c r="G2101" s="728" t="s">
        <v>4239</v>
      </c>
      <c r="H2101" s="728" t="s">
        <v>661</v>
      </c>
      <c r="I2101" s="728" t="s">
        <v>4240</v>
      </c>
      <c r="J2101" s="728" t="s">
        <v>4241</v>
      </c>
      <c r="K2101" s="728" t="s">
        <v>4129</v>
      </c>
      <c r="L2101" s="729">
        <v>0</v>
      </c>
      <c r="M2101" s="729">
        <v>0</v>
      </c>
      <c r="N2101" s="728">
        <v>1</v>
      </c>
      <c r="O2101" s="813">
        <v>0.5</v>
      </c>
      <c r="P2101" s="729"/>
      <c r="Q2101" s="746"/>
      <c r="R2101" s="728"/>
      <c r="S2101" s="746">
        <v>0</v>
      </c>
      <c r="T2101" s="813"/>
      <c r="U2101" s="769">
        <v>0</v>
      </c>
    </row>
    <row r="2102" spans="1:21" ht="14.4" customHeight="1" x14ac:dyDescent="0.3">
      <c r="A2102" s="727">
        <v>32</v>
      </c>
      <c r="B2102" s="728" t="s">
        <v>2677</v>
      </c>
      <c r="C2102" s="728" t="s">
        <v>2683</v>
      </c>
      <c r="D2102" s="811" t="s">
        <v>5087</v>
      </c>
      <c r="E2102" s="812" t="s">
        <v>2710</v>
      </c>
      <c r="F2102" s="728" t="s">
        <v>2678</v>
      </c>
      <c r="G2102" s="728" t="s">
        <v>1303</v>
      </c>
      <c r="H2102" s="728" t="s">
        <v>661</v>
      </c>
      <c r="I2102" s="728" t="s">
        <v>3410</v>
      </c>
      <c r="J2102" s="728" t="s">
        <v>2131</v>
      </c>
      <c r="K2102" s="728" t="s">
        <v>3411</v>
      </c>
      <c r="L2102" s="729">
        <v>184.74</v>
      </c>
      <c r="M2102" s="729">
        <v>184.74</v>
      </c>
      <c r="N2102" s="728">
        <v>1</v>
      </c>
      <c r="O2102" s="813">
        <v>0.5</v>
      </c>
      <c r="P2102" s="729"/>
      <c r="Q2102" s="746">
        <v>0</v>
      </c>
      <c r="R2102" s="728"/>
      <c r="S2102" s="746">
        <v>0</v>
      </c>
      <c r="T2102" s="813"/>
      <c r="U2102" s="769">
        <v>0</v>
      </c>
    </row>
    <row r="2103" spans="1:21" ht="14.4" customHeight="1" x14ac:dyDescent="0.3">
      <c r="A2103" s="727">
        <v>32</v>
      </c>
      <c r="B2103" s="728" t="s">
        <v>2677</v>
      </c>
      <c r="C2103" s="728" t="s">
        <v>2683</v>
      </c>
      <c r="D2103" s="811" t="s">
        <v>5087</v>
      </c>
      <c r="E2103" s="812" t="s">
        <v>2710</v>
      </c>
      <c r="F2103" s="728" t="s">
        <v>2678</v>
      </c>
      <c r="G2103" s="728" t="s">
        <v>2877</v>
      </c>
      <c r="H2103" s="728" t="s">
        <v>661</v>
      </c>
      <c r="I2103" s="728" t="s">
        <v>2357</v>
      </c>
      <c r="J2103" s="728" t="s">
        <v>1325</v>
      </c>
      <c r="K2103" s="728" t="s">
        <v>2358</v>
      </c>
      <c r="L2103" s="729">
        <v>0</v>
      </c>
      <c r="M2103" s="729">
        <v>0</v>
      </c>
      <c r="N2103" s="728">
        <v>1</v>
      </c>
      <c r="O2103" s="813">
        <v>1</v>
      </c>
      <c r="P2103" s="729">
        <v>0</v>
      </c>
      <c r="Q2103" s="746"/>
      <c r="R2103" s="728">
        <v>1</v>
      </c>
      <c r="S2103" s="746">
        <v>1</v>
      </c>
      <c r="T2103" s="813">
        <v>1</v>
      </c>
      <c r="U2103" s="769">
        <v>1</v>
      </c>
    </row>
    <row r="2104" spans="1:21" ht="14.4" customHeight="1" x14ac:dyDescent="0.3">
      <c r="A2104" s="727">
        <v>32</v>
      </c>
      <c r="B2104" s="728" t="s">
        <v>2677</v>
      </c>
      <c r="C2104" s="728" t="s">
        <v>2683</v>
      </c>
      <c r="D2104" s="811" t="s">
        <v>5087</v>
      </c>
      <c r="E2104" s="812" t="s">
        <v>2710</v>
      </c>
      <c r="F2104" s="728" t="s">
        <v>2678</v>
      </c>
      <c r="G2104" s="728" t="s">
        <v>2877</v>
      </c>
      <c r="H2104" s="728" t="s">
        <v>661</v>
      </c>
      <c r="I2104" s="728" t="s">
        <v>2359</v>
      </c>
      <c r="J2104" s="728" t="s">
        <v>1325</v>
      </c>
      <c r="K2104" s="728" t="s">
        <v>2360</v>
      </c>
      <c r="L2104" s="729">
        <v>0</v>
      </c>
      <c r="M2104" s="729">
        <v>0</v>
      </c>
      <c r="N2104" s="728">
        <v>2</v>
      </c>
      <c r="O2104" s="813">
        <v>1.5</v>
      </c>
      <c r="P2104" s="729">
        <v>0</v>
      </c>
      <c r="Q2104" s="746"/>
      <c r="R2104" s="728">
        <v>1</v>
      </c>
      <c r="S2104" s="746">
        <v>0.5</v>
      </c>
      <c r="T2104" s="813">
        <v>0.5</v>
      </c>
      <c r="U2104" s="769">
        <v>0.33333333333333331</v>
      </c>
    </row>
    <row r="2105" spans="1:21" ht="14.4" customHeight="1" x14ac:dyDescent="0.3">
      <c r="A2105" s="727">
        <v>32</v>
      </c>
      <c r="B2105" s="728" t="s">
        <v>2677</v>
      </c>
      <c r="C2105" s="728" t="s">
        <v>2683</v>
      </c>
      <c r="D2105" s="811" t="s">
        <v>5087</v>
      </c>
      <c r="E2105" s="812" t="s">
        <v>2710</v>
      </c>
      <c r="F2105" s="728" t="s">
        <v>2678</v>
      </c>
      <c r="G2105" s="728" t="s">
        <v>2877</v>
      </c>
      <c r="H2105" s="728" t="s">
        <v>568</v>
      </c>
      <c r="I2105" s="728" t="s">
        <v>4479</v>
      </c>
      <c r="J2105" s="728" t="s">
        <v>4480</v>
      </c>
      <c r="K2105" s="728" t="s">
        <v>2360</v>
      </c>
      <c r="L2105" s="729">
        <v>0</v>
      </c>
      <c r="M2105" s="729">
        <v>0</v>
      </c>
      <c r="N2105" s="728">
        <v>1</v>
      </c>
      <c r="O2105" s="813">
        <v>1</v>
      </c>
      <c r="P2105" s="729"/>
      <c r="Q2105" s="746"/>
      <c r="R2105" s="728"/>
      <c r="S2105" s="746">
        <v>0</v>
      </c>
      <c r="T2105" s="813"/>
      <c r="U2105" s="769">
        <v>0</v>
      </c>
    </row>
    <row r="2106" spans="1:21" ht="14.4" customHeight="1" x14ac:dyDescent="0.3">
      <c r="A2106" s="727">
        <v>32</v>
      </c>
      <c r="B2106" s="728" t="s">
        <v>2677</v>
      </c>
      <c r="C2106" s="728" t="s">
        <v>2683</v>
      </c>
      <c r="D2106" s="811" t="s">
        <v>5087</v>
      </c>
      <c r="E2106" s="812" t="s">
        <v>2710</v>
      </c>
      <c r="F2106" s="728" t="s">
        <v>2678</v>
      </c>
      <c r="G2106" s="728" t="s">
        <v>2877</v>
      </c>
      <c r="H2106" s="728" t="s">
        <v>568</v>
      </c>
      <c r="I2106" s="728" t="s">
        <v>4481</v>
      </c>
      <c r="J2106" s="728" t="s">
        <v>1325</v>
      </c>
      <c r="K2106" s="728" t="s">
        <v>2187</v>
      </c>
      <c r="L2106" s="729">
        <v>0</v>
      </c>
      <c r="M2106" s="729">
        <v>0</v>
      </c>
      <c r="N2106" s="728">
        <v>2</v>
      </c>
      <c r="O2106" s="813">
        <v>1</v>
      </c>
      <c r="P2106" s="729"/>
      <c r="Q2106" s="746"/>
      <c r="R2106" s="728"/>
      <c r="S2106" s="746">
        <v>0</v>
      </c>
      <c r="T2106" s="813"/>
      <c r="U2106" s="769">
        <v>0</v>
      </c>
    </row>
    <row r="2107" spans="1:21" ht="14.4" customHeight="1" x14ac:dyDescent="0.3">
      <c r="A2107" s="727">
        <v>32</v>
      </c>
      <c r="B2107" s="728" t="s">
        <v>2677</v>
      </c>
      <c r="C2107" s="728" t="s">
        <v>2683</v>
      </c>
      <c r="D2107" s="811" t="s">
        <v>5087</v>
      </c>
      <c r="E2107" s="812" t="s">
        <v>2710</v>
      </c>
      <c r="F2107" s="728" t="s">
        <v>2678</v>
      </c>
      <c r="G2107" s="728" t="s">
        <v>2877</v>
      </c>
      <c r="H2107" s="728" t="s">
        <v>568</v>
      </c>
      <c r="I2107" s="728" t="s">
        <v>2363</v>
      </c>
      <c r="J2107" s="728" t="s">
        <v>2362</v>
      </c>
      <c r="K2107" s="728" t="s">
        <v>2364</v>
      </c>
      <c r="L2107" s="729">
        <v>0</v>
      </c>
      <c r="M2107" s="729">
        <v>0</v>
      </c>
      <c r="N2107" s="728">
        <v>1</v>
      </c>
      <c r="O2107" s="813">
        <v>0.5</v>
      </c>
      <c r="P2107" s="729">
        <v>0</v>
      </c>
      <c r="Q2107" s="746"/>
      <c r="R2107" s="728">
        <v>1</v>
      </c>
      <c r="S2107" s="746">
        <v>1</v>
      </c>
      <c r="T2107" s="813">
        <v>0.5</v>
      </c>
      <c r="U2107" s="769">
        <v>1</v>
      </c>
    </row>
    <row r="2108" spans="1:21" ht="14.4" customHeight="1" x14ac:dyDescent="0.3">
      <c r="A2108" s="727">
        <v>32</v>
      </c>
      <c r="B2108" s="728" t="s">
        <v>2677</v>
      </c>
      <c r="C2108" s="728" t="s">
        <v>2683</v>
      </c>
      <c r="D2108" s="811" t="s">
        <v>5087</v>
      </c>
      <c r="E2108" s="812" t="s">
        <v>2710</v>
      </c>
      <c r="F2108" s="728" t="s">
        <v>2678</v>
      </c>
      <c r="G2108" s="728" t="s">
        <v>2877</v>
      </c>
      <c r="H2108" s="728" t="s">
        <v>568</v>
      </c>
      <c r="I2108" s="728" t="s">
        <v>4482</v>
      </c>
      <c r="J2108" s="728" t="s">
        <v>3414</v>
      </c>
      <c r="K2108" s="728" t="s">
        <v>2358</v>
      </c>
      <c r="L2108" s="729">
        <v>0</v>
      </c>
      <c r="M2108" s="729">
        <v>0</v>
      </c>
      <c r="N2108" s="728">
        <v>2</v>
      </c>
      <c r="O2108" s="813">
        <v>1</v>
      </c>
      <c r="P2108" s="729">
        <v>0</v>
      </c>
      <c r="Q2108" s="746"/>
      <c r="R2108" s="728">
        <v>2</v>
      </c>
      <c r="S2108" s="746">
        <v>1</v>
      </c>
      <c r="T2108" s="813">
        <v>1</v>
      </c>
      <c r="U2108" s="769">
        <v>1</v>
      </c>
    </row>
    <row r="2109" spans="1:21" ht="14.4" customHeight="1" x14ac:dyDescent="0.3">
      <c r="A2109" s="727">
        <v>32</v>
      </c>
      <c r="B2109" s="728" t="s">
        <v>2677</v>
      </c>
      <c r="C2109" s="728" t="s">
        <v>2683</v>
      </c>
      <c r="D2109" s="811" t="s">
        <v>5087</v>
      </c>
      <c r="E2109" s="812" t="s">
        <v>2710</v>
      </c>
      <c r="F2109" s="728" t="s">
        <v>2678</v>
      </c>
      <c r="G2109" s="728" t="s">
        <v>3655</v>
      </c>
      <c r="H2109" s="728" t="s">
        <v>661</v>
      </c>
      <c r="I2109" s="728" t="s">
        <v>4483</v>
      </c>
      <c r="J2109" s="728" t="s">
        <v>3657</v>
      </c>
      <c r="K2109" s="728" t="s">
        <v>4484</v>
      </c>
      <c r="L2109" s="729">
        <v>5286.12</v>
      </c>
      <c r="M2109" s="729">
        <v>10572.24</v>
      </c>
      <c r="N2109" s="728">
        <v>2</v>
      </c>
      <c r="O2109" s="813">
        <v>1</v>
      </c>
      <c r="P2109" s="729">
        <v>10572.24</v>
      </c>
      <c r="Q2109" s="746">
        <v>1</v>
      </c>
      <c r="R2109" s="728">
        <v>2</v>
      </c>
      <c r="S2109" s="746">
        <v>1</v>
      </c>
      <c r="T2109" s="813">
        <v>1</v>
      </c>
      <c r="U2109" s="769">
        <v>1</v>
      </c>
    </row>
    <row r="2110" spans="1:21" ht="14.4" customHeight="1" x14ac:dyDescent="0.3">
      <c r="A2110" s="727">
        <v>32</v>
      </c>
      <c r="B2110" s="728" t="s">
        <v>2677</v>
      </c>
      <c r="C2110" s="728" t="s">
        <v>2683</v>
      </c>
      <c r="D2110" s="811" t="s">
        <v>5087</v>
      </c>
      <c r="E2110" s="812" t="s">
        <v>2710</v>
      </c>
      <c r="F2110" s="728" t="s">
        <v>2678</v>
      </c>
      <c r="G2110" s="728" t="s">
        <v>3655</v>
      </c>
      <c r="H2110" s="728" t="s">
        <v>661</v>
      </c>
      <c r="I2110" s="728" t="s">
        <v>4485</v>
      </c>
      <c r="J2110" s="728" t="s">
        <v>3657</v>
      </c>
      <c r="K2110" s="728" t="s">
        <v>4486</v>
      </c>
      <c r="L2110" s="729">
        <v>2669.75</v>
      </c>
      <c r="M2110" s="729">
        <v>10679</v>
      </c>
      <c r="N2110" s="728">
        <v>4</v>
      </c>
      <c r="O2110" s="813">
        <v>1.5</v>
      </c>
      <c r="P2110" s="729">
        <v>10679</v>
      </c>
      <c r="Q2110" s="746">
        <v>1</v>
      </c>
      <c r="R2110" s="728">
        <v>4</v>
      </c>
      <c r="S2110" s="746">
        <v>1</v>
      </c>
      <c r="T2110" s="813">
        <v>1.5</v>
      </c>
      <c r="U2110" s="769">
        <v>1</v>
      </c>
    </row>
    <row r="2111" spans="1:21" ht="14.4" customHeight="1" x14ac:dyDescent="0.3">
      <c r="A2111" s="727">
        <v>32</v>
      </c>
      <c r="B2111" s="728" t="s">
        <v>2677</v>
      </c>
      <c r="C2111" s="728" t="s">
        <v>2683</v>
      </c>
      <c r="D2111" s="811" t="s">
        <v>5087</v>
      </c>
      <c r="E2111" s="812" t="s">
        <v>2710</v>
      </c>
      <c r="F2111" s="728" t="s">
        <v>2678</v>
      </c>
      <c r="G2111" s="728" t="s">
        <v>2951</v>
      </c>
      <c r="H2111" s="728" t="s">
        <v>568</v>
      </c>
      <c r="I2111" s="728" t="s">
        <v>2952</v>
      </c>
      <c r="J2111" s="728" t="s">
        <v>704</v>
      </c>
      <c r="K2111" s="728" t="s">
        <v>2953</v>
      </c>
      <c r="L2111" s="729">
        <v>203.9</v>
      </c>
      <c r="M2111" s="729">
        <v>407.8</v>
      </c>
      <c r="N2111" s="728">
        <v>2</v>
      </c>
      <c r="O2111" s="813">
        <v>0.5</v>
      </c>
      <c r="P2111" s="729">
        <v>407.8</v>
      </c>
      <c r="Q2111" s="746">
        <v>1</v>
      </c>
      <c r="R2111" s="728">
        <v>2</v>
      </c>
      <c r="S2111" s="746">
        <v>1</v>
      </c>
      <c r="T2111" s="813">
        <v>0.5</v>
      </c>
      <c r="U2111" s="769">
        <v>1</v>
      </c>
    </row>
    <row r="2112" spans="1:21" ht="14.4" customHeight="1" x14ac:dyDescent="0.3">
      <c r="A2112" s="727">
        <v>32</v>
      </c>
      <c r="B2112" s="728" t="s">
        <v>2677</v>
      </c>
      <c r="C2112" s="728" t="s">
        <v>2683</v>
      </c>
      <c r="D2112" s="811" t="s">
        <v>5087</v>
      </c>
      <c r="E2112" s="812" t="s">
        <v>2710</v>
      </c>
      <c r="F2112" s="728" t="s">
        <v>2678</v>
      </c>
      <c r="G2112" s="728" t="s">
        <v>4487</v>
      </c>
      <c r="H2112" s="728" t="s">
        <v>568</v>
      </c>
      <c r="I2112" s="728" t="s">
        <v>4488</v>
      </c>
      <c r="J2112" s="728" t="s">
        <v>4489</v>
      </c>
      <c r="K2112" s="728" t="s">
        <v>4490</v>
      </c>
      <c r="L2112" s="729">
        <v>0</v>
      </c>
      <c r="M2112" s="729">
        <v>0</v>
      </c>
      <c r="N2112" s="728">
        <v>1</v>
      </c>
      <c r="O2112" s="813">
        <v>0.5</v>
      </c>
      <c r="P2112" s="729">
        <v>0</v>
      </c>
      <c r="Q2112" s="746"/>
      <c r="R2112" s="728">
        <v>1</v>
      </c>
      <c r="S2112" s="746">
        <v>1</v>
      </c>
      <c r="T2112" s="813">
        <v>0.5</v>
      </c>
      <c r="U2112" s="769">
        <v>1</v>
      </c>
    </row>
    <row r="2113" spans="1:21" ht="14.4" customHeight="1" x14ac:dyDescent="0.3">
      <c r="A2113" s="727">
        <v>32</v>
      </c>
      <c r="B2113" s="728" t="s">
        <v>2677</v>
      </c>
      <c r="C2113" s="728" t="s">
        <v>2683</v>
      </c>
      <c r="D2113" s="811" t="s">
        <v>5087</v>
      </c>
      <c r="E2113" s="812" t="s">
        <v>2710</v>
      </c>
      <c r="F2113" s="728" t="s">
        <v>2678</v>
      </c>
      <c r="G2113" s="728" t="s">
        <v>4491</v>
      </c>
      <c r="H2113" s="728" t="s">
        <v>568</v>
      </c>
      <c r="I2113" s="728" t="s">
        <v>4492</v>
      </c>
      <c r="J2113" s="728" t="s">
        <v>4493</v>
      </c>
      <c r="K2113" s="728" t="s">
        <v>4494</v>
      </c>
      <c r="L2113" s="729">
        <v>659.87</v>
      </c>
      <c r="M2113" s="729">
        <v>659.87</v>
      </c>
      <c r="N2113" s="728">
        <v>1</v>
      </c>
      <c r="O2113" s="813">
        <v>0.5</v>
      </c>
      <c r="P2113" s="729">
        <v>659.87</v>
      </c>
      <c r="Q2113" s="746">
        <v>1</v>
      </c>
      <c r="R2113" s="728">
        <v>1</v>
      </c>
      <c r="S2113" s="746">
        <v>1</v>
      </c>
      <c r="T2113" s="813">
        <v>0.5</v>
      </c>
      <c r="U2113" s="769">
        <v>1</v>
      </c>
    </row>
    <row r="2114" spans="1:21" ht="14.4" customHeight="1" x14ac:dyDescent="0.3">
      <c r="A2114" s="727">
        <v>32</v>
      </c>
      <c r="B2114" s="728" t="s">
        <v>2677</v>
      </c>
      <c r="C2114" s="728" t="s">
        <v>2683</v>
      </c>
      <c r="D2114" s="811" t="s">
        <v>5087</v>
      </c>
      <c r="E2114" s="812" t="s">
        <v>2710</v>
      </c>
      <c r="F2114" s="728" t="s">
        <v>2678</v>
      </c>
      <c r="G2114" s="728" t="s">
        <v>4491</v>
      </c>
      <c r="H2114" s="728" t="s">
        <v>568</v>
      </c>
      <c r="I2114" s="728" t="s">
        <v>4495</v>
      </c>
      <c r="J2114" s="728" t="s">
        <v>4493</v>
      </c>
      <c r="K2114" s="728" t="s">
        <v>4496</v>
      </c>
      <c r="L2114" s="729">
        <v>566.53</v>
      </c>
      <c r="M2114" s="729">
        <v>566.53</v>
      </c>
      <c r="N2114" s="728">
        <v>1</v>
      </c>
      <c r="O2114" s="813">
        <v>0.5</v>
      </c>
      <c r="P2114" s="729">
        <v>566.53</v>
      </c>
      <c r="Q2114" s="746">
        <v>1</v>
      </c>
      <c r="R2114" s="728">
        <v>1</v>
      </c>
      <c r="S2114" s="746">
        <v>1</v>
      </c>
      <c r="T2114" s="813">
        <v>0.5</v>
      </c>
      <c r="U2114" s="769">
        <v>1</v>
      </c>
    </row>
    <row r="2115" spans="1:21" ht="14.4" customHeight="1" x14ac:dyDescent="0.3">
      <c r="A2115" s="727">
        <v>32</v>
      </c>
      <c r="B2115" s="728" t="s">
        <v>2677</v>
      </c>
      <c r="C2115" s="728" t="s">
        <v>2683</v>
      </c>
      <c r="D2115" s="811" t="s">
        <v>5087</v>
      </c>
      <c r="E2115" s="812" t="s">
        <v>2710</v>
      </c>
      <c r="F2115" s="728" t="s">
        <v>2678</v>
      </c>
      <c r="G2115" s="728" t="s">
        <v>4497</v>
      </c>
      <c r="H2115" s="728" t="s">
        <v>568</v>
      </c>
      <c r="I2115" s="728" t="s">
        <v>4498</v>
      </c>
      <c r="J2115" s="728" t="s">
        <v>4499</v>
      </c>
      <c r="K2115" s="728" t="s">
        <v>4500</v>
      </c>
      <c r="L2115" s="729">
        <v>0</v>
      </c>
      <c r="M2115" s="729">
        <v>0</v>
      </c>
      <c r="N2115" s="728">
        <v>1</v>
      </c>
      <c r="O2115" s="813">
        <v>1</v>
      </c>
      <c r="P2115" s="729">
        <v>0</v>
      </c>
      <c r="Q2115" s="746"/>
      <c r="R2115" s="728">
        <v>1</v>
      </c>
      <c r="S2115" s="746">
        <v>1</v>
      </c>
      <c r="T2115" s="813">
        <v>1</v>
      </c>
      <c r="U2115" s="769">
        <v>1</v>
      </c>
    </row>
    <row r="2116" spans="1:21" ht="14.4" customHeight="1" x14ac:dyDescent="0.3">
      <c r="A2116" s="727">
        <v>32</v>
      </c>
      <c r="B2116" s="728" t="s">
        <v>2677</v>
      </c>
      <c r="C2116" s="728" t="s">
        <v>2683</v>
      </c>
      <c r="D2116" s="811" t="s">
        <v>5087</v>
      </c>
      <c r="E2116" s="812" t="s">
        <v>2710</v>
      </c>
      <c r="F2116" s="728" t="s">
        <v>2678</v>
      </c>
      <c r="G2116" s="728" t="s">
        <v>3168</v>
      </c>
      <c r="H2116" s="728" t="s">
        <v>568</v>
      </c>
      <c r="I2116" s="728" t="s">
        <v>4501</v>
      </c>
      <c r="J2116" s="728" t="s">
        <v>4502</v>
      </c>
      <c r="K2116" s="728" t="s">
        <v>4503</v>
      </c>
      <c r="L2116" s="729">
        <v>119.32</v>
      </c>
      <c r="M2116" s="729">
        <v>238.64</v>
      </c>
      <c r="N2116" s="728">
        <v>2</v>
      </c>
      <c r="O2116" s="813">
        <v>0.5</v>
      </c>
      <c r="P2116" s="729"/>
      <c r="Q2116" s="746">
        <v>0</v>
      </c>
      <c r="R2116" s="728"/>
      <c r="S2116" s="746">
        <v>0</v>
      </c>
      <c r="T2116" s="813"/>
      <c r="U2116" s="769">
        <v>0</v>
      </c>
    </row>
    <row r="2117" spans="1:21" ht="14.4" customHeight="1" x14ac:dyDescent="0.3">
      <c r="A2117" s="727">
        <v>32</v>
      </c>
      <c r="B2117" s="728" t="s">
        <v>2677</v>
      </c>
      <c r="C2117" s="728" t="s">
        <v>2683</v>
      </c>
      <c r="D2117" s="811" t="s">
        <v>5087</v>
      </c>
      <c r="E2117" s="812" t="s">
        <v>2710</v>
      </c>
      <c r="F2117" s="728" t="s">
        <v>2678</v>
      </c>
      <c r="G2117" s="728" t="s">
        <v>4107</v>
      </c>
      <c r="H2117" s="728" t="s">
        <v>661</v>
      </c>
      <c r="I2117" s="728" t="s">
        <v>4108</v>
      </c>
      <c r="J2117" s="728" t="s">
        <v>4109</v>
      </c>
      <c r="K2117" s="728" t="s">
        <v>3708</v>
      </c>
      <c r="L2117" s="729">
        <v>133.94</v>
      </c>
      <c r="M2117" s="729">
        <v>267.88</v>
      </c>
      <c r="N2117" s="728">
        <v>2</v>
      </c>
      <c r="O2117" s="813">
        <v>1</v>
      </c>
      <c r="P2117" s="729">
        <v>133.94</v>
      </c>
      <c r="Q2117" s="746">
        <v>0.5</v>
      </c>
      <c r="R2117" s="728">
        <v>1</v>
      </c>
      <c r="S2117" s="746">
        <v>0.5</v>
      </c>
      <c r="T2117" s="813">
        <v>0.5</v>
      </c>
      <c r="U2117" s="769">
        <v>0.5</v>
      </c>
    </row>
    <row r="2118" spans="1:21" ht="14.4" customHeight="1" x14ac:dyDescent="0.3">
      <c r="A2118" s="727">
        <v>32</v>
      </c>
      <c r="B2118" s="728" t="s">
        <v>2677</v>
      </c>
      <c r="C2118" s="728" t="s">
        <v>2683</v>
      </c>
      <c r="D2118" s="811" t="s">
        <v>5087</v>
      </c>
      <c r="E2118" s="812" t="s">
        <v>2710</v>
      </c>
      <c r="F2118" s="728" t="s">
        <v>2678</v>
      </c>
      <c r="G2118" s="728" t="s">
        <v>4107</v>
      </c>
      <c r="H2118" s="728" t="s">
        <v>568</v>
      </c>
      <c r="I2118" s="728" t="s">
        <v>4110</v>
      </c>
      <c r="J2118" s="728" t="s">
        <v>4111</v>
      </c>
      <c r="K2118" s="728" t="s">
        <v>4112</v>
      </c>
      <c r="L2118" s="729">
        <v>133.94</v>
      </c>
      <c r="M2118" s="729">
        <v>133.94</v>
      </c>
      <c r="N2118" s="728">
        <v>1</v>
      </c>
      <c r="O2118" s="813">
        <v>1</v>
      </c>
      <c r="P2118" s="729">
        <v>133.94</v>
      </c>
      <c r="Q2118" s="746">
        <v>1</v>
      </c>
      <c r="R2118" s="728">
        <v>1</v>
      </c>
      <c r="S2118" s="746">
        <v>1</v>
      </c>
      <c r="T2118" s="813">
        <v>1</v>
      </c>
      <c r="U2118" s="769">
        <v>1</v>
      </c>
    </row>
    <row r="2119" spans="1:21" ht="14.4" customHeight="1" x14ac:dyDescent="0.3">
      <c r="A2119" s="727">
        <v>32</v>
      </c>
      <c r="B2119" s="728" t="s">
        <v>2677</v>
      </c>
      <c r="C2119" s="728" t="s">
        <v>2683</v>
      </c>
      <c r="D2119" s="811" t="s">
        <v>5087</v>
      </c>
      <c r="E2119" s="812" t="s">
        <v>2710</v>
      </c>
      <c r="F2119" s="728" t="s">
        <v>2678</v>
      </c>
      <c r="G2119" s="728" t="s">
        <v>3415</v>
      </c>
      <c r="H2119" s="728" t="s">
        <v>568</v>
      </c>
      <c r="I2119" s="728" t="s">
        <v>3416</v>
      </c>
      <c r="J2119" s="728" t="s">
        <v>3417</v>
      </c>
      <c r="K2119" s="728" t="s">
        <v>3418</v>
      </c>
      <c r="L2119" s="729">
        <v>0</v>
      </c>
      <c r="M2119" s="729">
        <v>0</v>
      </c>
      <c r="N2119" s="728">
        <v>22</v>
      </c>
      <c r="O2119" s="813">
        <v>6</v>
      </c>
      <c r="P2119" s="729">
        <v>0</v>
      </c>
      <c r="Q2119" s="746"/>
      <c r="R2119" s="728">
        <v>22</v>
      </c>
      <c r="S2119" s="746">
        <v>1</v>
      </c>
      <c r="T2119" s="813">
        <v>6</v>
      </c>
      <c r="U2119" s="769">
        <v>1</v>
      </c>
    </row>
    <row r="2120" spans="1:21" ht="14.4" customHeight="1" x14ac:dyDescent="0.3">
      <c r="A2120" s="727">
        <v>32</v>
      </c>
      <c r="B2120" s="728" t="s">
        <v>2677</v>
      </c>
      <c r="C2120" s="728" t="s">
        <v>2683</v>
      </c>
      <c r="D2120" s="811" t="s">
        <v>5087</v>
      </c>
      <c r="E2120" s="812" t="s">
        <v>2710</v>
      </c>
      <c r="F2120" s="728" t="s">
        <v>2678</v>
      </c>
      <c r="G2120" s="728" t="s">
        <v>3251</v>
      </c>
      <c r="H2120" s="728" t="s">
        <v>568</v>
      </c>
      <c r="I2120" s="728" t="s">
        <v>3252</v>
      </c>
      <c r="J2120" s="728" t="s">
        <v>1310</v>
      </c>
      <c r="K2120" s="728" t="s">
        <v>3253</v>
      </c>
      <c r="L2120" s="729">
        <v>50.32</v>
      </c>
      <c r="M2120" s="729">
        <v>452.88</v>
      </c>
      <c r="N2120" s="728">
        <v>9</v>
      </c>
      <c r="O2120" s="813">
        <v>4</v>
      </c>
      <c r="P2120" s="729">
        <v>352.24</v>
      </c>
      <c r="Q2120" s="746">
        <v>0.77777777777777779</v>
      </c>
      <c r="R2120" s="728">
        <v>7</v>
      </c>
      <c r="S2120" s="746">
        <v>0.77777777777777779</v>
      </c>
      <c r="T2120" s="813">
        <v>3.5</v>
      </c>
      <c r="U2120" s="769">
        <v>0.875</v>
      </c>
    </row>
    <row r="2121" spans="1:21" ht="14.4" customHeight="1" x14ac:dyDescent="0.3">
      <c r="A2121" s="727">
        <v>32</v>
      </c>
      <c r="B2121" s="728" t="s">
        <v>2677</v>
      </c>
      <c r="C2121" s="728" t="s">
        <v>2683</v>
      </c>
      <c r="D2121" s="811" t="s">
        <v>5087</v>
      </c>
      <c r="E2121" s="812" t="s">
        <v>2710</v>
      </c>
      <c r="F2121" s="728" t="s">
        <v>2678</v>
      </c>
      <c r="G2121" s="728" t="s">
        <v>3251</v>
      </c>
      <c r="H2121" s="728" t="s">
        <v>568</v>
      </c>
      <c r="I2121" s="728" t="s">
        <v>3800</v>
      </c>
      <c r="J2121" s="728" t="s">
        <v>2700</v>
      </c>
      <c r="K2121" s="728"/>
      <c r="L2121" s="729">
        <v>100.62</v>
      </c>
      <c r="M2121" s="729">
        <v>100.62</v>
      </c>
      <c r="N2121" s="728">
        <v>1</v>
      </c>
      <c r="O2121" s="813">
        <v>0.5</v>
      </c>
      <c r="P2121" s="729">
        <v>100.62</v>
      </c>
      <c r="Q2121" s="746">
        <v>1</v>
      </c>
      <c r="R2121" s="728">
        <v>1</v>
      </c>
      <c r="S2121" s="746">
        <v>1</v>
      </c>
      <c r="T2121" s="813">
        <v>0.5</v>
      </c>
      <c r="U2121" s="769">
        <v>1</v>
      </c>
    </row>
    <row r="2122" spans="1:21" ht="14.4" customHeight="1" x14ac:dyDescent="0.3">
      <c r="A2122" s="727">
        <v>32</v>
      </c>
      <c r="B2122" s="728" t="s">
        <v>2677</v>
      </c>
      <c r="C2122" s="728" t="s">
        <v>2683</v>
      </c>
      <c r="D2122" s="811" t="s">
        <v>5087</v>
      </c>
      <c r="E2122" s="812" t="s">
        <v>2710</v>
      </c>
      <c r="F2122" s="728" t="s">
        <v>2678</v>
      </c>
      <c r="G2122" s="728" t="s">
        <v>3251</v>
      </c>
      <c r="H2122" s="728" t="s">
        <v>568</v>
      </c>
      <c r="I2122" s="728" t="s">
        <v>4504</v>
      </c>
      <c r="J2122" s="728" t="s">
        <v>4505</v>
      </c>
      <c r="K2122" s="728" t="s">
        <v>3903</v>
      </c>
      <c r="L2122" s="729">
        <v>50.32</v>
      </c>
      <c r="M2122" s="729">
        <v>100.64</v>
      </c>
      <c r="N2122" s="728">
        <v>2</v>
      </c>
      <c r="O2122" s="813">
        <v>1</v>
      </c>
      <c r="P2122" s="729">
        <v>100.64</v>
      </c>
      <c r="Q2122" s="746">
        <v>1</v>
      </c>
      <c r="R2122" s="728">
        <v>2</v>
      </c>
      <c r="S2122" s="746">
        <v>1</v>
      </c>
      <c r="T2122" s="813">
        <v>1</v>
      </c>
      <c r="U2122" s="769">
        <v>1</v>
      </c>
    </row>
    <row r="2123" spans="1:21" ht="14.4" customHeight="1" x14ac:dyDescent="0.3">
      <c r="A2123" s="727">
        <v>32</v>
      </c>
      <c r="B2123" s="728" t="s">
        <v>2677</v>
      </c>
      <c r="C2123" s="728" t="s">
        <v>2683</v>
      </c>
      <c r="D2123" s="811" t="s">
        <v>5087</v>
      </c>
      <c r="E2123" s="812" t="s">
        <v>2710</v>
      </c>
      <c r="F2123" s="728" t="s">
        <v>2678</v>
      </c>
      <c r="G2123" s="728" t="s">
        <v>3251</v>
      </c>
      <c r="H2123" s="728" t="s">
        <v>568</v>
      </c>
      <c r="I2123" s="728" t="s">
        <v>3254</v>
      </c>
      <c r="J2123" s="728" t="s">
        <v>1310</v>
      </c>
      <c r="K2123" s="728" t="s">
        <v>1311</v>
      </c>
      <c r="L2123" s="729">
        <v>50.32</v>
      </c>
      <c r="M2123" s="729">
        <v>100.64</v>
      </c>
      <c r="N2123" s="728">
        <v>2</v>
      </c>
      <c r="O2123" s="813">
        <v>2</v>
      </c>
      <c r="P2123" s="729">
        <v>50.32</v>
      </c>
      <c r="Q2123" s="746">
        <v>0.5</v>
      </c>
      <c r="R2123" s="728">
        <v>1</v>
      </c>
      <c r="S2123" s="746">
        <v>0.5</v>
      </c>
      <c r="T2123" s="813">
        <v>1</v>
      </c>
      <c r="U2123" s="769">
        <v>0.5</v>
      </c>
    </row>
    <row r="2124" spans="1:21" ht="14.4" customHeight="1" x14ac:dyDescent="0.3">
      <c r="A2124" s="727">
        <v>32</v>
      </c>
      <c r="B2124" s="728" t="s">
        <v>2677</v>
      </c>
      <c r="C2124" s="728" t="s">
        <v>2683</v>
      </c>
      <c r="D2124" s="811" t="s">
        <v>5087</v>
      </c>
      <c r="E2124" s="812" t="s">
        <v>2710</v>
      </c>
      <c r="F2124" s="728" t="s">
        <v>2678</v>
      </c>
      <c r="G2124" s="728" t="s">
        <v>3251</v>
      </c>
      <c r="H2124" s="728" t="s">
        <v>568</v>
      </c>
      <c r="I2124" s="728" t="s">
        <v>4113</v>
      </c>
      <c r="J2124" s="728" t="s">
        <v>1310</v>
      </c>
      <c r="K2124" s="728" t="s">
        <v>4114</v>
      </c>
      <c r="L2124" s="729">
        <v>0</v>
      </c>
      <c r="M2124" s="729">
        <v>0</v>
      </c>
      <c r="N2124" s="728">
        <v>5</v>
      </c>
      <c r="O2124" s="813">
        <v>2.5</v>
      </c>
      <c r="P2124" s="729">
        <v>0</v>
      </c>
      <c r="Q2124" s="746"/>
      <c r="R2124" s="728">
        <v>3</v>
      </c>
      <c r="S2124" s="746">
        <v>0.6</v>
      </c>
      <c r="T2124" s="813">
        <v>2</v>
      </c>
      <c r="U2124" s="769">
        <v>0.8</v>
      </c>
    </row>
    <row r="2125" spans="1:21" ht="14.4" customHeight="1" x14ac:dyDescent="0.3">
      <c r="A2125" s="727">
        <v>32</v>
      </c>
      <c r="B2125" s="728" t="s">
        <v>2677</v>
      </c>
      <c r="C2125" s="728" t="s">
        <v>2683</v>
      </c>
      <c r="D2125" s="811" t="s">
        <v>5087</v>
      </c>
      <c r="E2125" s="812" t="s">
        <v>2710</v>
      </c>
      <c r="F2125" s="728" t="s">
        <v>2678</v>
      </c>
      <c r="G2125" s="728" t="s">
        <v>3251</v>
      </c>
      <c r="H2125" s="728" t="s">
        <v>568</v>
      </c>
      <c r="I2125" s="728" t="s">
        <v>4506</v>
      </c>
      <c r="J2125" s="728" t="s">
        <v>1310</v>
      </c>
      <c r="K2125" s="728" t="s">
        <v>4507</v>
      </c>
      <c r="L2125" s="729">
        <v>0</v>
      </c>
      <c r="M2125" s="729">
        <v>0</v>
      </c>
      <c r="N2125" s="728">
        <v>1</v>
      </c>
      <c r="O2125" s="813">
        <v>0.5</v>
      </c>
      <c r="P2125" s="729">
        <v>0</v>
      </c>
      <c r="Q2125" s="746"/>
      <c r="R2125" s="728">
        <v>1</v>
      </c>
      <c r="S2125" s="746">
        <v>1</v>
      </c>
      <c r="T2125" s="813">
        <v>0.5</v>
      </c>
      <c r="U2125" s="769">
        <v>1</v>
      </c>
    </row>
    <row r="2126" spans="1:21" ht="14.4" customHeight="1" x14ac:dyDescent="0.3">
      <c r="A2126" s="727">
        <v>32</v>
      </c>
      <c r="B2126" s="728" t="s">
        <v>2677</v>
      </c>
      <c r="C2126" s="728" t="s">
        <v>2683</v>
      </c>
      <c r="D2126" s="811" t="s">
        <v>5087</v>
      </c>
      <c r="E2126" s="812" t="s">
        <v>2710</v>
      </c>
      <c r="F2126" s="728" t="s">
        <v>2678</v>
      </c>
      <c r="G2126" s="728" t="s">
        <v>3251</v>
      </c>
      <c r="H2126" s="728" t="s">
        <v>568</v>
      </c>
      <c r="I2126" s="728" t="s">
        <v>3422</v>
      </c>
      <c r="J2126" s="728" t="s">
        <v>1310</v>
      </c>
      <c r="K2126" s="728" t="s">
        <v>3253</v>
      </c>
      <c r="L2126" s="729">
        <v>50.32</v>
      </c>
      <c r="M2126" s="729">
        <v>150.96</v>
      </c>
      <c r="N2126" s="728">
        <v>3</v>
      </c>
      <c r="O2126" s="813">
        <v>0.5</v>
      </c>
      <c r="P2126" s="729">
        <v>150.96</v>
      </c>
      <c r="Q2126" s="746">
        <v>1</v>
      </c>
      <c r="R2126" s="728">
        <v>3</v>
      </c>
      <c r="S2126" s="746">
        <v>1</v>
      </c>
      <c r="T2126" s="813">
        <v>0.5</v>
      </c>
      <c r="U2126" s="769">
        <v>1</v>
      </c>
    </row>
    <row r="2127" spans="1:21" ht="14.4" customHeight="1" x14ac:dyDescent="0.3">
      <c r="A2127" s="727">
        <v>32</v>
      </c>
      <c r="B2127" s="728" t="s">
        <v>2677</v>
      </c>
      <c r="C2127" s="728" t="s">
        <v>2683</v>
      </c>
      <c r="D2127" s="811" t="s">
        <v>5087</v>
      </c>
      <c r="E2127" s="812" t="s">
        <v>2710</v>
      </c>
      <c r="F2127" s="728" t="s">
        <v>2679</v>
      </c>
      <c r="G2127" s="728" t="s">
        <v>3172</v>
      </c>
      <c r="H2127" s="728" t="s">
        <v>568</v>
      </c>
      <c r="I2127" s="728" t="s">
        <v>3428</v>
      </c>
      <c r="J2127" s="728" t="s">
        <v>2700</v>
      </c>
      <c r="K2127" s="728"/>
      <c r="L2127" s="729">
        <v>0</v>
      </c>
      <c r="M2127" s="729">
        <v>0</v>
      </c>
      <c r="N2127" s="728">
        <v>38</v>
      </c>
      <c r="O2127" s="813">
        <v>31.5</v>
      </c>
      <c r="P2127" s="729">
        <v>0</v>
      </c>
      <c r="Q2127" s="746"/>
      <c r="R2127" s="728">
        <v>38</v>
      </c>
      <c r="S2127" s="746">
        <v>1</v>
      </c>
      <c r="T2127" s="813">
        <v>31.5</v>
      </c>
      <c r="U2127" s="769">
        <v>1</v>
      </c>
    </row>
    <row r="2128" spans="1:21" ht="14.4" customHeight="1" x14ac:dyDescent="0.3">
      <c r="A2128" s="727">
        <v>32</v>
      </c>
      <c r="B2128" s="728" t="s">
        <v>2677</v>
      </c>
      <c r="C2128" s="728" t="s">
        <v>2683</v>
      </c>
      <c r="D2128" s="811" t="s">
        <v>5087</v>
      </c>
      <c r="E2128" s="812" t="s">
        <v>2710</v>
      </c>
      <c r="F2128" s="728" t="s">
        <v>2679</v>
      </c>
      <c r="G2128" s="728" t="s">
        <v>3172</v>
      </c>
      <c r="H2128" s="728" t="s">
        <v>568</v>
      </c>
      <c r="I2128" s="728" t="s">
        <v>4119</v>
      </c>
      <c r="J2128" s="728" t="s">
        <v>2700</v>
      </c>
      <c r="K2128" s="728"/>
      <c r="L2128" s="729">
        <v>0</v>
      </c>
      <c r="M2128" s="729">
        <v>0</v>
      </c>
      <c r="N2128" s="728">
        <v>2</v>
      </c>
      <c r="O2128" s="813">
        <v>2</v>
      </c>
      <c r="P2128" s="729">
        <v>0</v>
      </c>
      <c r="Q2128" s="746"/>
      <c r="R2128" s="728">
        <v>2</v>
      </c>
      <c r="S2128" s="746">
        <v>1</v>
      </c>
      <c r="T2128" s="813">
        <v>2</v>
      </c>
      <c r="U2128" s="769">
        <v>1</v>
      </c>
    </row>
    <row r="2129" spans="1:21" ht="14.4" customHeight="1" x14ac:dyDescent="0.3">
      <c r="A2129" s="727">
        <v>32</v>
      </c>
      <c r="B2129" s="728" t="s">
        <v>2677</v>
      </c>
      <c r="C2129" s="728" t="s">
        <v>2683</v>
      </c>
      <c r="D2129" s="811" t="s">
        <v>5087</v>
      </c>
      <c r="E2129" s="812" t="s">
        <v>2710</v>
      </c>
      <c r="F2129" s="728" t="s">
        <v>2679</v>
      </c>
      <c r="G2129" s="728" t="s">
        <v>3172</v>
      </c>
      <c r="H2129" s="728" t="s">
        <v>568</v>
      </c>
      <c r="I2129" s="728" t="s">
        <v>3173</v>
      </c>
      <c r="J2129" s="728" t="s">
        <v>2700</v>
      </c>
      <c r="K2129" s="728"/>
      <c r="L2129" s="729">
        <v>0</v>
      </c>
      <c r="M2129" s="729">
        <v>0</v>
      </c>
      <c r="N2129" s="728">
        <v>1</v>
      </c>
      <c r="O2129" s="813">
        <v>1</v>
      </c>
      <c r="P2129" s="729"/>
      <c r="Q2129" s="746"/>
      <c r="R2129" s="728"/>
      <c r="S2129" s="746">
        <v>0</v>
      </c>
      <c r="T2129" s="813"/>
      <c r="U2129" s="769">
        <v>0</v>
      </c>
    </row>
    <row r="2130" spans="1:21" ht="14.4" customHeight="1" x14ac:dyDescent="0.3">
      <c r="A2130" s="727">
        <v>32</v>
      </c>
      <c r="B2130" s="728" t="s">
        <v>2677</v>
      </c>
      <c r="C2130" s="728" t="s">
        <v>2683</v>
      </c>
      <c r="D2130" s="811" t="s">
        <v>5087</v>
      </c>
      <c r="E2130" s="812" t="s">
        <v>2710</v>
      </c>
      <c r="F2130" s="728" t="s">
        <v>2680</v>
      </c>
      <c r="G2130" s="728" t="s">
        <v>3174</v>
      </c>
      <c r="H2130" s="728" t="s">
        <v>568</v>
      </c>
      <c r="I2130" s="728" t="s">
        <v>3175</v>
      </c>
      <c r="J2130" s="728" t="s">
        <v>3176</v>
      </c>
      <c r="K2130" s="728" t="s">
        <v>3177</v>
      </c>
      <c r="L2130" s="729">
        <v>1000</v>
      </c>
      <c r="M2130" s="729">
        <v>2000</v>
      </c>
      <c r="N2130" s="728">
        <v>2</v>
      </c>
      <c r="O2130" s="813">
        <v>2</v>
      </c>
      <c r="P2130" s="729"/>
      <c r="Q2130" s="746">
        <v>0</v>
      </c>
      <c r="R2130" s="728"/>
      <c r="S2130" s="746">
        <v>0</v>
      </c>
      <c r="T2130" s="813"/>
      <c r="U2130" s="769">
        <v>0</v>
      </c>
    </row>
    <row r="2131" spans="1:21" ht="14.4" customHeight="1" x14ac:dyDescent="0.3">
      <c r="A2131" s="727">
        <v>32</v>
      </c>
      <c r="B2131" s="728" t="s">
        <v>2677</v>
      </c>
      <c r="C2131" s="728" t="s">
        <v>2683</v>
      </c>
      <c r="D2131" s="811" t="s">
        <v>5087</v>
      </c>
      <c r="E2131" s="812" t="s">
        <v>2711</v>
      </c>
      <c r="F2131" s="728" t="s">
        <v>2678</v>
      </c>
      <c r="G2131" s="728" t="s">
        <v>2724</v>
      </c>
      <c r="H2131" s="728" t="s">
        <v>568</v>
      </c>
      <c r="I2131" s="728" t="s">
        <v>2785</v>
      </c>
      <c r="J2131" s="728" t="s">
        <v>2726</v>
      </c>
      <c r="K2131" s="728" t="s">
        <v>2786</v>
      </c>
      <c r="L2131" s="729">
        <v>1295.6400000000001</v>
      </c>
      <c r="M2131" s="729">
        <v>20730.239999999998</v>
      </c>
      <c r="N2131" s="728">
        <v>16</v>
      </c>
      <c r="O2131" s="813">
        <v>10</v>
      </c>
      <c r="P2131" s="729">
        <v>16843.32</v>
      </c>
      <c r="Q2131" s="746">
        <v>0.81250000000000011</v>
      </c>
      <c r="R2131" s="728">
        <v>13</v>
      </c>
      <c r="S2131" s="746">
        <v>0.8125</v>
      </c>
      <c r="T2131" s="813">
        <v>8</v>
      </c>
      <c r="U2131" s="769">
        <v>0.8</v>
      </c>
    </row>
    <row r="2132" spans="1:21" ht="14.4" customHeight="1" x14ac:dyDescent="0.3">
      <c r="A2132" s="727">
        <v>32</v>
      </c>
      <c r="B2132" s="728" t="s">
        <v>2677</v>
      </c>
      <c r="C2132" s="728" t="s">
        <v>2683</v>
      </c>
      <c r="D2132" s="811" t="s">
        <v>5087</v>
      </c>
      <c r="E2132" s="812" t="s">
        <v>2711</v>
      </c>
      <c r="F2132" s="728" t="s">
        <v>2678</v>
      </c>
      <c r="G2132" s="728" t="s">
        <v>2724</v>
      </c>
      <c r="H2132" s="728" t="s">
        <v>568</v>
      </c>
      <c r="I2132" s="728" t="s">
        <v>2736</v>
      </c>
      <c r="J2132" s="728" t="s">
        <v>944</v>
      </c>
      <c r="K2132" s="728" t="s">
        <v>2737</v>
      </c>
      <c r="L2132" s="729">
        <v>462.73</v>
      </c>
      <c r="M2132" s="729">
        <v>53676.679999999993</v>
      </c>
      <c r="N2132" s="728">
        <v>116</v>
      </c>
      <c r="O2132" s="813">
        <v>31</v>
      </c>
      <c r="P2132" s="729">
        <v>40257.509999999995</v>
      </c>
      <c r="Q2132" s="746">
        <v>0.75</v>
      </c>
      <c r="R2132" s="728">
        <v>87</v>
      </c>
      <c r="S2132" s="746">
        <v>0.75</v>
      </c>
      <c r="T2132" s="813">
        <v>22</v>
      </c>
      <c r="U2132" s="769">
        <v>0.70967741935483875</v>
      </c>
    </row>
    <row r="2133" spans="1:21" ht="14.4" customHeight="1" x14ac:dyDescent="0.3">
      <c r="A2133" s="727">
        <v>32</v>
      </c>
      <c r="B2133" s="728" t="s">
        <v>2677</v>
      </c>
      <c r="C2133" s="728" t="s">
        <v>2683</v>
      </c>
      <c r="D2133" s="811" t="s">
        <v>5087</v>
      </c>
      <c r="E2133" s="812" t="s">
        <v>2711</v>
      </c>
      <c r="F2133" s="728" t="s">
        <v>2678</v>
      </c>
      <c r="G2133" s="728" t="s">
        <v>2724</v>
      </c>
      <c r="H2133" s="728" t="s">
        <v>568</v>
      </c>
      <c r="I2133" s="728" t="s">
        <v>2787</v>
      </c>
      <c r="J2133" s="728" t="s">
        <v>942</v>
      </c>
      <c r="K2133" s="728" t="s">
        <v>2727</v>
      </c>
      <c r="L2133" s="729">
        <v>263.26</v>
      </c>
      <c r="M2133" s="729">
        <v>526.52</v>
      </c>
      <c r="N2133" s="728">
        <v>2</v>
      </c>
      <c r="O2133" s="813">
        <v>0.5</v>
      </c>
      <c r="P2133" s="729">
        <v>526.52</v>
      </c>
      <c r="Q2133" s="746">
        <v>1</v>
      </c>
      <c r="R2133" s="728">
        <v>2</v>
      </c>
      <c r="S2133" s="746">
        <v>1</v>
      </c>
      <c r="T2133" s="813">
        <v>0.5</v>
      </c>
      <c r="U2133" s="769">
        <v>1</v>
      </c>
    </row>
    <row r="2134" spans="1:21" ht="14.4" customHeight="1" x14ac:dyDescent="0.3">
      <c r="A2134" s="727">
        <v>32</v>
      </c>
      <c r="B2134" s="728" t="s">
        <v>2677</v>
      </c>
      <c r="C2134" s="728" t="s">
        <v>2683</v>
      </c>
      <c r="D2134" s="811" t="s">
        <v>5087</v>
      </c>
      <c r="E2134" s="812" t="s">
        <v>2711</v>
      </c>
      <c r="F2134" s="728" t="s">
        <v>2678</v>
      </c>
      <c r="G2134" s="728" t="s">
        <v>2724</v>
      </c>
      <c r="H2134" s="728" t="s">
        <v>568</v>
      </c>
      <c r="I2134" s="728" t="s">
        <v>2878</v>
      </c>
      <c r="J2134" s="728" t="s">
        <v>944</v>
      </c>
      <c r="K2134" s="728" t="s">
        <v>2879</v>
      </c>
      <c r="L2134" s="729">
        <v>0</v>
      </c>
      <c r="M2134" s="729">
        <v>0</v>
      </c>
      <c r="N2134" s="728">
        <v>2</v>
      </c>
      <c r="O2134" s="813">
        <v>0.5</v>
      </c>
      <c r="P2134" s="729">
        <v>0</v>
      </c>
      <c r="Q2134" s="746"/>
      <c r="R2134" s="728">
        <v>2</v>
      </c>
      <c r="S2134" s="746">
        <v>1</v>
      </c>
      <c r="T2134" s="813">
        <v>0.5</v>
      </c>
      <c r="U2134" s="769">
        <v>1</v>
      </c>
    </row>
    <row r="2135" spans="1:21" ht="14.4" customHeight="1" x14ac:dyDescent="0.3">
      <c r="A2135" s="727">
        <v>32</v>
      </c>
      <c r="B2135" s="728" t="s">
        <v>2677</v>
      </c>
      <c r="C2135" s="728" t="s">
        <v>2683</v>
      </c>
      <c r="D2135" s="811" t="s">
        <v>5087</v>
      </c>
      <c r="E2135" s="812" t="s">
        <v>2711</v>
      </c>
      <c r="F2135" s="728" t="s">
        <v>2678</v>
      </c>
      <c r="G2135" s="728" t="s">
        <v>2728</v>
      </c>
      <c r="H2135" s="728" t="s">
        <v>568</v>
      </c>
      <c r="I2135" s="728" t="s">
        <v>3436</v>
      </c>
      <c r="J2135" s="728" t="s">
        <v>3435</v>
      </c>
      <c r="K2135" s="728" t="s">
        <v>2761</v>
      </c>
      <c r="L2135" s="729">
        <v>72.55</v>
      </c>
      <c r="M2135" s="729">
        <v>217.64999999999998</v>
      </c>
      <c r="N2135" s="728">
        <v>3</v>
      </c>
      <c r="O2135" s="813">
        <v>1.5</v>
      </c>
      <c r="P2135" s="729">
        <v>72.55</v>
      </c>
      <c r="Q2135" s="746">
        <v>0.33333333333333337</v>
      </c>
      <c r="R2135" s="728">
        <v>1</v>
      </c>
      <c r="S2135" s="746">
        <v>0.33333333333333331</v>
      </c>
      <c r="T2135" s="813">
        <v>0.5</v>
      </c>
      <c r="U2135" s="769">
        <v>0.33333333333333331</v>
      </c>
    </row>
    <row r="2136" spans="1:21" ht="14.4" customHeight="1" x14ac:dyDescent="0.3">
      <c r="A2136" s="727">
        <v>32</v>
      </c>
      <c r="B2136" s="728" t="s">
        <v>2677</v>
      </c>
      <c r="C2136" s="728" t="s">
        <v>2683</v>
      </c>
      <c r="D2136" s="811" t="s">
        <v>5087</v>
      </c>
      <c r="E2136" s="812" t="s">
        <v>2711</v>
      </c>
      <c r="F2136" s="728" t="s">
        <v>2678</v>
      </c>
      <c r="G2136" s="728" t="s">
        <v>2728</v>
      </c>
      <c r="H2136" s="728" t="s">
        <v>568</v>
      </c>
      <c r="I2136" s="728" t="s">
        <v>3034</v>
      </c>
      <c r="J2136" s="728" t="s">
        <v>1100</v>
      </c>
      <c r="K2136" s="728" t="s">
        <v>2761</v>
      </c>
      <c r="L2136" s="729">
        <v>0</v>
      </c>
      <c r="M2136" s="729">
        <v>0</v>
      </c>
      <c r="N2136" s="728">
        <v>4</v>
      </c>
      <c r="O2136" s="813">
        <v>3.5</v>
      </c>
      <c r="P2136" s="729">
        <v>0</v>
      </c>
      <c r="Q2136" s="746"/>
      <c r="R2136" s="728">
        <v>2</v>
      </c>
      <c r="S2136" s="746">
        <v>0.5</v>
      </c>
      <c r="T2136" s="813">
        <v>1.5</v>
      </c>
      <c r="U2136" s="769">
        <v>0.42857142857142855</v>
      </c>
    </row>
    <row r="2137" spans="1:21" ht="14.4" customHeight="1" x14ac:dyDescent="0.3">
      <c r="A2137" s="727">
        <v>32</v>
      </c>
      <c r="B2137" s="728" t="s">
        <v>2677</v>
      </c>
      <c r="C2137" s="728" t="s">
        <v>2683</v>
      </c>
      <c r="D2137" s="811" t="s">
        <v>5087</v>
      </c>
      <c r="E2137" s="812" t="s">
        <v>2711</v>
      </c>
      <c r="F2137" s="728" t="s">
        <v>2678</v>
      </c>
      <c r="G2137" s="728" t="s">
        <v>2728</v>
      </c>
      <c r="H2137" s="728" t="s">
        <v>568</v>
      </c>
      <c r="I2137" s="728" t="s">
        <v>3437</v>
      </c>
      <c r="J2137" s="728" t="s">
        <v>3438</v>
      </c>
      <c r="K2137" s="728" t="s">
        <v>2761</v>
      </c>
      <c r="L2137" s="729">
        <v>72.55</v>
      </c>
      <c r="M2137" s="729">
        <v>72.55</v>
      </c>
      <c r="N2137" s="728">
        <v>1</v>
      </c>
      <c r="O2137" s="813">
        <v>0.5</v>
      </c>
      <c r="P2137" s="729">
        <v>72.55</v>
      </c>
      <c r="Q2137" s="746">
        <v>1</v>
      </c>
      <c r="R2137" s="728">
        <v>1</v>
      </c>
      <c r="S2137" s="746">
        <v>1</v>
      </c>
      <c r="T2137" s="813">
        <v>0.5</v>
      </c>
      <c r="U2137" s="769">
        <v>1</v>
      </c>
    </row>
    <row r="2138" spans="1:21" ht="14.4" customHeight="1" x14ac:dyDescent="0.3">
      <c r="A2138" s="727">
        <v>32</v>
      </c>
      <c r="B2138" s="728" t="s">
        <v>2677</v>
      </c>
      <c r="C2138" s="728" t="s">
        <v>2683</v>
      </c>
      <c r="D2138" s="811" t="s">
        <v>5087</v>
      </c>
      <c r="E2138" s="812" t="s">
        <v>2711</v>
      </c>
      <c r="F2138" s="728" t="s">
        <v>2678</v>
      </c>
      <c r="G2138" s="728" t="s">
        <v>2728</v>
      </c>
      <c r="H2138" s="728" t="s">
        <v>568</v>
      </c>
      <c r="I2138" s="728" t="s">
        <v>2300</v>
      </c>
      <c r="J2138" s="728" t="s">
        <v>1102</v>
      </c>
      <c r="K2138" s="728" t="s">
        <v>2301</v>
      </c>
      <c r="L2138" s="729">
        <v>65.28</v>
      </c>
      <c r="M2138" s="729">
        <v>261.12</v>
      </c>
      <c r="N2138" s="728">
        <v>4</v>
      </c>
      <c r="O2138" s="813">
        <v>2.5</v>
      </c>
      <c r="P2138" s="729">
        <v>261.12</v>
      </c>
      <c r="Q2138" s="746">
        <v>1</v>
      </c>
      <c r="R2138" s="728">
        <v>4</v>
      </c>
      <c r="S2138" s="746">
        <v>1</v>
      </c>
      <c r="T2138" s="813">
        <v>2.5</v>
      </c>
      <c r="U2138" s="769">
        <v>1</v>
      </c>
    </row>
    <row r="2139" spans="1:21" ht="14.4" customHeight="1" x14ac:dyDescent="0.3">
      <c r="A2139" s="727">
        <v>32</v>
      </c>
      <c r="B2139" s="728" t="s">
        <v>2677</v>
      </c>
      <c r="C2139" s="728" t="s">
        <v>2683</v>
      </c>
      <c r="D2139" s="811" t="s">
        <v>5087</v>
      </c>
      <c r="E2139" s="812" t="s">
        <v>2711</v>
      </c>
      <c r="F2139" s="728" t="s">
        <v>2678</v>
      </c>
      <c r="G2139" s="728" t="s">
        <v>2728</v>
      </c>
      <c r="H2139" s="728" t="s">
        <v>568</v>
      </c>
      <c r="I2139" s="728" t="s">
        <v>2302</v>
      </c>
      <c r="J2139" s="728" t="s">
        <v>1100</v>
      </c>
      <c r="K2139" s="728" t="s">
        <v>2303</v>
      </c>
      <c r="L2139" s="729">
        <v>36.270000000000003</v>
      </c>
      <c r="M2139" s="729">
        <v>797.93999999999994</v>
      </c>
      <c r="N2139" s="728">
        <v>22</v>
      </c>
      <c r="O2139" s="813">
        <v>16</v>
      </c>
      <c r="P2139" s="729">
        <v>507.77999999999992</v>
      </c>
      <c r="Q2139" s="746">
        <v>0.63636363636363635</v>
      </c>
      <c r="R2139" s="728">
        <v>14</v>
      </c>
      <c r="S2139" s="746">
        <v>0.63636363636363635</v>
      </c>
      <c r="T2139" s="813">
        <v>9.5</v>
      </c>
      <c r="U2139" s="769">
        <v>0.59375</v>
      </c>
    </row>
    <row r="2140" spans="1:21" ht="14.4" customHeight="1" x14ac:dyDescent="0.3">
      <c r="A2140" s="727">
        <v>32</v>
      </c>
      <c r="B2140" s="728" t="s">
        <v>2677</v>
      </c>
      <c r="C2140" s="728" t="s">
        <v>2683</v>
      </c>
      <c r="D2140" s="811" t="s">
        <v>5087</v>
      </c>
      <c r="E2140" s="812" t="s">
        <v>2711</v>
      </c>
      <c r="F2140" s="728" t="s">
        <v>2678</v>
      </c>
      <c r="G2140" s="728" t="s">
        <v>2728</v>
      </c>
      <c r="H2140" s="728" t="s">
        <v>568</v>
      </c>
      <c r="I2140" s="728" t="s">
        <v>3259</v>
      </c>
      <c r="J2140" s="728" t="s">
        <v>1100</v>
      </c>
      <c r="K2140" s="728" t="s">
        <v>2303</v>
      </c>
      <c r="L2140" s="729">
        <v>36.270000000000003</v>
      </c>
      <c r="M2140" s="729">
        <v>36.270000000000003</v>
      </c>
      <c r="N2140" s="728">
        <v>1</v>
      </c>
      <c r="O2140" s="813">
        <v>1</v>
      </c>
      <c r="P2140" s="729"/>
      <c r="Q2140" s="746">
        <v>0</v>
      </c>
      <c r="R2140" s="728"/>
      <c r="S2140" s="746">
        <v>0</v>
      </c>
      <c r="T2140" s="813"/>
      <c r="U2140" s="769">
        <v>0</v>
      </c>
    </row>
    <row r="2141" spans="1:21" ht="14.4" customHeight="1" x14ac:dyDescent="0.3">
      <c r="A2141" s="727">
        <v>32</v>
      </c>
      <c r="B2141" s="728" t="s">
        <v>2677</v>
      </c>
      <c r="C2141" s="728" t="s">
        <v>2683</v>
      </c>
      <c r="D2141" s="811" t="s">
        <v>5087</v>
      </c>
      <c r="E2141" s="812" t="s">
        <v>2711</v>
      </c>
      <c r="F2141" s="728" t="s">
        <v>2678</v>
      </c>
      <c r="G2141" s="728" t="s">
        <v>2728</v>
      </c>
      <c r="H2141" s="728" t="s">
        <v>568</v>
      </c>
      <c r="I2141" s="728" t="s">
        <v>3695</v>
      </c>
      <c r="J2141" s="728" t="s">
        <v>1100</v>
      </c>
      <c r="K2141" s="728" t="s">
        <v>3696</v>
      </c>
      <c r="L2141" s="729">
        <v>0</v>
      </c>
      <c r="M2141" s="729">
        <v>0</v>
      </c>
      <c r="N2141" s="728">
        <v>1</v>
      </c>
      <c r="O2141" s="813">
        <v>0.5</v>
      </c>
      <c r="P2141" s="729"/>
      <c r="Q2141" s="746"/>
      <c r="R2141" s="728"/>
      <c r="S2141" s="746">
        <v>0</v>
      </c>
      <c r="T2141" s="813"/>
      <c r="U2141" s="769">
        <v>0</v>
      </c>
    </row>
    <row r="2142" spans="1:21" ht="14.4" customHeight="1" x14ac:dyDescent="0.3">
      <c r="A2142" s="727">
        <v>32</v>
      </c>
      <c r="B2142" s="728" t="s">
        <v>2677</v>
      </c>
      <c r="C2142" s="728" t="s">
        <v>2683</v>
      </c>
      <c r="D2142" s="811" t="s">
        <v>5087</v>
      </c>
      <c r="E2142" s="812" t="s">
        <v>2711</v>
      </c>
      <c r="F2142" s="728" t="s">
        <v>2678</v>
      </c>
      <c r="G2142" s="728" t="s">
        <v>2728</v>
      </c>
      <c r="H2142" s="728" t="s">
        <v>568</v>
      </c>
      <c r="I2142" s="728" t="s">
        <v>2738</v>
      </c>
      <c r="J2142" s="728" t="s">
        <v>1102</v>
      </c>
      <c r="K2142" s="728" t="s">
        <v>2739</v>
      </c>
      <c r="L2142" s="729">
        <v>121.75</v>
      </c>
      <c r="M2142" s="729">
        <v>1217.5</v>
      </c>
      <c r="N2142" s="728">
        <v>10</v>
      </c>
      <c r="O2142" s="813">
        <v>7.5</v>
      </c>
      <c r="P2142" s="729">
        <v>852.25</v>
      </c>
      <c r="Q2142" s="746">
        <v>0.7</v>
      </c>
      <c r="R2142" s="728">
        <v>7</v>
      </c>
      <c r="S2142" s="746">
        <v>0.7</v>
      </c>
      <c r="T2142" s="813">
        <v>5</v>
      </c>
      <c r="U2142" s="769">
        <v>0.66666666666666663</v>
      </c>
    </row>
    <row r="2143" spans="1:21" ht="14.4" customHeight="1" x14ac:dyDescent="0.3">
      <c r="A2143" s="727">
        <v>32</v>
      </c>
      <c r="B2143" s="728" t="s">
        <v>2677</v>
      </c>
      <c r="C2143" s="728" t="s">
        <v>2683</v>
      </c>
      <c r="D2143" s="811" t="s">
        <v>5087</v>
      </c>
      <c r="E2143" s="812" t="s">
        <v>2711</v>
      </c>
      <c r="F2143" s="728" t="s">
        <v>2678</v>
      </c>
      <c r="G2143" s="728" t="s">
        <v>2728</v>
      </c>
      <c r="H2143" s="728" t="s">
        <v>568</v>
      </c>
      <c r="I2143" s="728" t="s">
        <v>3440</v>
      </c>
      <c r="J2143" s="728" t="s">
        <v>1100</v>
      </c>
      <c r="K2143" s="728" t="s">
        <v>2303</v>
      </c>
      <c r="L2143" s="729">
        <v>36.270000000000003</v>
      </c>
      <c r="M2143" s="729">
        <v>72.540000000000006</v>
      </c>
      <c r="N2143" s="728">
        <v>2</v>
      </c>
      <c r="O2143" s="813">
        <v>1.5</v>
      </c>
      <c r="P2143" s="729">
        <v>72.540000000000006</v>
      </c>
      <c r="Q2143" s="746">
        <v>1</v>
      </c>
      <c r="R2143" s="728">
        <v>2</v>
      </c>
      <c r="S2143" s="746">
        <v>1</v>
      </c>
      <c r="T2143" s="813">
        <v>1.5</v>
      </c>
      <c r="U2143" s="769">
        <v>1</v>
      </c>
    </row>
    <row r="2144" spans="1:21" ht="14.4" customHeight="1" x14ac:dyDescent="0.3">
      <c r="A2144" s="727">
        <v>32</v>
      </c>
      <c r="B2144" s="728" t="s">
        <v>2677</v>
      </c>
      <c r="C2144" s="728" t="s">
        <v>2683</v>
      </c>
      <c r="D2144" s="811" t="s">
        <v>5087</v>
      </c>
      <c r="E2144" s="812" t="s">
        <v>2711</v>
      </c>
      <c r="F2144" s="728" t="s">
        <v>2678</v>
      </c>
      <c r="G2144" s="728" t="s">
        <v>2728</v>
      </c>
      <c r="H2144" s="728" t="s">
        <v>661</v>
      </c>
      <c r="I2144" s="728" t="s">
        <v>3441</v>
      </c>
      <c r="J2144" s="728" t="s">
        <v>2741</v>
      </c>
      <c r="K2144" s="728" t="s">
        <v>2761</v>
      </c>
      <c r="L2144" s="729">
        <v>85.7</v>
      </c>
      <c r="M2144" s="729">
        <v>171.4</v>
      </c>
      <c r="N2144" s="728">
        <v>2</v>
      </c>
      <c r="O2144" s="813">
        <v>1</v>
      </c>
      <c r="P2144" s="729">
        <v>171.4</v>
      </c>
      <c r="Q2144" s="746">
        <v>1</v>
      </c>
      <c r="R2144" s="728">
        <v>2</v>
      </c>
      <c r="S2144" s="746">
        <v>1</v>
      </c>
      <c r="T2144" s="813">
        <v>1</v>
      </c>
      <c r="U2144" s="769">
        <v>1</v>
      </c>
    </row>
    <row r="2145" spans="1:21" ht="14.4" customHeight="1" x14ac:dyDescent="0.3">
      <c r="A2145" s="727">
        <v>32</v>
      </c>
      <c r="B2145" s="728" t="s">
        <v>2677</v>
      </c>
      <c r="C2145" s="728" t="s">
        <v>2683</v>
      </c>
      <c r="D2145" s="811" t="s">
        <v>5087</v>
      </c>
      <c r="E2145" s="812" t="s">
        <v>2711</v>
      </c>
      <c r="F2145" s="728" t="s">
        <v>2678</v>
      </c>
      <c r="G2145" s="728" t="s">
        <v>3035</v>
      </c>
      <c r="H2145" s="728" t="s">
        <v>661</v>
      </c>
      <c r="I2145" s="728" t="s">
        <v>2155</v>
      </c>
      <c r="J2145" s="728" t="s">
        <v>777</v>
      </c>
      <c r="K2145" s="728" t="s">
        <v>2156</v>
      </c>
      <c r="L2145" s="729">
        <v>72</v>
      </c>
      <c r="M2145" s="729">
        <v>72</v>
      </c>
      <c r="N2145" s="728">
        <v>1</v>
      </c>
      <c r="O2145" s="813">
        <v>1</v>
      </c>
      <c r="P2145" s="729">
        <v>72</v>
      </c>
      <c r="Q2145" s="746">
        <v>1</v>
      </c>
      <c r="R2145" s="728">
        <v>1</v>
      </c>
      <c r="S2145" s="746">
        <v>1</v>
      </c>
      <c r="T2145" s="813">
        <v>1</v>
      </c>
      <c r="U2145" s="769">
        <v>1</v>
      </c>
    </row>
    <row r="2146" spans="1:21" ht="14.4" customHeight="1" x14ac:dyDescent="0.3">
      <c r="A2146" s="727">
        <v>32</v>
      </c>
      <c r="B2146" s="728" t="s">
        <v>2677</v>
      </c>
      <c r="C2146" s="728" t="s">
        <v>2683</v>
      </c>
      <c r="D2146" s="811" t="s">
        <v>5087</v>
      </c>
      <c r="E2146" s="812" t="s">
        <v>2711</v>
      </c>
      <c r="F2146" s="728" t="s">
        <v>2678</v>
      </c>
      <c r="G2146" s="728" t="s">
        <v>2788</v>
      </c>
      <c r="H2146" s="728" t="s">
        <v>568</v>
      </c>
      <c r="I2146" s="728" t="s">
        <v>3918</v>
      </c>
      <c r="J2146" s="728" t="s">
        <v>672</v>
      </c>
      <c r="K2146" s="728" t="s">
        <v>3411</v>
      </c>
      <c r="L2146" s="729">
        <v>122.87</v>
      </c>
      <c r="M2146" s="729">
        <v>122.87</v>
      </c>
      <c r="N2146" s="728">
        <v>1</v>
      </c>
      <c r="O2146" s="813">
        <v>0.5</v>
      </c>
      <c r="P2146" s="729">
        <v>122.87</v>
      </c>
      <c r="Q2146" s="746">
        <v>1</v>
      </c>
      <c r="R2146" s="728">
        <v>1</v>
      </c>
      <c r="S2146" s="746">
        <v>1</v>
      </c>
      <c r="T2146" s="813">
        <v>0.5</v>
      </c>
      <c r="U2146" s="769">
        <v>1</v>
      </c>
    </row>
    <row r="2147" spans="1:21" ht="14.4" customHeight="1" x14ac:dyDescent="0.3">
      <c r="A2147" s="727">
        <v>32</v>
      </c>
      <c r="B2147" s="728" t="s">
        <v>2677</v>
      </c>
      <c r="C2147" s="728" t="s">
        <v>2683</v>
      </c>
      <c r="D2147" s="811" t="s">
        <v>5087</v>
      </c>
      <c r="E2147" s="812" t="s">
        <v>2711</v>
      </c>
      <c r="F2147" s="728" t="s">
        <v>2678</v>
      </c>
      <c r="G2147" s="728" t="s">
        <v>2788</v>
      </c>
      <c r="H2147" s="728" t="s">
        <v>568</v>
      </c>
      <c r="I2147" s="728" t="s">
        <v>4508</v>
      </c>
      <c r="J2147" s="728" t="s">
        <v>4509</v>
      </c>
      <c r="K2147" s="728" t="s">
        <v>4129</v>
      </c>
      <c r="L2147" s="729">
        <v>186.55</v>
      </c>
      <c r="M2147" s="729">
        <v>186.55</v>
      </c>
      <c r="N2147" s="728">
        <v>1</v>
      </c>
      <c r="O2147" s="813">
        <v>1</v>
      </c>
      <c r="P2147" s="729">
        <v>186.55</v>
      </c>
      <c r="Q2147" s="746">
        <v>1</v>
      </c>
      <c r="R2147" s="728">
        <v>1</v>
      </c>
      <c r="S2147" s="746">
        <v>1</v>
      </c>
      <c r="T2147" s="813">
        <v>1</v>
      </c>
      <c r="U2147" s="769">
        <v>1</v>
      </c>
    </row>
    <row r="2148" spans="1:21" ht="14.4" customHeight="1" x14ac:dyDescent="0.3">
      <c r="A2148" s="727">
        <v>32</v>
      </c>
      <c r="B2148" s="728" t="s">
        <v>2677</v>
      </c>
      <c r="C2148" s="728" t="s">
        <v>2683</v>
      </c>
      <c r="D2148" s="811" t="s">
        <v>5087</v>
      </c>
      <c r="E2148" s="812" t="s">
        <v>2711</v>
      </c>
      <c r="F2148" s="728" t="s">
        <v>2678</v>
      </c>
      <c r="G2148" s="728" t="s">
        <v>2742</v>
      </c>
      <c r="H2148" s="728" t="s">
        <v>568</v>
      </c>
      <c r="I2148" s="728" t="s">
        <v>2743</v>
      </c>
      <c r="J2148" s="728" t="s">
        <v>692</v>
      </c>
      <c r="K2148" s="728" t="s">
        <v>2744</v>
      </c>
      <c r="L2148" s="729">
        <v>154.36000000000001</v>
      </c>
      <c r="M2148" s="729">
        <v>154.36000000000001</v>
      </c>
      <c r="N2148" s="728">
        <v>1</v>
      </c>
      <c r="O2148" s="813">
        <v>1</v>
      </c>
      <c r="P2148" s="729">
        <v>154.36000000000001</v>
      </c>
      <c r="Q2148" s="746">
        <v>1</v>
      </c>
      <c r="R2148" s="728">
        <v>1</v>
      </c>
      <c r="S2148" s="746">
        <v>1</v>
      </c>
      <c r="T2148" s="813">
        <v>1</v>
      </c>
      <c r="U2148" s="769">
        <v>1</v>
      </c>
    </row>
    <row r="2149" spans="1:21" ht="14.4" customHeight="1" x14ac:dyDescent="0.3">
      <c r="A2149" s="727">
        <v>32</v>
      </c>
      <c r="B2149" s="728" t="s">
        <v>2677</v>
      </c>
      <c r="C2149" s="728" t="s">
        <v>2683</v>
      </c>
      <c r="D2149" s="811" t="s">
        <v>5087</v>
      </c>
      <c r="E2149" s="812" t="s">
        <v>2711</v>
      </c>
      <c r="F2149" s="728" t="s">
        <v>2678</v>
      </c>
      <c r="G2149" s="728" t="s">
        <v>2742</v>
      </c>
      <c r="H2149" s="728" t="s">
        <v>661</v>
      </c>
      <c r="I2149" s="728" t="s">
        <v>2218</v>
      </c>
      <c r="J2149" s="728" t="s">
        <v>662</v>
      </c>
      <c r="K2149" s="728" t="s">
        <v>2219</v>
      </c>
      <c r="L2149" s="729">
        <v>154.36000000000001</v>
      </c>
      <c r="M2149" s="729">
        <v>1697.96</v>
      </c>
      <c r="N2149" s="728">
        <v>11</v>
      </c>
      <c r="O2149" s="813">
        <v>5</v>
      </c>
      <c r="P2149" s="729">
        <v>1543.6000000000001</v>
      </c>
      <c r="Q2149" s="746">
        <v>0.90909090909090917</v>
      </c>
      <c r="R2149" s="728">
        <v>10</v>
      </c>
      <c r="S2149" s="746">
        <v>0.90909090909090906</v>
      </c>
      <c r="T2149" s="813">
        <v>4.5</v>
      </c>
      <c r="U2149" s="769">
        <v>0.9</v>
      </c>
    </row>
    <row r="2150" spans="1:21" ht="14.4" customHeight="1" x14ac:dyDescent="0.3">
      <c r="A2150" s="727">
        <v>32</v>
      </c>
      <c r="B2150" s="728" t="s">
        <v>2677</v>
      </c>
      <c r="C2150" s="728" t="s">
        <v>2683</v>
      </c>
      <c r="D2150" s="811" t="s">
        <v>5087</v>
      </c>
      <c r="E2150" s="812" t="s">
        <v>2711</v>
      </c>
      <c r="F2150" s="728" t="s">
        <v>2678</v>
      </c>
      <c r="G2150" s="728" t="s">
        <v>2742</v>
      </c>
      <c r="H2150" s="728" t="s">
        <v>661</v>
      </c>
      <c r="I2150" s="728" t="s">
        <v>2220</v>
      </c>
      <c r="J2150" s="728" t="s">
        <v>2221</v>
      </c>
      <c r="K2150" s="728" t="s">
        <v>2222</v>
      </c>
      <c r="L2150" s="729">
        <v>149.52000000000001</v>
      </c>
      <c r="M2150" s="729">
        <v>299.04000000000002</v>
      </c>
      <c r="N2150" s="728">
        <v>2</v>
      </c>
      <c r="O2150" s="813">
        <v>1</v>
      </c>
      <c r="P2150" s="729"/>
      <c r="Q2150" s="746">
        <v>0</v>
      </c>
      <c r="R2150" s="728"/>
      <c r="S2150" s="746">
        <v>0</v>
      </c>
      <c r="T2150" s="813"/>
      <c r="U2150" s="769">
        <v>0</v>
      </c>
    </row>
    <row r="2151" spans="1:21" ht="14.4" customHeight="1" x14ac:dyDescent="0.3">
      <c r="A2151" s="727">
        <v>32</v>
      </c>
      <c r="B2151" s="728" t="s">
        <v>2677</v>
      </c>
      <c r="C2151" s="728" t="s">
        <v>2683</v>
      </c>
      <c r="D2151" s="811" t="s">
        <v>5087</v>
      </c>
      <c r="E2151" s="812" t="s">
        <v>2711</v>
      </c>
      <c r="F2151" s="728" t="s">
        <v>2678</v>
      </c>
      <c r="G2151" s="728" t="s">
        <v>2742</v>
      </c>
      <c r="H2151" s="728" t="s">
        <v>661</v>
      </c>
      <c r="I2151" s="728" t="s">
        <v>2216</v>
      </c>
      <c r="J2151" s="728" t="s">
        <v>662</v>
      </c>
      <c r="K2151" s="728" t="s">
        <v>2217</v>
      </c>
      <c r="L2151" s="729">
        <v>225.06</v>
      </c>
      <c r="M2151" s="729">
        <v>675.18000000000006</v>
      </c>
      <c r="N2151" s="728">
        <v>3</v>
      </c>
      <c r="O2151" s="813">
        <v>2</v>
      </c>
      <c r="P2151" s="729">
        <v>675.18000000000006</v>
      </c>
      <c r="Q2151" s="746">
        <v>1</v>
      </c>
      <c r="R2151" s="728">
        <v>3</v>
      </c>
      <c r="S2151" s="746">
        <v>1</v>
      </c>
      <c r="T2151" s="813">
        <v>2</v>
      </c>
      <c r="U2151" s="769">
        <v>1</v>
      </c>
    </row>
    <row r="2152" spans="1:21" ht="14.4" customHeight="1" x14ac:dyDescent="0.3">
      <c r="A2152" s="727">
        <v>32</v>
      </c>
      <c r="B2152" s="728" t="s">
        <v>2677</v>
      </c>
      <c r="C2152" s="728" t="s">
        <v>2683</v>
      </c>
      <c r="D2152" s="811" t="s">
        <v>5087</v>
      </c>
      <c r="E2152" s="812" t="s">
        <v>2711</v>
      </c>
      <c r="F2152" s="728" t="s">
        <v>2678</v>
      </c>
      <c r="G2152" s="728" t="s">
        <v>3446</v>
      </c>
      <c r="H2152" s="728" t="s">
        <v>568</v>
      </c>
      <c r="I2152" s="728" t="s">
        <v>3447</v>
      </c>
      <c r="J2152" s="728" t="s">
        <v>3448</v>
      </c>
      <c r="K2152" s="728" t="s">
        <v>3449</v>
      </c>
      <c r="L2152" s="729">
        <v>9989.3700000000008</v>
      </c>
      <c r="M2152" s="729">
        <v>29968.11</v>
      </c>
      <c r="N2152" s="728">
        <v>3</v>
      </c>
      <c r="O2152" s="813">
        <v>0.5</v>
      </c>
      <c r="P2152" s="729"/>
      <c r="Q2152" s="746">
        <v>0</v>
      </c>
      <c r="R2152" s="728"/>
      <c r="S2152" s="746">
        <v>0</v>
      </c>
      <c r="T2152" s="813"/>
      <c r="U2152" s="769">
        <v>0</v>
      </c>
    </row>
    <row r="2153" spans="1:21" ht="14.4" customHeight="1" x14ac:dyDescent="0.3">
      <c r="A2153" s="727">
        <v>32</v>
      </c>
      <c r="B2153" s="728" t="s">
        <v>2677</v>
      </c>
      <c r="C2153" s="728" t="s">
        <v>2683</v>
      </c>
      <c r="D2153" s="811" t="s">
        <v>5087</v>
      </c>
      <c r="E2153" s="812" t="s">
        <v>2711</v>
      </c>
      <c r="F2153" s="728" t="s">
        <v>2678</v>
      </c>
      <c r="G2153" s="728" t="s">
        <v>3446</v>
      </c>
      <c r="H2153" s="728" t="s">
        <v>568</v>
      </c>
      <c r="I2153" s="728" t="s">
        <v>3450</v>
      </c>
      <c r="J2153" s="728" t="s">
        <v>3448</v>
      </c>
      <c r="K2153" s="728" t="s">
        <v>3449</v>
      </c>
      <c r="L2153" s="729">
        <v>9989.3700000000008</v>
      </c>
      <c r="M2153" s="729">
        <v>29968.11</v>
      </c>
      <c r="N2153" s="728">
        <v>3</v>
      </c>
      <c r="O2153" s="813">
        <v>0.5</v>
      </c>
      <c r="P2153" s="729"/>
      <c r="Q2153" s="746">
        <v>0</v>
      </c>
      <c r="R2153" s="728"/>
      <c r="S2153" s="746">
        <v>0</v>
      </c>
      <c r="T2153" s="813"/>
      <c r="U2153" s="769">
        <v>0</v>
      </c>
    </row>
    <row r="2154" spans="1:21" ht="14.4" customHeight="1" x14ac:dyDescent="0.3">
      <c r="A2154" s="727">
        <v>32</v>
      </c>
      <c r="B2154" s="728" t="s">
        <v>2677</v>
      </c>
      <c r="C2154" s="728" t="s">
        <v>2683</v>
      </c>
      <c r="D2154" s="811" t="s">
        <v>5087</v>
      </c>
      <c r="E2154" s="812" t="s">
        <v>2711</v>
      </c>
      <c r="F2154" s="728" t="s">
        <v>2678</v>
      </c>
      <c r="G2154" s="728" t="s">
        <v>3454</v>
      </c>
      <c r="H2154" s="728" t="s">
        <v>661</v>
      </c>
      <c r="I2154" s="728" t="s">
        <v>2241</v>
      </c>
      <c r="J2154" s="728" t="s">
        <v>2242</v>
      </c>
      <c r="K2154" s="728" t="s">
        <v>2243</v>
      </c>
      <c r="L2154" s="729">
        <v>70.540000000000006</v>
      </c>
      <c r="M2154" s="729">
        <v>423.24</v>
      </c>
      <c r="N2154" s="728">
        <v>6</v>
      </c>
      <c r="O2154" s="813">
        <v>5</v>
      </c>
      <c r="P2154" s="729">
        <v>423.24</v>
      </c>
      <c r="Q2154" s="746">
        <v>1</v>
      </c>
      <c r="R2154" s="728">
        <v>6</v>
      </c>
      <c r="S2154" s="746">
        <v>1</v>
      </c>
      <c r="T2154" s="813">
        <v>5</v>
      </c>
      <c r="U2154" s="769">
        <v>1</v>
      </c>
    </row>
    <row r="2155" spans="1:21" ht="14.4" customHeight="1" x14ac:dyDescent="0.3">
      <c r="A2155" s="727">
        <v>32</v>
      </c>
      <c r="B2155" s="728" t="s">
        <v>2677</v>
      </c>
      <c r="C2155" s="728" t="s">
        <v>2683</v>
      </c>
      <c r="D2155" s="811" t="s">
        <v>5087</v>
      </c>
      <c r="E2155" s="812" t="s">
        <v>2711</v>
      </c>
      <c r="F2155" s="728" t="s">
        <v>2678</v>
      </c>
      <c r="G2155" s="728" t="s">
        <v>3270</v>
      </c>
      <c r="H2155" s="728" t="s">
        <v>568</v>
      </c>
      <c r="I2155" s="728" t="s">
        <v>4510</v>
      </c>
      <c r="J2155" s="728" t="s">
        <v>3272</v>
      </c>
      <c r="K2155" s="728" t="s">
        <v>4511</v>
      </c>
      <c r="L2155" s="729">
        <v>86.02</v>
      </c>
      <c r="M2155" s="729">
        <v>86.02</v>
      </c>
      <c r="N2155" s="728">
        <v>1</v>
      </c>
      <c r="O2155" s="813">
        <v>1</v>
      </c>
      <c r="P2155" s="729">
        <v>86.02</v>
      </c>
      <c r="Q2155" s="746">
        <v>1</v>
      </c>
      <c r="R2155" s="728">
        <v>1</v>
      </c>
      <c r="S2155" s="746">
        <v>1</v>
      </c>
      <c r="T2155" s="813">
        <v>1</v>
      </c>
      <c r="U2155" s="769">
        <v>1</v>
      </c>
    </row>
    <row r="2156" spans="1:21" ht="14.4" customHeight="1" x14ac:dyDescent="0.3">
      <c r="A2156" s="727">
        <v>32</v>
      </c>
      <c r="B2156" s="728" t="s">
        <v>2677</v>
      </c>
      <c r="C2156" s="728" t="s">
        <v>2683</v>
      </c>
      <c r="D2156" s="811" t="s">
        <v>5087</v>
      </c>
      <c r="E2156" s="812" t="s">
        <v>2711</v>
      </c>
      <c r="F2156" s="728" t="s">
        <v>2678</v>
      </c>
      <c r="G2156" s="728" t="s">
        <v>2745</v>
      </c>
      <c r="H2156" s="728" t="s">
        <v>661</v>
      </c>
      <c r="I2156" s="728" t="s">
        <v>3928</v>
      </c>
      <c r="J2156" s="728" t="s">
        <v>2159</v>
      </c>
      <c r="K2156" s="728" t="s">
        <v>3929</v>
      </c>
      <c r="L2156" s="729">
        <v>229.38</v>
      </c>
      <c r="M2156" s="729">
        <v>229.38</v>
      </c>
      <c r="N2156" s="728">
        <v>1</v>
      </c>
      <c r="O2156" s="813">
        <v>1</v>
      </c>
      <c r="P2156" s="729"/>
      <c r="Q2156" s="746">
        <v>0</v>
      </c>
      <c r="R2156" s="728"/>
      <c r="S2156" s="746">
        <v>0</v>
      </c>
      <c r="T2156" s="813"/>
      <c r="U2156" s="769">
        <v>0</v>
      </c>
    </row>
    <row r="2157" spans="1:21" ht="14.4" customHeight="1" x14ac:dyDescent="0.3">
      <c r="A2157" s="727">
        <v>32</v>
      </c>
      <c r="B2157" s="728" t="s">
        <v>2677</v>
      </c>
      <c r="C2157" s="728" t="s">
        <v>2683</v>
      </c>
      <c r="D2157" s="811" t="s">
        <v>5087</v>
      </c>
      <c r="E2157" s="812" t="s">
        <v>2711</v>
      </c>
      <c r="F2157" s="728" t="s">
        <v>2678</v>
      </c>
      <c r="G2157" s="728" t="s">
        <v>3130</v>
      </c>
      <c r="H2157" s="728" t="s">
        <v>661</v>
      </c>
      <c r="I2157" s="728" t="s">
        <v>3931</v>
      </c>
      <c r="J2157" s="728" t="s">
        <v>1754</v>
      </c>
      <c r="K2157" s="728" t="s">
        <v>2165</v>
      </c>
      <c r="L2157" s="729">
        <v>105.32</v>
      </c>
      <c r="M2157" s="729">
        <v>210.64</v>
      </c>
      <c r="N2157" s="728">
        <v>2</v>
      </c>
      <c r="O2157" s="813">
        <v>1</v>
      </c>
      <c r="P2157" s="729">
        <v>210.64</v>
      </c>
      <c r="Q2157" s="746">
        <v>1</v>
      </c>
      <c r="R2157" s="728">
        <v>2</v>
      </c>
      <c r="S2157" s="746">
        <v>1</v>
      </c>
      <c r="T2157" s="813">
        <v>1</v>
      </c>
      <c r="U2157" s="769">
        <v>1</v>
      </c>
    </row>
    <row r="2158" spans="1:21" ht="14.4" customHeight="1" x14ac:dyDescent="0.3">
      <c r="A2158" s="727">
        <v>32</v>
      </c>
      <c r="B2158" s="728" t="s">
        <v>2677</v>
      </c>
      <c r="C2158" s="728" t="s">
        <v>2683</v>
      </c>
      <c r="D2158" s="811" t="s">
        <v>5087</v>
      </c>
      <c r="E2158" s="812" t="s">
        <v>2711</v>
      </c>
      <c r="F2158" s="728" t="s">
        <v>2678</v>
      </c>
      <c r="G2158" s="728" t="s">
        <v>3130</v>
      </c>
      <c r="H2158" s="728" t="s">
        <v>661</v>
      </c>
      <c r="I2158" s="728" t="s">
        <v>2491</v>
      </c>
      <c r="J2158" s="728" t="s">
        <v>1754</v>
      </c>
      <c r="K2158" s="728" t="s">
        <v>2163</v>
      </c>
      <c r="L2158" s="729">
        <v>35.11</v>
      </c>
      <c r="M2158" s="729">
        <v>35.11</v>
      </c>
      <c r="N2158" s="728">
        <v>1</v>
      </c>
      <c r="O2158" s="813">
        <v>0.5</v>
      </c>
      <c r="P2158" s="729">
        <v>35.11</v>
      </c>
      <c r="Q2158" s="746">
        <v>1</v>
      </c>
      <c r="R2158" s="728">
        <v>1</v>
      </c>
      <c r="S2158" s="746">
        <v>1</v>
      </c>
      <c r="T2158" s="813">
        <v>0.5</v>
      </c>
      <c r="U2158" s="769">
        <v>1</v>
      </c>
    </row>
    <row r="2159" spans="1:21" ht="14.4" customHeight="1" x14ac:dyDescent="0.3">
      <c r="A2159" s="727">
        <v>32</v>
      </c>
      <c r="B2159" s="728" t="s">
        <v>2677</v>
      </c>
      <c r="C2159" s="728" t="s">
        <v>2683</v>
      </c>
      <c r="D2159" s="811" t="s">
        <v>5087</v>
      </c>
      <c r="E2159" s="812" t="s">
        <v>2711</v>
      </c>
      <c r="F2159" s="728" t="s">
        <v>2678</v>
      </c>
      <c r="G2159" s="728" t="s">
        <v>3130</v>
      </c>
      <c r="H2159" s="728" t="s">
        <v>568</v>
      </c>
      <c r="I2159" s="728" t="s">
        <v>3131</v>
      </c>
      <c r="J2159" s="728" t="s">
        <v>3132</v>
      </c>
      <c r="K2159" s="728" t="s">
        <v>3133</v>
      </c>
      <c r="L2159" s="729">
        <v>35.11</v>
      </c>
      <c r="M2159" s="729">
        <v>70.22</v>
      </c>
      <c r="N2159" s="728">
        <v>2</v>
      </c>
      <c r="O2159" s="813">
        <v>0.5</v>
      </c>
      <c r="P2159" s="729"/>
      <c r="Q2159" s="746">
        <v>0</v>
      </c>
      <c r="R2159" s="728"/>
      <c r="S2159" s="746">
        <v>0</v>
      </c>
      <c r="T2159" s="813"/>
      <c r="U2159" s="769">
        <v>0</v>
      </c>
    </row>
    <row r="2160" spans="1:21" ht="14.4" customHeight="1" x14ac:dyDescent="0.3">
      <c r="A2160" s="727">
        <v>32</v>
      </c>
      <c r="B2160" s="728" t="s">
        <v>2677</v>
      </c>
      <c r="C2160" s="728" t="s">
        <v>2683</v>
      </c>
      <c r="D2160" s="811" t="s">
        <v>5087</v>
      </c>
      <c r="E2160" s="812" t="s">
        <v>2711</v>
      </c>
      <c r="F2160" s="728" t="s">
        <v>2678</v>
      </c>
      <c r="G2160" s="728" t="s">
        <v>4512</v>
      </c>
      <c r="H2160" s="728" t="s">
        <v>568</v>
      </c>
      <c r="I2160" s="728" t="s">
        <v>4513</v>
      </c>
      <c r="J2160" s="728" t="s">
        <v>4514</v>
      </c>
      <c r="K2160" s="728" t="s">
        <v>4515</v>
      </c>
      <c r="L2160" s="729">
        <v>2494.73</v>
      </c>
      <c r="M2160" s="729">
        <v>2494.73</v>
      </c>
      <c r="N2160" s="728">
        <v>1</v>
      </c>
      <c r="O2160" s="813">
        <v>0.5</v>
      </c>
      <c r="P2160" s="729">
        <v>2494.73</v>
      </c>
      <c r="Q2160" s="746">
        <v>1</v>
      </c>
      <c r="R2160" s="728">
        <v>1</v>
      </c>
      <c r="S2160" s="746">
        <v>1</v>
      </c>
      <c r="T2160" s="813">
        <v>0.5</v>
      </c>
      <c r="U2160" s="769">
        <v>1</v>
      </c>
    </row>
    <row r="2161" spans="1:21" ht="14.4" customHeight="1" x14ac:dyDescent="0.3">
      <c r="A2161" s="727">
        <v>32</v>
      </c>
      <c r="B2161" s="728" t="s">
        <v>2677</v>
      </c>
      <c r="C2161" s="728" t="s">
        <v>2683</v>
      </c>
      <c r="D2161" s="811" t="s">
        <v>5087</v>
      </c>
      <c r="E2161" s="812" t="s">
        <v>2711</v>
      </c>
      <c r="F2161" s="728" t="s">
        <v>2678</v>
      </c>
      <c r="G2161" s="728" t="s">
        <v>4516</v>
      </c>
      <c r="H2161" s="728" t="s">
        <v>568</v>
      </c>
      <c r="I2161" s="728" t="s">
        <v>4517</v>
      </c>
      <c r="J2161" s="728" t="s">
        <v>4518</v>
      </c>
      <c r="K2161" s="728" t="s">
        <v>2232</v>
      </c>
      <c r="L2161" s="729">
        <v>170.52</v>
      </c>
      <c r="M2161" s="729">
        <v>170.52</v>
      </c>
      <c r="N2161" s="728">
        <v>1</v>
      </c>
      <c r="O2161" s="813">
        <v>0.5</v>
      </c>
      <c r="P2161" s="729">
        <v>170.52</v>
      </c>
      <c r="Q2161" s="746">
        <v>1</v>
      </c>
      <c r="R2161" s="728">
        <v>1</v>
      </c>
      <c r="S2161" s="746">
        <v>1</v>
      </c>
      <c r="T2161" s="813">
        <v>0.5</v>
      </c>
      <c r="U2161" s="769">
        <v>1</v>
      </c>
    </row>
    <row r="2162" spans="1:21" ht="14.4" customHeight="1" x14ac:dyDescent="0.3">
      <c r="A2162" s="727">
        <v>32</v>
      </c>
      <c r="B2162" s="728" t="s">
        <v>2677</v>
      </c>
      <c r="C2162" s="728" t="s">
        <v>2683</v>
      </c>
      <c r="D2162" s="811" t="s">
        <v>5087</v>
      </c>
      <c r="E2162" s="812" t="s">
        <v>2711</v>
      </c>
      <c r="F2162" s="728" t="s">
        <v>2678</v>
      </c>
      <c r="G2162" s="728" t="s">
        <v>2746</v>
      </c>
      <c r="H2162" s="728" t="s">
        <v>568</v>
      </c>
      <c r="I2162" s="728" t="s">
        <v>3041</v>
      </c>
      <c r="J2162" s="728" t="s">
        <v>2231</v>
      </c>
      <c r="K2162" s="728" t="s">
        <v>2232</v>
      </c>
      <c r="L2162" s="729">
        <v>170.52</v>
      </c>
      <c r="M2162" s="729">
        <v>170.52</v>
      </c>
      <c r="N2162" s="728">
        <v>1</v>
      </c>
      <c r="O2162" s="813">
        <v>0.5</v>
      </c>
      <c r="P2162" s="729">
        <v>170.52</v>
      </c>
      <c r="Q2162" s="746">
        <v>1</v>
      </c>
      <c r="R2162" s="728">
        <v>1</v>
      </c>
      <c r="S2162" s="746">
        <v>1</v>
      </c>
      <c r="T2162" s="813">
        <v>0.5</v>
      </c>
      <c r="U2162" s="769">
        <v>1</v>
      </c>
    </row>
    <row r="2163" spans="1:21" ht="14.4" customHeight="1" x14ac:dyDescent="0.3">
      <c r="A2163" s="727">
        <v>32</v>
      </c>
      <c r="B2163" s="728" t="s">
        <v>2677</v>
      </c>
      <c r="C2163" s="728" t="s">
        <v>2683</v>
      </c>
      <c r="D2163" s="811" t="s">
        <v>5087</v>
      </c>
      <c r="E2163" s="812" t="s">
        <v>2711</v>
      </c>
      <c r="F2163" s="728" t="s">
        <v>2678</v>
      </c>
      <c r="G2163" s="728" t="s">
        <v>2746</v>
      </c>
      <c r="H2163" s="728" t="s">
        <v>568</v>
      </c>
      <c r="I2163" s="728" t="s">
        <v>2230</v>
      </c>
      <c r="J2163" s="728" t="s">
        <v>2231</v>
      </c>
      <c r="K2163" s="728" t="s">
        <v>2232</v>
      </c>
      <c r="L2163" s="729">
        <v>170.52</v>
      </c>
      <c r="M2163" s="729">
        <v>682.08</v>
      </c>
      <c r="N2163" s="728">
        <v>4</v>
      </c>
      <c r="O2163" s="813">
        <v>2.5</v>
      </c>
      <c r="P2163" s="729">
        <v>511.56000000000006</v>
      </c>
      <c r="Q2163" s="746">
        <v>0.75</v>
      </c>
      <c r="R2163" s="728">
        <v>3</v>
      </c>
      <c r="S2163" s="746">
        <v>0.75</v>
      </c>
      <c r="T2163" s="813">
        <v>1.5</v>
      </c>
      <c r="U2163" s="769">
        <v>0.6</v>
      </c>
    </row>
    <row r="2164" spans="1:21" ht="14.4" customHeight="1" x14ac:dyDescent="0.3">
      <c r="A2164" s="727">
        <v>32</v>
      </c>
      <c r="B2164" s="728" t="s">
        <v>2677</v>
      </c>
      <c r="C2164" s="728" t="s">
        <v>2683</v>
      </c>
      <c r="D2164" s="811" t="s">
        <v>5087</v>
      </c>
      <c r="E2164" s="812" t="s">
        <v>2711</v>
      </c>
      <c r="F2164" s="728" t="s">
        <v>2678</v>
      </c>
      <c r="G2164" s="728" t="s">
        <v>2746</v>
      </c>
      <c r="H2164" s="728" t="s">
        <v>568</v>
      </c>
      <c r="I2164" s="728" t="s">
        <v>2794</v>
      </c>
      <c r="J2164" s="728" t="s">
        <v>2231</v>
      </c>
      <c r="K2164" s="728" t="s">
        <v>2757</v>
      </c>
      <c r="L2164" s="729">
        <v>238.72</v>
      </c>
      <c r="M2164" s="729">
        <v>477.44</v>
      </c>
      <c r="N2164" s="728">
        <v>2</v>
      </c>
      <c r="O2164" s="813">
        <v>1</v>
      </c>
      <c r="P2164" s="729">
        <v>477.44</v>
      </c>
      <c r="Q2164" s="746">
        <v>1</v>
      </c>
      <c r="R2164" s="728">
        <v>2</v>
      </c>
      <c r="S2164" s="746">
        <v>1</v>
      </c>
      <c r="T2164" s="813">
        <v>1</v>
      </c>
      <c r="U2164" s="769">
        <v>1</v>
      </c>
    </row>
    <row r="2165" spans="1:21" ht="14.4" customHeight="1" x14ac:dyDescent="0.3">
      <c r="A2165" s="727">
        <v>32</v>
      </c>
      <c r="B2165" s="728" t="s">
        <v>2677</v>
      </c>
      <c r="C2165" s="728" t="s">
        <v>2683</v>
      </c>
      <c r="D2165" s="811" t="s">
        <v>5087</v>
      </c>
      <c r="E2165" s="812" t="s">
        <v>2711</v>
      </c>
      <c r="F2165" s="728" t="s">
        <v>2678</v>
      </c>
      <c r="G2165" s="728" t="s">
        <v>2746</v>
      </c>
      <c r="H2165" s="728" t="s">
        <v>661</v>
      </c>
      <c r="I2165" s="728" t="s">
        <v>3134</v>
      </c>
      <c r="J2165" s="728" t="s">
        <v>2748</v>
      </c>
      <c r="K2165" s="728" t="s">
        <v>2232</v>
      </c>
      <c r="L2165" s="729">
        <v>170.52</v>
      </c>
      <c r="M2165" s="729">
        <v>170.52</v>
      </c>
      <c r="N2165" s="728">
        <v>1</v>
      </c>
      <c r="O2165" s="813">
        <v>0.5</v>
      </c>
      <c r="P2165" s="729">
        <v>170.52</v>
      </c>
      <c r="Q2165" s="746">
        <v>1</v>
      </c>
      <c r="R2165" s="728">
        <v>1</v>
      </c>
      <c r="S2165" s="746">
        <v>1</v>
      </c>
      <c r="T2165" s="813">
        <v>0.5</v>
      </c>
      <c r="U2165" s="769">
        <v>1</v>
      </c>
    </row>
    <row r="2166" spans="1:21" ht="14.4" customHeight="1" x14ac:dyDescent="0.3">
      <c r="A2166" s="727">
        <v>32</v>
      </c>
      <c r="B2166" s="728" t="s">
        <v>2677</v>
      </c>
      <c r="C2166" s="728" t="s">
        <v>2683</v>
      </c>
      <c r="D2166" s="811" t="s">
        <v>5087</v>
      </c>
      <c r="E2166" s="812" t="s">
        <v>2711</v>
      </c>
      <c r="F2166" s="728" t="s">
        <v>2678</v>
      </c>
      <c r="G2166" s="728" t="s">
        <v>2750</v>
      </c>
      <c r="H2166" s="728" t="s">
        <v>661</v>
      </c>
      <c r="I2166" s="728" t="s">
        <v>2403</v>
      </c>
      <c r="J2166" s="728" t="s">
        <v>1315</v>
      </c>
      <c r="K2166" s="728" t="s">
        <v>2404</v>
      </c>
      <c r="L2166" s="729">
        <v>138.31</v>
      </c>
      <c r="M2166" s="729">
        <v>276.62</v>
      </c>
      <c r="N2166" s="728">
        <v>2</v>
      </c>
      <c r="O2166" s="813">
        <v>1</v>
      </c>
      <c r="P2166" s="729">
        <v>276.62</v>
      </c>
      <c r="Q2166" s="746">
        <v>1</v>
      </c>
      <c r="R2166" s="728">
        <v>2</v>
      </c>
      <c r="S2166" s="746">
        <v>1</v>
      </c>
      <c r="T2166" s="813">
        <v>1</v>
      </c>
      <c r="U2166" s="769">
        <v>1</v>
      </c>
    </row>
    <row r="2167" spans="1:21" ht="14.4" customHeight="1" x14ac:dyDescent="0.3">
      <c r="A2167" s="727">
        <v>32</v>
      </c>
      <c r="B2167" s="728" t="s">
        <v>2677</v>
      </c>
      <c r="C2167" s="728" t="s">
        <v>2683</v>
      </c>
      <c r="D2167" s="811" t="s">
        <v>5087</v>
      </c>
      <c r="E2167" s="812" t="s">
        <v>2711</v>
      </c>
      <c r="F2167" s="728" t="s">
        <v>2678</v>
      </c>
      <c r="G2167" s="728" t="s">
        <v>2796</v>
      </c>
      <c r="H2167" s="728" t="s">
        <v>568</v>
      </c>
      <c r="I2167" s="728" t="s">
        <v>2797</v>
      </c>
      <c r="J2167" s="728" t="s">
        <v>1421</v>
      </c>
      <c r="K2167" s="728" t="s">
        <v>2232</v>
      </c>
      <c r="L2167" s="729">
        <v>78.33</v>
      </c>
      <c r="M2167" s="729">
        <v>234.99</v>
      </c>
      <c r="N2167" s="728">
        <v>3</v>
      </c>
      <c r="O2167" s="813">
        <v>2.5</v>
      </c>
      <c r="P2167" s="729">
        <v>234.99</v>
      </c>
      <c r="Q2167" s="746">
        <v>1</v>
      </c>
      <c r="R2167" s="728">
        <v>3</v>
      </c>
      <c r="S2167" s="746">
        <v>1</v>
      </c>
      <c r="T2167" s="813">
        <v>2.5</v>
      </c>
      <c r="U2167" s="769">
        <v>1</v>
      </c>
    </row>
    <row r="2168" spans="1:21" ht="14.4" customHeight="1" x14ac:dyDescent="0.3">
      <c r="A2168" s="727">
        <v>32</v>
      </c>
      <c r="B2168" s="728" t="s">
        <v>2677</v>
      </c>
      <c r="C2168" s="728" t="s">
        <v>2683</v>
      </c>
      <c r="D2168" s="811" t="s">
        <v>5087</v>
      </c>
      <c r="E2168" s="812" t="s">
        <v>2711</v>
      </c>
      <c r="F2168" s="728" t="s">
        <v>2678</v>
      </c>
      <c r="G2168" s="728" t="s">
        <v>2800</v>
      </c>
      <c r="H2168" s="728" t="s">
        <v>661</v>
      </c>
      <c r="I2168" s="728" t="s">
        <v>2801</v>
      </c>
      <c r="J2168" s="728" t="s">
        <v>761</v>
      </c>
      <c r="K2168" s="728" t="s">
        <v>2547</v>
      </c>
      <c r="L2168" s="729">
        <v>170.32</v>
      </c>
      <c r="M2168" s="729">
        <v>340.64</v>
      </c>
      <c r="N2168" s="728">
        <v>2</v>
      </c>
      <c r="O2168" s="813">
        <v>1</v>
      </c>
      <c r="P2168" s="729"/>
      <c r="Q2168" s="746">
        <v>0</v>
      </c>
      <c r="R2168" s="728"/>
      <c r="S2168" s="746">
        <v>0</v>
      </c>
      <c r="T2168" s="813"/>
      <c r="U2168" s="769">
        <v>0</v>
      </c>
    </row>
    <row r="2169" spans="1:21" ht="14.4" customHeight="1" x14ac:dyDescent="0.3">
      <c r="A2169" s="727">
        <v>32</v>
      </c>
      <c r="B2169" s="728" t="s">
        <v>2677</v>
      </c>
      <c r="C2169" s="728" t="s">
        <v>2683</v>
      </c>
      <c r="D2169" s="811" t="s">
        <v>5087</v>
      </c>
      <c r="E2169" s="812" t="s">
        <v>2711</v>
      </c>
      <c r="F2169" s="728" t="s">
        <v>2678</v>
      </c>
      <c r="G2169" s="728" t="s">
        <v>2800</v>
      </c>
      <c r="H2169" s="728" t="s">
        <v>661</v>
      </c>
      <c r="I2169" s="728" t="s">
        <v>2366</v>
      </c>
      <c r="J2169" s="728" t="s">
        <v>759</v>
      </c>
      <c r="K2169" s="728" t="s">
        <v>2187</v>
      </c>
      <c r="L2169" s="729">
        <v>42.57</v>
      </c>
      <c r="M2169" s="729">
        <v>255.42000000000002</v>
      </c>
      <c r="N2169" s="728">
        <v>6</v>
      </c>
      <c r="O2169" s="813">
        <v>1.5</v>
      </c>
      <c r="P2169" s="729">
        <v>127.71000000000001</v>
      </c>
      <c r="Q2169" s="746">
        <v>0.5</v>
      </c>
      <c r="R2169" s="728">
        <v>3</v>
      </c>
      <c r="S2169" s="746">
        <v>0.5</v>
      </c>
      <c r="T2169" s="813">
        <v>1</v>
      </c>
      <c r="U2169" s="769">
        <v>0.66666666666666663</v>
      </c>
    </row>
    <row r="2170" spans="1:21" ht="14.4" customHeight="1" x14ac:dyDescent="0.3">
      <c r="A2170" s="727">
        <v>32</v>
      </c>
      <c r="B2170" s="728" t="s">
        <v>2677</v>
      </c>
      <c r="C2170" s="728" t="s">
        <v>2683</v>
      </c>
      <c r="D2170" s="811" t="s">
        <v>5087</v>
      </c>
      <c r="E2170" s="812" t="s">
        <v>2711</v>
      </c>
      <c r="F2170" s="728" t="s">
        <v>2678</v>
      </c>
      <c r="G2170" s="728" t="s">
        <v>2800</v>
      </c>
      <c r="H2170" s="728" t="s">
        <v>568</v>
      </c>
      <c r="I2170" s="728" t="s">
        <v>4519</v>
      </c>
      <c r="J2170" s="728" t="s">
        <v>3937</v>
      </c>
      <c r="K2170" s="728" t="s">
        <v>2189</v>
      </c>
      <c r="L2170" s="729">
        <v>85.16</v>
      </c>
      <c r="M2170" s="729">
        <v>85.16</v>
      </c>
      <c r="N2170" s="728">
        <v>1</v>
      </c>
      <c r="O2170" s="813">
        <v>1</v>
      </c>
      <c r="P2170" s="729"/>
      <c r="Q2170" s="746">
        <v>0</v>
      </c>
      <c r="R2170" s="728"/>
      <c r="S2170" s="746">
        <v>0</v>
      </c>
      <c r="T2170" s="813"/>
      <c r="U2170" s="769">
        <v>0</v>
      </c>
    </row>
    <row r="2171" spans="1:21" ht="14.4" customHeight="1" x14ac:dyDescent="0.3">
      <c r="A2171" s="727">
        <v>32</v>
      </c>
      <c r="B2171" s="728" t="s">
        <v>2677</v>
      </c>
      <c r="C2171" s="728" t="s">
        <v>2683</v>
      </c>
      <c r="D2171" s="811" t="s">
        <v>5087</v>
      </c>
      <c r="E2171" s="812" t="s">
        <v>2711</v>
      </c>
      <c r="F2171" s="728" t="s">
        <v>2678</v>
      </c>
      <c r="G2171" s="728" t="s">
        <v>3282</v>
      </c>
      <c r="H2171" s="728" t="s">
        <v>568</v>
      </c>
      <c r="I2171" s="728" t="s">
        <v>3283</v>
      </c>
      <c r="J2171" s="728" t="s">
        <v>3284</v>
      </c>
      <c r="K2171" s="728" t="s">
        <v>3285</v>
      </c>
      <c r="L2171" s="729">
        <v>0</v>
      </c>
      <c r="M2171" s="729">
        <v>0</v>
      </c>
      <c r="N2171" s="728">
        <v>7</v>
      </c>
      <c r="O2171" s="813">
        <v>2</v>
      </c>
      <c r="P2171" s="729">
        <v>0</v>
      </c>
      <c r="Q2171" s="746"/>
      <c r="R2171" s="728">
        <v>7</v>
      </c>
      <c r="S2171" s="746">
        <v>1</v>
      </c>
      <c r="T2171" s="813">
        <v>2</v>
      </c>
      <c r="U2171" s="769">
        <v>1</v>
      </c>
    </row>
    <row r="2172" spans="1:21" ht="14.4" customHeight="1" x14ac:dyDescent="0.3">
      <c r="A2172" s="727">
        <v>32</v>
      </c>
      <c r="B2172" s="728" t="s">
        <v>2677</v>
      </c>
      <c r="C2172" s="728" t="s">
        <v>2683</v>
      </c>
      <c r="D2172" s="811" t="s">
        <v>5087</v>
      </c>
      <c r="E2172" s="812" t="s">
        <v>2711</v>
      </c>
      <c r="F2172" s="728" t="s">
        <v>2678</v>
      </c>
      <c r="G2172" s="728" t="s">
        <v>3460</v>
      </c>
      <c r="H2172" s="728" t="s">
        <v>568</v>
      </c>
      <c r="I2172" s="728" t="s">
        <v>3464</v>
      </c>
      <c r="J2172" s="728" t="s">
        <v>3462</v>
      </c>
      <c r="K2172" s="728" t="s">
        <v>3465</v>
      </c>
      <c r="L2172" s="729">
        <v>1437.8</v>
      </c>
      <c r="M2172" s="729">
        <v>2875.6</v>
      </c>
      <c r="N2172" s="728">
        <v>2</v>
      </c>
      <c r="O2172" s="813">
        <v>0.5</v>
      </c>
      <c r="P2172" s="729">
        <v>2875.6</v>
      </c>
      <c r="Q2172" s="746">
        <v>1</v>
      </c>
      <c r="R2172" s="728">
        <v>2</v>
      </c>
      <c r="S2172" s="746">
        <v>1</v>
      </c>
      <c r="T2172" s="813">
        <v>0.5</v>
      </c>
      <c r="U2172" s="769">
        <v>1</v>
      </c>
    </row>
    <row r="2173" spans="1:21" ht="14.4" customHeight="1" x14ac:dyDescent="0.3">
      <c r="A2173" s="727">
        <v>32</v>
      </c>
      <c r="B2173" s="728" t="s">
        <v>2677</v>
      </c>
      <c r="C2173" s="728" t="s">
        <v>2683</v>
      </c>
      <c r="D2173" s="811" t="s">
        <v>5087</v>
      </c>
      <c r="E2173" s="812" t="s">
        <v>2711</v>
      </c>
      <c r="F2173" s="728" t="s">
        <v>2678</v>
      </c>
      <c r="G2173" s="728" t="s">
        <v>4282</v>
      </c>
      <c r="H2173" s="728" t="s">
        <v>568</v>
      </c>
      <c r="I2173" s="728" t="s">
        <v>4283</v>
      </c>
      <c r="J2173" s="728" t="s">
        <v>1080</v>
      </c>
      <c r="K2173" s="728" t="s">
        <v>4284</v>
      </c>
      <c r="L2173" s="729">
        <v>42.05</v>
      </c>
      <c r="M2173" s="729">
        <v>126.14999999999999</v>
      </c>
      <c r="N2173" s="728">
        <v>3</v>
      </c>
      <c r="O2173" s="813">
        <v>3</v>
      </c>
      <c r="P2173" s="729">
        <v>84.1</v>
      </c>
      <c r="Q2173" s="746">
        <v>0.66666666666666663</v>
      </c>
      <c r="R2173" s="728">
        <v>2</v>
      </c>
      <c r="S2173" s="746">
        <v>0.66666666666666663</v>
      </c>
      <c r="T2173" s="813">
        <v>2</v>
      </c>
      <c r="U2173" s="769">
        <v>0.66666666666666663</v>
      </c>
    </row>
    <row r="2174" spans="1:21" ht="14.4" customHeight="1" x14ac:dyDescent="0.3">
      <c r="A2174" s="727">
        <v>32</v>
      </c>
      <c r="B2174" s="728" t="s">
        <v>2677</v>
      </c>
      <c r="C2174" s="728" t="s">
        <v>2683</v>
      </c>
      <c r="D2174" s="811" t="s">
        <v>5087</v>
      </c>
      <c r="E2174" s="812" t="s">
        <v>2711</v>
      </c>
      <c r="F2174" s="728" t="s">
        <v>2678</v>
      </c>
      <c r="G2174" s="728" t="s">
        <v>2802</v>
      </c>
      <c r="H2174" s="728" t="s">
        <v>568</v>
      </c>
      <c r="I2174" s="728" t="s">
        <v>3296</v>
      </c>
      <c r="J2174" s="728" t="s">
        <v>805</v>
      </c>
      <c r="K2174" s="728" t="s">
        <v>3198</v>
      </c>
      <c r="L2174" s="729">
        <v>91.11</v>
      </c>
      <c r="M2174" s="729">
        <v>182.22</v>
      </c>
      <c r="N2174" s="728">
        <v>2</v>
      </c>
      <c r="O2174" s="813">
        <v>0.5</v>
      </c>
      <c r="P2174" s="729">
        <v>182.22</v>
      </c>
      <c r="Q2174" s="746">
        <v>1</v>
      </c>
      <c r="R2174" s="728">
        <v>2</v>
      </c>
      <c r="S2174" s="746">
        <v>1</v>
      </c>
      <c r="T2174" s="813">
        <v>0.5</v>
      </c>
      <c r="U2174" s="769">
        <v>1</v>
      </c>
    </row>
    <row r="2175" spans="1:21" ht="14.4" customHeight="1" x14ac:dyDescent="0.3">
      <c r="A2175" s="727">
        <v>32</v>
      </c>
      <c r="B2175" s="728" t="s">
        <v>2677</v>
      </c>
      <c r="C2175" s="728" t="s">
        <v>2683</v>
      </c>
      <c r="D2175" s="811" t="s">
        <v>5087</v>
      </c>
      <c r="E2175" s="812" t="s">
        <v>2711</v>
      </c>
      <c r="F2175" s="728" t="s">
        <v>2678</v>
      </c>
      <c r="G2175" s="728" t="s">
        <v>2802</v>
      </c>
      <c r="H2175" s="728" t="s">
        <v>568</v>
      </c>
      <c r="I2175" s="728" t="s">
        <v>3297</v>
      </c>
      <c r="J2175" s="728" t="s">
        <v>805</v>
      </c>
      <c r="K2175" s="728" t="s">
        <v>3198</v>
      </c>
      <c r="L2175" s="729">
        <v>91.11</v>
      </c>
      <c r="M2175" s="729">
        <v>91.11</v>
      </c>
      <c r="N2175" s="728">
        <v>1</v>
      </c>
      <c r="O2175" s="813">
        <v>0.5</v>
      </c>
      <c r="P2175" s="729">
        <v>91.11</v>
      </c>
      <c r="Q2175" s="746">
        <v>1</v>
      </c>
      <c r="R2175" s="728">
        <v>1</v>
      </c>
      <c r="S2175" s="746">
        <v>1</v>
      </c>
      <c r="T2175" s="813">
        <v>0.5</v>
      </c>
      <c r="U2175" s="769">
        <v>1</v>
      </c>
    </row>
    <row r="2176" spans="1:21" ht="14.4" customHeight="1" x14ac:dyDescent="0.3">
      <c r="A2176" s="727">
        <v>32</v>
      </c>
      <c r="B2176" s="728" t="s">
        <v>2677</v>
      </c>
      <c r="C2176" s="728" t="s">
        <v>2683</v>
      </c>
      <c r="D2176" s="811" t="s">
        <v>5087</v>
      </c>
      <c r="E2176" s="812" t="s">
        <v>2711</v>
      </c>
      <c r="F2176" s="728" t="s">
        <v>2678</v>
      </c>
      <c r="G2176" s="728" t="s">
        <v>4520</v>
      </c>
      <c r="H2176" s="728" t="s">
        <v>568</v>
      </c>
      <c r="I2176" s="728" t="s">
        <v>4521</v>
      </c>
      <c r="J2176" s="728" t="s">
        <v>4522</v>
      </c>
      <c r="K2176" s="728" t="s">
        <v>4523</v>
      </c>
      <c r="L2176" s="729">
        <v>29.13</v>
      </c>
      <c r="M2176" s="729">
        <v>58.26</v>
      </c>
      <c r="N2176" s="728">
        <v>2</v>
      </c>
      <c r="O2176" s="813">
        <v>1</v>
      </c>
      <c r="P2176" s="729">
        <v>58.26</v>
      </c>
      <c r="Q2176" s="746">
        <v>1</v>
      </c>
      <c r="R2176" s="728">
        <v>2</v>
      </c>
      <c r="S2176" s="746">
        <v>1</v>
      </c>
      <c r="T2176" s="813">
        <v>1</v>
      </c>
      <c r="U2176" s="769">
        <v>1</v>
      </c>
    </row>
    <row r="2177" spans="1:21" ht="14.4" customHeight="1" x14ac:dyDescent="0.3">
      <c r="A2177" s="727">
        <v>32</v>
      </c>
      <c r="B2177" s="728" t="s">
        <v>2677</v>
      </c>
      <c r="C2177" s="728" t="s">
        <v>2683</v>
      </c>
      <c r="D2177" s="811" t="s">
        <v>5087</v>
      </c>
      <c r="E2177" s="812" t="s">
        <v>2711</v>
      </c>
      <c r="F2177" s="728" t="s">
        <v>2678</v>
      </c>
      <c r="G2177" s="728" t="s">
        <v>4524</v>
      </c>
      <c r="H2177" s="728" t="s">
        <v>568</v>
      </c>
      <c r="I2177" s="728" t="s">
        <v>4525</v>
      </c>
      <c r="J2177" s="728" t="s">
        <v>4526</v>
      </c>
      <c r="K2177" s="728" t="s">
        <v>4527</v>
      </c>
      <c r="L2177" s="729">
        <v>973.26</v>
      </c>
      <c r="M2177" s="729">
        <v>973.26</v>
      </c>
      <c r="N2177" s="728">
        <v>1</v>
      </c>
      <c r="O2177" s="813">
        <v>0.5</v>
      </c>
      <c r="P2177" s="729"/>
      <c r="Q2177" s="746">
        <v>0</v>
      </c>
      <c r="R2177" s="728"/>
      <c r="S2177" s="746">
        <v>0</v>
      </c>
      <c r="T2177" s="813"/>
      <c r="U2177" s="769">
        <v>0</v>
      </c>
    </row>
    <row r="2178" spans="1:21" ht="14.4" customHeight="1" x14ac:dyDescent="0.3">
      <c r="A2178" s="727">
        <v>32</v>
      </c>
      <c r="B2178" s="728" t="s">
        <v>2677</v>
      </c>
      <c r="C2178" s="728" t="s">
        <v>2683</v>
      </c>
      <c r="D2178" s="811" t="s">
        <v>5087</v>
      </c>
      <c r="E2178" s="812" t="s">
        <v>2711</v>
      </c>
      <c r="F2178" s="728" t="s">
        <v>2678</v>
      </c>
      <c r="G2178" s="728" t="s">
        <v>4180</v>
      </c>
      <c r="H2178" s="728" t="s">
        <v>568</v>
      </c>
      <c r="I2178" s="728" t="s">
        <v>4528</v>
      </c>
      <c r="J2178" s="728" t="s">
        <v>4529</v>
      </c>
      <c r="K2178" s="728" t="s">
        <v>4530</v>
      </c>
      <c r="L2178" s="729">
        <v>185.34</v>
      </c>
      <c r="M2178" s="729">
        <v>185.34</v>
      </c>
      <c r="N2178" s="728">
        <v>1</v>
      </c>
      <c r="O2178" s="813">
        <v>0.5</v>
      </c>
      <c r="P2178" s="729">
        <v>185.34</v>
      </c>
      <c r="Q2178" s="746">
        <v>1</v>
      </c>
      <c r="R2178" s="728">
        <v>1</v>
      </c>
      <c r="S2178" s="746">
        <v>1</v>
      </c>
      <c r="T2178" s="813">
        <v>0.5</v>
      </c>
      <c r="U2178" s="769">
        <v>1</v>
      </c>
    </row>
    <row r="2179" spans="1:21" ht="14.4" customHeight="1" x14ac:dyDescent="0.3">
      <c r="A2179" s="727">
        <v>32</v>
      </c>
      <c r="B2179" s="728" t="s">
        <v>2677</v>
      </c>
      <c r="C2179" s="728" t="s">
        <v>2683</v>
      </c>
      <c r="D2179" s="811" t="s">
        <v>5087</v>
      </c>
      <c r="E2179" s="812" t="s">
        <v>2711</v>
      </c>
      <c r="F2179" s="728" t="s">
        <v>2678</v>
      </c>
      <c r="G2179" s="728" t="s">
        <v>2805</v>
      </c>
      <c r="H2179" s="728" t="s">
        <v>568</v>
      </c>
      <c r="I2179" s="728" t="s">
        <v>2806</v>
      </c>
      <c r="J2179" s="728" t="s">
        <v>2807</v>
      </c>
      <c r="K2179" s="728" t="s">
        <v>2358</v>
      </c>
      <c r="L2179" s="729">
        <v>8540.5</v>
      </c>
      <c r="M2179" s="729">
        <v>85405</v>
      </c>
      <c r="N2179" s="728">
        <v>10</v>
      </c>
      <c r="O2179" s="813">
        <v>8</v>
      </c>
      <c r="P2179" s="729">
        <v>76864.5</v>
      </c>
      <c r="Q2179" s="746">
        <v>0.9</v>
      </c>
      <c r="R2179" s="728">
        <v>9</v>
      </c>
      <c r="S2179" s="746">
        <v>0.9</v>
      </c>
      <c r="T2179" s="813">
        <v>7.5</v>
      </c>
      <c r="U2179" s="769">
        <v>0.9375</v>
      </c>
    </row>
    <row r="2180" spans="1:21" ht="14.4" customHeight="1" x14ac:dyDescent="0.3">
      <c r="A2180" s="727">
        <v>32</v>
      </c>
      <c r="B2180" s="728" t="s">
        <v>2677</v>
      </c>
      <c r="C2180" s="728" t="s">
        <v>2683</v>
      </c>
      <c r="D2180" s="811" t="s">
        <v>5087</v>
      </c>
      <c r="E2180" s="812" t="s">
        <v>2711</v>
      </c>
      <c r="F2180" s="728" t="s">
        <v>2678</v>
      </c>
      <c r="G2180" s="728" t="s">
        <v>2751</v>
      </c>
      <c r="H2180" s="728" t="s">
        <v>661</v>
      </c>
      <c r="I2180" s="728" t="s">
        <v>2260</v>
      </c>
      <c r="J2180" s="728" t="s">
        <v>2261</v>
      </c>
      <c r="K2180" s="728" t="s">
        <v>2262</v>
      </c>
      <c r="L2180" s="729">
        <v>846.47</v>
      </c>
      <c r="M2180" s="729">
        <v>7618.2300000000014</v>
      </c>
      <c r="N2180" s="728">
        <v>9</v>
      </c>
      <c r="O2180" s="813">
        <v>5.5</v>
      </c>
      <c r="P2180" s="729">
        <v>5925.2900000000009</v>
      </c>
      <c r="Q2180" s="746">
        <v>0.77777777777777779</v>
      </c>
      <c r="R2180" s="728">
        <v>7</v>
      </c>
      <c r="S2180" s="746">
        <v>0.77777777777777779</v>
      </c>
      <c r="T2180" s="813">
        <v>4.5</v>
      </c>
      <c r="U2180" s="769">
        <v>0.81818181818181823</v>
      </c>
    </row>
    <row r="2181" spans="1:21" ht="14.4" customHeight="1" x14ac:dyDescent="0.3">
      <c r="A2181" s="727">
        <v>32</v>
      </c>
      <c r="B2181" s="728" t="s">
        <v>2677</v>
      </c>
      <c r="C2181" s="728" t="s">
        <v>2683</v>
      </c>
      <c r="D2181" s="811" t="s">
        <v>5087</v>
      </c>
      <c r="E2181" s="812" t="s">
        <v>2711</v>
      </c>
      <c r="F2181" s="728" t="s">
        <v>2678</v>
      </c>
      <c r="G2181" s="728" t="s">
        <v>2751</v>
      </c>
      <c r="H2181" s="728" t="s">
        <v>661</v>
      </c>
      <c r="I2181" s="728" t="s">
        <v>2260</v>
      </c>
      <c r="J2181" s="728" t="s">
        <v>2261</v>
      </c>
      <c r="K2181" s="728" t="s">
        <v>2262</v>
      </c>
      <c r="L2181" s="729">
        <v>3231.81</v>
      </c>
      <c r="M2181" s="729">
        <v>48477.15</v>
      </c>
      <c r="N2181" s="728">
        <v>15</v>
      </c>
      <c r="O2181" s="813">
        <v>9</v>
      </c>
      <c r="P2181" s="729">
        <v>42013.53</v>
      </c>
      <c r="Q2181" s="746">
        <v>0.86666666666666659</v>
      </c>
      <c r="R2181" s="728">
        <v>13</v>
      </c>
      <c r="S2181" s="746">
        <v>0.8666666666666667</v>
      </c>
      <c r="T2181" s="813">
        <v>7.5</v>
      </c>
      <c r="U2181" s="769">
        <v>0.83333333333333337</v>
      </c>
    </row>
    <row r="2182" spans="1:21" ht="14.4" customHeight="1" x14ac:dyDescent="0.3">
      <c r="A2182" s="727">
        <v>32</v>
      </c>
      <c r="B2182" s="728" t="s">
        <v>2677</v>
      </c>
      <c r="C2182" s="728" t="s">
        <v>2683</v>
      </c>
      <c r="D2182" s="811" t="s">
        <v>5087</v>
      </c>
      <c r="E2182" s="812" t="s">
        <v>2711</v>
      </c>
      <c r="F2182" s="728" t="s">
        <v>2678</v>
      </c>
      <c r="G2182" s="728" t="s">
        <v>4531</v>
      </c>
      <c r="H2182" s="728" t="s">
        <v>568</v>
      </c>
      <c r="I2182" s="728" t="s">
        <v>4532</v>
      </c>
      <c r="J2182" s="728" t="s">
        <v>4533</v>
      </c>
      <c r="K2182" s="728" t="s">
        <v>4534</v>
      </c>
      <c r="L2182" s="729">
        <v>0</v>
      </c>
      <c r="M2182" s="729">
        <v>0</v>
      </c>
      <c r="N2182" s="728">
        <v>2</v>
      </c>
      <c r="O2182" s="813">
        <v>1</v>
      </c>
      <c r="P2182" s="729">
        <v>0</v>
      </c>
      <c r="Q2182" s="746"/>
      <c r="R2182" s="728">
        <v>1</v>
      </c>
      <c r="S2182" s="746">
        <v>0.5</v>
      </c>
      <c r="T2182" s="813">
        <v>0.5</v>
      </c>
      <c r="U2182" s="769">
        <v>0.5</v>
      </c>
    </row>
    <row r="2183" spans="1:21" ht="14.4" customHeight="1" x14ac:dyDescent="0.3">
      <c r="A2183" s="727">
        <v>32</v>
      </c>
      <c r="B2183" s="728" t="s">
        <v>2677</v>
      </c>
      <c r="C2183" s="728" t="s">
        <v>2683</v>
      </c>
      <c r="D2183" s="811" t="s">
        <v>5087</v>
      </c>
      <c r="E2183" s="812" t="s">
        <v>2711</v>
      </c>
      <c r="F2183" s="728" t="s">
        <v>2678</v>
      </c>
      <c r="G2183" s="728" t="s">
        <v>4531</v>
      </c>
      <c r="H2183" s="728" t="s">
        <v>568</v>
      </c>
      <c r="I2183" s="728" t="s">
        <v>4535</v>
      </c>
      <c r="J2183" s="728" t="s">
        <v>4536</v>
      </c>
      <c r="K2183" s="728" t="s">
        <v>4537</v>
      </c>
      <c r="L2183" s="729">
        <v>121.07</v>
      </c>
      <c r="M2183" s="729">
        <v>363.21</v>
      </c>
      <c r="N2183" s="728">
        <v>3</v>
      </c>
      <c r="O2183" s="813">
        <v>1.5</v>
      </c>
      <c r="P2183" s="729">
        <v>242.14</v>
      </c>
      <c r="Q2183" s="746">
        <v>0.66666666666666663</v>
      </c>
      <c r="R2183" s="728">
        <v>2</v>
      </c>
      <c r="S2183" s="746">
        <v>0.66666666666666663</v>
      </c>
      <c r="T2183" s="813">
        <v>1</v>
      </c>
      <c r="U2183" s="769">
        <v>0.66666666666666663</v>
      </c>
    </row>
    <row r="2184" spans="1:21" ht="14.4" customHeight="1" x14ac:dyDescent="0.3">
      <c r="A2184" s="727">
        <v>32</v>
      </c>
      <c r="B2184" s="728" t="s">
        <v>2677</v>
      </c>
      <c r="C2184" s="728" t="s">
        <v>2683</v>
      </c>
      <c r="D2184" s="811" t="s">
        <v>5087</v>
      </c>
      <c r="E2184" s="812" t="s">
        <v>2711</v>
      </c>
      <c r="F2184" s="728" t="s">
        <v>2678</v>
      </c>
      <c r="G2184" s="728" t="s">
        <v>2808</v>
      </c>
      <c r="H2184" s="728" t="s">
        <v>568</v>
      </c>
      <c r="I2184" s="728" t="s">
        <v>2944</v>
      </c>
      <c r="J2184" s="728" t="s">
        <v>902</v>
      </c>
      <c r="K2184" s="728" t="s">
        <v>2887</v>
      </c>
      <c r="L2184" s="729">
        <v>42.51</v>
      </c>
      <c r="M2184" s="729">
        <v>297.57</v>
      </c>
      <c r="N2184" s="728">
        <v>7</v>
      </c>
      <c r="O2184" s="813">
        <v>4</v>
      </c>
      <c r="P2184" s="729">
        <v>85.02</v>
      </c>
      <c r="Q2184" s="746">
        <v>0.2857142857142857</v>
      </c>
      <c r="R2184" s="728">
        <v>2</v>
      </c>
      <c r="S2184" s="746">
        <v>0.2857142857142857</v>
      </c>
      <c r="T2184" s="813">
        <v>1</v>
      </c>
      <c r="U2184" s="769">
        <v>0.25</v>
      </c>
    </row>
    <row r="2185" spans="1:21" ht="14.4" customHeight="1" x14ac:dyDescent="0.3">
      <c r="A2185" s="727">
        <v>32</v>
      </c>
      <c r="B2185" s="728" t="s">
        <v>2677</v>
      </c>
      <c r="C2185" s="728" t="s">
        <v>2683</v>
      </c>
      <c r="D2185" s="811" t="s">
        <v>5087</v>
      </c>
      <c r="E2185" s="812" t="s">
        <v>2711</v>
      </c>
      <c r="F2185" s="728" t="s">
        <v>2678</v>
      </c>
      <c r="G2185" s="728" t="s">
        <v>2811</v>
      </c>
      <c r="H2185" s="728" t="s">
        <v>568</v>
      </c>
      <c r="I2185" s="728" t="s">
        <v>3600</v>
      </c>
      <c r="J2185" s="728" t="s">
        <v>2813</v>
      </c>
      <c r="K2185" s="728" t="s">
        <v>3601</v>
      </c>
      <c r="L2185" s="729">
        <v>537.12</v>
      </c>
      <c r="M2185" s="729">
        <v>537.12</v>
      </c>
      <c r="N2185" s="728">
        <v>1</v>
      </c>
      <c r="O2185" s="813">
        <v>0.5</v>
      </c>
      <c r="P2185" s="729">
        <v>537.12</v>
      </c>
      <c r="Q2185" s="746">
        <v>1</v>
      </c>
      <c r="R2185" s="728">
        <v>1</v>
      </c>
      <c r="S2185" s="746">
        <v>1</v>
      </c>
      <c r="T2185" s="813">
        <v>0.5</v>
      </c>
      <c r="U2185" s="769">
        <v>1</v>
      </c>
    </row>
    <row r="2186" spans="1:21" ht="14.4" customHeight="1" x14ac:dyDescent="0.3">
      <c r="A2186" s="727">
        <v>32</v>
      </c>
      <c r="B2186" s="728" t="s">
        <v>2677</v>
      </c>
      <c r="C2186" s="728" t="s">
        <v>2683</v>
      </c>
      <c r="D2186" s="811" t="s">
        <v>5087</v>
      </c>
      <c r="E2186" s="812" t="s">
        <v>2711</v>
      </c>
      <c r="F2186" s="728" t="s">
        <v>2678</v>
      </c>
      <c r="G2186" s="728" t="s">
        <v>2998</v>
      </c>
      <c r="H2186" s="728" t="s">
        <v>568</v>
      </c>
      <c r="I2186" s="728" t="s">
        <v>3320</v>
      </c>
      <c r="J2186" s="728" t="s">
        <v>1072</v>
      </c>
      <c r="K2186" s="728" t="s">
        <v>3000</v>
      </c>
      <c r="L2186" s="729">
        <v>107.27</v>
      </c>
      <c r="M2186" s="729">
        <v>1072.7</v>
      </c>
      <c r="N2186" s="728">
        <v>10</v>
      </c>
      <c r="O2186" s="813">
        <v>3</v>
      </c>
      <c r="P2186" s="729">
        <v>1072.7</v>
      </c>
      <c r="Q2186" s="746">
        <v>1</v>
      </c>
      <c r="R2186" s="728">
        <v>10</v>
      </c>
      <c r="S2186" s="746">
        <v>1</v>
      </c>
      <c r="T2186" s="813">
        <v>3</v>
      </c>
      <c r="U2186" s="769">
        <v>1</v>
      </c>
    </row>
    <row r="2187" spans="1:21" ht="14.4" customHeight="1" x14ac:dyDescent="0.3">
      <c r="A2187" s="727">
        <v>32</v>
      </c>
      <c r="B2187" s="728" t="s">
        <v>2677</v>
      </c>
      <c r="C2187" s="728" t="s">
        <v>2683</v>
      </c>
      <c r="D2187" s="811" t="s">
        <v>5087</v>
      </c>
      <c r="E2187" s="812" t="s">
        <v>2711</v>
      </c>
      <c r="F2187" s="728" t="s">
        <v>2678</v>
      </c>
      <c r="G2187" s="728" t="s">
        <v>2998</v>
      </c>
      <c r="H2187" s="728" t="s">
        <v>568</v>
      </c>
      <c r="I2187" s="728" t="s">
        <v>2999</v>
      </c>
      <c r="J2187" s="728" t="s">
        <v>1072</v>
      </c>
      <c r="K2187" s="728" t="s">
        <v>3000</v>
      </c>
      <c r="L2187" s="729">
        <v>107.27</v>
      </c>
      <c r="M2187" s="729">
        <v>321.81</v>
      </c>
      <c r="N2187" s="728">
        <v>3</v>
      </c>
      <c r="O2187" s="813">
        <v>1</v>
      </c>
      <c r="P2187" s="729">
        <v>321.81</v>
      </c>
      <c r="Q2187" s="746">
        <v>1</v>
      </c>
      <c r="R2187" s="728">
        <v>3</v>
      </c>
      <c r="S2187" s="746">
        <v>1</v>
      </c>
      <c r="T2187" s="813">
        <v>1</v>
      </c>
      <c r="U2187" s="769">
        <v>1</v>
      </c>
    </row>
    <row r="2188" spans="1:21" ht="14.4" customHeight="1" x14ac:dyDescent="0.3">
      <c r="A2188" s="727">
        <v>32</v>
      </c>
      <c r="B2188" s="728" t="s">
        <v>2677</v>
      </c>
      <c r="C2188" s="728" t="s">
        <v>2683</v>
      </c>
      <c r="D2188" s="811" t="s">
        <v>5087</v>
      </c>
      <c r="E2188" s="812" t="s">
        <v>2711</v>
      </c>
      <c r="F2188" s="728" t="s">
        <v>2678</v>
      </c>
      <c r="G2188" s="728" t="s">
        <v>3483</v>
      </c>
      <c r="H2188" s="728" t="s">
        <v>568</v>
      </c>
      <c r="I2188" s="728" t="s">
        <v>3484</v>
      </c>
      <c r="J2188" s="728" t="s">
        <v>1106</v>
      </c>
      <c r="K2188" s="728" t="s">
        <v>3485</v>
      </c>
      <c r="L2188" s="729">
        <v>50.64</v>
      </c>
      <c r="M2188" s="729">
        <v>151.92000000000002</v>
      </c>
      <c r="N2188" s="728">
        <v>3</v>
      </c>
      <c r="O2188" s="813">
        <v>1.5</v>
      </c>
      <c r="P2188" s="729">
        <v>151.92000000000002</v>
      </c>
      <c r="Q2188" s="746">
        <v>1</v>
      </c>
      <c r="R2188" s="728">
        <v>3</v>
      </c>
      <c r="S2188" s="746">
        <v>1</v>
      </c>
      <c r="T2188" s="813">
        <v>1.5</v>
      </c>
      <c r="U2188" s="769">
        <v>1</v>
      </c>
    </row>
    <row r="2189" spans="1:21" ht="14.4" customHeight="1" x14ac:dyDescent="0.3">
      <c r="A2189" s="727">
        <v>32</v>
      </c>
      <c r="B2189" s="728" t="s">
        <v>2677</v>
      </c>
      <c r="C2189" s="728" t="s">
        <v>2683</v>
      </c>
      <c r="D2189" s="811" t="s">
        <v>5087</v>
      </c>
      <c r="E2189" s="812" t="s">
        <v>2711</v>
      </c>
      <c r="F2189" s="728" t="s">
        <v>2678</v>
      </c>
      <c r="G2189" s="728" t="s">
        <v>2815</v>
      </c>
      <c r="H2189" s="728" t="s">
        <v>568</v>
      </c>
      <c r="I2189" s="728" t="s">
        <v>2816</v>
      </c>
      <c r="J2189" s="728" t="s">
        <v>1042</v>
      </c>
      <c r="K2189" s="728" t="s">
        <v>2817</v>
      </c>
      <c r="L2189" s="729">
        <v>420.07</v>
      </c>
      <c r="M2189" s="729">
        <v>4620.7700000000004</v>
      </c>
      <c r="N2189" s="728">
        <v>11</v>
      </c>
      <c r="O2189" s="813">
        <v>7.5</v>
      </c>
      <c r="P2189" s="729">
        <v>2520.42</v>
      </c>
      <c r="Q2189" s="746">
        <v>0.54545454545454541</v>
      </c>
      <c r="R2189" s="728">
        <v>6</v>
      </c>
      <c r="S2189" s="746">
        <v>0.54545454545454541</v>
      </c>
      <c r="T2189" s="813">
        <v>4.5</v>
      </c>
      <c r="U2189" s="769">
        <v>0.6</v>
      </c>
    </row>
    <row r="2190" spans="1:21" ht="14.4" customHeight="1" x14ac:dyDescent="0.3">
      <c r="A2190" s="727">
        <v>32</v>
      </c>
      <c r="B2190" s="728" t="s">
        <v>2677</v>
      </c>
      <c r="C2190" s="728" t="s">
        <v>2683</v>
      </c>
      <c r="D2190" s="811" t="s">
        <v>5087</v>
      </c>
      <c r="E2190" s="812" t="s">
        <v>2711</v>
      </c>
      <c r="F2190" s="728" t="s">
        <v>2678</v>
      </c>
      <c r="G2190" s="728" t="s">
        <v>2815</v>
      </c>
      <c r="H2190" s="728" t="s">
        <v>568</v>
      </c>
      <c r="I2190" s="728" t="s">
        <v>2816</v>
      </c>
      <c r="J2190" s="728" t="s">
        <v>1042</v>
      </c>
      <c r="K2190" s="728" t="s">
        <v>2817</v>
      </c>
      <c r="L2190" s="729">
        <v>421.79</v>
      </c>
      <c r="M2190" s="729">
        <v>843.58</v>
      </c>
      <c r="N2190" s="728">
        <v>2</v>
      </c>
      <c r="O2190" s="813">
        <v>2</v>
      </c>
      <c r="P2190" s="729"/>
      <c r="Q2190" s="746">
        <v>0</v>
      </c>
      <c r="R2190" s="728"/>
      <c r="S2190" s="746">
        <v>0</v>
      </c>
      <c r="T2190" s="813"/>
      <c r="U2190" s="769">
        <v>0</v>
      </c>
    </row>
    <row r="2191" spans="1:21" ht="14.4" customHeight="1" x14ac:dyDescent="0.3">
      <c r="A2191" s="727">
        <v>32</v>
      </c>
      <c r="B2191" s="728" t="s">
        <v>2677</v>
      </c>
      <c r="C2191" s="728" t="s">
        <v>2683</v>
      </c>
      <c r="D2191" s="811" t="s">
        <v>5087</v>
      </c>
      <c r="E2191" s="812" t="s">
        <v>2711</v>
      </c>
      <c r="F2191" s="728" t="s">
        <v>2678</v>
      </c>
      <c r="G2191" s="728" t="s">
        <v>2752</v>
      </c>
      <c r="H2191" s="728" t="s">
        <v>568</v>
      </c>
      <c r="I2191" s="728" t="s">
        <v>2753</v>
      </c>
      <c r="J2191" s="728" t="s">
        <v>1001</v>
      </c>
      <c r="K2191" s="728" t="s">
        <v>2754</v>
      </c>
      <c r="L2191" s="729">
        <v>33</v>
      </c>
      <c r="M2191" s="729">
        <v>66</v>
      </c>
      <c r="N2191" s="728">
        <v>2</v>
      </c>
      <c r="O2191" s="813">
        <v>1.5</v>
      </c>
      <c r="P2191" s="729">
        <v>66</v>
      </c>
      <c r="Q2191" s="746">
        <v>1</v>
      </c>
      <c r="R2191" s="728">
        <v>2</v>
      </c>
      <c r="S2191" s="746">
        <v>1</v>
      </c>
      <c r="T2191" s="813">
        <v>1.5</v>
      </c>
      <c r="U2191" s="769">
        <v>1</v>
      </c>
    </row>
    <row r="2192" spans="1:21" ht="14.4" customHeight="1" x14ac:dyDescent="0.3">
      <c r="A2192" s="727">
        <v>32</v>
      </c>
      <c r="B2192" s="728" t="s">
        <v>2677</v>
      </c>
      <c r="C2192" s="728" t="s">
        <v>2683</v>
      </c>
      <c r="D2192" s="811" t="s">
        <v>5087</v>
      </c>
      <c r="E2192" s="812" t="s">
        <v>2711</v>
      </c>
      <c r="F2192" s="728" t="s">
        <v>2678</v>
      </c>
      <c r="G2192" s="728" t="s">
        <v>2752</v>
      </c>
      <c r="H2192" s="728" t="s">
        <v>568</v>
      </c>
      <c r="I2192" s="728" t="s">
        <v>3061</v>
      </c>
      <c r="J2192" s="728" t="s">
        <v>1680</v>
      </c>
      <c r="K2192" s="728" t="s">
        <v>3062</v>
      </c>
      <c r="L2192" s="729">
        <v>55.01</v>
      </c>
      <c r="M2192" s="729">
        <v>110.02</v>
      </c>
      <c r="N2192" s="728">
        <v>2</v>
      </c>
      <c r="O2192" s="813">
        <v>1.5</v>
      </c>
      <c r="P2192" s="729">
        <v>55.01</v>
      </c>
      <c r="Q2192" s="746">
        <v>0.5</v>
      </c>
      <c r="R2192" s="728">
        <v>1</v>
      </c>
      <c r="S2192" s="746">
        <v>0.5</v>
      </c>
      <c r="T2192" s="813">
        <v>1</v>
      </c>
      <c r="U2192" s="769">
        <v>0.66666666666666663</v>
      </c>
    </row>
    <row r="2193" spans="1:21" ht="14.4" customHeight="1" x14ac:dyDescent="0.3">
      <c r="A2193" s="727">
        <v>32</v>
      </c>
      <c r="B2193" s="728" t="s">
        <v>2677</v>
      </c>
      <c r="C2193" s="728" t="s">
        <v>2683</v>
      </c>
      <c r="D2193" s="811" t="s">
        <v>5087</v>
      </c>
      <c r="E2193" s="812" t="s">
        <v>2711</v>
      </c>
      <c r="F2193" s="728" t="s">
        <v>2678</v>
      </c>
      <c r="G2193" s="728" t="s">
        <v>2752</v>
      </c>
      <c r="H2193" s="728" t="s">
        <v>568</v>
      </c>
      <c r="I2193" s="728" t="s">
        <v>2965</v>
      </c>
      <c r="J2193" s="728" t="s">
        <v>1001</v>
      </c>
      <c r="K2193" s="728" t="s">
        <v>2754</v>
      </c>
      <c r="L2193" s="729">
        <v>33</v>
      </c>
      <c r="M2193" s="729">
        <v>66</v>
      </c>
      <c r="N2193" s="728">
        <v>2</v>
      </c>
      <c r="O2193" s="813">
        <v>1.5</v>
      </c>
      <c r="P2193" s="729">
        <v>66</v>
      </c>
      <c r="Q2193" s="746">
        <v>1</v>
      </c>
      <c r="R2193" s="728">
        <v>2</v>
      </c>
      <c r="S2193" s="746">
        <v>1</v>
      </c>
      <c r="T2193" s="813">
        <v>1.5</v>
      </c>
      <c r="U2193" s="769">
        <v>1</v>
      </c>
    </row>
    <row r="2194" spans="1:21" ht="14.4" customHeight="1" x14ac:dyDescent="0.3">
      <c r="A2194" s="727">
        <v>32</v>
      </c>
      <c r="B2194" s="728" t="s">
        <v>2677</v>
      </c>
      <c r="C2194" s="728" t="s">
        <v>2683</v>
      </c>
      <c r="D2194" s="811" t="s">
        <v>5087</v>
      </c>
      <c r="E2194" s="812" t="s">
        <v>2711</v>
      </c>
      <c r="F2194" s="728" t="s">
        <v>2678</v>
      </c>
      <c r="G2194" s="728" t="s">
        <v>3498</v>
      </c>
      <c r="H2194" s="728" t="s">
        <v>568</v>
      </c>
      <c r="I2194" s="728" t="s">
        <v>3969</v>
      </c>
      <c r="J2194" s="728" t="s">
        <v>1048</v>
      </c>
      <c r="K2194" s="728" t="s">
        <v>3970</v>
      </c>
      <c r="L2194" s="729">
        <v>31.09</v>
      </c>
      <c r="M2194" s="729">
        <v>31.09</v>
      </c>
      <c r="N2194" s="728">
        <v>1</v>
      </c>
      <c r="O2194" s="813">
        <v>1</v>
      </c>
      <c r="P2194" s="729"/>
      <c r="Q2194" s="746">
        <v>0</v>
      </c>
      <c r="R2194" s="728"/>
      <c r="S2194" s="746">
        <v>0</v>
      </c>
      <c r="T2194" s="813"/>
      <c r="U2194" s="769">
        <v>0</v>
      </c>
    </row>
    <row r="2195" spans="1:21" ht="14.4" customHeight="1" x14ac:dyDescent="0.3">
      <c r="A2195" s="727">
        <v>32</v>
      </c>
      <c r="B2195" s="728" t="s">
        <v>2677</v>
      </c>
      <c r="C2195" s="728" t="s">
        <v>2683</v>
      </c>
      <c r="D2195" s="811" t="s">
        <v>5087</v>
      </c>
      <c r="E2195" s="812" t="s">
        <v>2711</v>
      </c>
      <c r="F2195" s="728" t="s">
        <v>2678</v>
      </c>
      <c r="G2195" s="728" t="s">
        <v>2888</v>
      </c>
      <c r="H2195" s="728" t="s">
        <v>568</v>
      </c>
      <c r="I2195" s="728" t="s">
        <v>2966</v>
      </c>
      <c r="J2195" s="728" t="s">
        <v>2890</v>
      </c>
      <c r="K2195" s="728" t="s">
        <v>2967</v>
      </c>
      <c r="L2195" s="729">
        <v>879.21</v>
      </c>
      <c r="M2195" s="729">
        <v>1758.42</v>
      </c>
      <c r="N2195" s="728">
        <v>2</v>
      </c>
      <c r="O2195" s="813">
        <v>2</v>
      </c>
      <c r="P2195" s="729"/>
      <c r="Q2195" s="746">
        <v>0</v>
      </c>
      <c r="R2195" s="728"/>
      <c r="S2195" s="746">
        <v>0</v>
      </c>
      <c r="T2195" s="813"/>
      <c r="U2195" s="769">
        <v>0</v>
      </c>
    </row>
    <row r="2196" spans="1:21" ht="14.4" customHeight="1" x14ac:dyDescent="0.3">
      <c r="A2196" s="727">
        <v>32</v>
      </c>
      <c r="B2196" s="728" t="s">
        <v>2677</v>
      </c>
      <c r="C2196" s="728" t="s">
        <v>2683</v>
      </c>
      <c r="D2196" s="811" t="s">
        <v>5087</v>
      </c>
      <c r="E2196" s="812" t="s">
        <v>2711</v>
      </c>
      <c r="F2196" s="728" t="s">
        <v>2678</v>
      </c>
      <c r="G2196" s="728" t="s">
        <v>2888</v>
      </c>
      <c r="H2196" s="728" t="s">
        <v>568</v>
      </c>
      <c r="I2196" s="728" t="s">
        <v>4538</v>
      </c>
      <c r="J2196" s="728" t="s">
        <v>4539</v>
      </c>
      <c r="K2196" s="728" t="s">
        <v>4540</v>
      </c>
      <c r="L2196" s="729">
        <v>1515.62</v>
      </c>
      <c r="M2196" s="729">
        <v>1515.62</v>
      </c>
      <c r="N2196" s="728">
        <v>1</v>
      </c>
      <c r="O2196" s="813">
        <v>0.5</v>
      </c>
      <c r="P2196" s="729">
        <v>1515.62</v>
      </c>
      <c r="Q2196" s="746">
        <v>1</v>
      </c>
      <c r="R2196" s="728">
        <v>1</v>
      </c>
      <c r="S2196" s="746">
        <v>1</v>
      </c>
      <c r="T2196" s="813">
        <v>0.5</v>
      </c>
      <c r="U2196" s="769">
        <v>1</v>
      </c>
    </row>
    <row r="2197" spans="1:21" ht="14.4" customHeight="1" x14ac:dyDescent="0.3">
      <c r="A2197" s="727">
        <v>32</v>
      </c>
      <c r="B2197" s="728" t="s">
        <v>2677</v>
      </c>
      <c r="C2197" s="728" t="s">
        <v>2683</v>
      </c>
      <c r="D2197" s="811" t="s">
        <v>5087</v>
      </c>
      <c r="E2197" s="812" t="s">
        <v>2711</v>
      </c>
      <c r="F2197" s="728" t="s">
        <v>2678</v>
      </c>
      <c r="G2197" s="728" t="s">
        <v>3172</v>
      </c>
      <c r="H2197" s="728" t="s">
        <v>568</v>
      </c>
      <c r="I2197" s="728" t="s">
        <v>3173</v>
      </c>
      <c r="J2197" s="728" t="s">
        <v>2700</v>
      </c>
      <c r="K2197" s="728"/>
      <c r="L2197" s="729">
        <v>0</v>
      </c>
      <c r="M2197" s="729">
        <v>0</v>
      </c>
      <c r="N2197" s="728">
        <v>3</v>
      </c>
      <c r="O2197" s="813">
        <v>0.5</v>
      </c>
      <c r="P2197" s="729">
        <v>0</v>
      </c>
      <c r="Q2197" s="746"/>
      <c r="R2197" s="728">
        <v>3</v>
      </c>
      <c r="S2197" s="746">
        <v>1</v>
      </c>
      <c r="T2197" s="813">
        <v>0.5</v>
      </c>
      <c r="U2197" s="769">
        <v>1</v>
      </c>
    </row>
    <row r="2198" spans="1:21" ht="14.4" customHeight="1" x14ac:dyDescent="0.3">
      <c r="A2198" s="727">
        <v>32</v>
      </c>
      <c r="B2198" s="728" t="s">
        <v>2677</v>
      </c>
      <c r="C2198" s="728" t="s">
        <v>2683</v>
      </c>
      <c r="D2198" s="811" t="s">
        <v>5087</v>
      </c>
      <c r="E2198" s="812" t="s">
        <v>2711</v>
      </c>
      <c r="F2198" s="728" t="s">
        <v>2678</v>
      </c>
      <c r="G2198" s="728" t="s">
        <v>3504</v>
      </c>
      <c r="H2198" s="728" t="s">
        <v>568</v>
      </c>
      <c r="I2198" s="728" t="s">
        <v>3505</v>
      </c>
      <c r="J2198" s="728" t="s">
        <v>820</v>
      </c>
      <c r="K2198" s="728" t="s">
        <v>3506</v>
      </c>
      <c r="L2198" s="729">
        <v>27.28</v>
      </c>
      <c r="M2198" s="729">
        <v>27.28</v>
      </c>
      <c r="N2198" s="728">
        <v>1</v>
      </c>
      <c r="O2198" s="813">
        <v>0.5</v>
      </c>
      <c r="P2198" s="729"/>
      <c r="Q2198" s="746">
        <v>0</v>
      </c>
      <c r="R2198" s="728"/>
      <c r="S2198" s="746">
        <v>0</v>
      </c>
      <c r="T2198" s="813"/>
      <c r="U2198" s="769">
        <v>0</v>
      </c>
    </row>
    <row r="2199" spans="1:21" ht="14.4" customHeight="1" x14ac:dyDescent="0.3">
      <c r="A2199" s="727">
        <v>32</v>
      </c>
      <c r="B2199" s="728" t="s">
        <v>2677</v>
      </c>
      <c r="C2199" s="728" t="s">
        <v>2683</v>
      </c>
      <c r="D2199" s="811" t="s">
        <v>5087</v>
      </c>
      <c r="E2199" s="812" t="s">
        <v>2711</v>
      </c>
      <c r="F2199" s="728" t="s">
        <v>2678</v>
      </c>
      <c r="G2199" s="728" t="s">
        <v>4541</v>
      </c>
      <c r="H2199" s="728" t="s">
        <v>568</v>
      </c>
      <c r="I2199" s="728" t="s">
        <v>4542</v>
      </c>
      <c r="J2199" s="728" t="s">
        <v>4543</v>
      </c>
      <c r="K2199" s="728" t="s">
        <v>4544</v>
      </c>
      <c r="L2199" s="729">
        <v>0</v>
      </c>
      <c r="M2199" s="729">
        <v>0</v>
      </c>
      <c r="N2199" s="728">
        <v>1</v>
      </c>
      <c r="O2199" s="813">
        <v>0.5</v>
      </c>
      <c r="P2199" s="729">
        <v>0</v>
      </c>
      <c r="Q2199" s="746"/>
      <c r="R2199" s="728">
        <v>1</v>
      </c>
      <c r="S2199" s="746">
        <v>1</v>
      </c>
      <c r="T2199" s="813">
        <v>0.5</v>
      </c>
      <c r="U2199" s="769">
        <v>1</v>
      </c>
    </row>
    <row r="2200" spans="1:21" ht="14.4" customHeight="1" x14ac:dyDescent="0.3">
      <c r="A2200" s="727">
        <v>32</v>
      </c>
      <c r="B2200" s="728" t="s">
        <v>2677</v>
      </c>
      <c r="C2200" s="728" t="s">
        <v>2683</v>
      </c>
      <c r="D2200" s="811" t="s">
        <v>5087</v>
      </c>
      <c r="E2200" s="812" t="s">
        <v>2711</v>
      </c>
      <c r="F2200" s="728" t="s">
        <v>2678</v>
      </c>
      <c r="G2200" s="728" t="s">
        <v>4545</v>
      </c>
      <c r="H2200" s="728" t="s">
        <v>568</v>
      </c>
      <c r="I2200" s="728" t="s">
        <v>4546</v>
      </c>
      <c r="J2200" s="728" t="s">
        <v>706</v>
      </c>
      <c r="K2200" s="728" t="s">
        <v>4547</v>
      </c>
      <c r="L2200" s="729">
        <v>0</v>
      </c>
      <c r="M2200" s="729">
        <v>0</v>
      </c>
      <c r="N2200" s="728">
        <v>1</v>
      </c>
      <c r="O2200" s="813">
        <v>1</v>
      </c>
      <c r="P2200" s="729"/>
      <c r="Q2200" s="746"/>
      <c r="R2200" s="728"/>
      <c r="S2200" s="746">
        <v>0</v>
      </c>
      <c r="T2200" s="813"/>
      <c r="U2200" s="769">
        <v>0</v>
      </c>
    </row>
    <row r="2201" spans="1:21" ht="14.4" customHeight="1" x14ac:dyDescent="0.3">
      <c r="A2201" s="727">
        <v>32</v>
      </c>
      <c r="B2201" s="728" t="s">
        <v>2677</v>
      </c>
      <c r="C2201" s="728" t="s">
        <v>2683</v>
      </c>
      <c r="D2201" s="811" t="s">
        <v>5087</v>
      </c>
      <c r="E2201" s="812" t="s">
        <v>2711</v>
      </c>
      <c r="F2201" s="728" t="s">
        <v>2678</v>
      </c>
      <c r="G2201" s="728" t="s">
        <v>4138</v>
      </c>
      <c r="H2201" s="728" t="s">
        <v>661</v>
      </c>
      <c r="I2201" s="728" t="s">
        <v>2494</v>
      </c>
      <c r="J2201" s="728" t="s">
        <v>1595</v>
      </c>
      <c r="K2201" s="728" t="s">
        <v>2495</v>
      </c>
      <c r="L2201" s="729">
        <v>8.7899999999999991</v>
      </c>
      <c r="M2201" s="729">
        <v>8.7899999999999991</v>
      </c>
      <c r="N2201" s="728">
        <v>1</v>
      </c>
      <c r="O2201" s="813">
        <v>0.5</v>
      </c>
      <c r="P2201" s="729">
        <v>8.7899999999999991</v>
      </c>
      <c r="Q2201" s="746">
        <v>1</v>
      </c>
      <c r="R2201" s="728">
        <v>1</v>
      </c>
      <c r="S2201" s="746">
        <v>1</v>
      </c>
      <c r="T2201" s="813">
        <v>0.5</v>
      </c>
      <c r="U2201" s="769">
        <v>1</v>
      </c>
    </row>
    <row r="2202" spans="1:21" ht="14.4" customHeight="1" x14ac:dyDescent="0.3">
      <c r="A2202" s="727">
        <v>32</v>
      </c>
      <c r="B2202" s="728" t="s">
        <v>2677</v>
      </c>
      <c r="C2202" s="728" t="s">
        <v>2683</v>
      </c>
      <c r="D2202" s="811" t="s">
        <v>5087</v>
      </c>
      <c r="E2202" s="812" t="s">
        <v>2711</v>
      </c>
      <c r="F2202" s="728" t="s">
        <v>2678</v>
      </c>
      <c r="G2202" s="728" t="s">
        <v>2755</v>
      </c>
      <c r="H2202" s="728" t="s">
        <v>568</v>
      </c>
      <c r="I2202" s="728" t="s">
        <v>3977</v>
      </c>
      <c r="J2202" s="728" t="s">
        <v>1022</v>
      </c>
      <c r="K2202" s="728" t="s">
        <v>3978</v>
      </c>
      <c r="L2202" s="729">
        <v>0</v>
      </c>
      <c r="M2202" s="729">
        <v>0</v>
      </c>
      <c r="N2202" s="728">
        <v>1</v>
      </c>
      <c r="O2202" s="813">
        <v>0.5</v>
      </c>
      <c r="P2202" s="729">
        <v>0</v>
      </c>
      <c r="Q2202" s="746"/>
      <c r="R2202" s="728">
        <v>1</v>
      </c>
      <c r="S2202" s="746">
        <v>1</v>
      </c>
      <c r="T2202" s="813">
        <v>0.5</v>
      </c>
      <c r="U2202" s="769">
        <v>1</v>
      </c>
    </row>
    <row r="2203" spans="1:21" ht="14.4" customHeight="1" x14ac:dyDescent="0.3">
      <c r="A2203" s="727">
        <v>32</v>
      </c>
      <c r="B2203" s="728" t="s">
        <v>2677</v>
      </c>
      <c r="C2203" s="728" t="s">
        <v>2683</v>
      </c>
      <c r="D2203" s="811" t="s">
        <v>5087</v>
      </c>
      <c r="E2203" s="812" t="s">
        <v>2711</v>
      </c>
      <c r="F2203" s="728" t="s">
        <v>2678</v>
      </c>
      <c r="G2203" s="728" t="s">
        <v>2755</v>
      </c>
      <c r="H2203" s="728" t="s">
        <v>568</v>
      </c>
      <c r="I2203" s="728" t="s">
        <v>3330</v>
      </c>
      <c r="J2203" s="728" t="s">
        <v>1022</v>
      </c>
      <c r="K2203" s="728" t="s">
        <v>2757</v>
      </c>
      <c r="L2203" s="729">
        <v>98.75</v>
      </c>
      <c r="M2203" s="729">
        <v>98.75</v>
      </c>
      <c r="N2203" s="728">
        <v>1</v>
      </c>
      <c r="O2203" s="813">
        <v>0.5</v>
      </c>
      <c r="P2203" s="729">
        <v>98.75</v>
      </c>
      <c r="Q2203" s="746">
        <v>1</v>
      </c>
      <c r="R2203" s="728">
        <v>1</v>
      </c>
      <c r="S2203" s="746">
        <v>1</v>
      </c>
      <c r="T2203" s="813">
        <v>0.5</v>
      </c>
      <c r="U2203" s="769">
        <v>1</v>
      </c>
    </row>
    <row r="2204" spans="1:21" ht="14.4" customHeight="1" x14ac:dyDescent="0.3">
      <c r="A2204" s="727">
        <v>32</v>
      </c>
      <c r="B2204" s="728" t="s">
        <v>2677</v>
      </c>
      <c r="C2204" s="728" t="s">
        <v>2683</v>
      </c>
      <c r="D2204" s="811" t="s">
        <v>5087</v>
      </c>
      <c r="E2204" s="812" t="s">
        <v>2711</v>
      </c>
      <c r="F2204" s="728" t="s">
        <v>2678</v>
      </c>
      <c r="G2204" s="728" t="s">
        <v>3135</v>
      </c>
      <c r="H2204" s="728" t="s">
        <v>568</v>
      </c>
      <c r="I2204" s="728" t="s">
        <v>3514</v>
      </c>
      <c r="J2204" s="728" t="s">
        <v>3515</v>
      </c>
      <c r="K2204" s="728" t="s">
        <v>3516</v>
      </c>
      <c r="L2204" s="729">
        <v>300.33</v>
      </c>
      <c r="M2204" s="729">
        <v>300.33</v>
      </c>
      <c r="N2204" s="728">
        <v>1</v>
      </c>
      <c r="O2204" s="813">
        <v>0.5</v>
      </c>
      <c r="P2204" s="729">
        <v>300.33</v>
      </c>
      <c r="Q2204" s="746">
        <v>1</v>
      </c>
      <c r="R2204" s="728">
        <v>1</v>
      </c>
      <c r="S2204" s="746">
        <v>1</v>
      </c>
      <c r="T2204" s="813">
        <v>0.5</v>
      </c>
      <c r="U2204" s="769">
        <v>1</v>
      </c>
    </row>
    <row r="2205" spans="1:21" ht="14.4" customHeight="1" x14ac:dyDescent="0.3">
      <c r="A2205" s="727">
        <v>32</v>
      </c>
      <c r="B2205" s="728" t="s">
        <v>2677</v>
      </c>
      <c r="C2205" s="728" t="s">
        <v>2683</v>
      </c>
      <c r="D2205" s="811" t="s">
        <v>5087</v>
      </c>
      <c r="E2205" s="812" t="s">
        <v>2711</v>
      </c>
      <c r="F2205" s="728" t="s">
        <v>2678</v>
      </c>
      <c r="G2205" s="728" t="s">
        <v>3517</v>
      </c>
      <c r="H2205" s="728" t="s">
        <v>568</v>
      </c>
      <c r="I2205" s="728" t="s">
        <v>3521</v>
      </c>
      <c r="J2205" s="728" t="s">
        <v>3519</v>
      </c>
      <c r="K2205" s="728" t="s">
        <v>3522</v>
      </c>
      <c r="L2205" s="729">
        <v>73.989999999999995</v>
      </c>
      <c r="M2205" s="729">
        <v>73.989999999999995</v>
      </c>
      <c r="N2205" s="728">
        <v>1</v>
      </c>
      <c r="O2205" s="813">
        <v>0.5</v>
      </c>
      <c r="P2205" s="729">
        <v>73.989999999999995</v>
      </c>
      <c r="Q2205" s="746">
        <v>1</v>
      </c>
      <c r="R2205" s="728">
        <v>1</v>
      </c>
      <c r="S2205" s="746">
        <v>1</v>
      </c>
      <c r="T2205" s="813">
        <v>0.5</v>
      </c>
      <c r="U2205" s="769">
        <v>1</v>
      </c>
    </row>
    <row r="2206" spans="1:21" ht="14.4" customHeight="1" x14ac:dyDescent="0.3">
      <c r="A2206" s="727">
        <v>32</v>
      </c>
      <c r="B2206" s="728" t="s">
        <v>2677</v>
      </c>
      <c r="C2206" s="728" t="s">
        <v>2683</v>
      </c>
      <c r="D2206" s="811" t="s">
        <v>5087</v>
      </c>
      <c r="E2206" s="812" t="s">
        <v>2711</v>
      </c>
      <c r="F2206" s="728" t="s">
        <v>2678</v>
      </c>
      <c r="G2206" s="728" t="s">
        <v>4548</v>
      </c>
      <c r="H2206" s="728" t="s">
        <v>568</v>
      </c>
      <c r="I2206" s="728" t="s">
        <v>4549</v>
      </c>
      <c r="J2206" s="728" t="s">
        <v>1446</v>
      </c>
      <c r="K2206" s="728" t="s">
        <v>4550</v>
      </c>
      <c r="L2206" s="729">
        <v>61.97</v>
      </c>
      <c r="M2206" s="729">
        <v>61.97</v>
      </c>
      <c r="N2206" s="728">
        <v>1</v>
      </c>
      <c r="O2206" s="813">
        <v>0.5</v>
      </c>
      <c r="P2206" s="729">
        <v>61.97</v>
      </c>
      <c r="Q2206" s="746">
        <v>1</v>
      </c>
      <c r="R2206" s="728">
        <v>1</v>
      </c>
      <c r="S2206" s="746">
        <v>1</v>
      </c>
      <c r="T2206" s="813">
        <v>0.5</v>
      </c>
      <c r="U2206" s="769">
        <v>1</v>
      </c>
    </row>
    <row r="2207" spans="1:21" ht="14.4" customHeight="1" x14ac:dyDescent="0.3">
      <c r="A2207" s="727">
        <v>32</v>
      </c>
      <c r="B2207" s="728" t="s">
        <v>2677</v>
      </c>
      <c r="C2207" s="728" t="s">
        <v>2683</v>
      </c>
      <c r="D2207" s="811" t="s">
        <v>5087</v>
      </c>
      <c r="E2207" s="812" t="s">
        <v>2711</v>
      </c>
      <c r="F2207" s="728" t="s">
        <v>2678</v>
      </c>
      <c r="G2207" s="728" t="s">
        <v>3335</v>
      </c>
      <c r="H2207" s="728" t="s">
        <v>568</v>
      </c>
      <c r="I2207" s="728" t="s">
        <v>3336</v>
      </c>
      <c r="J2207" s="728" t="s">
        <v>3337</v>
      </c>
      <c r="K2207" s="728" t="s">
        <v>3338</v>
      </c>
      <c r="L2207" s="729">
        <v>0</v>
      </c>
      <c r="M2207" s="729">
        <v>0</v>
      </c>
      <c r="N2207" s="728">
        <v>4</v>
      </c>
      <c r="O2207" s="813">
        <v>2</v>
      </c>
      <c r="P2207" s="729">
        <v>0</v>
      </c>
      <c r="Q2207" s="746"/>
      <c r="R2207" s="728">
        <v>2</v>
      </c>
      <c r="S2207" s="746">
        <v>0.5</v>
      </c>
      <c r="T2207" s="813">
        <v>1</v>
      </c>
      <c r="U2207" s="769">
        <v>0.5</v>
      </c>
    </row>
    <row r="2208" spans="1:21" ht="14.4" customHeight="1" x14ac:dyDescent="0.3">
      <c r="A2208" s="727">
        <v>32</v>
      </c>
      <c r="B2208" s="728" t="s">
        <v>2677</v>
      </c>
      <c r="C2208" s="728" t="s">
        <v>2683</v>
      </c>
      <c r="D2208" s="811" t="s">
        <v>5087</v>
      </c>
      <c r="E2208" s="812" t="s">
        <v>2711</v>
      </c>
      <c r="F2208" s="728" t="s">
        <v>2678</v>
      </c>
      <c r="G2208" s="728" t="s">
        <v>3339</v>
      </c>
      <c r="H2208" s="728" t="s">
        <v>568</v>
      </c>
      <c r="I2208" s="728" t="s">
        <v>3524</v>
      </c>
      <c r="J2208" s="728" t="s">
        <v>3341</v>
      </c>
      <c r="K2208" s="728" t="s">
        <v>3525</v>
      </c>
      <c r="L2208" s="729">
        <v>57.48</v>
      </c>
      <c r="M2208" s="729">
        <v>57.48</v>
      </c>
      <c r="N2208" s="728">
        <v>1</v>
      </c>
      <c r="O2208" s="813">
        <v>1</v>
      </c>
      <c r="P2208" s="729"/>
      <c r="Q2208" s="746">
        <v>0</v>
      </c>
      <c r="R2208" s="728"/>
      <c r="S2208" s="746">
        <v>0</v>
      </c>
      <c r="T2208" s="813"/>
      <c r="U2208" s="769">
        <v>0</v>
      </c>
    </row>
    <row r="2209" spans="1:21" ht="14.4" customHeight="1" x14ac:dyDescent="0.3">
      <c r="A2209" s="727">
        <v>32</v>
      </c>
      <c r="B2209" s="728" t="s">
        <v>2677</v>
      </c>
      <c r="C2209" s="728" t="s">
        <v>2683</v>
      </c>
      <c r="D2209" s="811" t="s">
        <v>5087</v>
      </c>
      <c r="E2209" s="812" t="s">
        <v>2711</v>
      </c>
      <c r="F2209" s="728" t="s">
        <v>2678</v>
      </c>
      <c r="G2209" s="728" t="s">
        <v>2758</v>
      </c>
      <c r="H2209" s="728" t="s">
        <v>568</v>
      </c>
      <c r="I2209" s="728" t="s">
        <v>3070</v>
      </c>
      <c r="J2209" s="728" t="s">
        <v>3071</v>
      </c>
      <c r="K2209" s="728" t="s">
        <v>3072</v>
      </c>
      <c r="L2209" s="729">
        <v>29.31</v>
      </c>
      <c r="M2209" s="729">
        <v>29.31</v>
      </c>
      <c r="N2209" s="728">
        <v>1</v>
      </c>
      <c r="O2209" s="813">
        <v>0.5</v>
      </c>
      <c r="P2209" s="729"/>
      <c r="Q2209" s="746">
        <v>0</v>
      </c>
      <c r="R2209" s="728"/>
      <c r="S2209" s="746">
        <v>0</v>
      </c>
      <c r="T2209" s="813"/>
      <c r="U2209" s="769">
        <v>0</v>
      </c>
    </row>
    <row r="2210" spans="1:21" ht="14.4" customHeight="1" x14ac:dyDescent="0.3">
      <c r="A2210" s="727">
        <v>32</v>
      </c>
      <c r="B2210" s="728" t="s">
        <v>2677</v>
      </c>
      <c r="C2210" s="728" t="s">
        <v>2683</v>
      </c>
      <c r="D2210" s="811" t="s">
        <v>5087</v>
      </c>
      <c r="E2210" s="812" t="s">
        <v>2711</v>
      </c>
      <c r="F2210" s="728" t="s">
        <v>2678</v>
      </c>
      <c r="G2210" s="728" t="s">
        <v>2758</v>
      </c>
      <c r="H2210" s="728" t="s">
        <v>568</v>
      </c>
      <c r="I2210" s="728" t="s">
        <v>3343</v>
      </c>
      <c r="J2210" s="728" t="s">
        <v>3071</v>
      </c>
      <c r="K2210" s="728" t="s">
        <v>3344</v>
      </c>
      <c r="L2210" s="729">
        <v>58.63</v>
      </c>
      <c r="M2210" s="729">
        <v>58.63</v>
      </c>
      <c r="N2210" s="728">
        <v>1</v>
      </c>
      <c r="O2210" s="813">
        <v>0.5</v>
      </c>
      <c r="P2210" s="729">
        <v>58.63</v>
      </c>
      <c r="Q2210" s="746">
        <v>1</v>
      </c>
      <c r="R2210" s="728">
        <v>1</v>
      </c>
      <c r="S2210" s="746">
        <v>1</v>
      </c>
      <c r="T2210" s="813">
        <v>0.5</v>
      </c>
      <c r="U2210" s="769">
        <v>1</v>
      </c>
    </row>
    <row r="2211" spans="1:21" ht="14.4" customHeight="1" x14ac:dyDescent="0.3">
      <c r="A2211" s="727">
        <v>32</v>
      </c>
      <c r="B2211" s="728" t="s">
        <v>2677</v>
      </c>
      <c r="C2211" s="728" t="s">
        <v>2683</v>
      </c>
      <c r="D2211" s="811" t="s">
        <v>5087</v>
      </c>
      <c r="E2211" s="812" t="s">
        <v>2711</v>
      </c>
      <c r="F2211" s="728" t="s">
        <v>2678</v>
      </c>
      <c r="G2211" s="728" t="s">
        <v>2758</v>
      </c>
      <c r="H2211" s="728" t="s">
        <v>568</v>
      </c>
      <c r="I2211" s="728" t="s">
        <v>4551</v>
      </c>
      <c r="J2211" s="728" t="s">
        <v>3119</v>
      </c>
      <c r="K2211" s="728" t="s">
        <v>4552</v>
      </c>
      <c r="L2211" s="729">
        <v>0</v>
      </c>
      <c r="M2211" s="729">
        <v>0</v>
      </c>
      <c r="N2211" s="728">
        <v>2</v>
      </c>
      <c r="O2211" s="813">
        <v>2</v>
      </c>
      <c r="P2211" s="729"/>
      <c r="Q2211" s="746"/>
      <c r="R2211" s="728"/>
      <c r="S2211" s="746">
        <v>0</v>
      </c>
      <c r="T2211" s="813"/>
      <c r="U2211" s="769">
        <v>0</v>
      </c>
    </row>
    <row r="2212" spans="1:21" ht="14.4" customHeight="1" x14ac:dyDescent="0.3">
      <c r="A2212" s="727">
        <v>32</v>
      </c>
      <c r="B2212" s="728" t="s">
        <v>2677</v>
      </c>
      <c r="C2212" s="728" t="s">
        <v>2683</v>
      </c>
      <c r="D2212" s="811" t="s">
        <v>5087</v>
      </c>
      <c r="E2212" s="812" t="s">
        <v>2711</v>
      </c>
      <c r="F2212" s="728" t="s">
        <v>2678</v>
      </c>
      <c r="G2212" s="728" t="s">
        <v>2758</v>
      </c>
      <c r="H2212" s="728" t="s">
        <v>568</v>
      </c>
      <c r="I2212" s="728" t="s">
        <v>3118</v>
      </c>
      <c r="J2212" s="728" t="s">
        <v>3119</v>
      </c>
      <c r="K2212" s="728" t="s">
        <v>3120</v>
      </c>
      <c r="L2212" s="729">
        <v>58.62</v>
      </c>
      <c r="M2212" s="729">
        <v>117.24</v>
      </c>
      <c r="N2212" s="728">
        <v>2</v>
      </c>
      <c r="O2212" s="813">
        <v>1.5</v>
      </c>
      <c r="P2212" s="729"/>
      <c r="Q2212" s="746">
        <v>0</v>
      </c>
      <c r="R2212" s="728"/>
      <c r="S2212" s="746">
        <v>0</v>
      </c>
      <c r="T2212" s="813"/>
      <c r="U2212" s="769">
        <v>0</v>
      </c>
    </row>
    <row r="2213" spans="1:21" ht="14.4" customHeight="1" x14ac:dyDescent="0.3">
      <c r="A2213" s="727">
        <v>32</v>
      </c>
      <c r="B2213" s="728" t="s">
        <v>2677</v>
      </c>
      <c r="C2213" s="728" t="s">
        <v>2683</v>
      </c>
      <c r="D2213" s="811" t="s">
        <v>5087</v>
      </c>
      <c r="E2213" s="812" t="s">
        <v>2711</v>
      </c>
      <c r="F2213" s="728" t="s">
        <v>2678</v>
      </c>
      <c r="G2213" s="728" t="s">
        <v>2758</v>
      </c>
      <c r="H2213" s="728" t="s">
        <v>568</v>
      </c>
      <c r="I2213" s="728" t="s">
        <v>2759</v>
      </c>
      <c r="J2213" s="728" t="s">
        <v>2760</v>
      </c>
      <c r="K2213" s="728" t="s">
        <v>2761</v>
      </c>
      <c r="L2213" s="729">
        <v>58.62</v>
      </c>
      <c r="M2213" s="729">
        <v>175.85999999999999</v>
      </c>
      <c r="N2213" s="728">
        <v>3</v>
      </c>
      <c r="O2213" s="813">
        <v>2</v>
      </c>
      <c r="P2213" s="729">
        <v>58.62</v>
      </c>
      <c r="Q2213" s="746">
        <v>0.33333333333333337</v>
      </c>
      <c r="R2213" s="728">
        <v>1</v>
      </c>
      <c r="S2213" s="746">
        <v>0.33333333333333331</v>
      </c>
      <c r="T2213" s="813">
        <v>1</v>
      </c>
      <c r="U2213" s="769">
        <v>0.5</v>
      </c>
    </row>
    <row r="2214" spans="1:21" ht="14.4" customHeight="1" x14ac:dyDescent="0.3">
      <c r="A2214" s="727">
        <v>32</v>
      </c>
      <c r="B2214" s="728" t="s">
        <v>2677</v>
      </c>
      <c r="C2214" s="728" t="s">
        <v>2683</v>
      </c>
      <c r="D2214" s="811" t="s">
        <v>5087</v>
      </c>
      <c r="E2214" s="812" t="s">
        <v>2711</v>
      </c>
      <c r="F2214" s="728" t="s">
        <v>2678</v>
      </c>
      <c r="G2214" s="728" t="s">
        <v>2729</v>
      </c>
      <c r="H2214" s="728" t="s">
        <v>568</v>
      </c>
      <c r="I2214" s="728" t="s">
        <v>2730</v>
      </c>
      <c r="J2214" s="728" t="s">
        <v>2731</v>
      </c>
      <c r="K2214" s="728" t="s">
        <v>2732</v>
      </c>
      <c r="L2214" s="729">
        <v>88.76</v>
      </c>
      <c r="M2214" s="729">
        <v>4526.7600000000011</v>
      </c>
      <c r="N2214" s="728">
        <v>51</v>
      </c>
      <c r="O2214" s="813">
        <v>15.5</v>
      </c>
      <c r="P2214" s="729">
        <v>3284.1200000000008</v>
      </c>
      <c r="Q2214" s="746">
        <v>0.72549019607843135</v>
      </c>
      <c r="R2214" s="728">
        <v>37</v>
      </c>
      <c r="S2214" s="746">
        <v>0.72549019607843135</v>
      </c>
      <c r="T2214" s="813">
        <v>10</v>
      </c>
      <c r="U2214" s="769">
        <v>0.64516129032258063</v>
      </c>
    </row>
    <row r="2215" spans="1:21" ht="14.4" customHeight="1" x14ac:dyDescent="0.3">
      <c r="A2215" s="727">
        <v>32</v>
      </c>
      <c r="B2215" s="728" t="s">
        <v>2677</v>
      </c>
      <c r="C2215" s="728" t="s">
        <v>2683</v>
      </c>
      <c r="D2215" s="811" t="s">
        <v>5087</v>
      </c>
      <c r="E2215" s="812" t="s">
        <v>2711</v>
      </c>
      <c r="F2215" s="728" t="s">
        <v>2678</v>
      </c>
      <c r="G2215" s="728" t="s">
        <v>3006</v>
      </c>
      <c r="H2215" s="728" t="s">
        <v>568</v>
      </c>
      <c r="I2215" s="728" t="s">
        <v>3073</v>
      </c>
      <c r="J2215" s="728" t="s">
        <v>1267</v>
      </c>
      <c r="K2215" s="728" t="s">
        <v>2600</v>
      </c>
      <c r="L2215" s="729">
        <v>760.22</v>
      </c>
      <c r="M2215" s="729">
        <v>760.22</v>
      </c>
      <c r="N2215" s="728">
        <v>1</v>
      </c>
      <c r="O2215" s="813">
        <v>1</v>
      </c>
      <c r="P2215" s="729">
        <v>760.22</v>
      </c>
      <c r="Q2215" s="746">
        <v>1</v>
      </c>
      <c r="R2215" s="728">
        <v>1</v>
      </c>
      <c r="S2215" s="746">
        <v>1</v>
      </c>
      <c r="T2215" s="813">
        <v>1</v>
      </c>
      <c r="U2215" s="769">
        <v>1</v>
      </c>
    </row>
    <row r="2216" spans="1:21" ht="14.4" customHeight="1" x14ac:dyDescent="0.3">
      <c r="A2216" s="727">
        <v>32</v>
      </c>
      <c r="B2216" s="728" t="s">
        <v>2677</v>
      </c>
      <c r="C2216" s="728" t="s">
        <v>2683</v>
      </c>
      <c r="D2216" s="811" t="s">
        <v>5087</v>
      </c>
      <c r="E2216" s="812" t="s">
        <v>2711</v>
      </c>
      <c r="F2216" s="728" t="s">
        <v>2678</v>
      </c>
      <c r="G2216" s="728" t="s">
        <v>3613</v>
      </c>
      <c r="H2216" s="728" t="s">
        <v>661</v>
      </c>
      <c r="I2216" s="728" t="s">
        <v>3617</v>
      </c>
      <c r="J2216" s="728" t="s">
        <v>3615</v>
      </c>
      <c r="K2216" s="728" t="s">
        <v>3618</v>
      </c>
      <c r="L2216" s="729">
        <v>57.64</v>
      </c>
      <c r="M2216" s="729">
        <v>115.28</v>
      </c>
      <c r="N2216" s="728">
        <v>2</v>
      </c>
      <c r="O2216" s="813">
        <v>1</v>
      </c>
      <c r="P2216" s="729"/>
      <c r="Q2216" s="746">
        <v>0</v>
      </c>
      <c r="R2216" s="728"/>
      <c r="S2216" s="746">
        <v>0</v>
      </c>
      <c r="T2216" s="813"/>
      <c r="U2216" s="769">
        <v>0</v>
      </c>
    </row>
    <row r="2217" spans="1:21" ht="14.4" customHeight="1" x14ac:dyDescent="0.3">
      <c r="A2217" s="727">
        <v>32</v>
      </c>
      <c r="B2217" s="728" t="s">
        <v>2677</v>
      </c>
      <c r="C2217" s="728" t="s">
        <v>2683</v>
      </c>
      <c r="D2217" s="811" t="s">
        <v>5087</v>
      </c>
      <c r="E2217" s="812" t="s">
        <v>2711</v>
      </c>
      <c r="F2217" s="728" t="s">
        <v>2678</v>
      </c>
      <c r="G2217" s="728" t="s">
        <v>2902</v>
      </c>
      <c r="H2217" s="728" t="s">
        <v>568</v>
      </c>
      <c r="I2217" s="728" t="s">
        <v>2903</v>
      </c>
      <c r="J2217" s="728" t="s">
        <v>863</v>
      </c>
      <c r="K2217" s="728" t="s">
        <v>2814</v>
      </c>
      <c r="L2217" s="729">
        <v>0</v>
      </c>
      <c r="M2217" s="729">
        <v>0</v>
      </c>
      <c r="N2217" s="728">
        <v>1</v>
      </c>
      <c r="O2217" s="813">
        <v>0.5</v>
      </c>
      <c r="P2217" s="729">
        <v>0</v>
      </c>
      <c r="Q2217" s="746"/>
      <c r="R2217" s="728">
        <v>1</v>
      </c>
      <c r="S2217" s="746">
        <v>1</v>
      </c>
      <c r="T2217" s="813">
        <v>0.5</v>
      </c>
      <c r="U2217" s="769">
        <v>1</v>
      </c>
    </row>
    <row r="2218" spans="1:21" ht="14.4" customHeight="1" x14ac:dyDescent="0.3">
      <c r="A2218" s="727">
        <v>32</v>
      </c>
      <c r="B2218" s="728" t="s">
        <v>2677</v>
      </c>
      <c r="C2218" s="728" t="s">
        <v>2683</v>
      </c>
      <c r="D2218" s="811" t="s">
        <v>5087</v>
      </c>
      <c r="E2218" s="812" t="s">
        <v>2711</v>
      </c>
      <c r="F2218" s="728" t="s">
        <v>2678</v>
      </c>
      <c r="G2218" s="728" t="s">
        <v>2902</v>
      </c>
      <c r="H2218" s="728" t="s">
        <v>568</v>
      </c>
      <c r="I2218" s="728" t="s">
        <v>3009</v>
      </c>
      <c r="J2218" s="728" t="s">
        <v>3010</v>
      </c>
      <c r="K2218" s="728" t="s">
        <v>3011</v>
      </c>
      <c r="L2218" s="729">
        <v>0</v>
      </c>
      <c r="M2218" s="729">
        <v>0</v>
      </c>
      <c r="N2218" s="728">
        <v>2</v>
      </c>
      <c r="O2218" s="813">
        <v>0.5</v>
      </c>
      <c r="P2218" s="729">
        <v>0</v>
      </c>
      <c r="Q2218" s="746"/>
      <c r="R2218" s="728">
        <v>2</v>
      </c>
      <c r="S2218" s="746">
        <v>1</v>
      </c>
      <c r="T2218" s="813">
        <v>0.5</v>
      </c>
      <c r="U2218" s="769">
        <v>1</v>
      </c>
    </row>
    <row r="2219" spans="1:21" ht="14.4" customHeight="1" x14ac:dyDescent="0.3">
      <c r="A2219" s="727">
        <v>32</v>
      </c>
      <c r="B2219" s="728" t="s">
        <v>2677</v>
      </c>
      <c r="C2219" s="728" t="s">
        <v>2683</v>
      </c>
      <c r="D2219" s="811" t="s">
        <v>5087</v>
      </c>
      <c r="E2219" s="812" t="s">
        <v>2711</v>
      </c>
      <c r="F2219" s="728" t="s">
        <v>2678</v>
      </c>
      <c r="G2219" s="728" t="s">
        <v>2833</v>
      </c>
      <c r="H2219" s="728" t="s">
        <v>661</v>
      </c>
      <c r="I2219" s="728" t="s">
        <v>4553</v>
      </c>
      <c r="J2219" s="728" t="s">
        <v>2835</v>
      </c>
      <c r="K2219" s="728" t="s">
        <v>4554</v>
      </c>
      <c r="L2219" s="729">
        <v>69.16</v>
      </c>
      <c r="M2219" s="729">
        <v>69.16</v>
      </c>
      <c r="N2219" s="728">
        <v>1</v>
      </c>
      <c r="O2219" s="813">
        <v>0.5</v>
      </c>
      <c r="P2219" s="729">
        <v>69.16</v>
      </c>
      <c r="Q2219" s="746">
        <v>1</v>
      </c>
      <c r="R2219" s="728">
        <v>1</v>
      </c>
      <c r="S2219" s="746">
        <v>1</v>
      </c>
      <c r="T2219" s="813">
        <v>0.5</v>
      </c>
      <c r="U2219" s="769">
        <v>1</v>
      </c>
    </row>
    <row r="2220" spans="1:21" ht="14.4" customHeight="1" x14ac:dyDescent="0.3">
      <c r="A2220" s="727">
        <v>32</v>
      </c>
      <c r="B2220" s="728" t="s">
        <v>2677</v>
      </c>
      <c r="C2220" s="728" t="s">
        <v>2683</v>
      </c>
      <c r="D2220" s="811" t="s">
        <v>5087</v>
      </c>
      <c r="E2220" s="812" t="s">
        <v>2711</v>
      </c>
      <c r="F2220" s="728" t="s">
        <v>2678</v>
      </c>
      <c r="G2220" s="728" t="s">
        <v>2833</v>
      </c>
      <c r="H2220" s="728" t="s">
        <v>568</v>
      </c>
      <c r="I2220" s="728" t="s">
        <v>4555</v>
      </c>
      <c r="J2220" s="728" t="s">
        <v>2835</v>
      </c>
      <c r="K2220" s="728" t="s">
        <v>4556</v>
      </c>
      <c r="L2220" s="729">
        <v>0</v>
      </c>
      <c r="M2220" s="729">
        <v>0</v>
      </c>
      <c r="N2220" s="728">
        <v>1</v>
      </c>
      <c r="O2220" s="813">
        <v>0.5</v>
      </c>
      <c r="P2220" s="729">
        <v>0</v>
      </c>
      <c r="Q2220" s="746"/>
      <c r="R2220" s="728">
        <v>1</v>
      </c>
      <c r="S2220" s="746">
        <v>1</v>
      </c>
      <c r="T2220" s="813">
        <v>0.5</v>
      </c>
      <c r="U2220" s="769">
        <v>1</v>
      </c>
    </row>
    <row r="2221" spans="1:21" ht="14.4" customHeight="1" x14ac:dyDescent="0.3">
      <c r="A2221" s="727">
        <v>32</v>
      </c>
      <c r="B2221" s="728" t="s">
        <v>2677</v>
      </c>
      <c r="C2221" s="728" t="s">
        <v>2683</v>
      </c>
      <c r="D2221" s="811" t="s">
        <v>5087</v>
      </c>
      <c r="E2221" s="812" t="s">
        <v>2711</v>
      </c>
      <c r="F2221" s="728" t="s">
        <v>2678</v>
      </c>
      <c r="G2221" s="728" t="s">
        <v>2833</v>
      </c>
      <c r="H2221" s="728" t="s">
        <v>568</v>
      </c>
      <c r="I2221" s="728" t="s">
        <v>4557</v>
      </c>
      <c r="J2221" s="728" t="s">
        <v>2835</v>
      </c>
      <c r="K2221" s="728" t="s">
        <v>4558</v>
      </c>
      <c r="L2221" s="729">
        <v>0</v>
      </c>
      <c r="M2221" s="729">
        <v>0</v>
      </c>
      <c r="N2221" s="728">
        <v>2</v>
      </c>
      <c r="O2221" s="813">
        <v>1</v>
      </c>
      <c r="P2221" s="729"/>
      <c r="Q2221" s="746"/>
      <c r="R2221" s="728"/>
      <c r="S2221" s="746">
        <v>0</v>
      </c>
      <c r="T2221" s="813"/>
      <c r="U2221" s="769">
        <v>0</v>
      </c>
    </row>
    <row r="2222" spans="1:21" ht="14.4" customHeight="1" x14ac:dyDescent="0.3">
      <c r="A2222" s="727">
        <v>32</v>
      </c>
      <c r="B2222" s="728" t="s">
        <v>2677</v>
      </c>
      <c r="C2222" s="728" t="s">
        <v>2683</v>
      </c>
      <c r="D2222" s="811" t="s">
        <v>5087</v>
      </c>
      <c r="E2222" s="812" t="s">
        <v>2711</v>
      </c>
      <c r="F2222" s="728" t="s">
        <v>2678</v>
      </c>
      <c r="G2222" s="728" t="s">
        <v>4192</v>
      </c>
      <c r="H2222" s="728" t="s">
        <v>661</v>
      </c>
      <c r="I2222" s="728" t="s">
        <v>4559</v>
      </c>
      <c r="J2222" s="728" t="s">
        <v>4365</v>
      </c>
      <c r="K2222" s="728" t="s">
        <v>4560</v>
      </c>
      <c r="L2222" s="729">
        <v>0</v>
      </c>
      <c r="M2222" s="729">
        <v>0</v>
      </c>
      <c r="N2222" s="728">
        <v>1</v>
      </c>
      <c r="O2222" s="813">
        <v>0.5</v>
      </c>
      <c r="P2222" s="729">
        <v>0</v>
      </c>
      <c r="Q2222" s="746"/>
      <c r="R2222" s="728">
        <v>1</v>
      </c>
      <c r="S2222" s="746">
        <v>1</v>
      </c>
      <c r="T2222" s="813">
        <v>0.5</v>
      </c>
      <c r="U2222" s="769">
        <v>1</v>
      </c>
    </row>
    <row r="2223" spans="1:21" ht="14.4" customHeight="1" x14ac:dyDescent="0.3">
      <c r="A2223" s="727">
        <v>32</v>
      </c>
      <c r="B2223" s="728" t="s">
        <v>2677</v>
      </c>
      <c r="C2223" s="728" t="s">
        <v>2683</v>
      </c>
      <c r="D2223" s="811" t="s">
        <v>5087</v>
      </c>
      <c r="E2223" s="812" t="s">
        <v>2711</v>
      </c>
      <c r="F2223" s="728" t="s">
        <v>2678</v>
      </c>
      <c r="G2223" s="728" t="s">
        <v>3188</v>
      </c>
      <c r="H2223" s="728" t="s">
        <v>568</v>
      </c>
      <c r="I2223" s="728" t="s">
        <v>3189</v>
      </c>
      <c r="J2223" s="728" t="s">
        <v>3190</v>
      </c>
      <c r="K2223" s="728" t="s">
        <v>3191</v>
      </c>
      <c r="L2223" s="729">
        <v>727.03</v>
      </c>
      <c r="M2223" s="729">
        <v>1454.06</v>
      </c>
      <c r="N2223" s="728">
        <v>2</v>
      </c>
      <c r="O2223" s="813">
        <v>0.5</v>
      </c>
      <c r="P2223" s="729">
        <v>1454.06</v>
      </c>
      <c r="Q2223" s="746">
        <v>1</v>
      </c>
      <c r="R2223" s="728">
        <v>2</v>
      </c>
      <c r="S2223" s="746">
        <v>1</v>
      </c>
      <c r="T2223" s="813">
        <v>0.5</v>
      </c>
      <c r="U2223" s="769">
        <v>1</v>
      </c>
    </row>
    <row r="2224" spans="1:21" ht="14.4" customHeight="1" x14ac:dyDescent="0.3">
      <c r="A2224" s="727">
        <v>32</v>
      </c>
      <c r="B2224" s="728" t="s">
        <v>2677</v>
      </c>
      <c r="C2224" s="728" t="s">
        <v>2683</v>
      </c>
      <c r="D2224" s="811" t="s">
        <v>5087</v>
      </c>
      <c r="E2224" s="812" t="s">
        <v>2711</v>
      </c>
      <c r="F2224" s="728" t="s">
        <v>2678</v>
      </c>
      <c r="G2224" s="728" t="s">
        <v>2976</v>
      </c>
      <c r="H2224" s="728" t="s">
        <v>568</v>
      </c>
      <c r="I2224" s="728" t="s">
        <v>4561</v>
      </c>
      <c r="J2224" s="728" t="s">
        <v>4562</v>
      </c>
      <c r="K2224" s="728" t="s">
        <v>4563</v>
      </c>
      <c r="L2224" s="729">
        <v>73.45</v>
      </c>
      <c r="M2224" s="729">
        <v>73.45</v>
      </c>
      <c r="N2224" s="728">
        <v>1</v>
      </c>
      <c r="O2224" s="813">
        <v>1</v>
      </c>
      <c r="P2224" s="729"/>
      <c r="Q2224" s="746">
        <v>0</v>
      </c>
      <c r="R2224" s="728"/>
      <c r="S2224" s="746">
        <v>0</v>
      </c>
      <c r="T2224" s="813"/>
      <c r="U2224" s="769">
        <v>0</v>
      </c>
    </row>
    <row r="2225" spans="1:21" ht="14.4" customHeight="1" x14ac:dyDescent="0.3">
      <c r="A2225" s="727">
        <v>32</v>
      </c>
      <c r="B2225" s="728" t="s">
        <v>2677</v>
      </c>
      <c r="C2225" s="728" t="s">
        <v>2683</v>
      </c>
      <c r="D2225" s="811" t="s">
        <v>5087</v>
      </c>
      <c r="E2225" s="812" t="s">
        <v>2711</v>
      </c>
      <c r="F2225" s="728" t="s">
        <v>2678</v>
      </c>
      <c r="G2225" s="728" t="s">
        <v>2904</v>
      </c>
      <c r="H2225" s="728" t="s">
        <v>568</v>
      </c>
      <c r="I2225" s="728" t="s">
        <v>4196</v>
      </c>
      <c r="J2225" s="728" t="s">
        <v>1279</v>
      </c>
      <c r="K2225" s="728" t="s">
        <v>4001</v>
      </c>
      <c r="L2225" s="729">
        <v>27.5</v>
      </c>
      <c r="M2225" s="729">
        <v>27.5</v>
      </c>
      <c r="N2225" s="728">
        <v>1</v>
      </c>
      <c r="O2225" s="813">
        <v>1</v>
      </c>
      <c r="P2225" s="729"/>
      <c r="Q2225" s="746">
        <v>0</v>
      </c>
      <c r="R2225" s="728"/>
      <c r="S2225" s="746">
        <v>0</v>
      </c>
      <c r="T2225" s="813"/>
      <c r="U2225" s="769">
        <v>0</v>
      </c>
    </row>
    <row r="2226" spans="1:21" ht="14.4" customHeight="1" x14ac:dyDescent="0.3">
      <c r="A2226" s="727">
        <v>32</v>
      </c>
      <c r="B2226" s="728" t="s">
        <v>2677</v>
      </c>
      <c r="C2226" s="728" t="s">
        <v>2683</v>
      </c>
      <c r="D2226" s="811" t="s">
        <v>5087</v>
      </c>
      <c r="E2226" s="812" t="s">
        <v>2711</v>
      </c>
      <c r="F2226" s="728" t="s">
        <v>2678</v>
      </c>
      <c r="G2226" s="728" t="s">
        <v>2904</v>
      </c>
      <c r="H2226" s="728" t="s">
        <v>568</v>
      </c>
      <c r="I2226" s="728" t="s">
        <v>4564</v>
      </c>
      <c r="J2226" s="728" t="s">
        <v>2906</v>
      </c>
      <c r="K2226" s="728" t="s">
        <v>3356</v>
      </c>
      <c r="L2226" s="729">
        <v>234.07</v>
      </c>
      <c r="M2226" s="729">
        <v>234.07</v>
      </c>
      <c r="N2226" s="728">
        <v>1</v>
      </c>
      <c r="O2226" s="813">
        <v>0.5</v>
      </c>
      <c r="P2226" s="729">
        <v>234.07</v>
      </c>
      <c r="Q2226" s="746">
        <v>1</v>
      </c>
      <c r="R2226" s="728">
        <v>1</v>
      </c>
      <c r="S2226" s="746">
        <v>1</v>
      </c>
      <c r="T2226" s="813">
        <v>0.5</v>
      </c>
      <c r="U2226" s="769">
        <v>1</v>
      </c>
    </row>
    <row r="2227" spans="1:21" ht="14.4" customHeight="1" x14ac:dyDescent="0.3">
      <c r="A2227" s="727">
        <v>32</v>
      </c>
      <c r="B2227" s="728" t="s">
        <v>2677</v>
      </c>
      <c r="C2227" s="728" t="s">
        <v>2683</v>
      </c>
      <c r="D2227" s="811" t="s">
        <v>5087</v>
      </c>
      <c r="E2227" s="812" t="s">
        <v>2711</v>
      </c>
      <c r="F2227" s="728" t="s">
        <v>2678</v>
      </c>
      <c r="G2227" s="728" t="s">
        <v>2904</v>
      </c>
      <c r="H2227" s="728" t="s">
        <v>568</v>
      </c>
      <c r="I2227" s="728" t="s">
        <v>4000</v>
      </c>
      <c r="J2227" s="728" t="s">
        <v>1279</v>
      </c>
      <c r="K2227" s="728" t="s">
        <v>4001</v>
      </c>
      <c r="L2227" s="729">
        <v>27.5</v>
      </c>
      <c r="M2227" s="729">
        <v>27.5</v>
      </c>
      <c r="N2227" s="728">
        <v>1</v>
      </c>
      <c r="O2227" s="813">
        <v>1</v>
      </c>
      <c r="P2227" s="729">
        <v>27.5</v>
      </c>
      <c r="Q2227" s="746">
        <v>1</v>
      </c>
      <c r="R2227" s="728">
        <v>1</v>
      </c>
      <c r="S2227" s="746">
        <v>1</v>
      </c>
      <c r="T2227" s="813">
        <v>1</v>
      </c>
      <c r="U2227" s="769">
        <v>1</v>
      </c>
    </row>
    <row r="2228" spans="1:21" ht="14.4" customHeight="1" x14ac:dyDescent="0.3">
      <c r="A2228" s="727">
        <v>32</v>
      </c>
      <c r="B2228" s="728" t="s">
        <v>2677</v>
      </c>
      <c r="C2228" s="728" t="s">
        <v>2683</v>
      </c>
      <c r="D2228" s="811" t="s">
        <v>5087</v>
      </c>
      <c r="E2228" s="812" t="s">
        <v>2711</v>
      </c>
      <c r="F2228" s="728" t="s">
        <v>2678</v>
      </c>
      <c r="G2228" s="728" t="s">
        <v>2733</v>
      </c>
      <c r="H2228" s="728" t="s">
        <v>568</v>
      </c>
      <c r="I2228" s="728" t="s">
        <v>2734</v>
      </c>
      <c r="J2228" s="728" t="s">
        <v>1436</v>
      </c>
      <c r="K2228" s="728" t="s">
        <v>2735</v>
      </c>
      <c r="L2228" s="729">
        <v>34.19</v>
      </c>
      <c r="M2228" s="729">
        <v>136.76</v>
      </c>
      <c r="N2228" s="728">
        <v>4</v>
      </c>
      <c r="O2228" s="813">
        <v>1</v>
      </c>
      <c r="P2228" s="729">
        <v>136.76</v>
      </c>
      <c r="Q2228" s="746">
        <v>1</v>
      </c>
      <c r="R2228" s="728">
        <v>4</v>
      </c>
      <c r="S2228" s="746">
        <v>1</v>
      </c>
      <c r="T2228" s="813">
        <v>1</v>
      </c>
      <c r="U2228" s="769">
        <v>1</v>
      </c>
    </row>
    <row r="2229" spans="1:21" ht="14.4" customHeight="1" x14ac:dyDescent="0.3">
      <c r="A2229" s="727">
        <v>32</v>
      </c>
      <c r="B2229" s="728" t="s">
        <v>2677</v>
      </c>
      <c r="C2229" s="728" t="s">
        <v>2683</v>
      </c>
      <c r="D2229" s="811" t="s">
        <v>5087</v>
      </c>
      <c r="E2229" s="812" t="s">
        <v>2711</v>
      </c>
      <c r="F2229" s="728" t="s">
        <v>2678</v>
      </c>
      <c r="G2229" s="728" t="s">
        <v>3357</v>
      </c>
      <c r="H2229" s="728" t="s">
        <v>568</v>
      </c>
      <c r="I2229" s="728" t="s">
        <v>4565</v>
      </c>
      <c r="J2229" s="728" t="s">
        <v>840</v>
      </c>
      <c r="K2229" s="728" t="s">
        <v>4566</v>
      </c>
      <c r="L2229" s="729">
        <v>92.04</v>
      </c>
      <c r="M2229" s="729">
        <v>184.08</v>
      </c>
      <c r="N2229" s="728">
        <v>2</v>
      </c>
      <c r="O2229" s="813">
        <v>1.5</v>
      </c>
      <c r="P2229" s="729"/>
      <c r="Q2229" s="746">
        <v>0</v>
      </c>
      <c r="R2229" s="728"/>
      <c r="S2229" s="746">
        <v>0</v>
      </c>
      <c r="T2229" s="813"/>
      <c r="U2229" s="769">
        <v>0</v>
      </c>
    </row>
    <row r="2230" spans="1:21" ht="14.4" customHeight="1" x14ac:dyDescent="0.3">
      <c r="A2230" s="727">
        <v>32</v>
      </c>
      <c r="B2230" s="728" t="s">
        <v>2677</v>
      </c>
      <c r="C2230" s="728" t="s">
        <v>2683</v>
      </c>
      <c r="D2230" s="811" t="s">
        <v>5087</v>
      </c>
      <c r="E2230" s="812" t="s">
        <v>2711</v>
      </c>
      <c r="F2230" s="728" t="s">
        <v>2678</v>
      </c>
      <c r="G2230" s="728" t="s">
        <v>3625</v>
      </c>
      <c r="H2230" s="728" t="s">
        <v>568</v>
      </c>
      <c r="I2230" s="728" t="s">
        <v>3751</v>
      </c>
      <c r="J2230" s="728" t="s">
        <v>1735</v>
      </c>
      <c r="K2230" s="728" t="s">
        <v>3752</v>
      </c>
      <c r="L2230" s="729">
        <v>0</v>
      </c>
      <c r="M2230" s="729">
        <v>0</v>
      </c>
      <c r="N2230" s="728">
        <v>8</v>
      </c>
      <c r="O2230" s="813">
        <v>3.5</v>
      </c>
      <c r="P2230" s="729">
        <v>0</v>
      </c>
      <c r="Q2230" s="746"/>
      <c r="R2230" s="728">
        <v>4</v>
      </c>
      <c r="S2230" s="746">
        <v>0.5</v>
      </c>
      <c r="T2230" s="813">
        <v>1.5</v>
      </c>
      <c r="U2230" s="769">
        <v>0.42857142857142855</v>
      </c>
    </row>
    <row r="2231" spans="1:21" ht="14.4" customHeight="1" x14ac:dyDescent="0.3">
      <c r="A2231" s="727">
        <v>32</v>
      </c>
      <c r="B2231" s="728" t="s">
        <v>2677</v>
      </c>
      <c r="C2231" s="728" t="s">
        <v>2683</v>
      </c>
      <c r="D2231" s="811" t="s">
        <v>5087</v>
      </c>
      <c r="E2231" s="812" t="s">
        <v>2711</v>
      </c>
      <c r="F2231" s="728" t="s">
        <v>2678</v>
      </c>
      <c r="G2231" s="728" t="s">
        <v>2762</v>
      </c>
      <c r="H2231" s="728" t="s">
        <v>661</v>
      </c>
      <c r="I2231" s="728" t="s">
        <v>2763</v>
      </c>
      <c r="J2231" s="728" t="s">
        <v>895</v>
      </c>
      <c r="K2231" s="728" t="s">
        <v>2137</v>
      </c>
      <c r="L2231" s="729">
        <v>368.16</v>
      </c>
      <c r="M2231" s="729">
        <v>5154.2400000000007</v>
      </c>
      <c r="N2231" s="728">
        <v>14</v>
      </c>
      <c r="O2231" s="813">
        <v>2.5</v>
      </c>
      <c r="P2231" s="729">
        <v>5154.2400000000007</v>
      </c>
      <c r="Q2231" s="746">
        <v>1</v>
      </c>
      <c r="R2231" s="728">
        <v>14</v>
      </c>
      <c r="S2231" s="746">
        <v>1</v>
      </c>
      <c r="T2231" s="813">
        <v>2.5</v>
      </c>
      <c r="U2231" s="769">
        <v>1</v>
      </c>
    </row>
    <row r="2232" spans="1:21" ht="14.4" customHeight="1" x14ac:dyDescent="0.3">
      <c r="A2232" s="727">
        <v>32</v>
      </c>
      <c r="B2232" s="728" t="s">
        <v>2677</v>
      </c>
      <c r="C2232" s="728" t="s">
        <v>2683</v>
      </c>
      <c r="D2232" s="811" t="s">
        <v>5087</v>
      </c>
      <c r="E2232" s="812" t="s">
        <v>2711</v>
      </c>
      <c r="F2232" s="728" t="s">
        <v>2678</v>
      </c>
      <c r="G2232" s="728" t="s">
        <v>2762</v>
      </c>
      <c r="H2232" s="728" t="s">
        <v>661</v>
      </c>
      <c r="I2232" s="728" t="s">
        <v>2764</v>
      </c>
      <c r="J2232" s="728" t="s">
        <v>895</v>
      </c>
      <c r="K2232" s="728" t="s">
        <v>2143</v>
      </c>
      <c r="L2232" s="729">
        <v>490.89</v>
      </c>
      <c r="M2232" s="729">
        <v>1472.67</v>
      </c>
      <c r="N2232" s="728">
        <v>3</v>
      </c>
      <c r="O2232" s="813">
        <v>2</v>
      </c>
      <c r="P2232" s="729">
        <v>490.89</v>
      </c>
      <c r="Q2232" s="746">
        <v>0.33333333333333331</v>
      </c>
      <c r="R2232" s="728">
        <v>1</v>
      </c>
      <c r="S2232" s="746">
        <v>0.33333333333333331</v>
      </c>
      <c r="T2232" s="813">
        <v>1</v>
      </c>
      <c r="U2232" s="769">
        <v>0.5</v>
      </c>
    </row>
    <row r="2233" spans="1:21" ht="14.4" customHeight="1" x14ac:dyDescent="0.3">
      <c r="A2233" s="727">
        <v>32</v>
      </c>
      <c r="B2233" s="728" t="s">
        <v>2677</v>
      </c>
      <c r="C2233" s="728" t="s">
        <v>2683</v>
      </c>
      <c r="D2233" s="811" t="s">
        <v>5087</v>
      </c>
      <c r="E2233" s="812" t="s">
        <v>2711</v>
      </c>
      <c r="F2233" s="728" t="s">
        <v>2678</v>
      </c>
      <c r="G2233" s="728" t="s">
        <v>2762</v>
      </c>
      <c r="H2233" s="728" t="s">
        <v>661</v>
      </c>
      <c r="I2233" s="728" t="s">
        <v>2765</v>
      </c>
      <c r="J2233" s="728" t="s">
        <v>895</v>
      </c>
      <c r="K2233" s="728" t="s">
        <v>2139</v>
      </c>
      <c r="L2233" s="729">
        <v>736.33</v>
      </c>
      <c r="M2233" s="729">
        <v>16199.26</v>
      </c>
      <c r="N2233" s="728">
        <v>22</v>
      </c>
      <c r="O2233" s="813">
        <v>8.5</v>
      </c>
      <c r="P2233" s="729">
        <v>13253.94</v>
      </c>
      <c r="Q2233" s="746">
        <v>0.81818181818181823</v>
      </c>
      <c r="R2233" s="728">
        <v>18</v>
      </c>
      <c r="S2233" s="746">
        <v>0.81818181818181823</v>
      </c>
      <c r="T2233" s="813">
        <v>6.5</v>
      </c>
      <c r="U2233" s="769">
        <v>0.76470588235294112</v>
      </c>
    </row>
    <row r="2234" spans="1:21" ht="14.4" customHeight="1" x14ac:dyDescent="0.3">
      <c r="A2234" s="727">
        <v>32</v>
      </c>
      <c r="B2234" s="728" t="s">
        <v>2677</v>
      </c>
      <c r="C2234" s="728" t="s">
        <v>2683</v>
      </c>
      <c r="D2234" s="811" t="s">
        <v>5087</v>
      </c>
      <c r="E2234" s="812" t="s">
        <v>2711</v>
      </c>
      <c r="F2234" s="728" t="s">
        <v>2678</v>
      </c>
      <c r="G2234" s="728" t="s">
        <v>2762</v>
      </c>
      <c r="H2234" s="728" t="s">
        <v>661</v>
      </c>
      <c r="I2234" s="728" t="s">
        <v>2144</v>
      </c>
      <c r="J2234" s="728" t="s">
        <v>895</v>
      </c>
      <c r="K2234" s="728" t="s">
        <v>2145</v>
      </c>
      <c r="L2234" s="729">
        <v>923.74</v>
      </c>
      <c r="M2234" s="729">
        <v>923.74</v>
      </c>
      <c r="N2234" s="728">
        <v>1</v>
      </c>
      <c r="O2234" s="813">
        <v>0.5</v>
      </c>
      <c r="P2234" s="729">
        <v>923.74</v>
      </c>
      <c r="Q2234" s="746">
        <v>1</v>
      </c>
      <c r="R2234" s="728">
        <v>1</v>
      </c>
      <c r="S2234" s="746">
        <v>1</v>
      </c>
      <c r="T2234" s="813">
        <v>0.5</v>
      </c>
      <c r="U2234" s="769">
        <v>1</v>
      </c>
    </row>
    <row r="2235" spans="1:21" ht="14.4" customHeight="1" x14ac:dyDescent="0.3">
      <c r="A2235" s="727">
        <v>32</v>
      </c>
      <c r="B2235" s="728" t="s">
        <v>2677</v>
      </c>
      <c r="C2235" s="728" t="s">
        <v>2683</v>
      </c>
      <c r="D2235" s="811" t="s">
        <v>5087</v>
      </c>
      <c r="E2235" s="812" t="s">
        <v>2711</v>
      </c>
      <c r="F2235" s="728" t="s">
        <v>2678</v>
      </c>
      <c r="G2235" s="728" t="s">
        <v>2762</v>
      </c>
      <c r="H2235" s="728" t="s">
        <v>661</v>
      </c>
      <c r="I2235" s="728" t="s">
        <v>2910</v>
      </c>
      <c r="J2235" s="728" t="s">
        <v>901</v>
      </c>
      <c r="K2235" s="728" t="s">
        <v>2911</v>
      </c>
      <c r="L2235" s="729">
        <v>1385.62</v>
      </c>
      <c r="M2235" s="729">
        <v>9699.34</v>
      </c>
      <c r="N2235" s="728">
        <v>7</v>
      </c>
      <c r="O2235" s="813">
        <v>4</v>
      </c>
      <c r="P2235" s="729">
        <v>6928.0999999999995</v>
      </c>
      <c r="Q2235" s="746">
        <v>0.71428571428571419</v>
      </c>
      <c r="R2235" s="728">
        <v>5</v>
      </c>
      <c r="S2235" s="746">
        <v>0.7142857142857143</v>
      </c>
      <c r="T2235" s="813">
        <v>3</v>
      </c>
      <c r="U2235" s="769">
        <v>0.75</v>
      </c>
    </row>
    <row r="2236" spans="1:21" ht="14.4" customHeight="1" x14ac:dyDescent="0.3">
      <c r="A2236" s="727">
        <v>32</v>
      </c>
      <c r="B2236" s="728" t="s">
        <v>2677</v>
      </c>
      <c r="C2236" s="728" t="s">
        <v>2683</v>
      </c>
      <c r="D2236" s="811" t="s">
        <v>5087</v>
      </c>
      <c r="E2236" s="812" t="s">
        <v>2711</v>
      </c>
      <c r="F2236" s="728" t="s">
        <v>2678</v>
      </c>
      <c r="G2236" s="728" t="s">
        <v>2762</v>
      </c>
      <c r="H2236" s="728" t="s">
        <v>661</v>
      </c>
      <c r="I2236" s="728" t="s">
        <v>2479</v>
      </c>
      <c r="J2236" s="728" t="s">
        <v>901</v>
      </c>
      <c r="K2236" s="728" t="s">
        <v>3015</v>
      </c>
      <c r="L2236" s="729">
        <v>1847.49</v>
      </c>
      <c r="M2236" s="729">
        <v>3694.98</v>
      </c>
      <c r="N2236" s="728">
        <v>2</v>
      </c>
      <c r="O2236" s="813">
        <v>1</v>
      </c>
      <c r="P2236" s="729">
        <v>3694.98</v>
      </c>
      <c r="Q2236" s="746">
        <v>1</v>
      </c>
      <c r="R2236" s="728">
        <v>2</v>
      </c>
      <c r="S2236" s="746">
        <v>1</v>
      </c>
      <c r="T2236" s="813">
        <v>1</v>
      </c>
      <c r="U2236" s="769">
        <v>1</v>
      </c>
    </row>
    <row r="2237" spans="1:21" ht="14.4" customHeight="1" x14ac:dyDescent="0.3">
      <c r="A2237" s="727">
        <v>32</v>
      </c>
      <c r="B2237" s="728" t="s">
        <v>2677</v>
      </c>
      <c r="C2237" s="728" t="s">
        <v>2683</v>
      </c>
      <c r="D2237" s="811" t="s">
        <v>5087</v>
      </c>
      <c r="E2237" s="812" t="s">
        <v>2711</v>
      </c>
      <c r="F2237" s="728" t="s">
        <v>2678</v>
      </c>
      <c r="G2237" s="728" t="s">
        <v>2768</v>
      </c>
      <c r="H2237" s="728" t="s">
        <v>568</v>
      </c>
      <c r="I2237" s="728" t="s">
        <v>2769</v>
      </c>
      <c r="J2237" s="728" t="s">
        <v>934</v>
      </c>
      <c r="K2237" s="728" t="s">
        <v>2770</v>
      </c>
      <c r="L2237" s="729">
        <v>93.71</v>
      </c>
      <c r="M2237" s="729">
        <v>93.71</v>
      </c>
      <c r="N2237" s="728">
        <v>1</v>
      </c>
      <c r="O2237" s="813">
        <v>1</v>
      </c>
      <c r="P2237" s="729">
        <v>93.71</v>
      </c>
      <c r="Q2237" s="746">
        <v>1</v>
      </c>
      <c r="R2237" s="728">
        <v>1</v>
      </c>
      <c r="S2237" s="746">
        <v>1</v>
      </c>
      <c r="T2237" s="813">
        <v>1</v>
      </c>
      <c r="U2237" s="769">
        <v>1</v>
      </c>
    </row>
    <row r="2238" spans="1:21" ht="14.4" customHeight="1" x14ac:dyDescent="0.3">
      <c r="A2238" s="727">
        <v>32</v>
      </c>
      <c r="B2238" s="728" t="s">
        <v>2677</v>
      </c>
      <c r="C2238" s="728" t="s">
        <v>2683</v>
      </c>
      <c r="D2238" s="811" t="s">
        <v>5087</v>
      </c>
      <c r="E2238" s="812" t="s">
        <v>2711</v>
      </c>
      <c r="F2238" s="728" t="s">
        <v>2678</v>
      </c>
      <c r="G2238" s="728" t="s">
        <v>2768</v>
      </c>
      <c r="H2238" s="728" t="s">
        <v>568</v>
      </c>
      <c r="I2238" s="728" t="s">
        <v>2919</v>
      </c>
      <c r="J2238" s="728" t="s">
        <v>934</v>
      </c>
      <c r="K2238" s="728" t="s">
        <v>2839</v>
      </c>
      <c r="L2238" s="729">
        <v>301.2</v>
      </c>
      <c r="M2238" s="729">
        <v>1807.2</v>
      </c>
      <c r="N2238" s="728">
        <v>6</v>
      </c>
      <c r="O2238" s="813">
        <v>3.5</v>
      </c>
      <c r="P2238" s="729">
        <v>1807.2</v>
      </c>
      <c r="Q2238" s="746">
        <v>1</v>
      </c>
      <c r="R2238" s="728">
        <v>6</v>
      </c>
      <c r="S2238" s="746">
        <v>1</v>
      </c>
      <c r="T2238" s="813">
        <v>3.5</v>
      </c>
      <c r="U2238" s="769">
        <v>1</v>
      </c>
    </row>
    <row r="2239" spans="1:21" ht="14.4" customHeight="1" x14ac:dyDescent="0.3">
      <c r="A2239" s="727">
        <v>32</v>
      </c>
      <c r="B2239" s="728" t="s">
        <v>2677</v>
      </c>
      <c r="C2239" s="728" t="s">
        <v>2683</v>
      </c>
      <c r="D2239" s="811" t="s">
        <v>5087</v>
      </c>
      <c r="E2239" s="812" t="s">
        <v>2711</v>
      </c>
      <c r="F2239" s="728" t="s">
        <v>2678</v>
      </c>
      <c r="G2239" s="728" t="s">
        <v>2768</v>
      </c>
      <c r="H2239" s="728" t="s">
        <v>568</v>
      </c>
      <c r="I2239" s="728" t="s">
        <v>2919</v>
      </c>
      <c r="J2239" s="728" t="s">
        <v>934</v>
      </c>
      <c r="K2239" s="728" t="s">
        <v>2839</v>
      </c>
      <c r="L2239" s="729">
        <v>103.67</v>
      </c>
      <c r="M2239" s="729">
        <v>103.67</v>
      </c>
      <c r="N2239" s="728">
        <v>1</v>
      </c>
      <c r="O2239" s="813">
        <v>0.5</v>
      </c>
      <c r="P2239" s="729">
        <v>103.67</v>
      </c>
      <c r="Q2239" s="746">
        <v>1</v>
      </c>
      <c r="R2239" s="728">
        <v>1</v>
      </c>
      <c r="S2239" s="746">
        <v>1</v>
      </c>
      <c r="T2239" s="813">
        <v>0.5</v>
      </c>
      <c r="U2239" s="769">
        <v>1</v>
      </c>
    </row>
    <row r="2240" spans="1:21" ht="14.4" customHeight="1" x14ac:dyDescent="0.3">
      <c r="A2240" s="727">
        <v>32</v>
      </c>
      <c r="B2240" s="728" t="s">
        <v>2677</v>
      </c>
      <c r="C2240" s="728" t="s">
        <v>2683</v>
      </c>
      <c r="D2240" s="811" t="s">
        <v>5087</v>
      </c>
      <c r="E2240" s="812" t="s">
        <v>2711</v>
      </c>
      <c r="F2240" s="728" t="s">
        <v>2678</v>
      </c>
      <c r="G2240" s="728" t="s">
        <v>2768</v>
      </c>
      <c r="H2240" s="728" t="s">
        <v>568</v>
      </c>
      <c r="I2240" s="728" t="s">
        <v>4009</v>
      </c>
      <c r="J2240" s="728" t="s">
        <v>3690</v>
      </c>
      <c r="K2240" s="728" t="s">
        <v>4010</v>
      </c>
      <c r="L2240" s="729">
        <v>0</v>
      </c>
      <c r="M2240" s="729">
        <v>0</v>
      </c>
      <c r="N2240" s="728">
        <v>1</v>
      </c>
      <c r="O2240" s="813">
        <v>1</v>
      </c>
      <c r="P2240" s="729"/>
      <c r="Q2240" s="746"/>
      <c r="R2240" s="728"/>
      <c r="S2240" s="746">
        <v>0</v>
      </c>
      <c r="T2240" s="813"/>
      <c r="U2240" s="769">
        <v>0</v>
      </c>
    </row>
    <row r="2241" spans="1:21" ht="14.4" customHeight="1" x14ac:dyDescent="0.3">
      <c r="A2241" s="727">
        <v>32</v>
      </c>
      <c r="B2241" s="728" t="s">
        <v>2677</v>
      </c>
      <c r="C2241" s="728" t="s">
        <v>2683</v>
      </c>
      <c r="D2241" s="811" t="s">
        <v>5087</v>
      </c>
      <c r="E2241" s="812" t="s">
        <v>2711</v>
      </c>
      <c r="F2241" s="728" t="s">
        <v>2678</v>
      </c>
      <c r="G2241" s="728" t="s">
        <v>2768</v>
      </c>
      <c r="H2241" s="728" t="s">
        <v>568</v>
      </c>
      <c r="I2241" s="728" t="s">
        <v>2838</v>
      </c>
      <c r="J2241" s="728" t="s">
        <v>934</v>
      </c>
      <c r="K2241" s="728" t="s">
        <v>2839</v>
      </c>
      <c r="L2241" s="729">
        <v>185.26</v>
      </c>
      <c r="M2241" s="729">
        <v>1667.34</v>
      </c>
      <c r="N2241" s="728">
        <v>9</v>
      </c>
      <c r="O2241" s="813">
        <v>4.5</v>
      </c>
      <c r="P2241" s="729">
        <v>1296.82</v>
      </c>
      <c r="Q2241" s="746">
        <v>0.77777777777777779</v>
      </c>
      <c r="R2241" s="728">
        <v>7</v>
      </c>
      <c r="S2241" s="746">
        <v>0.77777777777777779</v>
      </c>
      <c r="T2241" s="813">
        <v>3.5</v>
      </c>
      <c r="U2241" s="769">
        <v>0.77777777777777779</v>
      </c>
    </row>
    <row r="2242" spans="1:21" ht="14.4" customHeight="1" x14ac:dyDescent="0.3">
      <c r="A2242" s="727">
        <v>32</v>
      </c>
      <c r="B2242" s="728" t="s">
        <v>2677</v>
      </c>
      <c r="C2242" s="728" t="s">
        <v>2683</v>
      </c>
      <c r="D2242" s="811" t="s">
        <v>5087</v>
      </c>
      <c r="E2242" s="812" t="s">
        <v>2711</v>
      </c>
      <c r="F2242" s="728" t="s">
        <v>2678</v>
      </c>
      <c r="G2242" s="728" t="s">
        <v>2768</v>
      </c>
      <c r="H2242" s="728" t="s">
        <v>568</v>
      </c>
      <c r="I2242" s="728" t="s">
        <v>2838</v>
      </c>
      <c r="J2242" s="728" t="s">
        <v>934</v>
      </c>
      <c r="K2242" s="728" t="s">
        <v>2839</v>
      </c>
      <c r="L2242" s="729">
        <v>103.67</v>
      </c>
      <c r="M2242" s="729">
        <v>207.34</v>
      </c>
      <c r="N2242" s="728">
        <v>2</v>
      </c>
      <c r="O2242" s="813">
        <v>1</v>
      </c>
      <c r="P2242" s="729">
        <v>207.34</v>
      </c>
      <c r="Q2242" s="746">
        <v>1</v>
      </c>
      <c r="R2242" s="728">
        <v>2</v>
      </c>
      <c r="S2242" s="746">
        <v>1</v>
      </c>
      <c r="T2242" s="813">
        <v>1</v>
      </c>
      <c r="U2242" s="769">
        <v>1</v>
      </c>
    </row>
    <row r="2243" spans="1:21" ht="14.4" customHeight="1" x14ac:dyDescent="0.3">
      <c r="A2243" s="727">
        <v>32</v>
      </c>
      <c r="B2243" s="728" t="s">
        <v>2677</v>
      </c>
      <c r="C2243" s="728" t="s">
        <v>2683</v>
      </c>
      <c r="D2243" s="811" t="s">
        <v>5087</v>
      </c>
      <c r="E2243" s="812" t="s">
        <v>2711</v>
      </c>
      <c r="F2243" s="728" t="s">
        <v>2678</v>
      </c>
      <c r="G2243" s="728" t="s">
        <v>2768</v>
      </c>
      <c r="H2243" s="728" t="s">
        <v>568</v>
      </c>
      <c r="I2243" s="728" t="s">
        <v>3233</v>
      </c>
      <c r="J2243" s="728" t="s">
        <v>934</v>
      </c>
      <c r="K2243" s="728" t="s">
        <v>2839</v>
      </c>
      <c r="L2243" s="729">
        <v>301.2</v>
      </c>
      <c r="M2243" s="729">
        <v>2108.4</v>
      </c>
      <c r="N2243" s="728">
        <v>7</v>
      </c>
      <c r="O2243" s="813">
        <v>5</v>
      </c>
      <c r="P2243" s="729">
        <v>1807.2</v>
      </c>
      <c r="Q2243" s="746">
        <v>0.8571428571428571</v>
      </c>
      <c r="R2243" s="728">
        <v>6</v>
      </c>
      <c r="S2243" s="746">
        <v>0.8571428571428571</v>
      </c>
      <c r="T2243" s="813">
        <v>4.5</v>
      </c>
      <c r="U2243" s="769">
        <v>0.9</v>
      </c>
    </row>
    <row r="2244" spans="1:21" ht="14.4" customHeight="1" x14ac:dyDescent="0.3">
      <c r="A2244" s="727">
        <v>32</v>
      </c>
      <c r="B2244" s="728" t="s">
        <v>2677</v>
      </c>
      <c r="C2244" s="728" t="s">
        <v>2683</v>
      </c>
      <c r="D2244" s="811" t="s">
        <v>5087</v>
      </c>
      <c r="E2244" s="812" t="s">
        <v>2711</v>
      </c>
      <c r="F2244" s="728" t="s">
        <v>2678</v>
      </c>
      <c r="G2244" s="728" t="s">
        <v>2980</v>
      </c>
      <c r="H2244" s="728" t="s">
        <v>568</v>
      </c>
      <c r="I2244" s="728" t="s">
        <v>3083</v>
      </c>
      <c r="J2244" s="728" t="s">
        <v>1319</v>
      </c>
      <c r="K2244" s="728" t="s">
        <v>1320</v>
      </c>
      <c r="L2244" s="729">
        <v>334.27</v>
      </c>
      <c r="M2244" s="729">
        <v>334.27</v>
      </c>
      <c r="N2244" s="728">
        <v>1</v>
      </c>
      <c r="O2244" s="813">
        <v>1</v>
      </c>
      <c r="P2244" s="729">
        <v>334.27</v>
      </c>
      <c r="Q2244" s="746">
        <v>1</v>
      </c>
      <c r="R2244" s="728">
        <v>1</v>
      </c>
      <c r="S2244" s="746">
        <v>1</v>
      </c>
      <c r="T2244" s="813">
        <v>1</v>
      </c>
      <c r="U2244" s="769">
        <v>1</v>
      </c>
    </row>
    <row r="2245" spans="1:21" ht="14.4" customHeight="1" x14ac:dyDescent="0.3">
      <c r="A2245" s="727">
        <v>32</v>
      </c>
      <c r="B2245" s="728" t="s">
        <v>2677</v>
      </c>
      <c r="C2245" s="728" t="s">
        <v>2683</v>
      </c>
      <c r="D2245" s="811" t="s">
        <v>5087</v>
      </c>
      <c r="E2245" s="812" t="s">
        <v>2711</v>
      </c>
      <c r="F2245" s="728" t="s">
        <v>2678</v>
      </c>
      <c r="G2245" s="728" t="s">
        <v>2980</v>
      </c>
      <c r="H2245" s="728" t="s">
        <v>661</v>
      </c>
      <c r="I2245" s="728" t="s">
        <v>2981</v>
      </c>
      <c r="J2245" s="728" t="s">
        <v>2982</v>
      </c>
      <c r="K2245" s="728" t="s">
        <v>2983</v>
      </c>
      <c r="L2245" s="729">
        <v>668.54</v>
      </c>
      <c r="M2245" s="729">
        <v>668.54</v>
      </c>
      <c r="N2245" s="728">
        <v>1</v>
      </c>
      <c r="O2245" s="813">
        <v>1</v>
      </c>
      <c r="P2245" s="729">
        <v>668.54</v>
      </c>
      <c r="Q2245" s="746">
        <v>1</v>
      </c>
      <c r="R2245" s="728">
        <v>1</v>
      </c>
      <c r="S2245" s="746">
        <v>1</v>
      </c>
      <c r="T2245" s="813">
        <v>1</v>
      </c>
      <c r="U2245" s="769">
        <v>1</v>
      </c>
    </row>
    <row r="2246" spans="1:21" ht="14.4" customHeight="1" x14ac:dyDescent="0.3">
      <c r="A2246" s="727">
        <v>32</v>
      </c>
      <c r="B2246" s="728" t="s">
        <v>2677</v>
      </c>
      <c r="C2246" s="728" t="s">
        <v>2683</v>
      </c>
      <c r="D2246" s="811" t="s">
        <v>5087</v>
      </c>
      <c r="E2246" s="812" t="s">
        <v>2711</v>
      </c>
      <c r="F2246" s="728" t="s">
        <v>2678</v>
      </c>
      <c r="G2246" s="728" t="s">
        <v>2980</v>
      </c>
      <c r="H2246" s="728" t="s">
        <v>661</v>
      </c>
      <c r="I2246" s="728" t="s">
        <v>4204</v>
      </c>
      <c r="J2246" s="728" t="s">
        <v>4205</v>
      </c>
      <c r="K2246" s="728" t="s">
        <v>4206</v>
      </c>
      <c r="L2246" s="729">
        <v>668.54</v>
      </c>
      <c r="M2246" s="729">
        <v>1337.08</v>
      </c>
      <c r="N2246" s="728">
        <v>2</v>
      </c>
      <c r="O2246" s="813">
        <v>1.5</v>
      </c>
      <c r="P2246" s="729">
        <v>1337.08</v>
      </c>
      <c r="Q2246" s="746">
        <v>1</v>
      </c>
      <c r="R2246" s="728">
        <v>2</v>
      </c>
      <c r="S2246" s="746">
        <v>1</v>
      </c>
      <c r="T2246" s="813">
        <v>1.5</v>
      </c>
      <c r="U2246" s="769">
        <v>1</v>
      </c>
    </row>
    <row r="2247" spans="1:21" ht="14.4" customHeight="1" x14ac:dyDescent="0.3">
      <c r="A2247" s="727">
        <v>32</v>
      </c>
      <c r="B2247" s="728" t="s">
        <v>2677</v>
      </c>
      <c r="C2247" s="728" t="s">
        <v>2683</v>
      </c>
      <c r="D2247" s="811" t="s">
        <v>5087</v>
      </c>
      <c r="E2247" s="812" t="s">
        <v>2711</v>
      </c>
      <c r="F2247" s="728" t="s">
        <v>2678</v>
      </c>
      <c r="G2247" s="728" t="s">
        <v>2980</v>
      </c>
      <c r="H2247" s="728" t="s">
        <v>661</v>
      </c>
      <c r="I2247" s="728" t="s">
        <v>4207</v>
      </c>
      <c r="J2247" s="728" t="s">
        <v>4205</v>
      </c>
      <c r="K2247" s="728" t="s">
        <v>4206</v>
      </c>
      <c r="L2247" s="729">
        <v>668.54</v>
      </c>
      <c r="M2247" s="729">
        <v>1337.08</v>
      </c>
      <c r="N2247" s="728">
        <v>2</v>
      </c>
      <c r="O2247" s="813">
        <v>1.5</v>
      </c>
      <c r="P2247" s="729">
        <v>668.54</v>
      </c>
      <c r="Q2247" s="746">
        <v>0.5</v>
      </c>
      <c r="R2247" s="728">
        <v>1</v>
      </c>
      <c r="S2247" s="746">
        <v>0.5</v>
      </c>
      <c r="T2247" s="813">
        <v>1</v>
      </c>
      <c r="U2247" s="769">
        <v>0.66666666666666663</v>
      </c>
    </row>
    <row r="2248" spans="1:21" ht="14.4" customHeight="1" x14ac:dyDescent="0.3">
      <c r="A2248" s="727">
        <v>32</v>
      </c>
      <c r="B2248" s="728" t="s">
        <v>2677</v>
      </c>
      <c r="C2248" s="728" t="s">
        <v>2683</v>
      </c>
      <c r="D2248" s="811" t="s">
        <v>5087</v>
      </c>
      <c r="E2248" s="812" t="s">
        <v>2711</v>
      </c>
      <c r="F2248" s="728" t="s">
        <v>2678</v>
      </c>
      <c r="G2248" s="728" t="s">
        <v>3155</v>
      </c>
      <c r="H2248" s="728" t="s">
        <v>568</v>
      </c>
      <c r="I2248" s="728" t="s">
        <v>3156</v>
      </c>
      <c r="J2248" s="728" t="s">
        <v>3157</v>
      </c>
      <c r="K2248" s="728" t="s">
        <v>3158</v>
      </c>
      <c r="L2248" s="729">
        <v>0</v>
      </c>
      <c r="M2248" s="729">
        <v>0</v>
      </c>
      <c r="N2248" s="728">
        <v>3</v>
      </c>
      <c r="O2248" s="813">
        <v>2.5</v>
      </c>
      <c r="P2248" s="729">
        <v>0</v>
      </c>
      <c r="Q2248" s="746"/>
      <c r="R2248" s="728">
        <v>3</v>
      </c>
      <c r="S2248" s="746">
        <v>1</v>
      </c>
      <c r="T2248" s="813">
        <v>2.5</v>
      </c>
      <c r="U2248" s="769">
        <v>1</v>
      </c>
    </row>
    <row r="2249" spans="1:21" ht="14.4" customHeight="1" x14ac:dyDescent="0.3">
      <c r="A2249" s="727">
        <v>32</v>
      </c>
      <c r="B2249" s="728" t="s">
        <v>2677</v>
      </c>
      <c r="C2249" s="728" t="s">
        <v>2683</v>
      </c>
      <c r="D2249" s="811" t="s">
        <v>5087</v>
      </c>
      <c r="E2249" s="812" t="s">
        <v>2711</v>
      </c>
      <c r="F2249" s="728" t="s">
        <v>2678</v>
      </c>
      <c r="G2249" s="728" t="s">
        <v>3018</v>
      </c>
      <c r="H2249" s="728" t="s">
        <v>568</v>
      </c>
      <c r="I2249" s="728" t="s">
        <v>3019</v>
      </c>
      <c r="J2249" s="728" t="s">
        <v>3020</v>
      </c>
      <c r="K2249" s="728" t="s">
        <v>3021</v>
      </c>
      <c r="L2249" s="729">
        <v>477.25</v>
      </c>
      <c r="M2249" s="729">
        <v>477.25</v>
      </c>
      <c r="N2249" s="728">
        <v>1</v>
      </c>
      <c r="O2249" s="813">
        <v>1</v>
      </c>
      <c r="P2249" s="729">
        <v>477.25</v>
      </c>
      <c r="Q2249" s="746">
        <v>1</v>
      </c>
      <c r="R2249" s="728">
        <v>1</v>
      </c>
      <c r="S2249" s="746">
        <v>1</v>
      </c>
      <c r="T2249" s="813">
        <v>1</v>
      </c>
      <c r="U2249" s="769">
        <v>1</v>
      </c>
    </row>
    <row r="2250" spans="1:21" ht="14.4" customHeight="1" x14ac:dyDescent="0.3">
      <c r="A2250" s="727">
        <v>32</v>
      </c>
      <c r="B2250" s="728" t="s">
        <v>2677</v>
      </c>
      <c r="C2250" s="728" t="s">
        <v>2683</v>
      </c>
      <c r="D2250" s="811" t="s">
        <v>5087</v>
      </c>
      <c r="E2250" s="812" t="s">
        <v>2711</v>
      </c>
      <c r="F2250" s="728" t="s">
        <v>2678</v>
      </c>
      <c r="G2250" s="728" t="s">
        <v>2771</v>
      </c>
      <c r="H2250" s="728" t="s">
        <v>661</v>
      </c>
      <c r="I2250" s="728" t="s">
        <v>2840</v>
      </c>
      <c r="J2250" s="728" t="s">
        <v>2105</v>
      </c>
      <c r="K2250" s="728" t="s">
        <v>2108</v>
      </c>
      <c r="L2250" s="729">
        <v>115.18</v>
      </c>
      <c r="M2250" s="729">
        <v>115.18</v>
      </c>
      <c r="N2250" s="728">
        <v>1</v>
      </c>
      <c r="O2250" s="813">
        <v>1</v>
      </c>
      <c r="P2250" s="729"/>
      <c r="Q2250" s="746">
        <v>0</v>
      </c>
      <c r="R2250" s="728"/>
      <c r="S2250" s="746">
        <v>0</v>
      </c>
      <c r="T2250" s="813"/>
      <c r="U2250" s="769">
        <v>0</v>
      </c>
    </row>
    <row r="2251" spans="1:21" ht="14.4" customHeight="1" x14ac:dyDescent="0.3">
      <c r="A2251" s="727">
        <v>32</v>
      </c>
      <c r="B2251" s="728" t="s">
        <v>2677</v>
      </c>
      <c r="C2251" s="728" t="s">
        <v>2683</v>
      </c>
      <c r="D2251" s="811" t="s">
        <v>5087</v>
      </c>
      <c r="E2251" s="812" t="s">
        <v>2711</v>
      </c>
      <c r="F2251" s="728" t="s">
        <v>2678</v>
      </c>
      <c r="G2251" s="728" t="s">
        <v>2771</v>
      </c>
      <c r="H2251" s="728" t="s">
        <v>661</v>
      </c>
      <c r="I2251" s="728" t="s">
        <v>2840</v>
      </c>
      <c r="J2251" s="728" t="s">
        <v>2105</v>
      </c>
      <c r="K2251" s="728" t="s">
        <v>2108</v>
      </c>
      <c r="L2251" s="729">
        <v>205.84</v>
      </c>
      <c r="M2251" s="729">
        <v>205.84</v>
      </c>
      <c r="N2251" s="728">
        <v>1</v>
      </c>
      <c r="O2251" s="813">
        <v>1</v>
      </c>
      <c r="P2251" s="729">
        <v>205.84</v>
      </c>
      <c r="Q2251" s="746">
        <v>1</v>
      </c>
      <c r="R2251" s="728">
        <v>1</v>
      </c>
      <c r="S2251" s="746">
        <v>1</v>
      </c>
      <c r="T2251" s="813">
        <v>1</v>
      </c>
      <c r="U2251" s="769">
        <v>1</v>
      </c>
    </row>
    <row r="2252" spans="1:21" ht="14.4" customHeight="1" x14ac:dyDescent="0.3">
      <c r="A2252" s="727">
        <v>32</v>
      </c>
      <c r="B2252" s="728" t="s">
        <v>2677</v>
      </c>
      <c r="C2252" s="728" t="s">
        <v>2683</v>
      </c>
      <c r="D2252" s="811" t="s">
        <v>5087</v>
      </c>
      <c r="E2252" s="812" t="s">
        <v>2711</v>
      </c>
      <c r="F2252" s="728" t="s">
        <v>2678</v>
      </c>
      <c r="G2252" s="728" t="s">
        <v>2771</v>
      </c>
      <c r="H2252" s="728" t="s">
        <v>661</v>
      </c>
      <c r="I2252" s="728" t="s">
        <v>2841</v>
      </c>
      <c r="J2252" s="728" t="s">
        <v>2105</v>
      </c>
      <c r="K2252" s="728" t="s">
        <v>2842</v>
      </c>
      <c r="L2252" s="729">
        <v>57.6</v>
      </c>
      <c r="M2252" s="729">
        <v>57.6</v>
      </c>
      <c r="N2252" s="728">
        <v>1</v>
      </c>
      <c r="O2252" s="813">
        <v>1</v>
      </c>
      <c r="P2252" s="729">
        <v>57.6</v>
      </c>
      <c r="Q2252" s="746">
        <v>1</v>
      </c>
      <c r="R2252" s="728">
        <v>1</v>
      </c>
      <c r="S2252" s="746">
        <v>1</v>
      </c>
      <c r="T2252" s="813">
        <v>1</v>
      </c>
      <c r="U2252" s="769">
        <v>1</v>
      </c>
    </row>
    <row r="2253" spans="1:21" ht="14.4" customHeight="1" x14ac:dyDescent="0.3">
      <c r="A2253" s="727">
        <v>32</v>
      </c>
      <c r="B2253" s="728" t="s">
        <v>2677</v>
      </c>
      <c r="C2253" s="728" t="s">
        <v>2683</v>
      </c>
      <c r="D2253" s="811" t="s">
        <v>5087</v>
      </c>
      <c r="E2253" s="812" t="s">
        <v>2711</v>
      </c>
      <c r="F2253" s="728" t="s">
        <v>2678</v>
      </c>
      <c r="G2253" s="728" t="s">
        <v>2771</v>
      </c>
      <c r="H2253" s="728" t="s">
        <v>661</v>
      </c>
      <c r="I2253" s="728" t="s">
        <v>2772</v>
      </c>
      <c r="J2253" s="728" t="s">
        <v>2105</v>
      </c>
      <c r="K2253" s="728" t="s">
        <v>2106</v>
      </c>
      <c r="L2253" s="729">
        <v>32.25</v>
      </c>
      <c r="M2253" s="729">
        <v>32.25</v>
      </c>
      <c r="N2253" s="728">
        <v>1</v>
      </c>
      <c r="O2253" s="813">
        <v>1</v>
      </c>
      <c r="P2253" s="729"/>
      <c r="Q2253" s="746">
        <v>0</v>
      </c>
      <c r="R2253" s="728"/>
      <c r="S2253" s="746">
        <v>0</v>
      </c>
      <c r="T2253" s="813"/>
      <c r="U2253" s="769">
        <v>0</v>
      </c>
    </row>
    <row r="2254" spans="1:21" ht="14.4" customHeight="1" x14ac:dyDescent="0.3">
      <c r="A2254" s="727">
        <v>32</v>
      </c>
      <c r="B2254" s="728" t="s">
        <v>2677</v>
      </c>
      <c r="C2254" s="728" t="s">
        <v>2683</v>
      </c>
      <c r="D2254" s="811" t="s">
        <v>5087</v>
      </c>
      <c r="E2254" s="812" t="s">
        <v>2711</v>
      </c>
      <c r="F2254" s="728" t="s">
        <v>2678</v>
      </c>
      <c r="G2254" s="728" t="s">
        <v>2771</v>
      </c>
      <c r="H2254" s="728" t="s">
        <v>661</v>
      </c>
      <c r="I2254" s="728" t="s">
        <v>2922</v>
      </c>
      <c r="J2254" s="728" t="s">
        <v>2105</v>
      </c>
      <c r="K2254" s="728" t="s">
        <v>2923</v>
      </c>
      <c r="L2254" s="729">
        <v>301.2</v>
      </c>
      <c r="M2254" s="729">
        <v>301.2</v>
      </c>
      <c r="N2254" s="728">
        <v>1</v>
      </c>
      <c r="O2254" s="813">
        <v>1</v>
      </c>
      <c r="P2254" s="729">
        <v>301.2</v>
      </c>
      <c r="Q2254" s="746">
        <v>1</v>
      </c>
      <c r="R2254" s="728">
        <v>1</v>
      </c>
      <c r="S2254" s="746">
        <v>1</v>
      </c>
      <c r="T2254" s="813">
        <v>1</v>
      </c>
      <c r="U2254" s="769">
        <v>1</v>
      </c>
    </row>
    <row r="2255" spans="1:21" ht="14.4" customHeight="1" x14ac:dyDescent="0.3">
      <c r="A2255" s="727">
        <v>32</v>
      </c>
      <c r="B2255" s="728" t="s">
        <v>2677</v>
      </c>
      <c r="C2255" s="728" t="s">
        <v>2683</v>
      </c>
      <c r="D2255" s="811" t="s">
        <v>5087</v>
      </c>
      <c r="E2255" s="812" t="s">
        <v>2711</v>
      </c>
      <c r="F2255" s="728" t="s">
        <v>2678</v>
      </c>
      <c r="G2255" s="728" t="s">
        <v>2771</v>
      </c>
      <c r="H2255" s="728" t="s">
        <v>661</v>
      </c>
      <c r="I2255" s="728" t="s">
        <v>3234</v>
      </c>
      <c r="J2255" s="728" t="s">
        <v>2105</v>
      </c>
      <c r="K2255" s="728" t="s">
        <v>3235</v>
      </c>
      <c r="L2255" s="729">
        <v>150.59</v>
      </c>
      <c r="M2255" s="729">
        <v>150.59</v>
      </c>
      <c r="N2255" s="728">
        <v>1</v>
      </c>
      <c r="O2255" s="813">
        <v>0.5</v>
      </c>
      <c r="P2255" s="729"/>
      <c r="Q2255" s="746">
        <v>0</v>
      </c>
      <c r="R2255" s="728"/>
      <c r="S2255" s="746">
        <v>0</v>
      </c>
      <c r="T2255" s="813"/>
      <c r="U2255" s="769">
        <v>0</v>
      </c>
    </row>
    <row r="2256" spans="1:21" ht="14.4" customHeight="1" x14ac:dyDescent="0.3">
      <c r="A2256" s="727">
        <v>32</v>
      </c>
      <c r="B2256" s="728" t="s">
        <v>2677</v>
      </c>
      <c r="C2256" s="728" t="s">
        <v>2683</v>
      </c>
      <c r="D2256" s="811" t="s">
        <v>5087</v>
      </c>
      <c r="E2256" s="812" t="s">
        <v>2711</v>
      </c>
      <c r="F2256" s="728" t="s">
        <v>2678</v>
      </c>
      <c r="G2256" s="728" t="s">
        <v>2771</v>
      </c>
      <c r="H2256" s="728" t="s">
        <v>661</v>
      </c>
      <c r="I2256" s="728" t="s">
        <v>3234</v>
      </c>
      <c r="J2256" s="728" t="s">
        <v>2105</v>
      </c>
      <c r="K2256" s="728" t="s">
        <v>3235</v>
      </c>
      <c r="L2256" s="729">
        <v>51.84</v>
      </c>
      <c r="M2256" s="729">
        <v>51.84</v>
      </c>
      <c r="N2256" s="728">
        <v>1</v>
      </c>
      <c r="O2256" s="813">
        <v>0.5</v>
      </c>
      <c r="P2256" s="729"/>
      <c r="Q2256" s="746">
        <v>0</v>
      </c>
      <c r="R2256" s="728"/>
      <c r="S2256" s="746">
        <v>0</v>
      </c>
      <c r="T2256" s="813"/>
      <c r="U2256" s="769">
        <v>0</v>
      </c>
    </row>
    <row r="2257" spans="1:21" ht="14.4" customHeight="1" x14ac:dyDescent="0.3">
      <c r="A2257" s="727">
        <v>32</v>
      </c>
      <c r="B2257" s="728" t="s">
        <v>2677</v>
      </c>
      <c r="C2257" s="728" t="s">
        <v>2683</v>
      </c>
      <c r="D2257" s="811" t="s">
        <v>5087</v>
      </c>
      <c r="E2257" s="812" t="s">
        <v>2711</v>
      </c>
      <c r="F2257" s="728" t="s">
        <v>2678</v>
      </c>
      <c r="G2257" s="728" t="s">
        <v>2771</v>
      </c>
      <c r="H2257" s="728" t="s">
        <v>661</v>
      </c>
      <c r="I2257" s="728" t="s">
        <v>3236</v>
      </c>
      <c r="J2257" s="728" t="s">
        <v>2105</v>
      </c>
      <c r="K2257" s="728" t="s">
        <v>2842</v>
      </c>
      <c r="L2257" s="729">
        <v>102.93</v>
      </c>
      <c r="M2257" s="729">
        <v>205.86</v>
      </c>
      <c r="N2257" s="728">
        <v>2</v>
      </c>
      <c r="O2257" s="813">
        <v>1.5</v>
      </c>
      <c r="P2257" s="729">
        <v>205.86</v>
      </c>
      <c r="Q2257" s="746">
        <v>1</v>
      </c>
      <c r="R2257" s="728">
        <v>2</v>
      </c>
      <c r="S2257" s="746">
        <v>1</v>
      </c>
      <c r="T2257" s="813">
        <v>1.5</v>
      </c>
      <c r="U2257" s="769">
        <v>1</v>
      </c>
    </row>
    <row r="2258" spans="1:21" ht="14.4" customHeight="1" x14ac:dyDescent="0.3">
      <c r="A2258" s="727">
        <v>32</v>
      </c>
      <c r="B2258" s="728" t="s">
        <v>2677</v>
      </c>
      <c r="C2258" s="728" t="s">
        <v>2683</v>
      </c>
      <c r="D2258" s="811" t="s">
        <v>5087</v>
      </c>
      <c r="E2258" s="812" t="s">
        <v>2711</v>
      </c>
      <c r="F2258" s="728" t="s">
        <v>2678</v>
      </c>
      <c r="G2258" s="728" t="s">
        <v>2924</v>
      </c>
      <c r="H2258" s="728" t="s">
        <v>568</v>
      </c>
      <c r="I2258" s="728" t="s">
        <v>2925</v>
      </c>
      <c r="J2258" s="728" t="s">
        <v>648</v>
      </c>
      <c r="K2258" s="728" t="s">
        <v>2926</v>
      </c>
      <c r="L2258" s="729">
        <v>108.44</v>
      </c>
      <c r="M2258" s="729">
        <v>108.44</v>
      </c>
      <c r="N2258" s="728">
        <v>1</v>
      </c>
      <c r="O2258" s="813">
        <v>0.5</v>
      </c>
      <c r="P2258" s="729">
        <v>108.44</v>
      </c>
      <c r="Q2258" s="746">
        <v>1</v>
      </c>
      <c r="R2258" s="728">
        <v>1</v>
      </c>
      <c r="S2258" s="746">
        <v>1</v>
      </c>
      <c r="T2258" s="813">
        <v>0.5</v>
      </c>
      <c r="U2258" s="769">
        <v>1</v>
      </c>
    </row>
    <row r="2259" spans="1:21" ht="14.4" customHeight="1" x14ac:dyDescent="0.3">
      <c r="A2259" s="727">
        <v>32</v>
      </c>
      <c r="B2259" s="728" t="s">
        <v>2677</v>
      </c>
      <c r="C2259" s="728" t="s">
        <v>2683</v>
      </c>
      <c r="D2259" s="811" t="s">
        <v>5087</v>
      </c>
      <c r="E2259" s="812" t="s">
        <v>2711</v>
      </c>
      <c r="F2259" s="728" t="s">
        <v>2678</v>
      </c>
      <c r="G2259" s="728" t="s">
        <v>2852</v>
      </c>
      <c r="H2259" s="728" t="s">
        <v>661</v>
      </c>
      <c r="I2259" s="728" t="s">
        <v>2422</v>
      </c>
      <c r="J2259" s="728" t="s">
        <v>1362</v>
      </c>
      <c r="K2259" s="728" t="s">
        <v>2421</v>
      </c>
      <c r="L2259" s="729">
        <v>84.89</v>
      </c>
      <c r="M2259" s="729">
        <v>254.67000000000002</v>
      </c>
      <c r="N2259" s="728">
        <v>3</v>
      </c>
      <c r="O2259" s="813">
        <v>1</v>
      </c>
      <c r="P2259" s="729">
        <v>254.67000000000002</v>
      </c>
      <c r="Q2259" s="746">
        <v>1</v>
      </c>
      <c r="R2259" s="728">
        <v>3</v>
      </c>
      <c r="S2259" s="746">
        <v>1</v>
      </c>
      <c r="T2259" s="813">
        <v>1</v>
      </c>
      <c r="U2259" s="769">
        <v>1</v>
      </c>
    </row>
    <row r="2260" spans="1:21" ht="14.4" customHeight="1" x14ac:dyDescent="0.3">
      <c r="A2260" s="727">
        <v>32</v>
      </c>
      <c r="B2260" s="728" t="s">
        <v>2677</v>
      </c>
      <c r="C2260" s="728" t="s">
        <v>2683</v>
      </c>
      <c r="D2260" s="811" t="s">
        <v>5087</v>
      </c>
      <c r="E2260" s="812" t="s">
        <v>2711</v>
      </c>
      <c r="F2260" s="728" t="s">
        <v>2678</v>
      </c>
      <c r="G2260" s="728" t="s">
        <v>2852</v>
      </c>
      <c r="H2260" s="728" t="s">
        <v>661</v>
      </c>
      <c r="I2260" s="728" t="s">
        <v>3555</v>
      </c>
      <c r="J2260" s="728" t="s">
        <v>3556</v>
      </c>
      <c r="K2260" s="728" t="s">
        <v>3554</v>
      </c>
      <c r="L2260" s="729">
        <v>194.26</v>
      </c>
      <c r="M2260" s="729">
        <v>582.78</v>
      </c>
      <c r="N2260" s="728">
        <v>3</v>
      </c>
      <c r="O2260" s="813">
        <v>0.5</v>
      </c>
      <c r="P2260" s="729">
        <v>582.78</v>
      </c>
      <c r="Q2260" s="746">
        <v>1</v>
      </c>
      <c r="R2260" s="728">
        <v>3</v>
      </c>
      <c r="S2260" s="746">
        <v>1</v>
      </c>
      <c r="T2260" s="813">
        <v>0.5</v>
      </c>
      <c r="U2260" s="769">
        <v>1</v>
      </c>
    </row>
    <row r="2261" spans="1:21" ht="14.4" customHeight="1" x14ac:dyDescent="0.3">
      <c r="A2261" s="727">
        <v>32</v>
      </c>
      <c r="B2261" s="728" t="s">
        <v>2677</v>
      </c>
      <c r="C2261" s="728" t="s">
        <v>2683</v>
      </c>
      <c r="D2261" s="811" t="s">
        <v>5087</v>
      </c>
      <c r="E2261" s="812" t="s">
        <v>2711</v>
      </c>
      <c r="F2261" s="728" t="s">
        <v>2678</v>
      </c>
      <c r="G2261" s="728" t="s">
        <v>3159</v>
      </c>
      <c r="H2261" s="728" t="s">
        <v>568</v>
      </c>
      <c r="I2261" s="728" t="s">
        <v>3160</v>
      </c>
      <c r="J2261" s="728" t="s">
        <v>985</v>
      </c>
      <c r="K2261" s="728" t="s">
        <v>3161</v>
      </c>
      <c r="L2261" s="729">
        <v>79.099999999999994</v>
      </c>
      <c r="M2261" s="729">
        <v>79.099999999999994</v>
      </c>
      <c r="N2261" s="728">
        <v>1</v>
      </c>
      <c r="O2261" s="813">
        <v>1</v>
      </c>
      <c r="P2261" s="729">
        <v>79.099999999999994</v>
      </c>
      <c r="Q2261" s="746">
        <v>1</v>
      </c>
      <c r="R2261" s="728">
        <v>1</v>
      </c>
      <c r="S2261" s="746">
        <v>1</v>
      </c>
      <c r="T2261" s="813">
        <v>1</v>
      </c>
      <c r="U2261" s="769">
        <v>1</v>
      </c>
    </row>
    <row r="2262" spans="1:21" ht="14.4" customHeight="1" x14ac:dyDescent="0.3">
      <c r="A2262" s="727">
        <v>32</v>
      </c>
      <c r="B2262" s="728" t="s">
        <v>2677</v>
      </c>
      <c r="C2262" s="728" t="s">
        <v>2683</v>
      </c>
      <c r="D2262" s="811" t="s">
        <v>5087</v>
      </c>
      <c r="E2262" s="812" t="s">
        <v>2711</v>
      </c>
      <c r="F2262" s="728" t="s">
        <v>2678</v>
      </c>
      <c r="G2262" s="728" t="s">
        <v>2773</v>
      </c>
      <c r="H2262" s="728" t="s">
        <v>568</v>
      </c>
      <c r="I2262" s="728" t="s">
        <v>2855</v>
      </c>
      <c r="J2262" s="728" t="s">
        <v>2856</v>
      </c>
      <c r="K2262" s="728" t="s">
        <v>2857</v>
      </c>
      <c r="L2262" s="729">
        <v>24.78</v>
      </c>
      <c r="M2262" s="729">
        <v>421.26000000000005</v>
      </c>
      <c r="N2262" s="728">
        <v>17</v>
      </c>
      <c r="O2262" s="813">
        <v>3</v>
      </c>
      <c r="P2262" s="729">
        <v>272.58000000000004</v>
      </c>
      <c r="Q2262" s="746">
        <v>0.6470588235294118</v>
      </c>
      <c r="R2262" s="728">
        <v>11</v>
      </c>
      <c r="S2262" s="746">
        <v>0.6470588235294118</v>
      </c>
      <c r="T2262" s="813">
        <v>2</v>
      </c>
      <c r="U2262" s="769">
        <v>0.66666666666666663</v>
      </c>
    </row>
    <row r="2263" spans="1:21" ht="14.4" customHeight="1" x14ac:dyDescent="0.3">
      <c r="A2263" s="727">
        <v>32</v>
      </c>
      <c r="B2263" s="728" t="s">
        <v>2677</v>
      </c>
      <c r="C2263" s="728" t="s">
        <v>2683</v>
      </c>
      <c r="D2263" s="811" t="s">
        <v>5087</v>
      </c>
      <c r="E2263" s="812" t="s">
        <v>2711</v>
      </c>
      <c r="F2263" s="728" t="s">
        <v>2678</v>
      </c>
      <c r="G2263" s="728" t="s">
        <v>2773</v>
      </c>
      <c r="H2263" s="728" t="s">
        <v>568</v>
      </c>
      <c r="I2263" s="728" t="s">
        <v>2774</v>
      </c>
      <c r="J2263" s="728" t="s">
        <v>2775</v>
      </c>
      <c r="K2263" s="728" t="s">
        <v>2776</v>
      </c>
      <c r="L2263" s="729">
        <v>99.11</v>
      </c>
      <c r="M2263" s="729">
        <v>2378.64</v>
      </c>
      <c r="N2263" s="728">
        <v>24</v>
      </c>
      <c r="O2263" s="813">
        <v>6.5</v>
      </c>
      <c r="P2263" s="729">
        <v>1585.7599999999998</v>
      </c>
      <c r="Q2263" s="746">
        <v>0.66666666666666663</v>
      </c>
      <c r="R2263" s="728">
        <v>16</v>
      </c>
      <c r="S2263" s="746">
        <v>0.66666666666666663</v>
      </c>
      <c r="T2263" s="813">
        <v>3.5</v>
      </c>
      <c r="U2263" s="769">
        <v>0.53846153846153844</v>
      </c>
    </row>
    <row r="2264" spans="1:21" ht="14.4" customHeight="1" x14ac:dyDescent="0.3">
      <c r="A2264" s="727">
        <v>32</v>
      </c>
      <c r="B2264" s="728" t="s">
        <v>2677</v>
      </c>
      <c r="C2264" s="728" t="s">
        <v>2683</v>
      </c>
      <c r="D2264" s="811" t="s">
        <v>5087</v>
      </c>
      <c r="E2264" s="812" t="s">
        <v>2711</v>
      </c>
      <c r="F2264" s="728" t="s">
        <v>2678</v>
      </c>
      <c r="G2264" s="728" t="s">
        <v>2773</v>
      </c>
      <c r="H2264" s="728" t="s">
        <v>568</v>
      </c>
      <c r="I2264" s="728" t="s">
        <v>2774</v>
      </c>
      <c r="J2264" s="728" t="s">
        <v>2775</v>
      </c>
      <c r="K2264" s="728" t="s">
        <v>2776</v>
      </c>
      <c r="L2264" s="729">
        <v>87.67</v>
      </c>
      <c r="M2264" s="729">
        <v>1490.3899999999999</v>
      </c>
      <c r="N2264" s="728">
        <v>17</v>
      </c>
      <c r="O2264" s="813">
        <v>8</v>
      </c>
      <c r="P2264" s="729">
        <v>1315.05</v>
      </c>
      <c r="Q2264" s="746">
        <v>0.88235294117647067</v>
      </c>
      <c r="R2264" s="728">
        <v>15</v>
      </c>
      <c r="S2264" s="746">
        <v>0.88235294117647056</v>
      </c>
      <c r="T2264" s="813">
        <v>7.5</v>
      </c>
      <c r="U2264" s="769">
        <v>0.9375</v>
      </c>
    </row>
    <row r="2265" spans="1:21" ht="14.4" customHeight="1" x14ac:dyDescent="0.3">
      <c r="A2265" s="727">
        <v>32</v>
      </c>
      <c r="B2265" s="728" t="s">
        <v>2677</v>
      </c>
      <c r="C2265" s="728" t="s">
        <v>2683</v>
      </c>
      <c r="D2265" s="811" t="s">
        <v>5087</v>
      </c>
      <c r="E2265" s="812" t="s">
        <v>2711</v>
      </c>
      <c r="F2265" s="728" t="s">
        <v>2678</v>
      </c>
      <c r="G2265" s="728" t="s">
        <v>3023</v>
      </c>
      <c r="H2265" s="728" t="s">
        <v>568</v>
      </c>
      <c r="I2265" s="728" t="s">
        <v>4567</v>
      </c>
      <c r="J2265" s="728" t="s">
        <v>3025</v>
      </c>
      <c r="K2265" s="728" t="s">
        <v>4334</v>
      </c>
      <c r="L2265" s="729">
        <v>0</v>
      </c>
      <c r="M2265" s="729">
        <v>0</v>
      </c>
      <c r="N2265" s="728">
        <v>1</v>
      </c>
      <c r="O2265" s="813">
        <v>1</v>
      </c>
      <c r="P2265" s="729"/>
      <c r="Q2265" s="746"/>
      <c r="R2265" s="728"/>
      <c r="S2265" s="746">
        <v>0</v>
      </c>
      <c r="T2265" s="813"/>
      <c r="U2265" s="769">
        <v>0</v>
      </c>
    </row>
    <row r="2266" spans="1:21" ht="14.4" customHeight="1" x14ac:dyDescent="0.3">
      <c r="A2266" s="727">
        <v>32</v>
      </c>
      <c r="B2266" s="728" t="s">
        <v>2677</v>
      </c>
      <c r="C2266" s="728" t="s">
        <v>2683</v>
      </c>
      <c r="D2266" s="811" t="s">
        <v>5087</v>
      </c>
      <c r="E2266" s="812" t="s">
        <v>2711</v>
      </c>
      <c r="F2266" s="728" t="s">
        <v>2678</v>
      </c>
      <c r="G2266" s="728" t="s">
        <v>3557</v>
      </c>
      <c r="H2266" s="728" t="s">
        <v>661</v>
      </c>
      <c r="I2266" s="728" t="s">
        <v>2167</v>
      </c>
      <c r="J2266" s="728" t="s">
        <v>2168</v>
      </c>
      <c r="K2266" s="728" t="s">
        <v>2169</v>
      </c>
      <c r="L2266" s="729">
        <v>16.09</v>
      </c>
      <c r="M2266" s="729">
        <v>16.09</v>
      </c>
      <c r="N2266" s="728">
        <v>1</v>
      </c>
      <c r="O2266" s="813">
        <v>1</v>
      </c>
      <c r="P2266" s="729">
        <v>16.09</v>
      </c>
      <c r="Q2266" s="746">
        <v>1</v>
      </c>
      <c r="R2266" s="728">
        <v>1</v>
      </c>
      <c r="S2266" s="746">
        <v>1</v>
      </c>
      <c r="T2266" s="813">
        <v>1</v>
      </c>
      <c r="U2266" s="769">
        <v>1</v>
      </c>
    </row>
    <row r="2267" spans="1:21" ht="14.4" customHeight="1" x14ac:dyDescent="0.3">
      <c r="A2267" s="727">
        <v>32</v>
      </c>
      <c r="B2267" s="728" t="s">
        <v>2677</v>
      </c>
      <c r="C2267" s="728" t="s">
        <v>2683</v>
      </c>
      <c r="D2267" s="811" t="s">
        <v>5087</v>
      </c>
      <c r="E2267" s="812" t="s">
        <v>2711</v>
      </c>
      <c r="F2267" s="728" t="s">
        <v>2678</v>
      </c>
      <c r="G2267" s="728" t="s">
        <v>3560</v>
      </c>
      <c r="H2267" s="728" t="s">
        <v>568</v>
      </c>
      <c r="I2267" s="728" t="s">
        <v>4568</v>
      </c>
      <c r="J2267" s="728" t="s">
        <v>3562</v>
      </c>
      <c r="K2267" s="728" t="s">
        <v>4569</v>
      </c>
      <c r="L2267" s="729">
        <v>1982.3</v>
      </c>
      <c r="M2267" s="729">
        <v>3964.6</v>
      </c>
      <c r="N2267" s="728">
        <v>2</v>
      </c>
      <c r="O2267" s="813">
        <v>1</v>
      </c>
      <c r="P2267" s="729">
        <v>3964.6</v>
      </c>
      <c r="Q2267" s="746">
        <v>1</v>
      </c>
      <c r="R2267" s="728">
        <v>2</v>
      </c>
      <c r="S2267" s="746">
        <v>1</v>
      </c>
      <c r="T2267" s="813">
        <v>1</v>
      </c>
      <c r="U2267" s="769">
        <v>1</v>
      </c>
    </row>
    <row r="2268" spans="1:21" ht="14.4" customHeight="1" x14ac:dyDescent="0.3">
      <c r="A2268" s="727">
        <v>32</v>
      </c>
      <c r="B2268" s="728" t="s">
        <v>2677</v>
      </c>
      <c r="C2268" s="728" t="s">
        <v>2683</v>
      </c>
      <c r="D2268" s="811" t="s">
        <v>5087</v>
      </c>
      <c r="E2268" s="812" t="s">
        <v>2711</v>
      </c>
      <c r="F2268" s="728" t="s">
        <v>2678</v>
      </c>
      <c r="G2268" s="728" t="s">
        <v>3560</v>
      </c>
      <c r="H2268" s="728" t="s">
        <v>568</v>
      </c>
      <c r="I2268" s="728" t="s">
        <v>4145</v>
      </c>
      <c r="J2268" s="728" t="s">
        <v>3562</v>
      </c>
      <c r="K2268" s="728" t="s">
        <v>4146</v>
      </c>
      <c r="L2268" s="729">
        <v>1762.05</v>
      </c>
      <c r="M2268" s="729">
        <v>12334.349999999999</v>
      </c>
      <c r="N2268" s="728">
        <v>7</v>
      </c>
      <c r="O2268" s="813">
        <v>2</v>
      </c>
      <c r="P2268" s="729">
        <v>7048.2</v>
      </c>
      <c r="Q2268" s="746">
        <v>0.57142857142857151</v>
      </c>
      <c r="R2268" s="728">
        <v>4</v>
      </c>
      <c r="S2268" s="746">
        <v>0.5714285714285714</v>
      </c>
      <c r="T2268" s="813">
        <v>1.5</v>
      </c>
      <c r="U2268" s="769">
        <v>0.75</v>
      </c>
    </row>
    <row r="2269" spans="1:21" ht="14.4" customHeight="1" x14ac:dyDescent="0.3">
      <c r="A2269" s="727">
        <v>32</v>
      </c>
      <c r="B2269" s="728" t="s">
        <v>2677</v>
      </c>
      <c r="C2269" s="728" t="s">
        <v>2683</v>
      </c>
      <c r="D2269" s="811" t="s">
        <v>5087</v>
      </c>
      <c r="E2269" s="812" t="s">
        <v>2711</v>
      </c>
      <c r="F2269" s="728" t="s">
        <v>2678</v>
      </c>
      <c r="G2269" s="728" t="s">
        <v>3560</v>
      </c>
      <c r="H2269" s="728" t="s">
        <v>568</v>
      </c>
      <c r="I2269" s="728" t="s">
        <v>4570</v>
      </c>
      <c r="J2269" s="728" t="s">
        <v>3562</v>
      </c>
      <c r="K2269" s="728" t="s">
        <v>4571</v>
      </c>
      <c r="L2269" s="729">
        <v>1321.53</v>
      </c>
      <c r="M2269" s="729">
        <v>6607.65</v>
      </c>
      <c r="N2269" s="728">
        <v>5</v>
      </c>
      <c r="O2269" s="813">
        <v>1.5</v>
      </c>
      <c r="P2269" s="729">
        <v>6607.65</v>
      </c>
      <c r="Q2269" s="746">
        <v>1</v>
      </c>
      <c r="R2269" s="728">
        <v>5</v>
      </c>
      <c r="S2269" s="746">
        <v>1</v>
      </c>
      <c r="T2269" s="813">
        <v>1.5</v>
      </c>
      <c r="U2269" s="769">
        <v>1</v>
      </c>
    </row>
    <row r="2270" spans="1:21" ht="14.4" customHeight="1" x14ac:dyDescent="0.3">
      <c r="A2270" s="727">
        <v>32</v>
      </c>
      <c r="B2270" s="728" t="s">
        <v>2677</v>
      </c>
      <c r="C2270" s="728" t="s">
        <v>2683</v>
      </c>
      <c r="D2270" s="811" t="s">
        <v>5087</v>
      </c>
      <c r="E2270" s="812" t="s">
        <v>2711</v>
      </c>
      <c r="F2270" s="728" t="s">
        <v>2678</v>
      </c>
      <c r="G2270" s="728" t="s">
        <v>2858</v>
      </c>
      <c r="H2270" s="728" t="s">
        <v>568</v>
      </c>
      <c r="I2270" s="728" t="s">
        <v>2859</v>
      </c>
      <c r="J2270" s="728" t="s">
        <v>2860</v>
      </c>
      <c r="K2270" s="728" t="s">
        <v>2861</v>
      </c>
      <c r="L2270" s="729">
        <v>0</v>
      </c>
      <c r="M2270" s="729">
        <v>0</v>
      </c>
      <c r="N2270" s="728">
        <v>3</v>
      </c>
      <c r="O2270" s="813">
        <v>2</v>
      </c>
      <c r="P2270" s="729">
        <v>0</v>
      </c>
      <c r="Q2270" s="746"/>
      <c r="R2270" s="728">
        <v>3</v>
      </c>
      <c r="S2270" s="746">
        <v>1</v>
      </c>
      <c r="T2270" s="813">
        <v>2</v>
      </c>
      <c r="U2270" s="769">
        <v>1</v>
      </c>
    </row>
    <row r="2271" spans="1:21" ht="14.4" customHeight="1" x14ac:dyDescent="0.3">
      <c r="A2271" s="727">
        <v>32</v>
      </c>
      <c r="B2271" s="728" t="s">
        <v>2677</v>
      </c>
      <c r="C2271" s="728" t="s">
        <v>2683</v>
      </c>
      <c r="D2271" s="811" t="s">
        <v>5087</v>
      </c>
      <c r="E2271" s="812" t="s">
        <v>2711</v>
      </c>
      <c r="F2271" s="728" t="s">
        <v>2678</v>
      </c>
      <c r="G2271" s="728" t="s">
        <v>2862</v>
      </c>
      <c r="H2271" s="728" t="s">
        <v>568</v>
      </c>
      <c r="I2271" s="728" t="s">
        <v>3237</v>
      </c>
      <c r="J2271" s="728" t="s">
        <v>2864</v>
      </c>
      <c r="K2271" s="728" t="s">
        <v>3238</v>
      </c>
      <c r="L2271" s="729">
        <v>128.69999999999999</v>
      </c>
      <c r="M2271" s="729">
        <v>514.79999999999995</v>
      </c>
      <c r="N2271" s="728">
        <v>4</v>
      </c>
      <c r="O2271" s="813">
        <v>1.5</v>
      </c>
      <c r="P2271" s="729">
        <v>514.79999999999995</v>
      </c>
      <c r="Q2271" s="746">
        <v>1</v>
      </c>
      <c r="R2271" s="728">
        <v>4</v>
      </c>
      <c r="S2271" s="746">
        <v>1</v>
      </c>
      <c r="T2271" s="813">
        <v>1.5</v>
      </c>
      <c r="U2271" s="769">
        <v>1</v>
      </c>
    </row>
    <row r="2272" spans="1:21" ht="14.4" customHeight="1" x14ac:dyDescent="0.3">
      <c r="A2272" s="727">
        <v>32</v>
      </c>
      <c r="B2272" s="728" t="s">
        <v>2677</v>
      </c>
      <c r="C2272" s="728" t="s">
        <v>2683</v>
      </c>
      <c r="D2272" s="811" t="s">
        <v>5087</v>
      </c>
      <c r="E2272" s="812" t="s">
        <v>2711</v>
      </c>
      <c r="F2272" s="728" t="s">
        <v>2678</v>
      </c>
      <c r="G2272" s="728" t="s">
        <v>2862</v>
      </c>
      <c r="H2272" s="728" t="s">
        <v>568</v>
      </c>
      <c r="I2272" s="728" t="s">
        <v>3099</v>
      </c>
      <c r="J2272" s="728" t="s">
        <v>2864</v>
      </c>
      <c r="K2272" s="728" t="s">
        <v>3028</v>
      </c>
      <c r="L2272" s="729">
        <v>0</v>
      </c>
      <c r="M2272" s="729">
        <v>0</v>
      </c>
      <c r="N2272" s="728">
        <v>2</v>
      </c>
      <c r="O2272" s="813">
        <v>1</v>
      </c>
      <c r="P2272" s="729">
        <v>0</v>
      </c>
      <c r="Q2272" s="746"/>
      <c r="R2272" s="728">
        <v>2</v>
      </c>
      <c r="S2272" s="746">
        <v>1</v>
      </c>
      <c r="T2272" s="813">
        <v>1</v>
      </c>
      <c r="U2272" s="769">
        <v>1</v>
      </c>
    </row>
    <row r="2273" spans="1:21" ht="14.4" customHeight="1" x14ac:dyDescent="0.3">
      <c r="A2273" s="727">
        <v>32</v>
      </c>
      <c r="B2273" s="728" t="s">
        <v>2677</v>
      </c>
      <c r="C2273" s="728" t="s">
        <v>2683</v>
      </c>
      <c r="D2273" s="811" t="s">
        <v>5087</v>
      </c>
      <c r="E2273" s="812" t="s">
        <v>2711</v>
      </c>
      <c r="F2273" s="728" t="s">
        <v>2678</v>
      </c>
      <c r="G2273" s="728" t="s">
        <v>3167</v>
      </c>
      <c r="H2273" s="728" t="s">
        <v>568</v>
      </c>
      <c r="I2273" s="728" t="s">
        <v>4572</v>
      </c>
      <c r="J2273" s="728" t="s">
        <v>4573</v>
      </c>
      <c r="K2273" s="728" t="s">
        <v>4574</v>
      </c>
      <c r="L2273" s="729">
        <v>878.2</v>
      </c>
      <c r="M2273" s="729">
        <v>878.2</v>
      </c>
      <c r="N2273" s="728">
        <v>1</v>
      </c>
      <c r="O2273" s="813">
        <v>1</v>
      </c>
      <c r="P2273" s="729">
        <v>878.2</v>
      </c>
      <c r="Q2273" s="746">
        <v>1</v>
      </c>
      <c r="R2273" s="728">
        <v>1</v>
      </c>
      <c r="S2273" s="746">
        <v>1</v>
      </c>
      <c r="T2273" s="813">
        <v>1</v>
      </c>
      <c r="U2273" s="769">
        <v>1</v>
      </c>
    </row>
    <row r="2274" spans="1:21" ht="14.4" customHeight="1" x14ac:dyDescent="0.3">
      <c r="A2274" s="727">
        <v>32</v>
      </c>
      <c r="B2274" s="728" t="s">
        <v>2677</v>
      </c>
      <c r="C2274" s="728" t="s">
        <v>2683</v>
      </c>
      <c r="D2274" s="811" t="s">
        <v>5087</v>
      </c>
      <c r="E2274" s="812" t="s">
        <v>2711</v>
      </c>
      <c r="F2274" s="728" t="s">
        <v>2678</v>
      </c>
      <c r="G2274" s="728" t="s">
        <v>2930</v>
      </c>
      <c r="H2274" s="728" t="s">
        <v>661</v>
      </c>
      <c r="I2274" s="728" t="s">
        <v>2326</v>
      </c>
      <c r="J2274" s="728" t="s">
        <v>2327</v>
      </c>
      <c r="K2274" s="728" t="s">
        <v>2328</v>
      </c>
      <c r="L2274" s="729">
        <v>0</v>
      </c>
      <c r="M2274" s="729">
        <v>0</v>
      </c>
      <c r="N2274" s="728">
        <v>2</v>
      </c>
      <c r="O2274" s="813">
        <v>0.5</v>
      </c>
      <c r="P2274" s="729">
        <v>0</v>
      </c>
      <c r="Q2274" s="746"/>
      <c r="R2274" s="728">
        <v>2</v>
      </c>
      <c r="S2274" s="746">
        <v>1</v>
      </c>
      <c r="T2274" s="813">
        <v>0.5</v>
      </c>
      <c r="U2274" s="769">
        <v>1</v>
      </c>
    </row>
    <row r="2275" spans="1:21" ht="14.4" customHeight="1" x14ac:dyDescent="0.3">
      <c r="A2275" s="727">
        <v>32</v>
      </c>
      <c r="B2275" s="728" t="s">
        <v>2677</v>
      </c>
      <c r="C2275" s="728" t="s">
        <v>2683</v>
      </c>
      <c r="D2275" s="811" t="s">
        <v>5087</v>
      </c>
      <c r="E2275" s="812" t="s">
        <v>2711</v>
      </c>
      <c r="F2275" s="728" t="s">
        <v>2678</v>
      </c>
      <c r="G2275" s="728" t="s">
        <v>2866</v>
      </c>
      <c r="H2275" s="728" t="s">
        <v>568</v>
      </c>
      <c r="I2275" s="728" t="s">
        <v>2931</v>
      </c>
      <c r="J2275" s="728" t="s">
        <v>1288</v>
      </c>
      <c r="K2275" s="728" t="s">
        <v>2932</v>
      </c>
      <c r="L2275" s="729">
        <v>210.38</v>
      </c>
      <c r="M2275" s="729">
        <v>210.38</v>
      </c>
      <c r="N2275" s="728">
        <v>1</v>
      </c>
      <c r="O2275" s="813">
        <v>0.5</v>
      </c>
      <c r="P2275" s="729"/>
      <c r="Q2275" s="746">
        <v>0</v>
      </c>
      <c r="R2275" s="728"/>
      <c r="S2275" s="746">
        <v>0</v>
      </c>
      <c r="T2275" s="813"/>
      <c r="U2275" s="769">
        <v>0</v>
      </c>
    </row>
    <row r="2276" spans="1:21" ht="14.4" customHeight="1" x14ac:dyDescent="0.3">
      <c r="A2276" s="727">
        <v>32</v>
      </c>
      <c r="B2276" s="728" t="s">
        <v>2677</v>
      </c>
      <c r="C2276" s="728" t="s">
        <v>2683</v>
      </c>
      <c r="D2276" s="811" t="s">
        <v>5087</v>
      </c>
      <c r="E2276" s="812" t="s">
        <v>2711</v>
      </c>
      <c r="F2276" s="728" t="s">
        <v>2678</v>
      </c>
      <c r="G2276" s="728" t="s">
        <v>2866</v>
      </c>
      <c r="H2276" s="728" t="s">
        <v>568</v>
      </c>
      <c r="I2276" s="728" t="s">
        <v>3564</v>
      </c>
      <c r="J2276" s="728" t="s">
        <v>1288</v>
      </c>
      <c r="K2276" s="728" t="s">
        <v>2932</v>
      </c>
      <c r="L2276" s="729">
        <v>210.38</v>
      </c>
      <c r="M2276" s="729">
        <v>210.38</v>
      </c>
      <c r="N2276" s="728">
        <v>1</v>
      </c>
      <c r="O2276" s="813">
        <v>0.5</v>
      </c>
      <c r="P2276" s="729">
        <v>210.38</v>
      </c>
      <c r="Q2276" s="746">
        <v>1</v>
      </c>
      <c r="R2276" s="728">
        <v>1</v>
      </c>
      <c r="S2276" s="746">
        <v>1</v>
      </c>
      <c r="T2276" s="813">
        <v>0.5</v>
      </c>
      <c r="U2276" s="769">
        <v>1</v>
      </c>
    </row>
    <row r="2277" spans="1:21" ht="14.4" customHeight="1" x14ac:dyDescent="0.3">
      <c r="A2277" s="727">
        <v>32</v>
      </c>
      <c r="B2277" s="728" t="s">
        <v>2677</v>
      </c>
      <c r="C2277" s="728" t="s">
        <v>2683</v>
      </c>
      <c r="D2277" s="811" t="s">
        <v>5087</v>
      </c>
      <c r="E2277" s="812" t="s">
        <v>2711</v>
      </c>
      <c r="F2277" s="728" t="s">
        <v>2678</v>
      </c>
      <c r="G2277" s="728" t="s">
        <v>2777</v>
      </c>
      <c r="H2277" s="728" t="s">
        <v>568</v>
      </c>
      <c r="I2277" s="728" t="s">
        <v>2869</v>
      </c>
      <c r="J2277" s="728" t="s">
        <v>722</v>
      </c>
      <c r="K2277" s="728" t="s">
        <v>2870</v>
      </c>
      <c r="L2277" s="729">
        <v>42.54</v>
      </c>
      <c r="M2277" s="729">
        <v>425.4</v>
      </c>
      <c r="N2277" s="728">
        <v>10</v>
      </c>
      <c r="O2277" s="813">
        <v>2</v>
      </c>
      <c r="P2277" s="729">
        <v>425.4</v>
      </c>
      <c r="Q2277" s="746">
        <v>1</v>
      </c>
      <c r="R2277" s="728">
        <v>10</v>
      </c>
      <c r="S2277" s="746">
        <v>1</v>
      </c>
      <c r="T2277" s="813">
        <v>2</v>
      </c>
      <c r="U2277" s="769">
        <v>1</v>
      </c>
    </row>
    <row r="2278" spans="1:21" ht="14.4" customHeight="1" x14ac:dyDescent="0.3">
      <c r="A2278" s="727">
        <v>32</v>
      </c>
      <c r="B2278" s="728" t="s">
        <v>2677</v>
      </c>
      <c r="C2278" s="728" t="s">
        <v>2683</v>
      </c>
      <c r="D2278" s="811" t="s">
        <v>5087</v>
      </c>
      <c r="E2278" s="812" t="s">
        <v>2711</v>
      </c>
      <c r="F2278" s="728" t="s">
        <v>2678</v>
      </c>
      <c r="G2278" s="728" t="s">
        <v>2777</v>
      </c>
      <c r="H2278" s="728" t="s">
        <v>568</v>
      </c>
      <c r="I2278" s="728" t="s">
        <v>4218</v>
      </c>
      <c r="J2278" s="728" t="s">
        <v>1431</v>
      </c>
      <c r="K2278" s="728" t="s">
        <v>4219</v>
      </c>
      <c r="L2278" s="729">
        <v>33.44</v>
      </c>
      <c r="M2278" s="729">
        <v>100.32</v>
      </c>
      <c r="N2278" s="728">
        <v>3</v>
      </c>
      <c r="O2278" s="813">
        <v>0.5</v>
      </c>
      <c r="P2278" s="729">
        <v>100.32</v>
      </c>
      <c r="Q2278" s="746">
        <v>1</v>
      </c>
      <c r="R2278" s="728">
        <v>3</v>
      </c>
      <c r="S2278" s="746">
        <v>1</v>
      </c>
      <c r="T2278" s="813">
        <v>0.5</v>
      </c>
      <c r="U2278" s="769">
        <v>1</v>
      </c>
    </row>
    <row r="2279" spans="1:21" ht="14.4" customHeight="1" x14ac:dyDescent="0.3">
      <c r="A2279" s="727">
        <v>32</v>
      </c>
      <c r="B2279" s="728" t="s">
        <v>2677</v>
      </c>
      <c r="C2279" s="728" t="s">
        <v>2683</v>
      </c>
      <c r="D2279" s="811" t="s">
        <v>5087</v>
      </c>
      <c r="E2279" s="812" t="s">
        <v>2711</v>
      </c>
      <c r="F2279" s="728" t="s">
        <v>2678</v>
      </c>
      <c r="G2279" s="728" t="s">
        <v>2777</v>
      </c>
      <c r="H2279" s="728" t="s">
        <v>568</v>
      </c>
      <c r="I2279" s="728" t="s">
        <v>2778</v>
      </c>
      <c r="J2279" s="728" t="s">
        <v>1431</v>
      </c>
      <c r="K2279" s="728" t="s">
        <v>2779</v>
      </c>
      <c r="L2279" s="729">
        <v>66.88</v>
      </c>
      <c r="M2279" s="729">
        <v>3611.5199999999991</v>
      </c>
      <c r="N2279" s="728">
        <v>54</v>
      </c>
      <c r="O2279" s="813">
        <v>10</v>
      </c>
      <c r="P2279" s="729">
        <v>2875.8399999999992</v>
      </c>
      <c r="Q2279" s="746">
        <v>0.79629629629629628</v>
      </c>
      <c r="R2279" s="728">
        <v>43</v>
      </c>
      <c r="S2279" s="746">
        <v>0.79629629629629628</v>
      </c>
      <c r="T2279" s="813">
        <v>8</v>
      </c>
      <c r="U2279" s="769">
        <v>0.8</v>
      </c>
    </row>
    <row r="2280" spans="1:21" ht="14.4" customHeight="1" x14ac:dyDescent="0.3">
      <c r="A2280" s="727">
        <v>32</v>
      </c>
      <c r="B2280" s="728" t="s">
        <v>2677</v>
      </c>
      <c r="C2280" s="728" t="s">
        <v>2683</v>
      </c>
      <c r="D2280" s="811" t="s">
        <v>5087</v>
      </c>
      <c r="E2280" s="812" t="s">
        <v>2711</v>
      </c>
      <c r="F2280" s="728" t="s">
        <v>2678</v>
      </c>
      <c r="G2280" s="728" t="s">
        <v>2777</v>
      </c>
      <c r="H2280" s="728" t="s">
        <v>568</v>
      </c>
      <c r="I2280" s="728" t="s">
        <v>2871</v>
      </c>
      <c r="J2280" s="728" t="s">
        <v>722</v>
      </c>
      <c r="K2280" s="728" t="s">
        <v>2872</v>
      </c>
      <c r="L2280" s="729">
        <v>59.56</v>
      </c>
      <c r="M2280" s="729">
        <v>238.24</v>
      </c>
      <c r="N2280" s="728">
        <v>4</v>
      </c>
      <c r="O2280" s="813">
        <v>1</v>
      </c>
      <c r="P2280" s="729">
        <v>238.24</v>
      </c>
      <c r="Q2280" s="746">
        <v>1</v>
      </c>
      <c r="R2280" s="728">
        <v>4</v>
      </c>
      <c r="S2280" s="746">
        <v>1</v>
      </c>
      <c r="T2280" s="813">
        <v>1</v>
      </c>
      <c r="U2280" s="769">
        <v>1</v>
      </c>
    </row>
    <row r="2281" spans="1:21" ht="14.4" customHeight="1" x14ac:dyDescent="0.3">
      <c r="A2281" s="727">
        <v>32</v>
      </c>
      <c r="B2281" s="728" t="s">
        <v>2677</v>
      </c>
      <c r="C2281" s="728" t="s">
        <v>2683</v>
      </c>
      <c r="D2281" s="811" t="s">
        <v>5087</v>
      </c>
      <c r="E2281" s="812" t="s">
        <v>2711</v>
      </c>
      <c r="F2281" s="728" t="s">
        <v>2678</v>
      </c>
      <c r="G2281" s="728" t="s">
        <v>4575</v>
      </c>
      <c r="H2281" s="728" t="s">
        <v>568</v>
      </c>
      <c r="I2281" s="728" t="s">
        <v>4576</v>
      </c>
      <c r="J2281" s="728" t="s">
        <v>1210</v>
      </c>
      <c r="K2281" s="728" t="s">
        <v>4577</v>
      </c>
      <c r="L2281" s="729">
        <v>68.819999999999993</v>
      </c>
      <c r="M2281" s="729">
        <v>68.819999999999993</v>
      </c>
      <c r="N2281" s="728">
        <v>1</v>
      </c>
      <c r="O2281" s="813">
        <v>0.5</v>
      </c>
      <c r="P2281" s="729">
        <v>68.819999999999993</v>
      </c>
      <c r="Q2281" s="746">
        <v>1</v>
      </c>
      <c r="R2281" s="728">
        <v>1</v>
      </c>
      <c r="S2281" s="746">
        <v>1</v>
      </c>
      <c r="T2281" s="813">
        <v>0.5</v>
      </c>
      <c r="U2281" s="769">
        <v>1</v>
      </c>
    </row>
    <row r="2282" spans="1:21" ht="14.4" customHeight="1" x14ac:dyDescent="0.3">
      <c r="A2282" s="727">
        <v>32</v>
      </c>
      <c r="B2282" s="728" t="s">
        <v>2677</v>
      </c>
      <c r="C2282" s="728" t="s">
        <v>2683</v>
      </c>
      <c r="D2282" s="811" t="s">
        <v>5087</v>
      </c>
      <c r="E2282" s="812" t="s">
        <v>2711</v>
      </c>
      <c r="F2282" s="728" t="s">
        <v>2678</v>
      </c>
      <c r="G2282" s="728" t="s">
        <v>2873</v>
      </c>
      <c r="H2282" s="728" t="s">
        <v>568</v>
      </c>
      <c r="I2282" s="728" t="s">
        <v>4236</v>
      </c>
      <c r="J2282" s="728" t="s">
        <v>4237</v>
      </c>
      <c r="K2282" s="728" t="s">
        <v>4238</v>
      </c>
      <c r="L2282" s="729">
        <v>300.68</v>
      </c>
      <c r="M2282" s="729">
        <v>300.68</v>
      </c>
      <c r="N2282" s="728">
        <v>1</v>
      </c>
      <c r="O2282" s="813">
        <v>1</v>
      </c>
      <c r="P2282" s="729"/>
      <c r="Q2282" s="746">
        <v>0</v>
      </c>
      <c r="R2282" s="728"/>
      <c r="S2282" s="746">
        <v>0</v>
      </c>
      <c r="T2282" s="813"/>
      <c r="U2282" s="769">
        <v>0</v>
      </c>
    </row>
    <row r="2283" spans="1:21" ht="14.4" customHeight="1" x14ac:dyDescent="0.3">
      <c r="A2283" s="727">
        <v>32</v>
      </c>
      <c r="B2283" s="728" t="s">
        <v>2677</v>
      </c>
      <c r="C2283" s="728" t="s">
        <v>2683</v>
      </c>
      <c r="D2283" s="811" t="s">
        <v>5087</v>
      </c>
      <c r="E2283" s="812" t="s">
        <v>2711</v>
      </c>
      <c r="F2283" s="728" t="s">
        <v>2678</v>
      </c>
      <c r="G2283" s="728" t="s">
        <v>2873</v>
      </c>
      <c r="H2283" s="728" t="s">
        <v>568</v>
      </c>
      <c r="I2283" s="728" t="s">
        <v>3572</v>
      </c>
      <c r="J2283" s="728" t="s">
        <v>1250</v>
      </c>
      <c r="K2283" s="728" t="s">
        <v>3573</v>
      </c>
      <c r="L2283" s="729">
        <v>156.61000000000001</v>
      </c>
      <c r="M2283" s="729">
        <v>156.61000000000001</v>
      </c>
      <c r="N2283" s="728">
        <v>1</v>
      </c>
      <c r="O2283" s="813">
        <v>0.5</v>
      </c>
      <c r="P2283" s="729"/>
      <c r="Q2283" s="746">
        <v>0</v>
      </c>
      <c r="R2283" s="728"/>
      <c r="S2283" s="746">
        <v>0</v>
      </c>
      <c r="T2283" s="813"/>
      <c r="U2283" s="769">
        <v>0</v>
      </c>
    </row>
    <row r="2284" spans="1:21" ht="14.4" customHeight="1" x14ac:dyDescent="0.3">
      <c r="A2284" s="727">
        <v>32</v>
      </c>
      <c r="B2284" s="728" t="s">
        <v>2677</v>
      </c>
      <c r="C2284" s="728" t="s">
        <v>2683</v>
      </c>
      <c r="D2284" s="811" t="s">
        <v>5087</v>
      </c>
      <c r="E2284" s="812" t="s">
        <v>2711</v>
      </c>
      <c r="F2284" s="728" t="s">
        <v>2678</v>
      </c>
      <c r="G2284" s="728" t="s">
        <v>2873</v>
      </c>
      <c r="H2284" s="728" t="s">
        <v>568</v>
      </c>
      <c r="I2284" s="728" t="s">
        <v>3400</v>
      </c>
      <c r="J2284" s="728" t="s">
        <v>3401</v>
      </c>
      <c r="K2284" s="728" t="s">
        <v>3402</v>
      </c>
      <c r="L2284" s="729">
        <v>300.68</v>
      </c>
      <c r="M2284" s="729">
        <v>300.68</v>
      </c>
      <c r="N2284" s="728">
        <v>1</v>
      </c>
      <c r="O2284" s="813">
        <v>1</v>
      </c>
      <c r="P2284" s="729">
        <v>300.68</v>
      </c>
      <c r="Q2284" s="746">
        <v>1</v>
      </c>
      <c r="R2284" s="728">
        <v>1</v>
      </c>
      <c r="S2284" s="746">
        <v>1</v>
      </c>
      <c r="T2284" s="813">
        <v>1</v>
      </c>
      <c r="U2284" s="769">
        <v>1</v>
      </c>
    </row>
    <row r="2285" spans="1:21" ht="14.4" customHeight="1" x14ac:dyDescent="0.3">
      <c r="A2285" s="727">
        <v>32</v>
      </c>
      <c r="B2285" s="728" t="s">
        <v>2677</v>
      </c>
      <c r="C2285" s="728" t="s">
        <v>2683</v>
      </c>
      <c r="D2285" s="811" t="s">
        <v>5087</v>
      </c>
      <c r="E2285" s="812" t="s">
        <v>2711</v>
      </c>
      <c r="F2285" s="728" t="s">
        <v>2678</v>
      </c>
      <c r="G2285" s="728" t="s">
        <v>2873</v>
      </c>
      <c r="H2285" s="728" t="s">
        <v>568</v>
      </c>
      <c r="I2285" s="728" t="s">
        <v>2935</v>
      </c>
      <c r="J2285" s="728" t="s">
        <v>2936</v>
      </c>
      <c r="K2285" s="728" t="s">
        <v>2937</v>
      </c>
      <c r="L2285" s="729">
        <v>0</v>
      </c>
      <c r="M2285" s="729">
        <v>0</v>
      </c>
      <c r="N2285" s="728">
        <v>2</v>
      </c>
      <c r="O2285" s="813">
        <v>1.5</v>
      </c>
      <c r="P2285" s="729"/>
      <c r="Q2285" s="746"/>
      <c r="R2285" s="728"/>
      <c r="S2285" s="746">
        <v>0</v>
      </c>
      <c r="T2285" s="813"/>
      <c r="U2285" s="769">
        <v>0</v>
      </c>
    </row>
    <row r="2286" spans="1:21" ht="14.4" customHeight="1" x14ac:dyDescent="0.3">
      <c r="A2286" s="727">
        <v>32</v>
      </c>
      <c r="B2286" s="728" t="s">
        <v>2677</v>
      </c>
      <c r="C2286" s="728" t="s">
        <v>2683</v>
      </c>
      <c r="D2286" s="811" t="s">
        <v>5087</v>
      </c>
      <c r="E2286" s="812" t="s">
        <v>2711</v>
      </c>
      <c r="F2286" s="728" t="s">
        <v>2678</v>
      </c>
      <c r="G2286" s="728" t="s">
        <v>2873</v>
      </c>
      <c r="H2286" s="728" t="s">
        <v>568</v>
      </c>
      <c r="I2286" s="728" t="s">
        <v>4578</v>
      </c>
      <c r="J2286" s="728" t="s">
        <v>4579</v>
      </c>
      <c r="K2286" s="728" t="s">
        <v>2538</v>
      </c>
      <c r="L2286" s="729">
        <v>0</v>
      </c>
      <c r="M2286" s="729">
        <v>0</v>
      </c>
      <c r="N2286" s="728">
        <v>3</v>
      </c>
      <c r="O2286" s="813">
        <v>0.5</v>
      </c>
      <c r="P2286" s="729">
        <v>0</v>
      </c>
      <c r="Q2286" s="746"/>
      <c r="R2286" s="728">
        <v>3</v>
      </c>
      <c r="S2286" s="746">
        <v>1</v>
      </c>
      <c r="T2286" s="813">
        <v>0.5</v>
      </c>
      <c r="U2286" s="769">
        <v>1</v>
      </c>
    </row>
    <row r="2287" spans="1:21" ht="14.4" customHeight="1" x14ac:dyDescent="0.3">
      <c r="A2287" s="727">
        <v>32</v>
      </c>
      <c r="B2287" s="728" t="s">
        <v>2677</v>
      </c>
      <c r="C2287" s="728" t="s">
        <v>2683</v>
      </c>
      <c r="D2287" s="811" t="s">
        <v>5087</v>
      </c>
      <c r="E2287" s="812" t="s">
        <v>2711</v>
      </c>
      <c r="F2287" s="728" t="s">
        <v>2678</v>
      </c>
      <c r="G2287" s="728" t="s">
        <v>3783</v>
      </c>
      <c r="H2287" s="728" t="s">
        <v>568</v>
      </c>
      <c r="I2287" s="728" t="s">
        <v>3784</v>
      </c>
      <c r="J2287" s="728" t="s">
        <v>3785</v>
      </c>
      <c r="K2287" s="728" t="s">
        <v>3786</v>
      </c>
      <c r="L2287" s="729">
        <v>170.32</v>
      </c>
      <c r="M2287" s="729">
        <v>170.32</v>
      </c>
      <c r="N2287" s="728">
        <v>1</v>
      </c>
      <c r="O2287" s="813">
        <v>1</v>
      </c>
      <c r="P2287" s="729"/>
      <c r="Q2287" s="746">
        <v>0</v>
      </c>
      <c r="R2287" s="728"/>
      <c r="S2287" s="746">
        <v>0</v>
      </c>
      <c r="T2287" s="813"/>
      <c r="U2287" s="769">
        <v>0</v>
      </c>
    </row>
    <row r="2288" spans="1:21" ht="14.4" customHeight="1" x14ac:dyDescent="0.3">
      <c r="A2288" s="727">
        <v>32</v>
      </c>
      <c r="B2288" s="728" t="s">
        <v>2677</v>
      </c>
      <c r="C2288" s="728" t="s">
        <v>2683</v>
      </c>
      <c r="D2288" s="811" t="s">
        <v>5087</v>
      </c>
      <c r="E2288" s="812" t="s">
        <v>2711</v>
      </c>
      <c r="F2288" s="728" t="s">
        <v>2678</v>
      </c>
      <c r="G2288" s="728" t="s">
        <v>3843</v>
      </c>
      <c r="H2288" s="728" t="s">
        <v>568</v>
      </c>
      <c r="I2288" s="728" t="s">
        <v>3844</v>
      </c>
      <c r="J2288" s="728" t="s">
        <v>880</v>
      </c>
      <c r="K2288" s="728" t="s">
        <v>3845</v>
      </c>
      <c r="L2288" s="729">
        <v>79.069999999999993</v>
      </c>
      <c r="M2288" s="729">
        <v>316.27999999999997</v>
      </c>
      <c r="N2288" s="728">
        <v>4</v>
      </c>
      <c r="O2288" s="813">
        <v>1.5</v>
      </c>
      <c r="P2288" s="729">
        <v>158.13999999999999</v>
      </c>
      <c r="Q2288" s="746">
        <v>0.5</v>
      </c>
      <c r="R2288" s="728">
        <v>2</v>
      </c>
      <c r="S2288" s="746">
        <v>0.5</v>
      </c>
      <c r="T2288" s="813">
        <v>1</v>
      </c>
      <c r="U2288" s="769">
        <v>0.66666666666666663</v>
      </c>
    </row>
    <row r="2289" spans="1:21" ht="14.4" customHeight="1" x14ac:dyDescent="0.3">
      <c r="A2289" s="727">
        <v>32</v>
      </c>
      <c r="B2289" s="728" t="s">
        <v>2677</v>
      </c>
      <c r="C2289" s="728" t="s">
        <v>2683</v>
      </c>
      <c r="D2289" s="811" t="s">
        <v>5087</v>
      </c>
      <c r="E2289" s="812" t="s">
        <v>2711</v>
      </c>
      <c r="F2289" s="728" t="s">
        <v>2678</v>
      </c>
      <c r="G2289" s="728" t="s">
        <v>2784</v>
      </c>
      <c r="H2289" s="728" t="s">
        <v>568</v>
      </c>
      <c r="I2289" s="728" t="s">
        <v>2273</v>
      </c>
      <c r="J2289" s="728" t="s">
        <v>2272</v>
      </c>
      <c r="K2289" s="728" t="s">
        <v>2274</v>
      </c>
      <c r="L2289" s="729">
        <v>1427.23</v>
      </c>
      <c r="M2289" s="729">
        <v>11417.84</v>
      </c>
      <c r="N2289" s="728">
        <v>8</v>
      </c>
      <c r="O2289" s="813">
        <v>2</v>
      </c>
      <c r="P2289" s="729">
        <v>5708.92</v>
      </c>
      <c r="Q2289" s="746">
        <v>0.5</v>
      </c>
      <c r="R2289" s="728">
        <v>4</v>
      </c>
      <c r="S2289" s="746">
        <v>0.5</v>
      </c>
      <c r="T2289" s="813">
        <v>1.5</v>
      </c>
      <c r="U2289" s="769">
        <v>0.75</v>
      </c>
    </row>
    <row r="2290" spans="1:21" ht="14.4" customHeight="1" x14ac:dyDescent="0.3">
      <c r="A2290" s="727">
        <v>32</v>
      </c>
      <c r="B2290" s="728" t="s">
        <v>2677</v>
      </c>
      <c r="C2290" s="728" t="s">
        <v>2683</v>
      </c>
      <c r="D2290" s="811" t="s">
        <v>5087</v>
      </c>
      <c r="E2290" s="812" t="s">
        <v>2711</v>
      </c>
      <c r="F2290" s="728" t="s">
        <v>2678</v>
      </c>
      <c r="G2290" s="728" t="s">
        <v>3244</v>
      </c>
      <c r="H2290" s="728" t="s">
        <v>568</v>
      </c>
      <c r="I2290" s="728" t="s">
        <v>4083</v>
      </c>
      <c r="J2290" s="728" t="s">
        <v>1590</v>
      </c>
      <c r="K2290" s="728" t="s">
        <v>4084</v>
      </c>
      <c r="L2290" s="729">
        <v>0</v>
      </c>
      <c r="M2290" s="729">
        <v>0</v>
      </c>
      <c r="N2290" s="728">
        <v>9</v>
      </c>
      <c r="O2290" s="813">
        <v>3</v>
      </c>
      <c r="P2290" s="729">
        <v>0</v>
      </c>
      <c r="Q2290" s="746"/>
      <c r="R2290" s="728">
        <v>3</v>
      </c>
      <c r="S2290" s="746">
        <v>0.33333333333333331</v>
      </c>
      <c r="T2290" s="813">
        <v>1</v>
      </c>
      <c r="U2290" s="769">
        <v>0.33333333333333331</v>
      </c>
    </row>
    <row r="2291" spans="1:21" ht="14.4" customHeight="1" x14ac:dyDescent="0.3">
      <c r="A2291" s="727">
        <v>32</v>
      </c>
      <c r="B2291" s="728" t="s">
        <v>2677</v>
      </c>
      <c r="C2291" s="728" t="s">
        <v>2683</v>
      </c>
      <c r="D2291" s="811" t="s">
        <v>5087</v>
      </c>
      <c r="E2291" s="812" t="s">
        <v>2711</v>
      </c>
      <c r="F2291" s="728" t="s">
        <v>2678</v>
      </c>
      <c r="G2291" s="728" t="s">
        <v>3244</v>
      </c>
      <c r="H2291" s="728" t="s">
        <v>568</v>
      </c>
      <c r="I2291" s="728" t="s">
        <v>3796</v>
      </c>
      <c r="J2291" s="728" t="s">
        <v>1590</v>
      </c>
      <c r="K2291" s="728" t="s">
        <v>3797</v>
      </c>
      <c r="L2291" s="729">
        <v>0</v>
      </c>
      <c r="M2291" s="729">
        <v>0</v>
      </c>
      <c r="N2291" s="728">
        <v>2</v>
      </c>
      <c r="O2291" s="813">
        <v>0.5</v>
      </c>
      <c r="P2291" s="729">
        <v>0</v>
      </c>
      <c r="Q2291" s="746"/>
      <c r="R2291" s="728">
        <v>2</v>
      </c>
      <c r="S2291" s="746">
        <v>1</v>
      </c>
      <c r="T2291" s="813">
        <v>0.5</v>
      </c>
      <c r="U2291" s="769">
        <v>1</v>
      </c>
    </row>
    <row r="2292" spans="1:21" ht="14.4" customHeight="1" x14ac:dyDescent="0.3">
      <c r="A2292" s="727">
        <v>32</v>
      </c>
      <c r="B2292" s="728" t="s">
        <v>2677</v>
      </c>
      <c r="C2292" s="728" t="s">
        <v>2683</v>
      </c>
      <c r="D2292" s="811" t="s">
        <v>5087</v>
      </c>
      <c r="E2292" s="812" t="s">
        <v>2711</v>
      </c>
      <c r="F2292" s="728" t="s">
        <v>2678</v>
      </c>
      <c r="G2292" s="728" t="s">
        <v>3244</v>
      </c>
      <c r="H2292" s="728" t="s">
        <v>568</v>
      </c>
      <c r="I2292" s="728" t="s">
        <v>4580</v>
      </c>
      <c r="J2292" s="728" t="s">
        <v>1590</v>
      </c>
      <c r="K2292" s="728" t="s">
        <v>4581</v>
      </c>
      <c r="L2292" s="729">
        <v>0</v>
      </c>
      <c r="M2292" s="729">
        <v>0</v>
      </c>
      <c r="N2292" s="728">
        <v>3</v>
      </c>
      <c r="O2292" s="813">
        <v>1</v>
      </c>
      <c r="P2292" s="729"/>
      <c r="Q2292" s="746"/>
      <c r="R2292" s="728"/>
      <c r="S2292" s="746">
        <v>0</v>
      </c>
      <c r="T2292" s="813"/>
      <c r="U2292" s="769">
        <v>0</v>
      </c>
    </row>
    <row r="2293" spans="1:21" ht="14.4" customHeight="1" x14ac:dyDescent="0.3">
      <c r="A2293" s="727">
        <v>32</v>
      </c>
      <c r="B2293" s="728" t="s">
        <v>2677</v>
      </c>
      <c r="C2293" s="728" t="s">
        <v>2683</v>
      </c>
      <c r="D2293" s="811" t="s">
        <v>5087</v>
      </c>
      <c r="E2293" s="812" t="s">
        <v>2711</v>
      </c>
      <c r="F2293" s="728" t="s">
        <v>2678</v>
      </c>
      <c r="G2293" s="728" t="s">
        <v>1303</v>
      </c>
      <c r="H2293" s="728" t="s">
        <v>661</v>
      </c>
      <c r="I2293" s="728" t="s">
        <v>2130</v>
      </c>
      <c r="J2293" s="728" t="s">
        <v>2131</v>
      </c>
      <c r="K2293" s="728" t="s">
        <v>2132</v>
      </c>
      <c r="L2293" s="729">
        <v>120.61</v>
      </c>
      <c r="M2293" s="729">
        <v>241.22</v>
      </c>
      <c r="N2293" s="728">
        <v>2</v>
      </c>
      <c r="O2293" s="813">
        <v>2</v>
      </c>
      <c r="P2293" s="729">
        <v>120.61</v>
      </c>
      <c r="Q2293" s="746">
        <v>0.5</v>
      </c>
      <c r="R2293" s="728">
        <v>1</v>
      </c>
      <c r="S2293" s="746">
        <v>0.5</v>
      </c>
      <c r="T2293" s="813">
        <v>1</v>
      </c>
      <c r="U2293" s="769">
        <v>0.5</v>
      </c>
    </row>
    <row r="2294" spans="1:21" ht="14.4" customHeight="1" x14ac:dyDescent="0.3">
      <c r="A2294" s="727">
        <v>32</v>
      </c>
      <c r="B2294" s="728" t="s">
        <v>2677</v>
      </c>
      <c r="C2294" s="728" t="s">
        <v>2683</v>
      </c>
      <c r="D2294" s="811" t="s">
        <v>5087</v>
      </c>
      <c r="E2294" s="812" t="s">
        <v>2711</v>
      </c>
      <c r="F2294" s="728" t="s">
        <v>2678</v>
      </c>
      <c r="G2294" s="728" t="s">
        <v>1303</v>
      </c>
      <c r="H2294" s="728" t="s">
        <v>661</v>
      </c>
      <c r="I2294" s="728" t="s">
        <v>3410</v>
      </c>
      <c r="J2294" s="728" t="s">
        <v>2131</v>
      </c>
      <c r="K2294" s="728" t="s">
        <v>3411</v>
      </c>
      <c r="L2294" s="729">
        <v>184.74</v>
      </c>
      <c r="M2294" s="729">
        <v>554.22</v>
      </c>
      <c r="N2294" s="728">
        <v>3</v>
      </c>
      <c r="O2294" s="813">
        <v>2</v>
      </c>
      <c r="P2294" s="729">
        <v>184.74</v>
      </c>
      <c r="Q2294" s="746">
        <v>0.33333333333333331</v>
      </c>
      <c r="R2294" s="728">
        <v>1</v>
      </c>
      <c r="S2294" s="746">
        <v>0.33333333333333331</v>
      </c>
      <c r="T2294" s="813">
        <v>1</v>
      </c>
      <c r="U2294" s="769">
        <v>0.5</v>
      </c>
    </row>
    <row r="2295" spans="1:21" ht="14.4" customHeight="1" x14ac:dyDescent="0.3">
      <c r="A2295" s="727">
        <v>32</v>
      </c>
      <c r="B2295" s="728" t="s">
        <v>2677</v>
      </c>
      <c r="C2295" s="728" t="s">
        <v>2683</v>
      </c>
      <c r="D2295" s="811" t="s">
        <v>5087</v>
      </c>
      <c r="E2295" s="812" t="s">
        <v>2711</v>
      </c>
      <c r="F2295" s="728" t="s">
        <v>2678</v>
      </c>
      <c r="G2295" s="728" t="s">
        <v>2877</v>
      </c>
      <c r="H2295" s="728" t="s">
        <v>661</v>
      </c>
      <c r="I2295" s="728" t="s">
        <v>2357</v>
      </c>
      <c r="J2295" s="728" t="s">
        <v>1325</v>
      </c>
      <c r="K2295" s="728" t="s">
        <v>2358</v>
      </c>
      <c r="L2295" s="729">
        <v>0</v>
      </c>
      <c r="M2295" s="729">
        <v>0</v>
      </c>
      <c r="N2295" s="728">
        <v>1</v>
      </c>
      <c r="O2295" s="813">
        <v>1</v>
      </c>
      <c r="P2295" s="729">
        <v>0</v>
      </c>
      <c r="Q2295" s="746"/>
      <c r="R2295" s="728">
        <v>1</v>
      </c>
      <c r="S2295" s="746">
        <v>1</v>
      </c>
      <c r="T2295" s="813">
        <v>1</v>
      </c>
      <c r="U2295" s="769">
        <v>1</v>
      </c>
    </row>
    <row r="2296" spans="1:21" ht="14.4" customHeight="1" x14ac:dyDescent="0.3">
      <c r="A2296" s="727">
        <v>32</v>
      </c>
      <c r="B2296" s="728" t="s">
        <v>2677</v>
      </c>
      <c r="C2296" s="728" t="s">
        <v>2683</v>
      </c>
      <c r="D2296" s="811" t="s">
        <v>5087</v>
      </c>
      <c r="E2296" s="812" t="s">
        <v>2711</v>
      </c>
      <c r="F2296" s="728" t="s">
        <v>2678</v>
      </c>
      <c r="G2296" s="728" t="s">
        <v>2877</v>
      </c>
      <c r="H2296" s="728" t="s">
        <v>661</v>
      </c>
      <c r="I2296" s="728" t="s">
        <v>2359</v>
      </c>
      <c r="J2296" s="728" t="s">
        <v>1325</v>
      </c>
      <c r="K2296" s="728" t="s">
        <v>2360</v>
      </c>
      <c r="L2296" s="729">
        <v>0</v>
      </c>
      <c r="M2296" s="729">
        <v>0</v>
      </c>
      <c r="N2296" s="728">
        <v>6</v>
      </c>
      <c r="O2296" s="813">
        <v>4.5</v>
      </c>
      <c r="P2296" s="729">
        <v>0</v>
      </c>
      <c r="Q2296" s="746"/>
      <c r="R2296" s="728">
        <v>3</v>
      </c>
      <c r="S2296" s="746">
        <v>0.5</v>
      </c>
      <c r="T2296" s="813">
        <v>2</v>
      </c>
      <c r="U2296" s="769">
        <v>0.44444444444444442</v>
      </c>
    </row>
    <row r="2297" spans="1:21" ht="14.4" customHeight="1" x14ac:dyDescent="0.3">
      <c r="A2297" s="727">
        <v>32</v>
      </c>
      <c r="B2297" s="728" t="s">
        <v>2677</v>
      </c>
      <c r="C2297" s="728" t="s">
        <v>2683</v>
      </c>
      <c r="D2297" s="811" t="s">
        <v>5087</v>
      </c>
      <c r="E2297" s="812" t="s">
        <v>2711</v>
      </c>
      <c r="F2297" s="728" t="s">
        <v>2678</v>
      </c>
      <c r="G2297" s="728" t="s">
        <v>2877</v>
      </c>
      <c r="H2297" s="728" t="s">
        <v>568</v>
      </c>
      <c r="I2297" s="728" t="s">
        <v>4582</v>
      </c>
      <c r="J2297" s="728" t="s">
        <v>4583</v>
      </c>
      <c r="K2297" s="728" t="s">
        <v>2187</v>
      </c>
      <c r="L2297" s="729">
        <v>0</v>
      </c>
      <c r="M2297" s="729">
        <v>0</v>
      </c>
      <c r="N2297" s="728">
        <v>2</v>
      </c>
      <c r="O2297" s="813">
        <v>1</v>
      </c>
      <c r="P2297" s="729"/>
      <c r="Q2297" s="746"/>
      <c r="R2297" s="728"/>
      <c r="S2297" s="746">
        <v>0</v>
      </c>
      <c r="T2297" s="813"/>
      <c r="U2297" s="769">
        <v>0</v>
      </c>
    </row>
    <row r="2298" spans="1:21" ht="14.4" customHeight="1" x14ac:dyDescent="0.3">
      <c r="A2298" s="727">
        <v>32</v>
      </c>
      <c r="B2298" s="728" t="s">
        <v>2677</v>
      </c>
      <c r="C2298" s="728" t="s">
        <v>2683</v>
      </c>
      <c r="D2298" s="811" t="s">
        <v>5087</v>
      </c>
      <c r="E2298" s="812" t="s">
        <v>2711</v>
      </c>
      <c r="F2298" s="728" t="s">
        <v>2678</v>
      </c>
      <c r="G2298" s="728" t="s">
        <v>2877</v>
      </c>
      <c r="H2298" s="728" t="s">
        <v>568</v>
      </c>
      <c r="I2298" s="728" t="s">
        <v>4584</v>
      </c>
      <c r="J2298" s="728" t="s">
        <v>2362</v>
      </c>
      <c r="K2298" s="728" t="s">
        <v>2394</v>
      </c>
      <c r="L2298" s="729">
        <v>0</v>
      </c>
      <c r="M2298" s="729">
        <v>0</v>
      </c>
      <c r="N2298" s="728">
        <v>1</v>
      </c>
      <c r="O2298" s="813">
        <v>1</v>
      </c>
      <c r="P2298" s="729"/>
      <c r="Q2298" s="746"/>
      <c r="R2298" s="728"/>
      <c r="S2298" s="746">
        <v>0</v>
      </c>
      <c r="T2298" s="813"/>
      <c r="U2298" s="769">
        <v>0</v>
      </c>
    </row>
    <row r="2299" spans="1:21" ht="14.4" customHeight="1" x14ac:dyDescent="0.3">
      <c r="A2299" s="727">
        <v>32</v>
      </c>
      <c r="B2299" s="728" t="s">
        <v>2677</v>
      </c>
      <c r="C2299" s="728" t="s">
        <v>2683</v>
      </c>
      <c r="D2299" s="811" t="s">
        <v>5087</v>
      </c>
      <c r="E2299" s="812" t="s">
        <v>2711</v>
      </c>
      <c r="F2299" s="728" t="s">
        <v>2678</v>
      </c>
      <c r="G2299" s="728" t="s">
        <v>3581</v>
      </c>
      <c r="H2299" s="728" t="s">
        <v>568</v>
      </c>
      <c r="I2299" s="728" t="s">
        <v>3582</v>
      </c>
      <c r="J2299" s="728" t="s">
        <v>3583</v>
      </c>
      <c r="K2299" s="728" t="s">
        <v>3584</v>
      </c>
      <c r="L2299" s="729">
        <v>277.70999999999998</v>
      </c>
      <c r="M2299" s="729">
        <v>833.12999999999988</v>
      </c>
      <c r="N2299" s="728">
        <v>3</v>
      </c>
      <c r="O2299" s="813">
        <v>1</v>
      </c>
      <c r="P2299" s="729"/>
      <c r="Q2299" s="746">
        <v>0</v>
      </c>
      <c r="R2299" s="728"/>
      <c r="S2299" s="746">
        <v>0</v>
      </c>
      <c r="T2299" s="813"/>
      <c r="U2299" s="769">
        <v>0</v>
      </c>
    </row>
    <row r="2300" spans="1:21" ht="14.4" customHeight="1" x14ac:dyDescent="0.3">
      <c r="A2300" s="727">
        <v>32</v>
      </c>
      <c r="B2300" s="728" t="s">
        <v>2677</v>
      </c>
      <c r="C2300" s="728" t="s">
        <v>2683</v>
      </c>
      <c r="D2300" s="811" t="s">
        <v>5087</v>
      </c>
      <c r="E2300" s="812" t="s">
        <v>2711</v>
      </c>
      <c r="F2300" s="728" t="s">
        <v>2678</v>
      </c>
      <c r="G2300" s="728" t="s">
        <v>3655</v>
      </c>
      <c r="H2300" s="728" t="s">
        <v>661</v>
      </c>
      <c r="I2300" s="728" t="s">
        <v>4485</v>
      </c>
      <c r="J2300" s="728" t="s">
        <v>3657</v>
      </c>
      <c r="K2300" s="728" t="s">
        <v>4486</v>
      </c>
      <c r="L2300" s="729">
        <v>2669.75</v>
      </c>
      <c r="M2300" s="729">
        <v>2669.75</v>
      </c>
      <c r="N2300" s="728">
        <v>1</v>
      </c>
      <c r="O2300" s="813">
        <v>1</v>
      </c>
      <c r="P2300" s="729">
        <v>2669.75</v>
      </c>
      <c r="Q2300" s="746">
        <v>1</v>
      </c>
      <c r="R2300" s="728">
        <v>1</v>
      </c>
      <c r="S2300" s="746">
        <v>1</v>
      </c>
      <c r="T2300" s="813">
        <v>1</v>
      </c>
      <c r="U2300" s="769">
        <v>1</v>
      </c>
    </row>
    <row r="2301" spans="1:21" ht="14.4" customHeight="1" x14ac:dyDescent="0.3">
      <c r="A2301" s="727">
        <v>32</v>
      </c>
      <c r="B2301" s="728" t="s">
        <v>2677</v>
      </c>
      <c r="C2301" s="728" t="s">
        <v>2683</v>
      </c>
      <c r="D2301" s="811" t="s">
        <v>5087</v>
      </c>
      <c r="E2301" s="812" t="s">
        <v>2711</v>
      </c>
      <c r="F2301" s="728" t="s">
        <v>2678</v>
      </c>
      <c r="G2301" s="728" t="s">
        <v>3250</v>
      </c>
      <c r="H2301" s="728" t="s">
        <v>568</v>
      </c>
      <c r="I2301" s="728" t="s">
        <v>2264</v>
      </c>
      <c r="J2301" s="728" t="s">
        <v>2265</v>
      </c>
      <c r="K2301" s="728" t="s">
        <v>2266</v>
      </c>
      <c r="L2301" s="729">
        <v>11800.32</v>
      </c>
      <c r="M2301" s="729">
        <v>11800.32</v>
      </c>
      <c r="N2301" s="728">
        <v>1</v>
      </c>
      <c r="O2301" s="813">
        <v>1</v>
      </c>
      <c r="P2301" s="729">
        <v>11800.32</v>
      </c>
      <c r="Q2301" s="746">
        <v>1</v>
      </c>
      <c r="R2301" s="728">
        <v>1</v>
      </c>
      <c r="S2301" s="746">
        <v>1</v>
      </c>
      <c r="T2301" s="813">
        <v>1</v>
      </c>
      <c r="U2301" s="769">
        <v>1</v>
      </c>
    </row>
    <row r="2302" spans="1:21" ht="14.4" customHeight="1" x14ac:dyDescent="0.3">
      <c r="A2302" s="727">
        <v>32</v>
      </c>
      <c r="B2302" s="728" t="s">
        <v>2677</v>
      </c>
      <c r="C2302" s="728" t="s">
        <v>2683</v>
      </c>
      <c r="D2302" s="811" t="s">
        <v>5087</v>
      </c>
      <c r="E2302" s="812" t="s">
        <v>2711</v>
      </c>
      <c r="F2302" s="728" t="s">
        <v>2678</v>
      </c>
      <c r="G2302" s="728" t="s">
        <v>3660</v>
      </c>
      <c r="H2302" s="728" t="s">
        <v>568</v>
      </c>
      <c r="I2302" s="728" t="s">
        <v>3663</v>
      </c>
      <c r="J2302" s="728" t="s">
        <v>3662</v>
      </c>
      <c r="K2302" s="728" t="s">
        <v>3664</v>
      </c>
      <c r="L2302" s="729">
        <v>7464.05</v>
      </c>
      <c r="M2302" s="729">
        <v>7464.05</v>
      </c>
      <c r="N2302" s="728">
        <v>1</v>
      </c>
      <c r="O2302" s="813">
        <v>0.5</v>
      </c>
      <c r="P2302" s="729">
        <v>7464.05</v>
      </c>
      <c r="Q2302" s="746">
        <v>1</v>
      </c>
      <c r="R2302" s="728">
        <v>1</v>
      </c>
      <c r="S2302" s="746">
        <v>1</v>
      </c>
      <c r="T2302" s="813">
        <v>0.5</v>
      </c>
      <c r="U2302" s="769">
        <v>1</v>
      </c>
    </row>
    <row r="2303" spans="1:21" ht="14.4" customHeight="1" x14ac:dyDescent="0.3">
      <c r="A2303" s="727">
        <v>32</v>
      </c>
      <c r="B2303" s="728" t="s">
        <v>2677</v>
      </c>
      <c r="C2303" s="728" t="s">
        <v>2683</v>
      </c>
      <c r="D2303" s="811" t="s">
        <v>5087</v>
      </c>
      <c r="E2303" s="812" t="s">
        <v>2711</v>
      </c>
      <c r="F2303" s="728" t="s">
        <v>2678</v>
      </c>
      <c r="G2303" s="728" t="s">
        <v>3251</v>
      </c>
      <c r="H2303" s="728" t="s">
        <v>568</v>
      </c>
      <c r="I2303" s="728" t="s">
        <v>3254</v>
      </c>
      <c r="J2303" s="728" t="s">
        <v>1310</v>
      </c>
      <c r="K2303" s="728" t="s">
        <v>1311</v>
      </c>
      <c r="L2303" s="729">
        <v>50.32</v>
      </c>
      <c r="M2303" s="729">
        <v>100.64</v>
      </c>
      <c r="N2303" s="728">
        <v>2</v>
      </c>
      <c r="O2303" s="813">
        <v>0.5</v>
      </c>
      <c r="P2303" s="729">
        <v>100.64</v>
      </c>
      <c r="Q2303" s="746">
        <v>1</v>
      </c>
      <c r="R2303" s="728">
        <v>2</v>
      </c>
      <c r="S2303" s="746">
        <v>1</v>
      </c>
      <c r="T2303" s="813">
        <v>0.5</v>
      </c>
      <c r="U2303" s="769">
        <v>1</v>
      </c>
    </row>
    <row r="2304" spans="1:21" ht="14.4" customHeight="1" x14ac:dyDescent="0.3">
      <c r="A2304" s="727">
        <v>32</v>
      </c>
      <c r="B2304" s="728" t="s">
        <v>2677</v>
      </c>
      <c r="C2304" s="728" t="s">
        <v>2683</v>
      </c>
      <c r="D2304" s="811" t="s">
        <v>5087</v>
      </c>
      <c r="E2304" s="812" t="s">
        <v>2711</v>
      </c>
      <c r="F2304" s="728" t="s">
        <v>2678</v>
      </c>
      <c r="G2304" s="728" t="s">
        <v>3251</v>
      </c>
      <c r="H2304" s="728" t="s">
        <v>568</v>
      </c>
      <c r="I2304" s="728" t="s">
        <v>3422</v>
      </c>
      <c r="J2304" s="728" t="s">
        <v>1310</v>
      </c>
      <c r="K2304" s="728" t="s">
        <v>3253</v>
      </c>
      <c r="L2304" s="729">
        <v>50.32</v>
      </c>
      <c r="M2304" s="729">
        <v>201.28</v>
      </c>
      <c r="N2304" s="728">
        <v>4</v>
      </c>
      <c r="O2304" s="813">
        <v>1</v>
      </c>
      <c r="P2304" s="729">
        <v>100.64</v>
      </c>
      <c r="Q2304" s="746">
        <v>0.5</v>
      </c>
      <c r="R2304" s="728">
        <v>2</v>
      </c>
      <c r="S2304" s="746">
        <v>0.5</v>
      </c>
      <c r="T2304" s="813">
        <v>0.5</v>
      </c>
      <c r="U2304" s="769">
        <v>0.5</v>
      </c>
    </row>
    <row r="2305" spans="1:21" ht="14.4" customHeight="1" x14ac:dyDescent="0.3">
      <c r="A2305" s="727">
        <v>32</v>
      </c>
      <c r="B2305" s="728" t="s">
        <v>2677</v>
      </c>
      <c r="C2305" s="728" t="s">
        <v>2683</v>
      </c>
      <c r="D2305" s="811" t="s">
        <v>5087</v>
      </c>
      <c r="E2305" s="812" t="s">
        <v>2711</v>
      </c>
      <c r="F2305" s="728" t="s">
        <v>2678</v>
      </c>
      <c r="G2305" s="728" t="s">
        <v>3251</v>
      </c>
      <c r="H2305" s="728" t="s">
        <v>568</v>
      </c>
      <c r="I2305" s="728" t="s">
        <v>3668</v>
      </c>
      <c r="J2305" s="728" t="s">
        <v>3666</v>
      </c>
      <c r="K2305" s="728" t="s">
        <v>3669</v>
      </c>
      <c r="L2305" s="729">
        <v>199.89</v>
      </c>
      <c r="M2305" s="729">
        <v>399.78</v>
      </c>
      <c r="N2305" s="728">
        <v>2</v>
      </c>
      <c r="O2305" s="813">
        <v>1</v>
      </c>
      <c r="P2305" s="729">
        <v>399.78</v>
      </c>
      <c r="Q2305" s="746">
        <v>1</v>
      </c>
      <c r="R2305" s="728">
        <v>2</v>
      </c>
      <c r="S2305" s="746">
        <v>1</v>
      </c>
      <c r="T2305" s="813">
        <v>1</v>
      </c>
      <c r="U2305" s="769">
        <v>1</v>
      </c>
    </row>
    <row r="2306" spans="1:21" ht="14.4" customHeight="1" x14ac:dyDescent="0.3">
      <c r="A2306" s="727">
        <v>32</v>
      </c>
      <c r="B2306" s="728" t="s">
        <v>2677</v>
      </c>
      <c r="C2306" s="728" t="s">
        <v>2683</v>
      </c>
      <c r="D2306" s="811" t="s">
        <v>5087</v>
      </c>
      <c r="E2306" s="812" t="s">
        <v>2711</v>
      </c>
      <c r="F2306" s="728" t="s">
        <v>2679</v>
      </c>
      <c r="G2306" s="728" t="s">
        <v>3172</v>
      </c>
      <c r="H2306" s="728" t="s">
        <v>568</v>
      </c>
      <c r="I2306" s="728" t="s">
        <v>4118</v>
      </c>
      <c r="J2306" s="728" t="s">
        <v>2700</v>
      </c>
      <c r="K2306" s="728"/>
      <c r="L2306" s="729">
        <v>0</v>
      </c>
      <c r="M2306" s="729">
        <v>0</v>
      </c>
      <c r="N2306" s="728">
        <v>3</v>
      </c>
      <c r="O2306" s="813">
        <v>3</v>
      </c>
      <c r="P2306" s="729">
        <v>0</v>
      </c>
      <c r="Q2306" s="746"/>
      <c r="R2306" s="728">
        <v>2</v>
      </c>
      <c r="S2306" s="746">
        <v>0.66666666666666663</v>
      </c>
      <c r="T2306" s="813">
        <v>2</v>
      </c>
      <c r="U2306" s="769">
        <v>0.66666666666666663</v>
      </c>
    </row>
    <row r="2307" spans="1:21" ht="14.4" customHeight="1" x14ac:dyDescent="0.3">
      <c r="A2307" s="727">
        <v>32</v>
      </c>
      <c r="B2307" s="728" t="s">
        <v>2677</v>
      </c>
      <c r="C2307" s="728" t="s">
        <v>2683</v>
      </c>
      <c r="D2307" s="811" t="s">
        <v>5087</v>
      </c>
      <c r="E2307" s="812" t="s">
        <v>2711</v>
      </c>
      <c r="F2307" s="728" t="s">
        <v>2679</v>
      </c>
      <c r="G2307" s="728" t="s">
        <v>3172</v>
      </c>
      <c r="H2307" s="728" t="s">
        <v>568</v>
      </c>
      <c r="I2307" s="728" t="s">
        <v>4585</v>
      </c>
      <c r="J2307" s="728" t="s">
        <v>2700</v>
      </c>
      <c r="K2307" s="728"/>
      <c r="L2307" s="729">
        <v>0</v>
      </c>
      <c r="M2307" s="729">
        <v>0</v>
      </c>
      <c r="N2307" s="728">
        <v>1</v>
      </c>
      <c r="O2307" s="813">
        <v>0.5</v>
      </c>
      <c r="P2307" s="729">
        <v>0</v>
      </c>
      <c r="Q2307" s="746"/>
      <c r="R2307" s="728">
        <v>1</v>
      </c>
      <c r="S2307" s="746">
        <v>1</v>
      </c>
      <c r="T2307" s="813">
        <v>0.5</v>
      </c>
      <c r="U2307" s="769">
        <v>1</v>
      </c>
    </row>
    <row r="2308" spans="1:21" ht="14.4" customHeight="1" x14ac:dyDescent="0.3">
      <c r="A2308" s="727">
        <v>32</v>
      </c>
      <c r="B2308" s="728" t="s">
        <v>2677</v>
      </c>
      <c r="C2308" s="728" t="s">
        <v>2683</v>
      </c>
      <c r="D2308" s="811" t="s">
        <v>5087</v>
      </c>
      <c r="E2308" s="812" t="s">
        <v>2711</v>
      </c>
      <c r="F2308" s="728" t="s">
        <v>2679</v>
      </c>
      <c r="G2308" s="728" t="s">
        <v>3172</v>
      </c>
      <c r="H2308" s="728" t="s">
        <v>568</v>
      </c>
      <c r="I2308" s="728" t="s">
        <v>4586</v>
      </c>
      <c r="J2308" s="728" t="s">
        <v>2700</v>
      </c>
      <c r="K2308" s="728"/>
      <c r="L2308" s="729">
        <v>0</v>
      </c>
      <c r="M2308" s="729">
        <v>0</v>
      </c>
      <c r="N2308" s="728">
        <v>1</v>
      </c>
      <c r="O2308" s="813">
        <v>1</v>
      </c>
      <c r="P2308" s="729">
        <v>0</v>
      </c>
      <c r="Q2308" s="746"/>
      <c r="R2308" s="728">
        <v>1</v>
      </c>
      <c r="S2308" s="746">
        <v>1</v>
      </c>
      <c r="T2308" s="813">
        <v>1</v>
      </c>
      <c r="U2308" s="769">
        <v>1</v>
      </c>
    </row>
    <row r="2309" spans="1:21" ht="14.4" customHeight="1" x14ac:dyDescent="0.3">
      <c r="A2309" s="727">
        <v>32</v>
      </c>
      <c r="B2309" s="728" t="s">
        <v>2677</v>
      </c>
      <c r="C2309" s="728" t="s">
        <v>2683</v>
      </c>
      <c r="D2309" s="811" t="s">
        <v>5087</v>
      </c>
      <c r="E2309" s="812" t="s">
        <v>2711</v>
      </c>
      <c r="F2309" s="728" t="s">
        <v>2680</v>
      </c>
      <c r="G2309" s="728" t="s">
        <v>3174</v>
      </c>
      <c r="H2309" s="728" t="s">
        <v>568</v>
      </c>
      <c r="I2309" s="728" t="s">
        <v>3175</v>
      </c>
      <c r="J2309" s="728" t="s">
        <v>3176</v>
      </c>
      <c r="K2309" s="728" t="s">
        <v>3177</v>
      </c>
      <c r="L2309" s="729">
        <v>1000</v>
      </c>
      <c r="M2309" s="729">
        <v>1000</v>
      </c>
      <c r="N2309" s="728">
        <v>1</v>
      </c>
      <c r="O2309" s="813">
        <v>1</v>
      </c>
      <c r="P2309" s="729"/>
      <c r="Q2309" s="746">
        <v>0</v>
      </c>
      <c r="R2309" s="728"/>
      <c r="S2309" s="746">
        <v>0</v>
      </c>
      <c r="T2309" s="813"/>
      <c r="U2309" s="769">
        <v>0</v>
      </c>
    </row>
    <row r="2310" spans="1:21" ht="14.4" customHeight="1" x14ac:dyDescent="0.3">
      <c r="A2310" s="727">
        <v>32</v>
      </c>
      <c r="B2310" s="728" t="s">
        <v>2677</v>
      </c>
      <c r="C2310" s="728" t="s">
        <v>2683</v>
      </c>
      <c r="D2310" s="811" t="s">
        <v>5087</v>
      </c>
      <c r="E2310" s="812" t="s">
        <v>2712</v>
      </c>
      <c r="F2310" s="728" t="s">
        <v>2678</v>
      </c>
      <c r="G2310" s="728" t="s">
        <v>2724</v>
      </c>
      <c r="H2310" s="728" t="s">
        <v>568</v>
      </c>
      <c r="I2310" s="728" t="s">
        <v>2785</v>
      </c>
      <c r="J2310" s="728" t="s">
        <v>2726</v>
      </c>
      <c r="K2310" s="728" t="s">
        <v>2786</v>
      </c>
      <c r="L2310" s="729">
        <v>1295.6400000000001</v>
      </c>
      <c r="M2310" s="729">
        <v>15547.680000000002</v>
      </c>
      <c r="N2310" s="728">
        <v>12</v>
      </c>
      <c r="O2310" s="813">
        <v>7</v>
      </c>
      <c r="P2310" s="729">
        <v>9069.4800000000014</v>
      </c>
      <c r="Q2310" s="746">
        <v>0.58333333333333337</v>
      </c>
      <c r="R2310" s="728">
        <v>7</v>
      </c>
      <c r="S2310" s="746">
        <v>0.58333333333333337</v>
      </c>
      <c r="T2310" s="813">
        <v>4.5</v>
      </c>
      <c r="U2310" s="769">
        <v>0.6428571428571429</v>
      </c>
    </row>
    <row r="2311" spans="1:21" ht="14.4" customHeight="1" x14ac:dyDescent="0.3">
      <c r="A2311" s="727">
        <v>32</v>
      </c>
      <c r="B2311" s="728" t="s">
        <v>2677</v>
      </c>
      <c r="C2311" s="728" t="s">
        <v>2683</v>
      </c>
      <c r="D2311" s="811" t="s">
        <v>5087</v>
      </c>
      <c r="E2311" s="812" t="s">
        <v>2712</v>
      </c>
      <c r="F2311" s="728" t="s">
        <v>2678</v>
      </c>
      <c r="G2311" s="728" t="s">
        <v>2724</v>
      </c>
      <c r="H2311" s="728" t="s">
        <v>568</v>
      </c>
      <c r="I2311" s="728" t="s">
        <v>2736</v>
      </c>
      <c r="J2311" s="728" t="s">
        <v>944</v>
      </c>
      <c r="K2311" s="728" t="s">
        <v>2737</v>
      </c>
      <c r="L2311" s="729">
        <v>462.73</v>
      </c>
      <c r="M2311" s="729">
        <v>2313.65</v>
      </c>
      <c r="N2311" s="728">
        <v>5</v>
      </c>
      <c r="O2311" s="813">
        <v>2</v>
      </c>
      <c r="P2311" s="729">
        <v>2313.65</v>
      </c>
      <c r="Q2311" s="746">
        <v>1</v>
      </c>
      <c r="R2311" s="728">
        <v>5</v>
      </c>
      <c r="S2311" s="746">
        <v>1</v>
      </c>
      <c r="T2311" s="813">
        <v>2</v>
      </c>
      <c r="U2311" s="769">
        <v>1</v>
      </c>
    </row>
    <row r="2312" spans="1:21" ht="14.4" customHeight="1" x14ac:dyDescent="0.3">
      <c r="A2312" s="727">
        <v>32</v>
      </c>
      <c r="B2312" s="728" t="s">
        <v>2677</v>
      </c>
      <c r="C2312" s="728" t="s">
        <v>2683</v>
      </c>
      <c r="D2312" s="811" t="s">
        <v>5087</v>
      </c>
      <c r="E2312" s="812" t="s">
        <v>2712</v>
      </c>
      <c r="F2312" s="728" t="s">
        <v>2678</v>
      </c>
      <c r="G2312" s="728" t="s">
        <v>2724</v>
      </c>
      <c r="H2312" s="728" t="s">
        <v>568</v>
      </c>
      <c r="I2312" s="728" t="s">
        <v>2787</v>
      </c>
      <c r="J2312" s="728" t="s">
        <v>942</v>
      </c>
      <c r="K2312" s="728" t="s">
        <v>2727</v>
      </c>
      <c r="L2312" s="729">
        <v>263.26</v>
      </c>
      <c r="M2312" s="729">
        <v>3948.8999999999996</v>
      </c>
      <c r="N2312" s="728">
        <v>15</v>
      </c>
      <c r="O2312" s="813">
        <v>2</v>
      </c>
      <c r="P2312" s="729"/>
      <c r="Q2312" s="746">
        <v>0</v>
      </c>
      <c r="R2312" s="728"/>
      <c r="S2312" s="746">
        <v>0</v>
      </c>
      <c r="T2312" s="813"/>
      <c r="U2312" s="769">
        <v>0</v>
      </c>
    </row>
    <row r="2313" spans="1:21" ht="14.4" customHeight="1" x14ac:dyDescent="0.3">
      <c r="A2313" s="727">
        <v>32</v>
      </c>
      <c r="B2313" s="728" t="s">
        <v>2677</v>
      </c>
      <c r="C2313" s="728" t="s">
        <v>2683</v>
      </c>
      <c r="D2313" s="811" t="s">
        <v>5087</v>
      </c>
      <c r="E2313" s="812" t="s">
        <v>2712</v>
      </c>
      <c r="F2313" s="728" t="s">
        <v>2678</v>
      </c>
      <c r="G2313" s="728" t="s">
        <v>2728</v>
      </c>
      <c r="H2313" s="728" t="s">
        <v>568</v>
      </c>
      <c r="I2313" s="728" t="s">
        <v>3436</v>
      </c>
      <c r="J2313" s="728" t="s">
        <v>3435</v>
      </c>
      <c r="K2313" s="728" t="s">
        <v>2761</v>
      </c>
      <c r="L2313" s="729">
        <v>72.55</v>
      </c>
      <c r="M2313" s="729">
        <v>362.75</v>
      </c>
      <c r="N2313" s="728">
        <v>5</v>
      </c>
      <c r="O2313" s="813">
        <v>2</v>
      </c>
      <c r="P2313" s="729">
        <v>145.1</v>
      </c>
      <c r="Q2313" s="746">
        <v>0.39999999999999997</v>
      </c>
      <c r="R2313" s="728">
        <v>2</v>
      </c>
      <c r="S2313" s="746">
        <v>0.4</v>
      </c>
      <c r="T2313" s="813">
        <v>0.5</v>
      </c>
      <c r="U2313" s="769">
        <v>0.25</v>
      </c>
    </row>
    <row r="2314" spans="1:21" ht="14.4" customHeight="1" x14ac:dyDescent="0.3">
      <c r="A2314" s="727">
        <v>32</v>
      </c>
      <c r="B2314" s="728" t="s">
        <v>2677</v>
      </c>
      <c r="C2314" s="728" t="s">
        <v>2683</v>
      </c>
      <c r="D2314" s="811" t="s">
        <v>5087</v>
      </c>
      <c r="E2314" s="812" t="s">
        <v>2712</v>
      </c>
      <c r="F2314" s="728" t="s">
        <v>2678</v>
      </c>
      <c r="G2314" s="728" t="s">
        <v>2728</v>
      </c>
      <c r="H2314" s="728" t="s">
        <v>568</v>
      </c>
      <c r="I2314" s="728" t="s">
        <v>3034</v>
      </c>
      <c r="J2314" s="728" t="s">
        <v>1100</v>
      </c>
      <c r="K2314" s="728" t="s">
        <v>2761</v>
      </c>
      <c r="L2314" s="729">
        <v>0</v>
      </c>
      <c r="M2314" s="729">
        <v>0</v>
      </c>
      <c r="N2314" s="728">
        <v>2</v>
      </c>
      <c r="O2314" s="813">
        <v>2</v>
      </c>
      <c r="P2314" s="729">
        <v>0</v>
      </c>
      <c r="Q2314" s="746"/>
      <c r="R2314" s="728">
        <v>1</v>
      </c>
      <c r="S2314" s="746">
        <v>0.5</v>
      </c>
      <c r="T2314" s="813">
        <v>1</v>
      </c>
      <c r="U2314" s="769">
        <v>0.5</v>
      </c>
    </row>
    <row r="2315" spans="1:21" ht="14.4" customHeight="1" x14ac:dyDescent="0.3">
      <c r="A2315" s="727">
        <v>32</v>
      </c>
      <c r="B2315" s="728" t="s">
        <v>2677</v>
      </c>
      <c r="C2315" s="728" t="s">
        <v>2683</v>
      </c>
      <c r="D2315" s="811" t="s">
        <v>5087</v>
      </c>
      <c r="E2315" s="812" t="s">
        <v>2712</v>
      </c>
      <c r="F2315" s="728" t="s">
        <v>2678</v>
      </c>
      <c r="G2315" s="728" t="s">
        <v>2728</v>
      </c>
      <c r="H2315" s="728" t="s">
        <v>568</v>
      </c>
      <c r="I2315" s="728" t="s">
        <v>2300</v>
      </c>
      <c r="J2315" s="728" t="s">
        <v>1102</v>
      </c>
      <c r="K2315" s="728" t="s">
        <v>2301</v>
      </c>
      <c r="L2315" s="729">
        <v>65.28</v>
      </c>
      <c r="M2315" s="729">
        <v>195.84</v>
      </c>
      <c r="N2315" s="728">
        <v>3</v>
      </c>
      <c r="O2315" s="813">
        <v>1.5</v>
      </c>
      <c r="P2315" s="729">
        <v>130.56</v>
      </c>
      <c r="Q2315" s="746">
        <v>0.66666666666666663</v>
      </c>
      <c r="R2315" s="728">
        <v>2</v>
      </c>
      <c r="S2315" s="746">
        <v>0.66666666666666663</v>
      </c>
      <c r="T2315" s="813">
        <v>1</v>
      </c>
      <c r="U2315" s="769">
        <v>0.66666666666666663</v>
      </c>
    </row>
    <row r="2316" spans="1:21" ht="14.4" customHeight="1" x14ac:dyDescent="0.3">
      <c r="A2316" s="727">
        <v>32</v>
      </c>
      <c r="B2316" s="728" t="s">
        <v>2677</v>
      </c>
      <c r="C2316" s="728" t="s">
        <v>2683</v>
      </c>
      <c r="D2316" s="811" t="s">
        <v>5087</v>
      </c>
      <c r="E2316" s="812" t="s">
        <v>2712</v>
      </c>
      <c r="F2316" s="728" t="s">
        <v>2678</v>
      </c>
      <c r="G2316" s="728" t="s">
        <v>2728</v>
      </c>
      <c r="H2316" s="728" t="s">
        <v>568</v>
      </c>
      <c r="I2316" s="728" t="s">
        <v>2880</v>
      </c>
      <c r="J2316" s="728" t="s">
        <v>1102</v>
      </c>
      <c r="K2316" s="728" t="s">
        <v>2881</v>
      </c>
      <c r="L2316" s="729">
        <v>0</v>
      </c>
      <c r="M2316" s="729">
        <v>0</v>
      </c>
      <c r="N2316" s="728">
        <v>4</v>
      </c>
      <c r="O2316" s="813">
        <v>2.5</v>
      </c>
      <c r="P2316" s="729">
        <v>0</v>
      </c>
      <c r="Q2316" s="746"/>
      <c r="R2316" s="728">
        <v>2</v>
      </c>
      <c r="S2316" s="746">
        <v>0.5</v>
      </c>
      <c r="T2316" s="813">
        <v>1</v>
      </c>
      <c r="U2316" s="769">
        <v>0.4</v>
      </c>
    </row>
    <row r="2317" spans="1:21" ht="14.4" customHeight="1" x14ac:dyDescent="0.3">
      <c r="A2317" s="727">
        <v>32</v>
      </c>
      <c r="B2317" s="728" t="s">
        <v>2677</v>
      </c>
      <c r="C2317" s="728" t="s">
        <v>2683</v>
      </c>
      <c r="D2317" s="811" t="s">
        <v>5087</v>
      </c>
      <c r="E2317" s="812" t="s">
        <v>2712</v>
      </c>
      <c r="F2317" s="728" t="s">
        <v>2678</v>
      </c>
      <c r="G2317" s="728" t="s">
        <v>2728</v>
      </c>
      <c r="H2317" s="728" t="s">
        <v>568</v>
      </c>
      <c r="I2317" s="728" t="s">
        <v>2302</v>
      </c>
      <c r="J2317" s="728" t="s">
        <v>1100</v>
      </c>
      <c r="K2317" s="728" t="s">
        <v>2303</v>
      </c>
      <c r="L2317" s="729">
        <v>36.270000000000003</v>
      </c>
      <c r="M2317" s="729">
        <v>326.43000000000006</v>
      </c>
      <c r="N2317" s="728">
        <v>9</v>
      </c>
      <c r="O2317" s="813">
        <v>4</v>
      </c>
      <c r="P2317" s="729">
        <v>181.35000000000002</v>
      </c>
      <c r="Q2317" s="746">
        <v>0.55555555555555547</v>
      </c>
      <c r="R2317" s="728">
        <v>5</v>
      </c>
      <c r="S2317" s="746">
        <v>0.55555555555555558</v>
      </c>
      <c r="T2317" s="813">
        <v>3</v>
      </c>
      <c r="U2317" s="769">
        <v>0.75</v>
      </c>
    </row>
    <row r="2318" spans="1:21" ht="14.4" customHeight="1" x14ac:dyDescent="0.3">
      <c r="A2318" s="727">
        <v>32</v>
      </c>
      <c r="B2318" s="728" t="s">
        <v>2677</v>
      </c>
      <c r="C2318" s="728" t="s">
        <v>2683</v>
      </c>
      <c r="D2318" s="811" t="s">
        <v>5087</v>
      </c>
      <c r="E2318" s="812" t="s">
        <v>2712</v>
      </c>
      <c r="F2318" s="728" t="s">
        <v>2678</v>
      </c>
      <c r="G2318" s="728" t="s">
        <v>2728</v>
      </c>
      <c r="H2318" s="728" t="s">
        <v>568</v>
      </c>
      <c r="I2318" s="728" t="s">
        <v>3259</v>
      </c>
      <c r="J2318" s="728" t="s">
        <v>1100</v>
      </c>
      <c r="K2318" s="728" t="s">
        <v>2303</v>
      </c>
      <c r="L2318" s="729">
        <v>36.270000000000003</v>
      </c>
      <c r="M2318" s="729">
        <v>36.270000000000003</v>
      </c>
      <c r="N2318" s="728">
        <v>1</v>
      </c>
      <c r="O2318" s="813">
        <v>0.5</v>
      </c>
      <c r="P2318" s="729"/>
      <c r="Q2318" s="746">
        <v>0</v>
      </c>
      <c r="R2318" s="728"/>
      <c r="S2318" s="746">
        <v>0</v>
      </c>
      <c r="T2318" s="813"/>
      <c r="U2318" s="769">
        <v>0</v>
      </c>
    </row>
    <row r="2319" spans="1:21" ht="14.4" customHeight="1" x14ac:dyDescent="0.3">
      <c r="A2319" s="727">
        <v>32</v>
      </c>
      <c r="B2319" s="728" t="s">
        <v>2677</v>
      </c>
      <c r="C2319" s="728" t="s">
        <v>2683</v>
      </c>
      <c r="D2319" s="811" t="s">
        <v>5087</v>
      </c>
      <c r="E2319" s="812" t="s">
        <v>2712</v>
      </c>
      <c r="F2319" s="728" t="s">
        <v>2678</v>
      </c>
      <c r="G2319" s="728" t="s">
        <v>2728</v>
      </c>
      <c r="H2319" s="728" t="s">
        <v>568</v>
      </c>
      <c r="I2319" s="728" t="s">
        <v>2738</v>
      </c>
      <c r="J2319" s="728" t="s">
        <v>1102</v>
      </c>
      <c r="K2319" s="728" t="s">
        <v>2739</v>
      </c>
      <c r="L2319" s="729">
        <v>121.75</v>
      </c>
      <c r="M2319" s="729">
        <v>730.5</v>
      </c>
      <c r="N2319" s="728">
        <v>6</v>
      </c>
      <c r="O2319" s="813">
        <v>5.5</v>
      </c>
      <c r="P2319" s="729">
        <v>365.25</v>
      </c>
      <c r="Q2319" s="746">
        <v>0.5</v>
      </c>
      <c r="R2319" s="728">
        <v>3</v>
      </c>
      <c r="S2319" s="746">
        <v>0.5</v>
      </c>
      <c r="T2319" s="813">
        <v>2.5</v>
      </c>
      <c r="U2319" s="769">
        <v>0.45454545454545453</v>
      </c>
    </row>
    <row r="2320" spans="1:21" ht="14.4" customHeight="1" x14ac:dyDescent="0.3">
      <c r="A2320" s="727">
        <v>32</v>
      </c>
      <c r="B2320" s="728" t="s">
        <v>2677</v>
      </c>
      <c r="C2320" s="728" t="s">
        <v>2683</v>
      </c>
      <c r="D2320" s="811" t="s">
        <v>5087</v>
      </c>
      <c r="E2320" s="812" t="s">
        <v>2712</v>
      </c>
      <c r="F2320" s="728" t="s">
        <v>2678</v>
      </c>
      <c r="G2320" s="728" t="s">
        <v>2728</v>
      </c>
      <c r="H2320" s="728" t="s">
        <v>568</v>
      </c>
      <c r="I2320" s="728" t="s">
        <v>3440</v>
      </c>
      <c r="J2320" s="728" t="s">
        <v>1100</v>
      </c>
      <c r="K2320" s="728" t="s">
        <v>2303</v>
      </c>
      <c r="L2320" s="729">
        <v>36.270000000000003</v>
      </c>
      <c r="M2320" s="729">
        <v>72.540000000000006</v>
      </c>
      <c r="N2320" s="728">
        <v>2</v>
      </c>
      <c r="O2320" s="813">
        <v>0.5</v>
      </c>
      <c r="P2320" s="729">
        <v>72.540000000000006</v>
      </c>
      <c r="Q2320" s="746">
        <v>1</v>
      </c>
      <c r="R2320" s="728">
        <v>2</v>
      </c>
      <c r="S2320" s="746">
        <v>1</v>
      </c>
      <c r="T2320" s="813">
        <v>0.5</v>
      </c>
      <c r="U2320" s="769">
        <v>1</v>
      </c>
    </row>
    <row r="2321" spans="1:21" ht="14.4" customHeight="1" x14ac:dyDescent="0.3">
      <c r="A2321" s="727">
        <v>32</v>
      </c>
      <c r="B2321" s="728" t="s">
        <v>2677</v>
      </c>
      <c r="C2321" s="728" t="s">
        <v>2683</v>
      </c>
      <c r="D2321" s="811" t="s">
        <v>5087</v>
      </c>
      <c r="E2321" s="812" t="s">
        <v>2712</v>
      </c>
      <c r="F2321" s="728" t="s">
        <v>2678</v>
      </c>
      <c r="G2321" s="728" t="s">
        <v>2728</v>
      </c>
      <c r="H2321" s="728" t="s">
        <v>661</v>
      </c>
      <c r="I2321" s="728" t="s">
        <v>3441</v>
      </c>
      <c r="J2321" s="728" t="s">
        <v>2741</v>
      </c>
      <c r="K2321" s="728" t="s">
        <v>2761</v>
      </c>
      <c r="L2321" s="729">
        <v>85.7</v>
      </c>
      <c r="M2321" s="729">
        <v>85.7</v>
      </c>
      <c r="N2321" s="728">
        <v>1</v>
      </c>
      <c r="O2321" s="813">
        <v>0.5</v>
      </c>
      <c r="P2321" s="729">
        <v>85.7</v>
      </c>
      <c r="Q2321" s="746">
        <v>1</v>
      </c>
      <c r="R2321" s="728">
        <v>1</v>
      </c>
      <c r="S2321" s="746">
        <v>1</v>
      </c>
      <c r="T2321" s="813">
        <v>0.5</v>
      </c>
      <c r="U2321" s="769">
        <v>1</v>
      </c>
    </row>
    <row r="2322" spans="1:21" ht="14.4" customHeight="1" x14ac:dyDescent="0.3">
      <c r="A2322" s="727">
        <v>32</v>
      </c>
      <c r="B2322" s="728" t="s">
        <v>2677</v>
      </c>
      <c r="C2322" s="728" t="s">
        <v>2683</v>
      </c>
      <c r="D2322" s="811" t="s">
        <v>5087</v>
      </c>
      <c r="E2322" s="812" t="s">
        <v>2712</v>
      </c>
      <c r="F2322" s="728" t="s">
        <v>2678</v>
      </c>
      <c r="G2322" s="728" t="s">
        <v>2728</v>
      </c>
      <c r="H2322" s="728" t="s">
        <v>661</v>
      </c>
      <c r="I2322" s="728" t="s">
        <v>2740</v>
      </c>
      <c r="J2322" s="728" t="s">
        <v>2741</v>
      </c>
      <c r="K2322" s="728" t="s">
        <v>2301</v>
      </c>
      <c r="L2322" s="729">
        <v>40.58</v>
      </c>
      <c r="M2322" s="729">
        <v>81.16</v>
      </c>
      <c r="N2322" s="728">
        <v>2</v>
      </c>
      <c r="O2322" s="813">
        <v>1</v>
      </c>
      <c r="P2322" s="729"/>
      <c r="Q2322" s="746">
        <v>0</v>
      </c>
      <c r="R2322" s="728"/>
      <c r="S2322" s="746">
        <v>0</v>
      </c>
      <c r="T2322" s="813"/>
      <c r="U2322" s="769">
        <v>0</v>
      </c>
    </row>
    <row r="2323" spans="1:21" ht="14.4" customHeight="1" x14ac:dyDescent="0.3">
      <c r="A2323" s="727">
        <v>32</v>
      </c>
      <c r="B2323" s="728" t="s">
        <v>2677</v>
      </c>
      <c r="C2323" s="728" t="s">
        <v>2683</v>
      </c>
      <c r="D2323" s="811" t="s">
        <v>5087</v>
      </c>
      <c r="E2323" s="812" t="s">
        <v>2712</v>
      </c>
      <c r="F2323" s="728" t="s">
        <v>2678</v>
      </c>
      <c r="G2323" s="728" t="s">
        <v>3261</v>
      </c>
      <c r="H2323" s="728" t="s">
        <v>661</v>
      </c>
      <c r="I2323" s="728" t="s">
        <v>2539</v>
      </c>
      <c r="J2323" s="728" t="s">
        <v>2540</v>
      </c>
      <c r="K2323" s="728" t="s">
        <v>2541</v>
      </c>
      <c r="L2323" s="729">
        <v>9.4</v>
      </c>
      <c r="M2323" s="729">
        <v>9.4</v>
      </c>
      <c r="N2323" s="728">
        <v>1</v>
      </c>
      <c r="O2323" s="813">
        <v>0.5</v>
      </c>
      <c r="P2323" s="729">
        <v>9.4</v>
      </c>
      <c r="Q2323" s="746">
        <v>1</v>
      </c>
      <c r="R2323" s="728">
        <v>1</v>
      </c>
      <c r="S2323" s="746">
        <v>1</v>
      </c>
      <c r="T2323" s="813">
        <v>0.5</v>
      </c>
      <c r="U2323" s="769">
        <v>1</v>
      </c>
    </row>
    <row r="2324" spans="1:21" ht="14.4" customHeight="1" x14ac:dyDescent="0.3">
      <c r="A2324" s="727">
        <v>32</v>
      </c>
      <c r="B2324" s="728" t="s">
        <v>2677</v>
      </c>
      <c r="C2324" s="728" t="s">
        <v>2683</v>
      </c>
      <c r="D2324" s="811" t="s">
        <v>5087</v>
      </c>
      <c r="E2324" s="812" t="s">
        <v>2712</v>
      </c>
      <c r="F2324" s="728" t="s">
        <v>2678</v>
      </c>
      <c r="G2324" s="728" t="s">
        <v>2742</v>
      </c>
      <c r="H2324" s="728" t="s">
        <v>661</v>
      </c>
      <c r="I2324" s="728" t="s">
        <v>2218</v>
      </c>
      <c r="J2324" s="728" t="s">
        <v>662</v>
      </c>
      <c r="K2324" s="728" t="s">
        <v>2219</v>
      </c>
      <c r="L2324" s="729">
        <v>154.36000000000001</v>
      </c>
      <c r="M2324" s="729">
        <v>463.08000000000004</v>
      </c>
      <c r="N2324" s="728">
        <v>3</v>
      </c>
      <c r="O2324" s="813">
        <v>2</v>
      </c>
      <c r="P2324" s="729">
        <v>308.72000000000003</v>
      </c>
      <c r="Q2324" s="746">
        <v>0.66666666666666663</v>
      </c>
      <c r="R2324" s="728">
        <v>2</v>
      </c>
      <c r="S2324" s="746">
        <v>0.66666666666666663</v>
      </c>
      <c r="T2324" s="813">
        <v>1</v>
      </c>
      <c r="U2324" s="769">
        <v>0.5</v>
      </c>
    </row>
    <row r="2325" spans="1:21" ht="14.4" customHeight="1" x14ac:dyDescent="0.3">
      <c r="A2325" s="727">
        <v>32</v>
      </c>
      <c r="B2325" s="728" t="s">
        <v>2677</v>
      </c>
      <c r="C2325" s="728" t="s">
        <v>2683</v>
      </c>
      <c r="D2325" s="811" t="s">
        <v>5087</v>
      </c>
      <c r="E2325" s="812" t="s">
        <v>2712</v>
      </c>
      <c r="F2325" s="728" t="s">
        <v>2678</v>
      </c>
      <c r="G2325" s="728" t="s">
        <v>3126</v>
      </c>
      <c r="H2325" s="728" t="s">
        <v>661</v>
      </c>
      <c r="I2325" s="728" t="s">
        <v>4587</v>
      </c>
      <c r="J2325" s="728" t="s">
        <v>3268</v>
      </c>
      <c r="K2325" s="728" t="s">
        <v>4588</v>
      </c>
      <c r="L2325" s="729">
        <v>93.18</v>
      </c>
      <c r="M2325" s="729">
        <v>93.18</v>
      </c>
      <c r="N2325" s="728">
        <v>1</v>
      </c>
      <c r="O2325" s="813">
        <v>1</v>
      </c>
      <c r="P2325" s="729"/>
      <c r="Q2325" s="746">
        <v>0</v>
      </c>
      <c r="R2325" s="728"/>
      <c r="S2325" s="746">
        <v>0</v>
      </c>
      <c r="T2325" s="813"/>
      <c r="U2325" s="769">
        <v>0</v>
      </c>
    </row>
    <row r="2326" spans="1:21" ht="14.4" customHeight="1" x14ac:dyDescent="0.3">
      <c r="A2326" s="727">
        <v>32</v>
      </c>
      <c r="B2326" s="728" t="s">
        <v>2677</v>
      </c>
      <c r="C2326" s="728" t="s">
        <v>2683</v>
      </c>
      <c r="D2326" s="811" t="s">
        <v>5087</v>
      </c>
      <c r="E2326" s="812" t="s">
        <v>2712</v>
      </c>
      <c r="F2326" s="728" t="s">
        <v>2678</v>
      </c>
      <c r="G2326" s="728" t="s">
        <v>3126</v>
      </c>
      <c r="H2326" s="728" t="s">
        <v>661</v>
      </c>
      <c r="I2326" s="728" t="s">
        <v>2188</v>
      </c>
      <c r="J2326" s="728" t="s">
        <v>2184</v>
      </c>
      <c r="K2326" s="728" t="s">
        <v>2189</v>
      </c>
      <c r="L2326" s="729">
        <v>93.18</v>
      </c>
      <c r="M2326" s="729">
        <v>93.18</v>
      </c>
      <c r="N2326" s="728">
        <v>1</v>
      </c>
      <c r="O2326" s="813">
        <v>1</v>
      </c>
      <c r="P2326" s="729">
        <v>93.18</v>
      </c>
      <c r="Q2326" s="746">
        <v>1</v>
      </c>
      <c r="R2326" s="728">
        <v>1</v>
      </c>
      <c r="S2326" s="746">
        <v>1</v>
      </c>
      <c r="T2326" s="813">
        <v>1</v>
      </c>
      <c r="U2326" s="769">
        <v>1</v>
      </c>
    </row>
    <row r="2327" spans="1:21" ht="14.4" customHeight="1" x14ac:dyDescent="0.3">
      <c r="A2327" s="727">
        <v>32</v>
      </c>
      <c r="B2327" s="728" t="s">
        <v>2677</v>
      </c>
      <c r="C2327" s="728" t="s">
        <v>2683</v>
      </c>
      <c r="D2327" s="811" t="s">
        <v>5087</v>
      </c>
      <c r="E2327" s="812" t="s">
        <v>2712</v>
      </c>
      <c r="F2327" s="728" t="s">
        <v>2678</v>
      </c>
      <c r="G2327" s="728" t="s">
        <v>3705</v>
      </c>
      <c r="H2327" s="728" t="s">
        <v>568</v>
      </c>
      <c r="I2327" s="728" t="s">
        <v>3706</v>
      </c>
      <c r="J2327" s="728" t="s">
        <v>3707</v>
      </c>
      <c r="K2327" s="728" t="s">
        <v>3708</v>
      </c>
      <c r="L2327" s="729">
        <v>318.16000000000003</v>
      </c>
      <c r="M2327" s="729">
        <v>318.16000000000003</v>
      </c>
      <c r="N2327" s="728">
        <v>1</v>
      </c>
      <c r="O2327" s="813">
        <v>1</v>
      </c>
      <c r="P2327" s="729">
        <v>318.16000000000003</v>
      </c>
      <c r="Q2327" s="746">
        <v>1</v>
      </c>
      <c r="R2327" s="728">
        <v>1</v>
      </c>
      <c r="S2327" s="746">
        <v>1</v>
      </c>
      <c r="T2327" s="813">
        <v>1</v>
      </c>
      <c r="U2327" s="769">
        <v>1</v>
      </c>
    </row>
    <row r="2328" spans="1:21" ht="14.4" customHeight="1" x14ac:dyDescent="0.3">
      <c r="A2328" s="727">
        <v>32</v>
      </c>
      <c r="B2328" s="728" t="s">
        <v>2677</v>
      </c>
      <c r="C2328" s="728" t="s">
        <v>2683</v>
      </c>
      <c r="D2328" s="811" t="s">
        <v>5087</v>
      </c>
      <c r="E2328" s="812" t="s">
        <v>2712</v>
      </c>
      <c r="F2328" s="728" t="s">
        <v>2678</v>
      </c>
      <c r="G2328" s="728" t="s">
        <v>3705</v>
      </c>
      <c r="H2328" s="728" t="s">
        <v>568</v>
      </c>
      <c r="I2328" s="728" t="s">
        <v>4262</v>
      </c>
      <c r="J2328" s="728" t="s">
        <v>3707</v>
      </c>
      <c r="K2328" s="728" t="s">
        <v>3708</v>
      </c>
      <c r="L2328" s="729">
        <v>318.16000000000003</v>
      </c>
      <c r="M2328" s="729">
        <v>318.16000000000003</v>
      </c>
      <c r="N2328" s="728">
        <v>1</v>
      </c>
      <c r="O2328" s="813">
        <v>1</v>
      </c>
      <c r="P2328" s="729">
        <v>318.16000000000003</v>
      </c>
      <c r="Q2328" s="746">
        <v>1</v>
      </c>
      <c r="R2328" s="728">
        <v>1</v>
      </c>
      <c r="S2328" s="746">
        <v>1</v>
      </c>
      <c r="T2328" s="813">
        <v>1</v>
      </c>
      <c r="U2328" s="769">
        <v>1</v>
      </c>
    </row>
    <row r="2329" spans="1:21" ht="14.4" customHeight="1" x14ac:dyDescent="0.3">
      <c r="A2329" s="727">
        <v>32</v>
      </c>
      <c r="B2329" s="728" t="s">
        <v>2677</v>
      </c>
      <c r="C2329" s="728" t="s">
        <v>2683</v>
      </c>
      <c r="D2329" s="811" t="s">
        <v>5087</v>
      </c>
      <c r="E2329" s="812" t="s">
        <v>2712</v>
      </c>
      <c r="F2329" s="728" t="s">
        <v>2678</v>
      </c>
      <c r="G2329" s="728" t="s">
        <v>3454</v>
      </c>
      <c r="H2329" s="728" t="s">
        <v>661</v>
      </c>
      <c r="I2329" s="728" t="s">
        <v>2241</v>
      </c>
      <c r="J2329" s="728" t="s">
        <v>2242</v>
      </c>
      <c r="K2329" s="728" t="s">
        <v>2243</v>
      </c>
      <c r="L2329" s="729">
        <v>70.540000000000006</v>
      </c>
      <c r="M2329" s="729">
        <v>141.08000000000001</v>
      </c>
      <c r="N2329" s="728">
        <v>2</v>
      </c>
      <c r="O2329" s="813">
        <v>1.5</v>
      </c>
      <c r="P2329" s="729">
        <v>70.540000000000006</v>
      </c>
      <c r="Q2329" s="746">
        <v>0.5</v>
      </c>
      <c r="R2329" s="728">
        <v>1</v>
      </c>
      <c r="S2329" s="746">
        <v>0.5</v>
      </c>
      <c r="T2329" s="813">
        <v>1</v>
      </c>
      <c r="U2329" s="769">
        <v>0.66666666666666663</v>
      </c>
    </row>
    <row r="2330" spans="1:21" ht="14.4" customHeight="1" x14ac:dyDescent="0.3">
      <c r="A2330" s="727">
        <v>32</v>
      </c>
      <c r="B2330" s="728" t="s">
        <v>2677</v>
      </c>
      <c r="C2330" s="728" t="s">
        <v>2683</v>
      </c>
      <c r="D2330" s="811" t="s">
        <v>5087</v>
      </c>
      <c r="E2330" s="812" t="s">
        <v>2712</v>
      </c>
      <c r="F2330" s="728" t="s">
        <v>2678</v>
      </c>
      <c r="G2330" s="728" t="s">
        <v>2745</v>
      </c>
      <c r="H2330" s="728" t="s">
        <v>661</v>
      </c>
      <c r="I2330" s="728" t="s">
        <v>3928</v>
      </c>
      <c r="J2330" s="728" t="s">
        <v>2159</v>
      </c>
      <c r="K2330" s="728" t="s">
        <v>3929</v>
      </c>
      <c r="L2330" s="729">
        <v>229.38</v>
      </c>
      <c r="M2330" s="729">
        <v>229.38</v>
      </c>
      <c r="N2330" s="728">
        <v>1</v>
      </c>
      <c r="O2330" s="813">
        <v>1</v>
      </c>
      <c r="P2330" s="729"/>
      <c r="Q2330" s="746">
        <v>0</v>
      </c>
      <c r="R2330" s="728"/>
      <c r="S2330" s="746">
        <v>0</v>
      </c>
      <c r="T2330" s="813"/>
      <c r="U2330" s="769">
        <v>0</v>
      </c>
    </row>
    <row r="2331" spans="1:21" ht="14.4" customHeight="1" x14ac:dyDescent="0.3">
      <c r="A2331" s="727">
        <v>32</v>
      </c>
      <c r="B2331" s="728" t="s">
        <v>2677</v>
      </c>
      <c r="C2331" s="728" t="s">
        <v>2683</v>
      </c>
      <c r="D2331" s="811" t="s">
        <v>5087</v>
      </c>
      <c r="E2331" s="812" t="s">
        <v>2712</v>
      </c>
      <c r="F2331" s="728" t="s">
        <v>2678</v>
      </c>
      <c r="G2331" s="728" t="s">
        <v>3130</v>
      </c>
      <c r="H2331" s="728" t="s">
        <v>661</v>
      </c>
      <c r="I2331" s="728" t="s">
        <v>3931</v>
      </c>
      <c r="J2331" s="728" t="s">
        <v>1754</v>
      </c>
      <c r="K2331" s="728" t="s">
        <v>2165</v>
      </c>
      <c r="L2331" s="729">
        <v>105.32</v>
      </c>
      <c r="M2331" s="729">
        <v>105.32</v>
      </c>
      <c r="N2331" s="728">
        <v>1</v>
      </c>
      <c r="O2331" s="813">
        <v>0.5</v>
      </c>
      <c r="P2331" s="729">
        <v>105.32</v>
      </c>
      <c r="Q2331" s="746">
        <v>1</v>
      </c>
      <c r="R2331" s="728">
        <v>1</v>
      </c>
      <c r="S2331" s="746">
        <v>1</v>
      </c>
      <c r="T2331" s="813">
        <v>0.5</v>
      </c>
      <c r="U2331" s="769">
        <v>1</v>
      </c>
    </row>
    <row r="2332" spans="1:21" ht="14.4" customHeight="1" x14ac:dyDescent="0.3">
      <c r="A2332" s="727">
        <v>32</v>
      </c>
      <c r="B2332" s="728" t="s">
        <v>2677</v>
      </c>
      <c r="C2332" s="728" t="s">
        <v>2683</v>
      </c>
      <c r="D2332" s="811" t="s">
        <v>5087</v>
      </c>
      <c r="E2332" s="812" t="s">
        <v>2712</v>
      </c>
      <c r="F2332" s="728" t="s">
        <v>2678</v>
      </c>
      <c r="G2332" s="728" t="s">
        <v>2746</v>
      </c>
      <c r="H2332" s="728" t="s">
        <v>568</v>
      </c>
      <c r="I2332" s="728" t="s">
        <v>3859</v>
      </c>
      <c r="J2332" s="728" t="s">
        <v>2231</v>
      </c>
      <c r="K2332" s="728" t="s">
        <v>2749</v>
      </c>
      <c r="L2332" s="729">
        <v>85.27</v>
      </c>
      <c r="M2332" s="729">
        <v>85.27</v>
      </c>
      <c r="N2332" s="728">
        <v>1</v>
      </c>
      <c r="O2332" s="813">
        <v>0.5</v>
      </c>
      <c r="P2332" s="729">
        <v>85.27</v>
      </c>
      <c r="Q2332" s="746">
        <v>1</v>
      </c>
      <c r="R2332" s="728">
        <v>1</v>
      </c>
      <c r="S2332" s="746">
        <v>1</v>
      </c>
      <c r="T2332" s="813">
        <v>0.5</v>
      </c>
      <c r="U2332" s="769">
        <v>1</v>
      </c>
    </row>
    <row r="2333" spans="1:21" ht="14.4" customHeight="1" x14ac:dyDescent="0.3">
      <c r="A2333" s="727">
        <v>32</v>
      </c>
      <c r="B2333" s="728" t="s">
        <v>2677</v>
      </c>
      <c r="C2333" s="728" t="s">
        <v>2683</v>
      </c>
      <c r="D2333" s="811" t="s">
        <v>5087</v>
      </c>
      <c r="E2333" s="812" t="s">
        <v>2712</v>
      </c>
      <c r="F2333" s="728" t="s">
        <v>2678</v>
      </c>
      <c r="G2333" s="728" t="s">
        <v>2796</v>
      </c>
      <c r="H2333" s="728" t="s">
        <v>568</v>
      </c>
      <c r="I2333" s="728" t="s">
        <v>2797</v>
      </c>
      <c r="J2333" s="728" t="s">
        <v>1421</v>
      </c>
      <c r="K2333" s="728" t="s">
        <v>2232</v>
      </c>
      <c r="L2333" s="729">
        <v>78.33</v>
      </c>
      <c r="M2333" s="729">
        <v>548.30999999999995</v>
      </c>
      <c r="N2333" s="728">
        <v>7</v>
      </c>
      <c r="O2333" s="813">
        <v>2</v>
      </c>
      <c r="P2333" s="729">
        <v>548.30999999999995</v>
      </c>
      <c r="Q2333" s="746">
        <v>1</v>
      </c>
      <c r="R2333" s="728">
        <v>7</v>
      </c>
      <c r="S2333" s="746">
        <v>1</v>
      </c>
      <c r="T2333" s="813">
        <v>2</v>
      </c>
      <c r="U2333" s="769">
        <v>1</v>
      </c>
    </row>
    <row r="2334" spans="1:21" ht="14.4" customHeight="1" x14ac:dyDescent="0.3">
      <c r="A2334" s="727">
        <v>32</v>
      </c>
      <c r="B2334" s="728" t="s">
        <v>2677</v>
      </c>
      <c r="C2334" s="728" t="s">
        <v>2683</v>
      </c>
      <c r="D2334" s="811" t="s">
        <v>5087</v>
      </c>
      <c r="E2334" s="812" t="s">
        <v>2712</v>
      </c>
      <c r="F2334" s="728" t="s">
        <v>2678</v>
      </c>
      <c r="G2334" s="728" t="s">
        <v>2800</v>
      </c>
      <c r="H2334" s="728" t="s">
        <v>661</v>
      </c>
      <c r="I2334" s="728" t="s">
        <v>3113</v>
      </c>
      <c r="J2334" s="728" t="s">
        <v>761</v>
      </c>
      <c r="K2334" s="728" t="s">
        <v>2189</v>
      </c>
      <c r="L2334" s="729">
        <v>85.16</v>
      </c>
      <c r="M2334" s="729">
        <v>170.32</v>
      </c>
      <c r="N2334" s="728">
        <v>2</v>
      </c>
      <c r="O2334" s="813">
        <v>0.5</v>
      </c>
      <c r="P2334" s="729"/>
      <c r="Q2334" s="746">
        <v>0</v>
      </c>
      <c r="R2334" s="728"/>
      <c r="S2334" s="746">
        <v>0</v>
      </c>
      <c r="T2334" s="813"/>
      <c r="U2334" s="769">
        <v>0</v>
      </c>
    </row>
    <row r="2335" spans="1:21" ht="14.4" customHeight="1" x14ac:dyDescent="0.3">
      <c r="A2335" s="727">
        <v>32</v>
      </c>
      <c r="B2335" s="728" t="s">
        <v>2677</v>
      </c>
      <c r="C2335" s="728" t="s">
        <v>2683</v>
      </c>
      <c r="D2335" s="811" t="s">
        <v>5087</v>
      </c>
      <c r="E2335" s="812" t="s">
        <v>2712</v>
      </c>
      <c r="F2335" s="728" t="s">
        <v>2678</v>
      </c>
      <c r="G2335" s="728" t="s">
        <v>2800</v>
      </c>
      <c r="H2335" s="728" t="s">
        <v>661</v>
      </c>
      <c r="I2335" s="728" t="s">
        <v>2801</v>
      </c>
      <c r="J2335" s="728" t="s">
        <v>761</v>
      </c>
      <c r="K2335" s="728" t="s">
        <v>2547</v>
      </c>
      <c r="L2335" s="729">
        <v>170.32</v>
      </c>
      <c r="M2335" s="729">
        <v>170.32</v>
      </c>
      <c r="N2335" s="728">
        <v>1</v>
      </c>
      <c r="O2335" s="813">
        <v>1</v>
      </c>
      <c r="P2335" s="729">
        <v>170.32</v>
      </c>
      <c r="Q2335" s="746">
        <v>1</v>
      </c>
      <c r="R2335" s="728">
        <v>1</v>
      </c>
      <c r="S2335" s="746">
        <v>1</v>
      </c>
      <c r="T2335" s="813">
        <v>1</v>
      </c>
      <c r="U2335" s="769">
        <v>1</v>
      </c>
    </row>
    <row r="2336" spans="1:21" ht="14.4" customHeight="1" x14ac:dyDescent="0.3">
      <c r="A2336" s="727">
        <v>32</v>
      </c>
      <c r="B2336" s="728" t="s">
        <v>2677</v>
      </c>
      <c r="C2336" s="728" t="s">
        <v>2683</v>
      </c>
      <c r="D2336" s="811" t="s">
        <v>5087</v>
      </c>
      <c r="E2336" s="812" t="s">
        <v>2712</v>
      </c>
      <c r="F2336" s="728" t="s">
        <v>2678</v>
      </c>
      <c r="G2336" s="728" t="s">
        <v>2800</v>
      </c>
      <c r="H2336" s="728" t="s">
        <v>568</v>
      </c>
      <c r="I2336" s="728" t="s">
        <v>4589</v>
      </c>
      <c r="J2336" s="728" t="s">
        <v>761</v>
      </c>
      <c r="K2336" s="728" t="s">
        <v>3459</v>
      </c>
      <c r="L2336" s="729">
        <v>0</v>
      </c>
      <c r="M2336" s="729">
        <v>0</v>
      </c>
      <c r="N2336" s="728">
        <v>1</v>
      </c>
      <c r="O2336" s="813"/>
      <c r="P2336" s="729">
        <v>0</v>
      </c>
      <c r="Q2336" s="746"/>
      <c r="R2336" s="728">
        <v>1</v>
      </c>
      <c r="S2336" s="746">
        <v>1</v>
      </c>
      <c r="T2336" s="813"/>
      <c r="U2336" s="769"/>
    </row>
    <row r="2337" spans="1:21" ht="14.4" customHeight="1" x14ac:dyDescent="0.3">
      <c r="A2337" s="727">
        <v>32</v>
      </c>
      <c r="B2337" s="728" t="s">
        <v>2677</v>
      </c>
      <c r="C2337" s="728" t="s">
        <v>2683</v>
      </c>
      <c r="D2337" s="811" t="s">
        <v>5087</v>
      </c>
      <c r="E2337" s="812" t="s">
        <v>2712</v>
      </c>
      <c r="F2337" s="728" t="s">
        <v>2678</v>
      </c>
      <c r="G2337" s="728" t="s">
        <v>3282</v>
      </c>
      <c r="H2337" s="728" t="s">
        <v>568</v>
      </c>
      <c r="I2337" s="728" t="s">
        <v>3283</v>
      </c>
      <c r="J2337" s="728" t="s">
        <v>3284</v>
      </c>
      <c r="K2337" s="728" t="s">
        <v>3285</v>
      </c>
      <c r="L2337" s="729">
        <v>0</v>
      </c>
      <c r="M2337" s="729">
        <v>0</v>
      </c>
      <c r="N2337" s="728">
        <v>2</v>
      </c>
      <c r="O2337" s="813">
        <v>1</v>
      </c>
      <c r="P2337" s="729">
        <v>0</v>
      </c>
      <c r="Q2337" s="746"/>
      <c r="R2337" s="728">
        <v>2</v>
      </c>
      <c r="S2337" s="746">
        <v>1</v>
      </c>
      <c r="T2337" s="813">
        <v>1</v>
      </c>
      <c r="U2337" s="769">
        <v>1</v>
      </c>
    </row>
    <row r="2338" spans="1:21" ht="14.4" customHeight="1" x14ac:dyDescent="0.3">
      <c r="A2338" s="727">
        <v>32</v>
      </c>
      <c r="B2338" s="728" t="s">
        <v>2677</v>
      </c>
      <c r="C2338" s="728" t="s">
        <v>2683</v>
      </c>
      <c r="D2338" s="811" t="s">
        <v>5087</v>
      </c>
      <c r="E2338" s="812" t="s">
        <v>2712</v>
      </c>
      <c r="F2338" s="728" t="s">
        <v>2678</v>
      </c>
      <c r="G2338" s="728" t="s">
        <v>3460</v>
      </c>
      <c r="H2338" s="728" t="s">
        <v>568</v>
      </c>
      <c r="I2338" s="728" t="s">
        <v>3461</v>
      </c>
      <c r="J2338" s="728" t="s">
        <v>3462</v>
      </c>
      <c r="K2338" s="728" t="s">
        <v>3463</v>
      </c>
      <c r="L2338" s="729">
        <v>359.45</v>
      </c>
      <c r="M2338" s="729">
        <v>2516.1499999999996</v>
      </c>
      <c r="N2338" s="728">
        <v>7</v>
      </c>
      <c r="O2338" s="813">
        <v>1</v>
      </c>
      <c r="P2338" s="729">
        <v>2516.1499999999996</v>
      </c>
      <c r="Q2338" s="746">
        <v>1</v>
      </c>
      <c r="R2338" s="728">
        <v>7</v>
      </c>
      <c r="S2338" s="746">
        <v>1</v>
      </c>
      <c r="T2338" s="813">
        <v>1</v>
      </c>
      <c r="U2338" s="769">
        <v>1</v>
      </c>
    </row>
    <row r="2339" spans="1:21" ht="14.4" customHeight="1" x14ac:dyDescent="0.3">
      <c r="A2339" s="727">
        <v>32</v>
      </c>
      <c r="B2339" s="728" t="s">
        <v>2677</v>
      </c>
      <c r="C2339" s="728" t="s">
        <v>2683</v>
      </c>
      <c r="D2339" s="811" t="s">
        <v>5087</v>
      </c>
      <c r="E2339" s="812" t="s">
        <v>2712</v>
      </c>
      <c r="F2339" s="728" t="s">
        <v>2678</v>
      </c>
      <c r="G2339" s="728" t="s">
        <v>3460</v>
      </c>
      <c r="H2339" s="728" t="s">
        <v>568</v>
      </c>
      <c r="I2339" s="728" t="s">
        <v>3464</v>
      </c>
      <c r="J2339" s="728" t="s">
        <v>3462</v>
      </c>
      <c r="K2339" s="728" t="s">
        <v>3465</v>
      </c>
      <c r="L2339" s="729">
        <v>1437.8</v>
      </c>
      <c r="M2339" s="729">
        <v>7189</v>
      </c>
      <c r="N2339" s="728">
        <v>5</v>
      </c>
      <c r="O2339" s="813">
        <v>1.5</v>
      </c>
      <c r="P2339" s="729">
        <v>7189</v>
      </c>
      <c r="Q2339" s="746">
        <v>1</v>
      </c>
      <c r="R2339" s="728">
        <v>5</v>
      </c>
      <c r="S2339" s="746">
        <v>1</v>
      </c>
      <c r="T2339" s="813">
        <v>1.5</v>
      </c>
      <c r="U2339" s="769">
        <v>1</v>
      </c>
    </row>
    <row r="2340" spans="1:21" ht="14.4" customHeight="1" x14ac:dyDescent="0.3">
      <c r="A2340" s="727">
        <v>32</v>
      </c>
      <c r="B2340" s="728" t="s">
        <v>2677</v>
      </c>
      <c r="C2340" s="728" t="s">
        <v>2683</v>
      </c>
      <c r="D2340" s="811" t="s">
        <v>5087</v>
      </c>
      <c r="E2340" s="812" t="s">
        <v>2712</v>
      </c>
      <c r="F2340" s="728" t="s">
        <v>2678</v>
      </c>
      <c r="G2340" s="728" t="s">
        <v>3460</v>
      </c>
      <c r="H2340" s="728" t="s">
        <v>568</v>
      </c>
      <c r="I2340" s="728" t="s">
        <v>3466</v>
      </c>
      <c r="J2340" s="728" t="s">
        <v>3462</v>
      </c>
      <c r="K2340" s="728" t="s">
        <v>3467</v>
      </c>
      <c r="L2340" s="729">
        <v>1437.8</v>
      </c>
      <c r="M2340" s="729">
        <v>8626.7999999999993</v>
      </c>
      <c r="N2340" s="728">
        <v>6</v>
      </c>
      <c r="O2340" s="813">
        <v>2.5</v>
      </c>
      <c r="P2340" s="729">
        <v>8626.7999999999993</v>
      </c>
      <c r="Q2340" s="746">
        <v>1</v>
      </c>
      <c r="R2340" s="728">
        <v>6</v>
      </c>
      <c r="S2340" s="746">
        <v>1</v>
      </c>
      <c r="T2340" s="813">
        <v>2.5</v>
      </c>
      <c r="U2340" s="769">
        <v>1</v>
      </c>
    </row>
    <row r="2341" spans="1:21" ht="14.4" customHeight="1" x14ac:dyDescent="0.3">
      <c r="A2341" s="727">
        <v>32</v>
      </c>
      <c r="B2341" s="728" t="s">
        <v>2677</v>
      </c>
      <c r="C2341" s="728" t="s">
        <v>2683</v>
      </c>
      <c r="D2341" s="811" t="s">
        <v>5087</v>
      </c>
      <c r="E2341" s="812" t="s">
        <v>2712</v>
      </c>
      <c r="F2341" s="728" t="s">
        <v>2678</v>
      </c>
      <c r="G2341" s="728" t="s">
        <v>3468</v>
      </c>
      <c r="H2341" s="728" t="s">
        <v>661</v>
      </c>
      <c r="I2341" s="728" t="s">
        <v>4281</v>
      </c>
      <c r="J2341" s="728" t="s">
        <v>4171</v>
      </c>
      <c r="K2341" s="728" t="s">
        <v>2165</v>
      </c>
      <c r="L2341" s="729">
        <v>207.45</v>
      </c>
      <c r="M2341" s="729">
        <v>207.45</v>
      </c>
      <c r="N2341" s="728">
        <v>1</v>
      </c>
      <c r="O2341" s="813">
        <v>0.5</v>
      </c>
      <c r="P2341" s="729">
        <v>207.45</v>
      </c>
      <c r="Q2341" s="746">
        <v>1</v>
      </c>
      <c r="R2341" s="728">
        <v>1</v>
      </c>
      <c r="S2341" s="746">
        <v>1</v>
      </c>
      <c r="T2341" s="813">
        <v>0.5</v>
      </c>
      <c r="U2341" s="769">
        <v>1</v>
      </c>
    </row>
    <row r="2342" spans="1:21" ht="14.4" customHeight="1" x14ac:dyDescent="0.3">
      <c r="A2342" s="727">
        <v>32</v>
      </c>
      <c r="B2342" s="728" t="s">
        <v>2677</v>
      </c>
      <c r="C2342" s="728" t="s">
        <v>2683</v>
      </c>
      <c r="D2342" s="811" t="s">
        <v>5087</v>
      </c>
      <c r="E2342" s="812" t="s">
        <v>2712</v>
      </c>
      <c r="F2342" s="728" t="s">
        <v>2678</v>
      </c>
      <c r="G2342" s="728" t="s">
        <v>3468</v>
      </c>
      <c r="H2342" s="728" t="s">
        <v>568</v>
      </c>
      <c r="I2342" s="728" t="s">
        <v>4590</v>
      </c>
      <c r="J2342" s="728" t="s">
        <v>3470</v>
      </c>
      <c r="K2342" s="728" t="s">
        <v>4591</v>
      </c>
      <c r="L2342" s="729">
        <v>27.67</v>
      </c>
      <c r="M2342" s="729">
        <v>27.67</v>
      </c>
      <c r="N2342" s="728">
        <v>1</v>
      </c>
      <c r="O2342" s="813">
        <v>1</v>
      </c>
      <c r="P2342" s="729">
        <v>27.67</v>
      </c>
      <c r="Q2342" s="746">
        <v>1</v>
      </c>
      <c r="R2342" s="728">
        <v>1</v>
      </c>
      <c r="S2342" s="746">
        <v>1</v>
      </c>
      <c r="T2342" s="813">
        <v>1</v>
      </c>
      <c r="U2342" s="769">
        <v>1</v>
      </c>
    </row>
    <row r="2343" spans="1:21" ht="14.4" customHeight="1" x14ac:dyDescent="0.3">
      <c r="A2343" s="727">
        <v>32</v>
      </c>
      <c r="B2343" s="728" t="s">
        <v>2677</v>
      </c>
      <c r="C2343" s="728" t="s">
        <v>2683</v>
      </c>
      <c r="D2343" s="811" t="s">
        <v>5087</v>
      </c>
      <c r="E2343" s="812" t="s">
        <v>2712</v>
      </c>
      <c r="F2343" s="728" t="s">
        <v>2678</v>
      </c>
      <c r="G2343" s="728" t="s">
        <v>3046</v>
      </c>
      <c r="H2343" s="728" t="s">
        <v>568</v>
      </c>
      <c r="I2343" s="728" t="s">
        <v>3047</v>
      </c>
      <c r="J2343" s="728" t="s">
        <v>3048</v>
      </c>
      <c r="K2343" s="728" t="s">
        <v>3049</v>
      </c>
      <c r="L2343" s="729">
        <v>344</v>
      </c>
      <c r="M2343" s="729">
        <v>688</v>
      </c>
      <c r="N2343" s="728">
        <v>2</v>
      </c>
      <c r="O2343" s="813">
        <v>1.5</v>
      </c>
      <c r="P2343" s="729">
        <v>688</v>
      </c>
      <c r="Q2343" s="746">
        <v>1</v>
      </c>
      <c r="R2343" s="728">
        <v>2</v>
      </c>
      <c r="S2343" s="746">
        <v>1</v>
      </c>
      <c r="T2343" s="813">
        <v>1.5</v>
      </c>
      <c r="U2343" s="769">
        <v>1</v>
      </c>
    </row>
    <row r="2344" spans="1:21" ht="14.4" customHeight="1" x14ac:dyDescent="0.3">
      <c r="A2344" s="727">
        <v>32</v>
      </c>
      <c r="B2344" s="728" t="s">
        <v>2677</v>
      </c>
      <c r="C2344" s="728" t="s">
        <v>2683</v>
      </c>
      <c r="D2344" s="811" t="s">
        <v>5087</v>
      </c>
      <c r="E2344" s="812" t="s">
        <v>2712</v>
      </c>
      <c r="F2344" s="728" t="s">
        <v>2678</v>
      </c>
      <c r="G2344" s="728" t="s">
        <v>4282</v>
      </c>
      <c r="H2344" s="728" t="s">
        <v>568</v>
      </c>
      <c r="I2344" s="728" t="s">
        <v>4283</v>
      </c>
      <c r="J2344" s="728" t="s">
        <v>1080</v>
      </c>
      <c r="K2344" s="728" t="s">
        <v>4284</v>
      </c>
      <c r="L2344" s="729">
        <v>42.05</v>
      </c>
      <c r="M2344" s="729">
        <v>42.05</v>
      </c>
      <c r="N2344" s="728">
        <v>1</v>
      </c>
      <c r="O2344" s="813">
        <v>1</v>
      </c>
      <c r="P2344" s="729">
        <v>42.05</v>
      </c>
      <c r="Q2344" s="746">
        <v>1</v>
      </c>
      <c r="R2344" s="728">
        <v>1</v>
      </c>
      <c r="S2344" s="746">
        <v>1</v>
      </c>
      <c r="T2344" s="813">
        <v>1</v>
      </c>
      <c r="U2344" s="769">
        <v>1</v>
      </c>
    </row>
    <row r="2345" spans="1:21" ht="14.4" customHeight="1" x14ac:dyDescent="0.3">
      <c r="A2345" s="727">
        <v>32</v>
      </c>
      <c r="B2345" s="728" t="s">
        <v>2677</v>
      </c>
      <c r="C2345" s="728" t="s">
        <v>2683</v>
      </c>
      <c r="D2345" s="811" t="s">
        <v>5087</v>
      </c>
      <c r="E2345" s="812" t="s">
        <v>2712</v>
      </c>
      <c r="F2345" s="728" t="s">
        <v>2678</v>
      </c>
      <c r="G2345" s="728" t="s">
        <v>2802</v>
      </c>
      <c r="H2345" s="728" t="s">
        <v>568</v>
      </c>
      <c r="I2345" s="728" t="s">
        <v>3296</v>
      </c>
      <c r="J2345" s="728" t="s">
        <v>805</v>
      </c>
      <c r="K2345" s="728" t="s">
        <v>3198</v>
      </c>
      <c r="L2345" s="729">
        <v>91.11</v>
      </c>
      <c r="M2345" s="729">
        <v>546.66</v>
      </c>
      <c r="N2345" s="728">
        <v>6</v>
      </c>
      <c r="O2345" s="813">
        <v>2</v>
      </c>
      <c r="P2345" s="729">
        <v>273.33</v>
      </c>
      <c r="Q2345" s="746">
        <v>0.5</v>
      </c>
      <c r="R2345" s="728">
        <v>3</v>
      </c>
      <c r="S2345" s="746">
        <v>0.5</v>
      </c>
      <c r="T2345" s="813">
        <v>0.5</v>
      </c>
      <c r="U2345" s="769">
        <v>0.25</v>
      </c>
    </row>
    <row r="2346" spans="1:21" ht="14.4" customHeight="1" x14ac:dyDescent="0.3">
      <c r="A2346" s="727">
        <v>32</v>
      </c>
      <c r="B2346" s="728" t="s">
        <v>2677</v>
      </c>
      <c r="C2346" s="728" t="s">
        <v>2683</v>
      </c>
      <c r="D2346" s="811" t="s">
        <v>5087</v>
      </c>
      <c r="E2346" s="812" t="s">
        <v>2712</v>
      </c>
      <c r="F2346" s="728" t="s">
        <v>2678</v>
      </c>
      <c r="G2346" s="728" t="s">
        <v>2802</v>
      </c>
      <c r="H2346" s="728" t="s">
        <v>568</v>
      </c>
      <c r="I2346" s="728" t="s">
        <v>3297</v>
      </c>
      <c r="J2346" s="728" t="s">
        <v>805</v>
      </c>
      <c r="K2346" s="728" t="s">
        <v>3198</v>
      </c>
      <c r="L2346" s="729">
        <v>91.11</v>
      </c>
      <c r="M2346" s="729">
        <v>273.33</v>
      </c>
      <c r="N2346" s="728">
        <v>3</v>
      </c>
      <c r="O2346" s="813">
        <v>0.5</v>
      </c>
      <c r="P2346" s="729"/>
      <c r="Q2346" s="746">
        <v>0</v>
      </c>
      <c r="R2346" s="728"/>
      <c r="S2346" s="746">
        <v>0</v>
      </c>
      <c r="T2346" s="813"/>
      <c r="U2346" s="769">
        <v>0</v>
      </c>
    </row>
    <row r="2347" spans="1:21" ht="14.4" customHeight="1" x14ac:dyDescent="0.3">
      <c r="A2347" s="727">
        <v>32</v>
      </c>
      <c r="B2347" s="728" t="s">
        <v>2677</v>
      </c>
      <c r="C2347" s="728" t="s">
        <v>2683</v>
      </c>
      <c r="D2347" s="811" t="s">
        <v>5087</v>
      </c>
      <c r="E2347" s="812" t="s">
        <v>2712</v>
      </c>
      <c r="F2347" s="728" t="s">
        <v>2678</v>
      </c>
      <c r="G2347" s="728" t="s">
        <v>3301</v>
      </c>
      <c r="H2347" s="728" t="s">
        <v>568</v>
      </c>
      <c r="I2347" s="728" t="s">
        <v>4592</v>
      </c>
      <c r="J2347" s="728" t="s">
        <v>4291</v>
      </c>
      <c r="K2347" s="728" t="s">
        <v>4593</v>
      </c>
      <c r="L2347" s="729">
        <v>93.49</v>
      </c>
      <c r="M2347" s="729">
        <v>93.49</v>
      </c>
      <c r="N2347" s="728">
        <v>1</v>
      </c>
      <c r="O2347" s="813">
        <v>0.5</v>
      </c>
      <c r="P2347" s="729">
        <v>93.49</v>
      </c>
      <c r="Q2347" s="746">
        <v>1</v>
      </c>
      <c r="R2347" s="728">
        <v>1</v>
      </c>
      <c r="S2347" s="746">
        <v>1</v>
      </c>
      <c r="T2347" s="813">
        <v>0.5</v>
      </c>
      <c r="U2347" s="769">
        <v>1</v>
      </c>
    </row>
    <row r="2348" spans="1:21" ht="14.4" customHeight="1" x14ac:dyDescent="0.3">
      <c r="A2348" s="727">
        <v>32</v>
      </c>
      <c r="B2348" s="728" t="s">
        <v>2677</v>
      </c>
      <c r="C2348" s="728" t="s">
        <v>2683</v>
      </c>
      <c r="D2348" s="811" t="s">
        <v>5087</v>
      </c>
      <c r="E2348" s="812" t="s">
        <v>2712</v>
      </c>
      <c r="F2348" s="728" t="s">
        <v>2678</v>
      </c>
      <c r="G2348" s="728" t="s">
        <v>3301</v>
      </c>
      <c r="H2348" s="728" t="s">
        <v>568</v>
      </c>
      <c r="I2348" s="728" t="s">
        <v>4293</v>
      </c>
      <c r="J2348" s="728" t="s">
        <v>4291</v>
      </c>
      <c r="K2348" s="728" t="s">
        <v>4294</v>
      </c>
      <c r="L2348" s="729">
        <v>46.75</v>
      </c>
      <c r="M2348" s="729">
        <v>46.75</v>
      </c>
      <c r="N2348" s="728">
        <v>1</v>
      </c>
      <c r="O2348" s="813">
        <v>0.5</v>
      </c>
      <c r="P2348" s="729">
        <v>46.75</v>
      </c>
      <c r="Q2348" s="746">
        <v>1</v>
      </c>
      <c r="R2348" s="728">
        <v>1</v>
      </c>
      <c r="S2348" s="746">
        <v>1</v>
      </c>
      <c r="T2348" s="813">
        <v>0.5</v>
      </c>
      <c r="U2348" s="769">
        <v>1</v>
      </c>
    </row>
    <row r="2349" spans="1:21" ht="14.4" customHeight="1" x14ac:dyDescent="0.3">
      <c r="A2349" s="727">
        <v>32</v>
      </c>
      <c r="B2349" s="728" t="s">
        <v>2677</v>
      </c>
      <c r="C2349" s="728" t="s">
        <v>2683</v>
      </c>
      <c r="D2349" s="811" t="s">
        <v>5087</v>
      </c>
      <c r="E2349" s="812" t="s">
        <v>2712</v>
      </c>
      <c r="F2349" s="728" t="s">
        <v>2678</v>
      </c>
      <c r="G2349" s="728" t="s">
        <v>3948</v>
      </c>
      <c r="H2349" s="728" t="s">
        <v>568</v>
      </c>
      <c r="I2349" s="728" t="s">
        <v>4594</v>
      </c>
      <c r="J2349" s="728" t="s">
        <v>3950</v>
      </c>
      <c r="K2349" s="728" t="s">
        <v>4595</v>
      </c>
      <c r="L2349" s="729">
        <v>736.33</v>
      </c>
      <c r="M2349" s="729">
        <v>736.33</v>
      </c>
      <c r="N2349" s="728">
        <v>1</v>
      </c>
      <c r="O2349" s="813">
        <v>0.5</v>
      </c>
      <c r="P2349" s="729">
        <v>736.33</v>
      </c>
      <c r="Q2349" s="746">
        <v>1</v>
      </c>
      <c r="R2349" s="728">
        <v>1</v>
      </c>
      <c r="S2349" s="746">
        <v>1</v>
      </c>
      <c r="T2349" s="813">
        <v>0.5</v>
      </c>
      <c r="U2349" s="769">
        <v>1</v>
      </c>
    </row>
    <row r="2350" spans="1:21" ht="14.4" customHeight="1" x14ac:dyDescent="0.3">
      <c r="A2350" s="727">
        <v>32</v>
      </c>
      <c r="B2350" s="728" t="s">
        <v>2677</v>
      </c>
      <c r="C2350" s="728" t="s">
        <v>2683</v>
      </c>
      <c r="D2350" s="811" t="s">
        <v>5087</v>
      </c>
      <c r="E2350" s="812" t="s">
        <v>2712</v>
      </c>
      <c r="F2350" s="728" t="s">
        <v>2678</v>
      </c>
      <c r="G2350" s="728" t="s">
        <v>3948</v>
      </c>
      <c r="H2350" s="728" t="s">
        <v>568</v>
      </c>
      <c r="I2350" s="728" t="s">
        <v>4596</v>
      </c>
      <c r="J2350" s="728" t="s">
        <v>3950</v>
      </c>
      <c r="K2350" s="728" t="s">
        <v>4597</v>
      </c>
      <c r="L2350" s="729">
        <v>923.74</v>
      </c>
      <c r="M2350" s="729">
        <v>2771.2200000000003</v>
      </c>
      <c r="N2350" s="728">
        <v>3</v>
      </c>
      <c r="O2350" s="813">
        <v>0.5</v>
      </c>
      <c r="P2350" s="729">
        <v>2771.2200000000003</v>
      </c>
      <c r="Q2350" s="746">
        <v>1</v>
      </c>
      <c r="R2350" s="728">
        <v>3</v>
      </c>
      <c r="S2350" s="746">
        <v>1</v>
      </c>
      <c r="T2350" s="813">
        <v>0.5</v>
      </c>
      <c r="U2350" s="769">
        <v>1</v>
      </c>
    </row>
    <row r="2351" spans="1:21" ht="14.4" customHeight="1" x14ac:dyDescent="0.3">
      <c r="A2351" s="727">
        <v>32</v>
      </c>
      <c r="B2351" s="728" t="s">
        <v>2677</v>
      </c>
      <c r="C2351" s="728" t="s">
        <v>2683</v>
      </c>
      <c r="D2351" s="811" t="s">
        <v>5087</v>
      </c>
      <c r="E2351" s="812" t="s">
        <v>2712</v>
      </c>
      <c r="F2351" s="728" t="s">
        <v>2678</v>
      </c>
      <c r="G2351" s="728" t="s">
        <v>3948</v>
      </c>
      <c r="H2351" s="728" t="s">
        <v>568</v>
      </c>
      <c r="I2351" s="728" t="s">
        <v>4598</v>
      </c>
      <c r="J2351" s="728" t="s">
        <v>4599</v>
      </c>
      <c r="K2351" s="728" t="s">
        <v>4600</v>
      </c>
      <c r="L2351" s="729">
        <v>0</v>
      </c>
      <c r="M2351" s="729">
        <v>0</v>
      </c>
      <c r="N2351" s="728">
        <v>3</v>
      </c>
      <c r="O2351" s="813">
        <v>1</v>
      </c>
      <c r="P2351" s="729">
        <v>0</v>
      </c>
      <c r="Q2351" s="746"/>
      <c r="R2351" s="728">
        <v>3</v>
      </c>
      <c r="S2351" s="746">
        <v>1</v>
      </c>
      <c r="T2351" s="813">
        <v>1</v>
      </c>
      <c r="U2351" s="769">
        <v>1</v>
      </c>
    </row>
    <row r="2352" spans="1:21" ht="14.4" customHeight="1" x14ac:dyDescent="0.3">
      <c r="A2352" s="727">
        <v>32</v>
      </c>
      <c r="B2352" s="728" t="s">
        <v>2677</v>
      </c>
      <c r="C2352" s="728" t="s">
        <v>2683</v>
      </c>
      <c r="D2352" s="811" t="s">
        <v>5087</v>
      </c>
      <c r="E2352" s="812" t="s">
        <v>2712</v>
      </c>
      <c r="F2352" s="728" t="s">
        <v>2678</v>
      </c>
      <c r="G2352" s="728" t="s">
        <v>3948</v>
      </c>
      <c r="H2352" s="728" t="s">
        <v>568</v>
      </c>
      <c r="I2352" s="728" t="s">
        <v>4601</v>
      </c>
      <c r="J2352" s="728" t="s">
        <v>4599</v>
      </c>
      <c r="K2352" s="728" t="s">
        <v>4602</v>
      </c>
      <c r="L2352" s="729">
        <v>1847.49</v>
      </c>
      <c r="M2352" s="729">
        <v>1847.49</v>
      </c>
      <c r="N2352" s="728">
        <v>1</v>
      </c>
      <c r="O2352" s="813">
        <v>0.5</v>
      </c>
      <c r="P2352" s="729">
        <v>1847.49</v>
      </c>
      <c r="Q2352" s="746">
        <v>1</v>
      </c>
      <c r="R2352" s="728">
        <v>1</v>
      </c>
      <c r="S2352" s="746">
        <v>1</v>
      </c>
      <c r="T2352" s="813">
        <v>0.5</v>
      </c>
      <c r="U2352" s="769">
        <v>1</v>
      </c>
    </row>
    <row r="2353" spans="1:21" ht="14.4" customHeight="1" x14ac:dyDescent="0.3">
      <c r="A2353" s="727">
        <v>32</v>
      </c>
      <c r="B2353" s="728" t="s">
        <v>2677</v>
      </c>
      <c r="C2353" s="728" t="s">
        <v>2683</v>
      </c>
      <c r="D2353" s="811" t="s">
        <v>5087</v>
      </c>
      <c r="E2353" s="812" t="s">
        <v>2712</v>
      </c>
      <c r="F2353" s="728" t="s">
        <v>2678</v>
      </c>
      <c r="G2353" s="728" t="s">
        <v>4300</v>
      </c>
      <c r="H2353" s="728" t="s">
        <v>661</v>
      </c>
      <c r="I2353" s="728" t="s">
        <v>4603</v>
      </c>
      <c r="J2353" s="728" t="s">
        <v>4604</v>
      </c>
      <c r="K2353" s="728" t="s">
        <v>2839</v>
      </c>
      <c r="L2353" s="729">
        <v>0</v>
      </c>
      <c r="M2353" s="729">
        <v>0</v>
      </c>
      <c r="N2353" s="728">
        <v>1</v>
      </c>
      <c r="O2353" s="813">
        <v>1</v>
      </c>
      <c r="P2353" s="729"/>
      <c r="Q2353" s="746"/>
      <c r="R2353" s="728"/>
      <c r="S2353" s="746">
        <v>0</v>
      </c>
      <c r="T2353" s="813"/>
      <c r="U2353" s="769">
        <v>0</v>
      </c>
    </row>
    <row r="2354" spans="1:21" ht="14.4" customHeight="1" x14ac:dyDescent="0.3">
      <c r="A2354" s="727">
        <v>32</v>
      </c>
      <c r="B2354" s="728" t="s">
        <v>2677</v>
      </c>
      <c r="C2354" s="728" t="s">
        <v>2683</v>
      </c>
      <c r="D2354" s="811" t="s">
        <v>5087</v>
      </c>
      <c r="E2354" s="812" t="s">
        <v>2712</v>
      </c>
      <c r="F2354" s="728" t="s">
        <v>2678</v>
      </c>
      <c r="G2354" s="728" t="s">
        <v>2751</v>
      </c>
      <c r="H2354" s="728" t="s">
        <v>568</v>
      </c>
      <c r="I2354" s="728" t="s">
        <v>3057</v>
      </c>
      <c r="J2354" s="728" t="s">
        <v>2997</v>
      </c>
      <c r="K2354" s="728" t="s">
        <v>3058</v>
      </c>
      <c r="L2354" s="729">
        <v>211.61</v>
      </c>
      <c r="M2354" s="729">
        <v>211.61</v>
      </c>
      <c r="N2354" s="728">
        <v>1</v>
      </c>
      <c r="O2354" s="813">
        <v>0.5</v>
      </c>
      <c r="P2354" s="729"/>
      <c r="Q2354" s="746">
        <v>0</v>
      </c>
      <c r="R2354" s="728"/>
      <c r="S2354" s="746">
        <v>0</v>
      </c>
      <c r="T2354" s="813"/>
      <c r="U2354" s="769">
        <v>0</v>
      </c>
    </row>
    <row r="2355" spans="1:21" ht="14.4" customHeight="1" x14ac:dyDescent="0.3">
      <c r="A2355" s="727">
        <v>32</v>
      </c>
      <c r="B2355" s="728" t="s">
        <v>2677</v>
      </c>
      <c r="C2355" s="728" t="s">
        <v>2683</v>
      </c>
      <c r="D2355" s="811" t="s">
        <v>5087</v>
      </c>
      <c r="E2355" s="812" t="s">
        <v>2712</v>
      </c>
      <c r="F2355" s="728" t="s">
        <v>2678</v>
      </c>
      <c r="G2355" s="728" t="s">
        <v>2751</v>
      </c>
      <c r="H2355" s="728" t="s">
        <v>661</v>
      </c>
      <c r="I2355" s="728" t="s">
        <v>2260</v>
      </c>
      <c r="J2355" s="728" t="s">
        <v>2261</v>
      </c>
      <c r="K2355" s="728" t="s">
        <v>2262</v>
      </c>
      <c r="L2355" s="729">
        <v>846.47</v>
      </c>
      <c r="M2355" s="729">
        <v>2539.41</v>
      </c>
      <c r="N2355" s="728">
        <v>3</v>
      </c>
      <c r="O2355" s="813">
        <v>1.5</v>
      </c>
      <c r="P2355" s="729">
        <v>2539.41</v>
      </c>
      <c r="Q2355" s="746">
        <v>1</v>
      </c>
      <c r="R2355" s="728">
        <v>3</v>
      </c>
      <c r="S2355" s="746">
        <v>1</v>
      </c>
      <c r="T2355" s="813">
        <v>1.5</v>
      </c>
      <c r="U2355" s="769">
        <v>1</v>
      </c>
    </row>
    <row r="2356" spans="1:21" ht="14.4" customHeight="1" x14ac:dyDescent="0.3">
      <c r="A2356" s="727">
        <v>32</v>
      </c>
      <c r="B2356" s="728" t="s">
        <v>2677</v>
      </c>
      <c r="C2356" s="728" t="s">
        <v>2683</v>
      </c>
      <c r="D2356" s="811" t="s">
        <v>5087</v>
      </c>
      <c r="E2356" s="812" t="s">
        <v>2712</v>
      </c>
      <c r="F2356" s="728" t="s">
        <v>2678</v>
      </c>
      <c r="G2356" s="728" t="s">
        <v>2751</v>
      </c>
      <c r="H2356" s="728" t="s">
        <v>661</v>
      </c>
      <c r="I2356" s="728" t="s">
        <v>2260</v>
      </c>
      <c r="J2356" s="728" t="s">
        <v>2261</v>
      </c>
      <c r="K2356" s="728" t="s">
        <v>2262</v>
      </c>
      <c r="L2356" s="729">
        <v>3231.81</v>
      </c>
      <c r="M2356" s="729">
        <v>38781.720000000008</v>
      </c>
      <c r="N2356" s="728">
        <v>12</v>
      </c>
      <c r="O2356" s="813">
        <v>9.5</v>
      </c>
      <c r="P2356" s="729">
        <v>32318.100000000006</v>
      </c>
      <c r="Q2356" s="746">
        <v>0.83333333333333326</v>
      </c>
      <c r="R2356" s="728">
        <v>10</v>
      </c>
      <c r="S2356" s="746">
        <v>0.83333333333333337</v>
      </c>
      <c r="T2356" s="813">
        <v>8</v>
      </c>
      <c r="U2356" s="769">
        <v>0.84210526315789469</v>
      </c>
    </row>
    <row r="2357" spans="1:21" ht="14.4" customHeight="1" x14ac:dyDescent="0.3">
      <c r="A2357" s="727">
        <v>32</v>
      </c>
      <c r="B2357" s="728" t="s">
        <v>2677</v>
      </c>
      <c r="C2357" s="728" t="s">
        <v>2683</v>
      </c>
      <c r="D2357" s="811" t="s">
        <v>5087</v>
      </c>
      <c r="E2357" s="812" t="s">
        <v>2712</v>
      </c>
      <c r="F2357" s="728" t="s">
        <v>2678</v>
      </c>
      <c r="G2357" s="728" t="s">
        <v>2808</v>
      </c>
      <c r="H2357" s="728" t="s">
        <v>568</v>
      </c>
      <c r="I2357" s="728" t="s">
        <v>2944</v>
      </c>
      <c r="J2357" s="728" t="s">
        <v>902</v>
      </c>
      <c r="K2357" s="728" t="s">
        <v>2887</v>
      </c>
      <c r="L2357" s="729">
        <v>42.51</v>
      </c>
      <c r="M2357" s="729">
        <v>85.02</v>
      </c>
      <c r="N2357" s="728">
        <v>2</v>
      </c>
      <c r="O2357" s="813">
        <v>1</v>
      </c>
      <c r="P2357" s="729">
        <v>42.51</v>
      </c>
      <c r="Q2357" s="746">
        <v>0.5</v>
      </c>
      <c r="R2357" s="728">
        <v>1</v>
      </c>
      <c r="S2357" s="746">
        <v>0.5</v>
      </c>
      <c r="T2357" s="813">
        <v>0.5</v>
      </c>
      <c r="U2357" s="769">
        <v>0.5</v>
      </c>
    </row>
    <row r="2358" spans="1:21" ht="14.4" customHeight="1" x14ac:dyDescent="0.3">
      <c r="A2358" s="727">
        <v>32</v>
      </c>
      <c r="B2358" s="728" t="s">
        <v>2677</v>
      </c>
      <c r="C2358" s="728" t="s">
        <v>2683</v>
      </c>
      <c r="D2358" s="811" t="s">
        <v>5087</v>
      </c>
      <c r="E2358" s="812" t="s">
        <v>2712</v>
      </c>
      <c r="F2358" s="728" t="s">
        <v>2678</v>
      </c>
      <c r="G2358" s="728" t="s">
        <v>2998</v>
      </c>
      <c r="H2358" s="728" t="s">
        <v>568</v>
      </c>
      <c r="I2358" s="728" t="s">
        <v>3320</v>
      </c>
      <c r="J2358" s="728" t="s">
        <v>1072</v>
      </c>
      <c r="K2358" s="728" t="s">
        <v>3000</v>
      </c>
      <c r="L2358" s="729">
        <v>107.27</v>
      </c>
      <c r="M2358" s="729">
        <v>214.54</v>
      </c>
      <c r="N2358" s="728">
        <v>2</v>
      </c>
      <c r="O2358" s="813">
        <v>0.5</v>
      </c>
      <c r="P2358" s="729">
        <v>214.54</v>
      </c>
      <c r="Q2358" s="746">
        <v>1</v>
      </c>
      <c r="R2358" s="728">
        <v>2</v>
      </c>
      <c r="S2358" s="746">
        <v>1</v>
      </c>
      <c r="T2358" s="813">
        <v>0.5</v>
      </c>
      <c r="U2358" s="769">
        <v>1</v>
      </c>
    </row>
    <row r="2359" spans="1:21" ht="14.4" customHeight="1" x14ac:dyDescent="0.3">
      <c r="A2359" s="727">
        <v>32</v>
      </c>
      <c r="B2359" s="728" t="s">
        <v>2677</v>
      </c>
      <c r="C2359" s="728" t="s">
        <v>2683</v>
      </c>
      <c r="D2359" s="811" t="s">
        <v>5087</v>
      </c>
      <c r="E2359" s="812" t="s">
        <v>2712</v>
      </c>
      <c r="F2359" s="728" t="s">
        <v>2678</v>
      </c>
      <c r="G2359" s="728" t="s">
        <v>3483</v>
      </c>
      <c r="H2359" s="728" t="s">
        <v>568</v>
      </c>
      <c r="I2359" s="728" t="s">
        <v>4605</v>
      </c>
      <c r="J2359" s="728" t="s">
        <v>1563</v>
      </c>
      <c r="K2359" s="728" t="s">
        <v>3487</v>
      </c>
      <c r="L2359" s="729">
        <v>168.78</v>
      </c>
      <c r="M2359" s="729">
        <v>168.78</v>
      </c>
      <c r="N2359" s="728">
        <v>1</v>
      </c>
      <c r="O2359" s="813">
        <v>0.5</v>
      </c>
      <c r="P2359" s="729">
        <v>168.78</v>
      </c>
      <c r="Q2359" s="746">
        <v>1</v>
      </c>
      <c r="R2359" s="728">
        <v>1</v>
      </c>
      <c r="S2359" s="746">
        <v>1</v>
      </c>
      <c r="T2359" s="813">
        <v>0.5</v>
      </c>
      <c r="U2359" s="769">
        <v>1</v>
      </c>
    </row>
    <row r="2360" spans="1:21" ht="14.4" customHeight="1" x14ac:dyDescent="0.3">
      <c r="A2360" s="727">
        <v>32</v>
      </c>
      <c r="B2360" s="728" t="s">
        <v>2677</v>
      </c>
      <c r="C2360" s="728" t="s">
        <v>2683</v>
      </c>
      <c r="D2360" s="811" t="s">
        <v>5087</v>
      </c>
      <c r="E2360" s="812" t="s">
        <v>2712</v>
      </c>
      <c r="F2360" s="728" t="s">
        <v>2678</v>
      </c>
      <c r="G2360" s="728" t="s">
        <v>3483</v>
      </c>
      <c r="H2360" s="728" t="s">
        <v>568</v>
      </c>
      <c r="I2360" s="728" t="s">
        <v>4606</v>
      </c>
      <c r="J2360" s="728" t="s">
        <v>1106</v>
      </c>
      <c r="K2360" s="728" t="s">
        <v>4607</v>
      </c>
      <c r="L2360" s="729">
        <v>0</v>
      </c>
      <c r="M2360" s="729">
        <v>0</v>
      </c>
      <c r="N2360" s="728">
        <v>1</v>
      </c>
      <c r="O2360" s="813">
        <v>1</v>
      </c>
      <c r="P2360" s="729">
        <v>0</v>
      </c>
      <c r="Q2360" s="746"/>
      <c r="R2360" s="728">
        <v>1</v>
      </c>
      <c r="S2360" s="746">
        <v>1</v>
      </c>
      <c r="T2360" s="813">
        <v>1</v>
      </c>
      <c r="U2360" s="769">
        <v>1</v>
      </c>
    </row>
    <row r="2361" spans="1:21" ht="14.4" customHeight="1" x14ac:dyDescent="0.3">
      <c r="A2361" s="727">
        <v>32</v>
      </c>
      <c r="B2361" s="728" t="s">
        <v>2677</v>
      </c>
      <c r="C2361" s="728" t="s">
        <v>2683</v>
      </c>
      <c r="D2361" s="811" t="s">
        <v>5087</v>
      </c>
      <c r="E2361" s="812" t="s">
        <v>2712</v>
      </c>
      <c r="F2361" s="728" t="s">
        <v>2678</v>
      </c>
      <c r="G2361" s="728" t="s">
        <v>3483</v>
      </c>
      <c r="H2361" s="728" t="s">
        <v>568</v>
      </c>
      <c r="I2361" s="728" t="s">
        <v>3484</v>
      </c>
      <c r="J2361" s="728" t="s">
        <v>1106</v>
      </c>
      <c r="K2361" s="728" t="s">
        <v>3485</v>
      </c>
      <c r="L2361" s="729">
        <v>50.64</v>
      </c>
      <c r="M2361" s="729">
        <v>101.28</v>
      </c>
      <c r="N2361" s="728">
        <v>2</v>
      </c>
      <c r="O2361" s="813">
        <v>1</v>
      </c>
      <c r="P2361" s="729">
        <v>50.64</v>
      </c>
      <c r="Q2361" s="746">
        <v>0.5</v>
      </c>
      <c r="R2361" s="728">
        <v>1</v>
      </c>
      <c r="S2361" s="746">
        <v>0.5</v>
      </c>
      <c r="T2361" s="813">
        <v>0.5</v>
      </c>
      <c r="U2361" s="769">
        <v>0.5</v>
      </c>
    </row>
    <row r="2362" spans="1:21" ht="14.4" customHeight="1" x14ac:dyDescent="0.3">
      <c r="A2362" s="727">
        <v>32</v>
      </c>
      <c r="B2362" s="728" t="s">
        <v>2677</v>
      </c>
      <c r="C2362" s="728" t="s">
        <v>2683</v>
      </c>
      <c r="D2362" s="811" t="s">
        <v>5087</v>
      </c>
      <c r="E2362" s="812" t="s">
        <v>2712</v>
      </c>
      <c r="F2362" s="728" t="s">
        <v>2678</v>
      </c>
      <c r="G2362" s="728" t="s">
        <v>3483</v>
      </c>
      <c r="H2362" s="728" t="s">
        <v>568</v>
      </c>
      <c r="I2362" s="728" t="s">
        <v>3486</v>
      </c>
      <c r="J2362" s="728" t="s">
        <v>1106</v>
      </c>
      <c r="K2362" s="728" t="s">
        <v>3487</v>
      </c>
      <c r="L2362" s="729">
        <v>0</v>
      </c>
      <c r="M2362" s="729">
        <v>0</v>
      </c>
      <c r="N2362" s="728">
        <v>1</v>
      </c>
      <c r="O2362" s="813">
        <v>0.5</v>
      </c>
      <c r="P2362" s="729">
        <v>0</v>
      </c>
      <c r="Q2362" s="746"/>
      <c r="R2362" s="728">
        <v>1</v>
      </c>
      <c r="S2362" s="746">
        <v>1</v>
      </c>
      <c r="T2362" s="813">
        <v>0.5</v>
      </c>
      <c r="U2362" s="769">
        <v>1</v>
      </c>
    </row>
    <row r="2363" spans="1:21" ht="14.4" customHeight="1" x14ac:dyDescent="0.3">
      <c r="A2363" s="727">
        <v>32</v>
      </c>
      <c r="B2363" s="728" t="s">
        <v>2677</v>
      </c>
      <c r="C2363" s="728" t="s">
        <v>2683</v>
      </c>
      <c r="D2363" s="811" t="s">
        <v>5087</v>
      </c>
      <c r="E2363" s="812" t="s">
        <v>2712</v>
      </c>
      <c r="F2363" s="728" t="s">
        <v>2678</v>
      </c>
      <c r="G2363" s="728" t="s">
        <v>2815</v>
      </c>
      <c r="H2363" s="728" t="s">
        <v>568</v>
      </c>
      <c r="I2363" s="728" t="s">
        <v>2816</v>
      </c>
      <c r="J2363" s="728" t="s">
        <v>1042</v>
      </c>
      <c r="K2363" s="728" t="s">
        <v>2817</v>
      </c>
      <c r="L2363" s="729">
        <v>420.07</v>
      </c>
      <c r="M2363" s="729">
        <v>11761.96</v>
      </c>
      <c r="N2363" s="728">
        <v>28</v>
      </c>
      <c r="O2363" s="813">
        <v>14</v>
      </c>
      <c r="P2363" s="729">
        <v>6721.12</v>
      </c>
      <c r="Q2363" s="746">
        <v>0.57142857142857151</v>
      </c>
      <c r="R2363" s="728">
        <v>16</v>
      </c>
      <c r="S2363" s="746">
        <v>0.5714285714285714</v>
      </c>
      <c r="T2363" s="813">
        <v>7.5</v>
      </c>
      <c r="U2363" s="769">
        <v>0.5357142857142857</v>
      </c>
    </row>
    <row r="2364" spans="1:21" ht="14.4" customHeight="1" x14ac:dyDescent="0.3">
      <c r="A2364" s="727">
        <v>32</v>
      </c>
      <c r="B2364" s="728" t="s">
        <v>2677</v>
      </c>
      <c r="C2364" s="728" t="s">
        <v>2683</v>
      </c>
      <c r="D2364" s="811" t="s">
        <v>5087</v>
      </c>
      <c r="E2364" s="812" t="s">
        <v>2712</v>
      </c>
      <c r="F2364" s="728" t="s">
        <v>2678</v>
      </c>
      <c r="G2364" s="728" t="s">
        <v>2815</v>
      </c>
      <c r="H2364" s="728" t="s">
        <v>568</v>
      </c>
      <c r="I2364" s="728" t="s">
        <v>2816</v>
      </c>
      <c r="J2364" s="728" t="s">
        <v>1042</v>
      </c>
      <c r="K2364" s="728" t="s">
        <v>2817</v>
      </c>
      <c r="L2364" s="729">
        <v>421.79</v>
      </c>
      <c r="M2364" s="729">
        <v>8014.01</v>
      </c>
      <c r="N2364" s="728">
        <v>19</v>
      </c>
      <c r="O2364" s="813">
        <v>12</v>
      </c>
      <c r="P2364" s="729">
        <v>2530.7400000000002</v>
      </c>
      <c r="Q2364" s="746">
        <v>0.31578947368421056</v>
      </c>
      <c r="R2364" s="728">
        <v>6</v>
      </c>
      <c r="S2364" s="746">
        <v>0.31578947368421051</v>
      </c>
      <c r="T2364" s="813">
        <v>4</v>
      </c>
      <c r="U2364" s="769">
        <v>0.33333333333333331</v>
      </c>
    </row>
    <row r="2365" spans="1:21" ht="14.4" customHeight="1" x14ac:dyDescent="0.3">
      <c r="A2365" s="727">
        <v>32</v>
      </c>
      <c r="B2365" s="728" t="s">
        <v>2677</v>
      </c>
      <c r="C2365" s="728" t="s">
        <v>2683</v>
      </c>
      <c r="D2365" s="811" t="s">
        <v>5087</v>
      </c>
      <c r="E2365" s="812" t="s">
        <v>2712</v>
      </c>
      <c r="F2365" s="728" t="s">
        <v>2678</v>
      </c>
      <c r="G2365" s="728" t="s">
        <v>2752</v>
      </c>
      <c r="H2365" s="728" t="s">
        <v>568</v>
      </c>
      <c r="I2365" s="728" t="s">
        <v>2753</v>
      </c>
      <c r="J2365" s="728" t="s">
        <v>1001</v>
      </c>
      <c r="K2365" s="728" t="s">
        <v>2754</v>
      </c>
      <c r="L2365" s="729">
        <v>33</v>
      </c>
      <c r="M2365" s="729">
        <v>132</v>
      </c>
      <c r="N2365" s="728">
        <v>4</v>
      </c>
      <c r="O2365" s="813">
        <v>1.5</v>
      </c>
      <c r="P2365" s="729"/>
      <c r="Q2365" s="746">
        <v>0</v>
      </c>
      <c r="R2365" s="728"/>
      <c r="S2365" s="746">
        <v>0</v>
      </c>
      <c r="T2365" s="813"/>
      <c r="U2365" s="769">
        <v>0</v>
      </c>
    </row>
    <row r="2366" spans="1:21" ht="14.4" customHeight="1" x14ac:dyDescent="0.3">
      <c r="A2366" s="727">
        <v>32</v>
      </c>
      <c r="B2366" s="728" t="s">
        <v>2677</v>
      </c>
      <c r="C2366" s="728" t="s">
        <v>2683</v>
      </c>
      <c r="D2366" s="811" t="s">
        <v>5087</v>
      </c>
      <c r="E2366" s="812" t="s">
        <v>2712</v>
      </c>
      <c r="F2366" s="728" t="s">
        <v>2678</v>
      </c>
      <c r="G2366" s="728" t="s">
        <v>2752</v>
      </c>
      <c r="H2366" s="728" t="s">
        <v>568</v>
      </c>
      <c r="I2366" s="728" t="s">
        <v>2965</v>
      </c>
      <c r="J2366" s="728" t="s">
        <v>1001</v>
      </c>
      <c r="K2366" s="728" t="s">
        <v>2754</v>
      </c>
      <c r="L2366" s="729">
        <v>33</v>
      </c>
      <c r="M2366" s="729">
        <v>99</v>
      </c>
      <c r="N2366" s="728">
        <v>3</v>
      </c>
      <c r="O2366" s="813">
        <v>1</v>
      </c>
      <c r="P2366" s="729"/>
      <c r="Q2366" s="746">
        <v>0</v>
      </c>
      <c r="R2366" s="728"/>
      <c r="S2366" s="746">
        <v>0</v>
      </c>
      <c r="T2366" s="813"/>
      <c r="U2366" s="769">
        <v>0</v>
      </c>
    </row>
    <row r="2367" spans="1:21" ht="14.4" customHeight="1" x14ac:dyDescent="0.3">
      <c r="A2367" s="727">
        <v>32</v>
      </c>
      <c r="B2367" s="728" t="s">
        <v>2677</v>
      </c>
      <c r="C2367" s="728" t="s">
        <v>2683</v>
      </c>
      <c r="D2367" s="811" t="s">
        <v>5087</v>
      </c>
      <c r="E2367" s="812" t="s">
        <v>2712</v>
      </c>
      <c r="F2367" s="728" t="s">
        <v>2678</v>
      </c>
      <c r="G2367" s="728" t="s">
        <v>3728</v>
      </c>
      <c r="H2367" s="728" t="s">
        <v>568</v>
      </c>
      <c r="I2367" s="728" t="s">
        <v>3868</v>
      </c>
      <c r="J2367" s="728" t="s">
        <v>1290</v>
      </c>
      <c r="K2367" s="728" t="s">
        <v>3730</v>
      </c>
      <c r="L2367" s="729">
        <v>34.15</v>
      </c>
      <c r="M2367" s="729">
        <v>34.15</v>
      </c>
      <c r="N2367" s="728">
        <v>1</v>
      </c>
      <c r="O2367" s="813">
        <v>0.5</v>
      </c>
      <c r="P2367" s="729">
        <v>34.15</v>
      </c>
      <c r="Q2367" s="746">
        <v>1</v>
      </c>
      <c r="R2367" s="728">
        <v>1</v>
      </c>
      <c r="S2367" s="746">
        <v>1</v>
      </c>
      <c r="T2367" s="813">
        <v>0.5</v>
      </c>
      <c r="U2367" s="769">
        <v>1</v>
      </c>
    </row>
    <row r="2368" spans="1:21" ht="14.4" customHeight="1" x14ac:dyDescent="0.3">
      <c r="A2368" s="727">
        <v>32</v>
      </c>
      <c r="B2368" s="728" t="s">
        <v>2677</v>
      </c>
      <c r="C2368" s="728" t="s">
        <v>2683</v>
      </c>
      <c r="D2368" s="811" t="s">
        <v>5087</v>
      </c>
      <c r="E2368" s="812" t="s">
        <v>2712</v>
      </c>
      <c r="F2368" s="728" t="s">
        <v>2678</v>
      </c>
      <c r="G2368" s="728" t="s">
        <v>3324</v>
      </c>
      <c r="H2368" s="728" t="s">
        <v>568</v>
      </c>
      <c r="I2368" s="728" t="s">
        <v>3325</v>
      </c>
      <c r="J2368" s="728" t="s">
        <v>3326</v>
      </c>
      <c r="K2368" s="728" t="s">
        <v>2156</v>
      </c>
      <c r="L2368" s="729">
        <v>0</v>
      </c>
      <c r="M2368" s="729">
        <v>0</v>
      </c>
      <c r="N2368" s="728">
        <v>9</v>
      </c>
      <c r="O2368" s="813">
        <v>2</v>
      </c>
      <c r="P2368" s="729">
        <v>0</v>
      </c>
      <c r="Q2368" s="746"/>
      <c r="R2368" s="728">
        <v>6</v>
      </c>
      <c r="S2368" s="746">
        <v>0.66666666666666663</v>
      </c>
      <c r="T2368" s="813">
        <v>1.5</v>
      </c>
      <c r="U2368" s="769">
        <v>0.75</v>
      </c>
    </row>
    <row r="2369" spans="1:21" ht="14.4" customHeight="1" x14ac:dyDescent="0.3">
      <c r="A2369" s="727">
        <v>32</v>
      </c>
      <c r="B2369" s="728" t="s">
        <v>2677</v>
      </c>
      <c r="C2369" s="728" t="s">
        <v>2683</v>
      </c>
      <c r="D2369" s="811" t="s">
        <v>5087</v>
      </c>
      <c r="E2369" s="812" t="s">
        <v>2712</v>
      </c>
      <c r="F2369" s="728" t="s">
        <v>2678</v>
      </c>
      <c r="G2369" s="728" t="s">
        <v>3492</v>
      </c>
      <c r="H2369" s="728" t="s">
        <v>568</v>
      </c>
      <c r="I2369" s="728" t="s">
        <v>3493</v>
      </c>
      <c r="J2369" s="728" t="s">
        <v>3494</v>
      </c>
      <c r="K2369" s="728" t="s">
        <v>3495</v>
      </c>
      <c r="L2369" s="729">
        <v>2615.92</v>
      </c>
      <c r="M2369" s="729">
        <v>20927.36</v>
      </c>
      <c r="N2369" s="728">
        <v>8</v>
      </c>
      <c r="O2369" s="813">
        <v>2.5</v>
      </c>
      <c r="P2369" s="729">
        <v>20927.36</v>
      </c>
      <c r="Q2369" s="746">
        <v>1</v>
      </c>
      <c r="R2369" s="728">
        <v>8</v>
      </c>
      <c r="S2369" s="746">
        <v>1</v>
      </c>
      <c r="T2369" s="813">
        <v>2.5</v>
      </c>
      <c r="U2369" s="769">
        <v>1</v>
      </c>
    </row>
    <row r="2370" spans="1:21" ht="14.4" customHeight="1" x14ac:dyDescent="0.3">
      <c r="A2370" s="727">
        <v>32</v>
      </c>
      <c r="B2370" s="728" t="s">
        <v>2677</v>
      </c>
      <c r="C2370" s="728" t="s">
        <v>2683</v>
      </c>
      <c r="D2370" s="811" t="s">
        <v>5087</v>
      </c>
      <c r="E2370" s="812" t="s">
        <v>2712</v>
      </c>
      <c r="F2370" s="728" t="s">
        <v>2678</v>
      </c>
      <c r="G2370" s="728" t="s">
        <v>3966</v>
      </c>
      <c r="H2370" s="728" t="s">
        <v>568</v>
      </c>
      <c r="I2370" s="728" t="s">
        <v>3967</v>
      </c>
      <c r="J2370" s="728" t="s">
        <v>690</v>
      </c>
      <c r="K2370" s="728" t="s">
        <v>3968</v>
      </c>
      <c r="L2370" s="729">
        <v>151.51</v>
      </c>
      <c r="M2370" s="729">
        <v>151.51</v>
      </c>
      <c r="N2370" s="728">
        <v>1</v>
      </c>
      <c r="O2370" s="813">
        <v>0.5</v>
      </c>
      <c r="P2370" s="729"/>
      <c r="Q2370" s="746">
        <v>0</v>
      </c>
      <c r="R2370" s="728"/>
      <c r="S2370" s="746">
        <v>0</v>
      </c>
      <c r="T2370" s="813"/>
      <c r="U2370" s="769">
        <v>0</v>
      </c>
    </row>
    <row r="2371" spans="1:21" ht="14.4" customHeight="1" x14ac:dyDescent="0.3">
      <c r="A2371" s="727">
        <v>32</v>
      </c>
      <c r="B2371" s="728" t="s">
        <v>2677</v>
      </c>
      <c r="C2371" s="728" t="s">
        <v>2683</v>
      </c>
      <c r="D2371" s="811" t="s">
        <v>5087</v>
      </c>
      <c r="E2371" s="812" t="s">
        <v>2712</v>
      </c>
      <c r="F2371" s="728" t="s">
        <v>2678</v>
      </c>
      <c r="G2371" s="728" t="s">
        <v>3172</v>
      </c>
      <c r="H2371" s="728" t="s">
        <v>568</v>
      </c>
      <c r="I2371" s="728" t="s">
        <v>3173</v>
      </c>
      <c r="J2371" s="728" t="s">
        <v>2700</v>
      </c>
      <c r="K2371" s="728"/>
      <c r="L2371" s="729">
        <v>0</v>
      </c>
      <c r="M2371" s="729">
        <v>0</v>
      </c>
      <c r="N2371" s="728">
        <v>2</v>
      </c>
      <c r="O2371" s="813">
        <v>1</v>
      </c>
      <c r="P2371" s="729">
        <v>0</v>
      </c>
      <c r="Q2371" s="746"/>
      <c r="R2371" s="728">
        <v>2</v>
      </c>
      <c r="S2371" s="746">
        <v>1</v>
      </c>
      <c r="T2371" s="813">
        <v>1</v>
      </c>
      <c r="U2371" s="769">
        <v>1</v>
      </c>
    </row>
    <row r="2372" spans="1:21" ht="14.4" customHeight="1" x14ac:dyDescent="0.3">
      <c r="A2372" s="727">
        <v>32</v>
      </c>
      <c r="B2372" s="728" t="s">
        <v>2677</v>
      </c>
      <c r="C2372" s="728" t="s">
        <v>2683</v>
      </c>
      <c r="D2372" s="811" t="s">
        <v>5087</v>
      </c>
      <c r="E2372" s="812" t="s">
        <v>2712</v>
      </c>
      <c r="F2372" s="728" t="s">
        <v>2678</v>
      </c>
      <c r="G2372" s="728" t="s">
        <v>4332</v>
      </c>
      <c r="H2372" s="728" t="s">
        <v>568</v>
      </c>
      <c r="I2372" s="728" t="s">
        <v>4333</v>
      </c>
      <c r="J2372" s="728" t="s">
        <v>640</v>
      </c>
      <c r="K2372" s="728" t="s">
        <v>4334</v>
      </c>
      <c r="L2372" s="729">
        <v>0</v>
      </c>
      <c r="M2372" s="729">
        <v>0</v>
      </c>
      <c r="N2372" s="728">
        <v>1</v>
      </c>
      <c r="O2372" s="813">
        <v>0.5</v>
      </c>
      <c r="P2372" s="729">
        <v>0</v>
      </c>
      <c r="Q2372" s="746"/>
      <c r="R2372" s="728">
        <v>1</v>
      </c>
      <c r="S2372" s="746">
        <v>1</v>
      </c>
      <c r="T2372" s="813">
        <v>0.5</v>
      </c>
      <c r="U2372" s="769">
        <v>1</v>
      </c>
    </row>
    <row r="2373" spans="1:21" ht="14.4" customHeight="1" x14ac:dyDescent="0.3">
      <c r="A2373" s="727">
        <v>32</v>
      </c>
      <c r="B2373" s="728" t="s">
        <v>2677</v>
      </c>
      <c r="C2373" s="728" t="s">
        <v>2683</v>
      </c>
      <c r="D2373" s="811" t="s">
        <v>5087</v>
      </c>
      <c r="E2373" s="812" t="s">
        <v>2712</v>
      </c>
      <c r="F2373" s="728" t="s">
        <v>2678</v>
      </c>
      <c r="G2373" s="728" t="s">
        <v>3507</v>
      </c>
      <c r="H2373" s="728" t="s">
        <v>568</v>
      </c>
      <c r="I2373" s="728" t="s">
        <v>3508</v>
      </c>
      <c r="J2373" s="728" t="s">
        <v>3509</v>
      </c>
      <c r="K2373" s="728" t="s">
        <v>3510</v>
      </c>
      <c r="L2373" s="729">
        <v>497.78</v>
      </c>
      <c r="M2373" s="729">
        <v>1991.12</v>
      </c>
      <c r="N2373" s="728">
        <v>4</v>
      </c>
      <c r="O2373" s="813">
        <v>1</v>
      </c>
      <c r="P2373" s="729">
        <v>1991.12</v>
      </c>
      <c r="Q2373" s="746">
        <v>1</v>
      </c>
      <c r="R2373" s="728">
        <v>4</v>
      </c>
      <c r="S2373" s="746">
        <v>1</v>
      </c>
      <c r="T2373" s="813">
        <v>1</v>
      </c>
      <c r="U2373" s="769">
        <v>1</v>
      </c>
    </row>
    <row r="2374" spans="1:21" ht="14.4" customHeight="1" x14ac:dyDescent="0.3">
      <c r="A2374" s="727">
        <v>32</v>
      </c>
      <c r="B2374" s="728" t="s">
        <v>2677</v>
      </c>
      <c r="C2374" s="728" t="s">
        <v>2683</v>
      </c>
      <c r="D2374" s="811" t="s">
        <v>5087</v>
      </c>
      <c r="E2374" s="812" t="s">
        <v>2712</v>
      </c>
      <c r="F2374" s="728" t="s">
        <v>2678</v>
      </c>
      <c r="G2374" s="728" t="s">
        <v>3327</v>
      </c>
      <c r="H2374" s="728" t="s">
        <v>568</v>
      </c>
      <c r="I2374" s="728" t="s">
        <v>3328</v>
      </c>
      <c r="J2374" s="728" t="s">
        <v>1231</v>
      </c>
      <c r="K2374" s="728" t="s">
        <v>3329</v>
      </c>
      <c r="L2374" s="729">
        <v>76.22</v>
      </c>
      <c r="M2374" s="729">
        <v>76.22</v>
      </c>
      <c r="N2374" s="728">
        <v>1</v>
      </c>
      <c r="O2374" s="813">
        <v>0.5</v>
      </c>
      <c r="P2374" s="729">
        <v>76.22</v>
      </c>
      <c r="Q2374" s="746">
        <v>1</v>
      </c>
      <c r="R2374" s="728">
        <v>1</v>
      </c>
      <c r="S2374" s="746">
        <v>1</v>
      </c>
      <c r="T2374" s="813">
        <v>0.5</v>
      </c>
      <c r="U2374" s="769">
        <v>1</v>
      </c>
    </row>
    <row r="2375" spans="1:21" ht="14.4" customHeight="1" x14ac:dyDescent="0.3">
      <c r="A2375" s="727">
        <v>32</v>
      </c>
      <c r="B2375" s="728" t="s">
        <v>2677</v>
      </c>
      <c r="C2375" s="728" t="s">
        <v>2683</v>
      </c>
      <c r="D2375" s="811" t="s">
        <v>5087</v>
      </c>
      <c r="E2375" s="812" t="s">
        <v>2712</v>
      </c>
      <c r="F2375" s="728" t="s">
        <v>2678</v>
      </c>
      <c r="G2375" s="728" t="s">
        <v>3517</v>
      </c>
      <c r="H2375" s="728" t="s">
        <v>568</v>
      </c>
      <c r="I2375" s="728" t="s">
        <v>3518</v>
      </c>
      <c r="J2375" s="728" t="s">
        <v>3519</v>
      </c>
      <c r="K2375" s="728" t="s">
        <v>3520</v>
      </c>
      <c r="L2375" s="729">
        <v>38.5</v>
      </c>
      <c r="M2375" s="729">
        <v>115.5</v>
      </c>
      <c r="N2375" s="728">
        <v>3</v>
      </c>
      <c r="O2375" s="813">
        <v>2</v>
      </c>
      <c r="P2375" s="729">
        <v>115.5</v>
      </c>
      <c r="Q2375" s="746">
        <v>1</v>
      </c>
      <c r="R2375" s="728">
        <v>3</v>
      </c>
      <c r="S2375" s="746">
        <v>1</v>
      </c>
      <c r="T2375" s="813">
        <v>2</v>
      </c>
      <c r="U2375" s="769">
        <v>1</v>
      </c>
    </row>
    <row r="2376" spans="1:21" ht="14.4" customHeight="1" x14ac:dyDescent="0.3">
      <c r="A2376" s="727">
        <v>32</v>
      </c>
      <c r="B2376" s="728" t="s">
        <v>2677</v>
      </c>
      <c r="C2376" s="728" t="s">
        <v>2683</v>
      </c>
      <c r="D2376" s="811" t="s">
        <v>5087</v>
      </c>
      <c r="E2376" s="812" t="s">
        <v>2712</v>
      </c>
      <c r="F2376" s="728" t="s">
        <v>2678</v>
      </c>
      <c r="G2376" s="728" t="s">
        <v>2823</v>
      </c>
      <c r="H2376" s="728" t="s">
        <v>568</v>
      </c>
      <c r="I2376" s="728" t="s">
        <v>3333</v>
      </c>
      <c r="J2376" s="728" t="s">
        <v>1880</v>
      </c>
      <c r="K2376" s="728" t="s">
        <v>3334</v>
      </c>
      <c r="L2376" s="729">
        <v>77.14</v>
      </c>
      <c r="M2376" s="729">
        <v>462.84000000000003</v>
      </c>
      <c r="N2376" s="728">
        <v>6</v>
      </c>
      <c r="O2376" s="813">
        <v>2</v>
      </c>
      <c r="P2376" s="729"/>
      <c r="Q2376" s="746">
        <v>0</v>
      </c>
      <c r="R2376" s="728"/>
      <c r="S2376" s="746">
        <v>0</v>
      </c>
      <c r="T2376" s="813"/>
      <c r="U2376" s="769">
        <v>0</v>
      </c>
    </row>
    <row r="2377" spans="1:21" ht="14.4" customHeight="1" x14ac:dyDescent="0.3">
      <c r="A2377" s="727">
        <v>32</v>
      </c>
      <c r="B2377" s="728" t="s">
        <v>2677</v>
      </c>
      <c r="C2377" s="728" t="s">
        <v>2683</v>
      </c>
      <c r="D2377" s="811" t="s">
        <v>5087</v>
      </c>
      <c r="E2377" s="812" t="s">
        <v>2712</v>
      </c>
      <c r="F2377" s="728" t="s">
        <v>2678</v>
      </c>
      <c r="G2377" s="728" t="s">
        <v>2758</v>
      </c>
      <c r="H2377" s="728" t="s">
        <v>568</v>
      </c>
      <c r="I2377" s="728" t="s">
        <v>4342</v>
      </c>
      <c r="J2377" s="728" t="s">
        <v>2760</v>
      </c>
      <c r="K2377" s="728" t="s">
        <v>4343</v>
      </c>
      <c r="L2377" s="729">
        <v>35.18</v>
      </c>
      <c r="M2377" s="729">
        <v>35.18</v>
      </c>
      <c r="N2377" s="728">
        <v>1</v>
      </c>
      <c r="O2377" s="813">
        <v>0.5</v>
      </c>
      <c r="P2377" s="729">
        <v>35.18</v>
      </c>
      <c r="Q2377" s="746">
        <v>1</v>
      </c>
      <c r="R2377" s="728">
        <v>1</v>
      </c>
      <c r="S2377" s="746">
        <v>1</v>
      </c>
      <c r="T2377" s="813">
        <v>0.5</v>
      </c>
      <c r="U2377" s="769">
        <v>1</v>
      </c>
    </row>
    <row r="2378" spans="1:21" ht="14.4" customHeight="1" x14ac:dyDescent="0.3">
      <c r="A2378" s="727">
        <v>32</v>
      </c>
      <c r="B2378" s="728" t="s">
        <v>2677</v>
      </c>
      <c r="C2378" s="728" t="s">
        <v>2683</v>
      </c>
      <c r="D2378" s="811" t="s">
        <v>5087</v>
      </c>
      <c r="E2378" s="812" t="s">
        <v>2712</v>
      </c>
      <c r="F2378" s="728" t="s">
        <v>2678</v>
      </c>
      <c r="G2378" s="728" t="s">
        <v>2758</v>
      </c>
      <c r="H2378" s="728" t="s">
        <v>568</v>
      </c>
      <c r="I2378" s="728" t="s">
        <v>3343</v>
      </c>
      <c r="J2378" s="728" t="s">
        <v>3071</v>
      </c>
      <c r="K2378" s="728" t="s">
        <v>3344</v>
      </c>
      <c r="L2378" s="729">
        <v>58.63</v>
      </c>
      <c r="M2378" s="729">
        <v>469.04000000000008</v>
      </c>
      <c r="N2378" s="728">
        <v>8</v>
      </c>
      <c r="O2378" s="813">
        <v>4.5</v>
      </c>
      <c r="P2378" s="729">
        <v>175.89000000000001</v>
      </c>
      <c r="Q2378" s="746">
        <v>0.37499999999999994</v>
      </c>
      <c r="R2378" s="728">
        <v>3</v>
      </c>
      <c r="S2378" s="746">
        <v>0.375</v>
      </c>
      <c r="T2378" s="813">
        <v>2</v>
      </c>
      <c r="U2378" s="769">
        <v>0.44444444444444442</v>
      </c>
    </row>
    <row r="2379" spans="1:21" ht="14.4" customHeight="1" x14ac:dyDescent="0.3">
      <c r="A2379" s="727">
        <v>32</v>
      </c>
      <c r="B2379" s="728" t="s">
        <v>2677</v>
      </c>
      <c r="C2379" s="728" t="s">
        <v>2683</v>
      </c>
      <c r="D2379" s="811" t="s">
        <v>5087</v>
      </c>
      <c r="E2379" s="812" t="s">
        <v>2712</v>
      </c>
      <c r="F2379" s="728" t="s">
        <v>2678</v>
      </c>
      <c r="G2379" s="728" t="s">
        <v>2758</v>
      </c>
      <c r="H2379" s="728" t="s">
        <v>568</v>
      </c>
      <c r="I2379" s="728" t="s">
        <v>3118</v>
      </c>
      <c r="J2379" s="728" t="s">
        <v>3119</v>
      </c>
      <c r="K2379" s="728" t="s">
        <v>3120</v>
      </c>
      <c r="L2379" s="729">
        <v>58.62</v>
      </c>
      <c r="M2379" s="729">
        <v>117.24</v>
      </c>
      <c r="N2379" s="728">
        <v>2</v>
      </c>
      <c r="O2379" s="813">
        <v>2</v>
      </c>
      <c r="P2379" s="729"/>
      <c r="Q2379" s="746">
        <v>0</v>
      </c>
      <c r="R2379" s="728"/>
      <c r="S2379" s="746">
        <v>0</v>
      </c>
      <c r="T2379" s="813"/>
      <c r="U2379" s="769">
        <v>0</v>
      </c>
    </row>
    <row r="2380" spans="1:21" ht="14.4" customHeight="1" x14ac:dyDescent="0.3">
      <c r="A2380" s="727">
        <v>32</v>
      </c>
      <c r="B2380" s="728" t="s">
        <v>2677</v>
      </c>
      <c r="C2380" s="728" t="s">
        <v>2683</v>
      </c>
      <c r="D2380" s="811" t="s">
        <v>5087</v>
      </c>
      <c r="E2380" s="812" t="s">
        <v>2712</v>
      </c>
      <c r="F2380" s="728" t="s">
        <v>2678</v>
      </c>
      <c r="G2380" s="728" t="s">
        <v>2758</v>
      </c>
      <c r="H2380" s="728" t="s">
        <v>568</v>
      </c>
      <c r="I2380" s="728" t="s">
        <v>2759</v>
      </c>
      <c r="J2380" s="728" t="s">
        <v>2760</v>
      </c>
      <c r="K2380" s="728" t="s">
        <v>2761</v>
      </c>
      <c r="L2380" s="729">
        <v>58.62</v>
      </c>
      <c r="M2380" s="729">
        <v>527.57999999999993</v>
      </c>
      <c r="N2380" s="728">
        <v>9</v>
      </c>
      <c r="O2380" s="813">
        <v>6</v>
      </c>
      <c r="P2380" s="729">
        <v>175.85999999999999</v>
      </c>
      <c r="Q2380" s="746">
        <v>0.33333333333333337</v>
      </c>
      <c r="R2380" s="728">
        <v>3</v>
      </c>
      <c r="S2380" s="746">
        <v>0.33333333333333331</v>
      </c>
      <c r="T2380" s="813">
        <v>2</v>
      </c>
      <c r="U2380" s="769">
        <v>0.33333333333333331</v>
      </c>
    </row>
    <row r="2381" spans="1:21" ht="14.4" customHeight="1" x14ac:dyDescent="0.3">
      <c r="A2381" s="727">
        <v>32</v>
      </c>
      <c r="B2381" s="728" t="s">
        <v>2677</v>
      </c>
      <c r="C2381" s="728" t="s">
        <v>2683</v>
      </c>
      <c r="D2381" s="811" t="s">
        <v>5087</v>
      </c>
      <c r="E2381" s="812" t="s">
        <v>2712</v>
      </c>
      <c r="F2381" s="728" t="s">
        <v>2678</v>
      </c>
      <c r="G2381" s="728" t="s">
        <v>3348</v>
      </c>
      <c r="H2381" s="728" t="s">
        <v>568</v>
      </c>
      <c r="I2381" s="728" t="s">
        <v>3349</v>
      </c>
      <c r="J2381" s="728" t="s">
        <v>3350</v>
      </c>
      <c r="K2381" s="728" t="s">
        <v>3351</v>
      </c>
      <c r="L2381" s="729">
        <v>3161.19</v>
      </c>
      <c r="M2381" s="729">
        <v>9483.57</v>
      </c>
      <c r="N2381" s="728">
        <v>3</v>
      </c>
      <c r="O2381" s="813">
        <v>1</v>
      </c>
      <c r="P2381" s="729">
        <v>9483.57</v>
      </c>
      <c r="Q2381" s="746">
        <v>1</v>
      </c>
      <c r="R2381" s="728">
        <v>3</v>
      </c>
      <c r="S2381" s="746">
        <v>1</v>
      </c>
      <c r="T2381" s="813">
        <v>1</v>
      </c>
      <c r="U2381" s="769">
        <v>1</v>
      </c>
    </row>
    <row r="2382" spans="1:21" ht="14.4" customHeight="1" x14ac:dyDescent="0.3">
      <c r="A2382" s="727">
        <v>32</v>
      </c>
      <c r="B2382" s="728" t="s">
        <v>2677</v>
      </c>
      <c r="C2382" s="728" t="s">
        <v>2683</v>
      </c>
      <c r="D2382" s="811" t="s">
        <v>5087</v>
      </c>
      <c r="E2382" s="812" t="s">
        <v>2712</v>
      </c>
      <c r="F2382" s="728" t="s">
        <v>2678</v>
      </c>
      <c r="G2382" s="728" t="s">
        <v>2729</v>
      </c>
      <c r="H2382" s="728" t="s">
        <v>568</v>
      </c>
      <c r="I2382" s="728" t="s">
        <v>2730</v>
      </c>
      <c r="J2382" s="728" t="s">
        <v>2731</v>
      </c>
      <c r="K2382" s="728" t="s">
        <v>2732</v>
      </c>
      <c r="L2382" s="729">
        <v>88.76</v>
      </c>
      <c r="M2382" s="729">
        <v>5946.92</v>
      </c>
      <c r="N2382" s="728">
        <v>67</v>
      </c>
      <c r="O2382" s="813">
        <v>18</v>
      </c>
      <c r="P2382" s="729">
        <v>3372.88</v>
      </c>
      <c r="Q2382" s="746">
        <v>0.56716417910447758</v>
      </c>
      <c r="R2382" s="728">
        <v>38</v>
      </c>
      <c r="S2382" s="746">
        <v>0.56716417910447758</v>
      </c>
      <c r="T2382" s="813">
        <v>12</v>
      </c>
      <c r="U2382" s="769">
        <v>0.66666666666666663</v>
      </c>
    </row>
    <row r="2383" spans="1:21" ht="14.4" customHeight="1" x14ac:dyDescent="0.3">
      <c r="A2383" s="727">
        <v>32</v>
      </c>
      <c r="B2383" s="728" t="s">
        <v>2677</v>
      </c>
      <c r="C2383" s="728" t="s">
        <v>2683</v>
      </c>
      <c r="D2383" s="811" t="s">
        <v>5087</v>
      </c>
      <c r="E2383" s="812" t="s">
        <v>2712</v>
      </c>
      <c r="F2383" s="728" t="s">
        <v>2678</v>
      </c>
      <c r="G2383" s="728" t="s">
        <v>3006</v>
      </c>
      <c r="H2383" s="728" t="s">
        <v>568</v>
      </c>
      <c r="I2383" s="728" t="s">
        <v>3073</v>
      </c>
      <c r="J2383" s="728" t="s">
        <v>1267</v>
      </c>
      <c r="K2383" s="728" t="s">
        <v>2600</v>
      </c>
      <c r="L2383" s="729">
        <v>760.22</v>
      </c>
      <c r="M2383" s="729">
        <v>760.22</v>
      </c>
      <c r="N2383" s="728">
        <v>1</v>
      </c>
      <c r="O2383" s="813">
        <v>0.5</v>
      </c>
      <c r="P2383" s="729">
        <v>760.22</v>
      </c>
      <c r="Q2383" s="746">
        <v>1</v>
      </c>
      <c r="R2383" s="728">
        <v>1</v>
      </c>
      <c r="S2383" s="746">
        <v>1</v>
      </c>
      <c r="T2383" s="813">
        <v>0.5</v>
      </c>
      <c r="U2383" s="769">
        <v>1</v>
      </c>
    </row>
    <row r="2384" spans="1:21" ht="14.4" customHeight="1" x14ac:dyDescent="0.3">
      <c r="A2384" s="727">
        <v>32</v>
      </c>
      <c r="B2384" s="728" t="s">
        <v>2677</v>
      </c>
      <c r="C2384" s="728" t="s">
        <v>2683</v>
      </c>
      <c r="D2384" s="811" t="s">
        <v>5087</v>
      </c>
      <c r="E2384" s="812" t="s">
        <v>2712</v>
      </c>
      <c r="F2384" s="728" t="s">
        <v>2678</v>
      </c>
      <c r="G2384" s="728" t="s">
        <v>2833</v>
      </c>
      <c r="H2384" s="728" t="s">
        <v>661</v>
      </c>
      <c r="I2384" s="728" t="s">
        <v>4190</v>
      </c>
      <c r="J2384" s="728" t="s">
        <v>2835</v>
      </c>
      <c r="K2384" s="728" t="s">
        <v>4191</v>
      </c>
      <c r="L2384" s="729">
        <v>207.45</v>
      </c>
      <c r="M2384" s="729">
        <v>207.45</v>
      </c>
      <c r="N2384" s="728">
        <v>1</v>
      </c>
      <c r="O2384" s="813">
        <v>0.5</v>
      </c>
      <c r="P2384" s="729">
        <v>207.45</v>
      </c>
      <c r="Q2384" s="746">
        <v>1</v>
      </c>
      <c r="R2384" s="728">
        <v>1</v>
      </c>
      <c r="S2384" s="746">
        <v>1</v>
      </c>
      <c r="T2384" s="813">
        <v>0.5</v>
      </c>
      <c r="U2384" s="769">
        <v>1</v>
      </c>
    </row>
    <row r="2385" spans="1:21" ht="14.4" customHeight="1" x14ac:dyDescent="0.3">
      <c r="A2385" s="727">
        <v>32</v>
      </c>
      <c r="B2385" s="728" t="s">
        <v>2677</v>
      </c>
      <c r="C2385" s="728" t="s">
        <v>2683</v>
      </c>
      <c r="D2385" s="811" t="s">
        <v>5087</v>
      </c>
      <c r="E2385" s="812" t="s">
        <v>2712</v>
      </c>
      <c r="F2385" s="728" t="s">
        <v>2678</v>
      </c>
      <c r="G2385" s="728" t="s">
        <v>2833</v>
      </c>
      <c r="H2385" s="728" t="s">
        <v>568</v>
      </c>
      <c r="I2385" s="728" t="s">
        <v>3872</v>
      </c>
      <c r="J2385" s="728" t="s">
        <v>2835</v>
      </c>
      <c r="K2385" s="728" t="s">
        <v>3724</v>
      </c>
      <c r="L2385" s="729">
        <v>0</v>
      </c>
      <c r="M2385" s="729">
        <v>0</v>
      </c>
      <c r="N2385" s="728">
        <v>1</v>
      </c>
      <c r="O2385" s="813">
        <v>0.5</v>
      </c>
      <c r="P2385" s="729">
        <v>0</v>
      </c>
      <c r="Q2385" s="746"/>
      <c r="R2385" s="728">
        <v>1</v>
      </c>
      <c r="S2385" s="746">
        <v>1</v>
      </c>
      <c r="T2385" s="813">
        <v>0.5</v>
      </c>
      <c r="U2385" s="769">
        <v>1</v>
      </c>
    </row>
    <row r="2386" spans="1:21" ht="14.4" customHeight="1" x14ac:dyDescent="0.3">
      <c r="A2386" s="727">
        <v>32</v>
      </c>
      <c r="B2386" s="728" t="s">
        <v>2677</v>
      </c>
      <c r="C2386" s="728" t="s">
        <v>2683</v>
      </c>
      <c r="D2386" s="811" t="s">
        <v>5087</v>
      </c>
      <c r="E2386" s="812" t="s">
        <v>2712</v>
      </c>
      <c r="F2386" s="728" t="s">
        <v>2678</v>
      </c>
      <c r="G2386" s="728" t="s">
        <v>2971</v>
      </c>
      <c r="H2386" s="728" t="s">
        <v>661</v>
      </c>
      <c r="I2386" s="728" t="s">
        <v>2213</v>
      </c>
      <c r="J2386" s="728" t="s">
        <v>2207</v>
      </c>
      <c r="K2386" s="728" t="s">
        <v>2214</v>
      </c>
      <c r="L2386" s="729">
        <v>46.07</v>
      </c>
      <c r="M2386" s="729">
        <v>46.07</v>
      </c>
      <c r="N2386" s="728">
        <v>1</v>
      </c>
      <c r="O2386" s="813">
        <v>1</v>
      </c>
      <c r="P2386" s="729">
        <v>46.07</v>
      </c>
      <c r="Q2386" s="746">
        <v>1</v>
      </c>
      <c r="R2386" s="728">
        <v>1</v>
      </c>
      <c r="S2386" s="746">
        <v>1</v>
      </c>
      <c r="T2386" s="813">
        <v>1</v>
      </c>
      <c r="U2386" s="769">
        <v>1</v>
      </c>
    </row>
    <row r="2387" spans="1:21" ht="14.4" customHeight="1" x14ac:dyDescent="0.3">
      <c r="A2387" s="727">
        <v>32</v>
      </c>
      <c r="B2387" s="728" t="s">
        <v>2677</v>
      </c>
      <c r="C2387" s="728" t="s">
        <v>2683</v>
      </c>
      <c r="D2387" s="811" t="s">
        <v>5087</v>
      </c>
      <c r="E2387" s="812" t="s">
        <v>2712</v>
      </c>
      <c r="F2387" s="728" t="s">
        <v>2678</v>
      </c>
      <c r="G2387" s="728" t="s">
        <v>4608</v>
      </c>
      <c r="H2387" s="728" t="s">
        <v>568</v>
      </c>
      <c r="I2387" s="728" t="s">
        <v>4609</v>
      </c>
      <c r="J2387" s="728" t="s">
        <v>4610</v>
      </c>
      <c r="K2387" s="728" t="s">
        <v>4611</v>
      </c>
      <c r="L2387" s="729">
        <v>209.53</v>
      </c>
      <c r="M2387" s="729">
        <v>209.53</v>
      </c>
      <c r="N2387" s="728">
        <v>1</v>
      </c>
      <c r="O2387" s="813">
        <v>0.5</v>
      </c>
      <c r="P2387" s="729"/>
      <c r="Q2387" s="746">
        <v>0</v>
      </c>
      <c r="R2387" s="728"/>
      <c r="S2387" s="746">
        <v>0</v>
      </c>
      <c r="T2387" s="813"/>
      <c r="U2387" s="769">
        <v>0</v>
      </c>
    </row>
    <row r="2388" spans="1:21" ht="14.4" customHeight="1" x14ac:dyDescent="0.3">
      <c r="A2388" s="727">
        <v>32</v>
      </c>
      <c r="B2388" s="728" t="s">
        <v>2677</v>
      </c>
      <c r="C2388" s="728" t="s">
        <v>2683</v>
      </c>
      <c r="D2388" s="811" t="s">
        <v>5087</v>
      </c>
      <c r="E2388" s="812" t="s">
        <v>2712</v>
      </c>
      <c r="F2388" s="728" t="s">
        <v>2678</v>
      </c>
      <c r="G2388" s="728" t="s">
        <v>3533</v>
      </c>
      <c r="H2388" s="728" t="s">
        <v>568</v>
      </c>
      <c r="I2388" s="728" t="s">
        <v>4612</v>
      </c>
      <c r="J2388" s="728" t="s">
        <v>3682</v>
      </c>
      <c r="K2388" s="728" t="s">
        <v>4613</v>
      </c>
      <c r="L2388" s="729">
        <v>48.84</v>
      </c>
      <c r="M2388" s="729">
        <v>48.84</v>
      </c>
      <c r="N2388" s="728">
        <v>1</v>
      </c>
      <c r="O2388" s="813">
        <v>0.5</v>
      </c>
      <c r="P2388" s="729"/>
      <c r="Q2388" s="746">
        <v>0</v>
      </c>
      <c r="R2388" s="728"/>
      <c r="S2388" s="746">
        <v>0</v>
      </c>
      <c r="T2388" s="813"/>
      <c r="U2388" s="769">
        <v>0</v>
      </c>
    </row>
    <row r="2389" spans="1:21" ht="14.4" customHeight="1" x14ac:dyDescent="0.3">
      <c r="A2389" s="727">
        <v>32</v>
      </c>
      <c r="B2389" s="728" t="s">
        <v>2677</v>
      </c>
      <c r="C2389" s="728" t="s">
        <v>2683</v>
      </c>
      <c r="D2389" s="811" t="s">
        <v>5087</v>
      </c>
      <c r="E2389" s="812" t="s">
        <v>2712</v>
      </c>
      <c r="F2389" s="728" t="s">
        <v>2678</v>
      </c>
      <c r="G2389" s="728" t="s">
        <v>3188</v>
      </c>
      <c r="H2389" s="728" t="s">
        <v>568</v>
      </c>
      <c r="I2389" s="728" t="s">
        <v>3189</v>
      </c>
      <c r="J2389" s="728" t="s">
        <v>3190</v>
      </c>
      <c r="K2389" s="728" t="s">
        <v>3191</v>
      </c>
      <c r="L2389" s="729">
        <v>727.03</v>
      </c>
      <c r="M2389" s="729">
        <v>2181.09</v>
      </c>
      <c r="N2389" s="728">
        <v>3</v>
      </c>
      <c r="O2389" s="813">
        <v>1.5</v>
      </c>
      <c r="P2389" s="729">
        <v>2181.09</v>
      </c>
      <c r="Q2389" s="746">
        <v>1</v>
      </c>
      <c r="R2389" s="728">
        <v>3</v>
      </c>
      <c r="S2389" s="746">
        <v>1</v>
      </c>
      <c r="T2389" s="813">
        <v>1.5</v>
      </c>
      <c r="U2389" s="769">
        <v>1</v>
      </c>
    </row>
    <row r="2390" spans="1:21" ht="14.4" customHeight="1" x14ac:dyDescent="0.3">
      <c r="A2390" s="727">
        <v>32</v>
      </c>
      <c r="B2390" s="728" t="s">
        <v>2677</v>
      </c>
      <c r="C2390" s="728" t="s">
        <v>2683</v>
      </c>
      <c r="D2390" s="811" t="s">
        <v>5087</v>
      </c>
      <c r="E2390" s="812" t="s">
        <v>2712</v>
      </c>
      <c r="F2390" s="728" t="s">
        <v>2678</v>
      </c>
      <c r="G2390" s="728" t="s">
        <v>3622</v>
      </c>
      <c r="H2390" s="728" t="s">
        <v>661</v>
      </c>
      <c r="I2390" s="728" t="s">
        <v>4614</v>
      </c>
      <c r="J2390" s="728" t="s">
        <v>2195</v>
      </c>
      <c r="K2390" s="728" t="s">
        <v>4615</v>
      </c>
      <c r="L2390" s="729">
        <v>32.869999999999997</v>
      </c>
      <c r="M2390" s="729">
        <v>32.869999999999997</v>
      </c>
      <c r="N2390" s="728">
        <v>1</v>
      </c>
      <c r="O2390" s="813">
        <v>1</v>
      </c>
      <c r="P2390" s="729">
        <v>32.869999999999997</v>
      </c>
      <c r="Q2390" s="746">
        <v>1</v>
      </c>
      <c r="R2390" s="728">
        <v>1</v>
      </c>
      <c r="S2390" s="746">
        <v>1</v>
      </c>
      <c r="T2390" s="813">
        <v>1</v>
      </c>
      <c r="U2390" s="769">
        <v>1</v>
      </c>
    </row>
    <row r="2391" spans="1:21" ht="14.4" customHeight="1" x14ac:dyDescent="0.3">
      <c r="A2391" s="727">
        <v>32</v>
      </c>
      <c r="B2391" s="728" t="s">
        <v>2677</v>
      </c>
      <c r="C2391" s="728" t="s">
        <v>2683</v>
      </c>
      <c r="D2391" s="811" t="s">
        <v>5087</v>
      </c>
      <c r="E2391" s="812" t="s">
        <v>2712</v>
      </c>
      <c r="F2391" s="728" t="s">
        <v>2678</v>
      </c>
      <c r="G2391" s="728" t="s">
        <v>3622</v>
      </c>
      <c r="H2391" s="728" t="s">
        <v>661</v>
      </c>
      <c r="I2391" s="728" t="s">
        <v>4614</v>
      </c>
      <c r="J2391" s="728" t="s">
        <v>2195</v>
      </c>
      <c r="K2391" s="728" t="s">
        <v>4615</v>
      </c>
      <c r="L2391" s="729">
        <v>37.159999999999997</v>
      </c>
      <c r="M2391" s="729">
        <v>185.79999999999998</v>
      </c>
      <c r="N2391" s="728">
        <v>5</v>
      </c>
      <c r="O2391" s="813">
        <v>1.5</v>
      </c>
      <c r="P2391" s="729">
        <v>185.79999999999998</v>
      </c>
      <c r="Q2391" s="746">
        <v>1</v>
      </c>
      <c r="R2391" s="728">
        <v>5</v>
      </c>
      <c r="S2391" s="746">
        <v>1</v>
      </c>
      <c r="T2391" s="813">
        <v>1.5</v>
      </c>
      <c r="U2391" s="769">
        <v>1</v>
      </c>
    </row>
    <row r="2392" spans="1:21" ht="14.4" customHeight="1" x14ac:dyDescent="0.3">
      <c r="A2392" s="727">
        <v>32</v>
      </c>
      <c r="B2392" s="728" t="s">
        <v>2677</v>
      </c>
      <c r="C2392" s="728" t="s">
        <v>2683</v>
      </c>
      <c r="D2392" s="811" t="s">
        <v>5087</v>
      </c>
      <c r="E2392" s="812" t="s">
        <v>2712</v>
      </c>
      <c r="F2392" s="728" t="s">
        <v>2678</v>
      </c>
      <c r="G2392" s="728" t="s">
        <v>3622</v>
      </c>
      <c r="H2392" s="728" t="s">
        <v>661</v>
      </c>
      <c r="I2392" s="728" t="s">
        <v>3623</v>
      </c>
      <c r="J2392" s="728" t="s">
        <v>2195</v>
      </c>
      <c r="K2392" s="728" t="s">
        <v>3624</v>
      </c>
      <c r="L2392" s="729">
        <v>247.78</v>
      </c>
      <c r="M2392" s="729">
        <v>247.78</v>
      </c>
      <c r="N2392" s="728">
        <v>1</v>
      </c>
      <c r="O2392" s="813">
        <v>0.5</v>
      </c>
      <c r="P2392" s="729"/>
      <c r="Q2392" s="746">
        <v>0</v>
      </c>
      <c r="R2392" s="728"/>
      <c r="S2392" s="746">
        <v>0</v>
      </c>
      <c r="T2392" s="813"/>
      <c r="U2392" s="769">
        <v>0</v>
      </c>
    </row>
    <row r="2393" spans="1:21" ht="14.4" customHeight="1" x14ac:dyDescent="0.3">
      <c r="A2393" s="727">
        <v>32</v>
      </c>
      <c r="B2393" s="728" t="s">
        <v>2677</v>
      </c>
      <c r="C2393" s="728" t="s">
        <v>2683</v>
      </c>
      <c r="D2393" s="811" t="s">
        <v>5087</v>
      </c>
      <c r="E2393" s="812" t="s">
        <v>2712</v>
      </c>
      <c r="F2393" s="728" t="s">
        <v>2678</v>
      </c>
      <c r="G2393" s="728" t="s">
        <v>3622</v>
      </c>
      <c r="H2393" s="728" t="s">
        <v>661</v>
      </c>
      <c r="I2393" s="728" t="s">
        <v>3623</v>
      </c>
      <c r="J2393" s="728" t="s">
        <v>2195</v>
      </c>
      <c r="K2393" s="728" t="s">
        <v>3624</v>
      </c>
      <c r="L2393" s="729">
        <v>219.18</v>
      </c>
      <c r="M2393" s="729">
        <v>219.18</v>
      </c>
      <c r="N2393" s="728">
        <v>1</v>
      </c>
      <c r="O2393" s="813">
        <v>0.5</v>
      </c>
      <c r="P2393" s="729"/>
      <c r="Q2393" s="746">
        <v>0</v>
      </c>
      <c r="R2393" s="728"/>
      <c r="S2393" s="746">
        <v>0</v>
      </c>
      <c r="T2393" s="813"/>
      <c r="U2393" s="769">
        <v>0</v>
      </c>
    </row>
    <row r="2394" spans="1:21" ht="14.4" customHeight="1" x14ac:dyDescent="0.3">
      <c r="A2394" s="727">
        <v>32</v>
      </c>
      <c r="B2394" s="728" t="s">
        <v>2677</v>
      </c>
      <c r="C2394" s="728" t="s">
        <v>2683</v>
      </c>
      <c r="D2394" s="811" t="s">
        <v>5087</v>
      </c>
      <c r="E2394" s="812" t="s">
        <v>2712</v>
      </c>
      <c r="F2394" s="728" t="s">
        <v>2678</v>
      </c>
      <c r="G2394" s="728" t="s">
        <v>3228</v>
      </c>
      <c r="H2394" s="728" t="s">
        <v>568</v>
      </c>
      <c r="I2394" s="728" t="s">
        <v>3229</v>
      </c>
      <c r="J2394" s="728" t="s">
        <v>793</v>
      </c>
      <c r="K2394" s="728" t="s">
        <v>3230</v>
      </c>
      <c r="L2394" s="729">
        <v>53.57</v>
      </c>
      <c r="M2394" s="729">
        <v>53.57</v>
      </c>
      <c r="N2394" s="728">
        <v>1</v>
      </c>
      <c r="O2394" s="813">
        <v>0.5</v>
      </c>
      <c r="P2394" s="729">
        <v>53.57</v>
      </c>
      <c r="Q2394" s="746">
        <v>1</v>
      </c>
      <c r="R2394" s="728">
        <v>1</v>
      </c>
      <c r="S2394" s="746">
        <v>1</v>
      </c>
      <c r="T2394" s="813">
        <v>0.5</v>
      </c>
      <c r="U2394" s="769">
        <v>1</v>
      </c>
    </row>
    <row r="2395" spans="1:21" ht="14.4" customHeight="1" x14ac:dyDescent="0.3">
      <c r="A2395" s="727">
        <v>32</v>
      </c>
      <c r="B2395" s="728" t="s">
        <v>2677</v>
      </c>
      <c r="C2395" s="728" t="s">
        <v>2683</v>
      </c>
      <c r="D2395" s="811" t="s">
        <v>5087</v>
      </c>
      <c r="E2395" s="812" t="s">
        <v>2712</v>
      </c>
      <c r="F2395" s="728" t="s">
        <v>2678</v>
      </c>
      <c r="G2395" s="728" t="s">
        <v>4616</v>
      </c>
      <c r="H2395" s="728" t="s">
        <v>568</v>
      </c>
      <c r="I2395" s="728" t="s">
        <v>4617</v>
      </c>
      <c r="J2395" s="728" t="s">
        <v>4618</v>
      </c>
      <c r="K2395" s="728" t="s">
        <v>4619</v>
      </c>
      <c r="L2395" s="729">
        <v>80.53</v>
      </c>
      <c r="M2395" s="729">
        <v>241.59</v>
      </c>
      <c r="N2395" s="728">
        <v>3</v>
      </c>
      <c r="O2395" s="813">
        <v>1</v>
      </c>
      <c r="P2395" s="729">
        <v>241.59</v>
      </c>
      <c r="Q2395" s="746">
        <v>1</v>
      </c>
      <c r="R2395" s="728">
        <v>3</v>
      </c>
      <c r="S2395" s="746">
        <v>1</v>
      </c>
      <c r="T2395" s="813">
        <v>1</v>
      </c>
      <c r="U2395" s="769">
        <v>1</v>
      </c>
    </row>
    <row r="2396" spans="1:21" ht="14.4" customHeight="1" x14ac:dyDescent="0.3">
      <c r="A2396" s="727">
        <v>32</v>
      </c>
      <c r="B2396" s="728" t="s">
        <v>2677</v>
      </c>
      <c r="C2396" s="728" t="s">
        <v>2683</v>
      </c>
      <c r="D2396" s="811" t="s">
        <v>5087</v>
      </c>
      <c r="E2396" s="812" t="s">
        <v>2712</v>
      </c>
      <c r="F2396" s="728" t="s">
        <v>2678</v>
      </c>
      <c r="G2396" s="728" t="s">
        <v>4616</v>
      </c>
      <c r="H2396" s="728" t="s">
        <v>568</v>
      </c>
      <c r="I2396" s="728" t="s">
        <v>4620</v>
      </c>
      <c r="J2396" s="728" t="s">
        <v>4618</v>
      </c>
      <c r="K2396" s="728" t="s">
        <v>4621</v>
      </c>
      <c r="L2396" s="729">
        <v>0</v>
      </c>
      <c r="M2396" s="729">
        <v>0</v>
      </c>
      <c r="N2396" s="728">
        <v>1</v>
      </c>
      <c r="O2396" s="813">
        <v>1</v>
      </c>
      <c r="P2396" s="729">
        <v>0</v>
      </c>
      <c r="Q2396" s="746"/>
      <c r="R2396" s="728">
        <v>1</v>
      </c>
      <c r="S2396" s="746">
        <v>1</v>
      </c>
      <c r="T2396" s="813">
        <v>1</v>
      </c>
      <c r="U2396" s="769">
        <v>1</v>
      </c>
    </row>
    <row r="2397" spans="1:21" ht="14.4" customHeight="1" x14ac:dyDescent="0.3">
      <c r="A2397" s="727">
        <v>32</v>
      </c>
      <c r="B2397" s="728" t="s">
        <v>2677</v>
      </c>
      <c r="C2397" s="728" t="s">
        <v>2683</v>
      </c>
      <c r="D2397" s="811" t="s">
        <v>5087</v>
      </c>
      <c r="E2397" s="812" t="s">
        <v>2712</v>
      </c>
      <c r="F2397" s="728" t="s">
        <v>2678</v>
      </c>
      <c r="G2397" s="728" t="s">
        <v>3357</v>
      </c>
      <c r="H2397" s="728" t="s">
        <v>661</v>
      </c>
      <c r="I2397" s="728" t="s">
        <v>2378</v>
      </c>
      <c r="J2397" s="728" t="s">
        <v>2379</v>
      </c>
      <c r="K2397" s="728" t="s">
        <v>2380</v>
      </c>
      <c r="L2397" s="729">
        <v>141.25</v>
      </c>
      <c r="M2397" s="729">
        <v>141.25</v>
      </c>
      <c r="N2397" s="728">
        <v>1</v>
      </c>
      <c r="O2397" s="813">
        <v>0.5</v>
      </c>
      <c r="P2397" s="729">
        <v>141.25</v>
      </c>
      <c r="Q2397" s="746">
        <v>1</v>
      </c>
      <c r="R2397" s="728">
        <v>1</v>
      </c>
      <c r="S2397" s="746">
        <v>1</v>
      </c>
      <c r="T2397" s="813">
        <v>0.5</v>
      </c>
      <c r="U2397" s="769">
        <v>1</v>
      </c>
    </row>
    <row r="2398" spans="1:21" ht="14.4" customHeight="1" x14ac:dyDescent="0.3">
      <c r="A2398" s="727">
        <v>32</v>
      </c>
      <c r="B2398" s="728" t="s">
        <v>2677</v>
      </c>
      <c r="C2398" s="728" t="s">
        <v>2683</v>
      </c>
      <c r="D2398" s="811" t="s">
        <v>5087</v>
      </c>
      <c r="E2398" s="812" t="s">
        <v>2712</v>
      </c>
      <c r="F2398" s="728" t="s">
        <v>2678</v>
      </c>
      <c r="G2398" s="728" t="s">
        <v>4002</v>
      </c>
      <c r="H2398" s="728" t="s">
        <v>661</v>
      </c>
      <c r="I2398" s="728" t="s">
        <v>2487</v>
      </c>
      <c r="J2398" s="728" t="s">
        <v>2488</v>
      </c>
      <c r="K2398" s="728" t="s">
        <v>2489</v>
      </c>
      <c r="L2398" s="729">
        <v>70.3</v>
      </c>
      <c r="M2398" s="729">
        <v>70.3</v>
      </c>
      <c r="N2398" s="728">
        <v>1</v>
      </c>
      <c r="O2398" s="813">
        <v>0.5</v>
      </c>
      <c r="P2398" s="729"/>
      <c r="Q2398" s="746">
        <v>0</v>
      </c>
      <c r="R2398" s="728"/>
      <c r="S2398" s="746">
        <v>0</v>
      </c>
      <c r="T2398" s="813"/>
      <c r="U2398" s="769">
        <v>0</v>
      </c>
    </row>
    <row r="2399" spans="1:21" ht="14.4" customHeight="1" x14ac:dyDescent="0.3">
      <c r="A2399" s="727">
        <v>32</v>
      </c>
      <c r="B2399" s="728" t="s">
        <v>2677</v>
      </c>
      <c r="C2399" s="728" t="s">
        <v>2683</v>
      </c>
      <c r="D2399" s="811" t="s">
        <v>5087</v>
      </c>
      <c r="E2399" s="812" t="s">
        <v>2712</v>
      </c>
      <c r="F2399" s="728" t="s">
        <v>2678</v>
      </c>
      <c r="G2399" s="728" t="s">
        <v>2762</v>
      </c>
      <c r="H2399" s="728" t="s">
        <v>661</v>
      </c>
      <c r="I2399" s="728" t="s">
        <v>2763</v>
      </c>
      <c r="J2399" s="728" t="s">
        <v>895</v>
      </c>
      <c r="K2399" s="728" t="s">
        <v>2137</v>
      </c>
      <c r="L2399" s="729">
        <v>368.16</v>
      </c>
      <c r="M2399" s="729">
        <v>4786.0800000000008</v>
      </c>
      <c r="N2399" s="728">
        <v>13</v>
      </c>
      <c r="O2399" s="813">
        <v>4</v>
      </c>
      <c r="P2399" s="729">
        <v>3313.4400000000005</v>
      </c>
      <c r="Q2399" s="746">
        <v>0.69230769230769229</v>
      </c>
      <c r="R2399" s="728">
        <v>9</v>
      </c>
      <c r="S2399" s="746">
        <v>0.69230769230769229</v>
      </c>
      <c r="T2399" s="813">
        <v>3</v>
      </c>
      <c r="U2399" s="769">
        <v>0.75</v>
      </c>
    </row>
    <row r="2400" spans="1:21" ht="14.4" customHeight="1" x14ac:dyDescent="0.3">
      <c r="A2400" s="727">
        <v>32</v>
      </c>
      <c r="B2400" s="728" t="s">
        <v>2677</v>
      </c>
      <c r="C2400" s="728" t="s">
        <v>2683</v>
      </c>
      <c r="D2400" s="811" t="s">
        <v>5087</v>
      </c>
      <c r="E2400" s="812" t="s">
        <v>2712</v>
      </c>
      <c r="F2400" s="728" t="s">
        <v>2678</v>
      </c>
      <c r="G2400" s="728" t="s">
        <v>2762</v>
      </c>
      <c r="H2400" s="728" t="s">
        <v>661</v>
      </c>
      <c r="I2400" s="728" t="s">
        <v>2764</v>
      </c>
      <c r="J2400" s="728" t="s">
        <v>895</v>
      </c>
      <c r="K2400" s="728" t="s">
        <v>2143</v>
      </c>
      <c r="L2400" s="729">
        <v>490.89</v>
      </c>
      <c r="M2400" s="729">
        <v>25035.39</v>
      </c>
      <c r="N2400" s="728">
        <v>51</v>
      </c>
      <c r="O2400" s="813">
        <v>17</v>
      </c>
      <c r="P2400" s="729">
        <v>19635.599999999999</v>
      </c>
      <c r="Q2400" s="746">
        <v>0.78431372549019607</v>
      </c>
      <c r="R2400" s="728">
        <v>40</v>
      </c>
      <c r="S2400" s="746">
        <v>0.78431372549019607</v>
      </c>
      <c r="T2400" s="813">
        <v>12</v>
      </c>
      <c r="U2400" s="769">
        <v>0.70588235294117652</v>
      </c>
    </row>
    <row r="2401" spans="1:21" ht="14.4" customHeight="1" x14ac:dyDescent="0.3">
      <c r="A2401" s="727">
        <v>32</v>
      </c>
      <c r="B2401" s="728" t="s">
        <v>2677</v>
      </c>
      <c r="C2401" s="728" t="s">
        <v>2683</v>
      </c>
      <c r="D2401" s="811" t="s">
        <v>5087</v>
      </c>
      <c r="E2401" s="812" t="s">
        <v>2712</v>
      </c>
      <c r="F2401" s="728" t="s">
        <v>2678</v>
      </c>
      <c r="G2401" s="728" t="s">
        <v>2762</v>
      </c>
      <c r="H2401" s="728" t="s">
        <v>661</v>
      </c>
      <c r="I2401" s="728" t="s">
        <v>2765</v>
      </c>
      <c r="J2401" s="728" t="s">
        <v>895</v>
      </c>
      <c r="K2401" s="728" t="s">
        <v>2139</v>
      </c>
      <c r="L2401" s="729">
        <v>736.33</v>
      </c>
      <c r="M2401" s="729">
        <v>13253.940000000002</v>
      </c>
      <c r="N2401" s="728">
        <v>18</v>
      </c>
      <c r="O2401" s="813">
        <v>4.5</v>
      </c>
      <c r="P2401" s="729">
        <v>9572.2900000000009</v>
      </c>
      <c r="Q2401" s="746">
        <v>0.72222222222222221</v>
      </c>
      <c r="R2401" s="728">
        <v>13</v>
      </c>
      <c r="S2401" s="746">
        <v>0.72222222222222221</v>
      </c>
      <c r="T2401" s="813">
        <v>3</v>
      </c>
      <c r="U2401" s="769">
        <v>0.66666666666666663</v>
      </c>
    </row>
    <row r="2402" spans="1:21" ht="14.4" customHeight="1" x14ac:dyDescent="0.3">
      <c r="A2402" s="727">
        <v>32</v>
      </c>
      <c r="B2402" s="728" t="s">
        <v>2677</v>
      </c>
      <c r="C2402" s="728" t="s">
        <v>2683</v>
      </c>
      <c r="D2402" s="811" t="s">
        <v>5087</v>
      </c>
      <c r="E2402" s="812" t="s">
        <v>2712</v>
      </c>
      <c r="F2402" s="728" t="s">
        <v>2678</v>
      </c>
      <c r="G2402" s="728" t="s">
        <v>2762</v>
      </c>
      <c r="H2402" s="728" t="s">
        <v>661</v>
      </c>
      <c r="I2402" s="728" t="s">
        <v>2144</v>
      </c>
      <c r="J2402" s="728" t="s">
        <v>895</v>
      </c>
      <c r="K2402" s="728" t="s">
        <v>2145</v>
      </c>
      <c r="L2402" s="729">
        <v>923.74</v>
      </c>
      <c r="M2402" s="729">
        <v>6466.18</v>
      </c>
      <c r="N2402" s="728">
        <v>7</v>
      </c>
      <c r="O2402" s="813">
        <v>5</v>
      </c>
      <c r="P2402" s="729">
        <v>3694.96</v>
      </c>
      <c r="Q2402" s="746">
        <v>0.5714285714285714</v>
      </c>
      <c r="R2402" s="728">
        <v>4</v>
      </c>
      <c r="S2402" s="746">
        <v>0.5714285714285714</v>
      </c>
      <c r="T2402" s="813">
        <v>3</v>
      </c>
      <c r="U2402" s="769">
        <v>0.6</v>
      </c>
    </row>
    <row r="2403" spans="1:21" ht="14.4" customHeight="1" x14ac:dyDescent="0.3">
      <c r="A2403" s="727">
        <v>32</v>
      </c>
      <c r="B2403" s="728" t="s">
        <v>2677</v>
      </c>
      <c r="C2403" s="728" t="s">
        <v>2683</v>
      </c>
      <c r="D2403" s="811" t="s">
        <v>5087</v>
      </c>
      <c r="E2403" s="812" t="s">
        <v>2712</v>
      </c>
      <c r="F2403" s="728" t="s">
        <v>2678</v>
      </c>
      <c r="G2403" s="728" t="s">
        <v>2762</v>
      </c>
      <c r="H2403" s="728" t="s">
        <v>661</v>
      </c>
      <c r="I2403" s="728" t="s">
        <v>2910</v>
      </c>
      <c r="J2403" s="728" t="s">
        <v>901</v>
      </c>
      <c r="K2403" s="728" t="s">
        <v>2911</v>
      </c>
      <c r="L2403" s="729">
        <v>1385.62</v>
      </c>
      <c r="M2403" s="729">
        <v>8313.7199999999993</v>
      </c>
      <c r="N2403" s="728">
        <v>6</v>
      </c>
      <c r="O2403" s="813">
        <v>2</v>
      </c>
      <c r="P2403" s="729">
        <v>8313.7199999999993</v>
      </c>
      <c r="Q2403" s="746">
        <v>1</v>
      </c>
      <c r="R2403" s="728">
        <v>6</v>
      </c>
      <c r="S2403" s="746">
        <v>1</v>
      </c>
      <c r="T2403" s="813">
        <v>2</v>
      </c>
      <c r="U2403" s="769">
        <v>1</v>
      </c>
    </row>
    <row r="2404" spans="1:21" ht="14.4" customHeight="1" x14ac:dyDescent="0.3">
      <c r="A2404" s="727">
        <v>32</v>
      </c>
      <c r="B2404" s="728" t="s">
        <v>2677</v>
      </c>
      <c r="C2404" s="728" t="s">
        <v>2683</v>
      </c>
      <c r="D2404" s="811" t="s">
        <v>5087</v>
      </c>
      <c r="E2404" s="812" t="s">
        <v>2712</v>
      </c>
      <c r="F2404" s="728" t="s">
        <v>2678</v>
      </c>
      <c r="G2404" s="728" t="s">
        <v>2762</v>
      </c>
      <c r="H2404" s="728" t="s">
        <v>661</v>
      </c>
      <c r="I2404" s="728" t="s">
        <v>2479</v>
      </c>
      <c r="J2404" s="728" t="s">
        <v>901</v>
      </c>
      <c r="K2404" s="728" t="s">
        <v>3015</v>
      </c>
      <c r="L2404" s="729">
        <v>1847.49</v>
      </c>
      <c r="M2404" s="729">
        <v>9237.4500000000007</v>
      </c>
      <c r="N2404" s="728">
        <v>5</v>
      </c>
      <c r="O2404" s="813">
        <v>2</v>
      </c>
      <c r="P2404" s="729">
        <v>9237.4500000000007</v>
      </c>
      <c r="Q2404" s="746">
        <v>1</v>
      </c>
      <c r="R2404" s="728">
        <v>5</v>
      </c>
      <c r="S2404" s="746">
        <v>1</v>
      </c>
      <c r="T2404" s="813">
        <v>2</v>
      </c>
      <c r="U2404" s="769">
        <v>1</v>
      </c>
    </row>
    <row r="2405" spans="1:21" ht="14.4" customHeight="1" x14ac:dyDescent="0.3">
      <c r="A2405" s="727">
        <v>32</v>
      </c>
      <c r="B2405" s="728" t="s">
        <v>2677</v>
      </c>
      <c r="C2405" s="728" t="s">
        <v>2683</v>
      </c>
      <c r="D2405" s="811" t="s">
        <v>5087</v>
      </c>
      <c r="E2405" s="812" t="s">
        <v>2712</v>
      </c>
      <c r="F2405" s="728" t="s">
        <v>2678</v>
      </c>
      <c r="G2405" s="728" t="s">
        <v>2762</v>
      </c>
      <c r="H2405" s="728" t="s">
        <v>661</v>
      </c>
      <c r="I2405" s="728" t="s">
        <v>3151</v>
      </c>
      <c r="J2405" s="728" t="s">
        <v>901</v>
      </c>
      <c r="K2405" s="728" t="s">
        <v>3152</v>
      </c>
      <c r="L2405" s="729">
        <v>2309.36</v>
      </c>
      <c r="M2405" s="729">
        <v>13856.16</v>
      </c>
      <c r="N2405" s="728">
        <v>6</v>
      </c>
      <c r="O2405" s="813">
        <v>1.5</v>
      </c>
      <c r="P2405" s="729">
        <v>13856.16</v>
      </c>
      <c r="Q2405" s="746">
        <v>1</v>
      </c>
      <c r="R2405" s="728">
        <v>6</v>
      </c>
      <c r="S2405" s="746">
        <v>1</v>
      </c>
      <c r="T2405" s="813">
        <v>1.5</v>
      </c>
      <c r="U2405" s="769">
        <v>1</v>
      </c>
    </row>
    <row r="2406" spans="1:21" ht="14.4" customHeight="1" x14ac:dyDescent="0.3">
      <c r="A2406" s="727">
        <v>32</v>
      </c>
      <c r="B2406" s="728" t="s">
        <v>2677</v>
      </c>
      <c r="C2406" s="728" t="s">
        <v>2683</v>
      </c>
      <c r="D2406" s="811" t="s">
        <v>5087</v>
      </c>
      <c r="E2406" s="812" t="s">
        <v>2712</v>
      </c>
      <c r="F2406" s="728" t="s">
        <v>2678</v>
      </c>
      <c r="G2406" s="728" t="s">
        <v>2762</v>
      </c>
      <c r="H2406" s="728" t="s">
        <v>661</v>
      </c>
      <c r="I2406" s="728" t="s">
        <v>3631</v>
      </c>
      <c r="J2406" s="728" t="s">
        <v>901</v>
      </c>
      <c r="K2406" s="728" t="s">
        <v>3152</v>
      </c>
      <c r="L2406" s="729">
        <v>2309.36</v>
      </c>
      <c r="M2406" s="729">
        <v>4618.72</v>
      </c>
      <c r="N2406" s="728">
        <v>2</v>
      </c>
      <c r="O2406" s="813">
        <v>1</v>
      </c>
      <c r="P2406" s="729">
        <v>4618.72</v>
      </c>
      <c r="Q2406" s="746">
        <v>1</v>
      </c>
      <c r="R2406" s="728">
        <v>2</v>
      </c>
      <c r="S2406" s="746">
        <v>1</v>
      </c>
      <c r="T2406" s="813">
        <v>1</v>
      </c>
      <c r="U2406" s="769">
        <v>1</v>
      </c>
    </row>
    <row r="2407" spans="1:21" ht="14.4" customHeight="1" x14ac:dyDescent="0.3">
      <c r="A2407" s="727">
        <v>32</v>
      </c>
      <c r="B2407" s="728" t="s">
        <v>2677</v>
      </c>
      <c r="C2407" s="728" t="s">
        <v>2683</v>
      </c>
      <c r="D2407" s="811" t="s">
        <v>5087</v>
      </c>
      <c r="E2407" s="812" t="s">
        <v>2712</v>
      </c>
      <c r="F2407" s="728" t="s">
        <v>2678</v>
      </c>
      <c r="G2407" s="728" t="s">
        <v>3753</v>
      </c>
      <c r="H2407" s="728" t="s">
        <v>568</v>
      </c>
      <c r="I2407" s="728" t="s">
        <v>3754</v>
      </c>
      <c r="J2407" s="728" t="s">
        <v>3755</v>
      </c>
      <c r="K2407" s="728" t="s">
        <v>2909</v>
      </c>
      <c r="L2407" s="729">
        <v>155.24</v>
      </c>
      <c r="M2407" s="729">
        <v>155.24</v>
      </c>
      <c r="N2407" s="728">
        <v>1</v>
      </c>
      <c r="O2407" s="813">
        <v>0.5</v>
      </c>
      <c r="P2407" s="729"/>
      <c r="Q2407" s="746">
        <v>0</v>
      </c>
      <c r="R2407" s="728"/>
      <c r="S2407" s="746">
        <v>0</v>
      </c>
      <c r="T2407" s="813"/>
      <c r="U2407" s="769">
        <v>0</v>
      </c>
    </row>
    <row r="2408" spans="1:21" ht="14.4" customHeight="1" x14ac:dyDescent="0.3">
      <c r="A2408" s="727">
        <v>32</v>
      </c>
      <c r="B2408" s="728" t="s">
        <v>2677</v>
      </c>
      <c r="C2408" s="728" t="s">
        <v>2683</v>
      </c>
      <c r="D2408" s="811" t="s">
        <v>5087</v>
      </c>
      <c r="E2408" s="812" t="s">
        <v>2712</v>
      </c>
      <c r="F2408" s="728" t="s">
        <v>2678</v>
      </c>
      <c r="G2408" s="728" t="s">
        <v>2767</v>
      </c>
      <c r="H2408" s="728" t="s">
        <v>568</v>
      </c>
      <c r="I2408" s="728" t="s">
        <v>3358</v>
      </c>
      <c r="J2408" s="728" t="s">
        <v>694</v>
      </c>
      <c r="K2408" s="728" t="s">
        <v>3359</v>
      </c>
      <c r="L2408" s="729">
        <v>48.42</v>
      </c>
      <c r="M2408" s="729">
        <v>48.42</v>
      </c>
      <c r="N2408" s="728">
        <v>1</v>
      </c>
      <c r="O2408" s="813">
        <v>1</v>
      </c>
      <c r="P2408" s="729"/>
      <c r="Q2408" s="746">
        <v>0</v>
      </c>
      <c r="R2408" s="728"/>
      <c r="S2408" s="746">
        <v>0</v>
      </c>
      <c r="T2408" s="813"/>
      <c r="U2408" s="769">
        <v>0</v>
      </c>
    </row>
    <row r="2409" spans="1:21" ht="14.4" customHeight="1" x14ac:dyDescent="0.3">
      <c r="A2409" s="727">
        <v>32</v>
      </c>
      <c r="B2409" s="728" t="s">
        <v>2677</v>
      </c>
      <c r="C2409" s="728" t="s">
        <v>2683</v>
      </c>
      <c r="D2409" s="811" t="s">
        <v>5087</v>
      </c>
      <c r="E2409" s="812" t="s">
        <v>2712</v>
      </c>
      <c r="F2409" s="728" t="s">
        <v>2678</v>
      </c>
      <c r="G2409" s="728" t="s">
        <v>2768</v>
      </c>
      <c r="H2409" s="728" t="s">
        <v>568</v>
      </c>
      <c r="I2409" s="728" t="s">
        <v>2919</v>
      </c>
      <c r="J2409" s="728" t="s">
        <v>934</v>
      </c>
      <c r="K2409" s="728" t="s">
        <v>2839</v>
      </c>
      <c r="L2409" s="729">
        <v>301.2</v>
      </c>
      <c r="M2409" s="729">
        <v>2108.3999999999996</v>
      </c>
      <c r="N2409" s="728">
        <v>7</v>
      </c>
      <c r="O2409" s="813">
        <v>4.5</v>
      </c>
      <c r="P2409" s="729">
        <v>903.59999999999991</v>
      </c>
      <c r="Q2409" s="746">
        <v>0.4285714285714286</v>
      </c>
      <c r="R2409" s="728">
        <v>3</v>
      </c>
      <c r="S2409" s="746">
        <v>0.42857142857142855</v>
      </c>
      <c r="T2409" s="813">
        <v>1.5</v>
      </c>
      <c r="U2409" s="769">
        <v>0.33333333333333331</v>
      </c>
    </row>
    <row r="2410" spans="1:21" ht="14.4" customHeight="1" x14ac:dyDescent="0.3">
      <c r="A2410" s="727">
        <v>32</v>
      </c>
      <c r="B2410" s="728" t="s">
        <v>2677</v>
      </c>
      <c r="C2410" s="728" t="s">
        <v>2683</v>
      </c>
      <c r="D2410" s="811" t="s">
        <v>5087</v>
      </c>
      <c r="E2410" s="812" t="s">
        <v>2712</v>
      </c>
      <c r="F2410" s="728" t="s">
        <v>2678</v>
      </c>
      <c r="G2410" s="728" t="s">
        <v>2768</v>
      </c>
      <c r="H2410" s="728" t="s">
        <v>568</v>
      </c>
      <c r="I2410" s="728" t="s">
        <v>2838</v>
      </c>
      <c r="J2410" s="728" t="s">
        <v>934</v>
      </c>
      <c r="K2410" s="728" t="s">
        <v>2839</v>
      </c>
      <c r="L2410" s="729">
        <v>185.26</v>
      </c>
      <c r="M2410" s="729">
        <v>741.04</v>
      </c>
      <c r="N2410" s="728">
        <v>4</v>
      </c>
      <c r="O2410" s="813">
        <v>2</v>
      </c>
      <c r="P2410" s="729">
        <v>741.04</v>
      </c>
      <c r="Q2410" s="746">
        <v>1</v>
      </c>
      <c r="R2410" s="728">
        <v>4</v>
      </c>
      <c r="S2410" s="746">
        <v>1</v>
      </c>
      <c r="T2410" s="813">
        <v>2</v>
      </c>
      <c r="U2410" s="769">
        <v>1</v>
      </c>
    </row>
    <row r="2411" spans="1:21" ht="14.4" customHeight="1" x14ac:dyDescent="0.3">
      <c r="A2411" s="727">
        <v>32</v>
      </c>
      <c r="B2411" s="728" t="s">
        <v>2677</v>
      </c>
      <c r="C2411" s="728" t="s">
        <v>2683</v>
      </c>
      <c r="D2411" s="811" t="s">
        <v>5087</v>
      </c>
      <c r="E2411" s="812" t="s">
        <v>2712</v>
      </c>
      <c r="F2411" s="728" t="s">
        <v>2678</v>
      </c>
      <c r="G2411" s="728" t="s">
        <v>2768</v>
      </c>
      <c r="H2411" s="728" t="s">
        <v>568</v>
      </c>
      <c r="I2411" s="728" t="s">
        <v>2838</v>
      </c>
      <c r="J2411" s="728" t="s">
        <v>934</v>
      </c>
      <c r="K2411" s="728" t="s">
        <v>2839</v>
      </c>
      <c r="L2411" s="729">
        <v>103.67</v>
      </c>
      <c r="M2411" s="729">
        <v>311.01</v>
      </c>
      <c r="N2411" s="728">
        <v>3</v>
      </c>
      <c r="O2411" s="813">
        <v>2</v>
      </c>
      <c r="P2411" s="729">
        <v>207.34</v>
      </c>
      <c r="Q2411" s="746">
        <v>0.66666666666666674</v>
      </c>
      <c r="R2411" s="728">
        <v>2</v>
      </c>
      <c r="S2411" s="746">
        <v>0.66666666666666663</v>
      </c>
      <c r="T2411" s="813">
        <v>1.5</v>
      </c>
      <c r="U2411" s="769">
        <v>0.75</v>
      </c>
    </row>
    <row r="2412" spans="1:21" ht="14.4" customHeight="1" x14ac:dyDescent="0.3">
      <c r="A2412" s="727">
        <v>32</v>
      </c>
      <c r="B2412" s="728" t="s">
        <v>2677</v>
      </c>
      <c r="C2412" s="728" t="s">
        <v>2683</v>
      </c>
      <c r="D2412" s="811" t="s">
        <v>5087</v>
      </c>
      <c r="E2412" s="812" t="s">
        <v>2712</v>
      </c>
      <c r="F2412" s="728" t="s">
        <v>2678</v>
      </c>
      <c r="G2412" s="728" t="s">
        <v>2768</v>
      </c>
      <c r="H2412" s="728" t="s">
        <v>568</v>
      </c>
      <c r="I2412" s="728" t="s">
        <v>3233</v>
      </c>
      <c r="J2412" s="728" t="s">
        <v>934</v>
      </c>
      <c r="K2412" s="728" t="s">
        <v>2839</v>
      </c>
      <c r="L2412" s="729">
        <v>301.2</v>
      </c>
      <c r="M2412" s="729">
        <v>1204.8</v>
      </c>
      <c r="N2412" s="728">
        <v>4</v>
      </c>
      <c r="O2412" s="813">
        <v>2.5</v>
      </c>
      <c r="P2412" s="729">
        <v>903.59999999999991</v>
      </c>
      <c r="Q2412" s="746">
        <v>0.75</v>
      </c>
      <c r="R2412" s="728">
        <v>3</v>
      </c>
      <c r="S2412" s="746">
        <v>0.75</v>
      </c>
      <c r="T2412" s="813">
        <v>1.5</v>
      </c>
      <c r="U2412" s="769">
        <v>0.6</v>
      </c>
    </row>
    <row r="2413" spans="1:21" ht="14.4" customHeight="1" x14ac:dyDescent="0.3">
      <c r="A2413" s="727">
        <v>32</v>
      </c>
      <c r="B2413" s="728" t="s">
        <v>2677</v>
      </c>
      <c r="C2413" s="728" t="s">
        <v>2683</v>
      </c>
      <c r="D2413" s="811" t="s">
        <v>5087</v>
      </c>
      <c r="E2413" s="812" t="s">
        <v>2712</v>
      </c>
      <c r="F2413" s="728" t="s">
        <v>2678</v>
      </c>
      <c r="G2413" s="728" t="s">
        <v>2980</v>
      </c>
      <c r="H2413" s="728" t="s">
        <v>568</v>
      </c>
      <c r="I2413" s="728" t="s">
        <v>3083</v>
      </c>
      <c r="J2413" s="728" t="s">
        <v>1319</v>
      </c>
      <c r="K2413" s="728" t="s">
        <v>1320</v>
      </c>
      <c r="L2413" s="729">
        <v>334.27</v>
      </c>
      <c r="M2413" s="729">
        <v>334.27</v>
      </c>
      <c r="N2413" s="728">
        <v>1</v>
      </c>
      <c r="O2413" s="813">
        <v>1</v>
      </c>
      <c r="P2413" s="729">
        <v>334.27</v>
      </c>
      <c r="Q2413" s="746">
        <v>1</v>
      </c>
      <c r="R2413" s="728">
        <v>1</v>
      </c>
      <c r="S2413" s="746">
        <v>1</v>
      </c>
      <c r="T2413" s="813">
        <v>1</v>
      </c>
      <c r="U2413" s="769">
        <v>1</v>
      </c>
    </row>
    <row r="2414" spans="1:21" ht="14.4" customHeight="1" x14ac:dyDescent="0.3">
      <c r="A2414" s="727">
        <v>32</v>
      </c>
      <c r="B2414" s="728" t="s">
        <v>2677</v>
      </c>
      <c r="C2414" s="728" t="s">
        <v>2683</v>
      </c>
      <c r="D2414" s="811" t="s">
        <v>5087</v>
      </c>
      <c r="E2414" s="812" t="s">
        <v>2712</v>
      </c>
      <c r="F2414" s="728" t="s">
        <v>2678</v>
      </c>
      <c r="G2414" s="728" t="s">
        <v>2980</v>
      </c>
      <c r="H2414" s="728" t="s">
        <v>661</v>
      </c>
      <c r="I2414" s="728" t="s">
        <v>2981</v>
      </c>
      <c r="J2414" s="728" t="s">
        <v>2982</v>
      </c>
      <c r="K2414" s="728" t="s">
        <v>2983</v>
      </c>
      <c r="L2414" s="729">
        <v>668.54</v>
      </c>
      <c r="M2414" s="729">
        <v>668.54</v>
      </c>
      <c r="N2414" s="728">
        <v>1</v>
      </c>
      <c r="O2414" s="813">
        <v>0.5</v>
      </c>
      <c r="P2414" s="729">
        <v>668.54</v>
      </c>
      <c r="Q2414" s="746">
        <v>1</v>
      </c>
      <c r="R2414" s="728">
        <v>1</v>
      </c>
      <c r="S2414" s="746">
        <v>1</v>
      </c>
      <c r="T2414" s="813">
        <v>0.5</v>
      </c>
      <c r="U2414" s="769">
        <v>1</v>
      </c>
    </row>
    <row r="2415" spans="1:21" ht="14.4" customHeight="1" x14ac:dyDescent="0.3">
      <c r="A2415" s="727">
        <v>32</v>
      </c>
      <c r="B2415" s="728" t="s">
        <v>2677</v>
      </c>
      <c r="C2415" s="728" t="s">
        <v>2683</v>
      </c>
      <c r="D2415" s="811" t="s">
        <v>5087</v>
      </c>
      <c r="E2415" s="812" t="s">
        <v>2712</v>
      </c>
      <c r="F2415" s="728" t="s">
        <v>2678</v>
      </c>
      <c r="G2415" s="728" t="s">
        <v>2980</v>
      </c>
      <c r="H2415" s="728" t="s">
        <v>661</v>
      </c>
      <c r="I2415" s="728" t="s">
        <v>4207</v>
      </c>
      <c r="J2415" s="728" t="s">
        <v>4205</v>
      </c>
      <c r="K2415" s="728" t="s">
        <v>4206</v>
      </c>
      <c r="L2415" s="729">
        <v>668.54</v>
      </c>
      <c r="M2415" s="729">
        <v>668.54</v>
      </c>
      <c r="N2415" s="728">
        <v>1</v>
      </c>
      <c r="O2415" s="813">
        <v>1</v>
      </c>
      <c r="P2415" s="729">
        <v>668.54</v>
      </c>
      <c r="Q2415" s="746">
        <v>1</v>
      </c>
      <c r="R2415" s="728">
        <v>1</v>
      </c>
      <c r="S2415" s="746">
        <v>1</v>
      </c>
      <c r="T2415" s="813">
        <v>1</v>
      </c>
      <c r="U2415" s="769">
        <v>1</v>
      </c>
    </row>
    <row r="2416" spans="1:21" ht="14.4" customHeight="1" x14ac:dyDescent="0.3">
      <c r="A2416" s="727">
        <v>32</v>
      </c>
      <c r="B2416" s="728" t="s">
        <v>2677</v>
      </c>
      <c r="C2416" s="728" t="s">
        <v>2683</v>
      </c>
      <c r="D2416" s="811" t="s">
        <v>5087</v>
      </c>
      <c r="E2416" s="812" t="s">
        <v>2712</v>
      </c>
      <c r="F2416" s="728" t="s">
        <v>2678</v>
      </c>
      <c r="G2416" s="728" t="s">
        <v>2771</v>
      </c>
      <c r="H2416" s="728" t="s">
        <v>661</v>
      </c>
      <c r="I2416" s="728" t="s">
        <v>2840</v>
      </c>
      <c r="J2416" s="728" t="s">
        <v>2105</v>
      </c>
      <c r="K2416" s="728" t="s">
        <v>2108</v>
      </c>
      <c r="L2416" s="729">
        <v>205.84</v>
      </c>
      <c r="M2416" s="729">
        <v>205.84</v>
      </c>
      <c r="N2416" s="728">
        <v>1</v>
      </c>
      <c r="O2416" s="813">
        <v>1</v>
      </c>
      <c r="P2416" s="729">
        <v>205.84</v>
      </c>
      <c r="Q2416" s="746">
        <v>1</v>
      </c>
      <c r="R2416" s="728">
        <v>1</v>
      </c>
      <c r="S2416" s="746">
        <v>1</v>
      </c>
      <c r="T2416" s="813">
        <v>1</v>
      </c>
      <c r="U2416" s="769">
        <v>1</v>
      </c>
    </row>
    <row r="2417" spans="1:21" ht="14.4" customHeight="1" x14ac:dyDescent="0.3">
      <c r="A2417" s="727">
        <v>32</v>
      </c>
      <c r="B2417" s="728" t="s">
        <v>2677</v>
      </c>
      <c r="C2417" s="728" t="s">
        <v>2683</v>
      </c>
      <c r="D2417" s="811" t="s">
        <v>5087</v>
      </c>
      <c r="E2417" s="812" t="s">
        <v>2712</v>
      </c>
      <c r="F2417" s="728" t="s">
        <v>2678</v>
      </c>
      <c r="G2417" s="728" t="s">
        <v>3549</v>
      </c>
      <c r="H2417" s="728" t="s">
        <v>661</v>
      </c>
      <c r="I2417" s="728" t="s">
        <v>4622</v>
      </c>
      <c r="J2417" s="728" t="s">
        <v>2172</v>
      </c>
      <c r="K2417" s="728" t="s">
        <v>4623</v>
      </c>
      <c r="L2417" s="729">
        <v>691.37</v>
      </c>
      <c r="M2417" s="729">
        <v>691.37</v>
      </c>
      <c r="N2417" s="728">
        <v>1</v>
      </c>
      <c r="O2417" s="813">
        <v>0.5</v>
      </c>
      <c r="P2417" s="729"/>
      <c r="Q2417" s="746">
        <v>0</v>
      </c>
      <c r="R2417" s="728"/>
      <c r="S2417" s="746">
        <v>0</v>
      </c>
      <c r="T2417" s="813"/>
      <c r="U2417" s="769">
        <v>0</v>
      </c>
    </row>
    <row r="2418" spans="1:21" ht="14.4" customHeight="1" x14ac:dyDescent="0.3">
      <c r="A2418" s="727">
        <v>32</v>
      </c>
      <c r="B2418" s="728" t="s">
        <v>2677</v>
      </c>
      <c r="C2418" s="728" t="s">
        <v>2683</v>
      </c>
      <c r="D2418" s="811" t="s">
        <v>5087</v>
      </c>
      <c r="E2418" s="812" t="s">
        <v>2712</v>
      </c>
      <c r="F2418" s="728" t="s">
        <v>2678</v>
      </c>
      <c r="G2418" s="728" t="s">
        <v>3089</v>
      </c>
      <c r="H2418" s="728" t="s">
        <v>661</v>
      </c>
      <c r="I2418" s="728" t="s">
        <v>2581</v>
      </c>
      <c r="J2418" s="728" t="s">
        <v>2582</v>
      </c>
      <c r="K2418" s="728" t="s">
        <v>2583</v>
      </c>
      <c r="L2418" s="729">
        <v>218.62</v>
      </c>
      <c r="M2418" s="729">
        <v>218.62</v>
      </c>
      <c r="N2418" s="728">
        <v>1</v>
      </c>
      <c r="O2418" s="813">
        <v>0.5</v>
      </c>
      <c r="P2418" s="729">
        <v>218.62</v>
      </c>
      <c r="Q2418" s="746">
        <v>1</v>
      </c>
      <c r="R2418" s="728">
        <v>1</v>
      </c>
      <c r="S2418" s="746">
        <v>1</v>
      </c>
      <c r="T2418" s="813">
        <v>0.5</v>
      </c>
      <c r="U2418" s="769">
        <v>1</v>
      </c>
    </row>
    <row r="2419" spans="1:21" ht="14.4" customHeight="1" x14ac:dyDescent="0.3">
      <c r="A2419" s="727">
        <v>32</v>
      </c>
      <c r="B2419" s="728" t="s">
        <v>2677</v>
      </c>
      <c r="C2419" s="728" t="s">
        <v>2683</v>
      </c>
      <c r="D2419" s="811" t="s">
        <v>5087</v>
      </c>
      <c r="E2419" s="812" t="s">
        <v>2712</v>
      </c>
      <c r="F2419" s="728" t="s">
        <v>2678</v>
      </c>
      <c r="G2419" s="728" t="s">
        <v>2773</v>
      </c>
      <c r="H2419" s="728" t="s">
        <v>568</v>
      </c>
      <c r="I2419" s="728" t="s">
        <v>2855</v>
      </c>
      <c r="J2419" s="728" t="s">
        <v>2856</v>
      </c>
      <c r="K2419" s="728" t="s">
        <v>2857</v>
      </c>
      <c r="L2419" s="729">
        <v>21.92</v>
      </c>
      <c r="M2419" s="729">
        <v>21.92</v>
      </c>
      <c r="N2419" s="728">
        <v>1</v>
      </c>
      <c r="O2419" s="813">
        <v>0.5</v>
      </c>
      <c r="P2419" s="729">
        <v>21.92</v>
      </c>
      <c r="Q2419" s="746">
        <v>1</v>
      </c>
      <c r="R2419" s="728">
        <v>1</v>
      </c>
      <c r="S2419" s="746">
        <v>1</v>
      </c>
      <c r="T2419" s="813">
        <v>0.5</v>
      </c>
      <c r="U2419" s="769">
        <v>1</v>
      </c>
    </row>
    <row r="2420" spans="1:21" ht="14.4" customHeight="1" x14ac:dyDescent="0.3">
      <c r="A2420" s="727">
        <v>32</v>
      </c>
      <c r="B2420" s="728" t="s">
        <v>2677</v>
      </c>
      <c r="C2420" s="728" t="s">
        <v>2683</v>
      </c>
      <c r="D2420" s="811" t="s">
        <v>5087</v>
      </c>
      <c r="E2420" s="812" t="s">
        <v>2712</v>
      </c>
      <c r="F2420" s="728" t="s">
        <v>2678</v>
      </c>
      <c r="G2420" s="728" t="s">
        <v>2773</v>
      </c>
      <c r="H2420" s="728" t="s">
        <v>568</v>
      </c>
      <c r="I2420" s="728" t="s">
        <v>2855</v>
      </c>
      <c r="J2420" s="728" t="s">
        <v>2856</v>
      </c>
      <c r="K2420" s="728" t="s">
        <v>2857</v>
      </c>
      <c r="L2420" s="729">
        <v>24.78</v>
      </c>
      <c r="M2420" s="729">
        <v>247.8</v>
      </c>
      <c r="N2420" s="728">
        <v>10</v>
      </c>
      <c r="O2420" s="813">
        <v>4.5</v>
      </c>
      <c r="P2420" s="729">
        <v>99.12</v>
      </c>
      <c r="Q2420" s="746">
        <v>0.4</v>
      </c>
      <c r="R2420" s="728">
        <v>4</v>
      </c>
      <c r="S2420" s="746">
        <v>0.4</v>
      </c>
      <c r="T2420" s="813">
        <v>1.5</v>
      </c>
      <c r="U2420" s="769">
        <v>0.33333333333333331</v>
      </c>
    </row>
    <row r="2421" spans="1:21" ht="14.4" customHeight="1" x14ac:dyDescent="0.3">
      <c r="A2421" s="727">
        <v>32</v>
      </c>
      <c r="B2421" s="728" t="s">
        <v>2677</v>
      </c>
      <c r="C2421" s="728" t="s">
        <v>2683</v>
      </c>
      <c r="D2421" s="811" t="s">
        <v>5087</v>
      </c>
      <c r="E2421" s="812" t="s">
        <v>2712</v>
      </c>
      <c r="F2421" s="728" t="s">
        <v>2678</v>
      </c>
      <c r="G2421" s="728" t="s">
        <v>2773</v>
      </c>
      <c r="H2421" s="728" t="s">
        <v>568</v>
      </c>
      <c r="I2421" s="728" t="s">
        <v>2774</v>
      </c>
      <c r="J2421" s="728" t="s">
        <v>2775</v>
      </c>
      <c r="K2421" s="728" t="s">
        <v>2776</v>
      </c>
      <c r="L2421" s="729">
        <v>99.11</v>
      </c>
      <c r="M2421" s="729">
        <v>2675.97</v>
      </c>
      <c r="N2421" s="728">
        <v>27</v>
      </c>
      <c r="O2421" s="813">
        <v>8</v>
      </c>
      <c r="P2421" s="729">
        <v>1883.09</v>
      </c>
      <c r="Q2421" s="746">
        <v>0.70370370370370372</v>
      </c>
      <c r="R2421" s="728">
        <v>19</v>
      </c>
      <c r="S2421" s="746">
        <v>0.70370370370370372</v>
      </c>
      <c r="T2421" s="813">
        <v>4.5</v>
      </c>
      <c r="U2421" s="769">
        <v>0.5625</v>
      </c>
    </row>
    <row r="2422" spans="1:21" ht="14.4" customHeight="1" x14ac:dyDescent="0.3">
      <c r="A2422" s="727">
        <v>32</v>
      </c>
      <c r="B2422" s="728" t="s">
        <v>2677</v>
      </c>
      <c r="C2422" s="728" t="s">
        <v>2683</v>
      </c>
      <c r="D2422" s="811" t="s">
        <v>5087</v>
      </c>
      <c r="E2422" s="812" t="s">
        <v>2712</v>
      </c>
      <c r="F2422" s="728" t="s">
        <v>2678</v>
      </c>
      <c r="G2422" s="728" t="s">
        <v>2773</v>
      </c>
      <c r="H2422" s="728" t="s">
        <v>568</v>
      </c>
      <c r="I2422" s="728" t="s">
        <v>2774</v>
      </c>
      <c r="J2422" s="728" t="s">
        <v>2775</v>
      </c>
      <c r="K2422" s="728" t="s">
        <v>2776</v>
      </c>
      <c r="L2422" s="729">
        <v>87.67</v>
      </c>
      <c r="M2422" s="729">
        <v>1139.71</v>
      </c>
      <c r="N2422" s="728">
        <v>13</v>
      </c>
      <c r="O2422" s="813">
        <v>3.5</v>
      </c>
      <c r="P2422" s="729">
        <v>1139.71</v>
      </c>
      <c r="Q2422" s="746">
        <v>1</v>
      </c>
      <c r="R2422" s="728">
        <v>13</v>
      </c>
      <c r="S2422" s="746">
        <v>1</v>
      </c>
      <c r="T2422" s="813">
        <v>3.5</v>
      </c>
      <c r="U2422" s="769">
        <v>1</v>
      </c>
    </row>
    <row r="2423" spans="1:21" ht="14.4" customHeight="1" x14ac:dyDescent="0.3">
      <c r="A2423" s="727">
        <v>32</v>
      </c>
      <c r="B2423" s="728" t="s">
        <v>2677</v>
      </c>
      <c r="C2423" s="728" t="s">
        <v>2683</v>
      </c>
      <c r="D2423" s="811" t="s">
        <v>5087</v>
      </c>
      <c r="E2423" s="812" t="s">
        <v>2712</v>
      </c>
      <c r="F2423" s="728" t="s">
        <v>2678</v>
      </c>
      <c r="G2423" s="728" t="s">
        <v>3373</v>
      </c>
      <c r="H2423" s="728" t="s">
        <v>568</v>
      </c>
      <c r="I2423" s="728" t="s">
        <v>4624</v>
      </c>
      <c r="J2423" s="728" t="s">
        <v>4625</v>
      </c>
      <c r="K2423" s="728" t="s">
        <v>4626</v>
      </c>
      <c r="L2423" s="729">
        <v>0</v>
      </c>
      <c r="M2423" s="729">
        <v>0</v>
      </c>
      <c r="N2423" s="728">
        <v>1</v>
      </c>
      <c r="O2423" s="813"/>
      <c r="P2423" s="729"/>
      <c r="Q2423" s="746"/>
      <c r="R2423" s="728"/>
      <c r="S2423" s="746">
        <v>0</v>
      </c>
      <c r="T2423" s="813"/>
      <c r="U2423" s="769"/>
    </row>
    <row r="2424" spans="1:21" ht="14.4" customHeight="1" x14ac:dyDescent="0.3">
      <c r="A2424" s="727">
        <v>32</v>
      </c>
      <c r="B2424" s="728" t="s">
        <v>2677</v>
      </c>
      <c r="C2424" s="728" t="s">
        <v>2683</v>
      </c>
      <c r="D2424" s="811" t="s">
        <v>5087</v>
      </c>
      <c r="E2424" s="812" t="s">
        <v>2712</v>
      </c>
      <c r="F2424" s="728" t="s">
        <v>2678</v>
      </c>
      <c r="G2424" s="728" t="s">
        <v>3832</v>
      </c>
      <c r="H2424" s="728" t="s">
        <v>568</v>
      </c>
      <c r="I2424" s="728" t="s">
        <v>4627</v>
      </c>
      <c r="J2424" s="728" t="s">
        <v>1843</v>
      </c>
      <c r="K2424" s="728" t="s">
        <v>4628</v>
      </c>
      <c r="L2424" s="729">
        <v>194.49</v>
      </c>
      <c r="M2424" s="729">
        <v>194.49</v>
      </c>
      <c r="N2424" s="728">
        <v>1</v>
      </c>
      <c r="O2424" s="813">
        <v>0.5</v>
      </c>
      <c r="P2424" s="729">
        <v>194.49</v>
      </c>
      <c r="Q2424" s="746">
        <v>1</v>
      </c>
      <c r="R2424" s="728">
        <v>1</v>
      </c>
      <c r="S2424" s="746">
        <v>1</v>
      </c>
      <c r="T2424" s="813">
        <v>0.5</v>
      </c>
      <c r="U2424" s="769">
        <v>1</v>
      </c>
    </row>
    <row r="2425" spans="1:21" ht="14.4" customHeight="1" x14ac:dyDescent="0.3">
      <c r="A2425" s="727">
        <v>32</v>
      </c>
      <c r="B2425" s="728" t="s">
        <v>2677</v>
      </c>
      <c r="C2425" s="728" t="s">
        <v>2683</v>
      </c>
      <c r="D2425" s="811" t="s">
        <v>5087</v>
      </c>
      <c r="E2425" s="812" t="s">
        <v>2712</v>
      </c>
      <c r="F2425" s="728" t="s">
        <v>2678</v>
      </c>
      <c r="G2425" s="728" t="s">
        <v>3560</v>
      </c>
      <c r="H2425" s="728" t="s">
        <v>568</v>
      </c>
      <c r="I2425" s="728" t="s">
        <v>4145</v>
      </c>
      <c r="J2425" s="728" t="s">
        <v>3562</v>
      </c>
      <c r="K2425" s="728" t="s">
        <v>4146</v>
      </c>
      <c r="L2425" s="729">
        <v>1762.05</v>
      </c>
      <c r="M2425" s="729">
        <v>3524.1</v>
      </c>
      <c r="N2425" s="728">
        <v>2</v>
      </c>
      <c r="O2425" s="813">
        <v>1</v>
      </c>
      <c r="P2425" s="729"/>
      <c r="Q2425" s="746">
        <v>0</v>
      </c>
      <c r="R2425" s="728"/>
      <c r="S2425" s="746">
        <v>0</v>
      </c>
      <c r="T2425" s="813"/>
      <c r="U2425" s="769">
        <v>0</v>
      </c>
    </row>
    <row r="2426" spans="1:21" ht="14.4" customHeight="1" x14ac:dyDescent="0.3">
      <c r="A2426" s="727">
        <v>32</v>
      </c>
      <c r="B2426" s="728" t="s">
        <v>2677</v>
      </c>
      <c r="C2426" s="728" t="s">
        <v>2683</v>
      </c>
      <c r="D2426" s="811" t="s">
        <v>5087</v>
      </c>
      <c r="E2426" s="812" t="s">
        <v>2712</v>
      </c>
      <c r="F2426" s="728" t="s">
        <v>2678</v>
      </c>
      <c r="G2426" s="728" t="s">
        <v>3560</v>
      </c>
      <c r="H2426" s="728" t="s">
        <v>568</v>
      </c>
      <c r="I2426" s="728" t="s">
        <v>4147</v>
      </c>
      <c r="J2426" s="728" t="s">
        <v>3562</v>
      </c>
      <c r="K2426" s="728" t="s">
        <v>4148</v>
      </c>
      <c r="L2426" s="729">
        <v>6167.15</v>
      </c>
      <c r="M2426" s="729">
        <v>12334.3</v>
      </c>
      <c r="N2426" s="728">
        <v>2</v>
      </c>
      <c r="O2426" s="813">
        <v>2</v>
      </c>
      <c r="P2426" s="729">
        <v>12334.3</v>
      </c>
      <c r="Q2426" s="746">
        <v>1</v>
      </c>
      <c r="R2426" s="728">
        <v>2</v>
      </c>
      <c r="S2426" s="746">
        <v>1</v>
      </c>
      <c r="T2426" s="813">
        <v>2</v>
      </c>
      <c r="U2426" s="769">
        <v>1</v>
      </c>
    </row>
    <row r="2427" spans="1:21" ht="14.4" customHeight="1" x14ac:dyDescent="0.3">
      <c r="A2427" s="727">
        <v>32</v>
      </c>
      <c r="B2427" s="728" t="s">
        <v>2677</v>
      </c>
      <c r="C2427" s="728" t="s">
        <v>2683</v>
      </c>
      <c r="D2427" s="811" t="s">
        <v>5087</v>
      </c>
      <c r="E2427" s="812" t="s">
        <v>2712</v>
      </c>
      <c r="F2427" s="728" t="s">
        <v>2678</v>
      </c>
      <c r="G2427" s="728" t="s">
        <v>3560</v>
      </c>
      <c r="H2427" s="728" t="s">
        <v>568</v>
      </c>
      <c r="I2427" s="728" t="s">
        <v>3772</v>
      </c>
      <c r="J2427" s="728" t="s">
        <v>3562</v>
      </c>
      <c r="K2427" s="728" t="s">
        <v>3773</v>
      </c>
      <c r="L2427" s="729">
        <v>5149.96</v>
      </c>
      <c r="M2427" s="729">
        <v>15449.880000000001</v>
      </c>
      <c r="N2427" s="728">
        <v>3</v>
      </c>
      <c r="O2427" s="813">
        <v>3</v>
      </c>
      <c r="P2427" s="729">
        <v>15449.880000000001</v>
      </c>
      <c r="Q2427" s="746">
        <v>1</v>
      </c>
      <c r="R2427" s="728">
        <v>3</v>
      </c>
      <c r="S2427" s="746">
        <v>1</v>
      </c>
      <c r="T2427" s="813">
        <v>3</v>
      </c>
      <c r="U2427" s="769">
        <v>1</v>
      </c>
    </row>
    <row r="2428" spans="1:21" ht="14.4" customHeight="1" x14ac:dyDescent="0.3">
      <c r="A2428" s="727">
        <v>32</v>
      </c>
      <c r="B2428" s="728" t="s">
        <v>2677</v>
      </c>
      <c r="C2428" s="728" t="s">
        <v>2683</v>
      </c>
      <c r="D2428" s="811" t="s">
        <v>5087</v>
      </c>
      <c r="E2428" s="812" t="s">
        <v>2712</v>
      </c>
      <c r="F2428" s="728" t="s">
        <v>2678</v>
      </c>
      <c r="G2428" s="728" t="s">
        <v>3774</v>
      </c>
      <c r="H2428" s="728" t="s">
        <v>661</v>
      </c>
      <c r="I2428" s="728" t="s">
        <v>4629</v>
      </c>
      <c r="J2428" s="728" t="s">
        <v>2192</v>
      </c>
      <c r="K2428" s="728" t="s">
        <v>4630</v>
      </c>
      <c r="L2428" s="729">
        <v>835.93</v>
      </c>
      <c r="M2428" s="729">
        <v>835.93</v>
      </c>
      <c r="N2428" s="728">
        <v>1</v>
      </c>
      <c r="O2428" s="813">
        <v>0.5</v>
      </c>
      <c r="P2428" s="729">
        <v>835.93</v>
      </c>
      <c r="Q2428" s="746">
        <v>1</v>
      </c>
      <c r="R2428" s="728">
        <v>1</v>
      </c>
      <c r="S2428" s="746">
        <v>1</v>
      </c>
      <c r="T2428" s="813">
        <v>0.5</v>
      </c>
      <c r="U2428" s="769">
        <v>1</v>
      </c>
    </row>
    <row r="2429" spans="1:21" ht="14.4" customHeight="1" x14ac:dyDescent="0.3">
      <c r="A2429" s="727">
        <v>32</v>
      </c>
      <c r="B2429" s="728" t="s">
        <v>2677</v>
      </c>
      <c r="C2429" s="728" t="s">
        <v>2683</v>
      </c>
      <c r="D2429" s="811" t="s">
        <v>5087</v>
      </c>
      <c r="E2429" s="812" t="s">
        <v>2712</v>
      </c>
      <c r="F2429" s="728" t="s">
        <v>2678</v>
      </c>
      <c r="G2429" s="728" t="s">
        <v>2862</v>
      </c>
      <c r="H2429" s="728" t="s">
        <v>568</v>
      </c>
      <c r="I2429" s="728" t="s">
        <v>3237</v>
      </c>
      <c r="J2429" s="728" t="s">
        <v>2864</v>
      </c>
      <c r="K2429" s="728" t="s">
        <v>3238</v>
      </c>
      <c r="L2429" s="729">
        <v>128.69999999999999</v>
      </c>
      <c r="M2429" s="729">
        <v>643.5</v>
      </c>
      <c r="N2429" s="728">
        <v>5</v>
      </c>
      <c r="O2429" s="813">
        <v>3.5</v>
      </c>
      <c r="P2429" s="729">
        <v>643.5</v>
      </c>
      <c r="Q2429" s="746">
        <v>1</v>
      </c>
      <c r="R2429" s="728">
        <v>5</v>
      </c>
      <c r="S2429" s="746">
        <v>1</v>
      </c>
      <c r="T2429" s="813">
        <v>3.5</v>
      </c>
      <c r="U2429" s="769">
        <v>1</v>
      </c>
    </row>
    <row r="2430" spans="1:21" ht="14.4" customHeight="1" x14ac:dyDescent="0.3">
      <c r="A2430" s="727">
        <v>32</v>
      </c>
      <c r="B2430" s="728" t="s">
        <v>2677</v>
      </c>
      <c r="C2430" s="728" t="s">
        <v>2683</v>
      </c>
      <c r="D2430" s="811" t="s">
        <v>5087</v>
      </c>
      <c r="E2430" s="812" t="s">
        <v>2712</v>
      </c>
      <c r="F2430" s="728" t="s">
        <v>2678</v>
      </c>
      <c r="G2430" s="728" t="s">
        <v>2862</v>
      </c>
      <c r="H2430" s="728" t="s">
        <v>568</v>
      </c>
      <c r="I2430" s="728" t="s">
        <v>2863</v>
      </c>
      <c r="J2430" s="728" t="s">
        <v>2864</v>
      </c>
      <c r="K2430" s="728" t="s">
        <v>2865</v>
      </c>
      <c r="L2430" s="729">
        <v>181.04</v>
      </c>
      <c r="M2430" s="729">
        <v>1086.24</v>
      </c>
      <c r="N2430" s="728">
        <v>6</v>
      </c>
      <c r="O2430" s="813">
        <v>4.5</v>
      </c>
      <c r="P2430" s="729">
        <v>543.12</v>
      </c>
      <c r="Q2430" s="746">
        <v>0.5</v>
      </c>
      <c r="R2430" s="728">
        <v>3</v>
      </c>
      <c r="S2430" s="746">
        <v>0.5</v>
      </c>
      <c r="T2430" s="813">
        <v>3</v>
      </c>
      <c r="U2430" s="769">
        <v>0.66666666666666663</v>
      </c>
    </row>
    <row r="2431" spans="1:21" ht="14.4" customHeight="1" x14ac:dyDescent="0.3">
      <c r="A2431" s="727">
        <v>32</v>
      </c>
      <c r="B2431" s="728" t="s">
        <v>2677</v>
      </c>
      <c r="C2431" s="728" t="s">
        <v>2683</v>
      </c>
      <c r="D2431" s="811" t="s">
        <v>5087</v>
      </c>
      <c r="E2431" s="812" t="s">
        <v>2712</v>
      </c>
      <c r="F2431" s="728" t="s">
        <v>2678</v>
      </c>
      <c r="G2431" s="728" t="s">
        <v>2862</v>
      </c>
      <c r="H2431" s="728" t="s">
        <v>568</v>
      </c>
      <c r="I2431" s="728" t="s">
        <v>3099</v>
      </c>
      <c r="J2431" s="728" t="s">
        <v>2864</v>
      </c>
      <c r="K2431" s="728" t="s">
        <v>3028</v>
      </c>
      <c r="L2431" s="729">
        <v>90.53</v>
      </c>
      <c r="M2431" s="729">
        <v>90.53</v>
      </c>
      <c r="N2431" s="728">
        <v>1</v>
      </c>
      <c r="O2431" s="813">
        <v>1</v>
      </c>
      <c r="P2431" s="729"/>
      <c r="Q2431" s="746">
        <v>0</v>
      </c>
      <c r="R2431" s="728"/>
      <c r="S2431" s="746">
        <v>0</v>
      </c>
      <c r="T2431" s="813"/>
      <c r="U2431" s="769">
        <v>0</v>
      </c>
    </row>
    <row r="2432" spans="1:21" ht="14.4" customHeight="1" x14ac:dyDescent="0.3">
      <c r="A2432" s="727">
        <v>32</v>
      </c>
      <c r="B2432" s="728" t="s">
        <v>2677</v>
      </c>
      <c r="C2432" s="728" t="s">
        <v>2683</v>
      </c>
      <c r="D2432" s="811" t="s">
        <v>5087</v>
      </c>
      <c r="E2432" s="812" t="s">
        <v>2712</v>
      </c>
      <c r="F2432" s="728" t="s">
        <v>2678</v>
      </c>
      <c r="G2432" s="728" t="s">
        <v>2862</v>
      </c>
      <c r="H2432" s="728" t="s">
        <v>568</v>
      </c>
      <c r="I2432" s="728" t="s">
        <v>3027</v>
      </c>
      <c r="J2432" s="728" t="s">
        <v>2864</v>
      </c>
      <c r="K2432" s="728" t="s">
        <v>3028</v>
      </c>
      <c r="L2432" s="729">
        <v>0</v>
      </c>
      <c r="M2432" s="729">
        <v>0</v>
      </c>
      <c r="N2432" s="728">
        <v>1</v>
      </c>
      <c r="O2432" s="813">
        <v>1</v>
      </c>
      <c r="P2432" s="729"/>
      <c r="Q2432" s="746"/>
      <c r="R2432" s="728"/>
      <c r="S2432" s="746">
        <v>0</v>
      </c>
      <c r="T2432" s="813"/>
      <c r="U2432" s="769">
        <v>0</v>
      </c>
    </row>
    <row r="2433" spans="1:21" ht="14.4" customHeight="1" x14ac:dyDescent="0.3">
      <c r="A2433" s="727">
        <v>32</v>
      </c>
      <c r="B2433" s="728" t="s">
        <v>2677</v>
      </c>
      <c r="C2433" s="728" t="s">
        <v>2683</v>
      </c>
      <c r="D2433" s="811" t="s">
        <v>5087</v>
      </c>
      <c r="E2433" s="812" t="s">
        <v>2712</v>
      </c>
      <c r="F2433" s="728" t="s">
        <v>2678</v>
      </c>
      <c r="G2433" s="728" t="s">
        <v>4124</v>
      </c>
      <c r="H2433" s="728" t="s">
        <v>661</v>
      </c>
      <c r="I2433" s="728" t="s">
        <v>2382</v>
      </c>
      <c r="J2433" s="728" t="s">
        <v>1282</v>
      </c>
      <c r="K2433" s="728" t="s">
        <v>2383</v>
      </c>
      <c r="L2433" s="729">
        <v>63.75</v>
      </c>
      <c r="M2433" s="729">
        <v>63.75</v>
      </c>
      <c r="N2433" s="728">
        <v>1</v>
      </c>
      <c r="O2433" s="813">
        <v>1</v>
      </c>
      <c r="P2433" s="729">
        <v>63.75</v>
      </c>
      <c r="Q2433" s="746">
        <v>1</v>
      </c>
      <c r="R2433" s="728">
        <v>1</v>
      </c>
      <c r="S2433" s="746">
        <v>1</v>
      </c>
      <c r="T2433" s="813">
        <v>1</v>
      </c>
      <c r="U2433" s="769">
        <v>1</v>
      </c>
    </row>
    <row r="2434" spans="1:21" ht="14.4" customHeight="1" x14ac:dyDescent="0.3">
      <c r="A2434" s="727">
        <v>32</v>
      </c>
      <c r="B2434" s="728" t="s">
        <v>2677</v>
      </c>
      <c r="C2434" s="728" t="s">
        <v>2683</v>
      </c>
      <c r="D2434" s="811" t="s">
        <v>5087</v>
      </c>
      <c r="E2434" s="812" t="s">
        <v>2712</v>
      </c>
      <c r="F2434" s="728" t="s">
        <v>2678</v>
      </c>
      <c r="G2434" s="728" t="s">
        <v>2930</v>
      </c>
      <c r="H2434" s="728" t="s">
        <v>661</v>
      </c>
      <c r="I2434" s="728" t="s">
        <v>2326</v>
      </c>
      <c r="J2434" s="728" t="s">
        <v>2327</v>
      </c>
      <c r="K2434" s="728" t="s">
        <v>2328</v>
      </c>
      <c r="L2434" s="729">
        <v>0</v>
      </c>
      <c r="M2434" s="729">
        <v>0</v>
      </c>
      <c r="N2434" s="728">
        <v>7</v>
      </c>
      <c r="O2434" s="813">
        <v>2.5</v>
      </c>
      <c r="P2434" s="729">
        <v>0</v>
      </c>
      <c r="Q2434" s="746"/>
      <c r="R2434" s="728">
        <v>6</v>
      </c>
      <c r="S2434" s="746">
        <v>0.8571428571428571</v>
      </c>
      <c r="T2434" s="813">
        <v>2</v>
      </c>
      <c r="U2434" s="769">
        <v>0.8</v>
      </c>
    </row>
    <row r="2435" spans="1:21" ht="14.4" customHeight="1" x14ac:dyDescent="0.3">
      <c r="A2435" s="727">
        <v>32</v>
      </c>
      <c r="B2435" s="728" t="s">
        <v>2677</v>
      </c>
      <c r="C2435" s="728" t="s">
        <v>2683</v>
      </c>
      <c r="D2435" s="811" t="s">
        <v>5087</v>
      </c>
      <c r="E2435" s="812" t="s">
        <v>2712</v>
      </c>
      <c r="F2435" s="728" t="s">
        <v>2678</v>
      </c>
      <c r="G2435" s="728" t="s">
        <v>2866</v>
      </c>
      <c r="H2435" s="728" t="s">
        <v>568</v>
      </c>
      <c r="I2435" s="728" t="s">
        <v>2931</v>
      </c>
      <c r="J2435" s="728" t="s">
        <v>1288</v>
      </c>
      <c r="K2435" s="728" t="s">
        <v>2932</v>
      </c>
      <c r="L2435" s="729">
        <v>210.38</v>
      </c>
      <c r="M2435" s="729">
        <v>210.38</v>
      </c>
      <c r="N2435" s="728">
        <v>1</v>
      </c>
      <c r="O2435" s="813">
        <v>0.5</v>
      </c>
      <c r="P2435" s="729"/>
      <c r="Q2435" s="746">
        <v>0</v>
      </c>
      <c r="R2435" s="728"/>
      <c r="S2435" s="746">
        <v>0</v>
      </c>
      <c r="T2435" s="813"/>
      <c r="U2435" s="769">
        <v>0</v>
      </c>
    </row>
    <row r="2436" spans="1:21" ht="14.4" customHeight="1" x14ac:dyDescent="0.3">
      <c r="A2436" s="727">
        <v>32</v>
      </c>
      <c r="B2436" s="728" t="s">
        <v>2677</v>
      </c>
      <c r="C2436" s="728" t="s">
        <v>2683</v>
      </c>
      <c r="D2436" s="811" t="s">
        <v>5087</v>
      </c>
      <c r="E2436" s="812" t="s">
        <v>2712</v>
      </c>
      <c r="F2436" s="728" t="s">
        <v>2678</v>
      </c>
      <c r="G2436" s="728" t="s">
        <v>2777</v>
      </c>
      <c r="H2436" s="728" t="s">
        <v>568</v>
      </c>
      <c r="I2436" s="728" t="s">
        <v>2869</v>
      </c>
      <c r="J2436" s="728" t="s">
        <v>722</v>
      </c>
      <c r="K2436" s="728" t="s">
        <v>2870</v>
      </c>
      <c r="L2436" s="729">
        <v>42.54</v>
      </c>
      <c r="M2436" s="729">
        <v>85.08</v>
      </c>
      <c r="N2436" s="728">
        <v>2</v>
      </c>
      <c r="O2436" s="813">
        <v>1.5</v>
      </c>
      <c r="P2436" s="729">
        <v>85.08</v>
      </c>
      <c r="Q2436" s="746">
        <v>1</v>
      </c>
      <c r="R2436" s="728">
        <v>2</v>
      </c>
      <c r="S2436" s="746">
        <v>1</v>
      </c>
      <c r="T2436" s="813">
        <v>1.5</v>
      </c>
      <c r="U2436" s="769">
        <v>1</v>
      </c>
    </row>
    <row r="2437" spans="1:21" ht="14.4" customHeight="1" x14ac:dyDescent="0.3">
      <c r="A2437" s="727">
        <v>32</v>
      </c>
      <c r="B2437" s="728" t="s">
        <v>2677</v>
      </c>
      <c r="C2437" s="728" t="s">
        <v>2683</v>
      </c>
      <c r="D2437" s="811" t="s">
        <v>5087</v>
      </c>
      <c r="E2437" s="812" t="s">
        <v>2712</v>
      </c>
      <c r="F2437" s="728" t="s">
        <v>2678</v>
      </c>
      <c r="G2437" s="728" t="s">
        <v>2777</v>
      </c>
      <c r="H2437" s="728" t="s">
        <v>568</v>
      </c>
      <c r="I2437" s="728" t="s">
        <v>4218</v>
      </c>
      <c r="J2437" s="728" t="s">
        <v>1431</v>
      </c>
      <c r="K2437" s="728" t="s">
        <v>4219</v>
      </c>
      <c r="L2437" s="729">
        <v>33.44</v>
      </c>
      <c r="M2437" s="729">
        <v>33.44</v>
      </c>
      <c r="N2437" s="728">
        <v>1</v>
      </c>
      <c r="O2437" s="813">
        <v>0.5</v>
      </c>
      <c r="P2437" s="729">
        <v>33.44</v>
      </c>
      <c r="Q2437" s="746">
        <v>1</v>
      </c>
      <c r="R2437" s="728">
        <v>1</v>
      </c>
      <c r="S2437" s="746">
        <v>1</v>
      </c>
      <c r="T2437" s="813">
        <v>0.5</v>
      </c>
      <c r="U2437" s="769">
        <v>1</v>
      </c>
    </row>
    <row r="2438" spans="1:21" ht="14.4" customHeight="1" x14ac:dyDescent="0.3">
      <c r="A2438" s="727">
        <v>32</v>
      </c>
      <c r="B2438" s="728" t="s">
        <v>2677</v>
      </c>
      <c r="C2438" s="728" t="s">
        <v>2683</v>
      </c>
      <c r="D2438" s="811" t="s">
        <v>5087</v>
      </c>
      <c r="E2438" s="812" t="s">
        <v>2712</v>
      </c>
      <c r="F2438" s="728" t="s">
        <v>2678</v>
      </c>
      <c r="G2438" s="728" t="s">
        <v>2777</v>
      </c>
      <c r="H2438" s="728" t="s">
        <v>568</v>
      </c>
      <c r="I2438" s="728" t="s">
        <v>2778</v>
      </c>
      <c r="J2438" s="728" t="s">
        <v>1431</v>
      </c>
      <c r="K2438" s="728" t="s">
        <v>2779</v>
      </c>
      <c r="L2438" s="729">
        <v>66.88</v>
      </c>
      <c r="M2438" s="729">
        <v>401.28</v>
      </c>
      <c r="N2438" s="728">
        <v>6</v>
      </c>
      <c r="O2438" s="813">
        <v>2</v>
      </c>
      <c r="P2438" s="729">
        <v>267.52</v>
      </c>
      <c r="Q2438" s="746">
        <v>0.66666666666666663</v>
      </c>
      <c r="R2438" s="728">
        <v>4</v>
      </c>
      <c r="S2438" s="746">
        <v>0.66666666666666663</v>
      </c>
      <c r="T2438" s="813">
        <v>1.5</v>
      </c>
      <c r="U2438" s="769">
        <v>0.75</v>
      </c>
    </row>
    <row r="2439" spans="1:21" ht="14.4" customHeight="1" x14ac:dyDescent="0.3">
      <c r="A2439" s="727">
        <v>32</v>
      </c>
      <c r="B2439" s="728" t="s">
        <v>2677</v>
      </c>
      <c r="C2439" s="728" t="s">
        <v>2683</v>
      </c>
      <c r="D2439" s="811" t="s">
        <v>5087</v>
      </c>
      <c r="E2439" s="812" t="s">
        <v>2712</v>
      </c>
      <c r="F2439" s="728" t="s">
        <v>2678</v>
      </c>
      <c r="G2439" s="728" t="s">
        <v>4631</v>
      </c>
      <c r="H2439" s="728" t="s">
        <v>568</v>
      </c>
      <c r="I2439" s="728" t="s">
        <v>4632</v>
      </c>
      <c r="J2439" s="728" t="s">
        <v>4633</v>
      </c>
      <c r="K2439" s="728" t="s">
        <v>4634</v>
      </c>
      <c r="L2439" s="729">
        <v>186.27</v>
      </c>
      <c r="M2439" s="729">
        <v>186.27</v>
      </c>
      <c r="N2439" s="728">
        <v>1</v>
      </c>
      <c r="O2439" s="813">
        <v>0.5</v>
      </c>
      <c r="P2439" s="729">
        <v>186.27</v>
      </c>
      <c r="Q2439" s="746">
        <v>1</v>
      </c>
      <c r="R2439" s="728">
        <v>1</v>
      </c>
      <c r="S2439" s="746">
        <v>1</v>
      </c>
      <c r="T2439" s="813">
        <v>0.5</v>
      </c>
      <c r="U2439" s="769">
        <v>1</v>
      </c>
    </row>
    <row r="2440" spans="1:21" ht="14.4" customHeight="1" x14ac:dyDescent="0.3">
      <c r="A2440" s="727">
        <v>32</v>
      </c>
      <c r="B2440" s="728" t="s">
        <v>2677</v>
      </c>
      <c r="C2440" s="728" t="s">
        <v>2683</v>
      </c>
      <c r="D2440" s="811" t="s">
        <v>5087</v>
      </c>
      <c r="E2440" s="812" t="s">
        <v>2712</v>
      </c>
      <c r="F2440" s="728" t="s">
        <v>2678</v>
      </c>
      <c r="G2440" s="728" t="s">
        <v>3386</v>
      </c>
      <c r="H2440" s="728" t="s">
        <v>568</v>
      </c>
      <c r="I2440" s="728" t="s">
        <v>4635</v>
      </c>
      <c r="J2440" s="728" t="s">
        <v>4636</v>
      </c>
      <c r="K2440" s="728" t="s">
        <v>4637</v>
      </c>
      <c r="L2440" s="729">
        <v>0</v>
      </c>
      <c r="M2440" s="729">
        <v>0</v>
      </c>
      <c r="N2440" s="728">
        <v>3</v>
      </c>
      <c r="O2440" s="813">
        <v>1</v>
      </c>
      <c r="P2440" s="729">
        <v>0</v>
      </c>
      <c r="Q2440" s="746"/>
      <c r="R2440" s="728">
        <v>3</v>
      </c>
      <c r="S2440" s="746">
        <v>1</v>
      </c>
      <c r="T2440" s="813">
        <v>1</v>
      </c>
      <c r="U2440" s="769">
        <v>1</v>
      </c>
    </row>
    <row r="2441" spans="1:21" ht="14.4" customHeight="1" x14ac:dyDescent="0.3">
      <c r="A2441" s="727">
        <v>32</v>
      </c>
      <c r="B2441" s="728" t="s">
        <v>2677</v>
      </c>
      <c r="C2441" s="728" t="s">
        <v>2683</v>
      </c>
      <c r="D2441" s="811" t="s">
        <v>5087</v>
      </c>
      <c r="E2441" s="812" t="s">
        <v>2712</v>
      </c>
      <c r="F2441" s="728" t="s">
        <v>2678</v>
      </c>
      <c r="G2441" s="728" t="s">
        <v>3386</v>
      </c>
      <c r="H2441" s="728" t="s">
        <v>568</v>
      </c>
      <c r="I2441" s="728" t="s">
        <v>4638</v>
      </c>
      <c r="J2441" s="728" t="s">
        <v>4636</v>
      </c>
      <c r="K2441" s="728" t="s">
        <v>4639</v>
      </c>
      <c r="L2441" s="729">
        <v>60.39</v>
      </c>
      <c r="M2441" s="729">
        <v>181.17000000000002</v>
      </c>
      <c r="N2441" s="728">
        <v>3</v>
      </c>
      <c r="O2441" s="813">
        <v>0.5</v>
      </c>
      <c r="P2441" s="729">
        <v>181.17000000000002</v>
      </c>
      <c r="Q2441" s="746">
        <v>1</v>
      </c>
      <c r="R2441" s="728">
        <v>3</v>
      </c>
      <c r="S2441" s="746">
        <v>1</v>
      </c>
      <c r="T2441" s="813">
        <v>0.5</v>
      </c>
      <c r="U2441" s="769">
        <v>1</v>
      </c>
    </row>
    <row r="2442" spans="1:21" ht="14.4" customHeight="1" x14ac:dyDescent="0.3">
      <c r="A2442" s="727">
        <v>32</v>
      </c>
      <c r="B2442" s="728" t="s">
        <v>2677</v>
      </c>
      <c r="C2442" s="728" t="s">
        <v>2683</v>
      </c>
      <c r="D2442" s="811" t="s">
        <v>5087</v>
      </c>
      <c r="E2442" s="812" t="s">
        <v>2712</v>
      </c>
      <c r="F2442" s="728" t="s">
        <v>2678</v>
      </c>
      <c r="G2442" s="728" t="s">
        <v>4640</v>
      </c>
      <c r="H2442" s="728" t="s">
        <v>568</v>
      </c>
      <c r="I2442" s="728" t="s">
        <v>4641</v>
      </c>
      <c r="J2442" s="728" t="s">
        <v>4642</v>
      </c>
      <c r="K2442" s="728" t="s">
        <v>4643</v>
      </c>
      <c r="L2442" s="729">
        <v>1514.87</v>
      </c>
      <c r="M2442" s="729">
        <v>1514.87</v>
      </c>
      <c r="N2442" s="728">
        <v>1</v>
      </c>
      <c r="O2442" s="813">
        <v>0.5</v>
      </c>
      <c r="P2442" s="729">
        <v>1514.87</v>
      </c>
      <c r="Q2442" s="746">
        <v>1</v>
      </c>
      <c r="R2442" s="728">
        <v>1</v>
      </c>
      <c r="S2442" s="746">
        <v>1</v>
      </c>
      <c r="T2442" s="813">
        <v>0.5</v>
      </c>
      <c r="U2442" s="769">
        <v>1</v>
      </c>
    </row>
    <row r="2443" spans="1:21" ht="14.4" customHeight="1" x14ac:dyDescent="0.3">
      <c r="A2443" s="727">
        <v>32</v>
      </c>
      <c r="B2443" s="728" t="s">
        <v>2677</v>
      </c>
      <c r="C2443" s="728" t="s">
        <v>2683</v>
      </c>
      <c r="D2443" s="811" t="s">
        <v>5087</v>
      </c>
      <c r="E2443" s="812" t="s">
        <v>2712</v>
      </c>
      <c r="F2443" s="728" t="s">
        <v>2678</v>
      </c>
      <c r="G2443" s="728" t="s">
        <v>4444</v>
      </c>
      <c r="H2443" s="728" t="s">
        <v>568</v>
      </c>
      <c r="I2443" s="728" t="s">
        <v>4644</v>
      </c>
      <c r="J2443" s="728" t="s">
        <v>4446</v>
      </c>
      <c r="K2443" s="728" t="s">
        <v>4645</v>
      </c>
      <c r="L2443" s="729">
        <v>0</v>
      </c>
      <c r="M2443" s="729">
        <v>0</v>
      </c>
      <c r="N2443" s="728">
        <v>1</v>
      </c>
      <c r="O2443" s="813">
        <v>0.5</v>
      </c>
      <c r="P2443" s="729">
        <v>0</v>
      </c>
      <c r="Q2443" s="746"/>
      <c r="R2443" s="728">
        <v>1</v>
      </c>
      <c r="S2443" s="746">
        <v>1</v>
      </c>
      <c r="T2443" s="813">
        <v>0.5</v>
      </c>
      <c r="U2443" s="769">
        <v>1</v>
      </c>
    </row>
    <row r="2444" spans="1:21" ht="14.4" customHeight="1" x14ac:dyDescent="0.3">
      <c r="A2444" s="727">
        <v>32</v>
      </c>
      <c r="B2444" s="728" t="s">
        <v>2677</v>
      </c>
      <c r="C2444" s="728" t="s">
        <v>2683</v>
      </c>
      <c r="D2444" s="811" t="s">
        <v>5087</v>
      </c>
      <c r="E2444" s="812" t="s">
        <v>2712</v>
      </c>
      <c r="F2444" s="728" t="s">
        <v>2678</v>
      </c>
      <c r="G2444" s="728" t="s">
        <v>4575</v>
      </c>
      <c r="H2444" s="728" t="s">
        <v>568</v>
      </c>
      <c r="I2444" s="728" t="s">
        <v>4576</v>
      </c>
      <c r="J2444" s="728" t="s">
        <v>1210</v>
      </c>
      <c r="K2444" s="728" t="s">
        <v>4577</v>
      </c>
      <c r="L2444" s="729">
        <v>68.819999999999993</v>
      </c>
      <c r="M2444" s="729">
        <v>206.45999999999998</v>
      </c>
      <c r="N2444" s="728">
        <v>3</v>
      </c>
      <c r="O2444" s="813">
        <v>1</v>
      </c>
      <c r="P2444" s="729">
        <v>206.45999999999998</v>
      </c>
      <c r="Q2444" s="746">
        <v>1</v>
      </c>
      <c r="R2444" s="728">
        <v>3</v>
      </c>
      <c r="S2444" s="746">
        <v>1</v>
      </c>
      <c r="T2444" s="813">
        <v>1</v>
      </c>
      <c r="U2444" s="769">
        <v>1</v>
      </c>
    </row>
    <row r="2445" spans="1:21" ht="14.4" customHeight="1" x14ac:dyDescent="0.3">
      <c r="A2445" s="727">
        <v>32</v>
      </c>
      <c r="B2445" s="728" t="s">
        <v>2677</v>
      </c>
      <c r="C2445" s="728" t="s">
        <v>2683</v>
      </c>
      <c r="D2445" s="811" t="s">
        <v>5087</v>
      </c>
      <c r="E2445" s="812" t="s">
        <v>2712</v>
      </c>
      <c r="F2445" s="728" t="s">
        <v>2678</v>
      </c>
      <c r="G2445" s="728" t="s">
        <v>2873</v>
      </c>
      <c r="H2445" s="728" t="s">
        <v>568</v>
      </c>
      <c r="I2445" s="728" t="s">
        <v>3106</v>
      </c>
      <c r="J2445" s="728" t="s">
        <v>3107</v>
      </c>
      <c r="K2445" s="728" t="s">
        <v>3108</v>
      </c>
      <c r="L2445" s="729">
        <v>31.32</v>
      </c>
      <c r="M2445" s="729">
        <v>31.32</v>
      </c>
      <c r="N2445" s="728">
        <v>1</v>
      </c>
      <c r="O2445" s="813">
        <v>1</v>
      </c>
      <c r="P2445" s="729">
        <v>31.32</v>
      </c>
      <c r="Q2445" s="746">
        <v>1</v>
      </c>
      <c r="R2445" s="728">
        <v>1</v>
      </c>
      <c r="S2445" s="746">
        <v>1</v>
      </c>
      <c r="T2445" s="813">
        <v>1</v>
      </c>
      <c r="U2445" s="769">
        <v>1</v>
      </c>
    </row>
    <row r="2446" spans="1:21" ht="14.4" customHeight="1" x14ac:dyDescent="0.3">
      <c r="A2446" s="727">
        <v>32</v>
      </c>
      <c r="B2446" s="728" t="s">
        <v>2677</v>
      </c>
      <c r="C2446" s="728" t="s">
        <v>2683</v>
      </c>
      <c r="D2446" s="811" t="s">
        <v>5087</v>
      </c>
      <c r="E2446" s="812" t="s">
        <v>2712</v>
      </c>
      <c r="F2446" s="728" t="s">
        <v>2678</v>
      </c>
      <c r="G2446" s="728" t="s">
        <v>2873</v>
      </c>
      <c r="H2446" s="728" t="s">
        <v>568</v>
      </c>
      <c r="I2446" s="728" t="s">
        <v>3572</v>
      </c>
      <c r="J2446" s="728" t="s">
        <v>1250</v>
      </c>
      <c r="K2446" s="728" t="s">
        <v>3573</v>
      </c>
      <c r="L2446" s="729">
        <v>156.61000000000001</v>
      </c>
      <c r="M2446" s="729">
        <v>313.22000000000003</v>
      </c>
      <c r="N2446" s="728">
        <v>2</v>
      </c>
      <c r="O2446" s="813">
        <v>0.5</v>
      </c>
      <c r="P2446" s="729"/>
      <c r="Q2446" s="746">
        <v>0</v>
      </c>
      <c r="R2446" s="728"/>
      <c r="S2446" s="746">
        <v>0</v>
      </c>
      <c r="T2446" s="813"/>
      <c r="U2446" s="769">
        <v>0</v>
      </c>
    </row>
    <row r="2447" spans="1:21" ht="14.4" customHeight="1" x14ac:dyDescent="0.3">
      <c r="A2447" s="727">
        <v>32</v>
      </c>
      <c r="B2447" s="728" t="s">
        <v>2677</v>
      </c>
      <c r="C2447" s="728" t="s">
        <v>2683</v>
      </c>
      <c r="D2447" s="811" t="s">
        <v>5087</v>
      </c>
      <c r="E2447" s="812" t="s">
        <v>2712</v>
      </c>
      <c r="F2447" s="728" t="s">
        <v>2678</v>
      </c>
      <c r="G2447" s="728" t="s">
        <v>2784</v>
      </c>
      <c r="H2447" s="728" t="s">
        <v>568</v>
      </c>
      <c r="I2447" s="728" t="s">
        <v>2273</v>
      </c>
      <c r="J2447" s="728" t="s">
        <v>2272</v>
      </c>
      <c r="K2447" s="728" t="s">
        <v>2274</v>
      </c>
      <c r="L2447" s="729">
        <v>1427.23</v>
      </c>
      <c r="M2447" s="729">
        <v>5708.92</v>
      </c>
      <c r="N2447" s="728">
        <v>4</v>
      </c>
      <c r="O2447" s="813">
        <v>1.5</v>
      </c>
      <c r="P2447" s="729">
        <v>4281.6900000000005</v>
      </c>
      <c r="Q2447" s="746">
        <v>0.75000000000000011</v>
      </c>
      <c r="R2447" s="728">
        <v>3</v>
      </c>
      <c r="S2447" s="746">
        <v>0.75</v>
      </c>
      <c r="T2447" s="813">
        <v>1</v>
      </c>
      <c r="U2447" s="769">
        <v>0.66666666666666663</v>
      </c>
    </row>
    <row r="2448" spans="1:21" ht="14.4" customHeight="1" x14ac:dyDescent="0.3">
      <c r="A2448" s="727">
        <v>32</v>
      </c>
      <c r="B2448" s="728" t="s">
        <v>2677</v>
      </c>
      <c r="C2448" s="728" t="s">
        <v>2683</v>
      </c>
      <c r="D2448" s="811" t="s">
        <v>5087</v>
      </c>
      <c r="E2448" s="812" t="s">
        <v>2712</v>
      </c>
      <c r="F2448" s="728" t="s">
        <v>2678</v>
      </c>
      <c r="G2448" s="728" t="s">
        <v>3244</v>
      </c>
      <c r="H2448" s="728" t="s">
        <v>568</v>
      </c>
      <c r="I2448" s="728" t="s">
        <v>3796</v>
      </c>
      <c r="J2448" s="728" t="s">
        <v>1590</v>
      </c>
      <c r="K2448" s="728" t="s">
        <v>3797</v>
      </c>
      <c r="L2448" s="729">
        <v>0</v>
      </c>
      <c r="M2448" s="729">
        <v>0</v>
      </c>
      <c r="N2448" s="728">
        <v>1</v>
      </c>
      <c r="O2448" s="813">
        <v>0.5</v>
      </c>
      <c r="P2448" s="729">
        <v>0</v>
      </c>
      <c r="Q2448" s="746"/>
      <c r="R2448" s="728">
        <v>1</v>
      </c>
      <c r="S2448" s="746">
        <v>1</v>
      </c>
      <c r="T2448" s="813">
        <v>0.5</v>
      </c>
      <c r="U2448" s="769">
        <v>1</v>
      </c>
    </row>
    <row r="2449" spans="1:21" ht="14.4" customHeight="1" x14ac:dyDescent="0.3">
      <c r="A2449" s="727">
        <v>32</v>
      </c>
      <c r="B2449" s="728" t="s">
        <v>2677</v>
      </c>
      <c r="C2449" s="728" t="s">
        <v>2683</v>
      </c>
      <c r="D2449" s="811" t="s">
        <v>5087</v>
      </c>
      <c r="E2449" s="812" t="s">
        <v>2712</v>
      </c>
      <c r="F2449" s="728" t="s">
        <v>2678</v>
      </c>
      <c r="G2449" s="728" t="s">
        <v>2876</v>
      </c>
      <c r="H2449" s="728" t="s">
        <v>661</v>
      </c>
      <c r="I2449" s="728" t="s">
        <v>2442</v>
      </c>
      <c r="J2449" s="728" t="s">
        <v>2443</v>
      </c>
      <c r="K2449" s="728" t="s">
        <v>2444</v>
      </c>
      <c r="L2449" s="729">
        <v>10325.280000000001</v>
      </c>
      <c r="M2449" s="729">
        <v>20650.560000000001</v>
      </c>
      <c r="N2449" s="728">
        <v>2</v>
      </c>
      <c r="O2449" s="813">
        <v>1.5</v>
      </c>
      <c r="P2449" s="729">
        <v>20650.560000000001</v>
      </c>
      <c r="Q2449" s="746">
        <v>1</v>
      </c>
      <c r="R2449" s="728">
        <v>2</v>
      </c>
      <c r="S2449" s="746">
        <v>1</v>
      </c>
      <c r="T2449" s="813">
        <v>1.5</v>
      </c>
      <c r="U2449" s="769">
        <v>1</v>
      </c>
    </row>
    <row r="2450" spans="1:21" ht="14.4" customHeight="1" x14ac:dyDescent="0.3">
      <c r="A2450" s="727">
        <v>32</v>
      </c>
      <c r="B2450" s="728" t="s">
        <v>2677</v>
      </c>
      <c r="C2450" s="728" t="s">
        <v>2683</v>
      </c>
      <c r="D2450" s="811" t="s">
        <v>5087</v>
      </c>
      <c r="E2450" s="812" t="s">
        <v>2712</v>
      </c>
      <c r="F2450" s="728" t="s">
        <v>2678</v>
      </c>
      <c r="G2450" s="728" t="s">
        <v>1303</v>
      </c>
      <c r="H2450" s="728" t="s">
        <v>661</v>
      </c>
      <c r="I2450" s="728" t="s">
        <v>3798</v>
      </c>
      <c r="J2450" s="728" t="s">
        <v>3645</v>
      </c>
      <c r="K2450" s="728" t="s">
        <v>3799</v>
      </c>
      <c r="L2450" s="729">
        <v>93.75</v>
      </c>
      <c r="M2450" s="729">
        <v>843.75</v>
      </c>
      <c r="N2450" s="728">
        <v>9</v>
      </c>
      <c r="O2450" s="813">
        <v>3</v>
      </c>
      <c r="P2450" s="729">
        <v>281.25</v>
      </c>
      <c r="Q2450" s="746">
        <v>0.33333333333333331</v>
      </c>
      <c r="R2450" s="728">
        <v>3</v>
      </c>
      <c r="S2450" s="746">
        <v>0.33333333333333331</v>
      </c>
      <c r="T2450" s="813">
        <v>1</v>
      </c>
      <c r="U2450" s="769">
        <v>0.33333333333333331</v>
      </c>
    </row>
    <row r="2451" spans="1:21" ht="14.4" customHeight="1" x14ac:dyDescent="0.3">
      <c r="A2451" s="727">
        <v>32</v>
      </c>
      <c r="B2451" s="728" t="s">
        <v>2677</v>
      </c>
      <c r="C2451" s="728" t="s">
        <v>2683</v>
      </c>
      <c r="D2451" s="811" t="s">
        <v>5087</v>
      </c>
      <c r="E2451" s="812" t="s">
        <v>2712</v>
      </c>
      <c r="F2451" s="728" t="s">
        <v>2678</v>
      </c>
      <c r="G2451" s="728" t="s">
        <v>1303</v>
      </c>
      <c r="H2451" s="728" t="s">
        <v>661</v>
      </c>
      <c r="I2451" s="728" t="s">
        <v>3644</v>
      </c>
      <c r="J2451" s="728" t="s">
        <v>3645</v>
      </c>
      <c r="K2451" s="728" t="s">
        <v>3646</v>
      </c>
      <c r="L2451" s="729">
        <v>184.74</v>
      </c>
      <c r="M2451" s="729">
        <v>554.22</v>
      </c>
      <c r="N2451" s="728">
        <v>3</v>
      </c>
      <c r="O2451" s="813">
        <v>2</v>
      </c>
      <c r="P2451" s="729">
        <v>184.74</v>
      </c>
      <c r="Q2451" s="746">
        <v>0.33333333333333331</v>
      </c>
      <c r="R2451" s="728">
        <v>1</v>
      </c>
      <c r="S2451" s="746">
        <v>0.33333333333333331</v>
      </c>
      <c r="T2451" s="813">
        <v>1</v>
      </c>
      <c r="U2451" s="769">
        <v>0.5</v>
      </c>
    </row>
    <row r="2452" spans="1:21" ht="14.4" customHeight="1" x14ac:dyDescent="0.3">
      <c r="A2452" s="727">
        <v>32</v>
      </c>
      <c r="B2452" s="728" t="s">
        <v>2677</v>
      </c>
      <c r="C2452" s="728" t="s">
        <v>2683</v>
      </c>
      <c r="D2452" s="811" t="s">
        <v>5087</v>
      </c>
      <c r="E2452" s="812" t="s">
        <v>2712</v>
      </c>
      <c r="F2452" s="728" t="s">
        <v>2678</v>
      </c>
      <c r="G2452" s="728" t="s">
        <v>1303</v>
      </c>
      <c r="H2452" s="728" t="s">
        <v>661</v>
      </c>
      <c r="I2452" s="728" t="s">
        <v>2130</v>
      </c>
      <c r="J2452" s="728" t="s">
        <v>2131</v>
      </c>
      <c r="K2452" s="728" t="s">
        <v>2132</v>
      </c>
      <c r="L2452" s="729">
        <v>120.61</v>
      </c>
      <c r="M2452" s="729">
        <v>603.04999999999995</v>
      </c>
      <c r="N2452" s="728">
        <v>5</v>
      </c>
      <c r="O2452" s="813">
        <v>3.5</v>
      </c>
      <c r="P2452" s="729">
        <v>241.22</v>
      </c>
      <c r="Q2452" s="746">
        <v>0.4</v>
      </c>
      <c r="R2452" s="728">
        <v>2</v>
      </c>
      <c r="S2452" s="746">
        <v>0.4</v>
      </c>
      <c r="T2452" s="813">
        <v>1.5</v>
      </c>
      <c r="U2452" s="769">
        <v>0.42857142857142855</v>
      </c>
    </row>
    <row r="2453" spans="1:21" ht="14.4" customHeight="1" x14ac:dyDescent="0.3">
      <c r="A2453" s="727">
        <v>32</v>
      </c>
      <c r="B2453" s="728" t="s">
        <v>2677</v>
      </c>
      <c r="C2453" s="728" t="s">
        <v>2683</v>
      </c>
      <c r="D2453" s="811" t="s">
        <v>5087</v>
      </c>
      <c r="E2453" s="812" t="s">
        <v>2712</v>
      </c>
      <c r="F2453" s="728" t="s">
        <v>2678</v>
      </c>
      <c r="G2453" s="728" t="s">
        <v>1303</v>
      </c>
      <c r="H2453" s="728" t="s">
        <v>661</v>
      </c>
      <c r="I2453" s="728" t="s">
        <v>3410</v>
      </c>
      <c r="J2453" s="728" t="s">
        <v>2131</v>
      </c>
      <c r="K2453" s="728" t="s">
        <v>3411</v>
      </c>
      <c r="L2453" s="729">
        <v>184.74</v>
      </c>
      <c r="M2453" s="729">
        <v>2586.36</v>
      </c>
      <c r="N2453" s="728">
        <v>14</v>
      </c>
      <c r="O2453" s="813">
        <v>8</v>
      </c>
      <c r="P2453" s="729">
        <v>2032.14</v>
      </c>
      <c r="Q2453" s="746">
        <v>0.7857142857142857</v>
      </c>
      <c r="R2453" s="728">
        <v>11</v>
      </c>
      <c r="S2453" s="746">
        <v>0.7857142857142857</v>
      </c>
      <c r="T2453" s="813">
        <v>5.5</v>
      </c>
      <c r="U2453" s="769">
        <v>0.6875</v>
      </c>
    </row>
    <row r="2454" spans="1:21" ht="14.4" customHeight="1" x14ac:dyDescent="0.3">
      <c r="A2454" s="727">
        <v>32</v>
      </c>
      <c r="B2454" s="728" t="s">
        <v>2677</v>
      </c>
      <c r="C2454" s="728" t="s">
        <v>2683</v>
      </c>
      <c r="D2454" s="811" t="s">
        <v>5087</v>
      </c>
      <c r="E2454" s="812" t="s">
        <v>2712</v>
      </c>
      <c r="F2454" s="728" t="s">
        <v>2678</v>
      </c>
      <c r="G2454" s="728" t="s">
        <v>2877</v>
      </c>
      <c r="H2454" s="728" t="s">
        <v>661</v>
      </c>
      <c r="I2454" s="728" t="s">
        <v>2357</v>
      </c>
      <c r="J2454" s="728" t="s">
        <v>1325</v>
      </c>
      <c r="K2454" s="728" t="s">
        <v>2358</v>
      </c>
      <c r="L2454" s="729">
        <v>0</v>
      </c>
      <c r="M2454" s="729">
        <v>0</v>
      </c>
      <c r="N2454" s="728">
        <v>4</v>
      </c>
      <c r="O2454" s="813">
        <v>3</v>
      </c>
      <c r="P2454" s="729">
        <v>0</v>
      </c>
      <c r="Q2454" s="746"/>
      <c r="R2454" s="728">
        <v>1</v>
      </c>
      <c r="S2454" s="746">
        <v>0.25</v>
      </c>
      <c r="T2454" s="813">
        <v>0.5</v>
      </c>
      <c r="U2454" s="769">
        <v>0.16666666666666666</v>
      </c>
    </row>
    <row r="2455" spans="1:21" ht="14.4" customHeight="1" x14ac:dyDescent="0.3">
      <c r="A2455" s="727">
        <v>32</v>
      </c>
      <c r="B2455" s="728" t="s">
        <v>2677</v>
      </c>
      <c r="C2455" s="728" t="s">
        <v>2683</v>
      </c>
      <c r="D2455" s="811" t="s">
        <v>5087</v>
      </c>
      <c r="E2455" s="812" t="s">
        <v>2712</v>
      </c>
      <c r="F2455" s="728" t="s">
        <v>2678</v>
      </c>
      <c r="G2455" s="728" t="s">
        <v>2877</v>
      </c>
      <c r="H2455" s="728" t="s">
        <v>568</v>
      </c>
      <c r="I2455" s="728" t="s">
        <v>4646</v>
      </c>
      <c r="J2455" s="728" t="s">
        <v>3414</v>
      </c>
      <c r="K2455" s="728" t="s">
        <v>2358</v>
      </c>
      <c r="L2455" s="729">
        <v>0</v>
      </c>
      <c r="M2455" s="729">
        <v>0</v>
      </c>
      <c r="N2455" s="728">
        <v>1</v>
      </c>
      <c r="O2455" s="813">
        <v>1</v>
      </c>
      <c r="P2455" s="729"/>
      <c r="Q2455" s="746"/>
      <c r="R2455" s="728"/>
      <c r="S2455" s="746">
        <v>0</v>
      </c>
      <c r="T2455" s="813"/>
      <c r="U2455" s="769">
        <v>0</v>
      </c>
    </row>
    <row r="2456" spans="1:21" ht="14.4" customHeight="1" x14ac:dyDescent="0.3">
      <c r="A2456" s="727">
        <v>32</v>
      </c>
      <c r="B2456" s="728" t="s">
        <v>2677</v>
      </c>
      <c r="C2456" s="728" t="s">
        <v>2683</v>
      </c>
      <c r="D2456" s="811" t="s">
        <v>5087</v>
      </c>
      <c r="E2456" s="812" t="s">
        <v>2712</v>
      </c>
      <c r="F2456" s="728" t="s">
        <v>2678</v>
      </c>
      <c r="G2456" s="728" t="s">
        <v>3581</v>
      </c>
      <c r="H2456" s="728" t="s">
        <v>568</v>
      </c>
      <c r="I2456" s="728" t="s">
        <v>4243</v>
      </c>
      <c r="J2456" s="728" t="s">
        <v>3583</v>
      </c>
      <c r="K2456" s="728" t="s">
        <v>4244</v>
      </c>
      <c r="L2456" s="729">
        <v>138.86000000000001</v>
      </c>
      <c r="M2456" s="729">
        <v>138.86000000000001</v>
      </c>
      <c r="N2456" s="728">
        <v>1</v>
      </c>
      <c r="O2456" s="813">
        <v>1</v>
      </c>
      <c r="P2456" s="729">
        <v>138.86000000000001</v>
      </c>
      <c r="Q2456" s="746">
        <v>1</v>
      </c>
      <c r="R2456" s="728">
        <v>1</v>
      </c>
      <c r="S2456" s="746">
        <v>1</v>
      </c>
      <c r="T2456" s="813">
        <v>1</v>
      </c>
      <c r="U2456" s="769">
        <v>1</v>
      </c>
    </row>
    <row r="2457" spans="1:21" ht="14.4" customHeight="1" x14ac:dyDescent="0.3">
      <c r="A2457" s="727">
        <v>32</v>
      </c>
      <c r="B2457" s="728" t="s">
        <v>2677</v>
      </c>
      <c r="C2457" s="728" t="s">
        <v>2683</v>
      </c>
      <c r="D2457" s="811" t="s">
        <v>5087</v>
      </c>
      <c r="E2457" s="812" t="s">
        <v>2712</v>
      </c>
      <c r="F2457" s="728" t="s">
        <v>2678</v>
      </c>
      <c r="G2457" s="728" t="s">
        <v>4647</v>
      </c>
      <c r="H2457" s="728" t="s">
        <v>568</v>
      </c>
      <c r="I2457" s="728" t="s">
        <v>4648</v>
      </c>
      <c r="J2457" s="728" t="s">
        <v>4649</v>
      </c>
      <c r="K2457" s="728" t="s">
        <v>4650</v>
      </c>
      <c r="L2457" s="729">
        <v>0</v>
      </c>
      <c r="M2457" s="729">
        <v>0</v>
      </c>
      <c r="N2457" s="728">
        <v>1</v>
      </c>
      <c r="O2457" s="813">
        <v>0.5</v>
      </c>
      <c r="P2457" s="729">
        <v>0</v>
      </c>
      <c r="Q2457" s="746"/>
      <c r="R2457" s="728">
        <v>1</v>
      </c>
      <c r="S2457" s="746">
        <v>1</v>
      </c>
      <c r="T2457" s="813">
        <v>0.5</v>
      </c>
      <c r="U2457" s="769">
        <v>1</v>
      </c>
    </row>
    <row r="2458" spans="1:21" ht="14.4" customHeight="1" x14ac:dyDescent="0.3">
      <c r="A2458" s="727">
        <v>32</v>
      </c>
      <c r="B2458" s="728" t="s">
        <v>2677</v>
      </c>
      <c r="C2458" s="728" t="s">
        <v>2683</v>
      </c>
      <c r="D2458" s="811" t="s">
        <v>5087</v>
      </c>
      <c r="E2458" s="812" t="s">
        <v>2712</v>
      </c>
      <c r="F2458" s="728" t="s">
        <v>2678</v>
      </c>
      <c r="G2458" s="728" t="s">
        <v>4651</v>
      </c>
      <c r="H2458" s="728" t="s">
        <v>568</v>
      </c>
      <c r="I2458" s="728" t="s">
        <v>4652</v>
      </c>
      <c r="J2458" s="728" t="s">
        <v>4653</v>
      </c>
      <c r="K2458" s="728" t="s">
        <v>4654</v>
      </c>
      <c r="L2458" s="729">
        <v>0</v>
      </c>
      <c r="M2458" s="729">
        <v>0</v>
      </c>
      <c r="N2458" s="728">
        <v>1</v>
      </c>
      <c r="O2458" s="813">
        <v>0.5</v>
      </c>
      <c r="P2458" s="729">
        <v>0</v>
      </c>
      <c r="Q2458" s="746"/>
      <c r="R2458" s="728">
        <v>1</v>
      </c>
      <c r="S2458" s="746">
        <v>1</v>
      </c>
      <c r="T2458" s="813">
        <v>0.5</v>
      </c>
      <c r="U2458" s="769">
        <v>1</v>
      </c>
    </row>
    <row r="2459" spans="1:21" ht="14.4" customHeight="1" x14ac:dyDescent="0.3">
      <c r="A2459" s="727">
        <v>32</v>
      </c>
      <c r="B2459" s="728" t="s">
        <v>2677</v>
      </c>
      <c r="C2459" s="728" t="s">
        <v>2683</v>
      </c>
      <c r="D2459" s="811" t="s">
        <v>5087</v>
      </c>
      <c r="E2459" s="812" t="s">
        <v>2712</v>
      </c>
      <c r="F2459" s="728" t="s">
        <v>2678</v>
      </c>
      <c r="G2459" s="728" t="s">
        <v>4651</v>
      </c>
      <c r="H2459" s="728" t="s">
        <v>568</v>
      </c>
      <c r="I2459" s="728" t="s">
        <v>4655</v>
      </c>
      <c r="J2459" s="728" t="s">
        <v>4653</v>
      </c>
      <c r="K2459" s="728" t="s">
        <v>4656</v>
      </c>
      <c r="L2459" s="729">
        <v>0</v>
      </c>
      <c r="M2459" s="729">
        <v>0</v>
      </c>
      <c r="N2459" s="728">
        <v>1</v>
      </c>
      <c r="O2459" s="813">
        <v>0.5</v>
      </c>
      <c r="P2459" s="729">
        <v>0</v>
      </c>
      <c r="Q2459" s="746"/>
      <c r="R2459" s="728">
        <v>1</v>
      </c>
      <c r="S2459" s="746">
        <v>1</v>
      </c>
      <c r="T2459" s="813">
        <v>0.5</v>
      </c>
      <c r="U2459" s="769">
        <v>1</v>
      </c>
    </row>
    <row r="2460" spans="1:21" ht="14.4" customHeight="1" x14ac:dyDescent="0.3">
      <c r="A2460" s="727">
        <v>32</v>
      </c>
      <c r="B2460" s="728" t="s">
        <v>2677</v>
      </c>
      <c r="C2460" s="728" t="s">
        <v>2683</v>
      </c>
      <c r="D2460" s="811" t="s">
        <v>5087</v>
      </c>
      <c r="E2460" s="812" t="s">
        <v>2712</v>
      </c>
      <c r="F2460" s="728" t="s">
        <v>2678</v>
      </c>
      <c r="G2460" s="728" t="s">
        <v>3251</v>
      </c>
      <c r="H2460" s="728" t="s">
        <v>568</v>
      </c>
      <c r="I2460" s="728" t="s">
        <v>3252</v>
      </c>
      <c r="J2460" s="728" t="s">
        <v>1310</v>
      </c>
      <c r="K2460" s="728" t="s">
        <v>3253</v>
      </c>
      <c r="L2460" s="729">
        <v>50.32</v>
      </c>
      <c r="M2460" s="729">
        <v>50.32</v>
      </c>
      <c r="N2460" s="728">
        <v>1</v>
      </c>
      <c r="O2460" s="813">
        <v>1</v>
      </c>
      <c r="P2460" s="729"/>
      <c r="Q2460" s="746">
        <v>0</v>
      </c>
      <c r="R2460" s="728"/>
      <c r="S2460" s="746">
        <v>0</v>
      </c>
      <c r="T2460" s="813"/>
      <c r="U2460" s="769">
        <v>0</v>
      </c>
    </row>
    <row r="2461" spans="1:21" ht="14.4" customHeight="1" x14ac:dyDescent="0.3">
      <c r="A2461" s="727">
        <v>32</v>
      </c>
      <c r="B2461" s="728" t="s">
        <v>2677</v>
      </c>
      <c r="C2461" s="728" t="s">
        <v>2683</v>
      </c>
      <c r="D2461" s="811" t="s">
        <v>5087</v>
      </c>
      <c r="E2461" s="812" t="s">
        <v>2712</v>
      </c>
      <c r="F2461" s="728" t="s">
        <v>2678</v>
      </c>
      <c r="G2461" s="728" t="s">
        <v>4657</v>
      </c>
      <c r="H2461" s="728" t="s">
        <v>568</v>
      </c>
      <c r="I2461" s="728" t="s">
        <v>4658</v>
      </c>
      <c r="J2461" s="728" t="s">
        <v>4659</v>
      </c>
      <c r="K2461" s="728" t="s">
        <v>4660</v>
      </c>
      <c r="L2461" s="729">
        <v>76</v>
      </c>
      <c r="M2461" s="729">
        <v>76</v>
      </c>
      <c r="N2461" s="728">
        <v>1</v>
      </c>
      <c r="O2461" s="813">
        <v>0.5</v>
      </c>
      <c r="P2461" s="729">
        <v>76</v>
      </c>
      <c r="Q2461" s="746">
        <v>1</v>
      </c>
      <c r="R2461" s="728">
        <v>1</v>
      </c>
      <c r="S2461" s="746">
        <v>1</v>
      </c>
      <c r="T2461" s="813">
        <v>0.5</v>
      </c>
      <c r="U2461" s="769">
        <v>1</v>
      </c>
    </row>
    <row r="2462" spans="1:21" ht="14.4" customHeight="1" x14ac:dyDescent="0.3">
      <c r="A2462" s="727">
        <v>32</v>
      </c>
      <c r="B2462" s="728" t="s">
        <v>2677</v>
      </c>
      <c r="C2462" s="728" t="s">
        <v>2683</v>
      </c>
      <c r="D2462" s="811" t="s">
        <v>5087</v>
      </c>
      <c r="E2462" s="812" t="s">
        <v>2712</v>
      </c>
      <c r="F2462" s="728" t="s">
        <v>2679</v>
      </c>
      <c r="G2462" s="728" t="s">
        <v>3172</v>
      </c>
      <c r="H2462" s="728" t="s">
        <v>568</v>
      </c>
      <c r="I2462" s="728" t="s">
        <v>4118</v>
      </c>
      <c r="J2462" s="728" t="s">
        <v>2700</v>
      </c>
      <c r="K2462" s="728"/>
      <c r="L2462" s="729">
        <v>0</v>
      </c>
      <c r="M2462" s="729">
        <v>0</v>
      </c>
      <c r="N2462" s="728">
        <v>2</v>
      </c>
      <c r="O2462" s="813">
        <v>1.5</v>
      </c>
      <c r="P2462" s="729">
        <v>0</v>
      </c>
      <c r="Q2462" s="746"/>
      <c r="R2462" s="728">
        <v>2</v>
      </c>
      <c r="S2462" s="746">
        <v>1</v>
      </c>
      <c r="T2462" s="813">
        <v>1.5</v>
      </c>
      <c r="U2462" s="769">
        <v>1</v>
      </c>
    </row>
    <row r="2463" spans="1:21" ht="14.4" customHeight="1" x14ac:dyDescent="0.3">
      <c r="A2463" s="727">
        <v>32</v>
      </c>
      <c r="B2463" s="728" t="s">
        <v>2677</v>
      </c>
      <c r="C2463" s="728" t="s">
        <v>2683</v>
      </c>
      <c r="D2463" s="811" t="s">
        <v>5087</v>
      </c>
      <c r="E2463" s="812" t="s">
        <v>2712</v>
      </c>
      <c r="F2463" s="728" t="s">
        <v>2679</v>
      </c>
      <c r="G2463" s="728" t="s">
        <v>3172</v>
      </c>
      <c r="H2463" s="728" t="s">
        <v>568</v>
      </c>
      <c r="I2463" s="728" t="s">
        <v>4585</v>
      </c>
      <c r="J2463" s="728" t="s">
        <v>2700</v>
      </c>
      <c r="K2463" s="728"/>
      <c r="L2463" s="729">
        <v>0</v>
      </c>
      <c r="M2463" s="729">
        <v>0</v>
      </c>
      <c r="N2463" s="728">
        <v>1</v>
      </c>
      <c r="O2463" s="813">
        <v>1</v>
      </c>
      <c r="P2463" s="729"/>
      <c r="Q2463" s="746"/>
      <c r="R2463" s="728"/>
      <c r="S2463" s="746">
        <v>0</v>
      </c>
      <c r="T2463" s="813"/>
      <c r="U2463" s="769">
        <v>0</v>
      </c>
    </row>
    <row r="2464" spans="1:21" ht="14.4" customHeight="1" x14ac:dyDescent="0.3">
      <c r="A2464" s="727">
        <v>32</v>
      </c>
      <c r="B2464" s="728" t="s">
        <v>2677</v>
      </c>
      <c r="C2464" s="728" t="s">
        <v>2683</v>
      </c>
      <c r="D2464" s="811" t="s">
        <v>5087</v>
      </c>
      <c r="E2464" s="812" t="s">
        <v>2712</v>
      </c>
      <c r="F2464" s="728" t="s">
        <v>2680</v>
      </c>
      <c r="G2464" s="728" t="s">
        <v>3174</v>
      </c>
      <c r="H2464" s="728" t="s">
        <v>568</v>
      </c>
      <c r="I2464" s="728" t="s">
        <v>3175</v>
      </c>
      <c r="J2464" s="728" t="s">
        <v>3176</v>
      </c>
      <c r="K2464" s="728" t="s">
        <v>3177</v>
      </c>
      <c r="L2464" s="729">
        <v>1000</v>
      </c>
      <c r="M2464" s="729">
        <v>2000</v>
      </c>
      <c r="N2464" s="728">
        <v>2</v>
      </c>
      <c r="O2464" s="813">
        <v>2</v>
      </c>
      <c r="P2464" s="729"/>
      <c r="Q2464" s="746">
        <v>0</v>
      </c>
      <c r="R2464" s="728"/>
      <c r="S2464" s="746">
        <v>0</v>
      </c>
      <c r="T2464" s="813"/>
      <c r="U2464" s="769">
        <v>0</v>
      </c>
    </row>
    <row r="2465" spans="1:21" ht="14.4" customHeight="1" x14ac:dyDescent="0.3">
      <c r="A2465" s="727">
        <v>32</v>
      </c>
      <c r="B2465" s="728" t="s">
        <v>2677</v>
      </c>
      <c r="C2465" s="728" t="s">
        <v>2683</v>
      </c>
      <c r="D2465" s="811" t="s">
        <v>5087</v>
      </c>
      <c r="E2465" s="812" t="s">
        <v>2713</v>
      </c>
      <c r="F2465" s="728" t="s">
        <v>2678</v>
      </c>
      <c r="G2465" s="728" t="s">
        <v>2724</v>
      </c>
      <c r="H2465" s="728" t="s">
        <v>568</v>
      </c>
      <c r="I2465" s="728" t="s">
        <v>2736</v>
      </c>
      <c r="J2465" s="728" t="s">
        <v>944</v>
      </c>
      <c r="K2465" s="728" t="s">
        <v>2737</v>
      </c>
      <c r="L2465" s="729">
        <v>462.73</v>
      </c>
      <c r="M2465" s="729">
        <v>925.46</v>
      </c>
      <c r="N2465" s="728">
        <v>2</v>
      </c>
      <c r="O2465" s="813">
        <v>1</v>
      </c>
      <c r="P2465" s="729"/>
      <c r="Q2465" s="746">
        <v>0</v>
      </c>
      <c r="R2465" s="728"/>
      <c r="S2465" s="746">
        <v>0</v>
      </c>
      <c r="T2465" s="813"/>
      <c r="U2465" s="769">
        <v>0</v>
      </c>
    </row>
    <row r="2466" spans="1:21" ht="14.4" customHeight="1" x14ac:dyDescent="0.3">
      <c r="A2466" s="727">
        <v>32</v>
      </c>
      <c r="B2466" s="728" t="s">
        <v>2677</v>
      </c>
      <c r="C2466" s="728" t="s">
        <v>2683</v>
      </c>
      <c r="D2466" s="811" t="s">
        <v>5087</v>
      </c>
      <c r="E2466" s="812" t="s">
        <v>2713</v>
      </c>
      <c r="F2466" s="728" t="s">
        <v>2678</v>
      </c>
      <c r="G2466" s="728" t="s">
        <v>2728</v>
      </c>
      <c r="H2466" s="728" t="s">
        <v>568</v>
      </c>
      <c r="I2466" s="728" t="s">
        <v>3436</v>
      </c>
      <c r="J2466" s="728" t="s">
        <v>3435</v>
      </c>
      <c r="K2466" s="728" t="s">
        <v>2761</v>
      </c>
      <c r="L2466" s="729">
        <v>72.55</v>
      </c>
      <c r="M2466" s="729">
        <v>145.1</v>
      </c>
      <c r="N2466" s="728">
        <v>2</v>
      </c>
      <c r="O2466" s="813">
        <v>1.5</v>
      </c>
      <c r="P2466" s="729">
        <v>72.55</v>
      </c>
      <c r="Q2466" s="746">
        <v>0.5</v>
      </c>
      <c r="R2466" s="728">
        <v>1</v>
      </c>
      <c r="S2466" s="746">
        <v>0.5</v>
      </c>
      <c r="T2466" s="813">
        <v>0.5</v>
      </c>
      <c r="U2466" s="769">
        <v>0.33333333333333331</v>
      </c>
    </row>
    <row r="2467" spans="1:21" ht="14.4" customHeight="1" x14ac:dyDescent="0.3">
      <c r="A2467" s="727">
        <v>32</v>
      </c>
      <c r="B2467" s="728" t="s">
        <v>2677</v>
      </c>
      <c r="C2467" s="728" t="s">
        <v>2683</v>
      </c>
      <c r="D2467" s="811" t="s">
        <v>5087</v>
      </c>
      <c r="E2467" s="812" t="s">
        <v>2713</v>
      </c>
      <c r="F2467" s="728" t="s">
        <v>2678</v>
      </c>
      <c r="G2467" s="728" t="s">
        <v>2728</v>
      </c>
      <c r="H2467" s="728" t="s">
        <v>568</v>
      </c>
      <c r="I2467" s="728" t="s">
        <v>3034</v>
      </c>
      <c r="J2467" s="728" t="s">
        <v>1100</v>
      </c>
      <c r="K2467" s="728" t="s">
        <v>2761</v>
      </c>
      <c r="L2467" s="729">
        <v>0</v>
      </c>
      <c r="M2467" s="729">
        <v>0</v>
      </c>
      <c r="N2467" s="728">
        <v>1</v>
      </c>
      <c r="O2467" s="813">
        <v>0.5</v>
      </c>
      <c r="P2467" s="729">
        <v>0</v>
      </c>
      <c r="Q2467" s="746"/>
      <c r="R2467" s="728">
        <v>1</v>
      </c>
      <c r="S2467" s="746">
        <v>1</v>
      </c>
      <c r="T2467" s="813">
        <v>0.5</v>
      </c>
      <c r="U2467" s="769">
        <v>1</v>
      </c>
    </row>
    <row r="2468" spans="1:21" ht="14.4" customHeight="1" x14ac:dyDescent="0.3">
      <c r="A2468" s="727">
        <v>32</v>
      </c>
      <c r="B2468" s="728" t="s">
        <v>2677</v>
      </c>
      <c r="C2468" s="728" t="s">
        <v>2683</v>
      </c>
      <c r="D2468" s="811" t="s">
        <v>5087</v>
      </c>
      <c r="E2468" s="812" t="s">
        <v>2713</v>
      </c>
      <c r="F2468" s="728" t="s">
        <v>2678</v>
      </c>
      <c r="G2468" s="728" t="s">
        <v>2728</v>
      </c>
      <c r="H2468" s="728" t="s">
        <v>568</v>
      </c>
      <c r="I2468" s="728" t="s">
        <v>2300</v>
      </c>
      <c r="J2468" s="728" t="s">
        <v>1102</v>
      </c>
      <c r="K2468" s="728" t="s">
        <v>2301</v>
      </c>
      <c r="L2468" s="729">
        <v>65.28</v>
      </c>
      <c r="M2468" s="729">
        <v>65.28</v>
      </c>
      <c r="N2468" s="728">
        <v>1</v>
      </c>
      <c r="O2468" s="813">
        <v>0.5</v>
      </c>
      <c r="P2468" s="729">
        <v>65.28</v>
      </c>
      <c r="Q2468" s="746">
        <v>1</v>
      </c>
      <c r="R2468" s="728">
        <v>1</v>
      </c>
      <c r="S2468" s="746">
        <v>1</v>
      </c>
      <c r="T2468" s="813">
        <v>0.5</v>
      </c>
      <c r="U2468" s="769">
        <v>1</v>
      </c>
    </row>
    <row r="2469" spans="1:21" ht="14.4" customHeight="1" x14ac:dyDescent="0.3">
      <c r="A2469" s="727">
        <v>32</v>
      </c>
      <c r="B2469" s="728" t="s">
        <v>2677</v>
      </c>
      <c r="C2469" s="728" t="s">
        <v>2683</v>
      </c>
      <c r="D2469" s="811" t="s">
        <v>5087</v>
      </c>
      <c r="E2469" s="812" t="s">
        <v>2713</v>
      </c>
      <c r="F2469" s="728" t="s">
        <v>2678</v>
      </c>
      <c r="G2469" s="728" t="s">
        <v>2728</v>
      </c>
      <c r="H2469" s="728" t="s">
        <v>568</v>
      </c>
      <c r="I2469" s="728" t="s">
        <v>2302</v>
      </c>
      <c r="J2469" s="728" t="s">
        <v>1100</v>
      </c>
      <c r="K2469" s="728" t="s">
        <v>2303</v>
      </c>
      <c r="L2469" s="729">
        <v>36.270000000000003</v>
      </c>
      <c r="M2469" s="729">
        <v>145.08000000000001</v>
      </c>
      <c r="N2469" s="728">
        <v>4</v>
      </c>
      <c r="O2469" s="813">
        <v>2.5</v>
      </c>
      <c r="P2469" s="729">
        <v>108.81</v>
      </c>
      <c r="Q2469" s="746">
        <v>0.75</v>
      </c>
      <c r="R2469" s="728">
        <v>3</v>
      </c>
      <c r="S2469" s="746">
        <v>0.75</v>
      </c>
      <c r="T2469" s="813">
        <v>2</v>
      </c>
      <c r="U2469" s="769">
        <v>0.8</v>
      </c>
    </row>
    <row r="2470" spans="1:21" ht="14.4" customHeight="1" x14ac:dyDescent="0.3">
      <c r="A2470" s="727">
        <v>32</v>
      </c>
      <c r="B2470" s="728" t="s">
        <v>2677</v>
      </c>
      <c r="C2470" s="728" t="s">
        <v>2683</v>
      </c>
      <c r="D2470" s="811" t="s">
        <v>5087</v>
      </c>
      <c r="E2470" s="812" t="s">
        <v>2713</v>
      </c>
      <c r="F2470" s="728" t="s">
        <v>2678</v>
      </c>
      <c r="G2470" s="728" t="s">
        <v>2728</v>
      </c>
      <c r="H2470" s="728" t="s">
        <v>661</v>
      </c>
      <c r="I2470" s="728" t="s">
        <v>3441</v>
      </c>
      <c r="J2470" s="728" t="s">
        <v>2741</v>
      </c>
      <c r="K2470" s="728" t="s">
        <v>2761</v>
      </c>
      <c r="L2470" s="729">
        <v>85.7</v>
      </c>
      <c r="M2470" s="729">
        <v>85.7</v>
      </c>
      <c r="N2470" s="728">
        <v>1</v>
      </c>
      <c r="O2470" s="813">
        <v>0.5</v>
      </c>
      <c r="P2470" s="729">
        <v>85.7</v>
      </c>
      <c r="Q2470" s="746">
        <v>1</v>
      </c>
      <c r="R2470" s="728">
        <v>1</v>
      </c>
      <c r="S2470" s="746">
        <v>1</v>
      </c>
      <c r="T2470" s="813">
        <v>0.5</v>
      </c>
      <c r="U2470" s="769">
        <v>1</v>
      </c>
    </row>
    <row r="2471" spans="1:21" ht="14.4" customHeight="1" x14ac:dyDescent="0.3">
      <c r="A2471" s="727">
        <v>32</v>
      </c>
      <c r="B2471" s="728" t="s">
        <v>2677</v>
      </c>
      <c r="C2471" s="728" t="s">
        <v>2683</v>
      </c>
      <c r="D2471" s="811" t="s">
        <v>5087</v>
      </c>
      <c r="E2471" s="812" t="s">
        <v>2713</v>
      </c>
      <c r="F2471" s="728" t="s">
        <v>2678</v>
      </c>
      <c r="G2471" s="728" t="s">
        <v>2728</v>
      </c>
      <c r="H2471" s="728" t="s">
        <v>661</v>
      </c>
      <c r="I2471" s="728" t="s">
        <v>3260</v>
      </c>
      <c r="J2471" s="728" t="s">
        <v>2741</v>
      </c>
      <c r="K2471" s="728" t="s">
        <v>2297</v>
      </c>
      <c r="L2471" s="729">
        <v>25.71</v>
      </c>
      <c r="M2471" s="729">
        <v>25.71</v>
      </c>
      <c r="N2471" s="728">
        <v>1</v>
      </c>
      <c r="O2471" s="813">
        <v>0.5</v>
      </c>
      <c r="P2471" s="729"/>
      <c r="Q2471" s="746">
        <v>0</v>
      </c>
      <c r="R2471" s="728"/>
      <c r="S2471" s="746">
        <v>0</v>
      </c>
      <c r="T2471" s="813"/>
      <c r="U2471" s="769">
        <v>0</v>
      </c>
    </row>
    <row r="2472" spans="1:21" ht="14.4" customHeight="1" x14ac:dyDescent="0.3">
      <c r="A2472" s="727">
        <v>32</v>
      </c>
      <c r="B2472" s="728" t="s">
        <v>2677</v>
      </c>
      <c r="C2472" s="728" t="s">
        <v>2683</v>
      </c>
      <c r="D2472" s="811" t="s">
        <v>5087</v>
      </c>
      <c r="E2472" s="812" t="s">
        <v>2713</v>
      </c>
      <c r="F2472" s="728" t="s">
        <v>2678</v>
      </c>
      <c r="G2472" s="728" t="s">
        <v>3035</v>
      </c>
      <c r="H2472" s="728" t="s">
        <v>661</v>
      </c>
      <c r="I2472" s="728" t="s">
        <v>2155</v>
      </c>
      <c r="J2472" s="728" t="s">
        <v>777</v>
      </c>
      <c r="K2472" s="728" t="s">
        <v>2156</v>
      </c>
      <c r="L2472" s="729">
        <v>72</v>
      </c>
      <c r="M2472" s="729">
        <v>360</v>
      </c>
      <c r="N2472" s="728">
        <v>5</v>
      </c>
      <c r="O2472" s="813">
        <v>2.5</v>
      </c>
      <c r="P2472" s="729">
        <v>360</v>
      </c>
      <c r="Q2472" s="746">
        <v>1</v>
      </c>
      <c r="R2472" s="728">
        <v>5</v>
      </c>
      <c r="S2472" s="746">
        <v>1</v>
      </c>
      <c r="T2472" s="813">
        <v>2.5</v>
      </c>
      <c r="U2472" s="769">
        <v>1</v>
      </c>
    </row>
    <row r="2473" spans="1:21" ht="14.4" customHeight="1" x14ac:dyDescent="0.3">
      <c r="A2473" s="727">
        <v>32</v>
      </c>
      <c r="B2473" s="728" t="s">
        <v>2677</v>
      </c>
      <c r="C2473" s="728" t="s">
        <v>2683</v>
      </c>
      <c r="D2473" s="811" t="s">
        <v>5087</v>
      </c>
      <c r="E2473" s="812" t="s">
        <v>2713</v>
      </c>
      <c r="F2473" s="728" t="s">
        <v>2678</v>
      </c>
      <c r="G2473" s="728" t="s">
        <v>2788</v>
      </c>
      <c r="H2473" s="728" t="s">
        <v>568</v>
      </c>
      <c r="I2473" s="728" t="s">
        <v>4661</v>
      </c>
      <c r="J2473" s="728" t="s">
        <v>670</v>
      </c>
      <c r="K2473" s="728" t="s">
        <v>4662</v>
      </c>
      <c r="L2473" s="729">
        <v>0</v>
      </c>
      <c r="M2473" s="729">
        <v>0</v>
      </c>
      <c r="N2473" s="728">
        <v>1</v>
      </c>
      <c r="O2473" s="813">
        <v>0.5</v>
      </c>
      <c r="P2473" s="729">
        <v>0</v>
      </c>
      <c r="Q2473" s="746"/>
      <c r="R2473" s="728">
        <v>1</v>
      </c>
      <c r="S2473" s="746">
        <v>1</v>
      </c>
      <c r="T2473" s="813">
        <v>0.5</v>
      </c>
      <c r="U2473" s="769">
        <v>1</v>
      </c>
    </row>
    <row r="2474" spans="1:21" ht="14.4" customHeight="1" x14ac:dyDescent="0.3">
      <c r="A2474" s="727">
        <v>32</v>
      </c>
      <c r="B2474" s="728" t="s">
        <v>2677</v>
      </c>
      <c r="C2474" s="728" t="s">
        <v>2683</v>
      </c>
      <c r="D2474" s="811" t="s">
        <v>5087</v>
      </c>
      <c r="E2474" s="812" t="s">
        <v>2713</v>
      </c>
      <c r="F2474" s="728" t="s">
        <v>2678</v>
      </c>
      <c r="G2474" s="728" t="s">
        <v>2742</v>
      </c>
      <c r="H2474" s="728" t="s">
        <v>661</v>
      </c>
      <c r="I2474" s="728" t="s">
        <v>2220</v>
      </c>
      <c r="J2474" s="728" t="s">
        <v>2221</v>
      </c>
      <c r="K2474" s="728" t="s">
        <v>2222</v>
      </c>
      <c r="L2474" s="729">
        <v>149.52000000000001</v>
      </c>
      <c r="M2474" s="729">
        <v>448.56000000000006</v>
      </c>
      <c r="N2474" s="728">
        <v>3</v>
      </c>
      <c r="O2474" s="813">
        <v>0.5</v>
      </c>
      <c r="P2474" s="729">
        <v>448.56000000000006</v>
      </c>
      <c r="Q2474" s="746">
        <v>1</v>
      </c>
      <c r="R2474" s="728">
        <v>3</v>
      </c>
      <c r="S2474" s="746">
        <v>1</v>
      </c>
      <c r="T2474" s="813">
        <v>0.5</v>
      </c>
      <c r="U2474" s="769">
        <v>1</v>
      </c>
    </row>
    <row r="2475" spans="1:21" ht="14.4" customHeight="1" x14ac:dyDescent="0.3">
      <c r="A2475" s="727">
        <v>32</v>
      </c>
      <c r="B2475" s="728" t="s">
        <v>2677</v>
      </c>
      <c r="C2475" s="728" t="s">
        <v>2683</v>
      </c>
      <c r="D2475" s="811" t="s">
        <v>5087</v>
      </c>
      <c r="E2475" s="812" t="s">
        <v>2713</v>
      </c>
      <c r="F2475" s="728" t="s">
        <v>2678</v>
      </c>
      <c r="G2475" s="728" t="s">
        <v>2742</v>
      </c>
      <c r="H2475" s="728" t="s">
        <v>661</v>
      </c>
      <c r="I2475" s="728" t="s">
        <v>2216</v>
      </c>
      <c r="J2475" s="728" t="s">
        <v>662</v>
      </c>
      <c r="K2475" s="728" t="s">
        <v>2217</v>
      </c>
      <c r="L2475" s="729">
        <v>225.06</v>
      </c>
      <c r="M2475" s="729">
        <v>675.18000000000006</v>
      </c>
      <c r="N2475" s="728">
        <v>3</v>
      </c>
      <c r="O2475" s="813">
        <v>0.5</v>
      </c>
      <c r="P2475" s="729">
        <v>675.18000000000006</v>
      </c>
      <c r="Q2475" s="746">
        <v>1</v>
      </c>
      <c r="R2475" s="728">
        <v>3</v>
      </c>
      <c r="S2475" s="746">
        <v>1</v>
      </c>
      <c r="T2475" s="813">
        <v>0.5</v>
      </c>
      <c r="U2475" s="769">
        <v>1</v>
      </c>
    </row>
    <row r="2476" spans="1:21" ht="14.4" customHeight="1" x14ac:dyDescent="0.3">
      <c r="A2476" s="727">
        <v>32</v>
      </c>
      <c r="B2476" s="728" t="s">
        <v>2677</v>
      </c>
      <c r="C2476" s="728" t="s">
        <v>2683</v>
      </c>
      <c r="D2476" s="811" t="s">
        <v>5087</v>
      </c>
      <c r="E2476" s="812" t="s">
        <v>2713</v>
      </c>
      <c r="F2476" s="728" t="s">
        <v>2678</v>
      </c>
      <c r="G2476" s="728" t="s">
        <v>3454</v>
      </c>
      <c r="H2476" s="728" t="s">
        <v>661</v>
      </c>
      <c r="I2476" s="728" t="s">
        <v>2241</v>
      </c>
      <c r="J2476" s="728" t="s">
        <v>2242</v>
      </c>
      <c r="K2476" s="728" t="s">
        <v>2243</v>
      </c>
      <c r="L2476" s="729">
        <v>70.540000000000006</v>
      </c>
      <c r="M2476" s="729">
        <v>141.08000000000001</v>
      </c>
      <c r="N2476" s="728">
        <v>2</v>
      </c>
      <c r="O2476" s="813">
        <v>2</v>
      </c>
      <c r="P2476" s="729">
        <v>141.08000000000001</v>
      </c>
      <c r="Q2476" s="746">
        <v>1</v>
      </c>
      <c r="R2476" s="728">
        <v>2</v>
      </c>
      <c r="S2476" s="746">
        <v>1</v>
      </c>
      <c r="T2476" s="813">
        <v>2</v>
      </c>
      <c r="U2476" s="769">
        <v>1</v>
      </c>
    </row>
    <row r="2477" spans="1:21" ht="14.4" customHeight="1" x14ac:dyDescent="0.3">
      <c r="A2477" s="727">
        <v>32</v>
      </c>
      <c r="B2477" s="728" t="s">
        <v>2677</v>
      </c>
      <c r="C2477" s="728" t="s">
        <v>2683</v>
      </c>
      <c r="D2477" s="811" t="s">
        <v>5087</v>
      </c>
      <c r="E2477" s="812" t="s">
        <v>2713</v>
      </c>
      <c r="F2477" s="728" t="s">
        <v>2678</v>
      </c>
      <c r="G2477" s="728" t="s">
        <v>3454</v>
      </c>
      <c r="H2477" s="728" t="s">
        <v>661</v>
      </c>
      <c r="I2477" s="728" t="s">
        <v>3857</v>
      </c>
      <c r="J2477" s="728" t="s">
        <v>2242</v>
      </c>
      <c r="K2477" s="728" t="s">
        <v>3858</v>
      </c>
      <c r="L2477" s="729">
        <v>141.09</v>
      </c>
      <c r="M2477" s="729">
        <v>1834.17</v>
      </c>
      <c r="N2477" s="728">
        <v>13</v>
      </c>
      <c r="O2477" s="813">
        <v>2.5</v>
      </c>
      <c r="P2477" s="729">
        <v>1834.17</v>
      </c>
      <c r="Q2477" s="746">
        <v>1</v>
      </c>
      <c r="R2477" s="728">
        <v>13</v>
      </c>
      <c r="S2477" s="746">
        <v>1</v>
      </c>
      <c r="T2477" s="813">
        <v>2.5</v>
      </c>
      <c r="U2477" s="769">
        <v>1</v>
      </c>
    </row>
    <row r="2478" spans="1:21" ht="14.4" customHeight="1" x14ac:dyDescent="0.3">
      <c r="A2478" s="727">
        <v>32</v>
      </c>
      <c r="B2478" s="728" t="s">
        <v>2677</v>
      </c>
      <c r="C2478" s="728" t="s">
        <v>2683</v>
      </c>
      <c r="D2478" s="811" t="s">
        <v>5087</v>
      </c>
      <c r="E2478" s="812" t="s">
        <v>2713</v>
      </c>
      <c r="F2478" s="728" t="s">
        <v>2678</v>
      </c>
      <c r="G2478" s="728" t="s">
        <v>3130</v>
      </c>
      <c r="H2478" s="728" t="s">
        <v>661</v>
      </c>
      <c r="I2478" s="728" t="s">
        <v>3931</v>
      </c>
      <c r="J2478" s="728" t="s">
        <v>1754</v>
      </c>
      <c r="K2478" s="728" t="s">
        <v>2165</v>
      </c>
      <c r="L2478" s="729">
        <v>105.32</v>
      </c>
      <c r="M2478" s="729">
        <v>105.32</v>
      </c>
      <c r="N2478" s="728">
        <v>1</v>
      </c>
      <c r="O2478" s="813">
        <v>0.5</v>
      </c>
      <c r="P2478" s="729">
        <v>105.32</v>
      </c>
      <c r="Q2478" s="746">
        <v>1</v>
      </c>
      <c r="R2478" s="728">
        <v>1</v>
      </c>
      <c r="S2478" s="746">
        <v>1</v>
      </c>
      <c r="T2478" s="813">
        <v>0.5</v>
      </c>
      <c r="U2478" s="769">
        <v>1</v>
      </c>
    </row>
    <row r="2479" spans="1:21" ht="14.4" customHeight="1" x14ac:dyDescent="0.3">
      <c r="A2479" s="727">
        <v>32</v>
      </c>
      <c r="B2479" s="728" t="s">
        <v>2677</v>
      </c>
      <c r="C2479" s="728" t="s">
        <v>2683</v>
      </c>
      <c r="D2479" s="811" t="s">
        <v>5087</v>
      </c>
      <c r="E2479" s="812" t="s">
        <v>2713</v>
      </c>
      <c r="F2479" s="728" t="s">
        <v>2678</v>
      </c>
      <c r="G2479" s="728" t="s">
        <v>2746</v>
      </c>
      <c r="H2479" s="728" t="s">
        <v>568</v>
      </c>
      <c r="I2479" s="728" t="s">
        <v>2230</v>
      </c>
      <c r="J2479" s="728" t="s">
        <v>2231</v>
      </c>
      <c r="K2479" s="728" t="s">
        <v>2232</v>
      </c>
      <c r="L2479" s="729">
        <v>170.52</v>
      </c>
      <c r="M2479" s="729">
        <v>341.04</v>
      </c>
      <c r="N2479" s="728">
        <v>2</v>
      </c>
      <c r="O2479" s="813">
        <v>0.5</v>
      </c>
      <c r="P2479" s="729">
        <v>341.04</v>
      </c>
      <c r="Q2479" s="746">
        <v>1</v>
      </c>
      <c r="R2479" s="728">
        <v>2</v>
      </c>
      <c r="S2479" s="746">
        <v>1</v>
      </c>
      <c r="T2479" s="813">
        <v>0.5</v>
      </c>
      <c r="U2479" s="769">
        <v>1</v>
      </c>
    </row>
    <row r="2480" spans="1:21" ht="14.4" customHeight="1" x14ac:dyDescent="0.3">
      <c r="A2480" s="727">
        <v>32</v>
      </c>
      <c r="B2480" s="728" t="s">
        <v>2677</v>
      </c>
      <c r="C2480" s="728" t="s">
        <v>2683</v>
      </c>
      <c r="D2480" s="811" t="s">
        <v>5087</v>
      </c>
      <c r="E2480" s="812" t="s">
        <v>2713</v>
      </c>
      <c r="F2480" s="728" t="s">
        <v>2678</v>
      </c>
      <c r="G2480" s="728" t="s">
        <v>2750</v>
      </c>
      <c r="H2480" s="728" t="s">
        <v>661</v>
      </c>
      <c r="I2480" s="728" t="s">
        <v>2405</v>
      </c>
      <c r="J2480" s="728" t="s">
        <v>1315</v>
      </c>
      <c r="K2480" s="728" t="s">
        <v>2187</v>
      </c>
      <c r="L2480" s="729">
        <v>69.16</v>
      </c>
      <c r="M2480" s="729">
        <v>69.16</v>
      </c>
      <c r="N2480" s="728">
        <v>1</v>
      </c>
      <c r="O2480" s="813">
        <v>1</v>
      </c>
      <c r="P2480" s="729"/>
      <c r="Q2480" s="746">
        <v>0</v>
      </c>
      <c r="R2480" s="728"/>
      <c r="S2480" s="746">
        <v>0</v>
      </c>
      <c r="T2480" s="813"/>
      <c r="U2480" s="769">
        <v>0</v>
      </c>
    </row>
    <row r="2481" spans="1:21" ht="14.4" customHeight="1" x14ac:dyDescent="0.3">
      <c r="A2481" s="727">
        <v>32</v>
      </c>
      <c r="B2481" s="728" t="s">
        <v>2677</v>
      </c>
      <c r="C2481" s="728" t="s">
        <v>2683</v>
      </c>
      <c r="D2481" s="811" t="s">
        <v>5087</v>
      </c>
      <c r="E2481" s="812" t="s">
        <v>2713</v>
      </c>
      <c r="F2481" s="728" t="s">
        <v>2678</v>
      </c>
      <c r="G2481" s="728" t="s">
        <v>2800</v>
      </c>
      <c r="H2481" s="728" t="s">
        <v>661</v>
      </c>
      <c r="I2481" s="728" t="s">
        <v>2801</v>
      </c>
      <c r="J2481" s="728" t="s">
        <v>761</v>
      </c>
      <c r="K2481" s="728" t="s">
        <v>2547</v>
      </c>
      <c r="L2481" s="729">
        <v>170.32</v>
      </c>
      <c r="M2481" s="729">
        <v>170.32</v>
      </c>
      <c r="N2481" s="728">
        <v>1</v>
      </c>
      <c r="O2481" s="813">
        <v>0.5</v>
      </c>
      <c r="P2481" s="729">
        <v>170.32</v>
      </c>
      <c r="Q2481" s="746">
        <v>1</v>
      </c>
      <c r="R2481" s="728">
        <v>1</v>
      </c>
      <c r="S2481" s="746">
        <v>1</v>
      </c>
      <c r="T2481" s="813">
        <v>0.5</v>
      </c>
      <c r="U2481" s="769">
        <v>1</v>
      </c>
    </row>
    <row r="2482" spans="1:21" ht="14.4" customHeight="1" x14ac:dyDescent="0.3">
      <c r="A2482" s="727">
        <v>32</v>
      </c>
      <c r="B2482" s="728" t="s">
        <v>2677</v>
      </c>
      <c r="C2482" s="728" t="s">
        <v>2683</v>
      </c>
      <c r="D2482" s="811" t="s">
        <v>5087</v>
      </c>
      <c r="E2482" s="812" t="s">
        <v>2713</v>
      </c>
      <c r="F2482" s="728" t="s">
        <v>2678</v>
      </c>
      <c r="G2482" s="728" t="s">
        <v>2800</v>
      </c>
      <c r="H2482" s="728" t="s">
        <v>661</v>
      </c>
      <c r="I2482" s="728" t="s">
        <v>2366</v>
      </c>
      <c r="J2482" s="728" t="s">
        <v>759</v>
      </c>
      <c r="K2482" s="728" t="s">
        <v>2187</v>
      </c>
      <c r="L2482" s="729">
        <v>42.57</v>
      </c>
      <c r="M2482" s="729">
        <v>255.42000000000002</v>
      </c>
      <c r="N2482" s="728">
        <v>6</v>
      </c>
      <c r="O2482" s="813">
        <v>1.5</v>
      </c>
      <c r="P2482" s="729">
        <v>255.42000000000002</v>
      </c>
      <c r="Q2482" s="746">
        <v>1</v>
      </c>
      <c r="R2482" s="728">
        <v>6</v>
      </c>
      <c r="S2482" s="746">
        <v>1</v>
      </c>
      <c r="T2482" s="813">
        <v>1.5</v>
      </c>
      <c r="U2482" s="769">
        <v>1</v>
      </c>
    </row>
    <row r="2483" spans="1:21" ht="14.4" customHeight="1" x14ac:dyDescent="0.3">
      <c r="A2483" s="727">
        <v>32</v>
      </c>
      <c r="B2483" s="728" t="s">
        <v>2677</v>
      </c>
      <c r="C2483" s="728" t="s">
        <v>2683</v>
      </c>
      <c r="D2483" s="811" t="s">
        <v>5087</v>
      </c>
      <c r="E2483" s="812" t="s">
        <v>2713</v>
      </c>
      <c r="F2483" s="728" t="s">
        <v>2678</v>
      </c>
      <c r="G2483" s="728" t="s">
        <v>3460</v>
      </c>
      <c r="H2483" s="728" t="s">
        <v>568</v>
      </c>
      <c r="I2483" s="728" t="s">
        <v>3466</v>
      </c>
      <c r="J2483" s="728" t="s">
        <v>3462</v>
      </c>
      <c r="K2483" s="728" t="s">
        <v>3467</v>
      </c>
      <c r="L2483" s="729">
        <v>1437.8</v>
      </c>
      <c r="M2483" s="729">
        <v>4313.3999999999996</v>
      </c>
      <c r="N2483" s="728">
        <v>3</v>
      </c>
      <c r="O2483" s="813">
        <v>1</v>
      </c>
      <c r="P2483" s="729">
        <v>4313.3999999999996</v>
      </c>
      <c r="Q2483" s="746">
        <v>1</v>
      </c>
      <c r="R2483" s="728">
        <v>3</v>
      </c>
      <c r="S2483" s="746">
        <v>1</v>
      </c>
      <c r="T2483" s="813">
        <v>1</v>
      </c>
      <c r="U2483" s="769">
        <v>1</v>
      </c>
    </row>
    <row r="2484" spans="1:21" ht="14.4" customHeight="1" x14ac:dyDescent="0.3">
      <c r="A2484" s="727">
        <v>32</v>
      </c>
      <c r="B2484" s="728" t="s">
        <v>2677</v>
      </c>
      <c r="C2484" s="728" t="s">
        <v>2683</v>
      </c>
      <c r="D2484" s="811" t="s">
        <v>5087</v>
      </c>
      <c r="E2484" s="812" t="s">
        <v>2713</v>
      </c>
      <c r="F2484" s="728" t="s">
        <v>2678</v>
      </c>
      <c r="G2484" s="728" t="s">
        <v>3292</v>
      </c>
      <c r="H2484" s="728" t="s">
        <v>568</v>
      </c>
      <c r="I2484" s="728" t="s">
        <v>4663</v>
      </c>
      <c r="J2484" s="728" t="s">
        <v>4664</v>
      </c>
      <c r="K2484" s="728" t="s">
        <v>4665</v>
      </c>
      <c r="L2484" s="729">
        <v>0</v>
      </c>
      <c r="M2484" s="729">
        <v>0</v>
      </c>
      <c r="N2484" s="728">
        <v>1</v>
      </c>
      <c r="O2484" s="813">
        <v>0.5</v>
      </c>
      <c r="P2484" s="729">
        <v>0</v>
      </c>
      <c r="Q2484" s="746"/>
      <c r="R2484" s="728">
        <v>1</v>
      </c>
      <c r="S2484" s="746">
        <v>1</v>
      </c>
      <c r="T2484" s="813">
        <v>0.5</v>
      </c>
      <c r="U2484" s="769">
        <v>1</v>
      </c>
    </row>
    <row r="2485" spans="1:21" ht="14.4" customHeight="1" x14ac:dyDescent="0.3">
      <c r="A2485" s="727">
        <v>32</v>
      </c>
      <c r="B2485" s="728" t="s">
        <v>2677</v>
      </c>
      <c r="C2485" s="728" t="s">
        <v>2683</v>
      </c>
      <c r="D2485" s="811" t="s">
        <v>5087</v>
      </c>
      <c r="E2485" s="812" t="s">
        <v>2713</v>
      </c>
      <c r="F2485" s="728" t="s">
        <v>2678</v>
      </c>
      <c r="G2485" s="728" t="s">
        <v>3809</v>
      </c>
      <c r="H2485" s="728" t="s">
        <v>568</v>
      </c>
      <c r="I2485" s="728" t="s">
        <v>3810</v>
      </c>
      <c r="J2485" s="728" t="s">
        <v>1725</v>
      </c>
      <c r="K2485" s="728" t="s">
        <v>3811</v>
      </c>
      <c r="L2485" s="729">
        <v>37.520000000000003</v>
      </c>
      <c r="M2485" s="729">
        <v>75.040000000000006</v>
      </c>
      <c r="N2485" s="728">
        <v>2</v>
      </c>
      <c r="O2485" s="813">
        <v>0.5</v>
      </c>
      <c r="P2485" s="729">
        <v>75.040000000000006</v>
      </c>
      <c r="Q2485" s="746">
        <v>1</v>
      </c>
      <c r="R2485" s="728">
        <v>2</v>
      </c>
      <c r="S2485" s="746">
        <v>1</v>
      </c>
      <c r="T2485" s="813">
        <v>0.5</v>
      </c>
      <c r="U2485" s="769">
        <v>1</v>
      </c>
    </row>
    <row r="2486" spans="1:21" ht="14.4" customHeight="1" x14ac:dyDescent="0.3">
      <c r="A2486" s="727">
        <v>32</v>
      </c>
      <c r="B2486" s="728" t="s">
        <v>2677</v>
      </c>
      <c r="C2486" s="728" t="s">
        <v>2683</v>
      </c>
      <c r="D2486" s="811" t="s">
        <v>5087</v>
      </c>
      <c r="E2486" s="812" t="s">
        <v>2713</v>
      </c>
      <c r="F2486" s="728" t="s">
        <v>2678</v>
      </c>
      <c r="G2486" s="728" t="s">
        <v>3476</v>
      </c>
      <c r="H2486" s="728" t="s">
        <v>568</v>
      </c>
      <c r="I2486" s="728" t="s">
        <v>4666</v>
      </c>
      <c r="J2486" s="728" t="s">
        <v>3675</v>
      </c>
      <c r="K2486" s="728" t="s">
        <v>4667</v>
      </c>
      <c r="L2486" s="729">
        <v>85.16</v>
      </c>
      <c r="M2486" s="729">
        <v>85.16</v>
      </c>
      <c r="N2486" s="728">
        <v>1</v>
      </c>
      <c r="O2486" s="813">
        <v>0.5</v>
      </c>
      <c r="P2486" s="729">
        <v>85.16</v>
      </c>
      <c r="Q2486" s="746">
        <v>1</v>
      </c>
      <c r="R2486" s="728">
        <v>1</v>
      </c>
      <c r="S2486" s="746">
        <v>1</v>
      </c>
      <c r="T2486" s="813">
        <v>0.5</v>
      </c>
      <c r="U2486" s="769">
        <v>1</v>
      </c>
    </row>
    <row r="2487" spans="1:21" ht="14.4" customHeight="1" x14ac:dyDescent="0.3">
      <c r="A2487" s="727">
        <v>32</v>
      </c>
      <c r="B2487" s="728" t="s">
        <v>2677</v>
      </c>
      <c r="C2487" s="728" t="s">
        <v>2683</v>
      </c>
      <c r="D2487" s="811" t="s">
        <v>5087</v>
      </c>
      <c r="E2487" s="812" t="s">
        <v>2713</v>
      </c>
      <c r="F2487" s="728" t="s">
        <v>2678</v>
      </c>
      <c r="G2487" s="728" t="s">
        <v>3476</v>
      </c>
      <c r="H2487" s="728" t="s">
        <v>661</v>
      </c>
      <c r="I2487" s="728" t="s">
        <v>3477</v>
      </c>
      <c r="J2487" s="728" t="s">
        <v>3478</v>
      </c>
      <c r="K2487" s="728" t="s">
        <v>2394</v>
      </c>
      <c r="L2487" s="729">
        <v>79.48</v>
      </c>
      <c r="M2487" s="729">
        <v>158.96</v>
      </c>
      <c r="N2487" s="728">
        <v>2</v>
      </c>
      <c r="O2487" s="813">
        <v>1</v>
      </c>
      <c r="P2487" s="729">
        <v>158.96</v>
      </c>
      <c r="Q2487" s="746">
        <v>1</v>
      </c>
      <c r="R2487" s="728">
        <v>2</v>
      </c>
      <c r="S2487" s="746">
        <v>1</v>
      </c>
      <c r="T2487" s="813">
        <v>1</v>
      </c>
      <c r="U2487" s="769">
        <v>1</v>
      </c>
    </row>
    <row r="2488" spans="1:21" ht="14.4" customHeight="1" x14ac:dyDescent="0.3">
      <c r="A2488" s="727">
        <v>32</v>
      </c>
      <c r="B2488" s="728" t="s">
        <v>2677</v>
      </c>
      <c r="C2488" s="728" t="s">
        <v>2683</v>
      </c>
      <c r="D2488" s="811" t="s">
        <v>5087</v>
      </c>
      <c r="E2488" s="812" t="s">
        <v>2713</v>
      </c>
      <c r="F2488" s="728" t="s">
        <v>2678</v>
      </c>
      <c r="G2488" s="728" t="s">
        <v>3476</v>
      </c>
      <c r="H2488" s="728" t="s">
        <v>568</v>
      </c>
      <c r="I2488" s="728" t="s">
        <v>4668</v>
      </c>
      <c r="J2488" s="728" t="s">
        <v>4299</v>
      </c>
      <c r="K2488" s="728" t="s">
        <v>2187</v>
      </c>
      <c r="L2488" s="729">
        <v>85.16</v>
      </c>
      <c r="M2488" s="729">
        <v>170.32</v>
      </c>
      <c r="N2488" s="728">
        <v>2</v>
      </c>
      <c r="O2488" s="813">
        <v>1</v>
      </c>
      <c r="P2488" s="729">
        <v>170.32</v>
      </c>
      <c r="Q2488" s="746">
        <v>1</v>
      </c>
      <c r="R2488" s="728">
        <v>2</v>
      </c>
      <c r="S2488" s="746">
        <v>1</v>
      </c>
      <c r="T2488" s="813">
        <v>1</v>
      </c>
      <c r="U2488" s="769">
        <v>1</v>
      </c>
    </row>
    <row r="2489" spans="1:21" ht="14.4" customHeight="1" x14ac:dyDescent="0.3">
      <c r="A2489" s="727">
        <v>32</v>
      </c>
      <c r="B2489" s="728" t="s">
        <v>2677</v>
      </c>
      <c r="C2489" s="728" t="s">
        <v>2683</v>
      </c>
      <c r="D2489" s="811" t="s">
        <v>5087</v>
      </c>
      <c r="E2489" s="812" t="s">
        <v>2713</v>
      </c>
      <c r="F2489" s="728" t="s">
        <v>2678</v>
      </c>
      <c r="G2489" s="728" t="s">
        <v>3476</v>
      </c>
      <c r="H2489" s="728" t="s">
        <v>661</v>
      </c>
      <c r="I2489" s="728" t="s">
        <v>4669</v>
      </c>
      <c r="J2489" s="728" t="s">
        <v>3478</v>
      </c>
      <c r="K2489" s="728" t="s">
        <v>4670</v>
      </c>
      <c r="L2489" s="729">
        <v>246.39</v>
      </c>
      <c r="M2489" s="729">
        <v>246.39</v>
      </c>
      <c r="N2489" s="728">
        <v>1</v>
      </c>
      <c r="O2489" s="813">
        <v>0.5</v>
      </c>
      <c r="P2489" s="729">
        <v>246.39</v>
      </c>
      <c r="Q2489" s="746">
        <v>1</v>
      </c>
      <c r="R2489" s="728">
        <v>1</v>
      </c>
      <c r="S2489" s="746">
        <v>1</v>
      </c>
      <c r="T2489" s="813">
        <v>0.5</v>
      </c>
      <c r="U2489" s="769">
        <v>1</v>
      </c>
    </row>
    <row r="2490" spans="1:21" ht="14.4" customHeight="1" x14ac:dyDescent="0.3">
      <c r="A2490" s="727">
        <v>32</v>
      </c>
      <c r="B2490" s="728" t="s">
        <v>2677</v>
      </c>
      <c r="C2490" s="728" t="s">
        <v>2683</v>
      </c>
      <c r="D2490" s="811" t="s">
        <v>5087</v>
      </c>
      <c r="E2490" s="812" t="s">
        <v>2713</v>
      </c>
      <c r="F2490" s="728" t="s">
        <v>2678</v>
      </c>
      <c r="G2490" s="728" t="s">
        <v>2751</v>
      </c>
      <c r="H2490" s="728" t="s">
        <v>661</v>
      </c>
      <c r="I2490" s="728" t="s">
        <v>2260</v>
      </c>
      <c r="J2490" s="728" t="s">
        <v>2261</v>
      </c>
      <c r="K2490" s="728" t="s">
        <v>2262</v>
      </c>
      <c r="L2490" s="729">
        <v>846.47</v>
      </c>
      <c r="M2490" s="729">
        <v>7618.2300000000014</v>
      </c>
      <c r="N2490" s="728">
        <v>9</v>
      </c>
      <c r="O2490" s="813">
        <v>4</v>
      </c>
      <c r="P2490" s="729">
        <v>7618.2300000000014</v>
      </c>
      <c r="Q2490" s="746">
        <v>1</v>
      </c>
      <c r="R2490" s="728">
        <v>9</v>
      </c>
      <c r="S2490" s="746">
        <v>1</v>
      </c>
      <c r="T2490" s="813">
        <v>4</v>
      </c>
      <c r="U2490" s="769">
        <v>1</v>
      </c>
    </row>
    <row r="2491" spans="1:21" ht="14.4" customHeight="1" x14ac:dyDescent="0.3">
      <c r="A2491" s="727">
        <v>32</v>
      </c>
      <c r="B2491" s="728" t="s">
        <v>2677</v>
      </c>
      <c r="C2491" s="728" t="s">
        <v>2683</v>
      </c>
      <c r="D2491" s="811" t="s">
        <v>5087</v>
      </c>
      <c r="E2491" s="812" t="s">
        <v>2713</v>
      </c>
      <c r="F2491" s="728" t="s">
        <v>2678</v>
      </c>
      <c r="G2491" s="728" t="s">
        <v>2751</v>
      </c>
      <c r="H2491" s="728" t="s">
        <v>661</v>
      </c>
      <c r="I2491" s="728" t="s">
        <v>2260</v>
      </c>
      <c r="J2491" s="728" t="s">
        <v>2261</v>
      </c>
      <c r="K2491" s="728" t="s">
        <v>2262</v>
      </c>
      <c r="L2491" s="729">
        <v>3231.81</v>
      </c>
      <c r="M2491" s="729">
        <v>25854.480000000003</v>
      </c>
      <c r="N2491" s="728">
        <v>8</v>
      </c>
      <c r="O2491" s="813">
        <v>5.5</v>
      </c>
      <c r="P2491" s="729">
        <v>25854.480000000003</v>
      </c>
      <c r="Q2491" s="746">
        <v>1</v>
      </c>
      <c r="R2491" s="728">
        <v>8</v>
      </c>
      <c r="S2491" s="746">
        <v>1</v>
      </c>
      <c r="T2491" s="813">
        <v>5.5</v>
      </c>
      <c r="U2491" s="769">
        <v>1</v>
      </c>
    </row>
    <row r="2492" spans="1:21" ht="14.4" customHeight="1" x14ac:dyDescent="0.3">
      <c r="A2492" s="727">
        <v>32</v>
      </c>
      <c r="B2492" s="728" t="s">
        <v>2677</v>
      </c>
      <c r="C2492" s="728" t="s">
        <v>2683</v>
      </c>
      <c r="D2492" s="811" t="s">
        <v>5087</v>
      </c>
      <c r="E2492" s="812" t="s">
        <v>2713</v>
      </c>
      <c r="F2492" s="728" t="s">
        <v>2678</v>
      </c>
      <c r="G2492" s="728" t="s">
        <v>2998</v>
      </c>
      <c r="H2492" s="728" t="s">
        <v>568</v>
      </c>
      <c r="I2492" s="728" t="s">
        <v>3320</v>
      </c>
      <c r="J2492" s="728" t="s">
        <v>1072</v>
      </c>
      <c r="K2492" s="728" t="s">
        <v>3000</v>
      </c>
      <c r="L2492" s="729">
        <v>107.27</v>
      </c>
      <c r="M2492" s="729">
        <v>321.81</v>
      </c>
      <c r="N2492" s="728">
        <v>3</v>
      </c>
      <c r="O2492" s="813">
        <v>1</v>
      </c>
      <c r="P2492" s="729">
        <v>321.81</v>
      </c>
      <c r="Q2492" s="746">
        <v>1</v>
      </c>
      <c r="R2492" s="728">
        <v>3</v>
      </c>
      <c r="S2492" s="746">
        <v>1</v>
      </c>
      <c r="T2492" s="813">
        <v>1</v>
      </c>
      <c r="U2492" s="769">
        <v>1</v>
      </c>
    </row>
    <row r="2493" spans="1:21" ht="14.4" customHeight="1" x14ac:dyDescent="0.3">
      <c r="A2493" s="727">
        <v>32</v>
      </c>
      <c r="B2493" s="728" t="s">
        <v>2677</v>
      </c>
      <c r="C2493" s="728" t="s">
        <v>2683</v>
      </c>
      <c r="D2493" s="811" t="s">
        <v>5087</v>
      </c>
      <c r="E2493" s="812" t="s">
        <v>2713</v>
      </c>
      <c r="F2493" s="728" t="s">
        <v>2678</v>
      </c>
      <c r="G2493" s="728" t="s">
        <v>3816</v>
      </c>
      <c r="H2493" s="728" t="s">
        <v>568</v>
      </c>
      <c r="I2493" s="728" t="s">
        <v>3817</v>
      </c>
      <c r="J2493" s="728" t="s">
        <v>3818</v>
      </c>
      <c r="K2493" s="728" t="s">
        <v>3819</v>
      </c>
      <c r="L2493" s="729">
        <v>0</v>
      </c>
      <c r="M2493" s="729">
        <v>0</v>
      </c>
      <c r="N2493" s="728">
        <v>1</v>
      </c>
      <c r="O2493" s="813">
        <v>1</v>
      </c>
      <c r="P2493" s="729">
        <v>0</v>
      </c>
      <c r="Q2493" s="746"/>
      <c r="R2493" s="728">
        <v>1</v>
      </c>
      <c r="S2493" s="746">
        <v>1</v>
      </c>
      <c r="T2493" s="813">
        <v>1</v>
      </c>
      <c r="U2493" s="769">
        <v>1</v>
      </c>
    </row>
    <row r="2494" spans="1:21" ht="14.4" customHeight="1" x14ac:dyDescent="0.3">
      <c r="A2494" s="727">
        <v>32</v>
      </c>
      <c r="B2494" s="728" t="s">
        <v>2677</v>
      </c>
      <c r="C2494" s="728" t="s">
        <v>2683</v>
      </c>
      <c r="D2494" s="811" t="s">
        <v>5087</v>
      </c>
      <c r="E2494" s="812" t="s">
        <v>2713</v>
      </c>
      <c r="F2494" s="728" t="s">
        <v>2678</v>
      </c>
      <c r="G2494" s="728" t="s">
        <v>2815</v>
      </c>
      <c r="H2494" s="728" t="s">
        <v>568</v>
      </c>
      <c r="I2494" s="728" t="s">
        <v>2816</v>
      </c>
      <c r="J2494" s="728" t="s">
        <v>1042</v>
      </c>
      <c r="K2494" s="728" t="s">
        <v>2817</v>
      </c>
      <c r="L2494" s="729">
        <v>420.07</v>
      </c>
      <c r="M2494" s="729">
        <v>1680.28</v>
      </c>
      <c r="N2494" s="728">
        <v>4</v>
      </c>
      <c r="O2494" s="813">
        <v>2.5</v>
      </c>
      <c r="P2494" s="729">
        <v>1260.21</v>
      </c>
      <c r="Q2494" s="746">
        <v>0.75</v>
      </c>
      <c r="R2494" s="728">
        <v>3</v>
      </c>
      <c r="S2494" s="746">
        <v>0.75</v>
      </c>
      <c r="T2494" s="813">
        <v>2</v>
      </c>
      <c r="U2494" s="769">
        <v>0.8</v>
      </c>
    </row>
    <row r="2495" spans="1:21" ht="14.4" customHeight="1" x14ac:dyDescent="0.3">
      <c r="A2495" s="727">
        <v>32</v>
      </c>
      <c r="B2495" s="728" t="s">
        <v>2677</v>
      </c>
      <c r="C2495" s="728" t="s">
        <v>2683</v>
      </c>
      <c r="D2495" s="811" t="s">
        <v>5087</v>
      </c>
      <c r="E2495" s="812" t="s">
        <v>2713</v>
      </c>
      <c r="F2495" s="728" t="s">
        <v>2678</v>
      </c>
      <c r="G2495" s="728" t="s">
        <v>2815</v>
      </c>
      <c r="H2495" s="728" t="s">
        <v>568</v>
      </c>
      <c r="I2495" s="728" t="s">
        <v>2816</v>
      </c>
      <c r="J2495" s="728" t="s">
        <v>1042</v>
      </c>
      <c r="K2495" s="728" t="s">
        <v>2817</v>
      </c>
      <c r="L2495" s="729">
        <v>421.79</v>
      </c>
      <c r="M2495" s="729">
        <v>1265.3700000000001</v>
      </c>
      <c r="N2495" s="728">
        <v>3</v>
      </c>
      <c r="O2495" s="813">
        <v>2</v>
      </c>
      <c r="P2495" s="729">
        <v>421.79</v>
      </c>
      <c r="Q2495" s="746">
        <v>0.33333333333333331</v>
      </c>
      <c r="R2495" s="728">
        <v>1</v>
      </c>
      <c r="S2495" s="746">
        <v>0.33333333333333331</v>
      </c>
      <c r="T2495" s="813">
        <v>0.5</v>
      </c>
      <c r="U2495" s="769">
        <v>0.25</v>
      </c>
    </row>
    <row r="2496" spans="1:21" ht="14.4" customHeight="1" x14ac:dyDescent="0.3">
      <c r="A2496" s="727">
        <v>32</v>
      </c>
      <c r="B2496" s="728" t="s">
        <v>2677</v>
      </c>
      <c r="C2496" s="728" t="s">
        <v>2683</v>
      </c>
      <c r="D2496" s="811" t="s">
        <v>5087</v>
      </c>
      <c r="E2496" s="812" t="s">
        <v>2713</v>
      </c>
      <c r="F2496" s="728" t="s">
        <v>2678</v>
      </c>
      <c r="G2496" s="728" t="s">
        <v>4671</v>
      </c>
      <c r="H2496" s="728" t="s">
        <v>568</v>
      </c>
      <c r="I2496" s="728" t="s">
        <v>4672</v>
      </c>
      <c r="J2496" s="728" t="s">
        <v>1571</v>
      </c>
      <c r="K2496" s="728" t="s">
        <v>4673</v>
      </c>
      <c r="L2496" s="729">
        <v>0</v>
      </c>
      <c r="M2496" s="729">
        <v>0</v>
      </c>
      <c r="N2496" s="728">
        <v>1</v>
      </c>
      <c r="O2496" s="813">
        <v>1</v>
      </c>
      <c r="P2496" s="729">
        <v>0</v>
      </c>
      <c r="Q2496" s="746"/>
      <c r="R2496" s="728">
        <v>1</v>
      </c>
      <c r="S2496" s="746">
        <v>1</v>
      </c>
      <c r="T2496" s="813">
        <v>1</v>
      </c>
      <c r="U2496" s="769">
        <v>1</v>
      </c>
    </row>
    <row r="2497" spans="1:21" ht="14.4" customHeight="1" x14ac:dyDescent="0.3">
      <c r="A2497" s="727">
        <v>32</v>
      </c>
      <c r="B2497" s="728" t="s">
        <v>2677</v>
      </c>
      <c r="C2497" s="728" t="s">
        <v>2683</v>
      </c>
      <c r="D2497" s="811" t="s">
        <v>5087</v>
      </c>
      <c r="E2497" s="812" t="s">
        <v>2713</v>
      </c>
      <c r="F2497" s="728" t="s">
        <v>2678</v>
      </c>
      <c r="G2497" s="728" t="s">
        <v>2752</v>
      </c>
      <c r="H2497" s="728" t="s">
        <v>568</v>
      </c>
      <c r="I2497" s="728" t="s">
        <v>2965</v>
      </c>
      <c r="J2497" s="728" t="s">
        <v>1001</v>
      </c>
      <c r="K2497" s="728" t="s">
        <v>2754</v>
      </c>
      <c r="L2497" s="729">
        <v>33</v>
      </c>
      <c r="M2497" s="729">
        <v>33</v>
      </c>
      <c r="N2497" s="728">
        <v>1</v>
      </c>
      <c r="O2497" s="813">
        <v>0.5</v>
      </c>
      <c r="P2497" s="729">
        <v>33</v>
      </c>
      <c r="Q2497" s="746">
        <v>1</v>
      </c>
      <c r="R2497" s="728">
        <v>1</v>
      </c>
      <c r="S2497" s="746">
        <v>1</v>
      </c>
      <c r="T2497" s="813">
        <v>0.5</v>
      </c>
      <c r="U2497" s="769">
        <v>1</v>
      </c>
    </row>
    <row r="2498" spans="1:21" ht="14.4" customHeight="1" x14ac:dyDescent="0.3">
      <c r="A2498" s="727">
        <v>32</v>
      </c>
      <c r="B2498" s="728" t="s">
        <v>2677</v>
      </c>
      <c r="C2498" s="728" t="s">
        <v>2683</v>
      </c>
      <c r="D2498" s="811" t="s">
        <v>5087</v>
      </c>
      <c r="E2498" s="812" t="s">
        <v>2713</v>
      </c>
      <c r="F2498" s="728" t="s">
        <v>2678</v>
      </c>
      <c r="G2498" s="728" t="s">
        <v>3063</v>
      </c>
      <c r="H2498" s="728" t="s">
        <v>568</v>
      </c>
      <c r="I2498" s="728" t="s">
        <v>3820</v>
      </c>
      <c r="J2498" s="728" t="s">
        <v>1668</v>
      </c>
      <c r="K2498" s="728" t="s">
        <v>3821</v>
      </c>
      <c r="L2498" s="729">
        <v>60.9</v>
      </c>
      <c r="M2498" s="729">
        <v>304.5</v>
      </c>
      <c r="N2498" s="728">
        <v>5</v>
      </c>
      <c r="O2498" s="813">
        <v>3</v>
      </c>
      <c r="P2498" s="729">
        <v>121.8</v>
      </c>
      <c r="Q2498" s="746">
        <v>0.39999999999999997</v>
      </c>
      <c r="R2498" s="728">
        <v>2</v>
      </c>
      <c r="S2498" s="746">
        <v>0.4</v>
      </c>
      <c r="T2498" s="813">
        <v>2</v>
      </c>
      <c r="U2498" s="769">
        <v>0.66666666666666663</v>
      </c>
    </row>
    <row r="2499" spans="1:21" ht="14.4" customHeight="1" x14ac:dyDescent="0.3">
      <c r="A2499" s="727">
        <v>32</v>
      </c>
      <c r="B2499" s="728" t="s">
        <v>2677</v>
      </c>
      <c r="C2499" s="728" t="s">
        <v>2683</v>
      </c>
      <c r="D2499" s="811" t="s">
        <v>5087</v>
      </c>
      <c r="E2499" s="812" t="s">
        <v>2713</v>
      </c>
      <c r="F2499" s="728" t="s">
        <v>2678</v>
      </c>
      <c r="G2499" s="728" t="s">
        <v>3488</v>
      </c>
      <c r="H2499" s="728" t="s">
        <v>661</v>
      </c>
      <c r="I2499" s="728" t="s">
        <v>3489</v>
      </c>
      <c r="J2499" s="728" t="s">
        <v>3490</v>
      </c>
      <c r="K2499" s="728" t="s">
        <v>3491</v>
      </c>
      <c r="L2499" s="729">
        <v>2179.9299999999998</v>
      </c>
      <c r="M2499" s="729">
        <v>8719.7199999999993</v>
      </c>
      <c r="N2499" s="728">
        <v>4</v>
      </c>
      <c r="O2499" s="813">
        <v>1</v>
      </c>
      <c r="P2499" s="729">
        <v>8719.7199999999993</v>
      </c>
      <c r="Q2499" s="746">
        <v>1</v>
      </c>
      <c r="R2499" s="728">
        <v>4</v>
      </c>
      <c r="S2499" s="746">
        <v>1</v>
      </c>
      <c r="T2499" s="813">
        <v>1</v>
      </c>
      <c r="U2499" s="769">
        <v>1</v>
      </c>
    </row>
    <row r="2500" spans="1:21" ht="14.4" customHeight="1" x14ac:dyDescent="0.3">
      <c r="A2500" s="727">
        <v>32</v>
      </c>
      <c r="B2500" s="728" t="s">
        <v>2677</v>
      </c>
      <c r="C2500" s="728" t="s">
        <v>2683</v>
      </c>
      <c r="D2500" s="811" t="s">
        <v>5087</v>
      </c>
      <c r="E2500" s="812" t="s">
        <v>2713</v>
      </c>
      <c r="F2500" s="728" t="s">
        <v>2678</v>
      </c>
      <c r="G2500" s="728" t="s">
        <v>3498</v>
      </c>
      <c r="H2500" s="728" t="s">
        <v>568</v>
      </c>
      <c r="I2500" s="728" t="s">
        <v>3969</v>
      </c>
      <c r="J2500" s="728" t="s">
        <v>1048</v>
      </c>
      <c r="K2500" s="728" t="s">
        <v>3970</v>
      </c>
      <c r="L2500" s="729">
        <v>31.09</v>
      </c>
      <c r="M2500" s="729">
        <v>93.27</v>
      </c>
      <c r="N2500" s="728">
        <v>3</v>
      </c>
      <c r="O2500" s="813">
        <v>1.5</v>
      </c>
      <c r="P2500" s="729">
        <v>93.27</v>
      </c>
      <c r="Q2500" s="746">
        <v>1</v>
      </c>
      <c r="R2500" s="728">
        <v>3</v>
      </c>
      <c r="S2500" s="746">
        <v>1</v>
      </c>
      <c r="T2500" s="813">
        <v>1.5</v>
      </c>
      <c r="U2500" s="769">
        <v>1</v>
      </c>
    </row>
    <row r="2501" spans="1:21" ht="14.4" customHeight="1" x14ac:dyDescent="0.3">
      <c r="A2501" s="727">
        <v>32</v>
      </c>
      <c r="B2501" s="728" t="s">
        <v>2677</v>
      </c>
      <c r="C2501" s="728" t="s">
        <v>2683</v>
      </c>
      <c r="D2501" s="811" t="s">
        <v>5087</v>
      </c>
      <c r="E2501" s="812" t="s">
        <v>2713</v>
      </c>
      <c r="F2501" s="728" t="s">
        <v>2678</v>
      </c>
      <c r="G2501" s="728" t="s">
        <v>3498</v>
      </c>
      <c r="H2501" s="728" t="s">
        <v>568</v>
      </c>
      <c r="I2501" s="728" t="s">
        <v>3969</v>
      </c>
      <c r="J2501" s="728" t="s">
        <v>1048</v>
      </c>
      <c r="K2501" s="728" t="s">
        <v>3970</v>
      </c>
      <c r="L2501" s="729">
        <v>36.86</v>
      </c>
      <c r="M2501" s="729">
        <v>36.86</v>
      </c>
      <c r="N2501" s="728">
        <v>1</v>
      </c>
      <c r="O2501" s="813">
        <v>0.5</v>
      </c>
      <c r="P2501" s="729">
        <v>36.86</v>
      </c>
      <c r="Q2501" s="746">
        <v>1</v>
      </c>
      <c r="R2501" s="728">
        <v>1</v>
      </c>
      <c r="S2501" s="746">
        <v>1</v>
      </c>
      <c r="T2501" s="813">
        <v>0.5</v>
      </c>
      <c r="U2501" s="769">
        <v>1</v>
      </c>
    </row>
    <row r="2502" spans="1:21" ht="14.4" customHeight="1" x14ac:dyDescent="0.3">
      <c r="A2502" s="727">
        <v>32</v>
      </c>
      <c r="B2502" s="728" t="s">
        <v>2677</v>
      </c>
      <c r="C2502" s="728" t="s">
        <v>2683</v>
      </c>
      <c r="D2502" s="811" t="s">
        <v>5087</v>
      </c>
      <c r="E2502" s="812" t="s">
        <v>2713</v>
      </c>
      <c r="F2502" s="728" t="s">
        <v>2678</v>
      </c>
      <c r="G2502" s="728" t="s">
        <v>4332</v>
      </c>
      <c r="H2502" s="728" t="s">
        <v>568</v>
      </c>
      <c r="I2502" s="728" t="s">
        <v>4674</v>
      </c>
      <c r="J2502" s="728" t="s">
        <v>640</v>
      </c>
      <c r="K2502" s="728" t="s">
        <v>4675</v>
      </c>
      <c r="L2502" s="729">
        <v>0</v>
      </c>
      <c r="M2502" s="729">
        <v>0</v>
      </c>
      <c r="N2502" s="728">
        <v>1</v>
      </c>
      <c r="O2502" s="813">
        <v>0.5</v>
      </c>
      <c r="P2502" s="729">
        <v>0</v>
      </c>
      <c r="Q2502" s="746"/>
      <c r="R2502" s="728">
        <v>1</v>
      </c>
      <c r="S2502" s="746">
        <v>1</v>
      </c>
      <c r="T2502" s="813">
        <v>0.5</v>
      </c>
      <c r="U2502" s="769">
        <v>1</v>
      </c>
    </row>
    <row r="2503" spans="1:21" ht="14.4" customHeight="1" x14ac:dyDescent="0.3">
      <c r="A2503" s="727">
        <v>32</v>
      </c>
      <c r="B2503" s="728" t="s">
        <v>2677</v>
      </c>
      <c r="C2503" s="728" t="s">
        <v>2683</v>
      </c>
      <c r="D2503" s="811" t="s">
        <v>5087</v>
      </c>
      <c r="E2503" s="812" t="s">
        <v>2713</v>
      </c>
      <c r="F2503" s="728" t="s">
        <v>2678</v>
      </c>
      <c r="G2503" s="728" t="s">
        <v>2823</v>
      </c>
      <c r="H2503" s="728" t="s">
        <v>568</v>
      </c>
      <c r="I2503" s="728" t="s">
        <v>3333</v>
      </c>
      <c r="J2503" s="728" t="s">
        <v>1880</v>
      </c>
      <c r="K2503" s="728" t="s">
        <v>3334</v>
      </c>
      <c r="L2503" s="729">
        <v>77.14</v>
      </c>
      <c r="M2503" s="729">
        <v>77.14</v>
      </c>
      <c r="N2503" s="728">
        <v>1</v>
      </c>
      <c r="O2503" s="813">
        <v>1</v>
      </c>
      <c r="P2503" s="729"/>
      <c r="Q2503" s="746">
        <v>0</v>
      </c>
      <c r="R2503" s="728"/>
      <c r="S2503" s="746">
        <v>0</v>
      </c>
      <c r="T2503" s="813"/>
      <c r="U2503" s="769">
        <v>0</v>
      </c>
    </row>
    <row r="2504" spans="1:21" ht="14.4" customHeight="1" x14ac:dyDescent="0.3">
      <c r="A2504" s="727">
        <v>32</v>
      </c>
      <c r="B2504" s="728" t="s">
        <v>2677</v>
      </c>
      <c r="C2504" s="728" t="s">
        <v>2683</v>
      </c>
      <c r="D2504" s="811" t="s">
        <v>5087</v>
      </c>
      <c r="E2504" s="812" t="s">
        <v>2713</v>
      </c>
      <c r="F2504" s="728" t="s">
        <v>2678</v>
      </c>
      <c r="G2504" s="728" t="s">
        <v>3335</v>
      </c>
      <c r="H2504" s="728" t="s">
        <v>568</v>
      </c>
      <c r="I2504" s="728" t="s">
        <v>3336</v>
      </c>
      <c r="J2504" s="728" t="s">
        <v>3337</v>
      </c>
      <c r="K2504" s="728" t="s">
        <v>3338</v>
      </c>
      <c r="L2504" s="729">
        <v>0</v>
      </c>
      <c r="M2504" s="729">
        <v>0</v>
      </c>
      <c r="N2504" s="728">
        <v>3</v>
      </c>
      <c r="O2504" s="813">
        <v>0.5</v>
      </c>
      <c r="P2504" s="729"/>
      <c r="Q2504" s="746"/>
      <c r="R2504" s="728"/>
      <c r="S2504" s="746">
        <v>0</v>
      </c>
      <c r="T2504" s="813"/>
      <c r="U2504" s="769">
        <v>0</v>
      </c>
    </row>
    <row r="2505" spans="1:21" ht="14.4" customHeight="1" x14ac:dyDescent="0.3">
      <c r="A2505" s="727">
        <v>32</v>
      </c>
      <c r="B2505" s="728" t="s">
        <v>2677</v>
      </c>
      <c r="C2505" s="728" t="s">
        <v>2683</v>
      </c>
      <c r="D2505" s="811" t="s">
        <v>5087</v>
      </c>
      <c r="E2505" s="812" t="s">
        <v>2713</v>
      </c>
      <c r="F2505" s="728" t="s">
        <v>2678</v>
      </c>
      <c r="G2505" s="728" t="s">
        <v>3339</v>
      </c>
      <c r="H2505" s="728" t="s">
        <v>568</v>
      </c>
      <c r="I2505" s="728" t="s">
        <v>3524</v>
      </c>
      <c r="J2505" s="728" t="s">
        <v>3341</v>
      </c>
      <c r="K2505" s="728" t="s">
        <v>3525</v>
      </c>
      <c r="L2505" s="729">
        <v>57.48</v>
      </c>
      <c r="M2505" s="729">
        <v>57.48</v>
      </c>
      <c r="N2505" s="728">
        <v>1</v>
      </c>
      <c r="O2505" s="813">
        <v>0.5</v>
      </c>
      <c r="P2505" s="729"/>
      <c r="Q2505" s="746">
        <v>0</v>
      </c>
      <c r="R2505" s="728"/>
      <c r="S2505" s="746">
        <v>0</v>
      </c>
      <c r="T2505" s="813"/>
      <c r="U2505" s="769">
        <v>0</v>
      </c>
    </row>
    <row r="2506" spans="1:21" ht="14.4" customHeight="1" x14ac:dyDescent="0.3">
      <c r="A2506" s="727">
        <v>32</v>
      </c>
      <c r="B2506" s="728" t="s">
        <v>2677</v>
      </c>
      <c r="C2506" s="728" t="s">
        <v>2683</v>
      </c>
      <c r="D2506" s="811" t="s">
        <v>5087</v>
      </c>
      <c r="E2506" s="812" t="s">
        <v>2713</v>
      </c>
      <c r="F2506" s="728" t="s">
        <v>2678</v>
      </c>
      <c r="G2506" s="728" t="s">
        <v>2971</v>
      </c>
      <c r="H2506" s="728" t="s">
        <v>661</v>
      </c>
      <c r="I2506" s="728" t="s">
        <v>3987</v>
      </c>
      <c r="J2506" s="728" t="s">
        <v>3988</v>
      </c>
      <c r="K2506" s="728" t="s">
        <v>3989</v>
      </c>
      <c r="L2506" s="729">
        <v>59.27</v>
      </c>
      <c r="M2506" s="729">
        <v>59.27</v>
      </c>
      <c r="N2506" s="728">
        <v>1</v>
      </c>
      <c r="O2506" s="813">
        <v>0.5</v>
      </c>
      <c r="P2506" s="729">
        <v>59.27</v>
      </c>
      <c r="Q2506" s="746">
        <v>1</v>
      </c>
      <c r="R2506" s="728">
        <v>1</v>
      </c>
      <c r="S2506" s="746">
        <v>1</v>
      </c>
      <c r="T2506" s="813">
        <v>0.5</v>
      </c>
      <c r="U2506" s="769">
        <v>1</v>
      </c>
    </row>
    <row r="2507" spans="1:21" ht="14.4" customHeight="1" x14ac:dyDescent="0.3">
      <c r="A2507" s="727">
        <v>32</v>
      </c>
      <c r="B2507" s="728" t="s">
        <v>2677</v>
      </c>
      <c r="C2507" s="728" t="s">
        <v>2683</v>
      </c>
      <c r="D2507" s="811" t="s">
        <v>5087</v>
      </c>
      <c r="E2507" s="812" t="s">
        <v>2713</v>
      </c>
      <c r="F2507" s="728" t="s">
        <v>2678</v>
      </c>
      <c r="G2507" s="728" t="s">
        <v>2971</v>
      </c>
      <c r="H2507" s="728" t="s">
        <v>661</v>
      </c>
      <c r="I2507" s="728" t="s">
        <v>2213</v>
      </c>
      <c r="J2507" s="728" t="s">
        <v>2207</v>
      </c>
      <c r="K2507" s="728" t="s">
        <v>2214</v>
      </c>
      <c r="L2507" s="729">
        <v>46.07</v>
      </c>
      <c r="M2507" s="729">
        <v>92.14</v>
      </c>
      <c r="N2507" s="728">
        <v>2</v>
      </c>
      <c r="O2507" s="813">
        <v>1.5</v>
      </c>
      <c r="P2507" s="729">
        <v>92.14</v>
      </c>
      <c r="Q2507" s="746">
        <v>1</v>
      </c>
      <c r="R2507" s="728">
        <v>2</v>
      </c>
      <c r="S2507" s="746">
        <v>1</v>
      </c>
      <c r="T2507" s="813">
        <v>1.5</v>
      </c>
      <c r="U2507" s="769">
        <v>1</v>
      </c>
    </row>
    <row r="2508" spans="1:21" ht="14.4" customHeight="1" x14ac:dyDescent="0.3">
      <c r="A2508" s="727">
        <v>32</v>
      </c>
      <c r="B2508" s="728" t="s">
        <v>2677</v>
      </c>
      <c r="C2508" s="728" t="s">
        <v>2683</v>
      </c>
      <c r="D2508" s="811" t="s">
        <v>5087</v>
      </c>
      <c r="E2508" s="812" t="s">
        <v>2713</v>
      </c>
      <c r="F2508" s="728" t="s">
        <v>2678</v>
      </c>
      <c r="G2508" s="728" t="s">
        <v>3188</v>
      </c>
      <c r="H2508" s="728" t="s">
        <v>568</v>
      </c>
      <c r="I2508" s="728" t="s">
        <v>3189</v>
      </c>
      <c r="J2508" s="728" t="s">
        <v>3190</v>
      </c>
      <c r="K2508" s="728" t="s">
        <v>3191</v>
      </c>
      <c r="L2508" s="729">
        <v>727.03</v>
      </c>
      <c r="M2508" s="729">
        <v>1454.06</v>
      </c>
      <c r="N2508" s="728">
        <v>2</v>
      </c>
      <c r="O2508" s="813">
        <v>1</v>
      </c>
      <c r="P2508" s="729">
        <v>727.03</v>
      </c>
      <c r="Q2508" s="746">
        <v>0.5</v>
      </c>
      <c r="R2508" s="728">
        <v>1</v>
      </c>
      <c r="S2508" s="746">
        <v>0.5</v>
      </c>
      <c r="T2508" s="813">
        <v>0.5</v>
      </c>
      <c r="U2508" s="769">
        <v>0.5</v>
      </c>
    </row>
    <row r="2509" spans="1:21" ht="14.4" customHeight="1" x14ac:dyDescent="0.3">
      <c r="A2509" s="727">
        <v>32</v>
      </c>
      <c r="B2509" s="728" t="s">
        <v>2677</v>
      </c>
      <c r="C2509" s="728" t="s">
        <v>2683</v>
      </c>
      <c r="D2509" s="811" t="s">
        <v>5087</v>
      </c>
      <c r="E2509" s="812" t="s">
        <v>2713</v>
      </c>
      <c r="F2509" s="728" t="s">
        <v>2678</v>
      </c>
      <c r="G2509" s="728" t="s">
        <v>4676</v>
      </c>
      <c r="H2509" s="728" t="s">
        <v>568</v>
      </c>
      <c r="I2509" s="728" t="s">
        <v>4677</v>
      </c>
      <c r="J2509" s="728" t="s">
        <v>1623</v>
      </c>
      <c r="K2509" s="728" t="s">
        <v>4678</v>
      </c>
      <c r="L2509" s="729">
        <v>158.76</v>
      </c>
      <c r="M2509" s="729">
        <v>158.76</v>
      </c>
      <c r="N2509" s="728">
        <v>1</v>
      </c>
      <c r="O2509" s="813">
        <v>0.5</v>
      </c>
      <c r="P2509" s="729">
        <v>158.76</v>
      </c>
      <c r="Q2509" s="746">
        <v>1</v>
      </c>
      <c r="R2509" s="728">
        <v>1</v>
      </c>
      <c r="S2509" s="746">
        <v>1</v>
      </c>
      <c r="T2509" s="813">
        <v>0.5</v>
      </c>
      <c r="U2509" s="769">
        <v>1</v>
      </c>
    </row>
    <row r="2510" spans="1:21" ht="14.4" customHeight="1" x14ac:dyDescent="0.3">
      <c r="A2510" s="727">
        <v>32</v>
      </c>
      <c r="B2510" s="728" t="s">
        <v>2677</v>
      </c>
      <c r="C2510" s="728" t="s">
        <v>2683</v>
      </c>
      <c r="D2510" s="811" t="s">
        <v>5087</v>
      </c>
      <c r="E2510" s="812" t="s">
        <v>2713</v>
      </c>
      <c r="F2510" s="728" t="s">
        <v>2678</v>
      </c>
      <c r="G2510" s="728" t="s">
        <v>2904</v>
      </c>
      <c r="H2510" s="728" t="s">
        <v>568</v>
      </c>
      <c r="I2510" s="728" t="s">
        <v>3077</v>
      </c>
      <c r="J2510" s="728" t="s">
        <v>2906</v>
      </c>
      <c r="K2510" s="728" t="s">
        <v>3078</v>
      </c>
      <c r="L2510" s="729">
        <v>17.559999999999999</v>
      </c>
      <c r="M2510" s="729">
        <v>35.119999999999997</v>
      </c>
      <c r="N2510" s="728">
        <v>2</v>
      </c>
      <c r="O2510" s="813">
        <v>1</v>
      </c>
      <c r="P2510" s="729">
        <v>35.119999999999997</v>
      </c>
      <c r="Q2510" s="746">
        <v>1</v>
      </c>
      <c r="R2510" s="728">
        <v>2</v>
      </c>
      <c r="S2510" s="746">
        <v>1</v>
      </c>
      <c r="T2510" s="813">
        <v>1</v>
      </c>
      <c r="U2510" s="769">
        <v>1</v>
      </c>
    </row>
    <row r="2511" spans="1:21" ht="14.4" customHeight="1" x14ac:dyDescent="0.3">
      <c r="A2511" s="727">
        <v>32</v>
      </c>
      <c r="B2511" s="728" t="s">
        <v>2677</v>
      </c>
      <c r="C2511" s="728" t="s">
        <v>2683</v>
      </c>
      <c r="D2511" s="811" t="s">
        <v>5087</v>
      </c>
      <c r="E2511" s="812" t="s">
        <v>2713</v>
      </c>
      <c r="F2511" s="728" t="s">
        <v>2678</v>
      </c>
      <c r="G2511" s="728" t="s">
        <v>2762</v>
      </c>
      <c r="H2511" s="728" t="s">
        <v>661</v>
      </c>
      <c r="I2511" s="728" t="s">
        <v>2763</v>
      </c>
      <c r="J2511" s="728" t="s">
        <v>895</v>
      </c>
      <c r="K2511" s="728" t="s">
        <v>2137</v>
      </c>
      <c r="L2511" s="729">
        <v>368.16</v>
      </c>
      <c r="M2511" s="729">
        <v>4049.7599999999998</v>
      </c>
      <c r="N2511" s="728">
        <v>11</v>
      </c>
      <c r="O2511" s="813">
        <v>5.5</v>
      </c>
      <c r="P2511" s="729">
        <v>4049.7599999999998</v>
      </c>
      <c r="Q2511" s="746">
        <v>1</v>
      </c>
      <c r="R2511" s="728">
        <v>11</v>
      </c>
      <c r="S2511" s="746">
        <v>1</v>
      </c>
      <c r="T2511" s="813">
        <v>5.5</v>
      </c>
      <c r="U2511" s="769">
        <v>1</v>
      </c>
    </row>
    <row r="2512" spans="1:21" ht="14.4" customHeight="1" x14ac:dyDescent="0.3">
      <c r="A2512" s="727">
        <v>32</v>
      </c>
      <c r="B2512" s="728" t="s">
        <v>2677</v>
      </c>
      <c r="C2512" s="728" t="s">
        <v>2683</v>
      </c>
      <c r="D2512" s="811" t="s">
        <v>5087</v>
      </c>
      <c r="E2512" s="812" t="s">
        <v>2713</v>
      </c>
      <c r="F2512" s="728" t="s">
        <v>2678</v>
      </c>
      <c r="G2512" s="728" t="s">
        <v>2762</v>
      </c>
      <c r="H2512" s="728" t="s">
        <v>661</v>
      </c>
      <c r="I2512" s="728" t="s">
        <v>2764</v>
      </c>
      <c r="J2512" s="728" t="s">
        <v>895</v>
      </c>
      <c r="K2512" s="728" t="s">
        <v>2143</v>
      </c>
      <c r="L2512" s="729">
        <v>490.89</v>
      </c>
      <c r="M2512" s="729">
        <v>2454.4499999999998</v>
      </c>
      <c r="N2512" s="728">
        <v>5</v>
      </c>
      <c r="O2512" s="813">
        <v>1</v>
      </c>
      <c r="P2512" s="729">
        <v>490.89</v>
      </c>
      <c r="Q2512" s="746">
        <v>0.2</v>
      </c>
      <c r="R2512" s="728">
        <v>1</v>
      </c>
      <c r="S2512" s="746">
        <v>0.2</v>
      </c>
      <c r="T2512" s="813">
        <v>0.5</v>
      </c>
      <c r="U2512" s="769">
        <v>0.5</v>
      </c>
    </row>
    <row r="2513" spans="1:21" ht="14.4" customHeight="1" x14ac:dyDescent="0.3">
      <c r="A2513" s="727">
        <v>32</v>
      </c>
      <c r="B2513" s="728" t="s">
        <v>2677</v>
      </c>
      <c r="C2513" s="728" t="s">
        <v>2683</v>
      </c>
      <c r="D2513" s="811" t="s">
        <v>5087</v>
      </c>
      <c r="E2513" s="812" t="s">
        <v>2713</v>
      </c>
      <c r="F2513" s="728" t="s">
        <v>2678</v>
      </c>
      <c r="G2513" s="728" t="s">
        <v>2762</v>
      </c>
      <c r="H2513" s="728" t="s">
        <v>661</v>
      </c>
      <c r="I2513" s="728" t="s">
        <v>4679</v>
      </c>
      <c r="J2513" s="728" t="s">
        <v>895</v>
      </c>
      <c r="K2513" s="728" t="s">
        <v>4680</v>
      </c>
      <c r="L2513" s="729">
        <v>147.26</v>
      </c>
      <c r="M2513" s="729">
        <v>441.78</v>
      </c>
      <c r="N2513" s="728">
        <v>3</v>
      </c>
      <c r="O2513" s="813">
        <v>1.5</v>
      </c>
      <c r="P2513" s="729">
        <v>294.52</v>
      </c>
      <c r="Q2513" s="746">
        <v>0.66666666666666663</v>
      </c>
      <c r="R2513" s="728">
        <v>2</v>
      </c>
      <c r="S2513" s="746">
        <v>0.66666666666666663</v>
      </c>
      <c r="T2513" s="813">
        <v>1</v>
      </c>
      <c r="U2513" s="769">
        <v>0.66666666666666663</v>
      </c>
    </row>
    <row r="2514" spans="1:21" ht="14.4" customHeight="1" x14ac:dyDescent="0.3">
      <c r="A2514" s="727">
        <v>32</v>
      </c>
      <c r="B2514" s="728" t="s">
        <v>2677</v>
      </c>
      <c r="C2514" s="728" t="s">
        <v>2683</v>
      </c>
      <c r="D2514" s="811" t="s">
        <v>5087</v>
      </c>
      <c r="E2514" s="812" t="s">
        <v>2713</v>
      </c>
      <c r="F2514" s="728" t="s">
        <v>2678</v>
      </c>
      <c r="G2514" s="728" t="s">
        <v>2762</v>
      </c>
      <c r="H2514" s="728" t="s">
        <v>661</v>
      </c>
      <c r="I2514" s="728" t="s">
        <v>2765</v>
      </c>
      <c r="J2514" s="728" t="s">
        <v>895</v>
      </c>
      <c r="K2514" s="728" t="s">
        <v>2139</v>
      </c>
      <c r="L2514" s="729">
        <v>736.33</v>
      </c>
      <c r="M2514" s="729">
        <v>2208.9900000000002</v>
      </c>
      <c r="N2514" s="728">
        <v>3</v>
      </c>
      <c r="O2514" s="813">
        <v>1.5</v>
      </c>
      <c r="P2514" s="729"/>
      <c r="Q2514" s="746">
        <v>0</v>
      </c>
      <c r="R2514" s="728"/>
      <c r="S2514" s="746">
        <v>0</v>
      </c>
      <c r="T2514" s="813"/>
      <c r="U2514" s="769">
        <v>0</v>
      </c>
    </row>
    <row r="2515" spans="1:21" ht="14.4" customHeight="1" x14ac:dyDescent="0.3">
      <c r="A2515" s="727">
        <v>32</v>
      </c>
      <c r="B2515" s="728" t="s">
        <v>2677</v>
      </c>
      <c r="C2515" s="728" t="s">
        <v>2683</v>
      </c>
      <c r="D2515" s="811" t="s">
        <v>5087</v>
      </c>
      <c r="E2515" s="812" t="s">
        <v>2713</v>
      </c>
      <c r="F2515" s="728" t="s">
        <v>2678</v>
      </c>
      <c r="G2515" s="728" t="s">
        <v>2762</v>
      </c>
      <c r="H2515" s="728" t="s">
        <v>661</v>
      </c>
      <c r="I2515" s="728" t="s">
        <v>2910</v>
      </c>
      <c r="J2515" s="728" t="s">
        <v>901</v>
      </c>
      <c r="K2515" s="728" t="s">
        <v>2911</v>
      </c>
      <c r="L2515" s="729">
        <v>1385.62</v>
      </c>
      <c r="M2515" s="729">
        <v>1385.62</v>
      </c>
      <c r="N2515" s="728">
        <v>1</v>
      </c>
      <c r="O2515" s="813">
        <v>1</v>
      </c>
      <c r="P2515" s="729"/>
      <c r="Q2515" s="746">
        <v>0</v>
      </c>
      <c r="R2515" s="728"/>
      <c r="S2515" s="746">
        <v>0</v>
      </c>
      <c r="T2515" s="813"/>
      <c r="U2515" s="769">
        <v>0</v>
      </c>
    </row>
    <row r="2516" spans="1:21" ht="14.4" customHeight="1" x14ac:dyDescent="0.3">
      <c r="A2516" s="727">
        <v>32</v>
      </c>
      <c r="B2516" s="728" t="s">
        <v>2677</v>
      </c>
      <c r="C2516" s="728" t="s">
        <v>2683</v>
      </c>
      <c r="D2516" s="811" t="s">
        <v>5087</v>
      </c>
      <c r="E2516" s="812" t="s">
        <v>2713</v>
      </c>
      <c r="F2516" s="728" t="s">
        <v>2678</v>
      </c>
      <c r="G2516" s="728" t="s">
        <v>2762</v>
      </c>
      <c r="H2516" s="728" t="s">
        <v>661</v>
      </c>
      <c r="I2516" s="728" t="s">
        <v>4681</v>
      </c>
      <c r="J2516" s="728" t="s">
        <v>901</v>
      </c>
      <c r="K2516" s="728" t="s">
        <v>4682</v>
      </c>
      <c r="L2516" s="729">
        <v>369.5</v>
      </c>
      <c r="M2516" s="729">
        <v>1108.5</v>
      </c>
      <c r="N2516" s="728">
        <v>3</v>
      </c>
      <c r="O2516" s="813">
        <v>1</v>
      </c>
      <c r="P2516" s="729">
        <v>1108.5</v>
      </c>
      <c r="Q2516" s="746">
        <v>1</v>
      </c>
      <c r="R2516" s="728">
        <v>3</v>
      </c>
      <c r="S2516" s="746">
        <v>1</v>
      </c>
      <c r="T2516" s="813">
        <v>1</v>
      </c>
      <c r="U2516" s="769">
        <v>1</v>
      </c>
    </row>
    <row r="2517" spans="1:21" ht="14.4" customHeight="1" x14ac:dyDescent="0.3">
      <c r="A2517" s="727">
        <v>32</v>
      </c>
      <c r="B2517" s="728" t="s">
        <v>2677</v>
      </c>
      <c r="C2517" s="728" t="s">
        <v>2683</v>
      </c>
      <c r="D2517" s="811" t="s">
        <v>5087</v>
      </c>
      <c r="E2517" s="812" t="s">
        <v>2713</v>
      </c>
      <c r="F2517" s="728" t="s">
        <v>2678</v>
      </c>
      <c r="G2517" s="728" t="s">
        <v>2762</v>
      </c>
      <c r="H2517" s="728" t="s">
        <v>661</v>
      </c>
      <c r="I2517" s="728" t="s">
        <v>2479</v>
      </c>
      <c r="J2517" s="728" t="s">
        <v>901</v>
      </c>
      <c r="K2517" s="728" t="s">
        <v>3015</v>
      </c>
      <c r="L2517" s="729">
        <v>1847.49</v>
      </c>
      <c r="M2517" s="729">
        <v>5542.47</v>
      </c>
      <c r="N2517" s="728">
        <v>3</v>
      </c>
      <c r="O2517" s="813">
        <v>0.5</v>
      </c>
      <c r="P2517" s="729">
        <v>5542.47</v>
      </c>
      <c r="Q2517" s="746">
        <v>1</v>
      </c>
      <c r="R2517" s="728">
        <v>3</v>
      </c>
      <c r="S2517" s="746">
        <v>1</v>
      </c>
      <c r="T2517" s="813">
        <v>0.5</v>
      </c>
      <c r="U2517" s="769">
        <v>1</v>
      </c>
    </row>
    <row r="2518" spans="1:21" ht="14.4" customHeight="1" x14ac:dyDescent="0.3">
      <c r="A2518" s="727">
        <v>32</v>
      </c>
      <c r="B2518" s="728" t="s">
        <v>2677</v>
      </c>
      <c r="C2518" s="728" t="s">
        <v>2683</v>
      </c>
      <c r="D2518" s="811" t="s">
        <v>5087</v>
      </c>
      <c r="E2518" s="812" t="s">
        <v>2713</v>
      </c>
      <c r="F2518" s="728" t="s">
        <v>2678</v>
      </c>
      <c r="G2518" s="728" t="s">
        <v>2762</v>
      </c>
      <c r="H2518" s="728" t="s">
        <v>661</v>
      </c>
      <c r="I2518" s="728" t="s">
        <v>2136</v>
      </c>
      <c r="J2518" s="728" t="s">
        <v>895</v>
      </c>
      <c r="K2518" s="728" t="s">
        <v>2137</v>
      </c>
      <c r="L2518" s="729">
        <v>368.16</v>
      </c>
      <c r="M2518" s="729">
        <v>736.32</v>
      </c>
      <c r="N2518" s="728">
        <v>2</v>
      </c>
      <c r="O2518" s="813">
        <v>0.5</v>
      </c>
      <c r="P2518" s="729">
        <v>736.32</v>
      </c>
      <c r="Q2518" s="746">
        <v>1</v>
      </c>
      <c r="R2518" s="728">
        <v>2</v>
      </c>
      <c r="S2518" s="746">
        <v>1</v>
      </c>
      <c r="T2518" s="813">
        <v>0.5</v>
      </c>
      <c r="U2518" s="769">
        <v>1</v>
      </c>
    </row>
    <row r="2519" spans="1:21" ht="14.4" customHeight="1" x14ac:dyDescent="0.3">
      <c r="A2519" s="727">
        <v>32</v>
      </c>
      <c r="B2519" s="728" t="s">
        <v>2677</v>
      </c>
      <c r="C2519" s="728" t="s">
        <v>2683</v>
      </c>
      <c r="D2519" s="811" t="s">
        <v>5087</v>
      </c>
      <c r="E2519" s="812" t="s">
        <v>2713</v>
      </c>
      <c r="F2519" s="728" t="s">
        <v>2678</v>
      </c>
      <c r="G2519" s="728" t="s">
        <v>2762</v>
      </c>
      <c r="H2519" s="728" t="s">
        <v>661</v>
      </c>
      <c r="I2519" s="728" t="s">
        <v>2134</v>
      </c>
      <c r="J2519" s="728" t="s">
        <v>901</v>
      </c>
      <c r="K2519" s="728" t="s">
        <v>2911</v>
      </c>
      <c r="L2519" s="729">
        <v>1385.62</v>
      </c>
      <c r="M2519" s="729">
        <v>2771.24</v>
      </c>
      <c r="N2519" s="728">
        <v>2</v>
      </c>
      <c r="O2519" s="813">
        <v>0.5</v>
      </c>
      <c r="P2519" s="729"/>
      <c r="Q2519" s="746">
        <v>0</v>
      </c>
      <c r="R2519" s="728"/>
      <c r="S2519" s="746">
        <v>0</v>
      </c>
      <c r="T2519" s="813"/>
      <c r="U2519" s="769">
        <v>0</v>
      </c>
    </row>
    <row r="2520" spans="1:21" ht="14.4" customHeight="1" x14ac:dyDescent="0.3">
      <c r="A2520" s="727">
        <v>32</v>
      </c>
      <c r="B2520" s="728" t="s">
        <v>2677</v>
      </c>
      <c r="C2520" s="728" t="s">
        <v>2683</v>
      </c>
      <c r="D2520" s="811" t="s">
        <v>5087</v>
      </c>
      <c r="E2520" s="812" t="s">
        <v>2713</v>
      </c>
      <c r="F2520" s="728" t="s">
        <v>2678</v>
      </c>
      <c r="G2520" s="728" t="s">
        <v>2768</v>
      </c>
      <c r="H2520" s="728" t="s">
        <v>568</v>
      </c>
      <c r="I2520" s="728" t="s">
        <v>2919</v>
      </c>
      <c r="J2520" s="728" t="s">
        <v>934</v>
      </c>
      <c r="K2520" s="728" t="s">
        <v>2839</v>
      </c>
      <c r="L2520" s="729">
        <v>103.67</v>
      </c>
      <c r="M2520" s="729">
        <v>103.67</v>
      </c>
      <c r="N2520" s="728">
        <v>1</v>
      </c>
      <c r="O2520" s="813">
        <v>0.5</v>
      </c>
      <c r="P2520" s="729"/>
      <c r="Q2520" s="746">
        <v>0</v>
      </c>
      <c r="R2520" s="728"/>
      <c r="S2520" s="746">
        <v>0</v>
      </c>
      <c r="T2520" s="813"/>
      <c r="U2520" s="769">
        <v>0</v>
      </c>
    </row>
    <row r="2521" spans="1:21" ht="14.4" customHeight="1" x14ac:dyDescent="0.3">
      <c r="A2521" s="727">
        <v>32</v>
      </c>
      <c r="B2521" s="728" t="s">
        <v>2677</v>
      </c>
      <c r="C2521" s="728" t="s">
        <v>2683</v>
      </c>
      <c r="D2521" s="811" t="s">
        <v>5087</v>
      </c>
      <c r="E2521" s="812" t="s">
        <v>2713</v>
      </c>
      <c r="F2521" s="728" t="s">
        <v>2678</v>
      </c>
      <c r="G2521" s="728" t="s">
        <v>2768</v>
      </c>
      <c r="H2521" s="728" t="s">
        <v>568</v>
      </c>
      <c r="I2521" s="728" t="s">
        <v>2838</v>
      </c>
      <c r="J2521" s="728" t="s">
        <v>934</v>
      </c>
      <c r="K2521" s="728" t="s">
        <v>2839</v>
      </c>
      <c r="L2521" s="729">
        <v>185.26</v>
      </c>
      <c r="M2521" s="729">
        <v>1482.08</v>
      </c>
      <c r="N2521" s="728">
        <v>8</v>
      </c>
      <c r="O2521" s="813">
        <v>4</v>
      </c>
      <c r="P2521" s="729">
        <v>1482.08</v>
      </c>
      <c r="Q2521" s="746">
        <v>1</v>
      </c>
      <c r="R2521" s="728">
        <v>8</v>
      </c>
      <c r="S2521" s="746">
        <v>1</v>
      </c>
      <c r="T2521" s="813">
        <v>4</v>
      </c>
      <c r="U2521" s="769">
        <v>1</v>
      </c>
    </row>
    <row r="2522" spans="1:21" ht="14.4" customHeight="1" x14ac:dyDescent="0.3">
      <c r="A2522" s="727">
        <v>32</v>
      </c>
      <c r="B2522" s="728" t="s">
        <v>2677</v>
      </c>
      <c r="C2522" s="728" t="s">
        <v>2683</v>
      </c>
      <c r="D2522" s="811" t="s">
        <v>5087</v>
      </c>
      <c r="E2522" s="812" t="s">
        <v>2713</v>
      </c>
      <c r="F2522" s="728" t="s">
        <v>2678</v>
      </c>
      <c r="G2522" s="728" t="s">
        <v>2768</v>
      </c>
      <c r="H2522" s="728" t="s">
        <v>568</v>
      </c>
      <c r="I2522" s="728" t="s">
        <v>3233</v>
      </c>
      <c r="J2522" s="728" t="s">
        <v>934</v>
      </c>
      <c r="K2522" s="728" t="s">
        <v>2839</v>
      </c>
      <c r="L2522" s="729">
        <v>301.2</v>
      </c>
      <c r="M2522" s="729">
        <v>301.2</v>
      </c>
      <c r="N2522" s="728">
        <v>1</v>
      </c>
      <c r="O2522" s="813">
        <v>0.5</v>
      </c>
      <c r="P2522" s="729">
        <v>301.2</v>
      </c>
      <c r="Q2522" s="746">
        <v>1</v>
      </c>
      <c r="R2522" s="728">
        <v>1</v>
      </c>
      <c r="S2522" s="746">
        <v>1</v>
      </c>
      <c r="T2522" s="813">
        <v>0.5</v>
      </c>
      <c r="U2522" s="769">
        <v>1</v>
      </c>
    </row>
    <row r="2523" spans="1:21" ht="14.4" customHeight="1" x14ac:dyDescent="0.3">
      <c r="A2523" s="727">
        <v>32</v>
      </c>
      <c r="B2523" s="728" t="s">
        <v>2677</v>
      </c>
      <c r="C2523" s="728" t="s">
        <v>2683</v>
      </c>
      <c r="D2523" s="811" t="s">
        <v>5087</v>
      </c>
      <c r="E2523" s="812" t="s">
        <v>2713</v>
      </c>
      <c r="F2523" s="728" t="s">
        <v>2678</v>
      </c>
      <c r="G2523" s="728" t="s">
        <v>2980</v>
      </c>
      <c r="H2523" s="728" t="s">
        <v>661</v>
      </c>
      <c r="I2523" s="728" t="s">
        <v>2981</v>
      </c>
      <c r="J2523" s="728" t="s">
        <v>2982</v>
      </c>
      <c r="K2523" s="728" t="s">
        <v>2983</v>
      </c>
      <c r="L2523" s="729">
        <v>668.54</v>
      </c>
      <c r="M2523" s="729">
        <v>668.54</v>
      </c>
      <c r="N2523" s="728">
        <v>1</v>
      </c>
      <c r="O2523" s="813">
        <v>1</v>
      </c>
      <c r="P2523" s="729">
        <v>668.54</v>
      </c>
      <c r="Q2523" s="746">
        <v>1</v>
      </c>
      <c r="R2523" s="728">
        <v>1</v>
      </c>
      <c r="S2523" s="746">
        <v>1</v>
      </c>
      <c r="T2523" s="813">
        <v>1</v>
      </c>
      <c r="U2523" s="769">
        <v>1</v>
      </c>
    </row>
    <row r="2524" spans="1:21" ht="14.4" customHeight="1" x14ac:dyDescent="0.3">
      <c r="A2524" s="727">
        <v>32</v>
      </c>
      <c r="B2524" s="728" t="s">
        <v>2677</v>
      </c>
      <c r="C2524" s="728" t="s">
        <v>2683</v>
      </c>
      <c r="D2524" s="811" t="s">
        <v>5087</v>
      </c>
      <c r="E2524" s="812" t="s">
        <v>2713</v>
      </c>
      <c r="F2524" s="728" t="s">
        <v>2678</v>
      </c>
      <c r="G2524" s="728" t="s">
        <v>3155</v>
      </c>
      <c r="H2524" s="728" t="s">
        <v>568</v>
      </c>
      <c r="I2524" s="728" t="s">
        <v>3156</v>
      </c>
      <c r="J2524" s="728" t="s">
        <v>3157</v>
      </c>
      <c r="K2524" s="728" t="s">
        <v>3158</v>
      </c>
      <c r="L2524" s="729">
        <v>0</v>
      </c>
      <c r="M2524" s="729">
        <v>0</v>
      </c>
      <c r="N2524" s="728">
        <v>1</v>
      </c>
      <c r="O2524" s="813">
        <v>0.5</v>
      </c>
      <c r="P2524" s="729">
        <v>0</v>
      </c>
      <c r="Q2524" s="746"/>
      <c r="R2524" s="728">
        <v>1</v>
      </c>
      <c r="S2524" s="746">
        <v>1</v>
      </c>
      <c r="T2524" s="813">
        <v>0.5</v>
      </c>
      <c r="U2524" s="769">
        <v>1</v>
      </c>
    </row>
    <row r="2525" spans="1:21" ht="14.4" customHeight="1" x14ac:dyDescent="0.3">
      <c r="A2525" s="727">
        <v>32</v>
      </c>
      <c r="B2525" s="728" t="s">
        <v>2677</v>
      </c>
      <c r="C2525" s="728" t="s">
        <v>2683</v>
      </c>
      <c r="D2525" s="811" t="s">
        <v>5087</v>
      </c>
      <c r="E2525" s="812" t="s">
        <v>2713</v>
      </c>
      <c r="F2525" s="728" t="s">
        <v>2678</v>
      </c>
      <c r="G2525" s="728" t="s">
        <v>2771</v>
      </c>
      <c r="H2525" s="728" t="s">
        <v>661</v>
      </c>
      <c r="I2525" s="728" t="s">
        <v>3234</v>
      </c>
      <c r="J2525" s="728" t="s">
        <v>2105</v>
      </c>
      <c r="K2525" s="728" t="s">
        <v>3235</v>
      </c>
      <c r="L2525" s="729">
        <v>51.84</v>
      </c>
      <c r="M2525" s="729">
        <v>51.84</v>
      </c>
      <c r="N2525" s="728">
        <v>1</v>
      </c>
      <c r="O2525" s="813">
        <v>0.5</v>
      </c>
      <c r="P2525" s="729"/>
      <c r="Q2525" s="746">
        <v>0</v>
      </c>
      <c r="R2525" s="728"/>
      <c r="S2525" s="746">
        <v>0</v>
      </c>
      <c r="T2525" s="813"/>
      <c r="U2525" s="769">
        <v>0</v>
      </c>
    </row>
    <row r="2526" spans="1:21" ht="14.4" customHeight="1" x14ac:dyDescent="0.3">
      <c r="A2526" s="727">
        <v>32</v>
      </c>
      <c r="B2526" s="728" t="s">
        <v>2677</v>
      </c>
      <c r="C2526" s="728" t="s">
        <v>2683</v>
      </c>
      <c r="D2526" s="811" t="s">
        <v>5087</v>
      </c>
      <c r="E2526" s="812" t="s">
        <v>2713</v>
      </c>
      <c r="F2526" s="728" t="s">
        <v>2678</v>
      </c>
      <c r="G2526" s="728" t="s">
        <v>2852</v>
      </c>
      <c r="H2526" s="728" t="s">
        <v>661</v>
      </c>
      <c r="I2526" s="728" t="s">
        <v>2428</v>
      </c>
      <c r="J2526" s="728" t="s">
        <v>1352</v>
      </c>
      <c r="K2526" s="728" t="s">
        <v>1351</v>
      </c>
      <c r="L2526" s="729">
        <v>176.47</v>
      </c>
      <c r="M2526" s="729">
        <v>1411.76</v>
      </c>
      <c r="N2526" s="728">
        <v>8</v>
      </c>
      <c r="O2526" s="813">
        <v>1</v>
      </c>
      <c r="P2526" s="729">
        <v>1411.76</v>
      </c>
      <c r="Q2526" s="746">
        <v>1</v>
      </c>
      <c r="R2526" s="728">
        <v>8</v>
      </c>
      <c r="S2526" s="746">
        <v>1</v>
      </c>
      <c r="T2526" s="813">
        <v>1</v>
      </c>
      <c r="U2526" s="769">
        <v>1</v>
      </c>
    </row>
    <row r="2527" spans="1:21" ht="14.4" customHeight="1" x14ac:dyDescent="0.3">
      <c r="A2527" s="727">
        <v>32</v>
      </c>
      <c r="B2527" s="728" t="s">
        <v>2677</v>
      </c>
      <c r="C2527" s="728" t="s">
        <v>2683</v>
      </c>
      <c r="D2527" s="811" t="s">
        <v>5087</v>
      </c>
      <c r="E2527" s="812" t="s">
        <v>2713</v>
      </c>
      <c r="F2527" s="728" t="s">
        <v>2678</v>
      </c>
      <c r="G2527" s="728" t="s">
        <v>2852</v>
      </c>
      <c r="H2527" s="728" t="s">
        <v>661</v>
      </c>
      <c r="I2527" s="728" t="s">
        <v>2426</v>
      </c>
      <c r="J2527" s="728" t="s">
        <v>1353</v>
      </c>
      <c r="K2527" s="728" t="s">
        <v>1351</v>
      </c>
      <c r="L2527" s="729">
        <v>176.47</v>
      </c>
      <c r="M2527" s="729">
        <v>1411.76</v>
      </c>
      <c r="N2527" s="728">
        <v>8</v>
      </c>
      <c r="O2527" s="813">
        <v>0.5</v>
      </c>
      <c r="P2527" s="729">
        <v>1411.76</v>
      </c>
      <c r="Q2527" s="746">
        <v>1</v>
      </c>
      <c r="R2527" s="728">
        <v>8</v>
      </c>
      <c r="S2527" s="746">
        <v>1</v>
      </c>
      <c r="T2527" s="813">
        <v>0.5</v>
      </c>
      <c r="U2527" s="769">
        <v>1</v>
      </c>
    </row>
    <row r="2528" spans="1:21" ht="14.4" customHeight="1" x14ac:dyDescent="0.3">
      <c r="A2528" s="727">
        <v>32</v>
      </c>
      <c r="B2528" s="728" t="s">
        <v>2677</v>
      </c>
      <c r="C2528" s="728" t="s">
        <v>2683</v>
      </c>
      <c r="D2528" s="811" t="s">
        <v>5087</v>
      </c>
      <c r="E2528" s="812" t="s">
        <v>2713</v>
      </c>
      <c r="F2528" s="728" t="s">
        <v>2678</v>
      </c>
      <c r="G2528" s="728" t="s">
        <v>2773</v>
      </c>
      <c r="H2528" s="728" t="s">
        <v>568</v>
      </c>
      <c r="I2528" s="728" t="s">
        <v>2855</v>
      </c>
      <c r="J2528" s="728" t="s">
        <v>2856</v>
      </c>
      <c r="K2528" s="728" t="s">
        <v>2857</v>
      </c>
      <c r="L2528" s="729">
        <v>21.92</v>
      </c>
      <c r="M2528" s="729">
        <v>65.760000000000005</v>
      </c>
      <c r="N2528" s="728">
        <v>3</v>
      </c>
      <c r="O2528" s="813">
        <v>1</v>
      </c>
      <c r="P2528" s="729">
        <v>65.760000000000005</v>
      </c>
      <c r="Q2528" s="746">
        <v>1</v>
      </c>
      <c r="R2528" s="728">
        <v>3</v>
      </c>
      <c r="S2528" s="746">
        <v>1</v>
      </c>
      <c r="T2528" s="813">
        <v>1</v>
      </c>
      <c r="U2528" s="769">
        <v>1</v>
      </c>
    </row>
    <row r="2529" spans="1:21" ht="14.4" customHeight="1" x14ac:dyDescent="0.3">
      <c r="A2529" s="727">
        <v>32</v>
      </c>
      <c r="B2529" s="728" t="s">
        <v>2677</v>
      </c>
      <c r="C2529" s="728" t="s">
        <v>2683</v>
      </c>
      <c r="D2529" s="811" t="s">
        <v>5087</v>
      </c>
      <c r="E2529" s="812" t="s">
        <v>2713</v>
      </c>
      <c r="F2529" s="728" t="s">
        <v>2678</v>
      </c>
      <c r="G2529" s="728" t="s">
        <v>2773</v>
      </c>
      <c r="H2529" s="728" t="s">
        <v>568</v>
      </c>
      <c r="I2529" s="728" t="s">
        <v>2855</v>
      </c>
      <c r="J2529" s="728" t="s">
        <v>2856</v>
      </c>
      <c r="K2529" s="728" t="s">
        <v>2857</v>
      </c>
      <c r="L2529" s="729">
        <v>24.78</v>
      </c>
      <c r="M2529" s="729">
        <v>49.56</v>
      </c>
      <c r="N2529" s="728">
        <v>2</v>
      </c>
      <c r="O2529" s="813">
        <v>1</v>
      </c>
      <c r="P2529" s="729">
        <v>49.56</v>
      </c>
      <c r="Q2529" s="746">
        <v>1</v>
      </c>
      <c r="R2529" s="728">
        <v>2</v>
      </c>
      <c r="S2529" s="746">
        <v>1</v>
      </c>
      <c r="T2529" s="813">
        <v>1</v>
      </c>
      <c r="U2529" s="769">
        <v>1</v>
      </c>
    </row>
    <row r="2530" spans="1:21" ht="14.4" customHeight="1" x14ac:dyDescent="0.3">
      <c r="A2530" s="727">
        <v>32</v>
      </c>
      <c r="B2530" s="728" t="s">
        <v>2677</v>
      </c>
      <c r="C2530" s="728" t="s">
        <v>2683</v>
      </c>
      <c r="D2530" s="811" t="s">
        <v>5087</v>
      </c>
      <c r="E2530" s="812" t="s">
        <v>2713</v>
      </c>
      <c r="F2530" s="728" t="s">
        <v>2678</v>
      </c>
      <c r="G2530" s="728" t="s">
        <v>2773</v>
      </c>
      <c r="H2530" s="728" t="s">
        <v>568</v>
      </c>
      <c r="I2530" s="728" t="s">
        <v>2774</v>
      </c>
      <c r="J2530" s="728" t="s">
        <v>2775</v>
      </c>
      <c r="K2530" s="728" t="s">
        <v>2776</v>
      </c>
      <c r="L2530" s="729">
        <v>99.11</v>
      </c>
      <c r="M2530" s="729">
        <v>396.44</v>
      </c>
      <c r="N2530" s="728">
        <v>4</v>
      </c>
      <c r="O2530" s="813">
        <v>2</v>
      </c>
      <c r="P2530" s="729">
        <v>99.11</v>
      </c>
      <c r="Q2530" s="746">
        <v>0.25</v>
      </c>
      <c r="R2530" s="728">
        <v>1</v>
      </c>
      <c r="S2530" s="746">
        <v>0.25</v>
      </c>
      <c r="T2530" s="813">
        <v>0.5</v>
      </c>
      <c r="U2530" s="769">
        <v>0.25</v>
      </c>
    </row>
    <row r="2531" spans="1:21" ht="14.4" customHeight="1" x14ac:dyDescent="0.3">
      <c r="A2531" s="727">
        <v>32</v>
      </c>
      <c r="B2531" s="728" t="s">
        <v>2677</v>
      </c>
      <c r="C2531" s="728" t="s">
        <v>2683</v>
      </c>
      <c r="D2531" s="811" t="s">
        <v>5087</v>
      </c>
      <c r="E2531" s="812" t="s">
        <v>2713</v>
      </c>
      <c r="F2531" s="728" t="s">
        <v>2678</v>
      </c>
      <c r="G2531" s="728" t="s">
        <v>3023</v>
      </c>
      <c r="H2531" s="728" t="s">
        <v>568</v>
      </c>
      <c r="I2531" s="728" t="s">
        <v>3830</v>
      </c>
      <c r="J2531" s="728" t="s">
        <v>3025</v>
      </c>
      <c r="K2531" s="728" t="s">
        <v>3831</v>
      </c>
      <c r="L2531" s="729">
        <v>115.27</v>
      </c>
      <c r="M2531" s="729">
        <v>115.27</v>
      </c>
      <c r="N2531" s="728">
        <v>1</v>
      </c>
      <c r="O2531" s="813">
        <v>1</v>
      </c>
      <c r="P2531" s="729"/>
      <c r="Q2531" s="746">
        <v>0</v>
      </c>
      <c r="R2531" s="728"/>
      <c r="S2531" s="746">
        <v>0</v>
      </c>
      <c r="T2531" s="813"/>
      <c r="U2531" s="769">
        <v>0</v>
      </c>
    </row>
    <row r="2532" spans="1:21" ht="14.4" customHeight="1" x14ac:dyDescent="0.3">
      <c r="A2532" s="727">
        <v>32</v>
      </c>
      <c r="B2532" s="728" t="s">
        <v>2677</v>
      </c>
      <c r="C2532" s="728" t="s">
        <v>2683</v>
      </c>
      <c r="D2532" s="811" t="s">
        <v>5087</v>
      </c>
      <c r="E2532" s="812" t="s">
        <v>2713</v>
      </c>
      <c r="F2532" s="728" t="s">
        <v>2678</v>
      </c>
      <c r="G2532" s="728" t="s">
        <v>3832</v>
      </c>
      <c r="H2532" s="728" t="s">
        <v>568</v>
      </c>
      <c r="I2532" s="728" t="s">
        <v>3833</v>
      </c>
      <c r="J2532" s="728" t="s">
        <v>1843</v>
      </c>
      <c r="K2532" s="728" t="s">
        <v>3834</v>
      </c>
      <c r="L2532" s="729">
        <v>453.8</v>
      </c>
      <c r="M2532" s="729">
        <v>907.6</v>
      </c>
      <c r="N2532" s="728">
        <v>2</v>
      </c>
      <c r="O2532" s="813">
        <v>1</v>
      </c>
      <c r="P2532" s="729">
        <v>453.8</v>
      </c>
      <c r="Q2532" s="746">
        <v>0.5</v>
      </c>
      <c r="R2532" s="728">
        <v>1</v>
      </c>
      <c r="S2532" s="746">
        <v>0.5</v>
      </c>
      <c r="T2532" s="813">
        <v>0.5</v>
      </c>
      <c r="U2532" s="769">
        <v>0.5</v>
      </c>
    </row>
    <row r="2533" spans="1:21" ht="14.4" customHeight="1" x14ac:dyDescent="0.3">
      <c r="A2533" s="727">
        <v>32</v>
      </c>
      <c r="B2533" s="728" t="s">
        <v>2677</v>
      </c>
      <c r="C2533" s="728" t="s">
        <v>2683</v>
      </c>
      <c r="D2533" s="811" t="s">
        <v>5087</v>
      </c>
      <c r="E2533" s="812" t="s">
        <v>2713</v>
      </c>
      <c r="F2533" s="728" t="s">
        <v>2678</v>
      </c>
      <c r="G2533" s="728" t="s">
        <v>2862</v>
      </c>
      <c r="H2533" s="728" t="s">
        <v>568</v>
      </c>
      <c r="I2533" s="728" t="s">
        <v>3099</v>
      </c>
      <c r="J2533" s="728" t="s">
        <v>2864</v>
      </c>
      <c r="K2533" s="728" t="s">
        <v>3028</v>
      </c>
      <c r="L2533" s="729">
        <v>90.53</v>
      </c>
      <c r="M2533" s="729">
        <v>90.53</v>
      </c>
      <c r="N2533" s="728">
        <v>1</v>
      </c>
      <c r="O2533" s="813">
        <v>1</v>
      </c>
      <c r="P2533" s="729"/>
      <c r="Q2533" s="746">
        <v>0</v>
      </c>
      <c r="R2533" s="728"/>
      <c r="S2533" s="746">
        <v>0</v>
      </c>
      <c r="T2533" s="813"/>
      <c r="U2533" s="769">
        <v>0</v>
      </c>
    </row>
    <row r="2534" spans="1:21" ht="14.4" customHeight="1" x14ac:dyDescent="0.3">
      <c r="A2534" s="727">
        <v>32</v>
      </c>
      <c r="B2534" s="728" t="s">
        <v>2677</v>
      </c>
      <c r="C2534" s="728" t="s">
        <v>2683</v>
      </c>
      <c r="D2534" s="811" t="s">
        <v>5087</v>
      </c>
      <c r="E2534" s="812" t="s">
        <v>2713</v>
      </c>
      <c r="F2534" s="728" t="s">
        <v>2678</v>
      </c>
      <c r="G2534" s="728" t="s">
        <v>2862</v>
      </c>
      <c r="H2534" s="728" t="s">
        <v>568</v>
      </c>
      <c r="I2534" s="728" t="s">
        <v>4683</v>
      </c>
      <c r="J2534" s="728" t="s">
        <v>3377</v>
      </c>
      <c r="K2534" s="728" t="s">
        <v>4684</v>
      </c>
      <c r="L2534" s="729">
        <v>33.71</v>
      </c>
      <c r="M2534" s="729">
        <v>134.84</v>
      </c>
      <c r="N2534" s="728">
        <v>4</v>
      </c>
      <c r="O2534" s="813">
        <v>2.5</v>
      </c>
      <c r="P2534" s="729"/>
      <c r="Q2534" s="746">
        <v>0</v>
      </c>
      <c r="R2534" s="728"/>
      <c r="S2534" s="746">
        <v>0</v>
      </c>
      <c r="T2534" s="813"/>
      <c r="U2534" s="769">
        <v>0</v>
      </c>
    </row>
    <row r="2535" spans="1:21" ht="14.4" customHeight="1" x14ac:dyDescent="0.3">
      <c r="A2535" s="727">
        <v>32</v>
      </c>
      <c r="B2535" s="728" t="s">
        <v>2677</v>
      </c>
      <c r="C2535" s="728" t="s">
        <v>2683</v>
      </c>
      <c r="D2535" s="811" t="s">
        <v>5087</v>
      </c>
      <c r="E2535" s="812" t="s">
        <v>2713</v>
      </c>
      <c r="F2535" s="728" t="s">
        <v>2678</v>
      </c>
      <c r="G2535" s="728" t="s">
        <v>3382</v>
      </c>
      <c r="H2535" s="728" t="s">
        <v>568</v>
      </c>
      <c r="I2535" s="728" t="s">
        <v>3383</v>
      </c>
      <c r="J2535" s="728" t="s">
        <v>3384</v>
      </c>
      <c r="K2535" s="728" t="s">
        <v>3385</v>
      </c>
      <c r="L2535" s="729">
        <v>278.95</v>
      </c>
      <c r="M2535" s="729">
        <v>557.9</v>
      </c>
      <c r="N2535" s="728">
        <v>2</v>
      </c>
      <c r="O2535" s="813">
        <v>1</v>
      </c>
      <c r="P2535" s="729"/>
      <c r="Q2535" s="746">
        <v>0</v>
      </c>
      <c r="R2535" s="728"/>
      <c r="S2535" s="746">
        <v>0</v>
      </c>
      <c r="T2535" s="813"/>
      <c r="U2535" s="769">
        <v>0</v>
      </c>
    </row>
    <row r="2536" spans="1:21" ht="14.4" customHeight="1" x14ac:dyDescent="0.3">
      <c r="A2536" s="727">
        <v>32</v>
      </c>
      <c r="B2536" s="728" t="s">
        <v>2677</v>
      </c>
      <c r="C2536" s="728" t="s">
        <v>2683</v>
      </c>
      <c r="D2536" s="811" t="s">
        <v>5087</v>
      </c>
      <c r="E2536" s="812" t="s">
        <v>2713</v>
      </c>
      <c r="F2536" s="728" t="s">
        <v>2678</v>
      </c>
      <c r="G2536" s="728" t="s">
        <v>2777</v>
      </c>
      <c r="H2536" s="728" t="s">
        <v>568</v>
      </c>
      <c r="I2536" s="728" t="s">
        <v>2778</v>
      </c>
      <c r="J2536" s="728" t="s">
        <v>1431</v>
      </c>
      <c r="K2536" s="728" t="s">
        <v>2779</v>
      </c>
      <c r="L2536" s="729">
        <v>66.88</v>
      </c>
      <c r="M2536" s="729">
        <v>334.4</v>
      </c>
      <c r="N2536" s="728">
        <v>5</v>
      </c>
      <c r="O2536" s="813">
        <v>2</v>
      </c>
      <c r="P2536" s="729">
        <v>334.4</v>
      </c>
      <c r="Q2536" s="746">
        <v>1</v>
      </c>
      <c r="R2536" s="728">
        <v>5</v>
      </c>
      <c r="S2536" s="746">
        <v>1</v>
      </c>
      <c r="T2536" s="813">
        <v>2</v>
      </c>
      <c r="U2536" s="769">
        <v>1</v>
      </c>
    </row>
    <row r="2537" spans="1:21" ht="14.4" customHeight="1" x14ac:dyDescent="0.3">
      <c r="A2537" s="727">
        <v>32</v>
      </c>
      <c r="B2537" s="728" t="s">
        <v>2677</v>
      </c>
      <c r="C2537" s="728" t="s">
        <v>2683</v>
      </c>
      <c r="D2537" s="811" t="s">
        <v>5087</v>
      </c>
      <c r="E2537" s="812" t="s">
        <v>2713</v>
      </c>
      <c r="F2537" s="728" t="s">
        <v>2678</v>
      </c>
      <c r="G2537" s="728" t="s">
        <v>2777</v>
      </c>
      <c r="H2537" s="728" t="s">
        <v>568</v>
      </c>
      <c r="I2537" s="728" t="s">
        <v>2871</v>
      </c>
      <c r="J2537" s="728" t="s">
        <v>722</v>
      </c>
      <c r="K2537" s="728" t="s">
        <v>2872</v>
      </c>
      <c r="L2537" s="729">
        <v>59.56</v>
      </c>
      <c r="M2537" s="729">
        <v>416.92</v>
      </c>
      <c r="N2537" s="728">
        <v>7</v>
      </c>
      <c r="O2537" s="813">
        <v>3.5</v>
      </c>
      <c r="P2537" s="729">
        <v>416.92</v>
      </c>
      <c r="Q2537" s="746">
        <v>1</v>
      </c>
      <c r="R2537" s="728">
        <v>7</v>
      </c>
      <c r="S2537" s="746">
        <v>1</v>
      </c>
      <c r="T2537" s="813">
        <v>3.5</v>
      </c>
      <c r="U2537" s="769">
        <v>1</v>
      </c>
    </row>
    <row r="2538" spans="1:21" ht="14.4" customHeight="1" x14ac:dyDescent="0.3">
      <c r="A2538" s="727">
        <v>32</v>
      </c>
      <c r="B2538" s="728" t="s">
        <v>2677</v>
      </c>
      <c r="C2538" s="728" t="s">
        <v>2683</v>
      </c>
      <c r="D2538" s="811" t="s">
        <v>5087</v>
      </c>
      <c r="E2538" s="812" t="s">
        <v>2713</v>
      </c>
      <c r="F2538" s="728" t="s">
        <v>2678</v>
      </c>
      <c r="G2538" s="728" t="s">
        <v>3843</v>
      </c>
      <c r="H2538" s="728" t="s">
        <v>568</v>
      </c>
      <c r="I2538" s="728" t="s">
        <v>3844</v>
      </c>
      <c r="J2538" s="728" t="s">
        <v>880</v>
      </c>
      <c r="K2538" s="728" t="s">
        <v>3845</v>
      </c>
      <c r="L2538" s="729">
        <v>79.069999999999993</v>
      </c>
      <c r="M2538" s="729">
        <v>316.27999999999997</v>
      </c>
      <c r="N2538" s="728">
        <v>4</v>
      </c>
      <c r="O2538" s="813">
        <v>2</v>
      </c>
      <c r="P2538" s="729">
        <v>237.20999999999998</v>
      </c>
      <c r="Q2538" s="746">
        <v>0.75</v>
      </c>
      <c r="R2538" s="728">
        <v>3</v>
      </c>
      <c r="S2538" s="746">
        <v>0.75</v>
      </c>
      <c r="T2538" s="813">
        <v>1</v>
      </c>
      <c r="U2538" s="769">
        <v>0.5</v>
      </c>
    </row>
    <row r="2539" spans="1:21" ht="14.4" customHeight="1" x14ac:dyDescent="0.3">
      <c r="A2539" s="727">
        <v>32</v>
      </c>
      <c r="B2539" s="728" t="s">
        <v>2677</v>
      </c>
      <c r="C2539" s="728" t="s">
        <v>2683</v>
      </c>
      <c r="D2539" s="811" t="s">
        <v>5087</v>
      </c>
      <c r="E2539" s="812" t="s">
        <v>2713</v>
      </c>
      <c r="F2539" s="728" t="s">
        <v>2678</v>
      </c>
      <c r="G2539" s="728" t="s">
        <v>2784</v>
      </c>
      <c r="H2539" s="728" t="s">
        <v>568</v>
      </c>
      <c r="I2539" s="728" t="s">
        <v>2273</v>
      </c>
      <c r="J2539" s="728" t="s">
        <v>2272</v>
      </c>
      <c r="K2539" s="728" t="s">
        <v>2274</v>
      </c>
      <c r="L2539" s="729">
        <v>1427.23</v>
      </c>
      <c r="M2539" s="729">
        <v>28544.6</v>
      </c>
      <c r="N2539" s="728">
        <v>20</v>
      </c>
      <c r="O2539" s="813">
        <v>6</v>
      </c>
      <c r="P2539" s="729">
        <v>28544.6</v>
      </c>
      <c r="Q2539" s="746">
        <v>1</v>
      </c>
      <c r="R2539" s="728">
        <v>20</v>
      </c>
      <c r="S2539" s="746">
        <v>1</v>
      </c>
      <c r="T2539" s="813">
        <v>6</v>
      </c>
      <c r="U2539" s="769">
        <v>1</v>
      </c>
    </row>
    <row r="2540" spans="1:21" ht="14.4" customHeight="1" x14ac:dyDescent="0.3">
      <c r="A2540" s="727">
        <v>32</v>
      </c>
      <c r="B2540" s="728" t="s">
        <v>2677</v>
      </c>
      <c r="C2540" s="728" t="s">
        <v>2683</v>
      </c>
      <c r="D2540" s="811" t="s">
        <v>5087</v>
      </c>
      <c r="E2540" s="812" t="s">
        <v>2713</v>
      </c>
      <c r="F2540" s="728" t="s">
        <v>2678</v>
      </c>
      <c r="G2540" s="728" t="s">
        <v>2784</v>
      </c>
      <c r="H2540" s="728" t="s">
        <v>661</v>
      </c>
      <c r="I2540" s="728" t="s">
        <v>2595</v>
      </c>
      <c r="J2540" s="728" t="s">
        <v>2596</v>
      </c>
      <c r="K2540" s="728" t="s">
        <v>2274</v>
      </c>
      <c r="L2540" s="729">
        <v>902.57</v>
      </c>
      <c r="M2540" s="729">
        <v>6317.99</v>
      </c>
      <c r="N2540" s="728">
        <v>7</v>
      </c>
      <c r="O2540" s="813">
        <v>3.5</v>
      </c>
      <c r="P2540" s="729">
        <v>6317.99</v>
      </c>
      <c r="Q2540" s="746">
        <v>1</v>
      </c>
      <c r="R2540" s="728">
        <v>7</v>
      </c>
      <c r="S2540" s="746">
        <v>1</v>
      </c>
      <c r="T2540" s="813">
        <v>3.5</v>
      </c>
      <c r="U2540" s="769">
        <v>1</v>
      </c>
    </row>
    <row r="2541" spans="1:21" ht="14.4" customHeight="1" x14ac:dyDescent="0.3">
      <c r="A2541" s="727">
        <v>32</v>
      </c>
      <c r="B2541" s="728" t="s">
        <v>2677</v>
      </c>
      <c r="C2541" s="728" t="s">
        <v>2683</v>
      </c>
      <c r="D2541" s="811" t="s">
        <v>5087</v>
      </c>
      <c r="E2541" s="812" t="s">
        <v>2713</v>
      </c>
      <c r="F2541" s="728" t="s">
        <v>2678</v>
      </c>
      <c r="G2541" s="728" t="s">
        <v>2784</v>
      </c>
      <c r="H2541" s="728" t="s">
        <v>661</v>
      </c>
      <c r="I2541" s="728" t="s">
        <v>2271</v>
      </c>
      <c r="J2541" s="728" t="s">
        <v>2272</v>
      </c>
      <c r="K2541" s="728" t="s">
        <v>2232</v>
      </c>
      <c r="L2541" s="729">
        <v>339.8</v>
      </c>
      <c r="M2541" s="729">
        <v>1019.4000000000001</v>
      </c>
      <c r="N2541" s="728">
        <v>3</v>
      </c>
      <c r="O2541" s="813">
        <v>0.5</v>
      </c>
      <c r="P2541" s="729">
        <v>1019.4000000000001</v>
      </c>
      <c r="Q2541" s="746">
        <v>1</v>
      </c>
      <c r="R2541" s="728">
        <v>3</v>
      </c>
      <c r="S2541" s="746">
        <v>1</v>
      </c>
      <c r="T2541" s="813">
        <v>0.5</v>
      </c>
      <c r="U2541" s="769">
        <v>1</v>
      </c>
    </row>
    <row r="2542" spans="1:21" ht="14.4" customHeight="1" x14ac:dyDescent="0.3">
      <c r="A2542" s="727">
        <v>32</v>
      </c>
      <c r="B2542" s="728" t="s">
        <v>2677</v>
      </c>
      <c r="C2542" s="728" t="s">
        <v>2683</v>
      </c>
      <c r="D2542" s="811" t="s">
        <v>5087</v>
      </c>
      <c r="E2542" s="812" t="s">
        <v>2713</v>
      </c>
      <c r="F2542" s="728" t="s">
        <v>2678</v>
      </c>
      <c r="G2542" s="728" t="s">
        <v>3029</v>
      </c>
      <c r="H2542" s="728" t="s">
        <v>568</v>
      </c>
      <c r="I2542" s="728" t="s">
        <v>3030</v>
      </c>
      <c r="J2542" s="728" t="s">
        <v>3031</v>
      </c>
      <c r="K2542" s="728" t="s">
        <v>3032</v>
      </c>
      <c r="L2542" s="729">
        <v>22509.4</v>
      </c>
      <c r="M2542" s="729">
        <v>67528.200000000012</v>
      </c>
      <c r="N2542" s="728">
        <v>3</v>
      </c>
      <c r="O2542" s="813">
        <v>1.5</v>
      </c>
      <c r="P2542" s="729">
        <v>67528.200000000012</v>
      </c>
      <c r="Q2542" s="746">
        <v>1</v>
      </c>
      <c r="R2542" s="728">
        <v>3</v>
      </c>
      <c r="S2542" s="746">
        <v>1</v>
      </c>
      <c r="T2542" s="813">
        <v>1.5</v>
      </c>
      <c r="U2542" s="769">
        <v>1</v>
      </c>
    </row>
    <row r="2543" spans="1:21" ht="14.4" customHeight="1" x14ac:dyDescent="0.3">
      <c r="A2543" s="727">
        <v>32</v>
      </c>
      <c r="B2543" s="728" t="s">
        <v>2677</v>
      </c>
      <c r="C2543" s="728" t="s">
        <v>2683</v>
      </c>
      <c r="D2543" s="811" t="s">
        <v>5087</v>
      </c>
      <c r="E2543" s="812" t="s">
        <v>2713</v>
      </c>
      <c r="F2543" s="728" t="s">
        <v>2678</v>
      </c>
      <c r="G2543" s="728" t="s">
        <v>2876</v>
      </c>
      <c r="H2543" s="728" t="s">
        <v>661</v>
      </c>
      <c r="I2543" s="728" t="s">
        <v>2442</v>
      </c>
      <c r="J2543" s="728" t="s">
        <v>2443</v>
      </c>
      <c r="K2543" s="728" t="s">
        <v>2444</v>
      </c>
      <c r="L2543" s="729">
        <v>14791.84</v>
      </c>
      <c r="M2543" s="729">
        <v>44375.520000000004</v>
      </c>
      <c r="N2543" s="728">
        <v>3</v>
      </c>
      <c r="O2543" s="813">
        <v>0.5</v>
      </c>
      <c r="P2543" s="729">
        <v>44375.520000000004</v>
      </c>
      <c r="Q2543" s="746">
        <v>1</v>
      </c>
      <c r="R2543" s="728">
        <v>3</v>
      </c>
      <c r="S2543" s="746">
        <v>1</v>
      </c>
      <c r="T2543" s="813">
        <v>0.5</v>
      </c>
      <c r="U2543" s="769">
        <v>1</v>
      </c>
    </row>
    <row r="2544" spans="1:21" ht="14.4" customHeight="1" x14ac:dyDescent="0.3">
      <c r="A2544" s="727">
        <v>32</v>
      </c>
      <c r="B2544" s="728" t="s">
        <v>2677</v>
      </c>
      <c r="C2544" s="728" t="s">
        <v>2683</v>
      </c>
      <c r="D2544" s="811" t="s">
        <v>5087</v>
      </c>
      <c r="E2544" s="812" t="s">
        <v>2713</v>
      </c>
      <c r="F2544" s="728" t="s">
        <v>2678</v>
      </c>
      <c r="G2544" s="728" t="s">
        <v>2876</v>
      </c>
      <c r="H2544" s="728" t="s">
        <v>661</v>
      </c>
      <c r="I2544" s="728" t="s">
        <v>2442</v>
      </c>
      <c r="J2544" s="728" t="s">
        <v>2443</v>
      </c>
      <c r="K2544" s="728" t="s">
        <v>2444</v>
      </c>
      <c r="L2544" s="729">
        <v>10325.280000000001</v>
      </c>
      <c r="M2544" s="729">
        <v>30975.840000000004</v>
      </c>
      <c r="N2544" s="728">
        <v>3</v>
      </c>
      <c r="O2544" s="813">
        <v>0.5</v>
      </c>
      <c r="P2544" s="729">
        <v>30975.840000000004</v>
      </c>
      <c r="Q2544" s="746">
        <v>1</v>
      </c>
      <c r="R2544" s="728">
        <v>3</v>
      </c>
      <c r="S2544" s="746">
        <v>1</v>
      </c>
      <c r="T2544" s="813">
        <v>0.5</v>
      </c>
      <c r="U2544" s="769">
        <v>1</v>
      </c>
    </row>
    <row r="2545" spans="1:21" ht="14.4" customHeight="1" x14ac:dyDescent="0.3">
      <c r="A2545" s="727">
        <v>32</v>
      </c>
      <c r="B2545" s="728" t="s">
        <v>2677</v>
      </c>
      <c r="C2545" s="728" t="s">
        <v>2683</v>
      </c>
      <c r="D2545" s="811" t="s">
        <v>5087</v>
      </c>
      <c r="E2545" s="812" t="s">
        <v>2713</v>
      </c>
      <c r="F2545" s="728" t="s">
        <v>2678</v>
      </c>
      <c r="G2545" s="728" t="s">
        <v>2876</v>
      </c>
      <c r="H2545" s="728" t="s">
        <v>568</v>
      </c>
      <c r="I2545" s="728" t="s">
        <v>2938</v>
      </c>
      <c r="J2545" s="728" t="s">
        <v>2939</v>
      </c>
      <c r="K2545" s="728" t="s">
        <v>2444</v>
      </c>
      <c r="L2545" s="729">
        <v>10325.280000000001</v>
      </c>
      <c r="M2545" s="729">
        <v>51626.400000000001</v>
      </c>
      <c r="N2545" s="728">
        <v>5</v>
      </c>
      <c r="O2545" s="813">
        <v>0.5</v>
      </c>
      <c r="P2545" s="729">
        <v>51626.400000000001</v>
      </c>
      <c r="Q2545" s="746">
        <v>1</v>
      </c>
      <c r="R2545" s="728">
        <v>5</v>
      </c>
      <c r="S2545" s="746">
        <v>1</v>
      </c>
      <c r="T2545" s="813">
        <v>0.5</v>
      </c>
      <c r="U2545" s="769">
        <v>1</v>
      </c>
    </row>
    <row r="2546" spans="1:21" ht="14.4" customHeight="1" x14ac:dyDescent="0.3">
      <c r="A2546" s="727">
        <v>32</v>
      </c>
      <c r="B2546" s="728" t="s">
        <v>2677</v>
      </c>
      <c r="C2546" s="728" t="s">
        <v>2683</v>
      </c>
      <c r="D2546" s="811" t="s">
        <v>5087</v>
      </c>
      <c r="E2546" s="812" t="s">
        <v>2713</v>
      </c>
      <c r="F2546" s="728" t="s">
        <v>2678</v>
      </c>
      <c r="G2546" s="728" t="s">
        <v>1303</v>
      </c>
      <c r="H2546" s="728" t="s">
        <v>661</v>
      </c>
      <c r="I2546" s="728" t="s">
        <v>3410</v>
      </c>
      <c r="J2546" s="728" t="s">
        <v>2131</v>
      </c>
      <c r="K2546" s="728" t="s">
        <v>3411</v>
      </c>
      <c r="L2546" s="729">
        <v>184.74</v>
      </c>
      <c r="M2546" s="729">
        <v>184.74</v>
      </c>
      <c r="N2546" s="728">
        <v>1</v>
      </c>
      <c r="O2546" s="813">
        <v>1</v>
      </c>
      <c r="P2546" s="729">
        <v>184.74</v>
      </c>
      <c r="Q2546" s="746">
        <v>1</v>
      </c>
      <c r="R2546" s="728">
        <v>1</v>
      </c>
      <c r="S2546" s="746">
        <v>1</v>
      </c>
      <c r="T2546" s="813">
        <v>1</v>
      </c>
      <c r="U2546" s="769">
        <v>1</v>
      </c>
    </row>
    <row r="2547" spans="1:21" ht="14.4" customHeight="1" x14ac:dyDescent="0.3">
      <c r="A2547" s="727">
        <v>32</v>
      </c>
      <c r="B2547" s="728" t="s">
        <v>2677</v>
      </c>
      <c r="C2547" s="728" t="s">
        <v>2683</v>
      </c>
      <c r="D2547" s="811" t="s">
        <v>5087</v>
      </c>
      <c r="E2547" s="812" t="s">
        <v>2713</v>
      </c>
      <c r="F2547" s="728" t="s">
        <v>2678</v>
      </c>
      <c r="G2547" s="728" t="s">
        <v>2877</v>
      </c>
      <c r="H2547" s="728" t="s">
        <v>661</v>
      </c>
      <c r="I2547" s="728" t="s">
        <v>2357</v>
      </c>
      <c r="J2547" s="728" t="s">
        <v>1325</v>
      </c>
      <c r="K2547" s="728" t="s">
        <v>2358</v>
      </c>
      <c r="L2547" s="729">
        <v>0</v>
      </c>
      <c r="M2547" s="729">
        <v>0</v>
      </c>
      <c r="N2547" s="728">
        <v>1</v>
      </c>
      <c r="O2547" s="813">
        <v>0.5</v>
      </c>
      <c r="P2547" s="729"/>
      <c r="Q2547" s="746"/>
      <c r="R2547" s="728"/>
      <c r="S2547" s="746">
        <v>0</v>
      </c>
      <c r="T2547" s="813"/>
      <c r="U2547" s="769">
        <v>0</v>
      </c>
    </row>
    <row r="2548" spans="1:21" ht="14.4" customHeight="1" x14ac:dyDescent="0.3">
      <c r="A2548" s="727">
        <v>32</v>
      </c>
      <c r="B2548" s="728" t="s">
        <v>2677</v>
      </c>
      <c r="C2548" s="728" t="s">
        <v>2683</v>
      </c>
      <c r="D2548" s="811" t="s">
        <v>5087</v>
      </c>
      <c r="E2548" s="812" t="s">
        <v>2713</v>
      </c>
      <c r="F2548" s="728" t="s">
        <v>2678</v>
      </c>
      <c r="G2548" s="728" t="s">
        <v>2877</v>
      </c>
      <c r="H2548" s="728" t="s">
        <v>568</v>
      </c>
      <c r="I2548" s="728" t="s">
        <v>4685</v>
      </c>
      <c r="J2548" s="728" t="s">
        <v>2362</v>
      </c>
      <c r="K2548" s="728" t="s">
        <v>2187</v>
      </c>
      <c r="L2548" s="729">
        <v>0</v>
      </c>
      <c r="M2548" s="729">
        <v>0</v>
      </c>
      <c r="N2548" s="728">
        <v>1</v>
      </c>
      <c r="O2548" s="813">
        <v>1</v>
      </c>
      <c r="P2548" s="729">
        <v>0</v>
      </c>
      <c r="Q2548" s="746"/>
      <c r="R2548" s="728">
        <v>1</v>
      </c>
      <c r="S2548" s="746">
        <v>1</v>
      </c>
      <c r="T2548" s="813">
        <v>1</v>
      </c>
      <c r="U2548" s="769">
        <v>1</v>
      </c>
    </row>
    <row r="2549" spans="1:21" ht="14.4" customHeight="1" x14ac:dyDescent="0.3">
      <c r="A2549" s="727">
        <v>32</v>
      </c>
      <c r="B2549" s="728" t="s">
        <v>2677</v>
      </c>
      <c r="C2549" s="728" t="s">
        <v>2683</v>
      </c>
      <c r="D2549" s="811" t="s">
        <v>5087</v>
      </c>
      <c r="E2549" s="812" t="s">
        <v>2713</v>
      </c>
      <c r="F2549" s="728" t="s">
        <v>2678</v>
      </c>
      <c r="G2549" s="728" t="s">
        <v>2877</v>
      </c>
      <c r="H2549" s="728" t="s">
        <v>568</v>
      </c>
      <c r="I2549" s="728" t="s">
        <v>2361</v>
      </c>
      <c r="J2549" s="728" t="s">
        <v>2362</v>
      </c>
      <c r="K2549" s="728" t="s">
        <v>2358</v>
      </c>
      <c r="L2549" s="729">
        <v>0</v>
      </c>
      <c r="M2549" s="729">
        <v>0</v>
      </c>
      <c r="N2549" s="728">
        <v>1</v>
      </c>
      <c r="O2549" s="813">
        <v>0.5</v>
      </c>
      <c r="P2549" s="729"/>
      <c r="Q2549" s="746"/>
      <c r="R2549" s="728"/>
      <c r="S2549" s="746">
        <v>0</v>
      </c>
      <c r="T2549" s="813"/>
      <c r="U2549" s="769">
        <v>0</v>
      </c>
    </row>
    <row r="2550" spans="1:21" ht="14.4" customHeight="1" x14ac:dyDescent="0.3">
      <c r="A2550" s="727">
        <v>32</v>
      </c>
      <c r="B2550" s="728" t="s">
        <v>2677</v>
      </c>
      <c r="C2550" s="728" t="s">
        <v>2683</v>
      </c>
      <c r="D2550" s="811" t="s">
        <v>5087</v>
      </c>
      <c r="E2550" s="812" t="s">
        <v>2713</v>
      </c>
      <c r="F2550" s="728" t="s">
        <v>2678</v>
      </c>
      <c r="G2550" s="728" t="s">
        <v>3168</v>
      </c>
      <c r="H2550" s="728" t="s">
        <v>568</v>
      </c>
      <c r="I2550" s="728" t="s">
        <v>4686</v>
      </c>
      <c r="J2550" s="728" t="s">
        <v>3170</v>
      </c>
      <c r="K2550" s="728" t="s">
        <v>4687</v>
      </c>
      <c r="L2550" s="729">
        <v>280.77</v>
      </c>
      <c r="M2550" s="729">
        <v>280.77</v>
      </c>
      <c r="N2550" s="728">
        <v>1</v>
      </c>
      <c r="O2550" s="813">
        <v>0.5</v>
      </c>
      <c r="P2550" s="729">
        <v>280.77</v>
      </c>
      <c r="Q2550" s="746">
        <v>1</v>
      </c>
      <c r="R2550" s="728">
        <v>1</v>
      </c>
      <c r="S2550" s="746">
        <v>1</v>
      </c>
      <c r="T2550" s="813">
        <v>0.5</v>
      </c>
      <c r="U2550" s="769">
        <v>1</v>
      </c>
    </row>
    <row r="2551" spans="1:21" ht="14.4" customHeight="1" x14ac:dyDescent="0.3">
      <c r="A2551" s="727">
        <v>32</v>
      </c>
      <c r="B2551" s="728" t="s">
        <v>2677</v>
      </c>
      <c r="C2551" s="728" t="s">
        <v>2683</v>
      </c>
      <c r="D2551" s="811" t="s">
        <v>5087</v>
      </c>
      <c r="E2551" s="812" t="s">
        <v>2713</v>
      </c>
      <c r="F2551" s="728" t="s">
        <v>2679</v>
      </c>
      <c r="G2551" s="728" t="s">
        <v>3172</v>
      </c>
      <c r="H2551" s="728" t="s">
        <v>568</v>
      </c>
      <c r="I2551" s="728" t="s">
        <v>3852</v>
      </c>
      <c r="J2551" s="728" t="s">
        <v>2700</v>
      </c>
      <c r="K2551" s="728"/>
      <c r="L2551" s="729">
        <v>0</v>
      </c>
      <c r="M2551" s="729">
        <v>0</v>
      </c>
      <c r="N2551" s="728">
        <v>3</v>
      </c>
      <c r="O2551" s="813">
        <v>3</v>
      </c>
      <c r="P2551" s="729">
        <v>0</v>
      </c>
      <c r="Q2551" s="746"/>
      <c r="R2551" s="728">
        <v>3</v>
      </c>
      <c r="S2551" s="746">
        <v>1</v>
      </c>
      <c r="T2551" s="813">
        <v>3</v>
      </c>
      <c r="U2551" s="769">
        <v>1</v>
      </c>
    </row>
    <row r="2552" spans="1:21" ht="14.4" customHeight="1" x14ac:dyDescent="0.3">
      <c r="A2552" s="727">
        <v>32</v>
      </c>
      <c r="B2552" s="728" t="s">
        <v>2677</v>
      </c>
      <c r="C2552" s="728" t="s">
        <v>2683</v>
      </c>
      <c r="D2552" s="811" t="s">
        <v>5087</v>
      </c>
      <c r="E2552" s="812" t="s">
        <v>2714</v>
      </c>
      <c r="F2552" s="728" t="s">
        <v>2678</v>
      </c>
      <c r="G2552" s="728" t="s">
        <v>2724</v>
      </c>
      <c r="H2552" s="728" t="s">
        <v>568</v>
      </c>
      <c r="I2552" s="728" t="s">
        <v>2725</v>
      </c>
      <c r="J2552" s="728" t="s">
        <v>2726</v>
      </c>
      <c r="K2552" s="728" t="s">
        <v>2727</v>
      </c>
      <c r="L2552" s="729">
        <v>263.26</v>
      </c>
      <c r="M2552" s="729">
        <v>263.26</v>
      </c>
      <c r="N2552" s="728">
        <v>1</v>
      </c>
      <c r="O2552" s="813">
        <v>1</v>
      </c>
      <c r="P2552" s="729">
        <v>263.26</v>
      </c>
      <c r="Q2552" s="746">
        <v>1</v>
      </c>
      <c r="R2552" s="728">
        <v>1</v>
      </c>
      <c r="S2552" s="746">
        <v>1</v>
      </c>
      <c r="T2552" s="813">
        <v>1</v>
      </c>
      <c r="U2552" s="769">
        <v>1</v>
      </c>
    </row>
    <row r="2553" spans="1:21" ht="14.4" customHeight="1" x14ac:dyDescent="0.3">
      <c r="A2553" s="727">
        <v>32</v>
      </c>
      <c r="B2553" s="728" t="s">
        <v>2677</v>
      </c>
      <c r="C2553" s="728" t="s">
        <v>2683</v>
      </c>
      <c r="D2553" s="811" t="s">
        <v>5087</v>
      </c>
      <c r="E2553" s="812" t="s">
        <v>2714</v>
      </c>
      <c r="F2553" s="728" t="s">
        <v>2678</v>
      </c>
      <c r="G2553" s="728" t="s">
        <v>2724</v>
      </c>
      <c r="H2553" s="728" t="s">
        <v>568</v>
      </c>
      <c r="I2553" s="728" t="s">
        <v>2785</v>
      </c>
      <c r="J2553" s="728" t="s">
        <v>2726</v>
      </c>
      <c r="K2553" s="728" t="s">
        <v>2786</v>
      </c>
      <c r="L2553" s="729">
        <v>1295.6400000000001</v>
      </c>
      <c r="M2553" s="729">
        <v>20730.239999999998</v>
      </c>
      <c r="N2553" s="728">
        <v>16</v>
      </c>
      <c r="O2553" s="813">
        <v>9</v>
      </c>
      <c r="P2553" s="729">
        <v>18138.96</v>
      </c>
      <c r="Q2553" s="746">
        <v>0.875</v>
      </c>
      <c r="R2553" s="728">
        <v>14</v>
      </c>
      <c r="S2553" s="746">
        <v>0.875</v>
      </c>
      <c r="T2553" s="813">
        <v>7</v>
      </c>
      <c r="U2553" s="769">
        <v>0.77777777777777779</v>
      </c>
    </row>
    <row r="2554" spans="1:21" ht="14.4" customHeight="1" x14ac:dyDescent="0.3">
      <c r="A2554" s="727">
        <v>32</v>
      </c>
      <c r="B2554" s="728" t="s">
        <v>2677</v>
      </c>
      <c r="C2554" s="728" t="s">
        <v>2683</v>
      </c>
      <c r="D2554" s="811" t="s">
        <v>5087</v>
      </c>
      <c r="E2554" s="812" t="s">
        <v>2714</v>
      </c>
      <c r="F2554" s="728" t="s">
        <v>2678</v>
      </c>
      <c r="G2554" s="728" t="s">
        <v>2724</v>
      </c>
      <c r="H2554" s="728" t="s">
        <v>568</v>
      </c>
      <c r="I2554" s="728" t="s">
        <v>2736</v>
      </c>
      <c r="J2554" s="728" t="s">
        <v>944</v>
      </c>
      <c r="K2554" s="728" t="s">
        <v>2737</v>
      </c>
      <c r="L2554" s="729">
        <v>462.73</v>
      </c>
      <c r="M2554" s="729">
        <v>925.46</v>
      </c>
      <c r="N2554" s="728">
        <v>2</v>
      </c>
      <c r="O2554" s="813">
        <v>0.5</v>
      </c>
      <c r="P2554" s="729"/>
      <c r="Q2554" s="746">
        <v>0</v>
      </c>
      <c r="R2554" s="728"/>
      <c r="S2554" s="746">
        <v>0</v>
      </c>
      <c r="T2554" s="813"/>
      <c r="U2554" s="769">
        <v>0</v>
      </c>
    </row>
    <row r="2555" spans="1:21" ht="14.4" customHeight="1" x14ac:dyDescent="0.3">
      <c r="A2555" s="727">
        <v>32</v>
      </c>
      <c r="B2555" s="728" t="s">
        <v>2677</v>
      </c>
      <c r="C2555" s="728" t="s">
        <v>2683</v>
      </c>
      <c r="D2555" s="811" t="s">
        <v>5087</v>
      </c>
      <c r="E2555" s="812" t="s">
        <v>2714</v>
      </c>
      <c r="F2555" s="728" t="s">
        <v>2678</v>
      </c>
      <c r="G2555" s="728" t="s">
        <v>2724</v>
      </c>
      <c r="H2555" s="728" t="s">
        <v>568</v>
      </c>
      <c r="I2555" s="728" t="s">
        <v>2878</v>
      </c>
      <c r="J2555" s="728" t="s">
        <v>944</v>
      </c>
      <c r="K2555" s="728" t="s">
        <v>2879</v>
      </c>
      <c r="L2555" s="729">
        <v>0</v>
      </c>
      <c r="M2555" s="729">
        <v>0</v>
      </c>
      <c r="N2555" s="728">
        <v>1</v>
      </c>
      <c r="O2555" s="813">
        <v>0.5</v>
      </c>
      <c r="P2555" s="729">
        <v>0</v>
      </c>
      <c r="Q2555" s="746"/>
      <c r="R2555" s="728">
        <v>1</v>
      </c>
      <c r="S2555" s="746">
        <v>1</v>
      </c>
      <c r="T2555" s="813">
        <v>0.5</v>
      </c>
      <c r="U2555" s="769">
        <v>1</v>
      </c>
    </row>
    <row r="2556" spans="1:21" ht="14.4" customHeight="1" x14ac:dyDescent="0.3">
      <c r="A2556" s="727">
        <v>32</v>
      </c>
      <c r="B2556" s="728" t="s">
        <v>2677</v>
      </c>
      <c r="C2556" s="728" t="s">
        <v>2683</v>
      </c>
      <c r="D2556" s="811" t="s">
        <v>5087</v>
      </c>
      <c r="E2556" s="812" t="s">
        <v>2714</v>
      </c>
      <c r="F2556" s="728" t="s">
        <v>2678</v>
      </c>
      <c r="G2556" s="728" t="s">
        <v>2728</v>
      </c>
      <c r="H2556" s="728" t="s">
        <v>568</v>
      </c>
      <c r="I2556" s="728" t="s">
        <v>3436</v>
      </c>
      <c r="J2556" s="728" t="s">
        <v>3435</v>
      </c>
      <c r="K2556" s="728" t="s">
        <v>2761</v>
      </c>
      <c r="L2556" s="729">
        <v>72.55</v>
      </c>
      <c r="M2556" s="729">
        <v>290.2</v>
      </c>
      <c r="N2556" s="728">
        <v>4</v>
      </c>
      <c r="O2556" s="813">
        <v>2</v>
      </c>
      <c r="P2556" s="729">
        <v>72.55</v>
      </c>
      <c r="Q2556" s="746">
        <v>0.25</v>
      </c>
      <c r="R2556" s="728">
        <v>1</v>
      </c>
      <c r="S2556" s="746">
        <v>0.25</v>
      </c>
      <c r="T2556" s="813">
        <v>1</v>
      </c>
      <c r="U2556" s="769">
        <v>0.5</v>
      </c>
    </row>
    <row r="2557" spans="1:21" ht="14.4" customHeight="1" x14ac:dyDescent="0.3">
      <c r="A2557" s="727">
        <v>32</v>
      </c>
      <c r="B2557" s="728" t="s">
        <v>2677</v>
      </c>
      <c r="C2557" s="728" t="s">
        <v>2683</v>
      </c>
      <c r="D2557" s="811" t="s">
        <v>5087</v>
      </c>
      <c r="E2557" s="812" t="s">
        <v>2714</v>
      </c>
      <c r="F2557" s="728" t="s">
        <v>2678</v>
      </c>
      <c r="G2557" s="728" t="s">
        <v>2728</v>
      </c>
      <c r="H2557" s="728" t="s">
        <v>568</v>
      </c>
      <c r="I2557" s="728" t="s">
        <v>3034</v>
      </c>
      <c r="J2557" s="728" t="s">
        <v>1100</v>
      </c>
      <c r="K2557" s="728" t="s">
        <v>2761</v>
      </c>
      <c r="L2557" s="729">
        <v>0</v>
      </c>
      <c r="M2557" s="729">
        <v>0</v>
      </c>
      <c r="N2557" s="728">
        <v>2</v>
      </c>
      <c r="O2557" s="813">
        <v>1.5</v>
      </c>
      <c r="P2557" s="729">
        <v>0</v>
      </c>
      <c r="Q2557" s="746"/>
      <c r="R2557" s="728">
        <v>1</v>
      </c>
      <c r="S2557" s="746">
        <v>0.5</v>
      </c>
      <c r="T2557" s="813">
        <v>1</v>
      </c>
      <c r="U2557" s="769">
        <v>0.66666666666666663</v>
      </c>
    </row>
    <row r="2558" spans="1:21" ht="14.4" customHeight="1" x14ac:dyDescent="0.3">
      <c r="A2558" s="727">
        <v>32</v>
      </c>
      <c r="B2558" s="728" t="s">
        <v>2677</v>
      </c>
      <c r="C2558" s="728" t="s">
        <v>2683</v>
      </c>
      <c r="D2558" s="811" t="s">
        <v>5087</v>
      </c>
      <c r="E2558" s="812" t="s">
        <v>2714</v>
      </c>
      <c r="F2558" s="728" t="s">
        <v>2678</v>
      </c>
      <c r="G2558" s="728" t="s">
        <v>2728</v>
      </c>
      <c r="H2558" s="728" t="s">
        <v>568</v>
      </c>
      <c r="I2558" s="728" t="s">
        <v>2300</v>
      </c>
      <c r="J2558" s="728" t="s">
        <v>1102</v>
      </c>
      <c r="K2558" s="728" t="s">
        <v>2301</v>
      </c>
      <c r="L2558" s="729">
        <v>65.28</v>
      </c>
      <c r="M2558" s="729">
        <v>195.84</v>
      </c>
      <c r="N2558" s="728">
        <v>3</v>
      </c>
      <c r="O2558" s="813">
        <v>2.5</v>
      </c>
      <c r="P2558" s="729">
        <v>65.28</v>
      </c>
      <c r="Q2558" s="746">
        <v>0.33333333333333331</v>
      </c>
      <c r="R2558" s="728">
        <v>1</v>
      </c>
      <c r="S2558" s="746">
        <v>0.33333333333333331</v>
      </c>
      <c r="T2558" s="813">
        <v>0.5</v>
      </c>
      <c r="U2558" s="769">
        <v>0.2</v>
      </c>
    </row>
    <row r="2559" spans="1:21" ht="14.4" customHeight="1" x14ac:dyDescent="0.3">
      <c r="A2559" s="727">
        <v>32</v>
      </c>
      <c r="B2559" s="728" t="s">
        <v>2677</v>
      </c>
      <c r="C2559" s="728" t="s">
        <v>2683</v>
      </c>
      <c r="D2559" s="811" t="s">
        <v>5087</v>
      </c>
      <c r="E2559" s="812" t="s">
        <v>2714</v>
      </c>
      <c r="F2559" s="728" t="s">
        <v>2678</v>
      </c>
      <c r="G2559" s="728" t="s">
        <v>2728</v>
      </c>
      <c r="H2559" s="728" t="s">
        <v>568</v>
      </c>
      <c r="I2559" s="728" t="s">
        <v>2880</v>
      </c>
      <c r="J2559" s="728" t="s">
        <v>1102</v>
      </c>
      <c r="K2559" s="728" t="s">
        <v>2881</v>
      </c>
      <c r="L2559" s="729">
        <v>0</v>
      </c>
      <c r="M2559" s="729">
        <v>0</v>
      </c>
      <c r="N2559" s="728">
        <v>1</v>
      </c>
      <c r="O2559" s="813">
        <v>0.5</v>
      </c>
      <c r="P2559" s="729"/>
      <c r="Q2559" s="746"/>
      <c r="R2559" s="728"/>
      <c r="S2559" s="746">
        <v>0</v>
      </c>
      <c r="T2559" s="813"/>
      <c r="U2559" s="769">
        <v>0</v>
      </c>
    </row>
    <row r="2560" spans="1:21" ht="14.4" customHeight="1" x14ac:dyDescent="0.3">
      <c r="A2560" s="727">
        <v>32</v>
      </c>
      <c r="B2560" s="728" t="s">
        <v>2677</v>
      </c>
      <c r="C2560" s="728" t="s">
        <v>2683</v>
      </c>
      <c r="D2560" s="811" t="s">
        <v>5087</v>
      </c>
      <c r="E2560" s="812" t="s">
        <v>2714</v>
      </c>
      <c r="F2560" s="728" t="s">
        <v>2678</v>
      </c>
      <c r="G2560" s="728" t="s">
        <v>2728</v>
      </c>
      <c r="H2560" s="728" t="s">
        <v>568</v>
      </c>
      <c r="I2560" s="728" t="s">
        <v>2302</v>
      </c>
      <c r="J2560" s="728" t="s">
        <v>1100</v>
      </c>
      <c r="K2560" s="728" t="s">
        <v>2303</v>
      </c>
      <c r="L2560" s="729">
        <v>36.270000000000003</v>
      </c>
      <c r="M2560" s="729">
        <v>145.08000000000001</v>
      </c>
      <c r="N2560" s="728">
        <v>4</v>
      </c>
      <c r="O2560" s="813">
        <v>2.5</v>
      </c>
      <c r="P2560" s="729">
        <v>72.540000000000006</v>
      </c>
      <c r="Q2560" s="746">
        <v>0.5</v>
      </c>
      <c r="R2560" s="728">
        <v>2</v>
      </c>
      <c r="S2560" s="746">
        <v>0.5</v>
      </c>
      <c r="T2560" s="813">
        <v>1.5</v>
      </c>
      <c r="U2560" s="769">
        <v>0.6</v>
      </c>
    </row>
    <row r="2561" spans="1:21" ht="14.4" customHeight="1" x14ac:dyDescent="0.3">
      <c r="A2561" s="727">
        <v>32</v>
      </c>
      <c r="B2561" s="728" t="s">
        <v>2677</v>
      </c>
      <c r="C2561" s="728" t="s">
        <v>2683</v>
      </c>
      <c r="D2561" s="811" t="s">
        <v>5087</v>
      </c>
      <c r="E2561" s="812" t="s">
        <v>2714</v>
      </c>
      <c r="F2561" s="728" t="s">
        <v>2678</v>
      </c>
      <c r="G2561" s="728" t="s">
        <v>2728</v>
      </c>
      <c r="H2561" s="728" t="s">
        <v>568</v>
      </c>
      <c r="I2561" s="728" t="s">
        <v>2738</v>
      </c>
      <c r="J2561" s="728" t="s">
        <v>1102</v>
      </c>
      <c r="K2561" s="728" t="s">
        <v>2739</v>
      </c>
      <c r="L2561" s="729">
        <v>121.75</v>
      </c>
      <c r="M2561" s="729">
        <v>121.75</v>
      </c>
      <c r="N2561" s="728">
        <v>1</v>
      </c>
      <c r="O2561" s="813">
        <v>0.5</v>
      </c>
      <c r="P2561" s="729">
        <v>121.75</v>
      </c>
      <c r="Q2561" s="746">
        <v>1</v>
      </c>
      <c r="R2561" s="728">
        <v>1</v>
      </c>
      <c r="S2561" s="746">
        <v>1</v>
      </c>
      <c r="T2561" s="813">
        <v>0.5</v>
      </c>
      <c r="U2561" s="769">
        <v>1</v>
      </c>
    </row>
    <row r="2562" spans="1:21" ht="14.4" customHeight="1" x14ac:dyDescent="0.3">
      <c r="A2562" s="727">
        <v>32</v>
      </c>
      <c r="B2562" s="728" t="s">
        <v>2677</v>
      </c>
      <c r="C2562" s="728" t="s">
        <v>2683</v>
      </c>
      <c r="D2562" s="811" t="s">
        <v>5087</v>
      </c>
      <c r="E2562" s="812" t="s">
        <v>2714</v>
      </c>
      <c r="F2562" s="728" t="s">
        <v>2678</v>
      </c>
      <c r="G2562" s="728" t="s">
        <v>2728</v>
      </c>
      <c r="H2562" s="728" t="s">
        <v>568</v>
      </c>
      <c r="I2562" s="728" t="s">
        <v>3440</v>
      </c>
      <c r="J2562" s="728" t="s">
        <v>1100</v>
      </c>
      <c r="K2562" s="728" t="s">
        <v>2303</v>
      </c>
      <c r="L2562" s="729">
        <v>36.270000000000003</v>
      </c>
      <c r="M2562" s="729">
        <v>36.270000000000003</v>
      </c>
      <c r="N2562" s="728">
        <v>1</v>
      </c>
      <c r="O2562" s="813">
        <v>1</v>
      </c>
      <c r="P2562" s="729">
        <v>36.270000000000003</v>
      </c>
      <c r="Q2562" s="746">
        <v>1</v>
      </c>
      <c r="R2562" s="728">
        <v>1</v>
      </c>
      <c r="S2562" s="746">
        <v>1</v>
      </c>
      <c r="T2562" s="813">
        <v>1</v>
      </c>
      <c r="U2562" s="769">
        <v>1</v>
      </c>
    </row>
    <row r="2563" spans="1:21" ht="14.4" customHeight="1" x14ac:dyDescent="0.3">
      <c r="A2563" s="727">
        <v>32</v>
      </c>
      <c r="B2563" s="728" t="s">
        <v>2677</v>
      </c>
      <c r="C2563" s="728" t="s">
        <v>2683</v>
      </c>
      <c r="D2563" s="811" t="s">
        <v>5087</v>
      </c>
      <c r="E2563" s="812" t="s">
        <v>2714</v>
      </c>
      <c r="F2563" s="728" t="s">
        <v>2678</v>
      </c>
      <c r="G2563" s="728" t="s">
        <v>3261</v>
      </c>
      <c r="H2563" s="728" t="s">
        <v>661</v>
      </c>
      <c r="I2563" s="728" t="s">
        <v>2539</v>
      </c>
      <c r="J2563" s="728" t="s">
        <v>2540</v>
      </c>
      <c r="K2563" s="728" t="s">
        <v>2541</v>
      </c>
      <c r="L2563" s="729">
        <v>9.4</v>
      </c>
      <c r="M2563" s="729">
        <v>9.4</v>
      </c>
      <c r="N2563" s="728">
        <v>1</v>
      </c>
      <c r="O2563" s="813">
        <v>0.5</v>
      </c>
      <c r="P2563" s="729">
        <v>9.4</v>
      </c>
      <c r="Q2563" s="746">
        <v>1</v>
      </c>
      <c r="R2563" s="728">
        <v>1</v>
      </c>
      <c r="S2563" s="746">
        <v>1</v>
      </c>
      <c r="T2563" s="813">
        <v>0.5</v>
      </c>
      <c r="U2563" s="769">
        <v>1</v>
      </c>
    </row>
    <row r="2564" spans="1:21" ht="14.4" customHeight="1" x14ac:dyDescent="0.3">
      <c r="A2564" s="727">
        <v>32</v>
      </c>
      <c r="B2564" s="728" t="s">
        <v>2677</v>
      </c>
      <c r="C2564" s="728" t="s">
        <v>2683</v>
      </c>
      <c r="D2564" s="811" t="s">
        <v>5087</v>
      </c>
      <c r="E2564" s="812" t="s">
        <v>2714</v>
      </c>
      <c r="F2564" s="728" t="s">
        <v>2678</v>
      </c>
      <c r="G2564" s="728" t="s">
        <v>2788</v>
      </c>
      <c r="H2564" s="728" t="s">
        <v>568</v>
      </c>
      <c r="I2564" s="728" t="s">
        <v>4688</v>
      </c>
      <c r="J2564" s="728" t="s">
        <v>672</v>
      </c>
      <c r="K2564" s="728" t="s">
        <v>2914</v>
      </c>
      <c r="L2564" s="729">
        <v>0</v>
      </c>
      <c r="M2564" s="729">
        <v>0</v>
      </c>
      <c r="N2564" s="728">
        <v>1</v>
      </c>
      <c r="O2564" s="813">
        <v>1</v>
      </c>
      <c r="P2564" s="729">
        <v>0</v>
      </c>
      <c r="Q2564" s="746"/>
      <c r="R2564" s="728">
        <v>1</v>
      </c>
      <c r="S2564" s="746">
        <v>1</v>
      </c>
      <c r="T2564" s="813">
        <v>1</v>
      </c>
      <c r="U2564" s="769">
        <v>1</v>
      </c>
    </row>
    <row r="2565" spans="1:21" ht="14.4" customHeight="1" x14ac:dyDescent="0.3">
      <c r="A2565" s="727">
        <v>32</v>
      </c>
      <c r="B2565" s="728" t="s">
        <v>2677</v>
      </c>
      <c r="C2565" s="728" t="s">
        <v>2683</v>
      </c>
      <c r="D2565" s="811" t="s">
        <v>5087</v>
      </c>
      <c r="E2565" s="812" t="s">
        <v>2714</v>
      </c>
      <c r="F2565" s="728" t="s">
        <v>2678</v>
      </c>
      <c r="G2565" s="728" t="s">
        <v>2788</v>
      </c>
      <c r="H2565" s="728" t="s">
        <v>568</v>
      </c>
      <c r="I2565" s="728" t="s">
        <v>3918</v>
      </c>
      <c r="J2565" s="728" t="s">
        <v>672</v>
      </c>
      <c r="K2565" s="728" t="s">
        <v>3411</v>
      </c>
      <c r="L2565" s="729">
        <v>103.64</v>
      </c>
      <c r="M2565" s="729">
        <v>414.56</v>
      </c>
      <c r="N2565" s="728">
        <v>4</v>
      </c>
      <c r="O2565" s="813">
        <v>2</v>
      </c>
      <c r="P2565" s="729">
        <v>103.64</v>
      </c>
      <c r="Q2565" s="746">
        <v>0.25</v>
      </c>
      <c r="R2565" s="728">
        <v>1</v>
      </c>
      <c r="S2565" s="746">
        <v>0.25</v>
      </c>
      <c r="T2565" s="813">
        <v>0.5</v>
      </c>
      <c r="U2565" s="769">
        <v>0.25</v>
      </c>
    </row>
    <row r="2566" spans="1:21" ht="14.4" customHeight="1" x14ac:dyDescent="0.3">
      <c r="A2566" s="727">
        <v>32</v>
      </c>
      <c r="B2566" s="728" t="s">
        <v>2677</v>
      </c>
      <c r="C2566" s="728" t="s">
        <v>2683</v>
      </c>
      <c r="D2566" s="811" t="s">
        <v>5087</v>
      </c>
      <c r="E2566" s="812" t="s">
        <v>2714</v>
      </c>
      <c r="F2566" s="728" t="s">
        <v>2678</v>
      </c>
      <c r="G2566" s="728" t="s">
        <v>4689</v>
      </c>
      <c r="H2566" s="728" t="s">
        <v>568</v>
      </c>
      <c r="I2566" s="728" t="s">
        <v>4690</v>
      </c>
      <c r="J2566" s="728" t="s">
        <v>4691</v>
      </c>
      <c r="K2566" s="728" t="s">
        <v>4692</v>
      </c>
      <c r="L2566" s="729">
        <v>77.89</v>
      </c>
      <c r="M2566" s="729">
        <v>233.67000000000002</v>
      </c>
      <c r="N2566" s="728">
        <v>3</v>
      </c>
      <c r="O2566" s="813">
        <v>1</v>
      </c>
      <c r="P2566" s="729">
        <v>233.67000000000002</v>
      </c>
      <c r="Q2566" s="746">
        <v>1</v>
      </c>
      <c r="R2566" s="728">
        <v>3</v>
      </c>
      <c r="S2566" s="746">
        <v>1</v>
      </c>
      <c r="T2566" s="813">
        <v>1</v>
      </c>
      <c r="U2566" s="769">
        <v>1</v>
      </c>
    </row>
    <row r="2567" spans="1:21" ht="14.4" customHeight="1" x14ac:dyDescent="0.3">
      <c r="A2567" s="727">
        <v>32</v>
      </c>
      <c r="B2567" s="728" t="s">
        <v>2677</v>
      </c>
      <c r="C2567" s="728" t="s">
        <v>2683</v>
      </c>
      <c r="D2567" s="811" t="s">
        <v>5087</v>
      </c>
      <c r="E2567" s="812" t="s">
        <v>2714</v>
      </c>
      <c r="F2567" s="728" t="s">
        <v>2678</v>
      </c>
      <c r="G2567" s="728" t="s">
        <v>2742</v>
      </c>
      <c r="H2567" s="728" t="s">
        <v>568</v>
      </c>
      <c r="I2567" s="728" t="s">
        <v>2743</v>
      </c>
      <c r="J2567" s="728" t="s">
        <v>692</v>
      </c>
      <c r="K2567" s="728" t="s">
        <v>2744</v>
      </c>
      <c r="L2567" s="729">
        <v>154.36000000000001</v>
      </c>
      <c r="M2567" s="729">
        <v>154.36000000000001</v>
      </c>
      <c r="N2567" s="728">
        <v>1</v>
      </c>
      <c r="O2567" s="813">
        <v>0.5</v>
      </c>
      <c r="P2567" s="729"/>
      <c r="Q2567" s="746">
        <v>0</v>
      </c>
      <c r="R2567" s="728"/>
      <c r="S2567" s="746">
        <v>0</v>
      </c>
      <c r="T2567" s="813"/>
      <c r="U2567" s="769">
        <v>0</v>
      </c>
    </row>
    <row r="2568" spans="1:21" ht="14.4" customHeight="1" x14ac:dyDescent="0.3">
      <c r="A2568" s="727">
        <v>32</v>
      </c>
      <c r="B2568" s="728" t="s">
        <v>2677</v>
      </c>
      <c r="C2568" s="728" t="s">
        <v>2683</v>
      </c>
      <c r="D2568" s="811" t="s">
        <v>5087</v>
      </c>
      <c r="E2568" s="812" t="s">
        <v>2714</v>
      </c>
      <c r="F2568" s="728" t="s">
        <v>2678</v>
      </c>
      <c r="G2568" s="728" t="s">
        <v>2742</v>
      </c>
      <c r="H2568" s="728" t="s">
        <v>661</v>
      </c>
      <c r="I2568" s="728" t="s">
        <v>2218</v>
      </c>
      <c r="J2568" s="728" t="s">
        <v>662</v>
      </c>
      <c r="K2568" s="728" t="s">
        <v>2219</v>
      </c>
      <c r="L2568" s="729">
        <v>154.36000000000001</v>
      </c>
      <c r="M2568" s="729">
        <v>1234.8800000000001</v>
      </c>
      <c r="N2568" s="728">
        <v>8</v>
      </c>
      <c r="O2568" s="813">
        <v>6.5</v>
      </c>
      <c r="P2568" s="729">
        <v>617.44000000000005</v>
      </c>
      <c r="Q2568" s="746">
        <v>0.5</v>
      </c>
      <c r="R2568" s="728">
        <v>4</v>
      </c>
      <c r="S2568" s="746">
        <v>0.5</v>
      </c>
      <c r="T2568" s="813">
        <v>2.5</v>
      </c>
      <c r="U2568" s="769">
        <v>0.38461538461538464</v>
      </c>
    </row>
    <row r="2569" spans="1:21" ht="14.4" customHeight="1" x14ac:dyDescent="0.3">
      <c r="A2569" s="727">
        <v>32</v>
      </c>
      <c r="B2569" s="728" t="s">
        <v>2677</v>
      </c>
      <c r="C2569" s="728" t="s">
        <v>2683</v>
      </c>
      <c r="D2569" s="811" t="s">
        <v>5087</v>
      </c>
      <c r="E2569" s="812" t="s">
        <v>2714</v>
      </c>
      <c r="F2569" s="728" t="s">
        <v>2678</v>
      </c>
      <c r="G2569" s="728" t="s">
        <v>2742</v>
      </c>
      <c r="H2569" s="728" t="s">
        <v>568</v>
      </c>
      <c r="I2569" s="728" t="s">
        <v>4693</v>
      </c>
      <c r="J2569" s="728" t="s">
        <v>692</v>
      </c>
      <c r="K2569" s="728" t="s">
        <v>2219</v>
      </c>
      <c r="L2569" s="729">
        <v>0</v>
      </c>
      <c r="M2569" s="729">
        <v>0</v>
      </c>
      <c r="N2569" s="728">
        <v>1</v>
      </c>
      <c r="O2569" s="813">
        <v>0.5</v>
      </c>
      <c r="P2569" s="729">
        <v>0</v>
      </c>
      <c r="Q2569" s="746"/>
      <c r="R2569" s="728">
        <v>1</v>
      </c>
      <c r="S2569" s="746">
        <v>1</v>
      </c>
      <c r="T2569" s="813">
        <v>0.5</v>
      </c>
      <c r="U2569" s="769">
        <v>1</v>
      </c>
    </row>
    <row r="2570" spans="1:21" ht="14.4" customHeight="1" x14ac:dyDescent="0.3">
      <c r="A2570" s="727">
        <v>32</v>
      </c>
      <c r="B2570" s="728" t="s">
        <v>2677</v>
      </c>
      <c r="C2570" s="728" t="s">
        <v>2683</v>
      </c>
      <c r="D2570" s="811" t="s">
        <v>5087</v>
      </c>
      <c r="E2570" s="812" t="s">
        <v>2714</v>
      </c>
      <c r="F2570" s="728" t="s">
        <v>2678</v>
      </c>
      <c r="G2570" s="728" t="s">
        <v>3446</v>
      </c>
      <c r="H2570" s="728" t="s">
        <v>568</v>
      </c>
      <c r="I2570" s="728" t="s">
        <v>3447</v>
      </c>
      <c r="J2570" s="728" t="s">
        <v>3448</v>
      </c>
      <c r="K2570" s="728" t="s">
        <v>3449</v>
      </c>
      <c r="L2570" s="729">
        <v>9989.3700000000008</v>
      </c>
      <c r="M2570" s="729">
        <v>9989.3700000000008</v>
      </c>
      <c r="N2570" s="728">
        <v>1</v>
      </c>
      <c r="O2570" s="813">
        <v>1</v>
      </c>
      <c r="P2570" s="729">
        <v>9989.3700000000008</v>
      </c>
      <c r="Q2570" s="746">
        <v>1</v>
      </c>
      <c r="R2570" s="728">
        <v>1</v>
      </c>
      <c r="S2570" s="746">
        <v>1</v>
      </c>
      <c r="T2570" s="813">
        <v>1</v>
      </c>
      <c r="U2570" s="769">
        <v>1</v>
      </c>
    </row>
    <row r="2571" spans="1:21" ht="14.4" customHeight="1" x14ac:dyDescent="0.3">
      <c r="A2571" s="727">
        <v>32</v>
      </c>
      <c r="B2571" s="728" t="s">
        <v>2677</v>
      </c>
      <c r="C2571" s="728" t="s">
        <v>2683</v>
      </c>
      <c r="D2571" s="811" t="s">
        <v>5087</v>
      </c>
      <c r="E2571" s="812" t="s">
        <v>2714</v>
      </c>
      <c r="F2571" s="728" t="s">
        <v>2678</v>
      </c>
      <c r="G2571" s="728" t="s">
        <v>3126</v>
      </c>
      <c r="H2571" s="728" t="s">
        <v>661</v>
      </c>
      <c r="I2571" s="728" t="s">
        <v>3924</v>
      </c>
      <c r="J2571" s="728" t="s">
        <v>2184</v>
      </c>
      <c r="K2571" s="728" t="s">
        <v>3925</v>
      </c>
      <c r="L2571" s="729">
        <v>603.73</v>
      </c>
      <c r="M2571" s="729">
        <v>603.73</v>
      </c>
      <c r="N2571" s="728">
        <v>1</v>
      </c>
      <c r="O2571" s="813">
        <v>1</v>
      </c>
      <c r="P2571" s="729"/>
      <c r="Q2571" s="746">
        <v>0</v>
      </c>
      <c r="R2571" s="728"/>
      <c r="S2571" s="746">
        <v>0</v>
      </c>
      <c r="T2571" s="813"/>
      <c r="U2571" s="769">
        <v>0</v>
      </c>
    </row>
    <row r="2572" spans="1:21" ht="14.4" customHeight="1" x14ac:dyDescent="0.3">
      <c r="A2572" s="727">
        <v>32</v>
      </c>
      <c r="B2572" s="728" t="s">
        <v>2677</v>
      </c>
      <c r="C2572" s="728" t="s">
        <v>2683</v>
      </c>
      <c r="D2572" s="811" t="s">
        <v>5087</v>
      </c>
      <c r="E2572" s="812" t="s">
        <v>2714</v>
      </c>
      <c r="F2572" s="728" t="s">
        <v>2678</v>
      </c>
      <c r="G2572" s="728" t="s">
        <v>3454</v>
      </c>
      <c r="H2572" s="728" t="s">
        <v>661</v>
      </c>
      <c r="I2572" s="728" t="s">
        <v>2241</v>
      </c>
      <c r="J2572" s="728" t="s">
        <v>2242</v>
      </c>
      <c r="K2572" s="728" t="s">
        <v>2243</v>
      </c>
      <c r="L2572" s="729">
        <v>70.540000000000006</v>
      </c>
      <c r="M2572" s="729">
        <v>141.08000000000001</v>
      </c>
      <c r="N2572" s="728">
        <v>2</v>
      </c>
      <c r="O2572" s="813">
        <v>2</v>
      </c>
      <c r="P2572" s="729">
        <v>70.540000000000006</v>
      </c>
      <c r="Q2572" s="746">
        <v>0.5</v>
      </c>
      <c r="R2572" s="728">
        <v>1</v>
      </c>
      <c r="S2572" s="746">
        <v>0.5</v>
      </c>
      <c r="T2572" s="813">
        <v>1</v>
      </c>
      <c r="U2572" s="769">
        <v>0.5</v>
      </c>
    </row>
    <row r="2573" spans="1:21" ht="14.4" customHeight="1" x14ac:dyDescent="0.3">
      <c r="A2573" s="727">
        <v>32</v>
      </c>
      <c r="B2573" s="728" t="s">
        <v>2677</v>
      </c>
      <c r="C2573" s="728" t="s">
        <v>2683</v>
      </c>
      <c r="D2573" s="811" t="s">
        <v>5087</v>
      </c>
      <c r="E2573" s="812" t="s">
        <v>2714</v>
      </c>
      <c r="F2573" s="728" t="s">
        <v>2678</v>
      </c>
      <c r="G2573" s="728" t="s">
        <v>3454</v>
      </c>
      <c r="H2573" s="728" t="s">
        <v>661</v>
      </c>
      <c r="I2573" s="728" t="s">
        <v>3857</v>
      </c>
      <c r="J2573" s="728" t="s">
        <v>2242</v>
      </c>
      <c r="K2573" s="728" t="s">
        <v>3858</v>
      </c>
      <c r="L2573" s="729">
        <v>141.09</v>
      </c>
      <c r="M2573" s="729">
        <v>141.09</v>
      </c>
      <c r="N2573" s="728">
        <v>1</v>
      </c>
      <c r="O2573" s="813">
        <v>1</v>
      </c>
      <c r="P2573" s="729">
        <v>141.09</v>
      </c>
      <c r="Q2573" s="746">
        <v>1</v>
      </c>
      <c r="R2573" s="728">
        <v>1</v>
      </c>
      <c r="S2573" s="746">
        <v>1</v>
      </c>
      <c r="T2573" s="813">
        <v>1</v>
      </c>
      <c r="U2573" s="769">
        <v>1</v>
      </c>
    </row>
    <row r="2574" spans="1:21" ht="14.4" customHeight="1" x14ac:dyDescent="0.3">
      <c r="A2574" s="727">
        <v>32</v>
      </c>
      <c r="B2574" s="728" t="s">
        <v>2677</v>
      </c>
      <c r="C2574" s="728" t="s">
        <v>2683</v>
      </c>
      <c r="D2574" s="811" t="s">
        <v>5087</v>
      </c>
      <c r="E2574" s="812" t="s">
        <v>2714</v>
      </c>
      <c r="F2574" s="728" t="s">
        <v>2678</v>
      </c>
      <c r="G2574" s="728" t="s">
        <v>2745</v>
      </c>
      <c r="H2574" s="728" t="s">
        <v>568</v>
      </c>
      <c r="I2574" s="728" t="s">
        <v>4268</v>
      </c>
      <c r="J2574" s="728" t="s">
        <v>4269</v>
      </c>
      <c r="K2574" s="728" t="s">
        <v>3459</v>
      </c>
      <c r="L2574" s="729">
        <v>234.07</v>
      </c>
      <c r="M2574" s="729">
        <v>234.07</v>
      </c>
      <c r="N2574" s="728">
        <v>1</v>
      </c>
      <c r="O2574" s="813">
        <v>1</v>
      </c>
      <c r="P2574" s="729">
        <v>234.07</v>
      </c>
      <c r="Q2574" s="746">
        <v>1</v>
      </c>
      <c r="R2574" s="728">
        <v>1</v>
      </c>
      <c r="S2574" s="746">
        <v>1</v>
      </c>
      <c r="T2574" s="813">
        <v>1</v>
      </c>
      <c r="U2574" s="769">
        <v>1</v>
      </c>
    </row>
    <row r="2575" spans="1:21" ht="14.4" customHeight="1" x14ac:dyDescent="0.3">
      <c r="A2575" s="727">
        <v>32</v>
      </c>
      <c r="B2575" s="728" t="s">
        <v>2677</v>
      </c>
      <c r="C2575" s="728" t="s">
        <v>2683</v>
      </c>
      <c r="D2575" s="811" t="s">
        <v>5087</v>
      </c>
      <c r="E2575" s="812" t="s">
        <v>2714</v>
      </c>
      <c r="F2575" s="728" t="s">
        <v>2678</v>
      </c>
      <c r="G2575" s="728" t="s">
        <v>2940</v>
      </c>
      <c r="H2575" s="728" t="s">
        <v>568</v>
      </c>
      <c r="I2575" s="728" t="s">
        <v>3040</v>
      </c>
      <c r="J2575" s="728" t="s">
        <v>2942</v>
      </c>
      <c r="K2575" s="728" t="s">
        <v>2943</v>
      </c>
      <c r="L2575" s="729">
        <v>0</v>
      </c>
      <c r="M2575" s="729">
        <v>0</v>
      </c>
      <c r="N2575" s="728">
        <v>1</v>
      </c>
      <c r="O2575" s="813">
        <v>0.5</v>
      </c>
      <c r="P2575" s="729">
        <v>0</v>
      </c>
      <c r="Q2575" s="746"/>
      <c r="R2575" s="728">
        <v>1</v>
      </c>
      <c r="S2575" s="746">
        <v>1</v>
      </c>
      <c r="T2575" s="813">
        <v>0.5</v>
      </c>
      <c r="U2575" s="769">
        <v>1</v>
      </c>
    </row>
    <row r="2576" spans="1:21" ht="14.4" customHeight="1" x14ac:dyDescent="0.3">
      <c r="A2576" s="727">
        <v>32</v>
      </c>
      <c r="B2576" s="728" t="s">
        <v>2677</v>
      </c>
      <c r="C2576" s="728" t="s">
        <v>2683</v>
      </c>
      <c r="D2576" s="811" t="s">
        <v>5087</v>
      </c>
      <c r="E2576" s="812" t="s">
        <v>2714</v>
      </c>
      <c r="F2576" s="728" t="s">
        <v>2678</v>
      </c>
      <c r="G2576" s="728" t="s">
        <v>2940</v>
      </c>
      <c r="H2576" s="728" t="s">
        <v>568</v>
      </c>
      <c r="I2576" s="728" t="s">
        <v>4694</v>
      </c>
      <c r="J2576" s="728" t="s">
        <v>2942</v>
      </c>
      <c r="K2576" s="728" t="s">
        <v>2943</v>
      </c>
      <c r="L2576" s="729">
        <v>0</v>
      </c>
      <c r="M2576" s="729">
        <v>0</v>
      </c>
      <c r="N2576" s="728">
        <v>1</v>
      </c>
      <c r="O2576" s="813">
        <v>1</v>
      </c>
      <c r="P2576" s="729"/>
      <c r="Q2576" s="746"/>
      <c r="R2576" s="728"/>
      <c r="S2576" s="746">
        <v>0</v>
      </c>
      <c r="T2576" s="813"/>
      <c r="U2576" s="769">
        <v>0</v>
      </c>
    </row>
    <row r="2577" spans="1:21" ht="14.4" customHeight="1" x14ac:dyDescent="0.3">
      <c r="A2577" s="727">
        <v>32</v>
      </c>
      <c r="B2577" s="728" t="s">
        <v>2677</v>
      </c>
      <c r="C2577" s="728" t="s">
        <v>2683</v>
      </c>
      <c r="D2577" s="811" t="s">
        <v>5087</v>
      </c>
      <c r="E2577" s="812" t="s">
        <v>2714</v>
      </c>
      <c r="F2577" s="728" t="s">
        <v>2678</v>
      </c>
      <c r="G2577" s="728" t="s">
        <v>2940</v>
      </c>
      <c r="H2577" s="728" t="s">
        <v>568</v>
      </c>
      <c r="I2577" s="728" t="s">
        <v>3592</v>
      </c>
      <c r="J2577" s="728" t="s">
        <v>2942</v>
      </c>
      <c r="K2577" s="728" t="s">
        <v>3593</v>
      </c>
      <c r="L2577" s="729">
        <v>0</v>
      </c>
      <c r="M2577" s="729">
        <v>0</v>
      </c>
      <c r="N2577" s="728">
        <v>3</v>
      </c>
      <c r="O2577" s="813">
        <v>3</v>
      </c>
      <c r="P2577" s="729">
        <v>0</v>
      </c>
      <c r="Q2577" s="746"/>
      <c r="R2577" s="728">
        <v>2</v>
      </c>
      <c r="S2577" s="746">
        <v>0.66666666666666663</v>
      </c>
      <c r="T2577" s="813">
        <v>2</v>
      </c>
      <c r="U2577" s="769">
        <v>0.66666666666666663</v>
      </c>
    </row>
    <row r="2578" spans="1:21" ht="14.4" customHeight="1" x14ac:dyDescent="0.3">
      <c r="A2578" s="727">
        <v>32</v>
      </c>
      <c r="B2578" s="728" t="s">
        <v>2677</v>
      </c>
      <c r="C2578" s="728" t="s">
        <v>2683</v>
      </c>
      <c r="D2578" s="811" t="s">
        <v>5087</v>
      </c>
      <c r="E2578" s="812" t="s">
        <v>2714</v>
      </c>
      <c r="F2578" s="728" t="s">
        <v>2678</v>
      </c>
      <c r="G2578" s="728" t="s">
        <v>2746</v>
      </c>
      <c r="H2578" s="728" t="s">
        <v>568</v>
      </c>
      <c r="I2578" s="728" t="s">
        <v>3041</v>
      </c>
      <c r="J2578" s="728" t="s">
        <v>2231</v>
      </c>
      <c r="K2578" s="728" t="s">
        <v>2232</v>
      </c>
      <c r="L2578" s="729">
        <v>170.52</v>
      </c>
      <c r="M2578" s="729">
        <v>682.08</v>
      </c>
      <c r="N2578" s="728">
        <v>4</v>
      </c>
      <c r="O2578" s="813">
        <v>4</v>
      </c>
      <c r="P2578" s="729">
        <v>341.04</v>
      </c>
      <c r="Q2578" s="746">
        <v>0.5</v>
      </c>
      <c r="R2578" s="728">
        <v>2</v>
      </c>
      <c r="S2578" s="746">
        <v>0.5</v>
      </c>
      <c r="T2578" s="813">
        <v>2</v>
      </c>
      <c r="U2578" s="769">
        <v>0.5</v>
      </c>
    </row>
    <row r="2579" spans="1:21" ht="14.4" customHeight="1" x14ac:dyDescent="0.3">
      <c r="A2579" s="727">
        <v>32</v>
      </c>
      <c r="B2579" s="728" t="s">
        <v>2677</v>
      </c>
      <c r="C2579" s="728" t="s">
        <v>2683</v>
      </c>
      <c r="D2579" s="811" t="s">
        <v>5087</v>
      </c>
      <c r="E2579" s="812" t="s">
        <v>2714</v>
      </c>
      <c r="F2579" s="728" t="s">
        <v>2678</v>
      </c>
      <c r="G2579" s="728" t="s">
        <v>2746</v>
      </c>
      <c r="H2579" s="728" t="s">
        <v>568</v>
      </c>
      <c r="I2579" s="728" t="s">
        <v>2230</v>
      </c>
      <c r="J2579" s="728" t="s">
        <v>2231</v>
      </c>
      <c r="K2579" s="728" t="s">
        <v>2232</v>
      </c>
      <c r="L2579" s="729">
        <v>170.52</v>
      </c>
      <c r="M2579" s="729">
        <v>1193.6400000000001</v>
      </c>
      <c r="N2579" s="728">
        <v>7</v>
      </c>
      <c r="O2579" s="813">
        <v>6.5</v>
      </c>
      <c r="P2579" s="729">
        <v>511.56000000000006</v>
      </c>
      <c r="Q2579" s="746">
        <v>0.4285714285714286</v>
      </c>
      <c r="R2579" s="728">
        <v>3</v>
      </c>
      <c r="S2579" s="746">
        <v>0.42857142857142855</v>
      </c>
      <c r="T2579" s="813">
        <v>3</v>
      </c>
      <c r="U2579" s="769">
        <v>0.46153846153846156</v>
      </c>
    </row>
    <row r="2580" spans="1:21" ht="14.4" customHeight="1" x14ac:dyDescent="0.3">
      <c r="A2580" s="727">
        <v>32</v>
      </c>
      <c r="B2580" s="728" t="s">
        <v>2677</v>
      </c>
      <c r="C2580" s="728" t="s">
        <v>2683</v>
      </c>
      <c r="D2580" s="811" t="s">
        <v>5087</v>
      </c>
      <c r="E2580" s="812" t="s">
        <v>2714</v>
      </c>
      <c r="F2580" s="728" t="s">
        <v>2678</v>
      </c>
      <c r="G2580" s="728" t="s">
        <v>2746</v>
      </c>
      <c r="H2580" s="728" t="s">
        <v>568</v>
      </c>
      <c r="I2580" s="728" t="s">
        <v>2794</v>
      </c>
      <c r="J2580" s="728" t="s">
        <v>2231</v>
      </c>
      <c r="K2580" s="728" t="s">
        <v>2757</v>
      </c>
      <c r="L2580" s="729">
        <v>238.72</v>
      </c>
      <c r="M2580" s="729">
        <v>954.88</v>
      </c>
      <c r="N2580" s="728">
        <v>4</v>
      </c>
      <c r="O2580" s="813">
        <v>2.5</v>
      </c>
      <c r="P2580" s="729">
        <v>716.16</v>
      </c>
      <c r="Q2580" s="746">
        <v>0.75</v>
      </c>
      <c r="R2580" s="728">
        <v>3</v>
      </c>
      <c r="S2580" s="746">
        <v>0.75</v>
      </c>
      <c r="T2580" s="813">
        <v>2</v>
      </c>
      <c r="U2580" s="769">
        <v>0.8</v>
      </c>
    </row>
    <row r="2581" spans="1:21" ht="14.4" customHeight="1" x14ac:dyDescent="0.3">
      <c r="A2581" s="727">
        <v>32</v>
      </c>
      <c r="B2581" s="728" t="s">
        <v>2677</v>
      </c>
      <c r="C2581" s="728" t="s">
        <v>2683</v>
      </c>
      <c r="D2581" s="811" t="s">
        <v>5087</v>
      </c>
      <c r="E2581" s="812" t="s">
        <v>2714</v>
      </c>
      <c r="F2581" s="728" t="s">
        <v>2678</v>
      </c>
      <c r="G2581" s="728" t="s">
        <v>2750</v>
      </c>
      <c r="H2581" s="728" t="s">
        <v>661</v>
      </c>
      <c r="I2581" s="728" t="s">
        <v>3934</v>
      </c>
      <c r="J2581" s="728" t="s">
        <v>1315</v>
      </c>
      <c r="K2581" s="728" t="s">
        <v>3935</v>
      </c>
      <c r="L2581" s="729">
        <v>0</v>
      </c>
      <c r="M2581" s="729">
        <v>0</v>
      </c>
      <c r="N2581" s="728">
        <v>2</v>
      </c>
      <c r="O2581" s="813">
        <v>1</v>
      </c>
      <c r="P2581" s="729">
        <v>0</v>
      </c>
      <c r="Q2581" s="746"/>
      <c r="R2581" s="728">
        <v>2</v>
      </c>
      <c r="S2581" s="746">
        <v>1</v>
      </c>
      <c r="T2581" s="813">
        <v>1</v>
      </c>
      <c r="U2581" s="769">
        <v>1</v>
      </c>
    </row>
    <row r="2582" spans="1:21" ht="14.4" customHeight="1" x14ac:dyDescent="0.3">
      <c r="A2582" s="727">
        <v>32</v>
      </c>
      <c r="B2582" s="728" t="s">
        <v>2677</v>
      </c>
      <c r="C2582" s="728" t="s">
        <v>2683</v>
      </c>
      <c r="D2582" s="811" t="s">
        <v>5087</v>
      </c>
      <c r="E2582" s="812" t="s">
        <v>2714</v>
      </c>
      <c r="F2582" s="728" t="s">
        <v>2678</v>
      </c>
      <c r="G2582" s="728" t="s">
        <v>2750</v>
      </c>
      <c r="H2582" s="728" t="s">
        <v>661</v>
      </c>
      <c r="I2582" s="728" t="s">
        <v>2609</v>
      </c>
      <c r="J2582" s="728" t="s">
        <v>1315</v>
      </c>
      <c r="K2582" s="728" t="s">
        <v>2610</v>
      </c>
      <c r="L2582" s="729">
        <v>0</v>
      </c>
      <c r="M2582" s="729">
        <v>0</v>
      </c>
      <c r="N2582" s="728">
        <v>2</v>
      </c>
      <c r="O2582" s="813">
        <v>1</v>
      </c>
      <c r="P2582" s="729">
        <v>0</v>
      </c>
      <c r="Q2582" s="746"/>
      <c r="R2582" s="728">
        <v>1</v>
      </c>
      <c r="S2582" s="746">
        <v>0.5</v>
      </c>
      <c r="T2582" s="813">
        <v>0.5</v>
      </c>
      <c r="U2582" s="769">
        <v>0.5</v>
      </c>
    </row>
    <row r="2583" spans="1:21" ht="14.4" customHeight="1" x14ac:dyDescent="0.3">
      <c r="A2583" s="727">
        <v>32</v>
      </c>
      <c r="B2583" s="728" t="s">
        <v>2677</v>
      </c>
      <c r="C2583" s="728" t="s">
        <v>2683</v>
      </c>
      <c r="D2583" s="811" t="s">
        <v>5087</v>
      </c>
      <c r="E2583" s="812" t="s">
        <v>2714</v>
      </c>
      <c r="F2583" s="728" t="s">
        <v>2678</v>
      </c>
      <c r="G2583" s="728" t="s">
        <v>2750</v>
      </c>
      <c r="H2583" s="728" t="s">
        <v>661</v>
      </c>
      <c r="I2583" s="728" t="s">
        <v>2405</v>
      </c>
      <c r="J2583" s="728" t="s">
        <v>1315</v>
      </c>
      <c r="K2583" s="728" t="s">
        <v>2187</v>
      </c>
      <c r="L2583" s="729">
        <v>69.16</v>
      </c>
      <c r="M2583" s="729">
        <v>138.32</v>
      </c>
      <c r="N2583" s="728">
        <v>2</v>
      </c>
      <c r="O2583" s="813">
        <v>1.5</v>
      </c>
      <c r="P2583" s="729"/>
      <c r="Q2583" s="746">
        <v>0</v>
      </c>
      <c r="R2583" s="728"/>
      <c r="S2583" s="746">
        <v>0</v>
      </c>
      <c r="T2583" s="813"/>
      <c r="U2583" s="769">
        <v>0</v>
      </c>
    </row>
    <row r="2584" spans="1:21" ht="14.4" customHeight="1" x14ac:dyDescent="0.3">
      <c r="A2584" s="727">
        <v>32</v>
      </c>
      <c r="B2584" s="728" t="s">
        <v>2677</v>
      </c>
      <c r="C2584" s="728" t="s">
        <v>2683</v>
      </c>
      <c r="D2584" s="811" t="s">
        <v>5087</v>
      </c>
      <c r="E2584" s="812" t="s">
        <v>2714</v>
      </c>
      <c r="F2584" s="728" t="s">
        <v>2678</v>
      </c>
      <c r="G2584" s="728" t="s">
        <v>2800</v>
      </c>
      <c r="H2584" s="728" t="s">
        <v>661</v>
      </c>
      <c r="I2584" s="728" t="s">
        <v>2801</v>
      </c>
      <c r="J2584" s="728" t="s">
        <v>761</v>
      </c>
      <c r="K2584" s="728" t="s">
        <v>2547</v>
      </c>
      <c r="L2584" s="729">
        <v>170.32</v>
      </c>
      <c r="M2584" s="729">
        <v>170.32</v>
      </c>
      <c r="N2584" s="728">
        <v>1</v>
      </c>
      <c r="O2584" s="813">
        <v>0.5</v>
      </c>
      <c r="P2584" s="729">
        <v>170.32</v>
      </c>
      <c r="Q2584" s="746">
        <v>1</v>
      </c>
      <c r="R2584" s="728">
        <v>1</v>
      </c>
      <c r="S2584" s="746">
        <v>1</v>
      </c>
      <c r="T2584" s="813">
        <v>0.5</v>
      </c>
      <c r="U2584" s="769">
        <v>1</v>
      </c>
    </row>
    <row r="2585" spans="1:21" ht="14.4" customHeight="1" x14ac:dyDescent="0.3">
      <c r="A2585" s="727">
        <v>32</v>
      </c>
      <c r="B2585" s="728" t="s">
        <v>2677</v>
      </c>
      <c r="C2585" s="728" t="s">
        <v>2683</v>
      </c>
      <c r="D2585" s="811" t="s">
        <v>5087</v>
      </c>
      <c r="E2585" s="812" t="s">
        <v>2714</v>
      </c>
      <c r="F2585" s="728" t="s">
        <v>2678</v>
      </c>
      <c r="G2585" s="728" t="s">
        <v>3460</v>
      </c>
      <c r="H2585" s="728" t="s">
        <v>568</v>
      </c>
      <c r="I2585" s="728" t="s">
        <v>4169</v>
      </c>
      <c r="J2585" s="728" t="s">
        <v>3462</v>
      </c>
      <c r="K2585" s="728" t="s">
        <v>4168</v>
      </c>
      <c r="L2585" s="729">
        <v>718.91</v>
      </c>
      <c r="M2585" s="729">
        <v>718.91</v>
      </c>
      <c r="N2585" s="728">
        <v>1</v>
      </c>
      <c r="O2585" s="813">
        <v>0.5</v>
      </c>
      <c r="P2585" s="729">
        <v>718.91</v>
      </c>
      <c r="Q2585" s="746">
        <v>1</v>
      </c>
      <c r="R2585" s="728">
        <v>1</v>
      </c>
      <c r="S2585" s="746">
        <v>1</v>
      </c>
      <c r="T2585" s="813">
        <v>0.5</v>
      </c>
      <c r="U2585" s="769">
        <v>1</v>
      </c>
    </row>
    <row r="2586" spans="1:21" ht="14.4" customHeight="1" x14ac:dyDescent="0.3">
      <c r="A2586" s="727">
        <v>32</v>
      </c>
      <c r="B2586" s="728" t="s">
        <v>2677</v>
      </c>
      <c r="C2586" s="728" t="s">
        <v>2683</v>
      </c>
      <c r="D2586" s="811" t="s">
        <v>5087</v>
      </c>
      <c r="E2586" s="812" t="s">
        <v>2714</v>
      </c>
      <c r="F2586" s="728" t="s">
        <v>2678</v>
      </c>
      <c r="G2586" s="728" t="s">
        <v>3460</v>
      </c>
      <c r="H2586" s="728" t="s">
        <v>568</v>
      </c>
      <c r="I2586" s="728" t="s">
        <v>3464</v>
      </c>
      <c r="J2586" s="728" t="s">
        <v>3462</v>
      </c>
      <c r="K2586" s="728" t="s">
        <v>3465</v>
      </c>
      <c r="L2586" s="729">
        <v>1437.8</v>
      </c>
      <c r="M2586" s="729">
        <v>5751.2</v>
      </c>
      <c r="N2586" s="728">
        <v>4</v>
      </c>
      <c r="O2586" s="813">
        <v>1.5</v>
      </c>
      <c r="P2586" s="729">
        <v>5751.2</v>
      </c>
      <c r="Q2586" s="746">
        <v>1</v>
      </c>
      <c r="R2586" s="728">
        <v>4</v>
      </c>
      <c r="S2586" s="746">
        <v>1</v>
      </c>
      <c r="T2586" s="813">
        <v>1.5</v>
      </c>
      <c r="U2586" s="769">
        <v>1</v>
      </c>
    </row>
    <row r="2587" spans="1:21" ht="14.4" customHeight="1" x14ac:dyDescent="0.3">
      <c r="A2587" s="727">
        <v>32</v>
      </c>
      <c r="B2587" s="728" t="s">
        <v>2677</v>
      </c>
      <c r="C2587" s="728" t="s">
        <v>2683</v>
      </c>
      <c r="D2587" s="811" t="s">
        <v>5087</v>
      </c>
      <c r="E2587" s="812" t="s">
        <v>2714</v>
      </c>
      <c r="F2587" s="728" t="s">
        <v>2678</v>
      </c>
      <c r="G2587" s="728" t="s">
        <v>3460</v>
      </c>
      <c r="H2587" s="728" t="s">
        <v>568</v>
      </c>
      <c r="I2587" s="728" t="s">
        <v>3466</v>
      </c>
      <c r="J2587" s="728" t="s">
        <v>3462</v>
      </c>
      <c r="K2587" s="728" t="s">
        <v>3467</v>
      </c>
      <c r="L2587" s="729">
        <v>1437.8</v>
      </c>
      <c r="M2587" s="729">
        <v>1437.8</v>
      </c>
      <c r="N2587" s="728">
        <v>1</v>
      </c>
      <c r="O2587" s="813">
        <v>1</v>
      </c>
      <c r="P2587" s="729">
        <v>1437.8</v>
      </c>
      <c r="Q2587" s="746">
        <v>1</v>
      </c>
      <c r="R2587" s="728">
        <v>1</v>
      </c>
      <c r="S2587" s="746">
        <v>1</v>
      </c>
      <c r="T2587" s="813">
        <v>1</v>
      </c>
      <c r="U2587" s="769">
        <v>1</v>
      </c>
    </row>
    <row r="2588" spans="1:21" ht="14.4" customHeight="1" x14ac:dyDescent="0.3">
      <c r="A2588" s="727">
        <v>32</v>
      </c>
      <c r="B2588" s="728" t="s">
        <v>2677</v>
      </c>
      <c r="C2588" s="728" t="s">
        <v>2683</v>
      </c>
      <c r="D2588" s="811" t="s">
        <v>5087</v>
      </c>
      <c r="E2588" s="812" t="s">
        <v>2714</v>
      </c>
      <c r="F2588" s="728" t="s">
        <v>2678</v>
      </c>
      <c r="G2588" s="728" t="s">
        <v>3460</v>
      </c>
      <c r="H2588" s="728" t="s">
        <v>568</v>
      </c>
      <c r="I2588" s="728" t="s">
        <v>4695</v>
      </c>
      <c r="J2588" s="728" t="s">
        <v>1899</v>
      </c>
      <c r="K2588" s="728" t="s">
        <v>4696</v>
      </c>
      <c r="L2588" s="729">
        <v>0</v>
      </c>
      <c r="M2588" s="729">
        <v>0</v>
      </c>
      <c r="N2588" s="728">
        <v>1</v>
      </c>
      <c r="O2588" s="813">
        <v>1</v>
      </c>
      <c r="P2588" s="729"/>
      <c r="Q2588" s="746"/>
      <c r="R2588" s="728"/>
      <c r="S2588" s="746">
        <v>0</v>
      </c>
      <c r="T2588" s="813"/>
      <c r="U2588" s="769">
        <v>0</v>
      </c>
    </row>
    <row r="2589" spans="1:21" ht="14.4" customHeight="1" x14ac:dyDescent="0.3">
      <c r="A2589" s="727">
        <v>32</v>
      </c>
      <c r="B2589" s="728" t="s">
        <v>2677</v>
      </c>
      <c r="C2589" s="728" t="s">
        <v>2683</v>
      </c>
      <c r="D2589" s="811" t="s">
        <v>5087</v>
      </c>
      <c r="E2589" s="812" t="s">
        <v>2714</v>
      </c>
      <c r="F2589" s="728" t="s">
        <v>2678</v>
      </c>
      <c r="G2589" s="728" t="s">
        <v>4697</v>
      </c>
      <c r="H2589" s="728" t="s">
        <v>568</v>
      </c>
      <c r="I2589" s="728" t="s">
        <v>4698</v>
      </c>
      <c r="J2589" s="728" t="s">
        <v>4699</v>
      </c>
      <c r="K2589" s="728" t="s">
        <v>4700</v>
      </c>
      <c r="L2589" s="729">
        <v>5336.52</v>
      </c>
      <c r="M2589" s="729">
        <v>133413.00000000006</v>
      </c>
      <c r="N2589" s="728">
        <v>25</v>
      </c>
      <c r="O2589" s="813">
        <v>10.5</v>
      </c>
      <c r="P2589" s="729">
        <v>133413.00000000006</v>
      </c>
      <c r="Q2589" s="746">
        <v>1</v>
      </c>
      <c r="R2589" s="728">
        <v>25</v>
      </c>
      <c r="S2589" s="746">
        <v>1</v>
      </c>
      <c r="T2589" s="813">
        <v>10.5</v>
      </c>
      <c r="U2589" s="769">
        <v>1</v>
      </c>
    </row>
    <row r="2590" spans="1:21" ht="14.4" customHeight="1" x14ac:dyDescent="0.3">
      <c r="A2590" s="727">
        <v>32</v>
      </c>
      <c r="B2590" s="728" t="s">
        <v>2677</v>
      </c>
      <c r="C2590" s="728" t="s">
        <v>2683</v>
      </c>
      <c r="D2590" s="811" t="s">
        <v>5087</v>
      </c>
      <c r="E2590" s="812" t="s">
        <v>2714</v>
      </c>
      <c r="F2590" s="728" t="s">
        <v>2678</v>
      </c>
      <c r="G2590" s="728" t="s">
        <v>2802</v>
      </c>
      <c r="H2590" s="728" t="s">
        <v>568</v>
      </c>
      <c r="I2590" s="728" t="s">
        <v>3296</v>
      </c>
      <c r="J2590" s="728" t="s">
        <v>805</v>
      </c>
      <c r="K2590" s="728" t="s">
        <v>3198</v>
      </c>
      <c r="L2590" s="729">
        <v>91.11</v>
      </c>
      <c r="M2590" s="729">
        <v>182.22</v>
      </c>
      <c r="N2590" s="728">
        <v>2</v>
      </c>
      <c r="O2590" s="813">
        <v>1</v>
      </c>
      <c r="P2590" s="729"/>
      <c r="Q2590" s="746">
        <v>0</v>
      </c>
      <c r="R2590" s="728"/>
      <c r="S2590" s="746">
        <v>0</v>
      </c>
      <c r="T2590" s="813"/>
      <c r="U2590" s="769">
        <v>0</v>
      </c>
    </row>
    <row r="2591" spans="1:21" ht="14.4" customHeight="1" x14ac:dyDescent="0.3">
      <c r="A2591" s="727">
        <v>32</v>
      </c>
      <c r="B2591" s="728" t="s">
        <v>2677</v>
      </c>
      <c r="C2591" s="728" t="s">
        <v>2683</v>
      </c>
      <c r="D2591" s="811" t="s">
        <v>5087</v>
      </c>
      <c r="E2591" s="812" t="s">
        <v>2714</v>
      </c>
      <c r="F2591" s="728" t="s">
        <v>2678</v>
      </c>
      <c r="G2591" s="728" t="s">
        <v>2802</v>
      </c>
      <c r="H2591" s="728" t="s">
        <v>568</v>
      </c>
      <c r="I2591" s="728" t="s">
        <v>2803</v>
      </c>
      <c r="J2591" s="728" t="s">
        <v>805</v>
      </c>
      <c r="K2591" s="728" t="s">
        <v>2804</v>
      </c>
      <c r="L2591" s="729">
        <v>45.56</v>
      </c>
      <c r="M2591" s="729">
        <v>45.56</v>
      </c>
      <c r="N2591" s="728">
        <v>1</v>
      </c>
      <c r="O2591" s="813">
        <v>1</v>
      </c>
      <c r="P2591" s="729">
        <v>45.56</v>
      </c>
      <c r="Q2591" s="746">
        <v>1</v>
      </c>
      <c r="R2591" s="728">
        <v>1</v>
      </c>
      <c r="S2591" s="746">
        <v>1</v>
      </c>
      <c r="T2591" s="813">
        <v>1</v>
      </c>
      <c r="U2591" s="769">
        <v>1</v>
      </c>
    </row>
    <row r="2592" spans="1:21" ht="14.4" customHeight="1" x14ac:dyDescent="0.3">
      <c r="A2592" s="727">
        <v>32</v>
      </c>
      <c r="B2592" s="728" t="s">
        <v>2677</v>
      </c>
      <c r="C2592" s="728" t="s">
        <v>2683</v>
      </c>
      <c r="D2592" s="811" t="s">
        <v>5087</v>
      </c>
      <c r="E2592" s="812" t="s">
        <v>2714</v>
      </c>
      <c r="F2592" s="728" t="s">
        <v>2678</v>
      </c>
      <c r="G2592" s="728" t="s">
        <v>2802</v>
      </c>
      <c r="H2592" s="728" t="s">
        <v>568</v>
      </c>
      <c r="I2592" s="728" t="s">
        <v>3297</v>
      </c>
      <c r="J2592" s="728" t="s">
        <v>805</v>
      </c>
      <c r="K2592" s="728" t="s">
        <v>3198</v>
      </c>
      <c r="L2592" s="729">
        <v>91.11</v>
      </c>
      <c r="M2592" s="729">
        <v>91.11</v>
      </c>
      <c r="N2592" s="728">
        <v>1</v>
      </c>
      <c r="O2592" s="813">
        <v>1</v>
      </c>
      <c r="P2592" s="729"/>
      <c r="Q2592" s="746">
        <v>0</v>
      </c>
      <c r="R2592" s="728"/>
      <c r="S2592" s="746">
        <v>0</v>
      </c>
      <c r="T2592" s="813"/>
      <c r="U2592" s="769">
        <v>0</v>
      </c>
    </row>
    <row r="2593" spans="1:21" ht="14.4" customHeight="1" x14ac:dyDescent="0.3">
      <c r="A2593" s="727">
        <v>32</v>
      </c>
      <c r="B2593" s="728" t="s">
        <v>2677</v>
      </c>
      <c r="C2593" s="728" t="s">
        <v>2683</v>
      </c>
      <c r="D2593" s="811" t="s">
        <v>5087</v>
      </c>
      <c r="E2593" s="812" t="s">
        <v>2714</v>
      </c>
      <c r="F2593" s="728" t="s">
        <v>2678</v>
      </c>
      <c r="G2593" s="728" t="s">
        <v>4701</v>
      </c>
      <c r="H2593" s="728" t="s">
        <v>568</v>
      </c>
      <c r="I2593" s="728" t="s">
        <v>4702</v>
      </c>
      <c r="J2593" s="728" t="s">
        <v>4703</v>
      </c>
      <c r="K2593" s="728" t="s">
        <v>3411</v>
      </c>
      <c r="L2593" s="729">
        <v>15.46</v>
      </c>
      <c r="M2593" s="729">
        <v>30.92</v>
      </c>
      <c r="N2593" s="728">
        <v>2</v>
      </c>
      <c r="O2593" s="813">
        <v>1</v>
      </c>
      <c r="P2593" s="729">
        <v>30.92</v>
      </c>
      <c r="Q2593" s="746">
        <v>1</v>
      </c>
      <c r="R2593" s="728">
        <v>2</v>
      </c>
      <c r="S2593" s="746">
        <v>1</v>
      </c>
      <c r="T2593" s="813">
        <v>1</v>
      </c>
      <c r="U2593" s="769">
        <v>1</v>
      </c>
    </row>
    <row r="2594" spans="1:21" ht="14.4" customHeight="1" x14ac:dyDescent="0.3">
      <c r="A2594" s="727">
        <v>32</v>
      </c>
      <c r="B2594" s="728" t="s">
        <v>2677</v>
      </c>
      <c r="C2594" s="728" t="s">
        <v>2683</v>
      </c>
      <c r="D2594" s="811" t="s">
        <v>5087</v>
      </c>
      <c r="E2594" s="812" t="s">
        <v>2714</v>
      </c>
      <c r="F2594" s="728" t="s">
        <v>2678</v>
      </c>
      <c r="G2594" s="728" t="s">
        <v>4304</v>
      </c>
      <c r="H2594" s="728" t="s">
        <v>568</v>
      </c>
      <c r="I2594" s="728" t="s">
        <v>4704</v>
      </c>
      <c r="J2594" s="728" t="s">
        <v>4306</v>
      </c>
      <c r="K2594" s="728" t="s">
        <v>4705</v>
      </c>
      <c r="L2594" s="729">
        <v>1065.51</v>
      </c>
      <c r="M2594" s="729">
        <v>1065.51</v>
      </c>
      <c r="N2594" s="728">
        <v>1</v>
      </c>
      <c r="O2594" s="813">
        <v>0.5</v>
      </c>
      <c r="P2594" s="729">
        <v>1065.51</v>
      </c>
      <c r="Q2594" s="746">
        <v>1</v>
      </c>
      <c r="R2594" s="728">
        <v>1</v>
      </c>
      <c r="S2594" s="746">
        <v>1</v>
      </c>
      <c r="T2594" s="813">
        <v>0.5</v>
      </c>
      <c r="U2594" s="769">
        <v>1</v>
      </c>
    </row>
    <row r="2595" spans="1:21" ht="14.4" customHeight="1" x14ac:dyDescent="0.3">
      <c r="A2595" s="727">
        <v>32</v>
      </c>
      <c r="B2595" s="728" t="s">
        <v>2677</v>
      </c>
      <c r="C2595" s="728" t="s">
        <v>2683</v>
      </c>
      <c r="D2595" s="811" t="s">
        <v>5087</v>
      </c>
      <c r="E2595" s="812" t="s">
        <v>2714</v>
      </c>
      <c r="F2595" s="728" t="s">
        <v>2678</v>
      </c>
      <c r="G2595" s="728" t="s">
        <v>4180</v>
      </c>
      <c r="H2595" s="728" t="s">
        <v>661</v>
      </c>
      <c r="I2595" s="728" t="s">
        <v>4313</v>
      </c>
      <c r="J2595" s="728" t="s">
        <v>4314</v>
      </c>
      <c r="K2595" s="728" t="s">
        <v>4315</v>
      </c>
      <c r="L2595" s="729">
        <v>621.88</v>
      </c>
      <c r="M2595" s="729">
        <v>621.88</v>
      </c>
      <c r="N2595" s="728">
        <v>1</v>
      </c>
      <c r="O2595" s="813">
        <v>0.5</v>
      </c>
      <c r="P2595" s="729">
        <v>621.88</v>
      </c>
      <c r="Q2595" s="746">
        <v>1</v>
      </c>
      <c r="R2595" s="728">
        <v>1</v>
      </c>
      <c r="S2595" s="746">
        <v>1</v>
      </c>
      <c r="T2595" s="813">
        <v>0.5</v>
      </c>
      <c r="U2595" s="769">
        <v>1</v>
      </c>
    </row>
    <row r="2596" spans="1:21" ht="14.4" customHeight="1" x14ac:dyDescent="0.3">
      <c r="A2596" s="727">
        <v>32</v>
      </c>
      <c r="B2596" s="728" t="s">
        <v>2677</v>
      </c>
      <c r="C2596" s="728" t="s">
        <v>2683</v>
      </c>
      <c r="D2596" s="811" t="s">
        <v>5087</v>
      </c>
      <c r="E2596" s="812" t="s">
        <v>2714</v>
      </c>
      <c r="F2596" s="728" t="s">
        <v>2678</v>
      </c>
      <c r="G2596" s="728" t="s">
        <v>4180</v>
      </c>
      <c r="H2596" s="728" t="s">
        <v>568</v>
      </c>
      <c r="I2596" s="728" t="s">
        <v>4316</v>
      </c>
      <c r="J2596" s="728" t="s">
        <v>4309</v>
      </c>
      <c r="K2596" s="728" t="s">
        <v>4317</v>
      </c>
      <c r="L2596" s="729">
        <v>416.52</v>
      </c>
      <c r="M2596" s="729">
        <v>416.52</v>
      </c>
      <c r="N2596" s="728">
        <v>1</v>
      </c>
      <c r="O2596" s="813">
        <v>0.5</v>
      </c>
      <c r="P2596" s="729">
        <v>416.52</v>
      </c>
      <c r="Q2596" s="746">
        <v>1</v>
      </c>
      <c r="R2596" s="728">
        <v>1</v>
      </c>
      <c r="S2596" s="746">
        <v>1</v>
      </c>
      <c r="T2596" s="813">
        <v>0.5</v>
      </c>
      <c r="U2596" s="769">
        <v>1</v>
      </c>
    </row>
    <row r="2597" spans="1:21" ht="14.4" customHeight="1" x14ac:dyDescent="0.3">
      <c r="A2597" s="727">
        <v>32</v>
      </c>
      <c r="B2597" s="728" t="s">
        <v>2677</v>
      </c>
      <c r="C2597" s="728" t="s">
        <v>2683</v>
      </c>
      <c r="D2597" s="811" t="s">
        <v>5087</v>
      </c>
      <c r="E2597" s="812" t="s">
        <v>2714</v>
      </c>
      <c r="F2597" s="728" t="s">
        <v>2678</v>
      </c>
      <c r="G2597" s="728" t="s">
        <v>4180</v>
      </c>
      <c r="H2597" s="728" t="s">
        <v>661</v>
      </c>
      <c r="I2597" s="728" t="s">
        <v>4706</v>
      </c>
      <c r="J2597" s="728" t="s">
        <v>4314</v>
      </c>
      <c r="K2597" s="728" t="s">
        <v>4315</v>
      </c>
      <c r="L2597" s="729">
        <v>621.88</v>
      </c>
      <c r="M2597" s="729">
        <v>1243.76</v>
      </c>
      <c r="N2597" s="728">
        <v>2</v>
      </c>
      <c r="O2597" s="813">
        <v>1</v>
      </c>
      <c r="P2597" s="729">
        <v>1243.76</v>
      </c>
      <c r="Q2597" s="746">
        <v>1</v>
      </c>
      <c r="R2597" s="728">
        <v>2</v>
      </c>
      <c r="S2597" s="746">
        <v>1</v>
      </c>
      <c r="T2597" s="813">
        <v>1</v>
      </c>
      <c r="U2597" s="769">
        <v>1</v>
      </c>
    </row>
    <row r="2598" spans="1:21" ht="14.4" customHeight="1" x14ac:dyDescent="0.3">
      <c r="A2598" s="727">
        <v>32</v>
      </c>
      <c r="B2598" s="728" t="s">
        <v>2677</v>
      </c>
      <c r="C2598" s="728" t="s">
        <v>2683</v>
      </c>
      <c r="D2598" s="811" t="s">
        <v>5087</v>
      </c>
      <c r="E2598" s="812" t="s">
        <v>2714</v>
      </c>
      <c r="F2598" s="728" t="s">
        <v>2678</v>
      </c>
      <c r="G2598" s="728" t="s">
        <v>2751</v>
      </c>
      <c r="H2598" s="728" t="s">
        <v>568</v>
      </c>
      <c r="I2598" s="728" t="s">
        <v>3057</v>
      </c>
      <c r="J2598" s="728" t="s">
        <v>2997</v>
      </c>
      <c r="K2598" s="728" t="s">
        <v>3058</v>
      </c>
      <c r="L2598" s="729">
        <v>211.61</v>
      </c>
      <c r="M2598" s="729">
        <v>211.61</v>
      </c>
      <c r="N2598" s="728">
        <v>1</v>
      </c>
      <c r="O2598" s="813">
        <v>1</v>
      </c>
      <c r="P2598" s="729"/>
      <c r="Q2598" s="746">
        <v>0</v>
      </c>
      <c r="R2598" s="728"/>
      <c r="S2598" s="746">
        <v>0</v>
      </c>
      <c r="T2598" s="813"/>
      <c r="U2598" s="769">
        <v>0</v>
      </c>
    </row>
    <row r="2599" spans="1:21" ht="14.4" customHeight="1" x14ac:dyDescent="0.3">
      <c r="A2599" s="727">
        <v>32</v>
      </c>
      <c r="B2599" s="728" t="s">
        <v>2677</v>
      </c>
      <c r="C2599" s="728" t="s">
        <v>2683</v>
      </c>
      <c r="D2599" s="811" t="s">
        <v>5087</v>
      </c>
      <c r="E2599" s="812" t="s">
        <v>2714</v>
      </c>
      <c r="F2599" s="728" t="s">
        <v>2678</v>
      </c>
      <c r="G2599" s="728" t="s">
        <v>2751</v>
      </c>
      <c r="H2599" s="728" t="s">
        <v>661</v>
      </c>
      <c r="I2599" s="728" t="s">
        <v>2883</v>
      </c>
      <c r="J2599" s="728" t="s">
        <v>2261</v>
      </c>
      <c r="K2599" s="728" t="s">
        <v>2884</v>
      </c>
      <c r="L2599" s="729">
        <v>525.16999999999996</v>
      </c>
      <c r="M2599" s="729">
        <v>1575.5099999999998</v>
      </c>
      <c r="N2599" s="728">
        <v>3</v>
      </c>
      <c r="O2599" s="813">
        <v>2</v>
      </c>
      <c r="P2599" s="729">
        <v>1050.3399999999999</v>
      </c>
      <c r="Q2599" s="746">
        <v>0.66666666666666674</v>
      </c>
      <c r="R2599" s="728">
        <v>2</v>
      </c>
      <c r="S2599" s="746">
        <v>0.66666666666666663</v>
      </c>
      <c r="T2599" s="813">
        <v>1.5</v>
      </c>
      <c r="U2599" s="769">
        <v>0.75</v>
      </c>
    </row>
    <row r="2600" spans="1:21" ht="14.4" customHeight="1" x14ac:dyDescent="0.3">
      <c r="A2600" s="727">
        <v>32</v>
      </c>
      <c r="B2600" s="728" t="s">
        <v>2677</v>
      </c>
      <c r="C2600" s="728" t="s">
        <v>2683</v>
      </c>
      <c r="D2600" s="811" t="s">
        <v>5087</v>
      </c>
      <c r="E2600" s="812" t="s">
        <v>2714</v>
      </c>
      <c r="F2600" s="728" t="s">
        <v>2678</v>
      </c>
      <c r="G2600" s="728" t="s">
        <v>2751</v>
      </c>
      <c r="H2600" s="728" t="s">
        <v>661</v>
      </c>
      <c r="I2600" s="728" t="s">
        <v>2260</v>
      </c>
      <c r="J2600" s="728" t="s">
        <v>2261</v>
      </c>
      <c r="K2600" s="728" t="s">
        <v>2262</v>
      </c>
      <c r="L2600" s="729">
        <v>846.47</v>
      </c>
      <c r="M2600" s="729">
        <v>846.47</v>
      </c>
      <c r="N2600" s="728">
        <v>1</v>
      </c>
      <c r="O2600" s="813">
        <v>0.5</v>
      </c>
      <c r="P2600" s="729">
        <v>846.47</v>
      </c>
      <c r="Q2600" s="746">
        <v>1</v>
      </c>
      <c r="R2600" s="728">
        <v>1</v>
      </c>
      <c r="S2600" s="746">
        <v>1</v>
      </c>
      <c r="T2600" s="813">
        <v>0.5</v>
      </c>
      <c r="U2600" s="769">
        <v>1</v>
      </c>
    </row>
    <row r="2601" spans="1:21" ht="14.4" customHeight="1" x14ac:dyDescent="0.3">
      <c r="A2601" s="727">
        <v>32</v>
      </c>
      <c r="B2601" s="728" t="s">
        <v>2677</v>
      </c>
      <c r="C2601" s="728" t="s">
        <v>2683</v>
      </c>
      <c r="D2601" s="811" t="s">
        <v>5087</v>
      </c>
      <c r="E2601" s="812" t="s">
        <v>2714</v>
      </c>
      <c r="F2601" s="728" t="s">
        <v>2678</v>
      </c>
      <c r="G2601" s="728" t="s">
        <v>2751</v>
      </c>
      <c r="H2601" s="728" t="s">
        <v>661</v>
      </c>
      <c r="I2601" s="728" t="s">
        <v>2260</v>
      </c>
      <c r="J2601" s="728" t="s">
        <v>2261</v>
      </c>
      <c r="K2601" s="728" t="s">
        <v>2262</v>
      </c>
      <c r="L2601" s="729">
        <v>3231.81</v>
      </c>
      <c r="M2601" s="729">
        <v>32318.1</v>
      </c>
      <c r="N2601" s="728">
        <v>10</v>
      </c>
      <c r="O2601" s="813">
        <v>7</v>
      </c>
      <c r="P2601" s="729">
        <v>19390.86</v>
      </c>
      <c r="Q2601" s="746">
        <v>0.60000000000000009</v>
      </c>
      <c r="R2601" s="728">
        <v>6</v>
      </c>
      <c r="S2601" s="746">
        <v>0.6</v>
      </c>
      <c r="T2601" s="813">
        <v>3.5</v>
      </c>
      <c r="U2601" s="769">
        <v>0.5</v>
      </c>
    </row>
    <row r="2602" spans="1:21" ht="14.4" customHeight="1" x14ac:dyDescent="0.3">
      <c r="A2602" s="727">
        <v>32</v>
      </c>
      <c r="B2602" s="728" t="s">
        <v>2677</v>
      </c>
      <c r="C2602" s="728" t="s">
        <v>2683</v>
      </c>
      <c r="D2602" s="811" t="s">
        <v>5087</v>
      </c>
      <c r="E2602" s="812" t="s">
        <v>2714</v>
      </c>
      <c r="F2602" s="728" t="s">
        <v>2678</v>
      </c>
      <c r="G2602" s="728" t="s">
        <v>2751</v>
      </c>
      <c r="H2602" s="728" t="s">
        <v>568</v>
      </c>
      <c r="I2602" s="728" t="s">
        <v>3059</v>
      </c>
      <c r="J2602" s="728" t="s">
        <v>2261</v>
      </c>
      <c r="K2602" s="728" t="s">
        <v>3060</v>
      </c>
      <c r="L2602" s="729">
        <v>0</v>
      </c>
      <c r="M2602" s="729">
        <v>0</v>
      </c>
      <c r="N2602" s="728">
        <v>2</v>
      </c>
      <c r="O2602" s="813">
        <v>2</v>
      </c>
      <c r="P2602" s="729">
        <v>0</v>
      </c>
      <c r="Q2602" s="746"/>
      <c r="R2602" s="728">
        <v>1</v>
      </c>
      <c r="S2602" s="746">
        <v>0.5</v>
      </c>
      <c r="T2602" s="813">
        <v>1</v>
      </c>
      <c r="U2602" s="769">
        <v>0.5</v>
      </c>
    </row>
    <row r="2603" spans="1:21" ht="14.4" customHeight="1" x14ac:dyDescent="0.3">
      <c r="A2603" s="727">
        <v>32</v>
      </c>
      <c r="B2603" s="728" t="s">
        <v>2677</v>
      </c>
      <c r="C2603" s="728" t="s">
        <v>2683</v>
      </c>
      <c r="D2603" s="811" t="s">
        <v>5087</v>
      </c>
      <c r="E2603" s="812" t="s">
        <v>2714</v>
      </c>
      <c r="F2603" s="728" t="s">
        <v>2678</v>
      </c>
      <c r="G2603" s="728" t="s">
        <v>4707</v>
      </c>
      <c r="H2603" s="728" t="s">
        <v>568</v>
      </c>
      <c r="I2603" s="728" t="s">
        <v>4708</v>
      </c>
      <c r="J2603" s="728" t="s">
        <v>1689</v>
      </c>
      <c r="K2603" s="728" t="s">
        <v>4709</v>
      </c>
      <c r="L2603" s="729">
        <v>58.29</v>
      </c>
      <c r="M2603" s="729">
        <v>174.87</v>
      </c>
      <c r="N2603" s="728">
        <v>3</v>
      </c>
      <c r="O2603" s="813">
        <v>0.5</v>
      </c>
      <c r="P2603" s="729">
        <v>174.87</v>
      </c>
      <c r="Q2603" s="746">
        <v>1</v>
      </c>
      <c r="R2603" s="728">
        <v>3</v>
      </c>
      <c r="S2603" s="746">
        <v>1</v>
      </c>
      <c r="T2603" s="813">
        <v>0.5</v>
      </c>
      <c r="U2603" s="769">
        <v>1</v>
      </c>
    </row>
    <row r="2604" spans="1:21" ht="14.4" customHeight="1" x14ac:dyDescent="0.3">
      <c r="A2604" s="727">
        <v>32</v>
      </c>
      <c r="B2604" s="728" t="s">
        <v>2677</v>
      </c>
      <c r="C2604" s="728" t="s">
        <v>2683</v>
      </c>
      <c r="D2604" s="811" t="s">
        <v>5087</v>
      </c>
      <c r="E2604" s="812" t="s">
        <v>2714</v>
      </c>
      <c r="F2604" s="728" t="s">
        <v>2678</v>
      </c>
      <c r="G2604" s="728" t="s">
        <v>4707</v>
      </c>
      <c r="H2604" s="728" t="s">
        <v>568</v>
      </c>
      <c r="I2604" s="728" t="s">
        <v>4710</v>
      </c>
      <c r="J2604" s="728" t="s">
        <v>1689</v>
      </c>
      <c r="K2604" s="728" t="s">
        <v>4711</v>
      </c>
      <c r="L2604" s="729">
        <v>0</v>
      </c>
      <c r="M2604" s="729">
        <v>0</v>
      </c>
      <c r="N2604" s="728">
        <v>1</v>
      </c>
      <c r="O2604" s="813">
        <v>0.5</v>
      </c>
      <c r="P2604" s="729">
        <v>0</v>
      </c>
      <c r="Q2604" s="746"/>
      <c r="R2604" s="728">
        <v>1</v>
      </c>
      <c r="S2604" s="746">
        <v>1</v>
      </c>
      <c r="T2604" s="813">
        <v>0.5</v>
      </c>
      <c r="U2604" s="769">
        <v>1</v>
      </c>
    </row>
    <row r="2605" spans="1:21" ht="14.4" customHeight="1" x14ac:dyDescent="0.3">
      <c r="A2605" s="727">
        <v>32</v>
      </c>
      <c r="B2605" s="728" t="s">
        <v>2677</v>
      </c>
      <c r="C2605" s="728" t="s">
        <v>2683</v>
      </c>
      <c r="D2605" s="811" t="s">
        <v>5087</v>
      </c>
      <c r="E2605" s="812" t="s">
        <v>2714</v>
      </c>
      <c r="F2605" s="728" t="s">
        <v>2678</v>
      </c>
      <c r="G2605" s="728" t="s">
        <v>2808</v>
      </c>
      <c r="H2605" s="728" t="s">
        <v>568</v>
      </c>
      <c r="I2605" s="728" t="s">
        <v>2944</v>
      </c>
      <c r="J2605" s="728" t="s">
        <v>902</v>
      </c>
      <c r="K2605" s="728" t="s">
        <v>2887</v>
      </c>
      <c r="L2605" s="729">
        <v>42.51</v>
      </c>
      <c r="M2605" s="729">
        <v>212.54999999999998</v>
      </c>
      <c r="N2605" s="728">
        <v>5</v>
      </c>
      <c r="O2605" s="813">
        <v>3</v>
      </c>
      <c r="P2605" s="729">
        <v>42.51</v>
      </c>
      <c r="Q2605" s="746">
        <v>0.2</v>
      </c>
      <c r="R2605" s="728">
        <v>1</v>
      </c>
      <c r="S2605" s="746">
        <v>0.2</v>
      </c>
      <c r="T2605" s="813">
        <v>0.5</v>
      </c>
      <c r="U2605" s="769">
        <v>0.16666666666666666</v>
      </c>
    </row>
    <row r="2606" spans="1:21" ht="14.4" customHeight="1" x14ac:dyDescent="0.3">
      <c r="A2606" s="727">
        <v>32</v>
      </c>
      <c r="B2606" s="728" t="s">
        <v>2677</v>
      </c>
      <c r="C2606" s="728" t="s">
        <v>2683</v>
      </c>
      <c r="D2606" s="811" t="s">
        <v>5087</v>
      </c>
      <c r="E2606" s="812" t="s">
        <v>2714</v>
      </c>
      <c r="F2606" s="728" t="s">
        <v>2678</v>
      </c>
      <c r="G2606" s="728" t="s">
        <v>2998</v>
      </c>
      <c r="H2606" s="728" t="s">
        <v>568</v>
      </c>
      <c r="I2606" s="728" t="s">
        <v>3320</v>
      </c>
      <c r="J2606" s="728" t="s">
        <v>1072</v>
      </c>
      <c r="K2606" s="728" t="s">
        <v>3000</v>
      </c>
      <c r="L2606" s="729">
        <v>107.27</v>
      </c>
      <c r="M2606" s="729">
        <v>321.81</v>
      </c>
      <c r="N2606" s="728">
        <v>3</v>
      </c>
      <c r="O2606" s="813">
        <v>0.5</v>
      </c>
      <c r="P2606" s="729"/>
      <c r="Q2606" s="746">
        <v>0</v>
      </c>
      <c r="R2606" s="728"/>
      <c r="S2606" s="746">
        <v>0</v>
      </c>
      <c r="T2606" s="813"/>
      <c r="U2606" s="769">
        <v>0</v>
      </c>
    </row>
    <row r="2607" spans="1:21" ht="14.4" customHeight="1" x14ac:dyDescent="0.3">
      <c r="A2607" s="727">
        <v>32</v>
      </c>
      <c r="B2607" s="728" t="s">
        <v>2677</v>
      </c>
      <c r="C2607" s="728" t="s">
        <v>2683</v>
      </c>
      <c r="D2607" s="811" t="s">
        <v>5087</v>
      </c>
      <c r="E2607" s="812" t="s">
        <v>2714</v>
      </c>
      <c r="F2607" s="728" t="s">
        <v>2678</v>
      </c>
      <c r="G2607" s="728" t="s">
        <v>2998</v>
      </c>
      <c r="H2607" s="728" t="s">
        <v>568</v>
      </c>
      <c r="I2607" s="728" t="s">
        <v>2999</v>
      </c>
      <c r="J2607" s="728" t="s">
        <v>1072</v>
      </c>
      <c r="K2607" s="728" t="s">
        <v>3000</v>
      </c>
      <c r="L2607" s="729">
        <v>107.27</v>
      </c>
      <c r="M2607" s="729">
        <v>536.35</v>
      </c>
      <c r="N2607" s="728">
        <v>5</v>
      </c>
      <c r="O2607" s="813">
        <v>1</v>
      </c>
      <c r="P2607" s="729">
        <v>107.27</v>
      </c>
      <c r="Q2607" s="746">
        <v>0.19999999999999998</v>
      </c>
      <c r="R2607" s="728">
        <v>1</v>
      </c>
      <c r="S2607" s="746">
        <v>0.2</v>
      </c>
      <c r="T2607" s="813">
        <v>0.5</v>
      </c>
      <c r="U2607" s="769">
        <v>0.5</v>
      </c>
    </row>
    <row r="2608" spans="1:21" ht="14.4" customHeight="1" x14ac:dyDescent="0.3">
      <c r="A2608" s="727">
        <v>32</v>
      </c>
      <c r="B2608" s="728" t="s">
        <v>2677</v>
      </c>
      <c r="C2608" s="728" t="s">
        <v>2683</v>
      </c>
      <c r="D2608" s="811" t="s">
        <v>5087</v>
      </c>
      <c r="E2608" s="812" t="s">
        <v>2714</v>
      </c>
      <c r="F2608" s="728" t="s">
        <v>2678</v>
      </c>
      <c r="G2608" s="728" t="s">
        <v>2815</v>
      </c>
      <c r="H2608" s="728" t="s">
        <v>568</v>
      </c>
      <c r="I2608" s="728" t="s">
        <v>2816</v>
      </c>
      <c r="J2608" s="728" t="s">
        <v>1042</v>
      </c>
      <c r="K2608" s="728" t="s">
        <v>2817</v>
      </c>
      <c r="L2608" s="729">
        <v>420.07</v>
      </c>
      <c r="M2608" s="729">
        <v>5040.84</v>
      </c>
      <c r="N2608" s="728">
        <v>12</v>
      </c>
      <c r="O2608" s="813">
        <v>8</v>
      </c>
      <c r="P2608" s="729">
        <v>2100.35</v>
      </c>
      <c r="Q2608" s="746">
        <v>0.41666666666666663</v>
      </c>
      <c r="R2608" s="728">
        <v>5</v>
      </c>
      <c r="S2608" s="746">
        <v>0.41666666666666669</v>
      </c>
      <c r="T2608" s="813">
        <v>3</v>
      </c>
      <c r="U2608" s="769">
        <v>0.375</v>
      </c>
    </row>
    <row r="2609" spans="1:21" ht="14.4" customHeight="1" x14ac:dyDescent="0.3">
      <c r="A2609" s="727">
        <v>32</v>
      </c>
      <c r="B2609" s="728" t="s">
        <v>2677</v>
      </c>
      <c r="C2609" s="728" t="s">
        <v>2683</v>
      </c>
      <c r="D2609" s="811" t="s">
        <v>5087</v>
      </c>
      <c r="E2609" s="812" t="s">
        <v>2714</v>
      </c>
      <c r="F2609" s="728" t="s">
        <v>2678</v>
      </c>
      <c r="G2609" s="728" t="s">
        <v>2815</v>
      </c>
      <c r="H2609" s="728" t="s">
        <v>568</v>
      </c>
      <c r="I2609" s="728" t="s">
        <v>2816</v>
      </c>
      <c r="J2609" s="728" t="s">
        <v>1042</v>
      </c>
      <c r="K2609" s="728" t="s">
        <v>2817</v>
      </c>
      <c r="L2609" s="729">
        <v>421.79</v>
      </c>
      <c r="M2609" s="729">
        <v>3374.32</v>
      </c>
      <c r="N2609" s="728">
        <v>8</v>
      </c>
      <c r="O2609" s="813">
        <v>5</v>
      </c>
      <c r="P2609" s="729">
        <v>843.58</v>
      </c>
      <c r="Q2609" s="746">
        <v>0.25</v>
      </c>
      <c r="R2609" s="728">
        <v>2</v>
      </c>
      <c r="S2609" s="746">
        <v>0.25</v>
      </c>
      <c r="T2609" s="813">
        <v>2</v>
      </c>
      <c r="U2609" s="769">
        <v>0.4</v>
      </c>
    </row>
    <row r="2610" spans="1:21" ht="14.4" customHeight="1" x14ac:dyDescent="0.3">
      <c r="A2610" s="727">
        <v>32</v>
      </c>
      <c r="B2610" s="728" t="s">
        <v>2677</v>
      </c>
      <c r="C2610" s="728" t="s">
        <v>2683</v>
      </c>
      <c r="D2610" s="811" t="s">
        <v>5087</v>
      </c>
      <c r="E2610" s="812" t="s">
        <v>2714</v>
      </c>
      <c r="F2610" s="728" t="s">
        <v>2678</v>
      </c>
      <c r="G2610" s="728" t="s">
        <v>2752</v>
      </c>
      <c r="H2610" s="728" t="s">
        <v>568</v>
      </c>
      <c r="I2610" s="728" t="s">
        <v>2753</v>
      </c>
      <c r="J2610" s="728" t="s">
        <v>1001</v>
      </c>
      <c r="K2610" s="728" t="s">
        <v>2754</v>
      </c>
      <c r="L2610" s="729">
        <v>33</v>
      </c>
      <c r="M2610" s="729">
        <v>33</v>
      </c>
      <c r="N2610" s="728">
        <v>1</v>
      </c>
      <c r="O2610" s="813">
        <v>1</v>
      </c>
      <c r="P2610" s="729"/>
      <c r="Q2610" s="746">
        <v>0</v>
      </c>
      <c r="R2610" s="728"/>
      <c r="S2610" s="746">
        <v>0</v>
      </c>
      <c r="T2610" s="813"/>
      <c r="U2610" s="769">
        <v>0</v>
      </c>
    </row>
    <row r="2611" spans="1:21" ht="14.4" customHeight="1" x14ac:dyDescent="0.3">
      <c r="A2611" s="727">
        <v>32</v>
      </c>
      <c r="B2611" s="728" t="s">
        <v>2677</v>
      </c>
      <c r="C2611" s="728" t="s">
        <v>2683</v>
      </c>
      <c r="D2611" s="811" t="s">
        <v>5087</v>
      </c>
      <c r="E2611" s="812" t="s">
        <v>2714</v>
      </c>
      <c r="F2611" s="728" t="s">
        <v>2678</v>
      </c>
      <c r="G2611" s="728" t="s">
        <v>2752</v>
      </c>
      <c r="H2611" s="728" t="s">
        <v>568</v>
      </c>
      <c r="I2611" s="728" t="s">
        <v>3061</v>
      </c>
      <c r="J2611" s="728" t="s">
        <v>1680</v>
      </c>
      <c r="K2611" s="728" t="s">
        <v>3062</v>
      </c>
      <c r="L2611" s="729">
        <v>55.01</v>
      </c>
      <c r="M2611" s="729">
        <v>110.02</v>
      </c>
      <c r="N2611" s="728">
        <v>2</v>
      </c>
      <c r="O2611" s="813">
        <v>1.5</v>
      </c>
      <c r="P2611" s="729">
        <v>110.02</v>
      </c>
      <c r="Q2611" s="746">
        <v>1</v>
      </c>
      <c r="R2611" s="728">
        <v>2</v>
      </c>
      <c r="S2611" s="746">
        <v>1</v>
      </c>
      <c r="T2611" s="813">
        <v>1.5</v>
      </c>
      <c r="U2611" s="769">
        <v>1</v>
      </c>
    </row>
    <row r="2612" spans="1:21" ht="14.4" customHeight="1" x14ac:dyDescent="0.3">
      <c r="A2612" s="727">
        <v>32</v>
      </c>
      <c r="B2612" s="728" t="s">
        <v>2677</v>
      </c>
      <c r="C2612" s="728" t="s">
        <v>2683</v>
      </c>
      <c r="D2612" s="811" t="s">
        <v>5087</v>
      </c>
      <c r="E2612" s="812" t="s">
        <v>2714</v>
      </c>
      <c r="F2612" s="728" t="s">
        <v>2678</v>
      </c>
      <c r="G2612" s="728" t="s">
        <v>2752</v>
      </c>
      <c r="H2612" s="728" t="s">
        <v>568</v>
      </c>
      <c r="I2612" s="728" t="s">
        <v>2965</v>
      </c>
      <c r="J2612" s="728" t="s">
        <v>1001</v>
      </c>
      <c r="K2612" s="728" t="s">
        <v>2754</v>
      </c>
      <c r="L2612" s="729">
        <v>33</v>
      </c>
      <c r="M2612" s="729">
        <v>66</v>
      </c>
      <c r="N2612" s="728">
        <v>2</v>
      </c>
      <c r="O2612" s="813">
        <v>1.5</v>
      </c>
      <c r="P2612" s="729">
        <v>33</v>
      </c>
      <c r="Q2612" s="746">
        <v>0.5</v>
      </c>
      <c r="R2612" s="728">
        <v>1</v>
      </c>
      <c r="S2612" s="746">
        <v>0.5</v>
      </c>
      <c r="T2612" s="813">
        <v>0.5</v>
      </c>
      <c r="U2612" s="769">
        <v>0.33333333333333331</v>
      </c>
    </row>
    <row r="2613" spans="1:21" ht="14.4" customHeight="1" x14ac:dyDescent="0.3">
      <c r="A2613" s="727">
        <v>32</v>
      </c>
      <c r="B2613" s="728" t="s">
        <v>2677</v>
      </c>
      <c r="C2613" s="728" t="s">
        <v>2683</v>
      </c>
      <c r="D2613" s="811" t="s">
        <v>5087</v>
      </c>
      <c r="E2613" s="812" t="s">
        <v>2714</v>
      </c>
      <c r="F2613" s="728" t="s">
        <v>2678</v>
      </c>
      <c r="G2613" s="728" t="s">
        <v>3728</v>
      </c>
      <c r="H2613" s="728" t="s">
        <v>568</v>
      </c>
      <c r="I2613" s="728" t="s">
        <v>3729</v>
      </c>
      <c r="J2613" s="728" t="s">
        <v>1290</v>
      </c>
      <c r="K2613" s="728" t="s">
        <v>3730</v>
      </c>
      <c r="L2613" s="729">
        <v>34.15</v>
      </c>
      <c r="M2613" s="729">
        <v>34.15</v>
      </c>
      <c r="N2613" s="728">
        <v>1</v>
      </c>
      <c r="O2613" s="813">
        <v>0.5</v>
      </c>
      <c r="P2613" s="729">
        <v>34.15</v>
      </c>
      <c r="Q2613" s="746">
        <v>1</v>
      </c>
      <c r="R2613" s="728">
        <v>1</v>
      </c>
      <c r="S2613" s="746">
        <v>1</v>
      </c>
      <c r="T2613" s="813">
        <v>0.5</v>
      </c>
      <c r="U2613" s="769">
        <v>1</v>
      </c>
    </row>
    <row r="2614" spans="1:21" ht="14.4" customHeight="1" x14ac:dyDescent="0.3">
      <c r="A2614" s="727">
        <v>32</v>
      </c>
      <c r="B2614" s="728" t="s">
        <v>2677</v>
      </c>
      <c r="C2614" s="728" t="s">
        <v>2683</v>
      </c>
      <c r="D2614" s="811" t="s">
        <v>5087</v>
      </c>
      <c r="E2614" s="812" t="s">
        <v>2714</v>
      </c>
      <c r="F2614" s="728" t="s">
        <v>2678</v>
      </c>
      <c r="G2614" s="728" t="s">
        <v>3728</v>
      </c>
      <c r="H2614" s="728" t="s">
        <v>568</v>
      </c>
      <c r="I2614" s="728" t="s">
        <v>4712</v>
      </c>
      <c r="J2614" s="728" t="s">
        <v>1290</v>
      </c>
      <c r="K2614" s="728" t="s">
        <v>3730</v>
      </c>
      <c r="L2614" s="729">
        <v>34.15</v>
      </c>
      <c r="M2614" s="729">
        <v>34.15</v>
      </c>
      <c r="N2614" s="728">
        <v>1</v>
      </c>
      <c r="O2614" s="813">
        <v>0.5</v>
      </c>
      <c r="P2614" s="729">
        <v>34.15</v>
      </c>
      <c r="Q2614" s="746">
        <v>1</v>
      </c>
      <c r="R2614" s="728">
        <v>1</v>
      </c>
      <c r="S2614" s="746">
        <v>1</v>
      </c>
      <c r="T2614" s="813">
        <v>0.5</v>
      </c>
      <c r="U2614" s="769">
        <v>1</v>
      </c>
    </row>
    <row r="2615" spans="1:21" ht="14.4" customHeight="1" x14ac:dyDescent="0.3">
      <c r="A2615" s="727">
        <v>32</v>
      </c>
      <c r="B2615" s="728" t="s">
        <v>2677</v>
      </c>
      <c r="C2615" s="728" t="s">
        <v>2683</v>
      </c>
      <c r="D2615" s="811" t="s">
        <v>5087</v>
      </c>
      <c r="E2615" s="812" t="s">
        <v>2714</v>
      </c>
      <c r="F2615" s="728" t="s">
        <v>2678</v>
      </c>
      <c r="G2615" s="728" t="s">
        <v>3063</v>
      </c>
      <c r="H2615" s="728" t="s">
        <v>568</v>
      </c>
      <c r="I2615" s="728" t="s">
        <v>3064</v>
      </c>
      <c r="J2615" s="728" t="s">
        <v>1670</v>
      </c>
      <c r="K2615" s="728" t="s">
        <v>3065</v>
      </c>
      <c r="L2615" s="729">
        <v>30.46</v>
      </c>
      <c r="M2615" s="729">
        <v>121.84</v>
      </c>
      <c r="N2615" s="728">
        <v>4</v>
      </c>
      <c r="O2615" s="813">
        <v>3</v>
      </c>
      <c r="P2615" s="729">
        <v>30.46</v>
      </c>
      <c r="Q2615" s="746">
        <v>0.25</v>
      </c>
      <c r="R2615" s="728">
        <v>1</v>
      </c>
      <c r="S2615" s="746">
        <v>0.25</v>
      </c>
      <c r="T2615" s="813">
        <v>1</v>
      </c>
      <c r="U2615" s="769">
        <v>0.33333333333333331</v>
      </c>
    </row>
    <row r="2616" spans="1:21" ht="14.4" customHeight="1" x14ac:dyDescent="0.3">
      <c r="A2616" s="727">
        <v>32</v>
      </c>
      <c r="B2616" s="728" t="s">
        <v>2677</v>
      </c>
      <c r="C2616" s="728" t="s">
        <v>2683</v>
      </c>
      <c r="D2616" s="811" t="s">
        <v>5087</v>
      </c>
      <c r="E2616" s="812" t="s">
        <v>2714</v>
      </c>
      <c r="F2616" s="728" t="s">
        <v>2678</v>
      </c>
      <c r="G2616" s="728" t="s">
        <v>3063</v>
      </c>
      <c r="H2616" s="728" t="s">
        <v>568</v>
      </c>
      <c r="I2616" s="728" t="s">
        <v>3820</v>
      </c>
      <c r="J2616" s="728" t="s">
        <v>1668</v>
      </c>
      <c r="K2616" s="728" t="s">
        <v>3821</v>
      </c>
      <c r="L2616" s="729">
        <v>60.9</v>
      </c>
      <c r="M2616" s="729">
        <v>60.9</v>
      </c>
      <c r="N2616" s="728">
        <v>1</v>
      </c>
      <c r="O2616" s="813">
        <v>1</v>
      </c>
      <c r="P2616" s="729">
        <v>60.9</v>
      </c>
      <c r="Q2616" s="746">
        <v>1</v>
      </c>
      <c r="R2616" s="728">
        <v>1</v>
      </c>
      <c r="S2616" s="746">
        <v>1</v>
      </c>
      <c r="T2616" s="813">
        <v>1</v>
      </c>
      <c r="U2616" s="769">
        <v>1</v>
      </c>
    </row>
    <row r="2617" spans="1:21" ht="14.4" customHeight="1" x14ac:dyDescent="0.3">
      <c r="A2617" s="727">
        <v>32</v>
      </c>
      <c r="B2617" s="728" t="s">
        <v>2677</v>
      </c>
      <c r="C2617" s="728" t="s">
        <v>2683</v>
      </c>
      <c r="D2617" s="811" t="s">
        <v>5087</v>
      </c>
      <c r="E2617" s="812" t="s">
        <v>2714</v>
      </c>
      <c r="F2617" s="728" t="s">
        <v>2678</v>
      </c>
      <c r="G2617" s="728" t="s">
        <v>4713</v>
      </c>
      <c r="H2617" s="728" t="s">
        <v>568</v>
      </c>
      <c r="I2617" s="728" t="s">
        <v>4714</v>
      </c>
      <c r="J2617" s="728" t="s">
        <v>4715</v>
      </c>
      <c r="K2617" s="728" t="s">
        <v>4716</v>
      </c>
      <c r="L2617" s="729">
        <v>0</v>
      </c>
      <c r="M2617" s="729">
        <v>0</v>
      </c>
      <c r="N2617" s="728">
        <v>1</v>
      </c>
      <c r="O2617" s="813">
        <v>1</v>
      </c>
      <c r="P2617" s="729">
        <v>0</v>
      </c>
      <c r="Q2617" s="746"/>
      <c r="R2617" s="728">
        <v>1</v>
      </c>
      <c r="S2617" s="746">
        <v>1</v>
      </c>
      <c r="T2617" s="813">
        <v>1</v>
      </c>
      <c r="U2617" s="769">
        <v>1</v>
      </c>
    </row>
    <row r="2618" spans="1:21" ht="14.4" customHeight="1" x14ac:dyDescent="0.3">
      <c r="A2618" s="727">
        <v>32</v>
      </c>
      <c r="B2618" s="728" t="s">
        <v>2677</v>
      </c>
      <c r="C2618" s="728" t="s">
        <v>2683</v>
      </c>
      <c r="D2618" s="811" t="s">
        <v>5087</v>
      </c>
      <c r="E2618" s="812" t="s">
        <v>2714</v>
      </c>
      <c r="F2618" s="728" t="s">
        <v>2678</v>
      </c>
      <c r="G2618" s="728" t="s">
        <v>4713</v>
      </c>
      <c r="H2618" s="728" t="s">
        <v>568</v>
      </c>
      <c r="I2618" s="728" t="s">
        <v>4717</v>
      </c>
      <c r="J2618" s="728" t="s">
        <v>4715</v>
      </c>
      <c r="K2618" s="728" t="s">
        <v>4718</v>
      </c>
      <c r="L2618" s="729">
        <v>87.23</v>
      </c>
      <c r="M2618" s="729">
        <v>261.69</v>
      </c>
      <c r="N2618" s="728">
        <v>3</v>
      </c>
      <c r="O2618" s="813">
        <v>1</v>
      </c>
      <c r="P2618" s="729">
        <v>261.69</v>
      </c>
      <c r="Q2618" s="746">
        <v>1</v>
      </c>
      <c r="R2618" s="728">
        <v>3</v>
      </c>
      <c r="S2618" s="746">
        <v>1</v>
      </c>
      <c r="T2618" s="813">
        <v>1</v>
      </c>
      <c r="U2618" s="769">
        <v>1</v>
      </c>
    </row>
    <row r="2619" spans="1:21" ht="14.4" customHeight="1" x14ac:dyDescent="0.3">
      <c r="A2619" s="727">
        <v>32</v>
      </c>
      <c r="B2619" s="728" t="s">
        <v>2677</v>
      </c>
      <c r="C2619" s="728" t="s">
        <v>2683</v>
      </c>
      <c r="D2619" s="811" t="s">
        <v>5087</v>
      </c>
      <c r="E2619" s="812" t="s">
        <v>2714</v>
      </c>
      <c r="F2619" s="728" t="s">
        <v>2678</v>
      </c>
      <c r="G2619" s="728" t="s">
        <v>2818</v>
      </c>
      <c r="H2619" s="728" t="s">
        <v>568</v>
      </c>
      <c r="I2619" s="728" t="s">
        <v>2819</v>
      </c>
      <c r="J2619" s="728" t="s">
        <v>1120</v>
      </c>
      <c r="K2619" s="728" t="s">
        <v>2820</v>
      </c>
      <c r="L2619" s="729">
        <v>0</v>
      </c>
      <c r="M2619" s="729">
        <v>0</v>
      </c>
      <c r="N2619" s="728">
        <v>3</v>
      </c>
      <c r="O2619" s="813">
        <v>1.5</v>
      </c>
      <c r="P2619" s="729">
        <v>0</v>
      </c>
      <c r="Q2619" s="746"/>
      <c r="R2619" s="728">
        <v>1</v>
      </c>
      <c r="S2619" s="746">
        <v>0.33333333333333331</v>
      </c>
      <c r="T2619" s="813">
        <v>0.5</v>
      </c>
      <c r="U2619" s="769">
        <v>0.33333333333333331</v>
      </c>
    </row>
    <row r="2620" spans="1:21" ht="14.4" customHeight="1" x14ac:dyDescent="0.3">
      <c r="A2620" s="727">
        <v>32</v>
      </c>
      <c r="B2620" s="728" t="s">
        <v>2677</v>
      </c>
      <c r="C2620" s="728" t="s">
        <v>2683</v>
      </c>
      <c r="D2620" s="811" t="s">
        <v>5087</v>
      </c>
      <c r="E2620" s="812" t="s">
        <v>2714</v>
      </c>
      <c r="F2620" s="728" t="s">
        <v>2678</v>
      </c>
      <c r="G2620" s="728" t="s">
        <v>2755</v>
      </c>
      <c r="H2620" s="728" t="s">
        <v>568</v>
      </c>
      <c r="I2620" s="728" t="s">
        <v>2756</v>
      </c>
      <c r="J2620" s="728" t="s">
        <v>1022</v>
      </c>
      <c r="K2620" s="728" t="s">
        <v>2757</v>
      </c>
      <c r="L2620" s="729">
        <v>98.75</v>
      </c>
      <c r="M2620" s="729">
        <v>197.5</v>
      </c>
      <c r="N2620" s="728">
        <v>2</v>
      </c>
      <c r="O2620" s="813">
        <v>0.5</v>
      </c>
      <c r="P2620" s="729">
        <v>197.5</v>
      </c>
      <c r="Q2620" s="746">
        <v>1</v>
      </c>
      <c r="R2620" s="728">
        <v>2</v>
      </c>
      <c r="S2620" s="746">
        <v>1</v>
      </c>
      <c r="T2620" s="813">
        <v>0.5</v>
      </c>
      <c r="U2620" s="769">
        <v>1</v>
      </c>
    </row>
    <row r="2621" spans="1:21" ht="14.4" customHeight="1" x14ac:dyDescent="0.3">
      <c r="A2621" s="727">
        <v>32</v>
      </c>
      <c r="B2621" s="728" t="s">
        <v>2677</v>
      </c>
      <c r="C2621" s="728" t="s">
        <v>2683</v>
      </c>
      <c r="D2621" s="811" t="s">
        <v>5087</v>
      </c>
      <c r="E2621" s="812" t="s">
        <v>2714</v>
      </c>
      <c r="F2621" s="728" t="s">
        <v>2678</v>
      </c>
      <c r="G2621" s="728" t="s">
        <v>2758</v>
      </c>
      <c r="H2621" s="728" t="s">
        <v>568</v>
      </c>
      <c r="I2621" s="728" t="s">
        <v>3343</v>
      </c>
      <c r="J2621" s="728" t="s">
        <v>3071</v>
      </c>
      <c r="K2621" s="728" t="s">
        <v>3344</v>
      </c>
      <c r="L2621" s="729">
        <v>58.63</v>
      </c>
      <c r="M2621" s="729">
        <v>644.93000000000006</v>
      </c>
      <c r="N2621" s="728">
        <v>11</v>
      </c>
      <c r="O2621" s="813">
        <v>7</v>
      </c>
      <c r="P2621" s="729">
        <v>351.78000000000003</v>
      </c>
      <c r="Q2621" s="746">
        <v>0.54545454545454541</v>
      </c>
      <c r="R2621" s="728">
        <v>6</v>
      </c>
      <c r="S2621" s="746">
        <v>0.54545454545454541</v>
      </c>
      <c r="T2621" s="813">
        <v>4</v>
      </c>
      <c r="U2621" s="769">
        <v>0.5714285714285714</v>
      </c>
    </row>
    <row r="2622" spans="1:21" ht="14.4" customHeight="1" x14ac:dyDescent="0.3">
      <c r="A2622" s="727">
        <v>32</v>
      </c>
      <c r="B2622" s="728" t="s">
        <v>2677</v>
      </c>
      <c r="C2622" s="728" t="s">
        <v>2683</v>
      </c>
      <c r="D2622" s="811" t="s">
        <v>5087</v>
      </c>
      <c r="E2622" s="812" t="s">
        <v>2714</v>
      </c>
      <c r="F2622" s="728" t="s">
        <v>2678</v>
      </c>
      <c r="G2622" s="728" t="s">
        <v>2758</v>
      </c>
      <c r="H2622" s="728" t="s">
        <v>568</v>
      </c>
      <c r="I2622" s="728" t="s">
        <v>2759</v>
      </c>
      <c r="J2622" s="728" t="s">
        <v>2760</v>
      </c>
      <c r="K2622" s="728" t="s">
        <v>2761</v>
      </c>
      <c r="L2622" s="729">
        <v>58.62</v>
      </c>
      <c r="M2622" s="729">
        <v>58.62</v>
      </c>
      <c r="N2622" s="728">
        <v>1</v>
      </c>
      <c r="O2622" s="813">
        <v>0.5</v>
      </c>
      <c r="P2622" s="729">
        <v>58.62</v>
      </c>
      <c r="Q2622" s="746">
        <v>1</v>
      </c>
      <c r="R2622" s="728">
        <v>1</v>
      </c>
      <c r="S2622" s="746">
        <v>1</v>
      </c>
      <c r="T2622" s="813">
        <v>0.5</v>
      </c>
      <c r="U2622" s="769">
        <v>1</v>
      </c>
    </row>
    <row r="2623" spans="1:21" ht="14.4" customHeight="1" x14ac:dyDescent="0.3">
      <c r="A2623" s="727">
        <v>32</v>
      </c>
      <c r="B2623" s="728" t="s">
        <v>2677</v>
      </c>
      <c r="C2623" s="728" t="s">
        <v>2683</v>
      </c>
      <c r="D2623" s="811" t="s">
        <v>5087</v>
      </c>
      <c r="E2623" s="812" t="s">
        <v>2714</v>
      </c>
      <c r="F2623" s="728" t="s">
        <v>2678</v>
      </c>
      <c r="G2623" s="728" t="s">
        <v>2729</v>
      </c>
      <c r="H2623" s="728" t="s">
        <v>568</v>
      </c>
      <c r="I2623" s="728" t="s">
        <v>2730</v>
      </c>
      <c r="J2623" s="728" t="s">
        <v>2731</v>
      </c>
      <c r="K2623" s="728" t="s">
        <v>2732</v>
      </c>
      <c r="L2623" s="729">
        <v>88.76</v>
      </c>
      <c r="M2623" s="729">
        <v>2662.8</v>
      </c>
      <c r="N2623" s="728">
        <v>30</v>
      </c>
      <c r="O2623" s="813">
        <v>10</v>
      </c>
      <c r="P2623" s="729">
        <v>2219</v>
      </c>
      <c r="Q2623" s="746">
        <v>0.83333333333333326</v>
      </c>
      <c r="R2623" s="728">
        <v>25</v>
      </c>
      <c r="S2623" s="746">
        <v>0.83333333333333337</v>
      </c>
      <c r="T2623" s="813">
        <v>8</v>
      </c>
      <c r="U2623" s="769">
        <v>0.8</v>
      </c>
    </row>
    <row r="2624" spans="1:21" ht="14.4" customHeight="1" x14ac:dyDescent="0.3">
      <c r="A2624" s="727">
        <v>32</v>
      </c>
      <c r="B2624" s="728" t="s">
        <v>2677</v>
      </c>
      <c r="C2624" s="728" t="s">
        <v>2683</v>
      </c>
      <c r="D2624" s="811" t="s">
        <v>5087</v>
      </c>
      <c r="E2624" s="812" t="s">
        <v>2714</v>
      </c>
      <c r="F2624" s="728" t="s">
        <v>2678</v>
      </c>
      <c r="G2624" s="728" t="s">
        <v>2902</v>
      </c>
      <c r="H2624" s="728" t="s">
        <v>568</v>
      </c>
      <c r="I2624" s="728" t="s">
        <v>2903</v>
      </c>
      <c r="J2624" s="728" t="s">
        <v>863</v>
      </c>
      <c r="K2624" s="728" t="s">
        <v>2814</v>
      </c>
      <c r="L2624" s="729">
        <v>0</v>
      </c>
      <c r="M2624" s="729">
        <v>0</v>
      </c>
      <c r="N2624" s="728">
        <v>2</v>
      </c>
      <c r="O2624" s="813">
        <v>0.5</v>
      </c>
      <c r="P2624" s="729">
        <v>0</v>
      </c>
      <c r="Q2624" s="746"/>
      <c r="R2624" s="728">
        <v>2</v>
      </c>
      <c r="S2624" s="746">
        <v>1</v>
      </c>
      <c r="T2624" s="813">
        <v>0.5</v>
      </c>
      <c r="U2624" s="769">
        <v>1</v>
      </c>
    </row>
    <row r="2625" spans="1:21" ht="14.4" customHeight="1" x14ac:dyDescent="0.3">
      <c r="A2625" s="727">
        <v>32</v>
      </c>
      <c r="B2625" s="728" t="s">
        <v>2677</v>
      </c>
      <c r="C2625" s="728" t="s">
        <v>2683</v>
      </c>
      <c r="D2625" s="811" t="s">
        <v>5087</v>
      </c>
      <c r="E2625" s="812" t="s">
        <v>2714</v>
      </c>
      <c r="F2625" s="728" t="s">
        <v>2678</v>
      </c>
      <c r="G2625" s="728" t="s">
        <v>2971</v>
      </c>
      <c r="H2625" s="728" t="s">
        <v>661</v>
      </c>
      <c r="I2625" s="728" t="s">
        <v>2519</v>
      </c>
      <c r="J2625" s="728" t="s">
        <v>1691</v>
      </c>
      <c r="K2625" s="728" t="s">
        <v>2520</v>
      </c>
      <c r="L2625" s="729">
        <v>79.03</v>
      </c>
      <c r="M2625" s="729">
        <v>158.06</v>
      </c>
      <c r="N2625" s="728">
        <v>2</v>
      </c>
      <c r="O2625" s="813">
        <v>0.5</v>
      </c>
      <c r="P2625" s="729"/>
      <c r="Q2625" s="746">
        <v>0</v>
      </c>
      <c r="R2625" s="728"/>
      <c r="S2625" s="746">
        <v>0</v>
      </c>
      <c r="T2625" s="813"/>
      <c r="U2625" s="769">
        <v>0</v>
      </c>
    </row>
    <row r="2626" spans="1:21" ht="14.4" customHeight="1" x14ac:dyDescent="0.3">
      <c r="A2626" s="727">
        <v>32</v>
      </c>
      <c r="B2626" s="728" t="s">
        <v>2677</v>
      </c>
      <c r="C2626" s="728" t="s">
        <v>2683</v>
      </c>
      <c r="D2626" s="811" t="s">
        <v>5087</v>
      </c>
      <c r="E2626" s="812" t="s">
        <v>2714</v>
      </c>
      <c r="F2626" s="728" t="s">
        <v>2678</v>
      </c>
      <c r="G2626" s="728" t="s">
        <v>2971</v>
      </c>
      <c r="H2626" s="728" t="s">
        <v>661</v>
      </c>
      <c r="I2626" s="728" t="s">
        <v>4719</v>
      </c>
      <c r="J2626" s="728" t="s">
        <v>2207</v>
      </c>
      <c r="K2626" s="728" t="s">
        <v>4720</v>
      </c>
      <c r="L2626" s="729">
        <v>0</v>
      </c>
      <c r="M2626" s="729">
        <v>0</v>
      </c>
      <c r="N2626" s="728">
        <v>1</v>
      </c>
      <c r="O2626" s="813">
        <v>1</v>
      </c>
      <c r="P2626" s="729">
        <v>0</v>
      </c>
      <c r="Q2626" s="746"/>
      <c r="R2626" s="728">
        <v>1</v>
      </c>
      <c r="S2626" s="746">
        <v>1</v>
      </c>
      <c r="T2626" s="813">
        <v>1</v>
      </c>
      <c r="U2626" s="769">
        <v>1</v>
      </c>
    </row>
    <row r="2627" spans="1:21" ht="14.4" customHeight="1" x14ac:dyDescent="0.3">
      <c r="A2627" s="727">
        <v>32</v>
      </c>
      <c r="B2627" s="728" t="s">
        <v>2677</v>
      </c>
      <c r="C2627" s="728" t="s">
        <v>2683</v>
      </c>
      <c r="D2627" s="811" t="s">
        <v>5087</v>
      </c>
      <c r="E2627" s="812" t="s">
        <v>2714</v>
      </c>
      <c r="F2627" s="728" t="s">
        <v>2678</v>
      </c>
      <c r="G2627" s="728" t="s">
        <v>2971</v>
      </c>
      <c r="H2627" s="728" t="s">
        <v>661</v>
      </c>
      <c r="I2627" s="728" t="s">
        <v>4721</v>
      </c>
      <c r="J2627" s="728" t="s">
        <v>2207</v>
      </c>
      <c r="K2627" s="728" t="s">
        <v>4722</v>
      </c>
      <c r="L2627" s="729">
        <v>118.54</v>
      </c>
      <c r="M2627" s="729">
        <v>118.54</v>
      </c>
      <c r="N2627" s="728">
        <v>1</v>
      </c>
      <c r="O2627" s="813">
        <v>0.5</v>
      </c>
      <c r="P2627" s="729">
        <v>118.54</v>
      </c>
      <c r="Q2627" s="746">
        <v>1</v>
      </c>
      <c r="R2627" s="728">
        <v>1</v>
      </c>
      <c r="S2627" s="746">
        <v>1</v>
      </c>
      <c r="T2627" s="813">
        <v>0.5</v>
      </c>
      <c r="U2627" s="769">
        <v>1</v>
      </c>
    </row>
    <row r="2628" spans="1:21" ht="14.4" customHeight="1" x14ac:dyDescent="0.3">
      <c r="A2628" s="727">
        <v>32</v>
      </c>
      <c r="B2628" s="728" t="s">
        <v>2677</v>
      </c>
      <c r="C2628" s="728" t="s">
        <v>2683</v>
      </c>
      <c r="D2628" s="811" t="s">
        <v>5087</v>
      </c>
      <c r="E2628" s="812" t="s">
        <v>2714</v>
      </c>
      <c r="F2628" s="728" t="s">
        <v>2678</v>
      </c>
      <c r="G2628" s="728" t="s">
        <v>2972</v>
      </c>
      <c r="H2628" s="728" t="s">
        <v>568</v>
      </c>
      <c r="I2628" s="728" t="s">
        <v>3074</v>
      </c>
      <c r="J2628" s="728" t="s">
        <v>1065</v>
      </c>
      <c r="K2628" s="728" t="s">
        <v>2975</v>
      </c>
      <c r="L2628" s="729">
        <v>0</v>
      </c>
      <c r="M2628" s="729">
        <v>0</v>
      </c>
      <c r="N2628" s="728">
        <v>5</v>
      </c>
      <c r="O2628" s="813">
        <v>2.5</v>
      </c>
      <c r="P2628" s="729">
        <v>0</v>
      </c>
      <c r="Q2628" s="746"/>
      <c r="R2628" s="728">
        <v>5</v>
      </c>
      <c r="S2628" s="746">
        <v>1</v>
      </c>
      <c r="T2628" s="813">
        <v>2.5</v>
      </c>
      <c r="U2628" s="769">
        <v>1</v>
      </c>
    </row>
    <row r="2629" spans="1:21" ht="14.4" customHeight="1" x14ac:dyDescent="0.3">
      <c r="A2629" s="727">
        <v>32</v>
      </c>
      <c r="B2629" s="728" t="s">
        <v>2677</v>
      </c>
      <c r="C2629" s="728" t="s">
        <v>2683</v>
      </c>
      <c r="D2629" s="811" t="s">
        <v>5087</v>
      </c>
      <c r="E2629" s="812" t="s">
        <v>2714</v>
      </c>
      <c r="F2629" s="728" t="s">
        <v>2678</v>
      </c>
      <c r="G2629" s="728" t="s">
        <v>2904</v>
      </c>
      <c r="H2629" s="728" t="s">
        <v>568</v>
      </c>
      <c r="I2629" s="728" t="s">
        <v>4723</v>
      </c>
      <c r="J2629" s="728" t="s">
        <v>2906</v>
      </c>
      <c r="K2629" s="728" t="s">
        <v>4724</v>
      </c>
      <c r="L2629" s="729">
        <v>0</v>
      </c>
      <c r="M2629" s="729">
        <v>0</v>
      </c>
      <c r="N2629" s="728">
        <v>3</v>
      </c>
      <c r="O2629" s="813">
        <v>0.5</v>
      </c>
      <c r="P2629" s="729">
        <v>0</v>
      </c>
      <c r="Q2629" s="746"/>
      <c r="R2629" s="728">
        <v>3</v>
      </c>
      <c r="S2629" s="746">
        <v>1</v>
      </c>
      <c r="T2629" s="813">
        <v>0.5</v>
      </c>
      <c r="U2629" s="769">
        <v>1</v>
      </c>
    </row>
    <row r="2630" spans="1:21" ht="14.4" customHeight="1" x14ac:dyDescent="0.3">
      <c r="A2630" s="727">
        <v>32</v>
      </c>
      <c r="B2630" s="728" t="s">
        <v>2677</v>
      </c>
      <c r="C2630" s="728" t="s">
        <v>2683</v>
      </c>
      <c r="D2630" s="811" t="s">
        <v>5087</v>
      </c>
      <c r="E2630" s="812" t="s">
        <v>2714</v>
      </c>
      <c r="F2630" s="728" t="s">
        <v>2678</v>
      </c>
      <c r="G2630" s="728" t="s">
        <v>2733</v>
      </c>
      <c r="H2630" s="728" t="s">
        <v>568</v>
      </c>
      <c r="I2630" s="728" t="s">
        <v>2734</v>
      </c>
      <c r="J2630" s="728" t="s">
        <v>1436</v>
      </c>
      <c r="K2630" s="728" t="s">
        <v>2735</v>
      </c>
      <c r="L2630" s="729">
        <v>34.19</v>
      </c>
      <c r="M2630" s="729">
        <v>34.19</v>
      </c>
      <c r="N2630" s="728">
        <v>1</v>
      </c>
      <c r="O2630" s="813">
        <v>1</v>
      </c>
      <c r="P2630" s="729">
        <v>34.19</v>
      </c>
      <c r="Q2630" s="746">
        <v>1</v>
      </c>
      <c r="R2630" s="728">
        <v>1</v>
      </c>
      <c r="S2630" s="746">
        <v>1</v>
      </c>
      <c r="T2630" s="813">
        <v>1</v>
      </c>
      <c r="U2630" s="769">
        <v>1</v>
      </c>
    </row>
    <row r="2631" spans="1:21" ht="14.4" customHeight="1" x14ac:dyDescent="0.3">
      <c r="A2631" s="727">
        <v>32</v>
      </c>
      <c r="B2631" s="728" t="s">
        <v>2677</v>
      </c>
      <c r="C2631" s="728" t="s">
        <v>2683</v>
      </c>
      <c r="D2631" s="811" t="s">
        <v>5087</v>
      </c>
      <c r="E2631" s="812" t="s">
        <v>2714</v>
      </c>
      <c r="F2631" s="728" t="s">
        <v>2678</v>
      </c>
      <c r="G2631" s="728" t="s">
        <v>2733</v>
      </c>
      <c r="H2631" s="728" t="s">
        <v>568</v>
      </c>
      <c r="I2631" s="728" t="s">
        <v>4725</v>
      </c>
      <c r="J2631" s="728" t="s">
        <v>1436</v>
      </c>
      <c r="K2631" s="728" t="s">
        <v>4726</v>
      </c>
      <c r="L2631" s="729">
        <v>0</v>
      </c>
      <c r="M2631" s="729">
        <v>0</v>
      </c>
      <c r="N2631" s="728">
        <v>1</v>
      </c>
      <c r="O2631" s="813">
        <v>0.5</v>
      </c>
      <c r="P2631" s="729"/>
      <c r="Q2631" s="746"/>
      <c r="R2631" s="728"/>
      <c r="S2631" s="746">
        <v>0</v>
      </c>
      <c r="T2631" s="813"/>
      <c r="U2631" s="769">
        <v>0</v>
      </c>
    </row>
    <row r="2632" spans="1:21" ht="14.4" customHeight="1" x14ac:dyDescent="0.3">
      <c r="A2632" s="727">
        <v>32</v>
      </c>
      <c r="B2632" s="728" t="s">
        <v>2677</v>
      </c>
      <c r="C2632" s="728" t="s">
        <v>2683</v>
      </c>
      <c r="D2632" s="811" t="s">
        <v>5087</v>
      </c>
      <c r="E2632" s="812" t="s">
        <v>2714</v>
      </c>
      <c r="F2632" s="728" t="s">
        <v>2678</v>
      </c>
      <c r="G2632" s="728" t="s">
        <v>2762</v>
      </c>
      <c r="H2632" s="728" t="s">
        <v>661</v>
      </c>
      <c r="I2632" s="728" t="s">
        <v>2763</v>
      </c>
      <c r="J2632" s="728" t="s">
        <v>895</v>
      </c>
      <c r="K2632" s="728" t="s">
        <v>2137</v>
      </c>
      <c r="L2632" s="729">
        <v>368.16</v>
      </c>
      <c r="M2632" s="729">
        <v>1472.64</v>
      </c>
      <c r="N2632" s="728">
        <v>4</v>
      </c>
      <c r="O2632" s="813">
        <v>1</v>
      </c>
      <c r="P2632" s="729">
        <v>1104.48</v>
      </c>
      <c r="Q2632" s="746">
        <v>0.75</v>
      </c>
      <c r="R2632" s="728">
        <v>3</v>
      </c>
      <c r="S2632" s="746">
        <v>0.75</v>
      </c>
      <c r="T2632" s="813">
        <v>0.5</v>
      </c>
      <c r="U2632" s="769">
        <v>0.5</v>
      </c>
    </row>
    <row r="2633" spans="1:21" ht="14.4" customHeight="1" x14ac:dyDescent="0.3">
      <c r="A2633" s="727">
        <v>32</v>
      </c>
      <c r="B2633" s="728" t="s">
        <v>2677</v>
      </c>
      <c r="C2633" s="728" t="s">
        <v>2683</v>
      </c>
      <c r="D2633" s="811" t="s">
        <v>5087</v>
      </c>
      <c r="E2633" s="812" t="s">
        <v>2714</v>
      </c>
      <c r="F2633" s="728" t="s">
        <v>2678</v>
      </c>
      <c r="G2633" s="728" t="s">
        <v>2762</v>
      </c>
      <c r="H2633" s="728" t="s">
        <v>661</v>
      </c>
      <c r="I2633" s="728" t="s">
        <v>2764</v>
      </c>
      <c r="J2633" s="728" t="s">
        <v>895</v>
      </c>
      <c r="K2633" s="728" t="s">
        <v>2143</v>
      </c>
      <c r="L2633" s="729">
        <v>490.89</v>
      </c>
      <c r="M2633" s="729">
        <v>3927.12</v>
      </c>
      <c r="N2633" s="728">
        <v>8</v>
      </c>
      <c r="O2633" s="813">
        <v>5</v>
      </c>
      <c r="P2633" s="729">
        <v>1963.56</v>
      </c>
      <c r="Q2633" s="746">
        <v>0.5</v>
      </c>
      <c r="R2633" s="728">
        <v>4</v>
      </c>
      <c r="S2633" s="746">
        <v>0.5</v>
      </c>
      <c r="T2633" s="813">
        <v>2</v>
      </c>
      <c r="U2633" s="769">
        <v>0.4</v>
      </c>
    </row>
    <row r="2634" spans="1:21" ht="14.4" customHeight="1" x14ac:dyDescent="0.3">
      <c r="A2634" s="727">
        <v>32</v>
      </c>
      <c r="B2634" s="728" t="s">
        <v>2677</v>
      </c>
      <c r="C2634" s="728" t="s">
        <v>2683</v>
      </c>
      <c r="D2634" s="811" t="s">
        <v>5087</v>
      </c>
      <c r="E2634" s="812" t="s">
        <v>2714</v>
      </c>
      <c r="F2634" s="728" t="s">
        <v>2678</v>
      </c>
      <c r="G2634" s="728" t="s">
        <v>2762</v>
      </c>
      <c r="H2634" s="728" t="s">
        <v>661</v>
      </c>
      <c r="I2634" s="728" t="s">
        <v>4679</v>
      </c>
      <c r="J2634" s="728" t="s">
        <v>895</v>
      </c>
      <c r="K2634" s="728" t="s">
        <v>4680</v>
      </c>
      <c r="L2634" s="729">
        <v>147.26</v>
      </c>
      <c r="M2634" s="729">
        <v>736.3</v>
      </c>
      <c r="N2634" s="728">
        <v>5</v>
      </c>
      <c r="O2634" s="813">
        <v>2</v>
      </c>
      <c r="P2634" s="729">
        <v>736.3</v>
      </c>
      <c r="Q2634" s="746">
        <v>1</v>
      </c>
      <c r="R2634" s="728">
        <v>5</v>
      </c>
      <c r="S2634" s="746">
        <v>1</v>
      </c>
      <c r="T2634" s="813">
        <v>2</v>
      </c>
      <c r="U2634" s="769">
        <v>1</v>
      </c>
    </row>
    <row r="2635" spans="1:21" ht="14.4" customHeight="1" x14ac:dyDescent="0.3">
      <c r="A2635" s="727">
        <v>32</v>
      </c>
      <c r="B2635" s="728" t="s">
        <v>2677</v>
      </c>
      <c r="C2635" s="728" t="s">
        <v>2683</v>
      </c>
      <c r="D2635" s="811" t="s">
        <v>5087</v>
      </c>
      <c r="E2635" s="812" t="s">
        <v>2714</v>
      </c>
      <c r="F2635" s="728" t="s">
        <v>2678</v>
      </c>
      <c r="G2635" s="728" t="s">
        <v>2762</v>
      </c>
      <c r="H2635" s="728" t="s">
        <v>661</v>
      </c>
      <c r="I2635" s="728" t="s">
        <v>2765</v>
      </c>
      <c r="J2635" s="728" t="s">
        <v>895</v>
      </c>
      <c r="K2635" s="728" t="s">
        <v>2139</v>
      </c>
      <c r="L2635" s="729">
        <v>736.33</v>
      </c>
      <c r="M2635" s="729">
        <v>3681.6500000000005</v>
      </c>
      <c r="N2635" s="728">
        <v>5</v>
      </c>
      <c r="O2635" s="813">
        <v>2</v>
      </c>
      <c r="P2635" s="729">
        <v>3681.6500000000005</v>
      </c>
      <c r="Q2635" s="746">
        <v>1</v>
      </c>
      <c r="R2635" s="728">
        <v>5</v>
      </c>
      <c r="S2635" s="746">
        <v>1</v>
      </c>
      <c r="T2635" s="813">
        <v>2</v>
      </c>
      <c r="U2635" s="769">
        <v>1</v>
      </c>
    </row>
    <row r="2636" spans="1:21" ht="14.4" customHeight="1" x14ac:dyDescent="0.3">
      <c r="A2636" s="727">
        <v>32</v>
      </c>
      <c r="B2636" s="728" t="s">
        <v>2677</v>
      </c>
      <c r="C2636" s="728" t="s">
        <v>2683</v>
      </c>
      <c r="D2636" s="811" t="s">
        <v>5087</v>
      </c>
      <c r="E2636" s="812" t="s">
        <v>2714</v>
      </c>
      <c r="F2636" s="728" t="s">
        <v>2678</v>
      </c>
      <c r="G2636" s="728" t="s">
        <v>2762</v>
      </c>
      <c r="H2636" s="728" t="s">
        <v>661</v>
      </c>
      <c r="I2636" s="728" t="s">
        <v>2144</v>
      </c>
      <c r="J2636" s="728" t="s">
        <v>895</v>
      </c>
      <c r="K2636" s="728" t="s">
        <v>2145</v>
      </c>
      <c r="L2636" s="729">
        <v>923.74</v>
      </c>
      <c r="M2636" s="729">
        <v>4618.7</v>
      </c>
      <c r="N2636" s="728">
        <v>5</v>
      </c>
      <c r="O2636" s="813">
        <v>3.5</v>
      </c>
      <c r="P2636" s="729">
        <v>4618.7</v>
      </c>
      <c r="Q2636" s="746">
        <v>1</v>
      </c>
      <c r="R2636" s="728">
        <v>5</v>
      </c>
      <c r="S2636" s="746">
        <v>1</v>
      </c>
      <c r="T2636" s="813">
        <v>3.5</v>
      </c>
      <c r="U2636" s="769">
        <v>1</v>
      </c>
    </row>
    <row r="2637" spans="1:21" ht="14.4" customHeight="1" x14ac:dyDescent="0.3">
      <c r="A2637" s="727">
        <v>32</v>
      </c>
      <c r="B2637" s="728" t="s">
        <v>2677</v>
      </c>
      <c r="C2637" s="728" t="s">
        <v>2683</v>
      </c>
      <c r="D2637" s="811" t="s">
        <v>5087</v>
      </c>
      <c r="E2637" s="812" t="s">
        <v>2714</v>
      </c>
      <c r="F2637" s="728" t="s">
        <v>2678</v>
      </c>
      <c r="G2637" s="728" t="s">
        <v>2762</v>
      </c>
      <c r="H2637" s="728" t="s">
        <v>661</v>
      </c>
      <c r="I2637" s="728" t="s">
        <v>2134</v>
      </c>
      <c r="J2637" s="728" t="s">
        <v>901</v>
      </c>
      <c r="K2637" s="728" t="s">
        <v>2911</v>
      </c>
      <c r="L2637" s="729">
        <v>1385.62</v>
      </c>
      <c r="M2637" s="729">
        <v>2771.24</v>
      </c>
      <c r="N2637" s="728">
        <v>2</v>
      </c>
      <c r="O2637" s="813">
        <v>0.5</v>
      </c>
      <c r="P2637" s="729">
        <v>2771.24</v>
      </c>
      <c r="Q2637" s="746">
        <v>1</v>
      </c>
      <c r="R2637" s="728">
        <v>2</v>
      </c>
      <c r="S2637" s="746">
        <v>1</v>
      </c>
      <c r="T2637" s="813">
        <v>0.5</v>
      </c>
      <c r="U2637" s="769">
        <v>1</v>
      </c>
    </row>
    <row r="2638" spans="1:21" ht="14.4" customHeight="1" x14ac:dyDescent="0.3">
      <c r="A2638" s="727">
        <v>32</v>
      </c>
      <c r="B2638" s="728" t="s">
        <v>2677</v>
      </c>
      <c r="C2638" s="728" t="s">
        <v>2683</v>
      </c>
      <c r="D2638" s="811" t="s">
        <v>5087</v>
      </c>
      <c r="E2638" s="812" t="s">
        <v>2714</v>
      </c>
      <c r="F2638" s="728" t="s">
        <v>2678</v>
      </c>
      <c r="G2638" s="728" t="s">
        <v>2762</v>
      </c>
      <c r="H2638" s="728" t="s">
        <v>568</v>
      </c>
      <c r="I2638" s="728" t="s">
        <v>4727</v>
      </c>
      <c r="J2638" s="728" t="s">
        <v>895</v>
      </c>
      <c r="K2638" s="728" t="s">
        <v>4680</v>
      </c>
      <c r="L2638" s="729">
        <v>147.26</v>
      </c>
      <c r="M2638" s="729">
        <v>294.52</v>
      </c>
      <c r="N2638" s="728">
        <v>2</v>
      </c>
      <c r="O2638" s="813">
        <v>1</v>
      </c>
      <c r="P2638" s="729">
        <v>294.52</v>
      </c>
      <c r="Q2638" s="746">
        <v>1</v>
      </c>
      <c r="R2638" s="728">
        <v>2</v>
      </c>
      <c r="S2638" s="746">
        <v>1</v>
      </c>
      <c r="T2638" s="813">
        <v>1</v>
      </c>
      <c r="U2638" s="769">
        <v>1</v>
      </c>
    </row>
    <row r="2639" spans="1:21" ht="14.4" customHeight="1" x14ac:dyDescent="0.3">
      <c r="A2639" s="727">
        <v>32</v>
      </c>
      <c r="B2639" s="728" t="s">
        <v>2677</v>
      </c>
      <c r="C2639" s="728" t="s">
        <v>2683</v>
      </c>
      <c r="D2639" s="811" t="s">
        <v>5087</v>
      </c>
      <c r="E2639" s="812" t="s">
        <v>2714</v>
      </c>
      <c r="F2639" s="728" t="s">
        <v>2678</v>
      </c>
      <c r="G2639" s="728" t="s">
        <v>2767</v>
      </c>
      <c r="H2639" s="728" t="s">
        <v>568</v>
      </c>
      <c r="I2639" s="728" t="s">
        <v>3539</v>
      </c>
      <c r="J2639" s="728" t="s">
        <v>694</v>
      </c>
      <c r="K2639" s="728" t="s">
        <v>3540</v>
      </c>
      <c r="L2639" s="729">
        <v>24.22</v>
      </c>
      <c r="M2639" s="729">
        <v>24.22</v>
      </c>
      <c r="N2639" s="728">
        <v>1</v>
      </c>
      <c r="O2639" s="813">
        <v>1</v>
      </c>
      <c r="P2639" s="729"/>
      <c r="Q2639" s="746">
        <v>0</v>
      </c>
      <c r="R2639" s="728"/>
      <c r="S2639" s="746">
        <v>0</v>
      </c>
      <c r="T2639" s="813"/>
      <c r="U2639" s="769">
        <v>0</v>
      </c>
    </row>
    <row r="2640" spans="1:21" ht="14.4" customHeight="1" x14ac:dyDescent="0.3">
      <c r="A2640" s="727">
        <v>32</v>
      </c>
      <c r="B2640" s="728" t="s">
        <v>2677</v>
      </c>
      <c r="C2640" s="728" t="s">
        <v>2683</v>
      </c>
      <c r="D2640" s="811" t="s">
        <v>5087</v>
      </c>
      <c r="E2640" s="812" t="s">
        <v>2714</v>
      </c>
      <c r="F2640" s="728" t="s">
        <v>2678</v>
      </c>
      <c r="G2640" s="728" t="s">
        <v>4728</v>
      </c>
      <c r="H2640" s="728" t="s">
        <v>568</v>
      </c>
      <c r="I2640" s="728" t="s">
        <v>4729</v>
      </c>
      <c r="J2640" s="728" t="s">
        <v>1138</v>
      </c>
      <c r="K2640" s="728" t="s">
        <v>2790</v>
      </c>
      <c r="L2640" s="729">
        <v>0</v>
      </c>
      <c r="M2640" s="729">
        <v>0</v>
      </c>
      <c r="N2640" s="728">
        <v>1</v>
      </c>
      <c r="O2640" s="813">
        <v>0.5</v>
      </c>
      <c r="P2640" s="729">
        <v>0</v>
      </c>
      <c r="Q2640" s="746"/>
      <c r="R2640" s="728">
        <v>1</v>
      </c>
      <c r="S2640" s="746">
        <v>1</v>
      </c>
      <c r="T2640" s="813">
        <v>0.5</v>
      </c>
      <c r="U2640" s="769">
        <v>1</v>
      </c>
    </row>
    <row r="2641" spans="1:21" ht="14.4" customHeight="1" x14ac:dyDescent="0.3">
      <c r="A2641" s="727">
        <v>32</v>
      </c>
      <c r="B2641" s="728" t="s">
        <v>2677</v>
      </c>
      <c r="C2641" s="728" t="s">
        <v>2683</v>
      </c>
      <c r="D2641" s="811" t="s">
        <v>5087</v>
      </c>
      <c r="E2641" s="812" t="s">
        <v>2714</v>
      </c>
      <c r="F2641" s="728" t="s">
        <v>2678</v>
      </c>
      <c r="G2641" s="728" t="s">
        <v>2768</v>
      </c>
      <c r="H2641" s="728" t="s">
        <v>568</v>
      </c>
      <c r="I2641" s="728" t="s">
        <v>2769</v>
      </c>
      <c r="J2641" s="728" t="s">
        <v>934</v>
      </c>
      <c r="K2641" s="728" t="s">
        <v>2770</v>
      </c>
      <c r="L2641" s="729">
        <v>93.71</v>
      </c>
      <c r="M2641" s="729">
        <v>93.71</v>
      </c>
      <c r="N2641" s="728">
        <v>1</v>
      </c>
      <c r="O2641" s="813">
        <v>0.5</v>
      </c>
      <c r="P2641" s="729"/>
      <c r="Q2641" s="746">
        <v>0</v>
      </c>
      <c r="R2641" s="728"/>
      <c r="S2641" s="746">
        <v>0</v>
      </c>
      <c r="T2641" s="813"/>
      <c r="U2641" s="769">
        <v>0</v>
      </c>
    </row>
    <row r="2642" spans="1:21" ht="14.4" customHeight="1" x14ac:dyDescent="0.3">
      <c r="A2642" s="727">
        <v>32</v>
      </c>
      <c r="B2642" s="728" t="s">
        <v>2677</v>
      </c>
      <c r="C2642" s="728" t="s">
        <v>2683</v>
      </c>
      <c r="D2642" s="811" t="s">
        <v>5087</v>
      </c>
      <c r="E2642" s="812" t="s">
        <v>2714</v>
      </c>
      <c r="F2642" s="728" t="s">
        <v>2678</v>
      </c>
      <c r="G2642" s="728" t="s">
        <v>2768</v>
      </c>
      <c r="H2642" s="728" t="s">
        <v>568</v>
      </c>
      <c r="I2642" s="728" t="s">
        <v>2919</v>
      </c>
      <c r="J2642" s="728" t="s">
        <v>934</v>
      </c>
      <c r="K2642" s="728" t="s">
        <v>2839</v>
      </c>
      <c r="L2642" s="729">
        <v>301.2</v>
      </c>
      <c r="M2642" s="729">
        <v>2409.6</v>
      </c>
      <c r="N2642" s="728">
        <v>8</v>
      </c>
      <c r="O2642" s="813">
        <v>4.5</v>
      </c>
      <c r="P2642" s="729">
        <v>1204.8</v>
      </c>
      <c r="Q2642" s="746">
        <v>0.5</v>
      </c>
      <c r="R2642" s="728">
        <v>4</v>
      </c>
      <c r="S2642" s="746">
        <v>0.5</v>
      </c>
      <c r="T2642" s="813">
        <v>2</v>
      </c>
      <c r="U2642" s="769">
        <v>0.44444444444444442</v>
      </c>
    </row>
    <row r="2643" spans="1:21" ht="14.4" customHeight="1" x14ac:dyDescent="0.3">
      <c r="A2643" s="727">
        <v>32</v>
      </c>
      <c r="B2643" s="728" t="s">
        <v>2677</v>
      </c>
      <c r="C2643" s="728" t="s">
        <v>2683</v>
      </c>
      <c r="D2643" s="811" t="s">
        <v>5087</v>
      </c>
      <c r="E2643" s="812" t="s">
        <v>2714</v>
      </c>
      <c r="F2643" s="728" t="s">
        <v>2678</v>
      </c>
      <c r="G2643" s="728" t="s">
        <v>2768</v>
      </c>
      <c r="H2643" s="728" t="s">
        <v>568</v>
      </c>
      <c r="I2643" s="728" t="s">
        <v>2919</v>
      </c>
      <c r="J2643" s="728" t="s">
        <v>934</v>
      </c>
      <c r="K2643" s="728" t="s">
        <v>2839</v>
      </c>
      <c r="L2643" s="729">
        <v>103.67</v>
      </c>
      <c r="M2643" s="729">
        <v>311.01</v>
      </c>
      <c r="N2643" s="728">
        <v>3</v>
      </c>
      <c r="O2643" s="813">
        <v>2</v>
      </c>
      <c r="P2643" s="729">
        <v>311.01</v>
      </c>
      <c r="Q2643" s="746">
        <v>1</v>
      </c>
      <c r="R2643" s="728">
        <v>3</v>
      </c>
      <c r="S2643" s="746">
        <v>1</v>
      </c>
      <c r="T2643" s="813">
        <v>2</v>
      </c>
      <c r="U2643" s="769">
        <v>1</v>
      </c>
    </row>
    <row r="2644" spans="1:21" ht="14.4" customHeight="1" x14ac:dyDescent="0.3">
      <c r="A2644" s="727">
        <v>32</v>
      </c>
      <c r="B2644" s="728" t="s">
        <v>2677</v>
      </c>
      <c r="C2644" s="728" t="s">
        <v>2683</v>
      </c>
      <c r="D2644" s="811" t="s">
        <v>5087</v>
      </c>
      <c r="E2644" s="812" t="s">
        <v>2714</v>
      </c>
      <c r="F2644" s="728" t="s">
        <v>2678</v>
      </c>
      <c r="G2644" s="728" t="s">
        <v>2768</v>
      </c>
      <c r="H2644" s="728" t="s">
        <v>568</v>
      </c>
      <c r="I2644" s="728" t="s">
        <v>4730</v>
      </c>
      <c r="J2644" s="728" t="s">
        <v>3361</v>
      </c>
      <c r="K2644" s="728" t="s">
        <v>3362</v>
      </c>
      <c r="L2644" s="729">
        <v>0</v>
      </c>
      <c r="M2644" s="729">
        <v>0</v>
      </c>
      <c r="N2644" s="728">
        <v>1</v>
      </c>
      <c r="O2644" s="813">
        <v>0.5</v>
      </c>
      <c r="P2644" s="729"/>
      <c r="Q2644" s="746"/>
      <c r="R2644" s="728"/>
      <c r="S2644" s="746">
        <v>0</v>
      </c>
      <c r="T2644" s="813"/>
      <c r="U2644" s="769">
        <v>0</v>
      </c>
    </row>
    <row r="2645" spans="1:21" ht="14.4" customHeight="1" x14ac:dyDescent="0.3">
      <c r="A2645" s="727">
        <v>32</v>
      </c>
      <c r="B2645" s="728" t="s">
        <v>2677</v>
      </c>
      <c r="C2645" s="728" t="s">
        <v>2683</v>
      </c>
      <c r="D2645" s="811" t="s">
        <v>5087</v>
      </c>
      <c r="E2645" s="812" t="s">
        <v>2714</v>
      </c>
      <c r="F2645" s="728" t="s">
        <v>2678</v>
      </c>
      <c r="G2645" s="728" t="s">
        <v>2768</v>
      </c>
      <c r="H2645" s="728" t="s">
        <v>568</v>
      </c>
      <c r="I2645" s="728" t="s">
        <v>4009</v>
      </c>
      <c r="J2645" s="728" t="s">
        <v>3690</v>
      </c>
      <c r="K2645" s="728" t="s">
        <v>4010</v>
      </c>
      <c r="L2645" s="729">
        <v>0</v>
      </c>
      <c r="M2645" s="729">
        <v>0</v>
      </c>
      <c r="N2645" s="728">
        <v>2</v>
      </c>
      <c r="O2645" s="813">
        <v>1</v>
      </c>
      <c r="P2645" s="729">
        <v>0</v>
      </c>
      <c r="Q2645" s="746"/>
      <c r="R2645" s="728">
        <v>2</v>
      </c>
      <c r="S2645" s="746">
        <v>1</v>
      </c>
      <c r="T2645" s="813">
        <v>1</v>
      </c>
      <c r="U2645" s="769">
        <v>1</v>
      </c>
    </row>
    <row r="2646" spans="1:21" ht="14.4" customHeight="1" x14ac:dyDescent="0.3">
      <c r="A2646" s="727">
        <v>32</v>
      </c>
      <c r="B2646" s="728" t="s">
        <v>2677</v>
      </c>
      <c r="C2646" s="728" t="s">
        <v>2683</v>
      </c>
      <c r="D2646" s="811" t="s">
        <v>5087</v>
      </c>
      <c r="E2646" s="812" t="s">
        <v>2714</v>
      </c>
      <c r="F2646" s="728" t="s">
        <v>2678</v>
      </c>
      <c r="G2646" s="728" t="s">
        <v>2768</v>
      </c>
      <c r="H2646" s="728" t="s">
        <v>568</v>
      </c>
      <c r="I2646" s="728" t="s">
        <v>3689</v>
      </c>
      <c r="J2646" s="728" t="s">
        <v>3690</v>
      </c>
      <c r="K2646" s="728" t="s">
        <v>3691</v>
      </c>
      <c r="L2646" s="729">
        <v>201.73</v>
      </c>
      <c r="M2646" s="729">
        <v>403.46</v>
      </c>
      <c r="N2646" s="728">
        <v>2</v>
      </c>
      <c r="O2646" s="813">
        <v>2</v>
      </c>
      <c r="P2646" s="729">
        <v>403.46</v>
      </c>
      <c r="Q2646" s="746">
        <v>1</v>
      </c>
      <c r="R2646" s="728">
        <v>2</v>
      </c>
      <c r="S2646" s="746">
        <v>1</v>
      </c>
      <c r="T2646" s="813">
        <v>2</v>
      </c>
      <c r="U2646" s="769">
        <v>1</v>
      </c>
    </row>
    <row r="2647" spans="1:21" ht="14.4" customHeight="1" x14ac:dyDescent="0.3">
      <c r="A2647" s="727">
        <v>32</v>
      </c>
      <c r="B2647" s="728" t="s">
        <v>2677</v>
      </c>
      <c r="C2647" s="728" t="s">
        <v>2683</v>
      </c>
      <c r="D2647" s="811" t="s">
        <v>5087</v>
      </c>
      <c r="E2647" s="812" t="s">
        <v>2714</v>
      </c>
      <c r="F2647" s="728" t="s">
        <v>2678</v>
      </c>
      <c r="G2647" s="728" t="s">
        <v>2768</v>
      </c>
      <c r="H2647" s="728" t="s">
        <v>568</v>
      </c>
      <c r="I2647" s="728" t="s">
        <v>4731</v>
      </c>
      <c r="J2647" s="728" t="s">
        <v>3361</v>
      </c>
      <c r="K2647" s="728" t="s">
        <v>3362</v>
      </c>
      <c r="L2647" s="729">
        <v>0</v>
      </c>
      <c r="M2647" s="729">
        <v>0</v>
      </c>
      <c r="N2647" s="728">
        <v>1</v>
      </c>
      <c r="O2647" s="813">
        <v>1</v>
      </c>
      <c r="P2647" s="729"/>
      <c r="Q2647" s="746"/>
      <c r="R2647" s="728"/>
      <c r="S2647" s="746">
        <v>0</v>
      </c>
      <c r="T2647" s="813"/>
      <c r="U2647" s="769">
        <v>0</v>
      </c>
    </row>
    <row r="2648" spans="1:21" ht="14.4" customHeight="1" x14ac:dyDescent="0.3">
      <c r="A2648" s="727">
        <v>32</v>
      </c>
      <c r="B2648" s="728" t="s">
        <v>2677</v>
      </c>
      <c r="C2648" s="728" t="s">
        <v>2683</v>
      </c>
      <c r="D2648" s="811" t="s">
        <v>5087</v>
      </c>
      <c r="E2648" s="812" t="s">
        <v>2714</v>
      </c>
      <c r="F2648" s="728" t="s">
        <v>2678</v>
      </c>
      <c r="G2648" s="728" t="s">
        <v>2768</v>
      </c>
      <c r="H2648" s="728" t="s">
        <v>568</v>
      </c>
      <c r="I2648" s="728" t="s">
        <v>2838</v>
      </c>
      <c r="J2648" s="728" t="s">
        <v>934</v>
      </c>
      <c r="K2648" s="728" t="s">
        <v>2839</v>
      </c>
      <c r="L2648" s="729">
        <v>185.26</v>
      </c>
      <c r="M2648" s="729">
        <v>741.04</v>
      </c>
      <c r="N2648" s="728">
        <v>4</v>
      </c>
      <c r="O2648" s="813">
        <v>2.5</v>
      </c>
      <c r="P2648" s="729">
        <v>555.78</v>
      </c>
      <c r="Q2648" s="746">
        <v>0.75</v>
      </c>
      <c r="R2648" s="728">
        <v>3</v>
      </c>
      <c r="S2648" s="746">
        <v>0.75</v>
      </c>
      <c r="T2648" s="813">
        <v>2</v>
      </c>
      <c r="U2648" s="769">
        <v>0.8</v>
      </c>
    </row>
    <row r="2649" spans="1:21" ht="14.4" customHeight="1" x14ac:dyDescent="0.3">
      <c r="A2649" s="727">
        <v>32</v>
      </c>
      <c r="B2649" s="728" t="s">
        <v>2677</v>
      </c>
      <c r="C2649" s="728" t="s">
        <v>2683</v>
      </c>
      <c r="D2649" s="811" t="s">
        <v>5087</v>
      </c>
      <c r="E2649" s="812" t="s">
        <v>2714</v>
      </c>
      <c r="F2649" s="728" t="s">
        <v>2678</v>
      </c>
      <c r="G2649" s="728" t="s">
        <v>2768</v>
      </c>
      <c r="H2649" s="728" t="s">
        <v>568</v>
      </c>
      <c r="I2649" s="728" t="s">
        <v>2838</v>
      </c>
      <c r="J2649" s="728" t="s">
        <v>934</v>
      </c>
      <c r="K2649" s="728" t="s">
        <v>2839</v>
      </c>
      <c r="L2649" s="729">
        <v>103.67</v>
      </c>
      <c r="M2649" s="729">
        <v>207.34</v>
      </c>
      <c r="N2649" s="728">
        <v>2</v>
      </c>
      <c r="O2649" s="813">
        <v>1</v>
      </c>
      <c r="P2649" s="729">
        <v>207.34</v>
      </c>
      <c r="Q2649" s="746">
        <v>1</v>
      </c>
      <c r="R2649" s="728">
        <v>2</v>
      </c>
      <c r="S2649" s="746">
        <v>1</v>
      </c>
      <c r="T2649" s="813">
        <v>1</v>
      </c>
      <c r="U2649" s="769">
        <v>1</v>
      </c>
    </row>
    <row r="2650" spans="1:21" ht="14.4" customHeight="1" x14ac:dyDescent="0.3">
      <c r="A2650" s="727">
        <v>32</v>
      </c>
      <c r="B2650" s="728" t="s">
        <v>2677</v>
      </c>
      <c r="C2650" s="728" t="s">
        <v>2683</v>
      </c>
      <c r="D2650" s="811" t="s">
        <v>5087</v>
      </c>
      <c r="E2650" s="812" t="s">
        <v>2714</v>
      </c>
      <c r="F2650" s="728" t="s">
        <v>2678</v>
      </c>
      <c r="G2650" s="728" t="s">
        <v>2768</v>
      </c>
      <c r="H2650" s="728" t="s">
        <v>568</v>
      </c>
      <c r="I2650" s="728" t="s">
        <v>3233</v>
      </c>
      <c r="J2650" s="728" t="s">
        <v>934</v>
      </c>
      <c r="K2650" s="728" t="s">
        <v>2839</v>
      </c>
      <c r="L2650" s="729">
        <v>301.2</v>
      </c>
      <c r="M2650" s="729">
        <v>301.2</v>
      </c>
      <c r="N2650" s="728">
        <v>1</v>
      </c>
      <c r="O2650" s="813">
        <v>1</v>
      </c>
      <c r="P2650" s="729">
        <v>301.2</v>
      </c>
      <c r="Q2650" s="746">
        <v>1</v>
      </c>
      <c r="R2650" s="728">
        <v>1</v>
      </c>
      <c r="S2650" s="746">
        <v>1</v>
      </c>
      <c r="T2650" s="813">
        <v>1</v>
      </c>
      <c r="U2650" s="769">
        <v>1</v>
      </c>
    </row>
    <row r="2651" spans="1:21" ht="14.4" customHeight="1" x14ac:dyDescent="0.3">
      <c r="A2651" s="727">
        <v>32</v>
      </c>
      <c r="B2651" s="728" t="s">
        <v>2677</v>
      </c>
      <c r="C2651" s="728" t="s">
        <v>2683</v>
      </c>
      <c r="D2651" s="811" t="s">
        <v>5087</v>
      </c>
      <c r="E2651" s="812" t="s">
        <v>2714</v>
      </c>
      <c r="F2651" s="728" t="s">
        <v>2678</v>
      </c>
      <c r="G2651" s="728" t="s">
        <v>2768</v>
      </c>
      <c r="H2651" s="728" t="s">
        <v>568</v>
      </c>
      <c r="I2651" s="728" t="s">
        <v>3233</v>
      </c>
      <c r="J2651" s="728" t="s">
        <v>934</v>
      </c>
      <c r="K2651" s="728" t="s">
        <v>2839</v>
      </c>
      <c r="L2651" s="729">
        <v>103.67</v>
      </c>
      <c r="M2651" s="729">
        <v>207.34</v>
      </c>
      <c r="N2651" s="728">
        <v>2</v>
      </c>
      <c r="O2651" s="813">
        <v>1</v>
      </c>
      <c r="P2651" s="729">
        <v>103.67</v>
      </c>
      <c r="Q2651" s="746">
        <v>0.5</v>
      </c>
      <c r="R2651" s="728">
        <v>1</v>
      </c>
      <c r="S2651" s="746">
        <v>0.5</v>
      </c>
      <c r="T2651" s="813">
        <v>0.5</v>
      </c>
      <c r="U2651" s="769">
        <v>0.5</v>
      </c>
    </row>
    <row r="2652" spans="1:21" ht="14.4" customHeight="1" x14ac:dyDescent="0.3">
      <c r="A2652" s="727">
        <v>32</v>
      </c>
      <c r="B2652" s="728" t="s">
        <v>2677</v>
      </c>
      <c r="C2652" s="728" t="s">
        <v>2683</v>
      </c>
      <c r="D2652" s="811" t="s">
        <v>5087</v>
      </c>
      <c r="E2652" s="812" t="s">
        <v>2714</v>
      </c>
      <c r="F2652" s="728" t="s">
        <v>2678</v>
      </c>
      <c r="G2652" s="728" t="s">
        <v>2768</v>
      </c>
      <c r="H2652" s="728" t="s">
        <v>568</v>
      </c>
      <c r="I2652" s="728" t="s">
        <v>3082</v>
      </c>
      <c r="J2652" s="728" t="s">
        <v>934</v>
      </c>
      <c r="K2652" s="728" t="s">
        <v>2770</v>
      </c>
      <c r="L2652" s="729">
        <v>93.71</v>
      </c>
      <c r="M2652" s="729">
        <v>93.71</v>
      </c>
      <c r="N2652" s="728">
        <v>1</v>
      </c>
      <c r="O2652" s="813">
        <v>0.5</v>
      </c>
      <c r="P2652" s="729"/>
      <c r="Q2652" s="746">
        <v>0</v>
      </c>
      <c r="R2652" s="728"/>
      <c r="S2652" s="746">
        <v>0</v>
      </c>
      <c r="T2652" s="813"/>
      <c r="U2652" s="769">
        <v>0</v>
      </c>
    </row>
    <row r="2653" spans="1:21" ht="14.4" customHeight="1" x14ac:dyDescent="0.3">
      <c r="A2653" s="727">
        <v>32</v>
      </c>
      <c r="B2653" s="728" t="s">
        <v>2677</v>
      </c>
      <c r="C2653" s="728" t="s">
        <v>2683</v>
      </c>
      <c r="D2653" s="811" t="s">
        <v>5087</v>
      </c>
      <c r="E2653" s="812" t="s">
        <v>2714</v>
      </c>
      <c r="F2653" s="728" t="s">
        <v>2678</v>
      </c>
      <c r="G2653" s="728" t="s">
        <v>2980</v>
      </c>
      <c r="H2653" s="728" t="s">
        <v>568</v>
      </c>
      <c r="I2653" s="728" t="s">
        <v>3543</v>
      </c>
      <c r="J2653" s="728" t="s">
        <v>2982</v>
      </c>
      <c r="K2653" s="728" t="s">
        <v>3544</v>
      </c>
      <c r="L2653" s="729">
        <v>0</v>
      </c>
      <c r="M2653" s="729">
        <v>0</v>
      </c>
      <c r="N2653" s="728">
        <v>5</v>
      </c>
      <c r="O2653" s="813">
        <v>3</v>
      </c>
      <c r="P2653" s="729">
        <v>0</v>
      </c>
      <c r="Q2653" s="746"/>
      <c r="R2653" s="728">
        <v>4</v>
      </c>
      <c r="S2653" s="746">
        <v>0.8</v>
      </c>
      <c r="T2653" s="813">
        <v>2.5</v>
      </c>
      <c r="U2653" s="769">
        <v>0.83333333333333337</v>
      </c>
    </row>
    <row r="2654" spans="1:21" ht="14.4" customHeight="1" x14ac:dyDescent="0.3">
      <c r="A2654" s="727">
        <v>32</v>
      </c>
      <c r="B2654" s="728" t="s">
        <v>2677</v>
      </c>
      <c r="C2654" s="728" t="s">
        <v>2683</v>
      </c>
      <c r="D2654" s="811" t="s">
        <v>5087</v>
      </c>
      <c r="E2654" s="812" t="s">
        <v>2714</v>
      </c>
      <c r="F2654" s="728" t="s">
        <v>2678</v>
      </c>
      <c r="G2654" s="728" t="s">
        <v>2980</v>
      </c>
      <c r="H2654" s="728" t="s">
        <v>661</v>
      </c>
      <c r="I2654" s="728" t="s">
        <v>2981</v>
      </c>
      <c r="J2654" s="728" t="s">
        <v>2982</v>
      </c>
      <c r="K2654" s="728" t="s">
        <v>2983</v>
      </c>
      <c r="L2654" s="729">
        <v>668.54</v>
      </c>
      <c r="M2654" s="729">
        <v>1337.08</v>
      </c>
      <c r="N2654" s="728">
        <v>2</v>
      </c>
      <c r="O2654" s="813">
        <v>1.5</v>
      </c>
      <c r="P2654" s="729">
        <v>1337.08</v>
      </c>
      <c r="Q2654" s="746">
        <v>1</v>
      </c>
      <c r="R2654" s="728">
        <v>2</v>
      </c>
      <c r="S2654" s="746">
        <v>1</v>
      </c>
      <c r="T2654" s="813">
        <v>1.5</v>
      </c>
      <c r="U2654" s="769">
        <v>1</v>
      </c>
    </row>
    <row r="2655" spans="1:21" ht="14.4" customHeight="1" x14ac:dyDescent="0.3">
      <c r="A2655" s="727">
        <v>32</v>
      </c>
      <c r="B2655" s="728" t="s">
        <v>2677</v>
      </c>
      <c r="C2655" s="728" t="s">
        <v>2683</v>
      </c>
      <c r="D2655" s="811" t="s">
        <v>5087</v>
      </c>
      <c r="E2655" s="812" t="s">
        <v>2714</v>
      </c>
      <c r="F2655" s="728" t="s">
        <v>2678</v>
      </c>
      <c r="G2655" s="728" t="s">
        <v>2980</v>
      </c>
      <c r="H2655" s="728" t="s">
        <v>661</v>
      </c>
      <c r="I2655" s="728" t="s">
        <v>4732</v>
      </c>
      <c r="J2655" s="728" t="s">
        <v>2982</v>
      </c>
      <c r="K2655" s="728" t="s">
        <v>4733</v>
      </c>
      <c r="L2655" s="729">
        <v>0</v>
      </c>
      <c r="M2655" s="729">
        <v>0</v>
      </c>
      <c r="N2655" s="728">
        <v>1</v>
      </c>
      <c r="O2655" s="813">
        <v>1</v>
      </c>
      <c r="P2655" s="729">
        <v>0</v>
      </c>
      <c r="Q2655" s="746"/>
      <c r="R2655" s="728">
        <v>1</v>
      </c>
      <c r="S2655" s="746">
        <v>1</v>
      </c>
      <c r="T2655" s="813">
        <v>1</v>
      </c>
      <c r="U2655" s="769">
        <v>1</v>
      </c>
    </row>
    <row r="2656" spans="1:21" ht="14.4" customHeight="1" x14ac:dyDescent="0.3">
      <c r="A2656" s="727">
        <v>32</v>
      </c>
      <c r="B2656" s="728" t="s">
        <v>2677</v>
      </c>
      <c r="C2656" s="728" t="s">
        <v>2683</v>
      </c>
      <c r="D2656" s="811" t="s">
        <v>5087</v>
      </c>
      <c r="E2656" s="812" t="s">
        <v>2714</v>
      </c>
      <c r="F2656" s="728" t="s">
        <v>2678</v>
      </c>
      <c r="G2656" s="728" t="s">
        <v>3018</v>
      </c>
      <c r="H2656" s="728" t="s">
        <v>568</v>
      </c>
      <c r="I2656" s="728" t="s">
        <v>3019</v>
      </c>
      <c r="J2656" s="728" t="s">
        <v>3020</v>
      </c>
      <c r="K2656" s="728" t="s">
        <v>3021</v>
      </c>
      <c r="L2656" s="729">
        <v>477.25</v>
      </c>
      <c r="M2656" s="729">
        <v>477.25</v>
      </c>
      <c r="N2656" s="728">
        <v>1</v>
      </c>
      <c r="O2656" s="813">
        <v>1</v>
      </c>
      <c r="P2656" s="729">
        <v>477.25</v>
      </c>
      <c r="Q2656" s="746">
        <v>1</v>
      </c>
      <c r="R2656" s="728">
        <v>1</v>
      </c>
      <c r="S2656" s="746">
        <v>1</v>
      </c>
      <c r="T2656" s="813">
        <v>1</v>
      </c>
      <c r="U2656" s="769">
        <v>1</v>
      </c>
    </row>
    <row r="2657" spans="1:21" ht="14.4" customHeight="1" x14ac:dyDescent="0.3">
      <c r="A2657" s="727">
        <v>32</v>
      </c>
      <c r="B2657" s="728" t="s">
        <v>2677</v>
      </c>
      <c r="C2657" s="728" t="s">
        <v>2683</v>
      </c>
      <c r="D2657" s="811" t="s">
        <v>5087</v>
      </c>
      <c r="E2657" s="812" t="s">
        <v>2714</v>
      </c>
      <c r="F2657" s="728" t="s">
        <v>2678</v>
      </c>
      <c r="G2657" s="728" t="s">
        <v>2771</v>
      </c>
      <c r="H2657" s="728" t="s">
        <v>568</v>
      </c>
      <c r="I2657" s="728" t="s">
        <v>4397</v>
      </c>
      <c r="J2657" s="728" t="s">
        <v>2949</v>
      </c>
      <c r="K2657" s="728" t="s">
        <v>4398</v>
      </c>
      <c r="L2657" s="729">
        <v>172.91</v>
      </c>
      <c r="M2657" s="729">
        <v>345.82</v>
      </c>
      <c r="N2657" s="728">
        <v>2</v>
      </c>
      <c r="O2657" s="813">
        <v>1.5</v>
      </c>
      <c r="P2657" s="729"/>
      <c r="Q2657" s="746">
        <v>0</v>
      </c>
      <c r="R2657" s="728"/>
      <c r="S2657" s="746">
        <v>0</v>
      </c>
      <c r="T2657" s="813"/>
      <c r="U2657" s="769">
        <v>0</v>
      </c>
    </row>
    <row r="2658" spans="1:21" ht="14.4" customHeight="1" x14ac:dyDescent="0.3">
      <c r="A2658" s="727">
        <v>32</v>
      </c>
      <c r="B2658" s="728" t="s">
        <v>2677</v>
      </c>
      <c r="C2658" s="728" t="s">
        <v>2683</v>
      </c>
      <c r="D2658" s="811" t="s">
        <v>5087</v>
      </c>
      <c r="E2658" s="812" t="s">
        <v>2714</v>
      </c>
      <c r="F2658" s="728" t="s">
        <v>2678</v>
      </c>
      <c r="G2658" s="728" t="s">
        <v>2771</v>
      </c>
      <c r="H2658" s="728" t="s">
        <v>661</v>
      </c>
      <c r="I2658" s="728" t="s">
        <v>2104</v>
      </c>
      <c r="J2658" s="728" t="s">
        <v>2105</v>
      </c>
      <c r="K2658" s="728" t="s">
        <v>2106</v>
      </c>
      <c r="L2658" s="729">
        <v>32.25</v>
      </c>
      <c r="M2658" s="729">
        <v>32.25</v>
      </c>
      <c r="N2658" s="728">
        <v>1</v>
      </c>
      <c r="O2658" s="813">
        <v>0.5</v>
      </c>
      <c r="P2658" s="729">
        <v>32.25</v>
      </c>
      <c r="Q2658" s="746">
        <v>1</v>
      </c>
      <c r="R2658" s="728">
        <v>1</v>
      </c>
      <c r="S2658" s="746">
        <v>1</v>
      </c>
      <c r="T2658" s="813">
        <v>0.5</v>
      </c>
      <c r="U2658" s="769">
        <v>1</v>
      </c>
    </row>
    <row r="2659" spans="1:21" ht="14.4" customHeight="1" x14ac:dyDescent="0.3">
      <c r="A2659" s="727">
        <v>32</v>
      </c>
      <c r="B2659" s="728" t="s">
        <v>2677</v>
      </c>
      <c r="C2659" s="728" t="s">
        <v>2683</v>
      </c>
      <c r="D2659" s="811" t="s">
        <v>5087</v>
      </c>
      <c r="E2659" s="812" t="s">
        <v>2714</v>
      </c>
      <c r="F2659" s="728" t="s">
        <v>2678</v>
      </c>
      <c r="G2659" s="728" t="s">
        <v>2852</v>
      </c>
      <c r="H2659" s="728" t="s">
        <v>661</v>
      </c>
      <c r="I2659" s="728" t="s">
        <v>2853</v>
      </c>
      <c r="J2659" s="728" t="s">
        <v>2854</v>
      </c>
      <c r="K2659" s="728" t="s">
        <v>1351</v>
      </c>
      <c r="L2659" s="729">
        <v>127.34</v>
      </c>
      <c r="M2659" s="729">
        <v>636.70000000000005</v>
      </c>
      <c r="N2659" s="728">
        <v>5</v>
      </c>
      <c r="O2659" s="813">
        <v>1</v>
      </c>
      <c r="P2659" s="729">
        <v>636.70000000000005</v>
      </c>
      <c r="Q2659" s="746">
        <v>1</v>
      </c>
      <c r="R2659" s="728">
        <v>5</v>
      </c>
      <c r="S2659" s="746">
        <v>1</v>
      </c>
      <c r="T2659" s="813">
        <v>1</v>
      </c>
      <c r="U2659" s="769">
        <v>1</v>
      </c>
    </row>
    <row r="2660" spans="1:21" ht="14.4" customHeight="1" x14ac:dyDescent="0.3">
      <c r="A2660" s="727">
        <v>32</v>
      </c>
      <c r="B2660" s="728" t="s">
        <v>2677</v>
      </c>
      <c r="C2660" s="728" t="s">
        <v>2683</v>
      </c>
      <c r="D2660" s="811" t="s">
        <v>5087</v>
      </c>
      <c r="E2660" s="812" t="s">
        <v>2714</v>
      </c>
      <c r="F2660" s="728" t="s">
        <v>2678</v>
      </c>
      <c r="G2660" s="728" t="s">
        <v>2852</v>
      </c>
      <c r="H2660" s="728" t="s">
        <v>661</v>
      </c>
      <c r="I2660" s="728" t="s">
        <v>2615</v>
      </c>
      <c r="J2660" s="728" t="s">
        <v>1917</v>
      </c>
      <c r="K2660" s="728" t="s">
        <v>1351</v>
      </c>
      <c r="L2660" s="729">
        <v>127.34</v>
      </c>
      <c r="M2660" s="729">
        <v>254.68</v>
      </c>
      <c r="N2660" s="728">
        <v>2</v>
      </c>
      <c r="O2660" s="813">
        <v>0.5</v>
      </c>
      <c r="P2660" s="729">
        <v>254.68</v>
      </c>
      <c r="Q2660" s="746">
        <v>1</v>
      </c>
      <c r="R2660" s="728">
        <v>2</v>
      </c>
      <c r="S2660" s="746">
        <v>1</v>
      </c>
      <c r="T2660" s="813">
        <v>0.5</v>
      </c>
      <c r="U2660" s="769">
        <v>1</v>
      </c>
    </row>
    <row r="2661" spans="1:21" ht="14.4" customHeight="1" x14ac:dyDescent="0.3">
      <c r="A2661" s="727">
        <v>32</v>
      </c>
      <c r="B2661" s="728" t="s">
        <v>2677</v>
      </c>
      <c r="C2661" s="728" t="s">
        <v>2683</v>
      </c>
      <c r="D2661" s="811" t="s">
        <v>5087</v>
      </c>
      <c r="E2661" s="812" t="s">
        <v>2714</v>
      </c>
      <c r="F2661" s="728" t="s">
        <v>2678</v>
      </c>
      <c r="G2661" s="728" t="s">
        <v>2852</v>
      </c>
      <c r="H2661" s="728" t="s">
        <v>661</v>
      </c>
      <c r="I2661" s="728" t="s">
        <v>2422</v>
      </c>
      <c r="J2661" s="728" t="s">
        <v>1362</v>
      </c>
      <c r="K2661" s="728" t="s">
        <v>2421</v>
      </c>
      <c r="L2661" s="729">
        <v>84.89</v>
      </c>
      <c r="M2661" s="729">
        <v>169.78</v>
      </c>
      <c r="N2661" s="728">
        <v>2</v>
      </c>
      <c r="O2661" s="813">
        <v>1</v>
      </c>
      <c r="P2661" s="729">
        <v>169.78</v>
      </c>
      <c r="Q2661" s="746">
        <v>1</v>
      </c>
      <c r="R2661" s="728">
        <v>2</v>
      </c>
      <c r="S2661" s="746">
        <v>1</v>
      </c>
      <c r="T2661" s="813">
        <v>1</v>
      </c>
      <c r="U2661" s="769">
        <v>1</v>
      </c>
    </row>
    <row r="2662" spans="1:21" ht="14.4" customHeight="1" x14ac:dyDescent="0.3">
      <c r="A2662" s="727">
        <v>32</v>
      </c>
      <c r="B2662" s="728" t="s">
        <v>2677</v>
      </c>
      <c r="C2662" s="728" t="s">
        <v>2683</v>
      </c>
      <c r="D2662" s="811" t="s">
        <v>5087</v>
      </c>
      <c r="E2662" s="812" t="s">
        <v>2714</v>
      </c>
      <c r="F2662" s="728" t="s">
        <v>2678</v>
      </c>
      <c r="G2662" s="728" t="s">
        <v>2852</v>
      </c>
      <c r="H2662" s="728" t="s">
        <v>661</v>
      </c>
      <c r="I2662" s="728" t="s">
        <v>2616</v>
      </c>
      <c r="J2662" s="728" t="s">
        <v>1916</v>
      </c>
      <c r="K2662" s="728" t="s">
        <v>1351</v>
      </c>
      <c r="L2662" s="729">
        <v>127.34</v>
      </c>
      <c r="M2662" s="729">
        <v>764.04</v>
      </c>
      <c r="N2662" s="728">
        <v>6</v>
      </c>
      <c r="O2662" s="813">
        <v>1.5</v>
      </c>
      <c r="P2662" s="729">
        <v>764.04</v>
      </c>
      <c r="Q2662" s="746">
        <v>1</v>
      </c>
      <c r="R2662" s="728">
        <v>6</v>
      </c>
      <c r="S2662" s="746">
        <v>1</v>
      </c>
      <c r="T2662" s="813">
        <v>1.5</v>
      </c>
      <c r="U2662" s="769">
        <v>1</v>
      </c>
    </row>
    <row r="2663" spans="1:21" ht="14.4" customHeight="1" x14ac:dyDescent="0.3">
      <c r="A2663" s="727">
        <v>32</v>
      </c>
      <c r="B2663" s="728" t="s">
        <v>2677</v>
      </c>
      <c r="C2663" s="728" t="s">
        <v>2683</v>
      </c>
      <c r="D2663" s="811" t="s">
        <v>5087</v>
      </c>
      <c r="E2663" s="812" t="s">
        <v>2714</v>
      </c>
      <c r="F2663" s="728" t="s">
        <v>2678</v>
      </c>
      <c r="G2663" s="728" t="s">
        <v>2852</v>
      </c>
      <c r="H2663" s="728" t="s">
        <v>661</v>
      </c>
      <c r="I2663" s="728" t="s">
        <v>2437</v>
      </c>
      <c r="J2663" s="728" t="s">
        <v>2438</v>
      </c>
      <c r="K2663" s="728" t="s">
        <v>1351</v>
      </c>
      <c r="L2663" s="729">
        <v>127.34</v>
      </c>
      <c r="M2663" s="729">
        <v>636.70000000000005</v>
      </c>
      <c r="N2663" s="728">
        <v>5</v>
      </c>
      <c r="O2663" s="813">
        <v>1</v>
      </c>
      <c r="P2663" s="729">
        <v>636.70000000000005</v>
      </c>
      <c r="Q2663" s="746">
        <v>1</v>
      </c>
      <c r="R2663" s="728">
        <v>5</v>
      </c>
      <c r="S2663" s="746">
        <v>1</v>
      </c>
      <c r="T2663" s="813">
        <v>1</v>
      </c>
      <c r="U2663" s="769">
        <v>1</v>
      </c>
    </row>
    <row r="2664" spans="1:21" ht="14.4" customHeight="1" x14ac:dyDescent="0.3">
      <c r="A2664" s="727">
        <v>32</v>
      </c>
      <c r="B2664" s="728" t="s">
        <v>2677</v>
      </c>
      <c r="C2664" s="728" t="s">
        <v>2683</v>
      </c>
      <c r="D2664" s="811" t="s">
        <v>5087</v>
      </c>
      <c r="E2664" s="812" t="s">
        <v>2714</v>
      </c>
      <c r="F2664" s="728" t="s">
        <v>2678</v>
      </c>
      <c r="G2664" s="728" t="s">
        <v>2773</v>
      </c>
      <c r="H2664" s="728" t="s">
        <v>568</v>
      </c>
      <c r="I2664" s="728" t="s">
        <v>2855</v>
      </c>
      <c r="J2664" s="728" t="s">
        <v>2856</v>
      </c>
      <c r="K2664" s="728" t="s">
        <v>2857</v>
      </c>
      <c r="L2664" s="729">
        <v>21.92</v>
      </c>
      <c r="M2664" s="729">
        <v>21.92</v>
      </c>
      <c r="N2664" s="728">
        <v>1</v>
      </c>
      <c r="O2664" s="813">
        <v>0.5</v>
      </c>
      <c r="P2664" s="729">
        <v>21.92</v>
      </c>
      <c r="Q2664" s="746">
        <v>1</v>
      </c>
      <c r="R2664" s="728">
        <v>1</v>
      </c>
      <c r="S2664" s="746">
        <v>1</v>
      </c>
      <c r="T2664" s="813">
        <v>0.5</v>
      </c>
      <c r="U2664" s="769">
        <v>1</v>
      </c>
    </row>
    <row r="2665" spans="1:21" ht="14.4" customHeight="1" x14ac:dyDescent="0.3">
      <c r="A2665" s="727">
        <v>32</v>
      </c>
      <c r="B2665" s="728" t="s">
        <v>2677</v>
      </c>
      <c r="C2665" s="728" t="s">
        <v>2683</v>
      </c>
      <c r="D2665" s="811" t="s">
        <v>5087</v>
      </c>
      <c r="E2665" s="812" t="s">
        <v>2714</v>
      </c>
      <c r="F2665" s="728" t="s">
        <v>2678</v>
      </c>
      <c r="G2665" s="728" t="s">
        <v>2773</v>
      </c>
      <c r="H2665" s="728" t="s">
        <v>568</v>
      </c>
      <c r="I2665" s="728" t="s">
        <v>2855</v>
      </c>
      <c r="J2665" s="728" t="s">
        <v>2856</v>
      </c>
      <c r="K2665" s="728" t="s">
        <v>2857</v>
      </c>
      <c r="L2665" s="729">
        <v>24.78</v>
      </c>
      <c r="M2665" s="729">
        <v>49.56</v>
      </c>
      <c r="N2665" s="728">
        <v>2</v>
      </c>
      <c r="O2665" s="813">
        <v>1</v>
      </c>
      <c r="P2665" s="729"/>
      <c r="Q2665" s="746">
        <v>0</v>
      </c>
      <c r="R2665" s="728"/>
      <c r="S2665" s="746">
        <v>0</v>
      </c>
      <c r="T2665" s="813"/>
      <c r="U2665" s="769">
        <v>0</v>
      </c>
    </row>
    <row r="2666" spans="1:21" ht="14.4" customHeight="1" x14ac:dyDescent="0.3">
      <c r="A2666" s="727">
        <v>32</v>
      </c>
      <c r="B2666" s="728" t="s">
        <v>2677</v>
      </c>
      <c r="C2666" s="728" t="s">
        <v>2683</v>
      </c>
      <c r="D2666" s="811" t="s">
        <v>5087</v>
      </c>
      <c r="E2666" s="812" t="s">
        <v>2714</v>
      </c>
      <c r="F2666" s="728" t="s">
        <v>2678</v>
      </c>
      <c r="G2666" s="728" t="s">
        <v>2773</v>
      </c>
      <c r="H2666" s="728" t="s">
        <v>568</v>
      </c>
      <c r="I2666" s="728" t="s">
        <v>2774</v>
      </c>
      <c r="J2666" s="728" t="s">
        <v>2775</v>
      </c>
      <c r="K2666" s="728" t="s">
        <v>2776</v>
      </c>
      <c r="L2666" s="729">
        <v>99.11</v>
      </c>
      <c r="M2666" s="729">
        <v>991.1</v>
      </c>
      <c r="N2666" s="728">
        <v>10</v>
      </c>
      <c r="O2666" s="813">
        <v>4.5</v>
      </c>
      <c r="P2666" s="729">
        <v>891.99</v>
      </c>
      <c r="Q2666" s="746">
        <v>0.9</v>
      </c>
      <c r="R2666" s="728">
        <v>9</v>
      </c>
      <c r="S2666" s="746">
        <v>0.9</v>
      </c>
      <c r="T2666" s="813">
        <v>4</v>
      </c>
      <c r="U2666" s="769">
        <v>0.88888888888888884</v>
      </c>
    </row>
    <row r="2667" spans="1:21" ht="14.4" customHeight="1" x14ac:dyDescent="0.3">
      <c r="A2667" s="727">
        <v>32</v>
      </c>
      <c r="B2667" s="728" t="s">
        <v>2677</v>
      </c>
      <c r="C2667" s="728" t="s">
        <v>2683</v>
      </c>
      <c r="D2667" s="811" t="s">
        <v>5087</v>
      </c>
      <c r="E2667" s="812" t="s">
        <v>2714</v>
      </c>
      <c r="F2667" s="728" t="s">
        <v>2678</v>
      </c>
      <c r="G2667" s="728" t="s">
        <v>2773</v>
      </c>
      <c r="H2667" s="728" t="s">
        <v>568</v>
      </c>
      <c r="I2667" s="728" t="s">
        <v>2774</v>
      </c>
      <c r="J2667" s="728" t="s">
        <v>2775</v>
      </c>
      <c r="K2667" s="728" t="s">
        <v>2776</v>
      </c>
      <c r="L2667" s="729">
        <v>87.67</v>
      </c>
      <c r="M2667" s="729">
        <v>175.34</v>
      </c>
      <c r="N2667" s="728">
        <v>2</v>
      </c>
      <c r="O2667" s="813">
        <v>1</v>
      </c>
      <c r="P2667" s="729">
        <v>175.34</v>
      </c>
      <c r="Q2667" s="746">
        <v>1</v>
      </c>
      <c r="R2667" s="728">
        <v>2</v>
      </c>
      <c r="S2667" s="746">
        <v>1</v>
      </c>
      <c r="T2667" s="813">
        <v>1</v>
      </c>
      <c r="U2667" s="769">
        <v>1</v>
      </c>
    </row>
    <row r="2668" spans="1:21" ht="14.4" customHeight="1" x14ac:dyDescent="0.3">
      <c r="A2668" s="727">
        <v>32</v>
      </c>
      <c r="B2668" s="728" t="s">
        <v>2677</v>
      </c>
      <c r="C2668" s="728" t="s">
        <v>2683</v>
      </c>
      <c r="D2668" s="811" t="s">
        <v>5087</v>
      </c>
      <c r="E2668" s="812" t="s">
        <v>2714</v>
      </c>
      <c r="F2668" s="728" t="s">
        <v>2678</v>
      </c>
      <c r="G2668" s="728" t="s">
        <v>3162</v>
      </c>
      <c r="H2668" s="728" t="s">
        <v>568</v>
      </c>
      <c r="I2668" s="728" t="s">
        <v>3163</v>
      </c>
      <c r="J2668" s="728" t="s">
        <v>3164</v>
      </c>
      <c r="K2668" s="728" t="s">
        <v>2776</v>
      </c>
      <c r="L2668" s="729">
        <v>0</v>
      </c>
      <c r="M2668" s="729">
        <v>0</v>
      </c>
      <c r="N2668" s="728">
        <v>2</v>
      </c>
      <c r="O2668" s="813">
        <v>1</v>
      </c>
      <c r="P2668" s="729"/>
      <c r="Q2668" s="746"/>
      <c r="R2668" s="728"/>
      <c r="S2668" s="746">
        <v>0</v>
      </c>
      <c r="T2668" s="813"/>
      <c r="U2668" s="769">
        <v>0</v>
      </c>
    </row>
    <row r="2669" spans="1:21" ht="14.4" customHeight="1" x14ac:dyDescent="0.3">
      <c r="A2669" s="727">
        <v>32</v>
      </c>
      <c r="B2669" s="728" t="s">
        <v>2677</v>
      </c>
      <c r="C2669" s="728" t="s">
        <v>2683</v>
      </c>
      <c r="D2669" s="811" t="s">
        <v>5087</v>
      </c>
      <c r="E2669" s="812" t="s">
        <v>2714</v>
      </c>
      <c r="F2669" s="728" t="s">
        <v>2678</v>
      </c>
      <c r="G2669" s="728" t="s">
        <v>3557</v>
      </c>
      <c r="H2669" s="728" t="s">
        <v>661</v>
      </c>
      <c r="I2669" s="728" t="s">
        <v>2500</v>
      </c>
      <c r="J2669" s="728" t="s">
        <v>2168</v>
      </c>
      <c r="K2669" s="728" t="s">
        <v>2501</v>
      </c>
      <c r="L2669" s="729">
        <v>10.41</v>
      </c>
      <c r="M2669" s="729">
        <v>10.41</v>
      </c>
      <c r="N2669" s="728">
        <v>1</v>
      </c>
      <c r="O2669" s="813">
        <v>1</v>
      </c>
      <c r="P2669" s="729">
        <v>10.41</v>
      </c>
      <c r="Q2669" s="746">
        <v>1</v>
      </c>
      <c r="R2669" s="728">
        <v>1</v>
      </c>
      <c r="S2669" s="746">
        <v>1</v>
      </c>
      <c r="T2669" s="813">
        <v>1</v>
      </c>
      <c r="U2669" s="769">
        <v>1</v>
      </c>
    </row>
    <row r="2670" spans="1:21" ht="14.4" customHeight="1" x14ac:dyDescent="0.3">
      <c r="A2670" s="727">
        <v>32</v>
      </c>
      <c r="B2670" s="728" t="s">
        <v>2677</v>
      </c>
      <c r="C2670" s="728" t="s">
        <v>2683</v>
      </c>
      <c r="D2670" s="811" t="s">
        <v>5087</v>
      </c>
      <c r="E2670" s="812" t="s">
        <v>2714</v>
      </c>
      <c r="F2670" s="728" t="s">
        <v>2678</v>
      </c>
      <c r="G2670" s="728" t="s">
        <v>3560</v>
      </c>
      <c r="H2670" s="728" t="s">
        <v>568</v>
      </c>
      <c r="I2670" s="728" t="s">
        <v>4147</v>
      </c>
      <c r="J2670" s="728" t="s">
        <v>3562</v>
      </c>
      <c r="K2670" s="728" t="s">
        <v>4148</v>
      </c>
      <c r="L2670" s="729">
        <v>6167.15</v>
      </c>
      <c r="M2670" s="729">
        <v>6167.15</v>
      </c>
      <c r="N2670" s="728">
        <v>1</v>
      </c>
      <c r="O2670" s="813">
        <v>1</v>
      </c>
      <c r="P2670" s="729"/>
      <c r="Q2670" s="746">
        <v>0</v>
      </c>
      <c r="R2670" s="728"/>
      <c r="S2670" s="746">
        <v>0</v>
      </c>
      <c r="T2670" s="813"/>
      <c r="U2670" s="769">
        <v>0</v>
      </c>
    </row>
    <row r="2671" spans="1:21" ht="14.4" customHeight="1" x14ac:dyDescent="0.3">
      <c r="A2671" s="727">
        <v>32</v>
      </c>
      <c r="B2671" s="728" t="s">
        <v>2677</v>
      </c>
      <c r="C2671" s="728" t="s">
        <v>2683</v>
      </c>
      <c r="D2671" s="811" t="s">
        <v>5087</v>
      </c>
      <c r="E2671" s="812" t="s">
        <v>2714</v>
      </c>
      <c r="F2671" s="728" t="s">
        <v>2678</v>
      </c>
      <c r="G2671" s="728" t="s">
        <v>2858</v>
      </c>
      <c r="H2671" s="728" t="s">
        <v>568</v>
      </c>
      <c r="I2671" s="728" t="s">
        <v>3886</v>
      </c>
      <c r="J2671" s="728" t="s">
        <v>3887</v>
      </c>
      <c r="K2671" s="728" t="s">
        <v>3888</v>
      </c>
      <c r="L2671" s="729">
        <v>0</v>
      </c>
      <c r="M2671" s="729">
        <v>0</v>
      </c>
      <c r="N2671" s="728">
        <v>1</v>
      </c>
      <c r="O2671" s="813">
        <v>1</v>
      </c>
      <c r="P2671" s="729"/>
      <c r="Q2671" s="746"/>
      <c r="R2671" s="728"/>
      <c r="S2671" s="746">
        <v>0</v>
      </c>
      <c r="T2671" s="813"/>
      <c r="U2671" s="769">
        <v>0</v>
      </c>
    </row>
    <row r="2672" spans="1:21" ht="14.4" customHeight="1" x14ac:dyDescent="0.3">
      <c r="A2672" s="727">
        <v>32</v>
      </c>
      <c r="B2672" s="728" t="s">
        <v>2677</v>
      </c>
      <c r="C2672" s="728" t="s">
        <v>2683</v>
      </c>
      <c r="D2672" s="811" t="s">
        <v>5087</v>
      </c>
      <c r="E2672" s="812" t="s">
        <v>2714</v>
      </c>
      <c r="F2672" s="728" t="s">
        <v>2678</v>
      </c>
      <c r="G2672" s="728" t="s">
        <v>2862</v>
      </c>
      <c r="H2672" s="728" t="s">
        <v>568</v>
      </c>
      <c r="I2672" s="728" t="s">
        <v>2863</v>
      </c>
      <c r="J2672" s="728" t="s">
        <v>2864</v>
      </c>
      <c r="K2672" s="728" t="s">
        <v>2865</v>
      </c>
      <c r="L2672" s="729">
        <v>181.04</v>
      </c>
      <c r="M2672" s="729">
        <v>1086.24</v>
      </c>
      <c r="N2672" s="728">
        <v>6</v>
      </c>
      <c r="O2672" s="813">
        <v>3.5</v>
      </c>
      <c r="P2672" s="729">
        <v>181.04</v>
      </c>
      <c r="Q2672" s="746">
        <v>0.16666666666666666</v>
      </c>
      <c r="R2672" s="728">
        <v>1</v>
      </c>
      <c r="S2672" s="746">
        <v>0.16666666666666666</v>
      </c>
      <c r="T2672" s="813">
        <v>1</v>
      </c>
      <c r="U2672" s="769">
        <v>0.2857142857142857</v>
      </c>
    </row>
    <row r="2673" spans="1:21" ht="14.4" customHeight="1" x14ac:dyDescent="0.3">
      <c r="A2673" s="727">
        <v>32</v>
      </c>
      <c r="B2673" s="728" t="s">
        <v>2677</v>
      </c>
      <c r="C2673" s="728" t="s">
        <v>2683</v>
      </c>
      <c r="D2673" s="811" t="s">
        <v>5087</v>
      </c>
      <c r="E2673" s="812" t="s">
        <v>2714</v>
      </c>
      <c r="F2673" s="728" t="s">
        <v>2678</v>
      </c>
      <c r="G2673" s="728" t="s">
        <v>2777</v>
      </c>
      <c r="H2673" s="728" t="s">
        <v>568</v>
      </c>
      <c r="I2673" s="728" t="s">
        <v>2869</v>
      </c>
      <c r="J2673" s="728" t="s">
        <v>722</v>
      </c>
      <c r="K2673" s="728" t="s">
        <v>2870</v>
      </c>
      <c r="L2673" s="729">
        <v>42.54</v>
      </c>
      <c r="M2673" s="729">
        <v>85.08</v>
      </c>
      <c r="N2673" s="728">
        <v>2</v>
      </c>
      <c r="O2673" s="813">
        <v>1.5</v>
      </c>
      <c r="P2673" s="729">
        <v>42.54</v>
      </c>
      <c r="Q2673" s="746">
        <v>0.5</v>
      </c>
      <c r="R2673" s="728">
        <v>1</v>
      </c>
      <c r="S2673" s="746">
        <v>0.5</v>
      </c>
      <c r="T2673" s="813">
        <v>0.5</v>
      </c>
      <c r="U2673" s="769">
        <v>0.33333333333333331</v>
      </c>
    </row>
    <row r="2674" spans="1:21" ht="14.4" customHeight="1" x14ac:dyDescent="0.3">
      <c r="A2674" s="727">
        <v>32</v>
      </c>
      <c r="B2674" s="728" t="s">
        <v>2677</v>
      </c>
      <c r="C2674" s="728" t="s">
        <v>2683</v>
      </c>
      <c r="D2674" s="811" t="s">
        <v>5087</v>
      </c>
      <c r="E2674" s="812" t="s">
        <v>2714</v>
      </c>
      <c r="F2674" s="728" t="s">
        <v>2678</v>
      </c>
      <c r="G2674" s="728" t="s">
        <v>2777</v>
      </c>
      <c r="H2674" s="728" t="s">
        <v>568</v>
      </c>
      <c r="I2674" s="728" t="s">
        <v>2778</v>
      </c>
      <c r="J2674" s="728" t="s">
        <v>1431</v>
      </c>
      <c r="K2674" s="728" t="s">
        <v>2779</v>
      </c>
      <c r="L2674" s="729">
        <v>66.88</v>
      </c>
      <c r="M2674" s="729">
        <v>802.56</v>
      </c>
      <c r="N2674" s="728">
        <v>12</v>
      </c>
      <c r="O2674" s="813">
        <v>4</v>
      </c>
      <c r="P2674" s="729">
        <v>802.56</v>
      </c>
      <c r="Q2674" s="746">
        <v>1</v>
      </c>
      <c r="R2674" s="728">
        <v>12</v>
      </c>
      <c r="S2674" s="746">
        <v>1</v>
      </c>
      <c r="T2674" s="813">
        <v>4</v>
      </c>
      <c r="U2674" s="769">
        <v>1</v>
      </c>
    </row>
    <row r="2675" spans="1:21" ht="14.4" customHeight="1" x14ac:dyDescent="0.3">
      <c r="A2675" s="727">
        <v>32</v>
      </c>
      <c r="B2675" s="728" t="s">
        <v>2677</v>
      </c>
      <c r="C2675" s="728" t="s">
        <v>2683</v>
      </c>
      <c r="D2675" s="811" t="s">
        <v>5087</v>
      </c>
      <c r="E2675" s="812" t="s">
        <v>2714</v>
      </c>
      <c r="F2675" s="728" t="s">
        <v>2678</v>
      </c>
      <c r="G2675" s="728" t="s">
        <v>2777</v>
      </c>
      <c r="H2675" s="728" t="s">
        <v>568</v>
      </c>
      <c r="I2675" s="728" t="s">
        <v>2871</v>
      </c>
      <c r="J2675" s="728" t="s">
        <v>722</v>
      </c>
      <c r="K2675" s="728" t="s">
        <v>2872</v>
      </c>
      <c r="L2675" s="729">
        <v>59.56</v>
      </c>
      <c r="M2675" s="729">
        <v>59.56</v>
      </c>
      <c r="N2675" s="728">
        <v>1</v>
      </c>
      <c r="O2675" s="813">
        <v>1</v>
      </c>
      <c r="P2675" s="729">
        <v>59.56</v>
      </c>
      <c r="Q2675" s="746">
        <v>1</v>
      </c>
      <c r="R2675" s="728">
        <v>1</v>
      </c>
      <c r="S2675" s="746">
        <v>1</v>
      </c>
      <c r="T2675" s="813">
        <v>1</v>
      </c>
      <c r="U2675" s="769">
        <v>1</v>
      </c>
    </row>
    <row r="2676" spans="1:21" ht="14.4" customHeight="1" x14ac:dyDescent="0.3">
      <c r="A2676" s="727">
        <v>32</v>
      </c>
      <c r="B2676" s="728" t="s">
        <v>2677</v>
      </c>
      <c r="C2676" s="728" t="s">
        <v>2683</v>
      </c>
      <c r="D2676" s="811" t="s">
        <v>5087</v>
      </c>
      <c r="E2676" s="812" t="s">
        <v>2714</v>
      </c>
      <c r="F2676" s="728" t="s">
        <v>2678</v>
      </c>
      <c r="G2676" s="728" t="s">
        <v>3565</v>
      </c>
      <c r="H2676" s="728" t="s">
        <v>568</v>
      </c>
      <c r="I2676" s="728" t="s">
        <v>3566</v>
      </c>
      <c r="J2676" s="728" t="s">
        <v>3567</v>
      </c>
      <c r="K2676" s="728" t="s">
        <v>3568</v>
      </c>
      <c r="L2676" s="729">
        <v>657.67</v>
      </c>
      <c r="M2676" s="729">
        <v>1973.0099999999998</v>
      </c>
      <c r="N2676" s="728">
        <v>3</v>
      </c>
      <c r="O2676" s="813">
        <v>0.5</v>
      </c>
      <c r="P2676" s="729">
        <v>1973.0099999999998</v>
      </c>
      <c r="Q2676" s="746">
        <v>1</v>
      </c>
      <c r="R2676" s="728">
        <v>3</v>
      </c>
      <c r="S2676" s="746">
        <v>1</v>
      </c>
      <c r="T2676" s="813">
        <v>0.5</v>
      </c>
      <c r="U2676" s="769">
        <v>1</v>
      </c>
    </row>
    <row r="2677" spans="1:21" ht="14.4" customHeight="1" x14ac:dyDescent="0.3">
      <c r="A2677" s="727">
        <v>32</v>
      </c>
      <c r="B2677" s="728" t="s">
        <v>2677</v>
      </c>
      <c r="C2677" s="728" t="s">
        <v>2683</v>
      </c>
      <c r="D2677" s="811" t="s">
        <v>5087</v>
      </c>
      <c r="E2677" s="812" t="s">
        <v>2714</v>
      </c>
      <c r="F2677" s="728" t="s">
        <v>2678</v>
      </c>
      <c r="G2677" s="728" t="s">
        <v>4631</v>
      </c>
      <c r="H2677" s="728" t="s">
        <v>568</v>
      </c>
      <c r="I2677" s="728" t="s">
        <v>4632</v>
      </c>
      <c r="J2677" s="728" t="s">
        <v>4633</v>
      </c>
      <c r="K2677" s="728" t="s">
        <v>4634</v>
      </c>
      <c r="L2677" s="729">
        <v>186.27</v>
      </c>
      <c r="M2677" s="729">
        <v>372.54</v>
      </c>
      <c r="N2677" s="728">
        <v>2</v>
      </c>
      <c r="O2677" s="813">
        <v>1.5</v>
      </c>
      <c r="P2677" s="729"/>
      <c r="Q2677" s="746">
        <v>0</v>
      </c>
      <c r="R2677" s="728"/>
      <c r="S2677" s="746">
        <v>0</v>
      </c>
      <c r="T2677" s="813"/>
      <c r="U2677" s="769">
        <v>0</v>
      </c>
    </row>
    <row r="2678" spans="1:21" ht="14.4" customHeight="1" x14ac:dyDescent="0.3">
      <c r="A2678" s="727">
        <v>32</v>
      </c>
      <c r="B2678" s="728" t="s">
        <v>2677</v>
      </c>
      <c r="C2678" s="728" t="s">
        <v>2683</v>
      </c>
      <c r="D2678" s="811" t="s">
        <v>5087</v>
      </c>
      <c r="E2678" s="812" t="s">
        <v>2714</v>
      </c>
      <c r="F2678" s="728" t="s">
        <v>2678</v>
      </c>
      <c r="G2678" s="728" t="s">
        <v>3843</v>
      </c>
      <c r="H2678" s="728" t="s">
        <v>568</v>
      </c>
      <c r="I2678" s="728" t="s">
        <v>3844</v>
      </c>
      <c r="J2678" s="728" t="s">
        <v>880</v>
      </c>
      <c r="K2678" s="728" t="s">
        <v>3845</v>
      </c>
      <c r="L2678" s="729">
        <v>79.069999999999993</v>
      </c>
      <c r="M2678" s="729">
        <v>158.13999999999999</v>
      </c>
      <c r="N2678" s="728">
        <v>2</v>
      </c>
      <c r="O2678" s="813">
        <v>1.5</v>
      </c>
      <c r="P2678" s="729">
        <v>158.13999999999999</v>
      </c>
      <c r="Q2678" s="746">
        <v>1</v>
      </c>
      <c r="R2678" s="728">
        <v>2</v>
      </c>
      <c r="S2678" s="746">
        <v>1</v>
      </c>
      <c r="T2678" s="813">
        <v>1.5</v>
      </c>
      <c r="U2678" s="769">
        <v>1</v>
      </c>
    </row>
    <row r="2679" spans="1:21" ht="14.4" customHeight="1" x14ac:dyDescent="0.3">
      <c r="A2679" s="727">
        <v>32</v>
      </c>
      <c r="B2679" s="728" t="s">
        <v>2677</v>
      </c>
      <c r="C2679" s="728" t="s">
        <v>2683</v>
      </c>
      <c r="D2679" s="811" t="s">
        <v>5087</v>
      </c>
      <c r="E2679" s="812" t="s">
        <v>2714</v>
      </c>
      <c r="F2679" s="728" t="s">
        <v>2678</v>
      </c>
      <c r="G2679" s="728" t="s">
        <v>2784</v>
      </c>
      <c r="H2679" s="728" t="s">
        <v>568</v>
      </c>
      <c r="I2679" s="728" t="s">
        <v>2273</v>
      </c>
      <c r="J2679" s="728" t="s">
        <v>2272</v>
      </c>
      <c r="K2679" s="728" t="s">
        <v>2274</v>
      </c>
      <c r="L2679" s="729">
        <v>1427.23</v>
      </c>
      <c r="M2679" s="729">
        <v>8563.3799999999992</v>
      </c>
      <c r="N2679" s="728">
        <v>6</v>
      </c>
      <c r="O2679" s="813">
        <v>3</v>
      </c>
      <c r="P2679" s="729">
        <v>8563.3799999999992</v>
      </c>
      <c r="Q2679" s="746">
        <v>1</v>
      </c>
      <c r="R2679" s="728">
        <v>6</v>
      </c>
      <c r="S2679" s="746">
        <v>1</v>
      </c>
      <c r="T2679" s="813">
        <v>3</v>
      </c>
      <c r="U2679" s="769">
        <v>1</v>
      </c>
    </row>
    <row r="2680" spans="1:21" ht="14.4" customHeight="1" x14ac:dyDescent="0.3">
      <c r="A2680" s="727">
        <v>32</v>
      </c>
      <c r="B2680" s="728" t="s">
        <v>2677</v>
      </c>
      <c r="C2680" s="728" t="s">
        <v>2683</v>
      </c>
      <c r="D2680" s="811" t="s">
        <v>5087</v>
      </c>
      <c r="E2680" s="812" t="s">
        <v>2714</v>
      </c>
      <c r="F2680" s="728" t="s">
        <v>2678</v>
      </c>
      <c r="G2680" s="728" t="s">
        <v>2784</v>
      </c>
      <c r="H2680" s="728" t="s">
        <v>568</v>
      </c>
      <c r="I2680" s="728" t="s">
        <v>4734</v>
      </c>
      <c r="J2680" s="728" t="s">
        <v>4735</v>
      </c>
      <c r="K2680" s="728" t="s">
        <v>2757</v>
      </c>
      <c r="L2680" s="729">
        <v>475.71</v>
      </c>
      <c r="M2680" s="729">
        <v>475.71</v>
      </c>
      <c r="N2680" s="728">
        <v>1</v>
      </c>
      <c r="O2680" s="813">
        <v>0.5</v>
      </c>
      <c r="P2680" s="729">
        <v>475.71</v>
      </c>
      <c r="Q2680" s="746">
        <v>1</v>
      </c>
      <c r="R2680" s="728">
        <v>1</v>
      </c>
      <c r="S2680" s="746">
        <v>1</v>
      </c>
      <c r="T2680" s="813">
        <v>0.5</v>
      </c>
      <c r="U2680" s="769">
        <v>1</v>
      </c>
    </row>
    <row r="2681" spans="1:21" ht="14.4" customHeight="1" x14ac:dyDescent="0.3">
      <c r="A2681" s="727">
        <v>32</v>
      </c>
      <c r="B2681" s="728" t="s">
        <v>2677</v>
      </c>
      <c r="C2681" s="728" t="s">
        <v>2683</v>
      </c>
      <c r="D2681" s="811" t="s">
        <v>5087</v>
      </c>
      <c r="E2681" s="812" t="s">
        <v>2714</v>
      </c>
      <c r="F2681" s="728" t="s">
        <v>2678</v>
      </c>
      <c r="G2681" s="728" t="s">
        <v>3029</v>
      </c>
      <c r="H2681" s="728" t="s">
        <v>568</v>
      </c>
      <c r="I2681" s="728" t="s">
        <v>3030</v>
      </c>
      <c r="J2681" s="728" t="s">
        <v>3031</v>
      </c>
      <c r="K2681" s="728" t="s">
        <v>3032</v>
      </c>
      <c r="L2681" s="729">
        <v>22509.4</v>
      </c>
      <c r="M2681" s="729">
        <v>22509.4</v>
      </c>
      <c r="N2681" s="728">
        <v>1</v>
      </c>
      <c r="O2681" s="813">
        <v>1</v>
      </c>
      <c r="P2681" s="729">
        <v>22509.4</v>
      </c>
      <c r="Q2681" s="746">
        <v>1</v>
      </c>
      <c r="R2681" s="728">
        <v>1</v>
      </c>
      <c r="S2681" s="746">
        <v>1</v>
      </c>
      <c r="T2681" s="813">
        <v>1</v>
      </c>
      <c r="U2681" s="769">
        <v>1</v>
      </c>
    </row>
    <row r="2682" spans="1:21" ht="14.4" customHeight="1" x14ac:dyDescent="0.3">
      <c r="A2682" s="727">
        <v>32</v>
      </c>
      <c r="B2682" s="728" t="s">
        <v>2677</v>
      </c>
      <c r="C2682" s="728" t="s">
        <v>2683</v>
      </c>
      <c r="D2682" s="811" t="s">
        <v>5087</v>
      </c>
      <c r="E2682" s="812" t="s">
        <v>2714</v>
      </c>
      <c r="F2682" s="728" t="s">
        <v>2678</v>
      </c>
      <c r="G2682" s="728" t="s">
        <v>3029</v>
      </c>
      <c r="H2682" s="728" t="s">
        <v>568</v>
      </c>
      <c r="I2682" s="728" t="s">
        <v>4736</v>
      </c>
      <c r="J2682" s="728" t="s">
        <v>3847</v>
      </c>
      <c r="K2682" s="728" t="s">
        <v>4737</v>
      </c>
      <c r="L2682" s="729">
        <v>22509.4</v>
      </c>
      <c r="M2682" s="729">
        <v>22509.4</v>
      </c>
      <c r="N2682" s="728">
        <v>1</v>
      </c>
      <c r="O2682" s="813">
        <v>0.5</v>
      </c>
      <c r="P2682" s="729">
        <v>22509.4</v>
      </c>
      <c r="Q2682" s="746">
        <v>1</v>
      </c>
      <c r="R2682" s="728">
        <v>1</v>
      </c>
      <c r="S2682" s="746">
        <v>1</v>
      </c>
      <c r="T2682" s="813">
        <v>0.5</v>
      </c>
      <c r="U2682" s="769">
        <v>1</v>
      </c>
    </row>
    <row r="2683" spans="1:21" ht="14.4" customHeight="1" x14ac:dyDescent="0.3">
      <c r="A2683" s="727">
        <v>32</v>
      </c>
      <c r="B2683" s="728" t="s">
        <v>2677</v>
      </c>
      <c r="C2683" s="728" t="s">
        <v>2683</v>
      </c>
      <c r="D2683" s="811" t="s">
        <v>5087</v>
      </c>
      <c r="E2683" s="812" t="s">
        <v>2714</v>
      </c>
      <c r="F2683" s="728" t="s">
        <v>2678</v>
      </c>
      <c r="G2683" s="728" t="s">
        <v>3244</v>
      </c>
      <c r="H2683" s="728" t="s">
        <v>568</v>
      </c>
      <c r="I2683" s="728" t="s">
        <v>3245</v>
      </c>
      <c r="J2683" s="728" t="s">
        <v>743</v>
      </c>
      <c r="K2683" s="728" t="s">
        <v>3246</v>
      </c>
      <c r="L2683" s="729">
        <v>271.94</v>
      </c>
      <c r="M2683" s="729">
        <v>543.88</v>
      </c>
      <c r="N2683" s="728">
        <v>2</v>
      </c>
      <c r="O2683" s="813">
        <v>1</v>
      </c>
      <c r="P2683" s="729">
        <v>543.88</v>
      </c>
      <c r="Q2683" s="746">
        <v>1</v>
      </c>
      <c r="R2683" s="728">
        <v>2</v>
      </c>
      <c r="S2683" s="746">
        <v>1</v>
      </c>
      <c r="T2683" s="813">
        <v>1</v>
      </c>
      <c r="U2683" s="769">
        <v>1</v>
      </c>
    </row>
    <row r="2684" spans="1:21" ht="14.4" customHeight="1" x14ac:dyDescent="0.3">
      <c r="A2684" s="727">
        <v>32</v>
      </c>
      <c r="B2684" s="728" t="s">
        <v>2677</v>
      </c>
      <c r="C2684" s="728" t="s">
        <v>2683</v>
      </c>
      <c r="D2684" s="811" t="s">
        <v>5087</v>
      </c>
      <c r="E2684" s="812" t="s">
        <v>2714</v>
      </c>
      <c r="F2684" s="728" t="s">
        <v>2678</v>
      </c>
      <c r="G2684" s="728" t="s">
        <v>3244</v>
      </c>
      <c r="H2684" s="728" t="s">
        <v>568</v>
      </c>
      <c r="I2684" s="728" t="s">
        <v>4738</v>
      </c>
      <c r="J2684" s="728" t="s">
        <v>743</v>
      </c>
      <c r="K2684" s="728" t="s">
        <v>4739</v>
      </c>
      <c r="L2684" s="729">
        <v>0</v>
      </c>
      <c r="M2684" s="729">
        <v>0</v>
      </c>
      <c r="N2684" s="728">
        <v>1</v>
      </c>
      <c r="O2684" s="813">
        <v>1</v>
      </c>
      <c r="P2684" s="729">
        <v>0</v>
      </c>
      <c r="Q2684" s="746"/>
      <c r="R2684" s="728">
        <v>1</v>
      </c>
      <c r="S2684" s="746">
        <v>1</v>
      </c>
      <c r="T2684" s="813">
        <v>1</v>
      </c>
      <c r="U2684" s="769">
        <v>1</v>
      </c>
    </row>
    <row r="2685" spans="1:21" ht="14.4" customHeight="1" x14ac:dyDescent="0.3">
      <c r="A2685" s="727">
        <v>32</v>
      </c>
      <c r="B2685" s="728" t="s">
        <v>2677</v>
      </c>
      <c r="C2685" s="728" t="s">
        <v>2683</v>
      </c>
      <c r="D2685" s="811" t="s">
        <v>5087</v>
      </c>
      <c r="E2685" s="812" t="s">
        <v>2714</v>
      </c>
      <c r="F2685" s="728" t="s">
        <v>2678</v>
      </c>
      <c r="G2685" s="728" t="s">
        <v>2876</v>
      </c>
      <c r="H2685" s="728" t="s">
        <v>661</v>
      </c>
      <c r="I2685" s="728" t="s">
        <v>2442</v>
      </c>
      <c r="J2685" s="728" t="s">
        <v>2443</v>
      </c>
      <c r="K2685" s="728" t="s">
        <v>2444</v>
      </c>
      <c r="L2685" s="729">
        <v>10325.280000000001</v>
      </c>
      <c r="M2685" s="729">
        <v>10325.280000000001</v>
      </c>
      <c r="N2685" s="728">
        <v>1</v>
      </c>
      <c r="O2685" s="813">
        <v>0.5</v>
      </c>
      <c r="P2685" s="729">
        <v>10325.280000000001</v>
      </c>
      <c r="Q2685" s="746">
        <v>1</v>
      </c>
      <c r="R2685" s="728">
        <v>1</v>
      </c>
      <c r="S2685" s="746">
        <v>1</v>
      </c>
      <c r="T2685" s="813">
        <v>0.5</v>
      </c>
      <c r="U2685" s="769">
        <v>1</v>
      </c>
    </row>
    <row r="2686" spans="1:21" ht="14.4" customHeight="1" x14ac:dyDescent="0.3">
      <c r="A2686" s="727">
        <v>32</v>
      </c>
      <c r="B2686" s="728" t="s">
        <v>2677</v>
      </c>
      <c r="C2686" s="728" t="s">
        <v>2683</v>
      </c>
      <c r="D2686" s="811" t="s">
        <v>5087</v>
      </c>
      <c r="E2686" s="812" t="s">
        <v>2714</v>
      </c>
      <c r="F2686" s="728" t="s">
        <v>2678</v>
      </c>
      <c r="G2686" s="728" t="s">
        <v>1303</v>
      </c>
      <c r="H2686" s="728" t="s">
        <v>661</v>
      </c>
      <c r="I2686" s="728" t="s">
        <v>2130</v>
      </c>
      <c r="J2686" s="728" t="s">
        <v>2131</v>
      </c>
      <c r="K2686" s="728" t="s">
        <v>2132</v>
      </c>
      <c r="L2686" s="729">
        <v>120.61</v>
      </c>
      <c r="M2686" s="729">
        <v>120.61</v>
      </c>
      <c r="N2686" s="728">
        <v>1</v>
      </c>
      <c r="O2686" s="813">
        <v>1</v>
      </c>
      <c r="P2686" s="729"/>
      <c r="Q2686" s="746">
        <v>0</v>
      </c>
      <c r="R2686" s="728"/>
      <c r="S2686" s="746">
        <v>0</v>
      </c>
      <c r="T2686" s="813"/>
      <c r="U2686" s="769">
        <v>0</v>
      </c>
    </row>
    <row r="2687" spans="1:21" ht="14.4" customHeight="1" x14ac:dyDescent="0.3">
      <c r="A2687" s="727">
        <v>32</v>
      </c>
      <c r="B2687" s="728" t="s">
        <v>2677</v>
      </c>
      <c r="C2687" s="728" t="s">
        <v>2683</v>
      </c>
      <c r="D2687" s="811" t="s">
        <v>5087</v>
      </c>
      <c r="E2687" s="812" t="s">
        <v>2714</v>
      </c>
      <c r="F2687" s="728" t="s">
        <v>2678</v>
      </c>
      <c r="G2687" s="728" t="s">
        <v>2877</v>
      </c>
      <c r="H2687" s="728" t="s">
        <v>661</v>
      </c>
      <c r="I2687" s="728" t="s">
        <v>2357</v>
      </c>
      <c r="J2687" s="728" t="s">
        <v>1325</v>
      </c>
      <c r="K2687" s="728" t="s">
        <v>2358</v>
      </c>
      <c r="L2687" s="729">
        <v>0</v>
      </c>
      <c r="M2687" s="729">
        <v>0</v>
      </c>
      <c r="N2687" s="728">
        <v>2</v>
      </c>
      <c r="O2687" s="813">
        <v>1.5</v>
      </c>
      <c r="P2687" s="729">
        <v>0</v>
      </c>
      <c r="Q2687" s="746"/>
      <c r="R2687" s="728">
        <v>1</v>
      </c>
      <c r="S2687" s="746">
        <v>0.5</v>
      </c>
      <c r="T2687" s="813">
        <v>0.5</v>
      </c>
      <c r="U2687" s="769">
        <v>0.33333333333333331</v>
      </c>
    </row>
    <row r="2688" spans="1:21" ht="14.4" customHeight="1" x14ac:dyDescent="0.3">
      <c r="A2688" s="727">
        <v>32</v>
      </c>
      <c r="B2688" s="728" t="s">
        <v>2677</v>
      </c>
      <c r="C2688" s="728" t="s">
        <v>2683</v>
      </c>
      <c r="D2688" s="811" t="s">
        <v>5087</v>
      </c>
      <c r="E2688" s="812" t="s">
        <v>2714</v>
      </c>
      <c r="F2688" s="728" t="s">
        <v>2678</v>
      </c>
      <c r="G2688" s="728" t="s">
        <v>2877</v>
      </c>
      <c r="H2688" s="728" t="s">
        <v>661</v>
      </c>
      <c r="I2688" s="728" t="s">
        <v>2359</v>
      </c>
      <c r="J2688" s="728" t="s">
        <v>1325</v>
      </c>
      <c r="K2688" s="728" t="s">
        <v>2360</v>
      </c>
      <c r="L2688" s="729">
        <v>0</v>
      </c>
      <c r="M2688" s="729">
        <v>0</v>
      </c>
      <c r="N2688" s="728">
        <v>1</v>
      </c>
      <c r="O2688" s="813">
        <v>0.5</v>
      </c>
      <c r="P2688" s="729">
        <v>0</v>
      </c>
      <c r="Q2688" s="746"/>
      <c r="R2688" s="728">
        <v>1</v>
      </c>
      <c r="S2688" s="746">
        <v>1</v>
      </c>
      <c r="T2688" s="813">
        <v>0.5</v>
      </c>
      <c r="U2688" s="769">
        <v>1</v>
      </c>
    </row>
    <row r="2689" spans="1:21" ht="14.4" customHeight="1" x14ac:dyDescent="0.3">
      <c r="A2689" s="727">
        <v>32</v>
      </c>
      <c r="B2689" s="728" t="s">
        <v>2677</v>
      </c>
      <c r="C2689" s="728" t="s">
        <v>2683</v>
      </c>
      <c r="D2689" s="811" t="s">
        <v>5087</v>
      </c>
      <c r="E2689" s="812" t="s">
        <v>2714</v>
      </c>
      <c r="F2689" s="728" t="s">
        <v>2678</v>
      </c>
      <c r="G2689" s="728" t="s">
        <v>2877</v>
      </c>
      <c r="H2689" s="728" t="s">
        <v>568</v>
      </c>
      <c r="I2689" s="728" t="s">
        <v>3413</v>
      </c>
      <c r="J2689" s="728" t="s">
        <v>3414</v>
      </c>
      <c r="K2689" s="728" t="s">
        <v>2358</v>
      </c>
      <c r="L2689" s="729">
        <v>0</v>
      </c>
      <c r="M2689" s="729">
        <v>0</v>
      </c>
      <c r="N2689" s="728">
        <v>1</v>
      </c>
      <c r="O2689" s="813">
        <v>1</v>
      </c>
      <c r="P2689" s="729"/>
      <c r="Q2689" s="746"/>
      <c r="R2689" s="728"/>
      <c r="S2689" s="746">
        <v>0</v>
      </c>
      <c r="T2689" s="813"/>
      <c r="U2689" s="769">
        <v>0</v>
      </c>
    </row>
    <row r="2690" spans="1:21" ht="14.4" customHeight="1" x14ac:dyDescent="0.3">
      <c r="A2690" s="727">
        <v>32</v>
      </c>
      <c r="B2690" s="728" t="s">
        <v>2677</v>
      </c>
      <c r="C2690" s="728" t="s">
        <v>2683</v>
      </c>
      <c r="D2690" s="811" t="s">
        <v>5087</v>
      </c>
      <c r="E2690" s="812" t="s">
        <v>2714</v>
      </c>
      <c r="F2690" s="728" t="s">
        <v>2678</v>
      </c>
      <c r="G2690" s="728" t="s">
        <v>2877</v>
      </c>
      <c r="H2690" s="728" t="s">
        <v>568</v>
      </c>
      <c r="I2690" s="728" t="s">
        <v>4740</v>
      </c>
      <c r="J2690" s="728" t="s">
        <v>1325</v>
      </c>
      <c r="K2690" s="728" t="s">
        <v>4741</v>
      </c>
      <c r="L2690" s="729">
        <v>0</v>
      </c>
      <c r="M2690" s="729">
        <v>0</v>
      </c>
      <c r="N2690" s="728">
        <v>1</v>
      </c>
      <c r="O2690" s="813">
        <v>1</v>
      </c>
      <c r="P2690" s="729"/>
      <c r="Q2690" s="746"/>
      <c r="R2690" s="728"/>
      <c r="S2690" s="746">
        <v>0</v>
      </c>
      <c r="T2690" s="813"/>
      <c r="U2690" s="769">
        <v>0</v>
      </c>
    </row>
    <row r="2691" spans="1:21" ht="14.4" customHeight="1" x14ac:dyDescent="0.3">
      <c r="A2691" s="727">
        <v>32</v>
      </c>
      <c r="B2691" s="728" t="s">
        <v>2677</v>
      </c>
      <c r="C2691" s="728" t="s">
        <v>2683</v>
      </c>
      <c r="D2691" s="811" t="s">
        <v>5087</v>
      </c>
      <c r="E2691" s="812" t="s">
        <v>2714</v>
      </c>
      <c r="F2691" s="728" t="s">
        <v>2678</v>
      </c>
      <c r="G2691" s="728" t="s">
        <v>3655</v>
      </c>
      <c r="H2691" s="728" t="s">
        <v>661</v>
      </c>
      <c r="I2691" s="728" t="s">
        <v>4742</v>
      </c>
      <c r="J2691" s="728" t="s">
        <v>3657</v>
      </c>
      <c r="K2691" s="728" t="s">
        <v>4743</v>
      </c>
      <c r="L2691" s="729">
        <v>1544.99</v>
      </c>
      <c r="M2691" s="729">
        <v>9269.94</v>
      </c>
      <c r="N2691" s="728">
        <v>6</v>
      </c>
      <c r="O2691" s="813">
        <v>2</v>
      </c>
      <c r="P2691" s="729">
        <v>9269.94</v>
      </c>
      <c r="Q2691" s="746">
        <v>1</v>
      </c>
      <c r="R2691" s="728">
        <v>6</v>
      </c>
      <c r="S2691" s="746">
        <v>1</v>
      </c>
      <c r="T2691" s="813">
        <v>2</v>
      </c>
      <c r="U2691" s="769">
        <v>1</v>
      </c>
    </row>
    <row r="2692" spans="1:21" ht="14.4" customHeight="1" x14ac:dyDescent="0.3">
      <c r="A2692" s="727">
        <v>32</v>
      </c>
      <c r="B2692" s="728" t="s">
        <v>2677</v>
      </c>
      <c r="C2692" s="728" t="s">
        <v>2683</v>
      </c>
      <c r="D2692" s="811" t="s">
        <v>5087</v>
      </c>
      <c r="E2692" s="812" t="s">
        <v>2714</v>
      </c>
      <c r="F2692" s="728" t="s">
        <v>2678</v>
      </c>
      <c r="G2692" s="728" t="s">
        <v>3250</v>
      </c>
      <c r="H2692" s="728" t="s">
        <v>568</v>
      </c>
      <c r="I2692" s="728" t="s">
        <v>2264</v>
      </c>
      <c r="J2692" s="728" t="s">
        <v>2265</v>
      </c>
      <c r="K2692" s="728" t="s">
        <v>2266</v>
      </c>
      <c r="L2692" s="729">
        <v>11800.32</v>
      </c>
      <c r="M2692" s="729">
        <v>70801.919999999998</v>
      </c>
      <c r="N2692" s="728">
        <v>6</v>
      </c>
      <c r="O2692" s="813">
        <v>2.5</v>
      </c>
      <c r="P2692" s="729">
        <v>70801.919999999998</v>
      </c>
      <c r="Q2692" s="746">
        <v>1</v>
      </c>
      <c r="R2692" s="728">
        <v>6</v>
      </c>
      <c r="S2692" s="746">
        <v>1</v>
      </c>
      <c r="T2692" s="813">
        <v>2.5</v>
      </c>
      <c r="U2692" s="769">
        <v>1</v>
      </c>
    </row>
    <row r="2693" spans="1:21" ht="14.4" customHeight="1" x14ac:dyDescent="0.3">
      <c r="A2693" s="727">
        <v>32</v>
      </c>
      <c r="B2693" s="728" t="s">
        <v>2677</v>
      </c>
      <c r="C2693" s="728" t="s">
        <v>2683</v>
      </c>
      <c r="D2693" s="811" t="s">
        <v>5087</v>
      </c>
      <c r="E2693" s="812" t="s">
        <v>2714</v>
      </c>
      <c r="F2693" s="728" t="s">
        <v>2678</v>
      </c>
      <c r="G2693" s="728" t="s">
        <v>3251</v>
      </c>
      <c r="H2693" s="728" t="s">
        <v>568</v>
      </c>
      <c r="I2693" s="728" t="s">
        <v>3422</v>
      </c>
      <c r="J2693" s="728" t="s">
        <v>1310</v>
      </c>
      <c r="K2693" s="728" t="s">
        <v>3253</v>
      </c>
      <c r="L2693" s="729">
        <v>50.32</v>
      </c>
      <c r="M2693" s="729">
        <v>50.32</v>
      </c>
      <c r="N2693" s="728">
        <v>1</v>
      </c>
      <c r="O2693" s="813">
        <v>1</v>
      </c>
      <c r="P2693" s="729"/>
      <c r="Q2693" s="746">
        <v>0</v>
      </c>
      <c r="R2693" s="728"/>
      <c r="S2693" s="746">
        <v>0</v>
      </c>
      <c r="T2693" s="813"/>
      <c r="U2693" s="769">
        <v>0</v>
      </c>
    </row>
    <row r="2694" spans="1:21" ht="14.4" customHeight="1" x14ac:dyDescent="0.3">
      <c r="A2694" s="727">
        <v>32</v>
      </c>
      <c r="B2694" s="728" t="s">
        <v>2677</v>
      </c>
      <c r="C2694" s="728" t="s">
        <v>2683</v>
      </c>
      <c r="D2694" s="811" t="s">
        <v>5087</v>
      </c>
      <c r="E2694" s="812" t="s">
        <v>2714</v>
      </c>
      <c r="F2694" s="728" t="s">
        <v>2679</v>
      </c>
      <c r="G2694" s="728" t="s">
        <v>3172</v>
      </c>
      <c r="H2694" s="728" t="s">
        <v>568</v>
      </c>
      <c r="I2694" s="728" t="s">
        <v>4744</v>
      </c>
      <c r="J2694" s="728" t="s">
        <v>2700</v>
      </c>
      <c r="K2694" s="728"/>
      <c r="L2694" s="729">
        <v>0</v>
      </c>
      <c r="M2694" s="729">
        <v>0</v>
      </c>
      <c r="N2694" s="728">
        <v>6</v>
      </c>
      <c r="O2694" s="813">
        <v>6</v>
      </c>
      <c r="P2694" s="729">
        <v>0</v>
      </c>
      <c r="Q2694" s="746"/>
      <c r="R2694" s="728">
        <v>6</v>
      </c>
      <c r="S2694" s="746">
        <v>1</v>
      </c>
      <c r="T2694" s="813">
        <v>6</v>
      </c>
      <c r="U2694" s="769">
        <v>1</v>
      </c>
    </row>
    <row r="2695" spans="1:21" ht="14.4" customHeight="1" x14ac:dyDescent="0.3">
      <c r="A2695" s="727">
        <v>32</v>
      </c>
      <c r="B2695" s="728" t="s">
        <v>2677</v>
      </c>
      <c r="C2695" s="728" t="s">
        <v>2683</v>
      </c>
      <c r="D2695" s="811" t="s">
        <v>5087</v>
      </c>
      <c r="E2695" s="812" t="s">
        <v>2714</v>
      </c>
      <c r="F2695" s="728" t="s">
        <v>2679</v>
      </c>
      <c r="G2695" s="728" t="s">
        <v>3172</v>
      </c>
      <c r="H2695" s="728" t="s">
        <v>568</v>
      </c>
      <c r="I2695" s="728" t="s">
        <v>4745</v>
      </c>
      <c r="J2695" s="728" t="s">
        <v>2700</v>
      </c>
      <c r="K2695" s="728"/>
      <c r="L2695" s="729">
        <v>0</v>
      </c>
      <c r="M2695" s="729">
        <v>0</v>
      </c>
      <c r="N2695" s="728">
        <v>3</v>
      </c>
      <c r="O2695" s="813">
        <v>2.5</v>
      </c>
      <c r="P2695" s="729">
        <v>0</v>
      </c>
      <c r="Q2695" s="746"/>
      <c r="R2695" s="728">
        <v>3</v>
      </c>
      <c r="S2695" s="746">
        <v>1</v>
      </c>
      <c r="T2695" s="813">
        <v>2.5</v>
      </c>
      <c r="U2695" s="769">
        <v>1</v>
      </c>
    </row>
    <row r="2696" spans="1:21" ht="14.4" customHeight="1" x14ac:dyDescent="0.3">
      <c r="A2696" s="727">
        <v>32</v>
      </c>
      <c r="B2696" s="728" t="s">
        <v>2677</v>
      </c>
      <c r="C2696" s="728" t="s">
        <v>2683</v>
      </c>
      <c r="D2696" s="811" t="s">
        <v>5087</v>
      </c>
      <c r="E2696" s="812" t="s">
        <v>2717</v>
      </c>
      <c r="F2696" s="728" t="s">
        <v>2678</v>
      </c>
      <c r="G2696" s="728" t="s">
        <v>3429</v>
      </c>
      <c r="H2696" s="728" t="s">
        <v>661</v>
      </c>
      <c r="I2696" s="728" t="s">
        <v>4746</v>
      </c>
      <c r="J2696" s="728" t="s">
        <v>1126</v>
      </c>
      <c r="K2696" s="728" t="s">
        <v>4747</v>
      </c>
      <c r="L2696" s="729">
        <v>0</v>
      </c>
      <c r="M2696" s="729">
        <v>0</v>
      </c>
      <c r="N2696" s="728">
        <v>3</v>
      </c>
      <c r="O2696" s="813">
        <v>2</v>
      </c>
      <c r="P2696" s="729">
        <v>0</v>
      </c>
      <c r="Q2696" s="746"/>
      <c r="R2696" s="728">
        <v>3</v>
      </c>
      <c r="S2696" s="746">
        <v>1</v>
      </c>
      <c r="T2696" s="813">
        <v>2</v>
      </c>
      <c r="U2696" s="769">
        <v>1</v>
      </c>
    </row>
    <row r="2697" spans="1:21" ht="14.4" customHeight="1" x14ac:dyDescent="0.3">
      <c r="A2697" s="727">
        <v>32</v>
      </c>
      <c r="B2697" s="728" t="s">
        <v>2677</v>
      </c>
      <c r="C2697" s="728" t="s">
        <v>2683</v>
      </c>
      <c r="D2697" s="811" t="s">
        <v>5087</v>
      </c>
      <c r="E2697" s="812" t="s">
        <v>2717</v>
      </c>
      <c r="F2697" s="728" t="s">
        <v>2678</v>
      </c>
      <c r="G2697" s="728" t="s">
        <v>2724</v>
      </c>
      <c r="H2697" s="728" t="s">
        <v>568</v>
      </c>
      <c r="I2697" s="728" t="s">
        <v>2785</v>
      </c>
      <c r="J2697" s="728" t="s">
        <v>2726</v>
      </c>
      <c r="K2697" s="728" t="s">
        <v>2786</v>
      </c>
      <c r="L2697" s="729">
        <v>1295.6400000000001</v>
      </c>
      <c r="M2697" s="729">
        <v>10365.120000000001</v>
      </c>
      <c r="N2697" s="728">
        <v>8</v>
      </c>
      <c r="O2697" s="813">
        <v>4.5</v>
      </c>
      <c r="P2697" s="729">
        <v>6478.2000000000007</v>
      </c>
      <c r="Q2697" s="746">
        <v>0.625</v>
      </c>
      <c r="R2697" s="728">
        <v>5</v>
      </c>
      <c r="S2697" s="746">
        <v>0.625</v>
      </c>
      <c r="T2697" s="813">
        <v>2.5</v>
      </c>
      <c r="U2697" s="769">
        <v>0.55555555555555558</v>
      </c>
    </row>
    <row r="2698" spans="1:21" ht="14.4" customHeight="1" x14ac:dyDescent="0.3">
      <c r="A2698" s="727">
        <v>32</v>
      </c>
      <c r="B2698" s="728" t="s">
        <v>2677</v>
      </c>
      <c r="C2698" s="728" t="s">
        <v>2683</v>
      </c>
      <c r="D2698" s="811" t="s">
        <v>5087</v>
      </c>
      <c r="E2698" s="812" t="s">
        <v>2717</v>
      </c>
      <c r="F2698" s="728" t="s">
        <v>2678</v>
      </c>
      <c r="G2698" s="728" t="s">
        <v>2724</v>
      </c>
      <c r="H2698" s="728" t="s">
        <v>568</v>
      </c>
      <c r="I2698" s="728" t="s">
        <v>2787</v>
      </c>
      <c r="J2698" s="728" t="s">
        <v>942</v>
      </c>
      <c r="K2698" s="728" t="s">
        <v>2727</v>
      </c>
      <c r="L2698" s="729">
        <v>263.26</v>
      </c>
      <c r="M2698" s="729">
        <v>789.78</v>
      </c>
      <c r="N2698" s="728">
        <v>3</v>
      </c>
      <c r="O2698" s="813">
        <v>1</v>
      </c>
      <c r="P2698" s="729"/>
      <c r="Q2698" s="746">
        <v>0</v>
      </c>
      <c r="R2698" s="728"/>
      <c r="S2698" s="746">
        <v>0</v>
      </c>
      <c r="T2698" s="813"/>
      <c r="U2698" s="769">
        <v>0</v>
      </c>
    </row>
    <row r="2699" spans="1:21" ht="14.4" customHeight="1" x14ac:dyDescent="0.3">
      <c r="A2699" s="727">
        <v>32</v>
      </c>
      <c r="B2699" s="728" t="s">
        <v>2677</v>
      </c>
      <c r="C2699" s="728" t="s">
        <v>2683</v>
      </c>
      <c r="D2699" s="811" t="s">
        <v>5087</v>
      </c>
      <c r="E2699" s="812" t="s">
        <v>2717</v>
      </c>
      <c r="F2699" s="728" t="s">
        <v>2678</v>
      </c>
      <c r="G2699" s="728" t="s">
        <v>2724</v>
      </c>
      <c r="H2699" s="728" t="s">
        <v>568</v>
      </c>
      <c r="I2699" s="728" t="s">
        <v>3432</v>
      </c>
      <c r="J2699" s="728" t="s">
        <v>940</v>
      </c>
      <c r="K2699" s="728" t="s">
        <v>3433</v>
      </c>
      <c r="L2699" s="729">
        <v>0</v>
      </c>
      <c r="M2699" s="729">
        <v>0</v>
      </c>
      <c r="N2699" s="728">
        <v>2</v>
      </c>
      <c r="O2699" s="813">
        <v>1</v>
      </c>
      <c r="P2699" s="729">
        <v>0</v>
      </c>
      <c r="Q2699" s="746"/>
      <c r="R2699" s="728">
        <v>1</v>
      </c>
      <c r="S2699" s="746">
        <v>0.5</v>
      </c>
      <c r="T2699" s="813">
        <v>0.5</v>
      </c>
      <c r="U2699" s="769">
        <v>0.5</v>
      </c>
    </row>
    <row r="2700" spans="1:21" ht="14.4" customHeight="1" x14ac:dyDescent="0.3">
      <c r="A2700" s="727">
        <v>32</v>
      </c>
      <c r="B2700" s="728" t="s">
        <v>2677</v>
      </c>
      <c r="C2700" s="728" t="s">
        <v>2683</v>
      </c>
      <c r="D2700" s="811" t="s">
        <v>5087</v>
      </c>
      <c r="E2700" s="812" t="s">
        <v>2717</v>
      </c>
      <c r="F2700" s="728" t="s">
        <v>2678</v>
      </c>
      <c r="G2700" s="728" t="s">
        <v>2724</v>
      </c>
      <c r="H2700" s="728" t="s">
        <v>568</v>
      </c>
      <c r="I2700" s="728" t="s">
        <v>3121</v>
      </c>
      <c r="J2700" s="728" t="s">
        <v>940</v>
      </c>
      <c r="K2700" s="728" t="s">
        <v>3122</v>
      </c>
      <c r="L2700" s="729">
        <v>0</v>
      </c>
      <c r="M2700" s="729">
        <v>0</v>
      </c>
      <c r="N2700" s="728">
        <v>1</v>
      </c>
      <c r="O2700" s="813">
        <v>1</v>
      </c>
      <c r="P2700" s="729"/>
      <c r="Q2700" s="746"/>
      <c r="R2700" s="728"/>
      <c r="S2700" s="746">
        <v>0</v>
      </c>
      <c r="T2700" s="813"/>
      <c r="U2700" s="769">
        <v>0</v>
      </c>
    </row>
    <row r="2701" spans="1:21" ht="14.4" customHeight="1" x14ac:dyDescent="0.3">
      <c r="A2701" s="727">
        <v>32</v>
      </c>
      <c r="B2701" s="728" t="s">
        <v>2677</v>
      </c>
      <c r="C2701" s="728" t="s">
        <v>2683</v>
      </c>
      <c r="D2701" s="811" t="s">
        <v>5087</v>
      </c>
      <c r="E2701" s="812" t="s">
        <v>2717</v>
      </c>
      <c r="F2701" s="728" t="s">
        <v>2678</v>
      </c>
      <c r="G2701" s="728" t="s">
        <v>2724</v>
      </c>
      <c r="H2701" s="728" t="s">
        <v>568</v>
      </c>
      <c r="I2701" s="728" t="s">
        <v>2878</v>
      </c>
      <c r="J2701" s="728" t="s">
        <v>944</v>
      </c>
      <c r="K2701" s="728" t="s">
        <v>2879</v>
      </c>
      <c r="L2701" s="729">
        <v>0</v>
      </c>
      <c r="M2701" s="729">
        <v>0</v>
      </c>
      <c r="N2701" s="728">
        <v>4</v>
      </c>
      <c r="O2701" s="813">
        <v>1</v>
      </c>
      <c r="P2701" s="729">
        <v>0</v>
      </c>
      <c r="Q2701" s="746"/>
      <c r="R2701" s="728">
        <v>4</v>
      </c>
      <c r="S2701" s="746">
        <v>1</v>
      </c>
      <c r="T2701" s="813">
        <v>1</v>
      </c>
      <c r="U2701" s="769">
        <v>1</v>
      </c>
    </row>
    <row r="2702" spans="1:21" ht="14.4" customHeight="1" x14ac:dyDescent="0.3">
      <c r="A2702" s="727">
        <v>32</v>
      </c>
      <c r="B2702" s="728" t="s">
        <v>2677</v>
      </c>
      <c r="C2702" s="728" t="s">
        <v>2683</v>
      </c>
      <c r="D2702" s="811" t="s">
        <v>5087</v>
      </c>
      <c r="E2702" s="812" t="s">
        <v>2717</v>
      </c>
      <c r="F2702" s="728" t="s">
        <v>2678</v>
      </c>
      <c r="G2702" s="728" t="s">
        <v>2728</v>
      </c>
      <c r="H2702" s="728" t="s">
        <v>568</v>
      </c>
      <c r="I2702" s="728" t="s">
        <v>3034</v>
      </c>
      <c r="J2702" s="728" t="s">
        <v>1100</v>
      </c>
      <c r="K2702" s="728" t="s">
        <v>2761</v>
      </c>
      <c r="L2702" s="729">
        <v>0</v>
      </c>
      <c r="M2702" s="729">
        <v>0</v>
      </c>
      <c r="N2702" s="728">
        <v>7</v>
      </c>
      <c r="O2702" s="813">
        <v>4.5</v>
      </c>
      <c r="P2702" s="729">
        <v>0</v>
      </c>
      <c r="Q2702" s="746"/>
      <c r="R2702" s="728">
        <v>6</v>
      </c>
      <c r="S2702" s="746">
        <v>0.8571428571428571</v>
      </c>
      <c r="T2702" s="813">
        <v>3.5</v>
      </c>
      <c r="U2702" s="769">
        <v>0.77777777777777779</v>
      </c>
    </row>
    <row r="2703" spans="1:21" ht="14.4" customHeight="1" x14ac:dyDescent="0.3">
      <c r="A2703" s="727">
        <v>32</v>
      </c>
      <c r="B2703" s="728" t="s">
        <v>2677</v>
      </c>
      <c r="C2703" s="728" t="s">
        <v>2683</v>
      </c>
      <c r="D2703" s="811" t="s">
        <v>5087</v>
      </c>
      <c r="E2703" s="812" t="s">
        <v>2717</v>
      </c>
      <c r="F2703" s="728" t="s">
        <v>2678</v>
      </c>
      <c r="G2703" s="728" t="s">
        <v>2728</v>
      </c>
      <c r="H2703" s="728" t="s">
        <v>568</v>
      </c>
      <c r="I2703" s="728" t="s">
        <v>2880</v>
      </c>
      <c r="J2703" s="728" t="s">
        <v>1102</v>
      </c>
      <c r="K2703" s="728" t="s">
        <v>2881</v>
      </c>
      <c r="L2703" s="729">
        <v>0</v>
      </c>
      <c r="M2703" s="729">
        <v>0</v>
      </c>
      <c r="N2703" s="728">
        <v>1</v>
      </c>
      <c r="O2703" s="813">
        <v>0.5</v>
      </c>
      <c r="P2703" s="729"/>
      <c r="Q2703" s="746"/>
      <c r="R2703" s="728"/>
      <c r="S2703" s="746">
        <v>0</v>
      </c>
      <c r="T2703" s="813"/>
      <c r="U2703" s="769">
        <v>0</v>
      </c>
    </row>
    <row r="2704" spans="1:21" ht="14.4" customHeight="1" x14ac:dyDescent="0.3">
      <c r="A2704" s="727">
        <v>32</v>
      </c>
      <c r="B2704" s="728" t="s">
        <v>2677</v>
      </c>
      <c r="C2704" s="728" t="s">
        <v>2683</v>
      </c>
      <c r="D2704" s="811" t="s">
        <v>5087</v>
      </c>
      <c r="E2704" s="812" t="s">
        <v>2717</v>
      </c>
      <c r="F2704" s="728" t="s">
        <v>2678</v>
      </c>
      <c r="G2704" s="728" t="s">
        <v>2728</v>
      </c>
      <c r="H2704" s="728" t="s">
        <v>568</v>
      </c>
      <c r="I2704" s="728" t="s">
        <v>2302</v>
      </c>
      <c r="J2704" s="728" t="s">
        <v>1100</v>
      </c>
      <c r="K2704" s="728" t="s">
        <v>2303</v>
      </c>
      <c r="L2704" s="729">
        <v>36.270000000000003</v>
      </c>
      <c r="M2704" s="729">
        <v>326.43000000000006</v>
      </c>
      <c r="N2704" s="728">
        <v>9</v>
      </c>
      <c r="O2704" s="813">
        <v>6</v>
      </c>
      <c r="P2704" s="729">
        <v>253.89000000000004</v>
      </c>
      <c r="Q2704" s="746">
        <v>0.77777777777777779</v>
      </c>
      <c r="R2704" s="728">
        <v>7</v>
      </c>
      <c r="S2704" s="746">
        <v>0.77777777777777779</v>
      </c>
      <c r="T2704" s="813">
        <v>4.5</v>
      </c>
      <c r="U2704" s="769">
        <v>0.75</v>
      </c>
    </row>
    <row r="2705" spans="1:21" ht="14.4" customHeight="1" x14ac:dyDescent="0.3">
      <c r="A2705" s="727">
        <v>32</v>
      </c>
      <c r="B2705" s="728" t="s">
        <v>2677</v>
      </c>
      <c r="C2705" s="728" t="s">
        <v>2683</v>
      </c>
      <c r="D2705" s="811" t="s">
        <v>5087</v>
      </c>
      <c r="E2705" s="812" t="s">
        <v>2717</v>
      </c>
      <c r="F2705" s="728" t="s">
        <v>2678</v>
      </c>
      <c r="G2705" s="728" t="s">
        <v>2728</v>
      </c>
      <c r="H2705" s="728" t="s">
        <v>568</v>
      </c>
      <c r="I2705" s="728" t="s">
        <v>3259</v>
      </c>
      <c r="J2705" s="728" t="s">
        <v>1100</v>
      </c>
      <c r="K2705" s="728" t="s">
        <v>2303</v>
      </c>
      <c r="L2705" s="729">
        <v>36.270000000000003</v>
      </c>
      <c r="M2705" s="729">
        <v>217.62</v>
      </c>
      <c r="N2705" s="728">
        <v>6</v>
      </c>
      <c r="O2705" s="813">
        <v>3</v>
      </c>
      <c r="P2705" s="729">
        <v>145.08000000000001</v>
      </c>
      <c r="Q2705" s="746">
        <v>0.66666666666666674</v>
      </c>
      <c r="R2705" s="728">
        <v>4</v>
      </c>
      <c r="S2705" s="746">
        <v>0.66666666666666663</v>
      </c>
      <c r="T2705" s="813">
        <v>2</v>
      </c>
      <c r="U2705" s="769">
        <v>0.66666666666666663</v>
      </c>
    </row>
    <row r="2706" spans="1:21" ht="14.4" customHeight="1" x14ac:dyDescent="0.3">
      <c r="A2706" s="727">
        <v>32</v>
      </c>
      <c r="B2706" s="728" t="s">
        <v>2677</v>
      </c>
      <c r="C2706" s="728" t="s">
        <v>2683</v>
      </c>
      <c r="D2706" s="811" t="s">
        <v>5087</v>
      </c>
      <c r="E2706" s="812" t="s">
        <v>2717</v>
      </c>
      <c r="F2706" s="728" t="s">
        <v>2678</v>
      </c>
      <c r="G2706" s="728" t="s">
        <v>2728</v>
      </c>
      <c r="H2706" s="728" t="s">
        <v>568</v>
      </c>
      <c r="I2706" s="728" t="s">
        <v>2738</v>
      </c>
      <c r="J2706" s="728" t="s">
        <v>1102</v>
      </c>
      <c r="K2706" s="728" t="s">
        <v>2739</v>
      </c>
      <c r="L2706" s="729">
        <v>121.75</v>
      </c>
      <c r="M2706" s="729">
        <v>243.5</v>
      </c>
      <c r="N2706" s="728">
        <v>2</v>
      </c>
      <c r="O2706" s="813">
        <v>2</v>
      </c>
      <c r="P2706" s="729">
        <v>243.5</v>
      </c>
      <c r="Q2706" s="746">
        <v>1</v>
      </c>
      <c r="R2706" s="728">
        <v>2</v>
      </c>
      <c r="S2706" s="746">
        <v>1</v>
      </c>
      <c r="T2706" s="813">
        <v>2</v>
      </c>
      <c r="U2706" s="769">
        <v>1</v>
      </c>
    </row>
    <row r="2707" spans="1:21" ht="14.4" customHeight="1" x14ac:dyDescent="0.3">
      <c r="A2707" s="727">
        <v>32</v>
      </c>
      <c r="B2707" s="728" t="s">
        <v>2677</v>
      </c>
      <c r="C2707" s="728" t="s">
        <v>2683</v>
      </c>
      <c r="D2707" s="811" t="s">
        <v>5087</v>
      </c>
      <c r="E2707" s="812" t="s">
        <v>2717</v>
      </c>
      <c r="F2707" s="728" t="s">
        <v>2678</v>
      </c>
      <c r="G2707" s="728" t="s">
        <v>2728</v>
      </c>
      <c r="H2707" s="728" t="s">
        <v>568</v>
      </c>
      <c r="I2707" s="728" t="s">
        <v>3440</v>
      </c>
      <c r="J2707" s="728" t="s">
        <v>1100</v>
      </c>
      <c r="K2707" s="728" t="s">
        <v>2303</v>
      </c>
      <c r="L2707" s="729">
        <v>36.270000000000003</v>
      </c>
      <c r="M2707" s="729">
        <v>544.05000000000007</v>
      </c>
      <c r="N2707" s="728">
        <v>15</v>
      </c>
      <c r="O2707" s="813">
        <v>5.5</v>
      </c>
      <c r="P2707" s="729">
        <v>290.16000000000003</v>
      </c>
      <c r="Q2707" s="746">
        <v>0.53333333333333333</v>
      </c>
      <c r="R2707" s="728">
        <v>8</v>
      </c>
      <c r="S2707" s="746">
        <v>0.53333333333333333</v>
      </c>
      <c r="T2707" s="813">
        <v>3.5</v>
      </c>
      <c r="U2707" s="769">
        <v>0.63636363636363635</v>
      </c>
    </row>
    <row r="2708" spans="1:21" ht="14.4" customHeight="1" x14ac:dyDescent="0.3">
      <c r="A2708" s="727">
        <v>32</v>
      </c>
      <c r="B2708" s="728" t="s">
        <v>2677</v>
      </c>
      <c r="C2708" s="728" t="s">
        <v>2683</v>
      </c>
      <c r="D2708" s="811" t="s">
        <v>5087</v>
      </c>
      <c r="E2708" s="812" t="s">
        <v>2717</v>
      </c>
      <c r="F2708" s="728" t="s">
        <v>2678</v>
      </c>
      <c r="G2708" s="728" t="s">
        <v>2728</v>
      </c>
      <c r="H2708" s="728" t="s">
        <v>661</v>
      </c>
      <c r="I2708" s="728" t="s">
        <v>3441</v>
      </c>
      <c r="J2708" s="728" t="s">
        <v>2741</v>
      </c>
      <c r="K2708" s="728" t="s">
        <v>2761</v>
      </c>
      <c r="L2708" s="729">
        <v>85.7</v>
      </c>
      <c r="M2708" s="729">
        <v>342.8</v>
      </c>
      <c r="N2708" s="728">
        <v>4</v>
      </c>
      <c r="O2708" s="813">
        <v>2.5</v>
      </c>
      <c r="P2708" s="729">
        <v>171.4</v>
      </c>
      <c r="Q2708" s="746">
        <v>0.5</v>
      </c>
      <c r="R2708" s="728">
        <v>2</v>
      </c>
      <c r="S2708" s="746">
        <v>0.5</v>
      </c>
      <c r="T2708" s="813">
        <v>1</v>
      </c>
      <c r="U2708" s="769">
        <v>0.4</v>
      </c>
    </row>
    <row r="2709" spans="1:21" ht="14.4" customHeight="1" x14ac:dyDescent="0.3">
      <c r="A2709" s="727">
        <v>32</v>
      </c>
      <c r="B2709" s="728" t="s">
        <v>2677</v>
      </c>
      <c r="C2709" s="728" t="s">
        <v>2683</v>
      </c>
      <c r="D2709" s="811" t="s">
        <v>5087</v>
      </c>
      <c r="E2709" s="812" t="s">
        <v>2717</v>
      </c>
      <c r="F2709" s="728" t="s">
        <v>2678</v>
      </c>
      <c r="G2709" s="728" t="s">
        <v>3261</v>
      </c>
      <c r="H2709" s="728" t="s">
        <v>661</v>
      </c>
      <c r="I2709" s="728" t="s">
        <v>2542</v>
      </c>
      <c r="J2709" s="728" t="s">
        <v>2543</v>
      </c>
      <c r="K2709" s="728" t="s">
        <v>2351</v>
      </c>
      <c r="L2709" s="729">
        <v>4.7</v>
      </c>
      <c r="M2709" s="729">
        <v>18.8</v>
      </c>
      <c r="N2709" s="728">
        <v>4</v>
      </c>
      <c r="O2709" s="813">
        <v>1.5</v>
      </c>
      <c r="P2709" s="729"/>
      <c r="Q2709" s="746">
        <v>0</v>
      </c>
      <c r="R2709" s="728"/>
      <c r="S2709" s="746">
        <v>0</v>
      </c>
      <c r="T2709" s="813"/>
      <c r="U2709" s="769">
        <v>0</v>
      </c>
    </row>
    <row r="2710" spans="1:21" ht="14.4" customHeight="1" x14ac:dyDescent="0.3">
      <c r="A2710" s="727">
        <v>32</v>
      </c>
      <c r="B2710" s="728" t="s">
        <v>2677</v>
      </c>
      <c r="C2710" s="728" t="s">
        <v>2683</v>
      </c>
      <c r="D2710" s="811" t="s">
        <v>5087</v>
      </c>
      <c r="E2710" s="812" t="s">
        <v>2717</v>
      </c>
      <c r="F2710" s="728" t="s">
        <v>2678</v>
      </c>
      <c r="G2710" s="728" t="s">
        <v>4689</v>
      </c>
      <c r="H2710" s="728" t="s">
        <v>568</v>
      </c>
      <c r="I2710" s="728" t="s">
        <v>4748</v>
      </c>
      <c r="J2710" s="728" t="s">
        <v>4749</v>
      </c>
      <c r="K2710" s="728" t="s">
        <v>4750</v>
      </c>
      <c r="L2710" s="729">
        <v>61.44</v>
      </c>
      <c r="M2710" s="729">
        <v>245.76</v>
      </c>
      <c r="N2710" s="728">
        <v>4</v>
      </c>
      <c r="O2710" s="813">
        <v>1</v>
      </c>
      <c r="P2710" s="729">
        <v>122.88</v>
      </c>
      <c r="Q2710" s="746">
        <v>0.5</v>
      </c>
      <c r="R2710" s="728">
        <v>2</v>
      </c>
      <c r="S2710" s="746">
        <v>0.5</v>
      </c>
      <c r="T2710" s="813">
        <v>0.5</v>
      </c>
      <c r="U2710" s="769">
        <v>0.5</v>
      </c>
    </row>
    <row r="2711" spans="1:21" ht="14.4" customHeight="1" x14ac:dyDescent="0.3">
      <c r="A2711" s="727">
        <v>32</v>
      </c>
      <c r="B2711" s="728" t="s">
        <v>2677</v>
      </c>
      <c r="C2711" s="728" t="s">
        <v>2683</v>
      </c>
      <c r="D2711" s="811" t="s">
        <v>5087</v>
      </c>
      <c r="E2711" s="812" t="s">
        <v>2717</v>
      </c>
      <c r="F2711" s="728" t="s">
        <v>2678</v>
      </c>
      <c r="G2711" s="728" t="s">
        <v>2742</v>
      </c>
      <c r="H2711" s="728" t="s">
        <v>661</v>
      </c>
      <c r="I2711" s="728" t="s">
        <v>2218</v>
      </c>
      <c r="J2711" s="728" t="s">
        <v>662</v>
      </c>
      <c r="K2711" s="728" t="s">
        <v>2219</v>
      </c>
      <c r="L2711" s="729">
        <v>154.36000000000001</v>
      </c>
      <c r="M2711" s="729">
        <v>771.80000000000007</v>
      </c>
      <c r="N2711" s="728">
        <v>5</v>
      </c>
      <c r="O2711" s="813">
        <v>1</v>
      </c>
      <c r="P2711" s="729">
        <v>771.80000000000007</v>
      </c>
      <c r="Q2711" s="746">
        <v>1</v>
      </c>
      <c r="R2711" s="728">
        <v>5</v>
      </c>
      <c r="S2711" s="746">
        <v>1</v>
      </c>
      <c r="T2711" s="813">
        <v>1</v>
      </c>
      <c r="U2711" s="769">
        <v>1</v>
      </c>
    </row>
    <row r="2712" spans="1:21" ht="14.4" customHeight="1" x14ac:dyDescent="0.3">
      <c r="A2712" s="727">
        <v>32</v>
      </c>
      <c r="B2712" s="728" t="s">
        <v>2677</v>
      </c>
      <c r="C2712" s="728" t="s">
        <v>2683</v>
      </c>
      <c r="D2712" s="811" t="s">
        <v>5087</v>
      </c>
      <c r="E2712" s="812" t="s">
        <v>2717</v>
      </c>
      <c r="F2712" s="728" t="s">
        <v>2678</v>
      </c>
      <c r="G2712" s="728" t="s">
        <v>2742</v>
      </c>
      <c r="H2712" s="728" t="s">
        <v>661</v>
      </c>
      <c r="I2712" s="728" t="s">
        <v>2220</v>
      </c>
      <c r="J2712" s="728" t="s">
        <v>2221</v>
      </c>
      <c r="K2712" s="728" t="s">
        <v>2222</v>
      </c>
      <c r="L2712" s="729">
        <v>149.52000000000001</v>
      </c>
      <c r="M2712" s="729">
        <v>149.52000000000001</v>
      </c>
      <c r="N2712" s="728">
        <v>1</v>
      </c>
      <c r="O2712" s="813">
        <v>0.5</v>
      </c>
      <c r="P2712" s="729"/>
      <c r="Q2712" s="746">
        <v>0</v>
      </c>
      <c r="R2712" s="728"/>
      <c r="S2712" s="746">
        <v>0</v>
      </c>
      <c r="T2712" s="813"/>
      <c r="U2712" s="769">
        <v>0</v>
      </c>
    </row>
    <row r="2713" spans="1:21" ht="14.4" customHeight="1" x14ac:dyDescent="0.3">
      <c r="A2713" s="727">
        <v>32</v>
      </c>
      <c r="B2713" s="728" t="s">
        <v>2677</v>
      </c>
      <c r="C2713" s="728" t="s">
        <v>2683</v>
      </c>
      <c r="D2713" s="811" t="s">
        <v>5087</v>
      </c>
      <c r="E2713" s="812" t="s">
        <v>2717</v>
      </c>
      <c r="F2713" s="728" t="s">
        <v>2678</v>
      </c>
      <c r="G2713" s="728" t="s">
        <v>2742</v>
      </c>
      <c r="H2713" s="728" t="s">
        <v>661</v>
      </c>
      <c r="I2713" s="728" t="s">
        <v>2216</v>
      </c>
      <c r="J2713" s="728" t="s">
        <v>662</v>
      </c>
      <c r="K2713" s="728" t="s">
        <v>2217</v>
      </c>
      <c r="L2713" s="729">
        <v>225.06</v>
      </c>
      <c r="M2713" s="729">
        <v>1350.3600000000001</v>
      </c>
      <c r="N2713" s="728">
        <v>6</v>
      </c>
      <c r="O2713" s="813">
        <v>1.5</v>
      </c>
      <c r="P2713" s="729">
        <v>1350.3600000000001</v>
      </c>
      <c r="Q2713" s="746">
        <v>1</v>
      </c>
      <c r="R2713" s="728">
        <v>6</v>
      </c>
      <c r="S2713" s="746">
        <v>1</v>
      </c>
      <c r="T2713" s="813">
        <v>1.5</v>
      </c>
      <c r="U2713" s="769">
        <v>1</v>
      </c>
    </row>
    <row r="2714" spans="1:21" ht="14.4" customHeight="1" x14ac:dyDescent="0.3">
      <c r="A2714" s="727">
        <v>32</v>
      </c>
      <c r="B2714" s="728" t="s">
        <v>2677</v>
      </c>
      <c r="C2714" s="728" t="s">
        <v>2683</v>
      </c>
      <c r="D2714" s="811" t="s">
        <v>5087</v>
      </c>
      <c r="E2714" s="812" t="s">
        <v>2717</v>
      </c>
      <c r="F2714" s="728" t="s">
        <v>2678</v>
      </c>
      <c r="G2714" s="728" t="s">
        <v>2742</v>
      </c>
      <c r="H2714" s="728" t="s">
        <v>568</v>
      </c>
      <c r="I2714" s="728" t="s">
        <v>3670</v>
      </c>
      <c r="J2714" s="728" t="s">
        <v>662</v>
      </c>
      <c r="K2714" s="728" t="s">
        <v>2219</v>
      </c>
      <c r="L2714" s="729">
        <v>154.36000000000001</v>
      </c>
      <c r="M2714" s="729">
        <v>308.72000000000003</v>
      </c>
      <c r="N2714" s="728">
        <v>2</v>
      </c>
      <c r="O2714" s="813">
        <v>1</v>
      </c>
      <c r="P2714" s="729">
        <v>308.72000000000003</v>
      </c>
      <c r="Q2714" s="746">
        <v>1</v>
      </c>
      <c r="R2714" s="728">
        <v>2</v>
      </c>
      <c r="S2714" s="746">
        <v>1</v>
      </c>
      <c r="T2714" s="813">
        <v>1</v>
      </c>
      <c r="U2714" s="769">
        <v>1</v>
      </c>
    </row>
    <row r="2715" spans="1:21" ht="14.4" customHeight="1" x14ac:dyDescent="0.3">
      <c r="A2715" s="727">
        <v>32</v>
      </c>
      <c r="B2715" s="728" t="s">
        <v>2677</v>
      </c>
      <c r="C2715" s="728" t="s">
        <v>2683</v>
      </c>
      <c r="D2715" s="811" t="s">
        <v>5087</v>
      </c>
      <c r="E2715" s="812" t="s">
        <v>2717</v>
      </c>
      <c r="F2715" s="728" t="s">
        <v>2678</v>
      </c>
      <c r="G2715" s="728" t="s">
        <v>3126</v>
      </c>
      <c r="H2715" s="728" t="s">
        <v>661</v>
      </c>
      <c r="I2715" s="728" t="s">
        <v>2514</v>
      </c>
      <c r="J2715" s="728" t="s">
        <v>2184</v>
      </c>
      <c r="K2715" s="728" t="s">
        <v>2515</v>
      </c>
      <c r="L2715" s="729">
        <v>181.13</v>
      </c>
      <c r="M2715" s="729">
        <v>181.13</v>
      </c>
      <c r="N2715" s="728">
        <v>1</v>
      </c>
      <c r="O2715" s="813">
        <v>1</v>
      </c>
      <c r="P2715" s="729">
        <v>181.13</v>
      </c>
      <c r="Q2715" s="746">
        <v>1</v>
      </c>
      <c r="R2715" s="728">
        <v>1</v>
      </c>
      <c r="S2715" s="746">
        <v>1</v>
      </c>
      <c r="T2715" s="813">
        <v>1</v>
      </c>
      <c r="U2715" s="769">
        <v>1</v>
      </c>
    </row>
    <row r="2716" spans="1:21" ht="14.4" customHeight="1" x14ac:dyDescent="0.3">
      <c r="A2716" s="727">
        <v>32</v>
      </c>
      <c r="B2716" s="728" t="s">
        <v>2677</v>
      </c>
      <c r="C2716" s="728" t="s">
        <v>2683</v>
      </c>
      <c r="D2716" s="811" t="s">
        <v>5087</v>
      </c>
      <c r="E2716" s="812" t="s">
        <v>2717</v>
      </c>
      <c r="F2716" s="728" t="s">
        <v>2678</v>
      </c>
      <c r="G2716" s="728" t="s">
        <v>3454</v>
      </c>
      <c r="H2716" s="728" t="s">
        <v>661</v>
      </c>
      <c r="I2716" s="728" t="s">
        <v>2241</v>
      </c>
      <c r="J2716" s="728" t="s">
        <v>2242</v>
      </c>
      <c r="K2716" s="728" t="s">
        <v>2243</v>
      </c>
      <c r="L2716" s="729">
        <v>70.540000000000006</v>
      </c>
      <c r="M2716" s="729">
        <v>70.540000000000006</v>
      </c>
      <c r="N2716" s="728">
        <v>1</v>
      </c>
      <c r="O2716" s="813">
        <v>0.5</v>
      </c>
      <c r="P2716" s="729">
        <v>70.540000000000006</v>
      </c>
      <c r="Q2716" s="746">
        <v>1</v>
      </c>
      <c r="R2716" s="728">
        <v>1</v>
      </c>
      <c r="S2716" s="746">
        <v>1</v>
      </c>
      <c r="T2716" s="813">
        <v>0.5</v>
      </c>
      <c r="U2716" s="769">
        <v>1</v>
      </c>
    </row>
    <row r="2717" spans="1:21" ht="14.4" customHeight="1" x14ac:dyDescent="0.3">
      <c r="A2717" s="727">
        <v>32</v>
      </c>
      <c r="B2717" s="728" t="s">
        <v>2677</v>
      </c>
      <c r="C2717" s="728" t="s">
        <v>2683</v>
      </c>
      <c r="D2717" s="811" t="s">
        <v>5087</v>
      </c>
      <c r="E2717" s="812" t="s">
        <v>2717</v>
      </c>
      <c r="F2717" s="728" t="s">
        <v>2678</v>
      </c>
      <c r="G2717" s="728" t="s">
        <v>3454</v>
      </c>
      <c r="H2717" s="728" t="s">
        <v>661</v>
      </c>
      <c r="I2717" s="728" t="s">
        <v>3857</v>
      </c>
      <c r="J2717" s="728" t="s">
        <v>2242</v>
      </c>
      <c r="K2717" s="728" t="s">
        <v>3858</v>
      </c>
      <c r="L2717" s="729">
        <v>141.09</v>
      </c>
      <c r="M2717" s="729">
        <v>141.09</v>
      </c>
      <c r="N2717" s="728">
        <v>1</v>
      </c>
      <c r="O2717" s="813">
        <v>0.5</v>
      </c>
      <c r="P2717" s="729"/>
      <c r="Q2717" s="746">
        <v>0</v>
      </c>
      <c r="R2717" s="728"/>
      <c r="S2717" s="746">
        <v>0</v>
      </c>
      <c r="T2717" s="813"/>
      <c r="U2717" s="769">
        <v>0</v>
      </c>
    </row>
    <row r="2718" spans="1:21" ht="14.4" customHeight="1" x14ac:dyDescent="0.3">
      <c r="A2718" s="727">
        <v>32</v>
      </c>
      <c r="B2718" s="728" t="s">
        <v>2677</v>
      </c>
      <c r="C2718" s="728" t="s">
        <v>2683</v>
      </c>
      <c r="D2718" s="811" t="s">
        <v>5087</v>
      </c>
      <c r="E2718" s="812" t="s">
        <v>2717</v>
      </c>
      <c r="F2718" s="728" t="s">
        <v>2678</v>
      </c>
      <c r="G2718" s="728" t="s">
        <v>2940</v>
      </c>
      <c r="H2718" s="728" t="s">
        <v>568</v>
      </c>
      <c r="I2718" s="728" t="s">
        <v>3040</v>
      </c>
      <c r="J2718" s="728" t="s">
        <v>2942</v>
      </c>
      <c r="K2718" s="728" t="s">
        <v>2943</v>
      </c>
      <c r="L2718" s="729">
        <v>0</v>
      </c>
      <c r="M2718" s="729">
        <v>0</v>
      </c>
      <c r="N2718" s="728">
        <v>7</v>
      </c>
      <c r="O2718" s="813">
        <v>3</v>
      </c>
      <c r="P2718" s="729">
        <v>0</v>
      </c>
      <c r="Q2718" s="746"/>
      <c r="R2718" s="728">
        <v>1</v>
      </c>
      <c r="S2718" s="746">
        <v>0.14285714285714285</v>
      </c>
      <c r="T2718" s="813">
        <v>1</v>
      </c>
      <c r="U2718" s="769">
        <v>0.33333333333333331</v>
      </c>
    </row>
    <row r="2719" spans="1:21" ht="14.4" customHeight="1" x14ac:dyDescent="0.3">
      <c r="A2719" s="727">
        <v>32</v>
      </c>
      <c r="B2719" s="728" t="s">
        <v>2677</v>
      </c>
      <c r="C2719" s="728" t="s">
        <v>2683</v>
      </c>
      <c r="D2719" s="811" t="s">
        <v>5087</v>
      </c>
      <c r="E2719" s="812" t="s">
        <v>2717</v>
      </c>
      <c r="F2719" s="728" t="s">
        <v>2678</v>
      </c>
      <c r="G2719" s="728" t="s">
        <v>2940</v>
      </c>
      <c r="H2719" s="728" t="s">
        <v>568</v>
      </c>
      <c r="I2719" s="728" t="s">
        <v>3803</v>
      </c>
      <c r="J2719" s="728" t="s">
        <v>2942</v>
      </c>
      <c r="K2719" s="728" t="s">
        <v>2943</v>
      </c>
      <c r="L2719" s="729">
        <v>0</v>
      </c>
      <c r="M2719" s="729">
        <v>0</v>
      </c>
      <c r="N2719" s="728">
        <v>2</v>
      </c>
      <c r="O2719" s="813">
        <v>0.5</v>
      </c>
      <c r="P2719" s="729"/>
      <c r="Q2719" s="746"/>
      <c r="R2719" s="728"/>
      <c r="S2719" s="746">
        <v>0</v>
      </c>
      <c r="T2719" s="813"/>
      <c r="U2719" s="769">
        <v>0</v>
      </c>
    </row>
    <row r="2720" spans="1:21" ht="14.4" customHeight="1" x14ac:dyDescent="0.3">
      <c r="A2720" s="727">
        <v>32</v>
      </c>
      <c r="B2720" s="728" t="s">
        <v>2677</v>
      </c>
      <c r="C2720" s="728" t="s">
        <v>2683</v>
      </c>
      <c r="D2720" s="811" t="s">
        <v>5087</v>
      </c>
      <c r="E2720" s="812" t="s">
        <v>2717</v>
      </c>
      <c r="F2720" s="728" t="s">
        <v>2678</v>
      </c>
      <c r="G2720" s="728" t="s">
        <v>2746</v>
      </c>
      <c r="H2720" s="728" t="s">
        <v>568</v>
      </c>
      <c r="I2720" s="728" t="s">
        <v>3041</v>
      </c>
      <c r="J2720" s="728" t="s">
        <v>2231</v>
      </c>
      <c r="K2720" s="728" t="s">
        <v>2232</v>
      </c>
      <c r="L2720" s="729">
        <v>170.52</v>
      </c>
      <c r="M2720" s="729">
        <v>341.04</v>
      </c>
      <c r="N2720" s="728">
        <v>2</v>
      </c>
      <c r="O2720" s="813">
        <v>0.5</v>
      </c>
      <c r="P2720" s="729"/>
      <c r="Q2720" s="746">
        <v>0</v>
      </c>
      <c r="R2720" s="728"/>
      <c r="S2720" s="746">
        <v>0</v>
      </c>
      <c r="T2720" s="813"/>
      <c r="U2720" s="769">
        <v>0</v>
      </c>
    </row>
    <row r="2721" spans="1:21" ht="14.4" customHeight="1" x14ac:dyDescent="0.3">
      <c r="A2721" s="727">
        <v>32</v>
      </c>
      <c r="B2721" s="728" t="s">
        <v>2677</v>
      </c>
      <c r="C2721" s="728" t="s">
        <v>2683</v>
      </c>
      <c r="D2721" s="811" t="s">
        <v>5087</v>
      </c>
      <c r="E2721" s="812" t="s">
        <v>2717</v>
      </c>
      <c r="F2721" s="728" t="s">
        <v>2678</v>
      </c>
      <c r="G2721" s="728" t="s">
        <v>2746</v>
      </c>
      <c r="H2721" s="728" t="s">
        <v>568</v>
      </c>
      <c r="I2721" s="728" t="s">
        <v>3859</v>
      </c>
      <c r="J2721" s="728" t="s">
        <v>2231</v>
      </c>
      <c r="K2721" s="728" t="s">
        <v>2749</v>
      </c>
      <c r="L2721" s="729">
        <v>85.27</v>
      </c>
      <c r="M2721" s="729">
        <v>682.16</v>
      </c>
      <c r="N2721" s="728">
        <v>8</v>
      </c>
      <c r="O2721" s="813">
        <v>2</v>
      </c>
      <c r="P2721" s="729">
        <v>682.16</v>
      </c>
      <c r="Q2721" s="746">
        <v>1</v>
      </c>
      <c r="R2721" s="728">
        <v>8</v>
      </c>
      <c r="S2721" s="746">
        <v>1</v>
      </c>
      <c r="T2721" s="813">
        <v>2</v>
      </c>
      <c r="U2721" s="769">
        <v>1</v>
      </c>
    </row>
    <row r="2722" spans="1:21" ht="14.4" customHeight="1" x14ac:dyDescent="0.3">
      <c r="A2722" s="727">
        <v>32</v>
      </c>
      <c r="B2722" s="728" t="s">
        <v>2677</v>
      </c>
      <c r="C2722" s="728" t="s">
        <v>2683</v>
      </c>
      <c r="D2722" s="811" t="s">
        <v>5087</v>
      </c>
      <c r="E2722" s="812" t="s">
        <v>2717</v>
      </c>
      <c r="F2722" s="728" t="s">
        <v>2678</v>
      </c>
      <c r="G2722" s="728" t="s">
        <v>2746</v>
      </c>
      <c r="H2722" s="728" t="s">
        <v>568</v>
      </c>
      <c r="I2722" s="728" t="s">
        <v>2230</v>
      </c>
      <c r="J2722" s="728" t="s">
        <v>2231</v>
      </c>
      <c r="K2722" s="728" t="s">
        <v>2232</v>
      </c>
      <c r="L2722" s="729">
        <v>170.52</v>
      </c>
      <c r="M2722" s="729">
        <v>2216.7600000000002</v>
      </c>
      <c r="N2722" s="728">
        <v>13</v>
      </c>
      <c r="O2722" s="813">
        <v>5</v>
      </c>
      <c r="P2722" s="729">
        <v>2216.7600000000002</v>
      </c>
      <c r="Q2722" s="746">
        <v>1</v>
      </c>
      <c r="R2722" s="728">
        <v>13</v>
      </c>
      <c r="S2722" s="746">
        <v>1</v>
      </c>
      <c r="T2722" s="813">
        <v>5</v>
      </c>
      <c r="U2722" s="769">
        <v>1</v>
      </c>
    </row>
    <row r="2723" spans="1:21" ht="14.4" customHeight="1" x14ac:dyDescent="0.3">
      <c r="A2723" s="727">
        <v>32</v>
      </c>
      <c r="B2723" s="728" t="s">
        <v>2677</v>
      </c>
      <c r="C2723" s="728" t="s">
        <v>2683</v>
      </c>
      <c r="D2723" s="811" t="s">
        <v>5087</v>
      </c>
      <c r="E2723" s="812" t="s">
        <v>2717</v>
      </c>
      <c r="F2723" s="728" t="s">
        <v>2678</v>
      </c>
      <c r="G2723" s="728" t="s">
        <v>2746</v>
      </c>
      <c r="H2723" s="728" t="s">
        <v>568</v>
      </c>
      <c r="I2723" s="728" t="s">
        <v>2794</v>
      </c>
      <c r="J2723" s="728" t="s">
        <v>2231</v>
      </c>
      <c r="K2723" s="728" t="s">
        <v>2757</v>
      </c>
      <c r="L2723" s="729">
        <v>238.72</v>
      </c>
      <c r="M2723" s="729">
        <v>238.72</v>
      </c>
      <c r="N2723" s="728">
        <v>1</v>
      </c>
      <c r="O2723" s="813">
        <v>1</v>
      </c>
      <c r="P2723" s="729">
        <v>238.72</v>
      </c>
      <c r="Q2723" s="746">
        <v>1</v>
      </c>
      <c r="R2723" s="728">
        <v>1</v>
      </c>
      <c r="S2723" s="746">
        <v>1</v>
      </c>
      <c r="T2723" s="813">
        <v>1</v>
      </c>
      <c r="U2723" s="769">
        <v>1</v>
      </c>
    </row>
    <row r="2724" spans="1:21" ht="14.4" customHeight="1" x14ac:dyDescent="0.3">
      <c r="A2724" s="727">
        <v>32</v>
      </c>
      <c r="B2724" s="728" t="s">
        <v>2677</v>
      </c>
      <c r="C2724" s="728" t="s">
        <v>2683</v>
      </c>
      <c r="D2724" s="811" t="s">
        <v>5087</v>
      </c>
      <c r="E2724" s="812" t="s">
        <v>2717</v>
      </c>
      <c r="F2724" s="728" t="s">
        <v>2678</v>
      </c>
      <c r="G2724" s="728" t="s">
        <v>2746</v>
      </c>
      <c r="H2724" s="728" t="s">
        <v>661</v>
      </c>
      <c r="I2724" s="728" t="s">
        <v>3134</v>
      </c>
      <c r="J2724" s="728" t="s">
        <v>2748</v>
      </c>
      <c r="K2724" s="728" t="s">
        <v>2232</v>
      </c>
      <c r="L2724" s="729">
        <v>170.52</v>
      </c>
      <c r="M2724" s="729">
        <v>341.04</v>
      </c>
      <c r="N2724" s="728">
        <v>2</v>
      </c>
      <c r="O2724" s="813">
        <v>1</v>
      </c>
      <c r="P2724" s="729"/>
      <c r="Q2724" s="746">
        <v>0</v>
      </c>
      <c r="R2724" s="728"/>
      <c r="S2724" s="746">
        <v>0</v>
      </c>
      <c r="T2724" s="813"/>
      <c r="U2724" s="769">
        <v>0</v>
      </c>
    </row>
    <row r="2725" spans="1:21" ht="14.4" customHeight="1" x14ac:dyDescent="0.3">
      <c r="A2725" s="727">
        <v>32</v>
      </c>
      <c r="B2725" s="728" t="s">
        <v>2677</v>
      </c>
      <c r="C2725" s="728" t="s">
        <v>2683</v>
      </c>
      <c r="D2725" s="811" t="s">
        <v>5087</v>
      </c>
      <c r="E2725" s="812" t="s">
        <v>2717</v>
      </c>
      <c r="F2725" s="728" t="s">
        <v>2678</v>
      </c>
      <c r="G2725" s="728" t="s">
        <v>4120</v>
      </c>
      <c r="H2725" s="728" t="s">
        <v>568</v>
      </c>
      <c r="I2725" s="728" t="s">
        <v>4751</v>
      </c>
      <c r="J2725" s="728" t="s">
        <v>1460</v>
      </c>
      <c r="K2725" s="728" t="s">
        <v>4752</v>
      </c>
      <c r="L2725" s="729">
        <v>58.86</v>
      </c>
      <c r="M2725" s="729">
        <v>58.86</v>
      </c>
      <c r="N2725" s="728">
        <v>1</v>
      </c>
      <c r="O2725" s="813">
        <v>0.5</v>
      </c>
      <c r="P2725" s="729">
        <v>58.86</v>
      </c>
      <c r="Q2725" s="746">
        <v>1</v>
      </c>
      <c r="R2725" s="728">
        <v>1</v>
      </c>
      <c r="S2725" s="746">
        <v>1</v>
      </c>
      <c r="T2725" s="813">
        <v>0.5</v>
      </c>
      <c r="U2725" s="769">
        <v>1</v>
      </c>
    </row>
    <row r="2726" spans="1:21" ht="14.4" customHeight="1" x14ac:dyDescent="0.3">
      <c r="A2726" s="727">
        <v>32</v>
      </c>
      <c r="B2726" s="728" t="s">
        <v>2677</v>
      </c>
      <c r="C2726" s="728" t="s">
        <v>2683</v>
      </c>
      <c r="D2726" s="811" t="s">
        <v>5087</v>
      </c>
      <c r="E2726" s="812" t="s">
        <v>2717</v>
      </c>
      <c r="F2726" s="728" t="s">
        <v>2678</v>
      </c>
      <c r="G2726" s="728" t="s">
        <v>2988</v>
      </c>
      <c r="H2726" s="728" t="s">
        <v>568</v>
      </c>
      <c r="I2726" s="728" t="s">
        <v>2989</v>
      </c>
      <c r="J2726" s="728" t="s">
        <v>882</v>
      </c>
      <c r="K2726" s="728" t="s">
        <v>2990</v>
      </c>
      <c r="L2726" s="729">
        <v>0</v>
      </c>
      <c r="M2726" s="729">
        <v>0</v>
      </c>
      <c r="N2726" s="728">
        <v>1</v>
      </c>
      <c r="O2726" s="813">
        <v>0.5</v>
      </c>
      <c r="P2726" s="729"/>
      <c r="Q2726" s="746"/>
      <c r="R2726" s="728"/>
      <c r="S2726" s="746">
        <v>0</v>
      </c>
      <c r="T2726" s="813"/>
      <c r="U2726" s="769">
        <v>0</v>
      </c>
    </row>
    <row r="2727" spans="1:21" ht="14.4" customHeight="1" x14ac:dyDescent="0.3">
      <c r="A2727" s="727">
        <v>32</v>
      </c>
      <c r="B2727" s="728" t="s">
        <v>2677</v>
      </c>
      <c r="C2727" s="728" t="s">
        <v>2683</v>
      </c>
      <c r="D2727" s="811" t="s">
        <v>5087</v>
      </c>
      <c r="E2727" s="812" t="s">
        <v>2717</v>
      </c>
      <c r="F2727" s="728" t="s">
        <v>2678</v>
      </c>
      <c r="G2727" s="728" t="s">
        <v>2988</v>
      </c>
      <c r="H2727" s="728" t="s">
        <v>568</v>
      </c>
      <c r="I2727" s="728" t="s">
        <v>4753</v>
      </c>
      <c r="J2727" s="728" t="s">
        <v>882</v>
      </c>
      <c r="K2727" s="728" t="s">
        <v>2992</v>
      </c>
      <c r="L2727" s="729">
        <v>0</v>
      </c>
      <c r="M2727" s="729">
        <v>0</v>
      </c>
      <c r="N2727" s="728">
        <v>1</v>
      </c>
      <c r="O2727" s="813">
        <v>0.5</v>
      </c>
      <c r="P2727" s="729"/>
      <c r="Q2727" s="746"/>
      <c r="R2727" s="728"/>
      <c r="S2727" s="746">
        <v>0</v>
      </c>
      <c r="T2727" s="813"/>
      <c r="U2727" s="769">
        <v>0</v>
      </c>
    </row>
    <row r="2728" spans="1:21" ht="14.4" customHeight="1" x14ac:dyDescent="0.3">
      <c r="A2728" s="727">
        <v>32</v>
      </c>
      <c r="B2728" s="728" t="s">
        <v>2677</v>
      </c>
      <c r="C2728" s="728" t="s">
        <v>2683</v>
      </c>
      <c r="D2728" s="811" t="s">
        <v>5087</v>
      </c>
      <c r="E2728" s="812" t="s">
        <v>2717</v>
      </c>
      <c r="F2728" s="728" t="s">
        <v>2678</v>
      </c>
      <c r="G2728" s="728" t="s">
        <v>2796</v>
      </c>
      <c r="H2728" s="728" t="s">
        <v>568</v>
      </c>
      <c r="I2728" s="728" t="s">
        <v>2797</v>
      </c>
      <c r="J2728" s="728" t="s">
        <v>1421</v>
      </c>
      <c r="K2728" s="728" t="s">
        <v>2232</v>
      </c>
      <c r="L2728" s="729">
        <v>78.33</v>
      </c>
      <c r="M2728" s="729">
        <v>1879.92</v>
      </c>
      <c r="N2728" s="728">
        <v>24</v>
      </c>
      <c r="O2728" s="813">
        <v>8</v>
      </c>
      <c r="P2728" s="729">
        <v>1409.94</v>
      </c>
      <c r="Q2728" s="746">
        <v>0.75</v>
      </c>
      <c r="R2728" s="728">
        <v>18</v>
      </c>
      <c r="S2728" s="746">
        <v>0.75</v>
      </c>
      <c r="T2728" s="813">
        <v>6.5</v>
      </c>
      <c r="U2728" s="769">
        <v>0.8125</v>
      </c>
    </row>
    <row r="2729" spans="1:21" ht="14.4" customHeight="1" x14ac:dyDescent="0.3">
      <c r="A2729" s="727">
        <v>32</v>
      </c>
      <c r="B2729" s="728" t="s">
        <v>2677</v>
      </c>
      <c r="C2729" s="728" t="s">
        <v>2683</v>
      </c>
      <c r="D2729" s="811" t="s">
        <v>5087</v>
      </c>
      <c r="E2729" s="812" t="s">
        <v>2717</v>
      </c>
      <c r="F2729" s="728" t="s">
        <v>2678</v>
      </c>
      <c r="G2729" s="728" t="s">
        <v>2796</v>
      </c>
      <c r="H2729" s="728" t="s">
        <v>568</v>
      </c>
      <c r="I2729" s="728" t="s">
        <v>4754</v>
      </c>
      <c r="J2729" s="728" t="s">
        <v>1421</v>
      </c>
      <c r="K2729" s="728" t="s">
        <v>2602</v>
      </c>
      <c r="L2729" s="729">
        <v>391.67</v>
      </c>
      <c r="M2729" s="729">
        <v>783.34</v>
      </c>
      <c r="N2729" s="728">
        <v>2</v>
      </c>
      <c r="O2729" s="813">
        <v>1</v>
      </c>
      <c r="P2729" s="729">
        <v>783.34</v>
      </c>
      <c r="Q2729" s="746">
        <v>1</v>
      </c>
      <c r="R2729" s="728">
        <v>2</v>
      </c>
      <c r="S2729" s="746">
        <v>1</v>
      </c>
      <c r="T2729" s="813">
        <v>1</v>
      </c>
      <c r="U2729" s="769">
        <v>1</v>
      </c>
    </row>
    <row r="2730" spans="1:21" ht="14.4" customHeight="1" x14ac:dyDescent="0.3">
      <c r="A2730" s="727">
        <v>32</v>
      </c>
      <c r="B2730" s="728" t="s">
        <v>2677</v>
      </c>
      <c r="C2730" s="728" t="s">
        <v>2683</v>
      </c>
      <c r="D2730" s="811" t="s">
        <v>5087</v>
      </c>
      <c r="E2730" s="812" t="s">
        <v>2717</v>
      </c>
      <c r="F2730" s="728" t="s">
        <v>2678</v>
      </c>
      <c r="G2730" s="728" t="s">
        <v>2800</v>
      </c>
      <c r="H2730" s="728" t="s">
        <v>661</v>
      </c>
      <c r="I2730" s="728" t="s">
        <v>2366</v>
      </c>
      <c r="J2730" s="728" t="s">
        <v>759</v>
      </c>
      <c r="K2730" s="728" t="s">
        <v>2187</v>
      </c>
      <c r="L2730" s="729">
        <v>42.57</v>
      </c>
      <c r="M2730" s="729">
        <v>127.71000000000001</v>
      </c>
      <c r="N2730" s="728">
        <v>3</v>
      </c>
      <c r="O2730" s="813">
        <v>0.5</v>
      </c>
      <c r="P2730" s="729">
        <v>127.71000000000001</v>
      </c>
      <c r="Q2730" s="746">
        <v>1</v>
      </c>
      <c r="R2730" s="728">
        <v>3</v>
      </c>
      <c r="S2730" s="746">
        <v>1</v>
      </c>
      <c r="T2730" s="813">
        <v>0.5</v>
      </c>
      <c r="U2730" s="769">
        <v>1</v>
      </c>
    </row>
    <row r="2731" spans="1:21" ht="14.4" customHeight="1" x14ac:dyDescent="0.3">
      <c r="A2731" s="727">
        <v>32</v>
      </c>
      <c r="B2731" s="728" t="s">
        <v>2677</v>
      </c>
      <c r="C2731" s="728" t="s">
        <v>2683</v>
      </c>
      <c r="D2731" s="811" t="s">
        <v>5087</v>
      </c>
      <c r="E2731" s="812" t="s">
        <v>2717</v>
      </c>
      <c r="F2731" s="728" t="s">
        <v>2678</v>
      </c>
      <c r="G2731" s="728" t="s">
        <v>2800</v>
      </c>
      <c r="H2731" s="728" t="s">
        <v>661</v>
      </c>
      <c r="I2731" s="728" t="s">
        <v>2367</v>
      </c>
      <c r="J2731" s="728" t="s">
        <v>761</v>
      </c>
      <c r="K2731" s="728" t="s">
        <v>2189</v>
      </c>
      <c r="L2731" s="729">
        <v>85.16</v>
      </c>
      <c r="M2731" s="729">
        <v>510.96</v>
      </c>
      <c r="N2731" s="728">
        <v>6</v>
      </c>
      <c r="O2731" s="813">
        <v>1</v>
      </c>
      <c r="P2731" s="729"/>
      <c r="Q2731" s="746">
        <v>0</v>
      </c>
      <c r="R2731" s="728"/>
      <c r="S2731" s="746">
        <v>0</v>
      </c>
      <c r="T2731" s="813"/>
      <c r="U2731" s="769">
        <v>0</v>
      </c>
    </row>
    <row r="2732" spans="1:21" ht="14.4" customHeight="1" x14ac:dyDescent="0.3">
      <c r="A2732" s="727">
        <v>32</v>
      </c>
      <c r="B2732" s="728" t="s">
        <v>2677</v>
      </c>
      <c r="C2732" s="728" t="s">
        <v>2683</v>
      </c>
      <c r="D2732" s="811" t="s">
        <v>5087</v>
      </c>
      <c r="E2732" s="812" t="s">
        <v>2717</v>
      </c>
      <c r="F2732" s="728" t="s">
        <v>2678</v>
      </c>
      <c r="G2732" s="728" t="s">
        <v>2800</v>
      </c>
      <c r="H2732" s="728" t="s">
        <v>568</v>
      </c>
      <c r="I2732" s="728" t="s">
        <v>4589</v>
      </c>
      <c r="J2732" s="728" t="s">
        <v>761</v>
      </c>
      <c r="K2732" s="728" t="s">
        <v>3459</v>
      </c>
      <c r="L2732" s="729">
        <v>0</v>
      </c>
      <c r="M2732" s="729">
        <v>0</v>
      </c>
      <c r="N2732" s="728">
        <v>3</v>
      </c>
      <c r="O2732" s="813">
        <v>2.5</v>
      </c>
      <c r="P2732" s="729">
        <v>0</v>
      </c>
      <c r="Q2732" s="746"/>
      <c r="R2732" s="728">
        <v>1</v>
      </c>
      <c r="S2732" s="746">
        <v>0.33333333333333331</v>
      </c>
      <c r="T2732" s="813">
        <v>0.5</v>
      </c>
      <c r="U2732" s="769">
        <v>0.2</v>
      </c>
    </row>
    <row r="2733" spans="1:21" ht="14.4" customHeight="1" x14ac:dyDescent="0.3">
      <c r="A2733" s="727">
        <v>32</v>
      </c>
      <c r="B2733" s="728" t="s">
        <v>2677</v>
      </c>
      <c r="C2733" s="728" t="s">
        <v>2683</v>
      </c>
      <c r="D2733" s="811" t="s">
        <v>5087</v>
      </c>
      <c r="E2733" s="812" t="s">
        <v>2717</v>
      </c>
      <c r="F2733" s="728" t="s">
        <v>2678</v>
      </c>
      <c r="G2733" s="728" t="s">
        <v>2800</v>
      </c>
      <c r="H2733" s="728" t="s">
        <v>568</v>
      </c>
      <c r="I2733" s="728" t="s">
        <v>4755</v>
      </c>
      <c r="J2733" s="728" t="s">
        <v>4756</v>
      </c>
      <c r="K2733" s="728" t="s">
        <v>2396</v>
      </c>
      <c r="L2733" s="729">
        <v>139.1</v>
      </c>
      <c r="M2733" s="729">
        <v>139.1</v>
      </c>
      <c r="N2733" s="728">
        <v>1</v>
      </c>
      <c r="O2733" s="813">
        <v>1</v>
      </c>
      <c r="P2733" s="729"/>
      <c r="Q2733" s="746">
        <v>0</v>
      </c>
      <c r="R2733" s="728"/>
      <c r="S2733" s="746">
        <v>0</v>
      </c>
      <c r="T2733" s="813"/>
      <c r="U2733" s="769">
        <v>0</v>
      </c>
    </row>
    <row r="2734" spans="1:21" ht="14.4" customHeight="1" x14ac:dyDescent="0.3">
      <c r="A2734" s="727">
        <v>32</v>
      </c>
      <c r="B2734" s="728" t="s">
        <v>2677</v>
      </c>
      <c r="C2734" s="728" t="s">
        <v>2683</v>
      </c>
      <c r="D2734" s="811" t="s">
        <v>5087</v>
      </c>
      <c r="E2734" s="812" t="s">
        <v>2717</v>
      </c>
      <c r="F2734" s="728" t="s">
        <v>2678</v>
      </c>
      <c r="G2734" s="728" t="s">
        <v>3460</v>
      </c>
      <c r="H2734" s="728" t="s">
        <v>568</v>
      </c>
      <c r="I2734" s="728" t="s">
        <v>4167</v>
      </c>
      <c r="J2734" s="728" t="s">
        <v>3599</v>
      </c>
      <c r="K2734" s="728" t="s">
        <v>4168</v>
      </c>
      <c r="L2734" s="729">
        <v>718.91</v>
      </c>
      <c r="M2734" s="729">
        <v>3594.5499999999997</v>
      </c>
      <c r="N2734" s="728">
        <v>5</v>
      </c>
      <c r="O2734" s="813">
        <v>1</v>
      </c>
      <c r="P2734" s="729">
        <v>3594.5499999999997</v>
      </c>
      <c r="Q2734" s="746">
        <v>1</v>
      </c>
      <c r="R2734" s="728">
        <v>5</v>
      </c>
      <c r="S2734" s="746">
        <v>1</v>
      </c>
      <c r="T2734" s="813">
        <v>1</v>
      </c>
      <c r="U2734" s="769">
        <v>1</v>
      </c>
    </row>
    <row r="2735" spans="1:21" ht="14.4" customHeight="1" x14ac:dyDescent="0.3">
      <c r="A2735" s="727">
        <v>32</v>
      </c>
      <c r="B2735" s="728" t="s">
        <v>2677</v>
      </c>
      <c r="C2735" s="728" t="s">
        <v>2683</v>
      </c>
      <c r="D2735" s="811" t="s">
        <v>5087</v>
      </c>
      <c r="E2735" s="812" t="s">
        <v>2717</v>
      </c>
      <c r="F2735" s="728" t="s">
        <v>2678</v>
      </c>
      <c r="G2735" s="728" t="s">
        <v>3460</v>
      </c>
      <c r="H2735" s="728" t="s">
        <v>568</v>
      </c>
      <c r="I2735" s="728" t="s">
        <v>3461</v>
      </c>
      <c r="J2735" s="728" t="s">
        <v>3462</v>
      </c>
      <c r="K2735" s="728" t="s">
        <v>3463</v>
      </c>
      <c r="L2735" s="729">
        <v>359.45</v>
      </c>
      <c r="M2735" s="729">
        <v>359.45</v>
      </c>
      <c r="N2735" s="728">
        <v>1</v>
      </c>
      <c r="O2735" s="813">
        <v>0.5</v>
      </c>
      <c r="P2735" s="729">
        <v>359.45</v>
      </c>
      <c r="Q2735" s="746">
        <v>1</v>
      </c>
      <c r="R2735" s="728">
        <v>1</v>
      </c>
      <c r="S2735" s="746">
        <v>1</v>
      </c>
      <c r="T2735" s="813">
        <v>0.5</v>
      </c>
      <c r="U2735" s="769">
        <v>1</v>
      </c>
    </row>
    <row r="2736" spans="1:21" ht="14.4" customHeight="1" x14ac:dyDescent="0.3">
      <c r="A2736" s="727">
        <v>32</v>
      </c>
      <c r="B2736" s="728" t="s">
        <v>2677</v>
      </c>
      <c r="C2736" s="728" t="s">
        <v>2683</v>
      </c>
      <c r="D2736" s="811" t="s">
        <v>5087</v>
      </c>
      <c r="E2736" s="812" t="s">
        <v>2717</v>
      </c>
      <c r="F2736" s="728" t="s">
        <v>2678</v>
      </c>
      <c r="G2736" s="728" t="s">
        <v>3460</v>
      </c>
      <c r="H2736" s="728" t="s">
        <v>568</v>
      </c>
      <c r="I2736" s="728" t="s">
        <v>4169</v>
      </c>
      <c r="J2736" s="728" t="s">
        <v>3462</v>
      </c>
      <c r="K2736" s="728" t="s">
        <v>4168</v>
      </c>
      <c r="L2736" s="729">
        <v>718.91</v>
      </c>
      <c r="M2736" s="729">
        <v>1437.82</v>
      </c>
      <c r="N2736" s="728">
        <v>2</v>
      </c>
      <c r="O2736" s="813">
        <v>2</v>
      </c>
      <c r="P2736" s="729">
        <v>1437.82</v>
      </c>
      <c r="Q2736" s="746">
        <v>1</v>
      </c>
      <c r="R2736" s="728">
        <v>2</v>
      </c>
      <c r="S2736" s="746">
        <v>1</v>
      </c>
      <c r="T2736" s="813">
        <v>2</v>
      </c>
      <c r="U2736" s="769">
        <v>1</v>
      </c>
    </row>
    <row r="2737" spans="1:21" ht="14.4" customHeight="1" x14ac:dyDescent="0.3">
      <c r="A2737" s="727">
        <v>32</v>
      </c>
      <c r="B2737" s="728" t="s">
        <v>2677</v>
      </c>
      <c r="C2737" s="728" t="s">
        <v>2683</v>
      </c>
      <c r="D2737" s="811" t="s">
        <v>5087</v>
      </c>
      <c r="E2737" s="812" t="s">
        <v>2717</v>
      </c>
      <c r="F2737" s="728" t="s">
        <v>2678</v>
      </c>
      <c r="G2737" s="728" t="s">
        <v>3460</v>
      </c>
      <c r="H2737" s="728" t="s">
        <v>568</v>
      </c>
      <c r="I2737" s="728" t="s">
        <v>3464</v>
      </c>
      <c r="J2737" s="728" t="s">
        <v>3462</v>
      </c>
      <c r="K2737" s="728" t="s">
        <v>3465</v>
      </c>
      <c r="L2737" s="729">
        <v>1437.8</v>
      </c>
      <c r="M2737" s="729">
        <v>1437.8</v>
      </c>
      <c r="N2737" s="728">
        <v>1</v>
      </c>
      <c r="O2737" s="813">
        <v>0.5</v>
      </c>
      <c r="P2737" s="729">
        <v>1437.8</v>
      </c>
      <c r="Q2737" s="746">
        <v>1</v>
      </c>
      <c r="R2737" s="728">
        <v>1</v>
      </c>
      <c r="S2737" s="746">
        <v>1</v>
      </c>
      <c r="T2737" s="813">
        <v>0.5</v>
      </c>
      <c r="U2737" s="769">
        <v>1</v>
      </c>
    </row>
    <row r="2738" spans="1:21" ht="14.4" customHeight="1" x14ac:dyDescent="0.3">
      <c r="A2738" s="727">
        <v>32</v>
      </c>
      <c r="B2738" s="728" t="s">
        <v>2677</v>
      </c>
      <c r="C2738" s="728" t="s">
        <v>2683</v>
      </c>
      <c r="D2738" s="811" t="s">
        <v>5087</v>
      </c>
      <c r="E2738" s="812" t="s">
        <v>2717</v>
      </c>
      <c r="F2738" s="728" t="s">
        <v>2678</v>
      </c>
      <c r="G2738" s="728" t="s">
        <v>3460</v>
      </c>
      <c r="H2738" s="728" t="s">
        <v>568</v>
      </c>
      <c r="I2738" s="728" t="s">
        <v>3598</v>
      </c>
      <c r="J2738" s="728" t="s">
        <v>3599</v>
      </c>
      <c r="K2738" s="728" t="s">
        <v>3467</v>
      </c>
      <c r="L2738" s="729">
        <v>1437.8</v>
      </c>
      <c r="M2738" s="729">
        <v>5751.2</v>
      </c>
      <c r="N2738" s="728">
        <v>4</v>
      </c>
      <c r="O2738" s="813">
        <v>1</v>
      </c>
      <c r="P2738" s="729">
        <v>5751.2</v>
      </c>
      <c r="Q2738" s="746">
        <v>1</v>
      </c>
      <c r="R2738" s="728">
        <v>4</v>
      </c>
      <c r="S2738" s="746">
        <v>1</v>
      </c>
      <c r="T2738" s="813">
        <v>1</v>
      </c>
      <c r="U2738" s="769">
        <v>1</v>
      </c>
    </row>
    <row r="2739" spans="1:21" ht="14.4" customHeight="1" x14ac:dyDescent="0.3">
      <c r="A2739" s="727">
        <v>32</v>
      </c>
      <c r="B2739" s="728" t="s">
        <v>2677</v>
      </c>
      <c r="C2739" s="728" t="s">
        <v>2683</v>
      </c>
      <c r="D2739" s="811" t="s">
        <v>5087</v>
      </c>
      <c r="E2739" s="812" t="s">
        <v>2717</v>
      </c>
      <c r="F2739" s="728" t="s">
        <v>2678</v>
      </c>
      <c r="G2739" s="728" t="s">
        <v>3460</v>
      </c>
      <c r="H2739" s="728" t="s">
        <v>568</v>
      </c>
      <c r="I2739" s="728" t="s">
        <v>4757</v>
      </c>
      <c r="J2739" s="728" t="s">
        <v>1899</v>
      </c>
      <c r="K2739" s="728" t="s">
        <v>4758</v>
      </c>
      <c r="L2739" s="729">
        <v>0</v>
      </c>
      <c r="M2739" s="729">
        <v>0</v>
      </c>
      <c r="N2739" s="728">
        <v>6</v>
      </c>
      <c r="O2739" s="813">
        <v>1</v>
      </c>
      <c r="P2739" s="729">
        <v>0</v>
      </c>
      <c r="Q2739" s="746"/>
      <c r="R2739" s="728">
        <v>6</v>
      </c>
      <c r="S2739" s="746">
        <v>1</v>
      </c>
      <c r="T2739" s="813">
        <v>1</v>
      </c>
      <c r="U2739" s="769">
        <v>1</v>
      </c>
    </row>
    <row r="2740" spans="1:21" ht="14.4" customHeight="1" x14ac:dyDescent="0.3">
      <c r="A2740" s="727">
        <v>32</v>
      </c>
      <c r="B2740" s="728" t="s">
        <v>2677</v>
      </c>
      <c r="C2740" s="728" t="s">
        <v>2683</v>
      </c>
      <c r="D2740" s="811" t="s">
        <v>5087</v>
      </c>
      <c r="E2740" s="812" t="s">
        <v>2717</v>
      </c>
      <c r="F2740" s="728" t="s">
        <v>2678</v>
      </c>
      <c r="G2740" s="728" t="s">
        <v>3468</v>
      </c>
      <c r="H2740" s="728" t="s">
        <v>661</v>
      </c>
      <c r="I2740" s="728" t="s">
        <v>4759</v>
      </c>
      <c r="J2740" s="728" t="s">
        <v>4171</v>
      </c>
      <c r="K2740" s="728" t="s">
        <v>2163</v>
      </c>
      <c r="L2740" s="729">
        <v>69.16</v>
      </c>
      <c r="M2740" s="729">
        <v>69.16</v>
      </c>
      <c r="N2740" s="728">
        <v>1</v>
      </c>
      <c r="O2740" s="813">
        <v>1</v>
      </c>
      <c r="P2740" s="729">
        <v>69.16</v>
      </c>
      <c r="Q2740" s="746">
        <v>1</v>
      </c>
      <c r="R2740" s="728">
        <v>1</v>
      </c>
      <c r="S2740" s="746">
        <v>1</v>
      </c>
      <c r="T2740" s="813">
        <v>1</v>
      </c>
      <c r="U2740" s="769">
        <v>1</v>
      </c>
    </row>
    <row r="2741" spans="1:21" ht="14.4" customHeight="1" x14ac:dyDescent="0.3">
      <c r="A2741" s="727">
        <v>32</v>
      </c>
      <c r="B2741" s="728" t="s">
        <v>2677</v>
      </c>
      <c r="C2741" s="728" t="s">
        <v>2683</v>
      </c>
      <c r="D2741" s="811" t="s">
        <v>5087</v>
      </c>
      <c r="E2741" s="812" t="s">
        <v>2717</v>
      </c>
      <c r="F2741" s="728" t="s">
        <v>2678</v>
      </c>
      <c r="G2741" s="728" t="s">
        <v>3468</v>
      </c>
      <c r="H2741" s="728" t="s">
        <v>661</v>
      </c>
      <c r="I2741" s="728" t="s">
        <v>4281</v>
      </c>
      <c r="J2741" s="728" t="s">
        <v>4171</v>
      </c>
      <c r="K2741" s="728" t="s">
        <v>2165</v>
      </c>
      <c r="L2741" s="729">
        <v>207.45</v>
      </c>
      <c r="M2741" s="729">
        <v>414.9</v>
      </c>
      <c r="N2741" s="728">
        <v>2</v>
      </c>
      <c r="O2741" s="813">
        <v>2</v>
      </c>
      <c r="P2741" s="729">
        <v>414.9</v>
      </c>
      <c r="Q2741" s="746">
        <v>1</v>
      </c>
      <c r="R2741" s="728">
        <v>2</v>
      </c>
      <c r="S2741" s="746">
        <v>1</v>
      </c>
      <c r="T2741" s="813">
        <v>2</v>
      </c>
      <c r="U2741" s="769">
        <v>1</v>
      </c>
    </row>
    <row r="2742" spans="1:21" ht="14.4" customHeight="1" x14ac:dyDescent="0.3">
      <c r="A2742" s="727">
        <v>32</v>
      </c>
      <c r="B2742" s="728" t="s">
        <v>2677</v>
      </c>
      <c r="C2742" s="728" t="s">
        <v>2683</v>
      </c>
      <c r="D2742" s="811" t="s">
        <v>5087</v>
      </c>
      <c r="E2742" s="812" t="s">
        <v>2717</v>
      </c>
      <c r="F2742" s="728" t="s">
        <v>2678</v>
      </c>
      <c r="G2742" s="728" t="s">
        <v>3468</v>
      </c>
      <c r="H2742" s="728" t="s">
        <v>568</v>
      </c>
      <c r="I2742" s="728" t="s">
        <v>4760</v>
      </c>
      <c r="J2742" s="728" t="s">
        <v>3470</v>
      </c>
      <c r="K2742" s="728" t="s">
        <v>4761</v>
      </c>
      <c r="L2742" s="729">
        <v>23.06</v>
      </c>
      <c r="M2742" s="729">
        <v>46.12</v>
      </c>
      <c r="N2742" s="728">
        <v>2</v>
      </c>
      <c r="O2742" s="813">
        <v>2</v>
      </c>
      <c r="P2742" s="729">
        <v>46.12</v>
      </c>
      <c r="Q2742" s="746">
        <v>1</v>
      </c>
      <c r="R2742" s="728">
        <v>2</v>
      </c>
      <c r="S2742" s="746">
        <v>1</v>
      </c>
      <c r="T2742" s="813">
        <v>2</v>
      </c>
      <c r="U2742" s="769">
        <v>1</v>
      </c>
    </row>
    <row r="2743" spans="1:21" ht="14.4" customHeight="1" x14ac:dyDescent="0.3">
      <c r="A2743" s="727">
        <v>32</v>
      </c>
      <c r="B2743" s="728" t="s">
        <v>2677</v>
      </c>
      <c r="C2743" s="728" t="s">
        <v>2683</v>
      </c>
      <c r="D2743" s="811" t="s">
        <v>5087</v>
      </c>
      <c r="E2743" s="812" t="s">
        <v>2717</v>
      </c>
      <c r="F2743" s="728" t="s">
        <v>2678</v>
      </c>
      <c r="G2743" s="728" t="s">
        <v>3468</v>
      </c>
      <c r="H2743" s="728" t="s">
        <v>568</v>
      </c>
      <c r="I2743" s="728" t="s">
        <v>4762</v>
      </c>
      <c r="J2743" s="728" t="s">
        <v>3470</v>
      </c>
      <c r="K2743" s="728" t="s">
        <v>2165</v>
      </c>
      <c r="L2743" s="729">
        <v>207.45</v>
      </c>
      <c r="M2743" s="729">
        <v>414.9</v>
      </c>
      <c r="N2743" s="728">
        <v>2</v>
      </c>
      <c r="O2743" s="813">
        <v>2</v>
      </c>
      <c r="P2743" s="729">
        <v>414.9</v>
      </c>
      <c r="Q2743" s="746">
        <v>1</v>
      </c>
      <c r="R2743" s="728">
        <v>2</v>
      </c>
      <c r="S2743" s="746">
        <v>1</v>
      </c>
      <c r="T2743" s="813">
        <v>2</v>
      </c>
      <c r="U2743" s="769">
        <v>1</v>
      </c>
    </row>
    <row r="2744" spans="1:21" ht="14.4" customHeight="1" x14ac:dyDescent="0.3">
      <c r="A2744" s="727">
        <v>32</v>
      </c>
      <c r="B2744" s="728" t="s">
        <v>2677</v>
      </c>
      <c r="C2744" s="728" t="s">
        <v>2683</v>
      </c>
      <c r="D2744" s="811" t="s">
        <v>5087</v>
      </c>
      <c r="E2744" s="812" t="s">
        <v>2717</v>
      </c>
      <c r="F2744" s="728" t="s">
        <v>2678</v>
      </c>
      <c r="G2744" s="728" t="s">
        <v>4763</v>
      </c>
      <c r="H2744" s="728" t="s">
        <v>568</v>
      </c>
      <c r="I2744" s="728" t="s">
        <v>4764</v>
      </c>
      <c r="J2744" s="728" t="s">
        <v>4765</v>
      </c>
      <c r="K2744" s="728" t="s">
        <v>4766</v>
      </c>
      <c r="L2744" s="729">
        <v>0</v>
      </c>
      <c r="M2744" s="729">
        <v>0</v>
      </c>
      <c r="N2744" s="728">
        <v>1</v>
      </c>
      <c r="O2744" s="813">
        <v>1</v>
      </c>
      <c r="P2744" s="729">
        <v>0</v>
      </c>
      <c r="Q2744" s="746"/>
      <c r="R2744" s="728">
        <v>1</v>
      </c>
      <c r="S2744" s="746">
        <v>1</v>
      </c>
      <c r="T2744" s="813">
        <v>1</v>
      </c>
      <c r="U2744" s="769">
        <v>1</v>
      </c>
    </row>
    <row r="2745" spans="1:21" ht="14.4" customHeight="1" x14ac:dyDescent="0.3">
      <c r="A2745" s="727">
        <v>32</v>
      </c>
      <c r="B2745" s="728" t="s">
        <v>2677</v>
      </c>
      <c r="C2745" s="728" t="s">
        <v>2683</v>
      </c>
      <c r="D2745" s="811" t="s">
        <v>5087</v>
      </c>
      <c r="E2745" s="812" t="s">
        <v>2717</v>
      </c>
      <c r="F2745" s="728" t="s">
        <v>2678</v>
      </c>
      <c r="G2745" s="728" t="s">
        <v>3292</v>
      </c>
      <c r="H2745" s="728" t="s">
        <v>568</v>
      </c>
      <c r="I2745" s="728" t="s">
        <v>4287</v>
      </c>
      <c r="J2745" s="728" t="s">
        <v>3294</v>
      </c>
      <c r="K2745" s="728" t="s">
        <v>4288</v>
      </c>
      <c r="L2745" s="729">
        <v>72.64</v>
      </c>
      <c r="M2745" s="729">
        <v>72.64</v>
      </c>
      <c r="N2745" s="728">
        <v>1</v>
      </c>
      <c r="O2745" s="813">
        <v>1</v>
      </c>
      <c r="P2745" s="729">
        <v>72.64</v>
      </c>
      <c r="Q2745" s="746">
        <v>1</v>
      </c>
      <c r="R2745" s="728">
        <v>1</v>
      </c>
      <c r="S2745" s="746">
        <v>1</v>
      </c>
      <c r="T2745" s="813">
        <v>1</v>
      </c>
      <c r="U2745" s="769">
        <v>1</v>
      </c>
    </row>
    <row r="2746" spans="1:21" ht="14.4" customHeight="1" x14ac:dyDescent="0.3">
      <c r="A2746" s="727">
        <v>32</v>
      </c>
      <c r="B2746" s="728" t="s">
        <v>2677</v>
      </c>
      <c r="C2746" s="728" t="s">
        <v>2683</v>
      </c>
      <c r="D2746" s="811" t="s">
        <v>5087</v>
      </c>
      <c r="E2746" s="812" t="s">
        <v>2717</v>
      </c>
      <c r="F2746" s="728" t="s">
        <v>2678</v>
      </c>
      <c r="G2746" s="728" t="s">
        <v>3292</v>
      </c>
      <c r="H2746" s="728" t="s">
        <v>568</v>
      </c>
      <c r="I2746" s="728" t="s">
        <v>4767</v>
      </c>
      <c r="J2746" s="728" t="s">
        <v>4768</v>
      </c>
      <c r="K2746" s="728" t="s">
        <v>4769</v>
      </c>
      <c r="L2746" s="729">
        <v>322.8</v>
      </c>
      <c r="M2746" s="729">
        <v>322.8</v>
      </c>
      <c r="N2746" s="728">
        <v>1</v>
      </c>
      <c r="O2746" s="813">
        <v>0.5</v>
      </c>
      <c r="P2746" s="729">
        <v>322.8</v>
      </c>
      <c r="Q2746" s="746">
        <v>1</v>
      </c>
      <c r="R2746" s="728">
        <v>1</v>
      </c>
      <c r="S2746" s="746">
        <v>1</v>
      </c>
      <c r="T2746" s="813">
        <v>0.5</v>
      </c>
      <c r="U2746" s="769">
        <v>1</v>
      </c>
    </row>
    <row r="2747" spans="1:21" ht="14.4" customHeight="1" x14ac:dyDescent="0.3">
      <c r="A2747" s="727">
        <v>32</v>
      </c>
      <c r="B2747" s="728" t="s">
        <v>2677</v>
      </c>
      <c r="C2747" s="728" t="s">
        <v>2683</v>
      </c>
      <c r="D2747" s="811" t="s">
        <v>5087</v>
      </c>
      <c r="E2747" s="812" t="s">
        <v>2717</v>
      </c>
      <c r="F2747" s="728" t="s">
        <v>2678</v>
      </c>
      <c r="G2747" s="728" t="s">
        <v>2802</v>
      </c>
      <c r="H2747" s="728" t="s">
        <v>568</v>
      </c>
      <c r="I2747" s="728" t="s">
        <v>3863</v>
      </c>
      <c r="J2747" s="728" t="s">
        <v>805</v>
      </c>
      <c r="K2747" s="728" t="s">
        <v>3299</v>
      </c>
      <c r="L2747" s="729">
        <v>182.22</v>
      </c>
      <c r="M2747" s="729">
        <v>364.44</v>
      </c>
      <c r="N2747" s="728">
        <v>2</v>
      </c>
      <c r="O2747" s="813">
        <v>1</v>
      </c>
      <c r="P2747" s="729"/>
      <c r="Q2747" s="746">
        <v>0</v>
      </c>
      <c r="R2747" s="728"/>
      <c r="S2747" s="746">
        <v>0</v>
      </c>
      <c r="T2747" s="813"/>
      <c r="U2747" s="769">
        <v>0</v>
      </c>
    </row>
    <row r="2748" spans="1:21" ht="14.4" customHeight="1" x14ac:dyDescent="0.3">
      <c r="A2748" s="727">
        <v>32</v>
      </c>
      <c r="B2748" s="728" t="s">
        <v>2677</v>
      </c>
      <c r="C2748" s="728" t="s">
        <v>2683</v>
      </c>
      <c r="D2748" s="811" t="s">
        <v>5087</v>
      </c>
      <c r="E2748" s="812" t="s">
        <v>2717</v>
      </c>
      <c r="F2748" s="728" t="s">
        <v>2678</v>
      </c>
      <c r="G2748" s="728" t="s">
        <v>3948</v>
      </c>
      <c r="H2748" s="728" t="s">
        <v>568</v>
      </c>
      <c r="I2748" s="728" t="s">
        <v>4594</v>
      </c>
      <c r="J2748" s="728" t="s">
        <v>3950</v>
      </c>
      <c r="K2748" s="728" t="s">
        <v>4595</v>
      </c>
      <c r="L2748" s="729">
        <v>736.33</v>
      </c>
      <c r="M2748" s="729">
        <v>2208.9900000000002</v>
      </c>
      <c r="N2748" s="728">
        <v>3</v>
      </c>
      <c r="O2748" s="813">
        <v>1</v>
      </c>
      <c r="P2748" s="729"/>
      <c r="Q2748" s="746">
        <v>0</v>
      </c>
      <c r="R2748" s="728"/>
      <c r="S2748" s="746">
        <v>0</v>
      </c>
      <c r="T2748" s="813"/>
      <c r="U2748" s="769">
        <v>0</v>
      </c>
    </row>
    <row r="2749" spans="1:21" ht="14.4" customHeight="1" x14ac:dyDescent="0.3">
      <c r="A2749" s="727">
        <v>32</v>
      </c>
      <c r="B2749" s="728" t="s">
        <v>2677</v>
      </c>
      <c r="C2749" s="728" t="s">
        <v>2683</v>
      </c>
      <c r="D2749" s="811" t="s">
        <v>5087</v>
      </c>
      <c r="E2749" s="812" t="s">
        <v>2717</v>
      </c>
      <c r="F2749" s="728" t="s">
        <v>2678</v>
      </c>
      <c r="G2749" s="728" t="s">
        <v>3864</v>
      </c>
      <c r="H2749" s="728" t="s">
        <v>568</v>
      </c>
      <c r="I2749" s="728" t="s">
        <v>3865</v>
      </c>
      <c r="J2749" s="728" t="s">
        <v>852</v>
      </c>
      <c r="K2749" s="728" t="s">
        <v>3866</v>
      </c>
      <c r="L2749" s="729">
        <v>159.16999999999999</v>
      </c>
      <c r="M2749" s="729">
        <v>159.16999999999999</v>
      </c>
      <c r="N2749" s="728">
        <v>1</v>
      </c>
      <c r="O2749" s="813">
        <v>0.5</v>
      </c>
      <c r="P2749" s="729">
        <v>159.16999999999999</v>
      </c>
      <c r="Q2749" s="746">
        <v>1</v>
      </c>
      <c r="R2749" s="728">
        <v>1</v>
      </c>
      <c r="S2749" s="746">
        <v>1</v>
      </c>
      <c r="T2749" s="813">
        <v>0.5</v>
      </c>
      <c r="U2749" s="769">
        <v>1</v>
      </c>
    </row>
    <row r="2750" spans="1:21" ht="14.4" customHeight="1" x14ac:dyDescent="0.3">
      <c r="A2750" s="727">
        <v>32</v>
      </c>
      <c r="B2750" s="728" t="s">
        <v>2677</v>
      </c>
      <c r="C2750" s="728" t="s">
        <v>2683</v>
      </c>
      <c r="D2750" s="811" t="s">
        <v>5087</v>
      </c>
      <c r="E2750" s="812" t="s">
        <v>2717</v>
      </c>
      <c r="F2750" s="728" t="s">
        <v>2678</v>
      </c>
      <c r="G2750" s="728" t="s">
        <v>2751</v>
      </c>
      <c r="H2750" s="728" t="s">
        <v>661</v>
      </c>
      <c r="I2750" s="728" t="s">
        <v>2260</v>
      </c>
      <c r="J2750" s="728" t="s">
        <v>2261</v>
      </c>
      <c r="K2750" s="728" t="s">
        <v>2262</v>
      </c>
      <c r="L2750" s="729">
        <v>3231.81</v>
      </c>
      <c r="M2750" s="729">
        <v>77563.439999999988</v>
      </c>
      <c r="N2750" s="728">
        <v>24</v>
      </c>
      <c r="O2750" s="813">
        <v>13.5</v>
      </c>
      <c r="P2750" s="729">
        <v>61404.389999999985</v>
      </c>
      <c r="Q2750" s="746">
        <v>0.79166666666666663</v>
      </c>
      <c r="R2750" s="728">
        <v>19</v>
      </c>
      <c r="S2750" s="746">
        <v>0.79166666666666663</v>
      </c>
      <c r="T2750" s="813">
        <v>11</v>
      </c>
      <c r="U2750" s="769">
        <v>0.81481481481481477</v>
      </c>
    </row>
    <row r="2751" spans="1:21" ht="14.4" customHeight="1" x14ac:dyDescent="0.3">
      <c r="A2751" s="727">
        <v>32</v>
      </c>
      <c r="B2751" s="728" t="s">
        <v>2677</v>
      </c>
      <c r="C2751" s="728" t="s">
        <v>2683</v>
      </c>
      <c r="D2751" s="811" t="s">
        <v>5087</v>
      </c>
      <c r="E2751" s="812" t="s">
        <v>2717</v>
      </c>
      <c r="F2751" s="728" t="s">
        <v>2678</v>
      </c>
      <c r="G2751" s="728" t="s">
        <v>2751</v>
      </c>
      <c r="H2751" s="728" t="s">
        <v>568</v>
      </c>
      <c r="I2751" s="728" t="s">
        <v>3059</v>
      </c>
      <c r="J2751" s="728" t="s">
        <v>2261</v>
      </c>
      <c r="K2751" s="728" t="s">
        <v>3060</v>
      </c>
      <c r="L2751" s="729">
        <v>0</v>
      </c>
      <c r="M2751" s="729">
        <v>0</v>
      </c>
      <c r="N2751" s="728">
        <v>4</v>
      </c>
      <c r="O2751" s="813">
        <v>2</v>
      </c>
      <c r="P2751" s="729">
        <v>0</v>
      </c>
      <c r="Q2751" s="746"/>
      <c r="R2751" s="728">
        <v>4</v>
      </c>
      <c r="S2751" s="746">
        <v>1</v>
      </c>
      <c r="T2751" s="813">
        <v>2</v>
      </c>
      <c r="U2751" s="769">
        <v>1</v>
      </c>
    </row>
    <row r="2752" spans="1:21" ht="14.4" customHeight="1" x14ac:dyDescent="0.3">
      <c r="A2752" s="727">
        <v>32</v>
      </c>
      <c r="B2752" s="728" t="s">
        <v>2677</v>
      </c>
      <c r="C2752" s="728" t="s">
        <v>2683</v>
      </c>
      <c r="D2752" s="811" t="s">
        <v>5087</v>
      </c>
      <c r="E2752" s="812" t="s">
        <v>2717</v>
      </c>
      <c r="F2752" s="728" t="s">
        <v>2678</v>
      </c>
      <c r="G2752" s="728" t="s">
        <v>2751</v>
      </c>
      <c r="H2752" s="728" t="s">
        <v>568</v>
      </c>
      <c r="I2752" s="728" t="s">
        <v>4770</v>
      </c>
      <c r="J2752" s="728" t="s">
        <v>2258</v>
      </c>
      <c r="K2752" s="728" t="s">
        <v>4771</v>
      </c>
      <c r="L2752" s="729">
        <v>0</v>
      </c>
      <c r="M2752" s="729">
        <v>0</v>
      </c>
      <c r="N2752" s="728">
        <v>1</v>
      </c>
      <c r="O2752" s="813">
        <v>0.5</v>
      </c>
      <c r="P2752" s="729"/>
      <c r="Q2752" s="746"/>
      <c r="R2752" s="728"/>
      <c r="S2752" s="746">
        <v>0</v>
      </c>
      <c r="T2752" s="813"/>
      <c r="U2752" s="769">
        <v>0</v>
      </c>
    </row>
    <row r="2753" spans="1:21" ht="14.4" customHeight="1" x14ac:dyDescent="0.3">
      <c r="A2753" s="727">
        <v>32</v>
      </c>
      <c r="B2753" s="728" t="s">
        <v>2677</v>
      </c>
      <c r="C2753" s="728" t="s">
        <v>2683</v>
      </c>
      <c r="D2753" s="811" t="s">
        <v>5087</v>
      </c>
      <c r="E2753" s="812" t="s">
        <v>2717</v>
      </c>
      <c r="F2753" s="728" t="s">
        <v>2678</v>
      </c>
      <c r="G2753" s="728" t="s">
        <v>2962</v>
      </c>
      <c r="H2753" s="728" t="s">
        <v>568</v>
      </c>
      <c r="I2753" s="728" t="s">
        <v>2963</v>
      </c>
      <c r="J2753" s="728" t="s">
        <v>1003</v>
      </c>
      <c r="K2753" s="728" t="s">
        <v>2964</v>
      </c>
      <c r="L2753" s="729">
        <v>105.63</v>
      </c>
      <c r="M2753" s="729">
        <v>316.89</v>
      </c>
      <c r="N2753" s="728">
        <v>3</v>
      </c>
      <c r="O2753" s="813">
        <v>0.5</v>
      </c>
      <c r="P2753" s="729">
        <v>316.89</v>
      </c>
      <c r="Q2753" s="746">
        <v>1</v>
      </c>
      <c r="R2753" s="728">
        <v>3</v>
      </c>
      <c r="S2753" s="746">
        <v>1</v>
      </c>
      <c r="T2753" s="813">
        <v>0.5</v>
      </c>
      <c r="U2753" s="769">
        <v>1</v>
      </c>
    </row>
    <row r="2754" spans="1:21" ht="14.4" customHeight="1" x14ac:dyDescent="0.3">
      <c r="A2754" s="727">
        <v>32</v>
      </c>
      <c r="B2754" s="728" t="s">
        <v>2677</v>
      </c>
      <c r="C2754" s="728" t="s">
        <v>2683</v>
      </c>
      <c r="D2754" s="811" t="s">
        <v>5087</v>
      </c>
      <c r="E2754" s="812" t="s">
        <v>2717</v>
      </c>
      <c r="F2754" s="728" t="s">
        <v>2678</v>
      </c>
      <c r="G2754" s="728" t="s">
        <v>2998</v>
      </c>
      <c r="H2754" s="728" t="s">
        <v>568</v>
      </c>
      <c r="I2754" s="728" t="s">
        <v>3320</v>
      </c>
      <c r="J2754" s="728" t="s">
        <v>1072</v>
      </c>
      <c r="K2754" s="728" t="s">
        <v>3000</v>
      </c>
      <c r="L2754" s="729">
        <v>107.27</v>
      </c>
      <c r="M2754" s="729">
        <v>1179.97</v>
      </c>
      <c r="N2754" s="728">
        <v>11</v>
      </c>
      <c r="O2754" s="813">
        <v>3.5</v>
      </c>
      <c r="P2754" s="729">
        <v>536.35</v>
      </c>
      <c r="Q2754" s="746">
        <v>0.45454545454545453</v>
      </c>
      <c r="R2754" s="728">
        <v>5</v>
      </c>
      <c r="S2754" s="746">
        <v>0.45454545454545453</v>
      </c>
      <c r="T2754" s="813">
        <v>1.5</v>
      </c>
      <c r="U2754" s="769">
        <v>0.42857142857142855</v>
      </c>
    </row>
    <row r="2755" spans="1:21" ht="14.4" customHeight="1" x14ac:dyDescent="0.3">
      <c r="A2755" s="727">
        <v>32</v>
      </c>
      <c r="B2755" s="728" t="s">
        <v>2677</v>
      </c>
      <c r="C2755" s="728" t="s">
        <v>2683</v>
      </c>
      <c r="D2755" s="811" t="s">
        <v>5087</v>
      </c>
      <c r="E2755" s="812" t="s">
        <v>2717</v>
      </c>
      <c r="F2755" s="728" t="s">
        <v>2678</v>
      </c>
      <c r="G2755" s="728" t="s">
        <v>2998</v>
      </c>
      <c r="H2755" s="728" t="s">
        <v>568</v>
      </c>
      <c r="I2755" s="728" t="s">
        <v>2999</v>
      </c>
      <c r="J2755" s="728" t="s">
        <v>1072</v>
      </c>
      <c r="K2755" s="728" t="s">
        <v>3000</v>
      </c>
      <c r="L2755" s="729">
        <v>107.27</v>
      </c>
      <c r="M2755" s="729">
        <v>321.81</v>
      </c>
      <c r="N2755" s="728">
        <v>3</v>
      </c>
      <c r="O2755" s="813">
        <v>0.5</v>
      </c>
      <c r="P2755" s="729"/>
      <c r="Q2755" s="746">
        <v>0</v>
      </c>
      <c r="R2755" s="728"/>
      <c r="S2755" s="746">
        <v>0</v>
      </c>
      <c r="T2755" s="813"/>
      <c r="U2755" s="769">
        <v>0</v>
      </c>
    </row>
    <row r="2756" spans="1:21" ht="14.4" customHeight="1" x14ac:dyDescent="0.3">
      <c r="A2756" s="727">
        <v>32</v>
      </c>
      <c r="B2756" s="728" t="s">
        <v>2677</v>
      </c>
      <c r="C2756" s="728" t="s">
        <v>2683</v>
      </c>
      <c r="D2756" s="811" t="s">
        <v>5087</v>
      </c>
      <c r="E2756" s="812" t="s">
        <v>2717</v>
      </c>
      <c r="F2756" s="728" t="s">
        <v>2678</v>
      </c>
      <c r="G2756" s="728" t="s">
        <v>3483</v>
      </c>
      <c r="H2756" s="728" t="s">
        <v>568</v>
      </c>
      <c r="I2756" s="728" t="s">
        <v>3484</v>
      </c>
      <c r="J2756" s="728" t="s">
        <v>1106</v>
      </c>
      <c r="K2756" s="728" t="s">
        <v>3485</v>
      </c>
      <c r="L2756" s="729">
        <v>50.64</v>
      </c>
      <c r="M2756" s="729">
        <v>708.96</v>
      </c>
      <c r="N2756" s="728">
        <v>14</v>
      </c>
      <c r="O2756" s="813">
        <v>3.5</v>
      </c>
      <c r="P2756" s="729">
        <v>557.04000000000008</v>
      </c>
      <c r="Q2756" s="746">
        <v>0.78571428571428581</v>
      </c>
      <c r="R2756" s="728">
        <v>11</v>
      </c>
      <c r="S2756" s="746">
        <v>0.7857142857142857</v>
      </c>
      <c r="T2756" s="813">
        <v>2.5</v>
      </c>
      <c r="U2756" s="769">
        <v>0.7142857142857143</v>
      </c>
    </row>
    <row r="2757" spans="1:21" ht="14.4" customHeight="1" x14ac:dyDescent="0.3">
      <c r="A2757" s="727">
        <v>32</v>
      </c>
      <c r="B2757" s="728" t="s">
        <v>2677</v>
      </c>
      <c r="C2757" s="728" t="s">
        <v>2683</v>
      </c>
      <c r="D2757" s="811" t="s">
        <v>5087</v>
      </c>
      <c r="E2757" s="812" t="s">
        <v>2717</v>
      </c>
      <c r="F2757" s="728" t="s">
        <v>2678</v>
      </c>
      <c r="G2757" s="728" t="s">
        <v>3483</v>
      </c>
      <c r="H2757" s="728" t="s">
        <v>568</v>
      </c>
      <c r="I2757" s="728" t="s">
        <v>3486</v>
      </c>
      <c r="J2757" s="728" t="s">
        <v>1106</v>
      </c>
      <c r="K2757" s="728" t="s">
        <v>3487</v>
      </c>
      <c r="L2757" s="729">
        <v>0</v>
      </c>
      <c r="M2757" s="729">
        <v>0</v>
      </c>
      <c r="N2757" s="728">
        <v>1</v>
      </c>
      <c r="O2757" s="813">
        <v>1</v>
      </c>
      <c r="P2757" s="729">
        <v>0</v>
      </c>
      <c r="Q2757" s="746"/>
      <c r="R2757" s="728">
        <v>1</v>
      </c>
      <c r="S2757" s="746">
        <v>1</v>
      </c>
      <c r="T2757" s="813">
        <v>1</v>
      </c>
      <c r="U2757" s="769">
        <v>1</v>
      </c>
    </row>
    <row r="2758" spans="1:21" ht="14.4" customHeight="1" x14ac:dyDescent="0.3">
      <c r="A2758" s="727">
        <v>32</v>
      </c>
      <c r="B2758" s="728" t="s">
        <v>2677</v>
      </c>
      <c r="C2758" s="728" t="s">
        <v>2683</v>
      </c>
      <c r="D2758" s="811" t="s">
        <v>5087</v>
      </c>
      <c r="E2758" s="812" t="s">
        <v>2717</v>
      </c>
      <c r="F2758" s="728" t="s">
        <v>2678</v>
      </c>
      <c r="G2758" s="728" t="s">
        <v>4772</v>
      </c>
      <c r="H2758" s="728" t="s">
        <v>568</v>
      </c>
      <c r="I2758" s="728" t="s">
        <v>4773</v>
      </c>
      <c r="J2758" s="728" t="s">
        <v>4774</v>
      </c>
      <c r="K2758" s="728" t="s">
        <v>4775</v>
      </c>
      <c r="L2758" s="729">
        <v>119.37</v>
      </c>
      <c r="M2758" s="729">
        <v>119.37</v>
      </c>
      <c r="N2758" s="728">
        <v>1</v>
      </c>
      <c r="O2758" s="813">
        <v>0.5</v>
      </c>
      <c r="P2758" s="729">
        <v>119.37</v>
      </c>
      <c r="Q2758" s="746">
        <v>1</v>
      </c>
      <c r="R2758" s="728">
        <v>1</v>
      </c>
      <c r="S2758" s="746">
        <v>1</v>
      </c>
      <c r="T2758" s="813">
        <v>0.5</v>
      </c>
      <c r="U2758" s="769">
        <v>1</v>
      </c>
    </row>
    <row r="2759" spans="1:21" ht="14.4" customHeight="1" x14ac:dyDescent="0.3">
      <c r="A2759" s="727">
        <v>32</v>
      </c>
      <c r="B2759" s="728" t="s">
        <v>2677</v>
      </c>
      <c r="C2759" s="728" t="s">
        <v>2683</v>
      </c>
      <c r="D2759" s="811" t="s">
        <v>5087</v>
      </c>
      <c r="E2759" s="812" t="s">
        <v>2717</v>
      </c>
      <c r="F2759" s="728" t="s">
        <v>2678</v>
      </c>
      <c r="G2759" s="728" t="s">
        <v>2815</v>
      </c>
      <c r="H2759" s="728" t="s">
        <v>568</v>
      </c>
      <c r="I2759" s="728" t="s">
        <v>2816</v>
      </c>
      <c r="J2759" s="728" t="s">
        <v>1042</v>
      </c>
      <c r="K2759" s="728" t="s">
        <v>2817</v>
      </c>
      <c r="L2759" s="729">
        <v>420.07</v>
      </c>
      <c r="M2759" s="729">
        <v>2940.49</v>
      </c>
      <c r="N2759" s="728">
        <v>7</v>
      </c>
      <c r="O2759" s="813">
        <v>5</v>
      </c>
      <c r="P2759" s="729">
        <v>2100.35</v>
      </c>
      <c r="Q2759" s="746">
        <v>0.7142857142857143</v>
      </c>
      <c r="R2759" s="728">
        <v>5</v>
      </c>
      <c r="S2759" s="746">
        <v>0.7142857142857143</v>
      </c>
      <c r="T2759" s="813">
        <v>3</v>
      </c>
      <c r="U2759" s="769">
        <v>0.6</v>
      </c>
    </row>
    <row r="2760" spans="1:21" ht="14.4" customHeight="1" x14ac:dyDescent="0.3">
      <c r="A2760" s="727">
        <v>32</v>
      </c>
      <c r="B2760" s="728" t="s">
        <v>2677</v>
      </c>
      <c r="C2760" s="728" t="s">
        <v>2683</v>
      </c>
      <c r="D2760" s="811" t="s">
        <v>5087</v>
      </c>
      <c r="E2760" s="812" t="s">
        <v>2717</v>
      </c>
      <c r="F2760" s="728" t="s">
        <v>2678</v>
      </c>
      <c r="G2760" s="728" t="s">
        <v>2815</v>
      </c>
      <c r="H2760" s="728" t="s">
        <v>568</v>
      </c>
      <c r="I2760" s="728" t="s">
        <v>2816</v>
      </c>
      <c r="J2760" s="728" t="s">
        <v>1042</v>
      </c>
      <c r="K2760" s="728" t="s">
        <v>2817</v>
      </c>
      <c r="L2760" s="729">
        <v>421.79</v>
      </c>
      <c r="M2760" s="729">
        <v>2530.7400000000002</v>
      </c>
      <c r="N2760" s="728">
        <v>6</v>
      </c>
      <c r="O2760" s="813">
        <v>3.5</v>
      </c>
      <c r="P2760" s="729">
        <v>1687.16</v>
      </c>
      <c r="Q2760" s="746">
        <v>0.66666666666666663</v>
      </c>
      <c r="R2760" s="728">
        <v>4</v>
      </c>
      <c r="S2760" s="746">
        <v>0.66666666666666663</v>
      </c>
      <c r="T2760" s="813">
        <v>2</v>
      </c>
      <c r="U2760" s="769">
        <v>0.5714285714285714</v>
      </c>
    </row>
    <row r="2761" spans="1:21" ht="14.4" customHeight="1" x14ac:dyDescent="0.3">
      <c r="A2761" s="727">
        <v>32</v>
      </c>
      <c r="B2761" s="728" t="s">
        <v>2677</v>
      </c>
      <c r="C2761" s="728" t="s">
        <v>2683</v>
      </c>
      <c r="D2761" s="811" t="s">
        <v>5087</v>
      </c>
      <c r="E2761" s="812" t="s">
        <v>2717</v>
      </c>
      <c r="F2761" s="728" t="s">
        <v>2678</v>
      </c>
      <c r="G2761" s="728" t="s">
        <v>2752</v>
      </c>
      <c r="H2761" s="728" t="s">
        <v>568</v>
      </c>
      <c r="I2761" s="728" t="s">
        <v>2753</v>
      </c>
      <c r="J2761" s="728" t="s">
        <v>1001</v>
      </c>
      <c r="K2761" s="728" t="s">
        <v>2754</v>
      </c>
      <c r="L2761" s="729">
        <v>33</v>
      </c>
      <c r="M2761" s="729">
        <v>165</v>
      </c>
      <c r="N2761" s="728">
        <v>5</v>
      </c>
      <c r="O2761" s="813">
        <v>2</v>
      </c>
      <c r="P2761" s="729"/>
      <c r="Q2761" s="746">
        <v>0</v>
      </c>
      <c r="R2761" s="728"/>
      <c r="S2761" s="746">
        <v>0</v>
      </c>
      <c r="T2761" s="813"/>
      <c r="U2761" s="769">
        <v>0</v>
      </c>
    </row>
    <row r="2762" spans="1:21" ht="14.4" customHeight="1" x14ac:dyDescent="0.3">
      <c r="A2762" s="727">
        <v>32</v>
      </c>
      <c r="B2762" s="728" t="s">
        <v>2677</v>
      </c>
      <c r="C2762" s="728" t="s">
        <v>2683</v>
      </c>
      <c r="D2762" s="811" t="s">
        <v>5087</v>
      </c>
      <c r="E2762" s="812" t="s">
        <v>2717</v>
      </c>
      <c r="F2762" s="728" t="s">
        <v>2678</v>
      </c>
      <c r="G2762" s="728" t="s">
        <v>2752</v>
      </c>
      <c r="H2762" s="728" t="s">
        <v>568</v>
      </c>
      <c r="I2762" s="728" t="s">
        <v>3004</v>
      </c>
      <c r="J2762" s="728" t="s">
        <v>1680</v>
      </c>
      <c r="K2762" s="728" t="s">
        <v>3005</v>
      </c>
      <c r="L2762" s="729">
        <v>0</v>
      </c>
      <c r="M2762" s="729">
        <v>0</v>
      </c>
      <c r="N2762" s="728">
        <v>1</v>
      </c>
      <c r="O2762" s="813">
        <v>1</v>
      </c>
      <c r="P2762" s="729">
        <v>0</v>
      </c>
      <c r="Q2762" s="746"/>
      <c r="R2762" s="728">
        <v>1</v>
      </c>
      <c r="S2762" s="746">
        <v>1</v>
      </c>
      <c r="T2762" s="813">
        <v>1</v>
      </c>
      <c r="U2762" s="769">
        <v>1</v>
      </c>
    </row>
    <row r="2763" spans="1:21" ht="14.4" customHeight="1" x14ac:dyDescent="0.3">
      <c r="A2763" s="727">
        <v>32</v>
      </c>
      <c r="B2763" s="728" t="s">
        <v>2677</v>
      </c>
      <c r="C2763" s="728" t="s">
        <v>2683</v>
      </c>
      <c r="D2763" s="811" t="s">
        <v>5087</v>
      </c>
      <c r="E2763" s="812" t="s">
        <v>2717</v>
      </c>
      <c r="F2763" s="728" t="s">
        <v>2678</v>
      </c>
      <c r="G2763" s="728" t="s">
        <v>2752</v>
      </c>
      <c r="H2763" s="728" t="s">
        <v>568</v>
      </c>
      <c r="I2763" s="728" t="s">
        <v>3061</v>
      </c>
      <c r="J2763" s="728" t="s">
        <v>1680</v>
      </c>
      <c r="K2763" s="728" t="s">
        <v>3062</v>
      </c>
      <c r="L2763" s="729">
        <v>55.01</v>
      </c>
      <c r="M2763" s="729">
        <v>55.01</v>
      </c>
      <c r="N2763" s="728">
        <v>1</v>
      </c>
      <c r="O2763" s="813">
        <v>0.5</v>
      </c>
      <c r="P2763" s="729">
        <v>55.01</v>
      </c>
      <c r="Q2763" s="746">
        <v>1</v>
      </c>
      <c r="R2763" s="728">
        <v>1</v>
      </c>
      <c r="S2763" s="746">
        <v>1</v>
      </c>
      <c r="T2763" s="813">
        <v>0.5</v>
      </c>
      <c r="U2763" s="769">
        <v>1</v>
      </c>
    </row>
    <row r="2764" spans="1:21" ht="14.4" customHeight="1" x14ac:dyDescent="0.3">
      <c r="A2764" s="727">
        <v>32</v>
      </c>
      <c r="B2764" s="728" t="s">
        <v>2677</v>
      </c>
      <c r="C2764" s="728" t="s">
        <v>2683</v>
      </c>
      <c r="D2764" s="811" t="s">
        <v>5087</v>
      </c>
      <c r="E2764" s="812" t="s">
        <v>2717</v>
      </c>
      <c r="F2764" s="728" t="s">
        <v>2678</v>
      </c>
      <c r="G2764" s="728" t="s">
        <v>3728</v>
      </c>
      <c r="H2764" s="728" t="s">
        <v>568</v>
      </c>
      <c r="I2764" s="728" t="s">
        <v>3868</v>
      </c>
      <c r="J2764" s="728" t="s">
        <v>1290</v>
      </c>
      <c r="K2764" s="728" t="s">
        <v>3730</v>
      </c>
      <c r="L2764" s="729">
        <v>34.15</v>
      </c>
      <c r="M2764" s="729">
        <v>341.5</v>
      </c>
      <c r="N2764" s="728">
        <v>10</v>
      </c>
      <c r="O2764" s="813">
        <v>7.5</v>
      </c>
      <c r="P2764" s="729">
        <v>204.9</v>
      </c>
      <c r="Q2764" s="746">
        <v>0.6</v>
      </c>
      <c r="R2764" s="728">
        <v>6</v>
      </c>
      <c r="S2764" s="746">
        <v>0.6</v>
      </c>
      <c r="T2764" s="813">
        <v>4</v>
      </c>
      <c r="U2764" s="769">
        <v>0.53333333333333333</v>
      </c>
    </row>
    <row r="2765" spans="1:21" ht="14.4" customHeight="1" x14ac:dyDescent="0.3">
      <c r="A2765" s="727">
        <v>32</v>
      </c>
      <c r="B2765" s="728" t="s">
        <v>2677</v>
      </c>
      <c r="C2765" s="728" t="s">
        <v>2683</v>
      </c>
      <c r="D2765" s="811" t="s">
        <v>5087</v>
      </c>
      <c r="E2765" s="812" t="s">
        <v>2717</v>
      </c>
      <c r="F2765" s="728" t="s">
        <v>2678</v>
      </c>
      <c r="G2765" s="728" t="s">
        <v>3728</v>
      </c>
      <c r="H2765" s="728" t="s">
        <v>568</v>
      </c>
      <c r="I2765" s="728" t="s">
        <v>4776</v>
      </c>
      <c r="J2765" s="728" t="s">
        <v>1290</v>
      </c>
      <c r="K2765" s="728" t="s">
        <v>3870</v>
      </c>
      <c r="L2765" s="729">
        <v>34.15</v>
      </c>
      <c r="M2765" s="729">
        <v>34.15</v>
      </c>
      <c r="N2765" s="728">
        <v>1</v>
      </c>
      <c r="O2765" s="813">
        <v>0.5</v>
      </c>
      <c r="P2765" s="729">
        <v>34.15</v>
      </c>
      <c r="Q2765" s="746">
        <v>1</v>
      </c>
      <c r="R2765" s="728">
        <v>1</v>
      </c>
      <c r="S2765" s="746">
        <v>1</v>
      </c>
      <c r="T2765" s="813">
        <v>0.5</v>
      </c>
      <c r="U2765" s="769">
        <v>1</v>
      </c>
    </row>
    <row r="2766" spans="1:21" ht="14.4" customHeight="1" x14ac:dyDescent="0.3">
      <c r="A2766" s="727">
        <v>32</v>
      </c>
      <c r="B2766" s="728" t="s">
        <v>2677</v>
      </c>
      <c r="C2766" s="728" t="s">
        <v>2683</v>
      </c>
      <c r="D2766" s="811" t="s">
        <v>5087</v>
      </c>
      <c r="E2766" s="812" t="s">
        <v>2717</v>
      </c>
      <c r="F2766" s="728" t="s">
        <v>2678</v>
      </c>
      <c r="G2766" s="728" t="s">
        <v>3728</v>
      </c>
      <c r="H2766" s="728" t="s">
        <v>568</v>
      </c>
      <c r="I2766" s="728" t="s">
        <v>3729</v>
      </c>
      <c r="J2766" s="728" t="s">
        <v>1290</v>
      </c>
      <c r="K2766" s="728" t="s">
        <v>3730</v>
      </c>
      <c r="L2766" s="729">
        <v>34.15</v>
      </c>
      <c r="M2766" s="729">
        <v>68.3</v>
      </c>
      <c r="N2766" s="728">
        <v>2</v>
      </c>
      <c r="O2766" s="813">
        <v>1</v>
      </c>
      <c r="P2766" s="729">
        <v>34.15</v>
      </c>
      <c r="Q2766" s="746">
        <v>0.5</v>
      </c>
      <c r="R2766" s="728">
        <v>1</v>
      </c>
      <c r="S2766" s="746">
        <v>0.5</v>
      </c>
      <c r="T2766" s="813"/>
      <c r="U2766" s="769">
        <v>0</v>
      </c>
    </row>
    <row r="2767" spans="1:21" ht="14.4" customHeight="1" x14ac:dyDescent="0.3">
      <c r="A2767" s="727">
        <v>32</v>
      </c>
      <c r="B2767" s="728" t="s">
        <v>2677</v>
      </c>
      <c r="C2767" s="728" t="s">
        <v>2683</v>
      </c>
      <c r="D2767" s="811" t="s">
        <v>5087</v>
      </c>
      <c r="E2767" s="812" t="s">
        <v>2717</v>
      </c>
      <c r="F2767" s="728" t="s">
        <v>2678</v>
      </c>
      <c r="G2767" s="728" t="s">
        <v>3728</v>
      </c>
      <c r="H2767" s="728" t="s">
        <v>568</v>
      </c>
      <c r="I2767" s="728" t="s">
        <v>4712</v>
      </c>
      <c r="J2767" s="728" t="s">
        <v>1290</v>
      </c>
      <c r="K2767" s="728" t="s">
        <v>3730</v>
      </c>
      <c r="L2767" s="729">
        <v>34.15</v>
      </c>
      <c r="M2767" s="729">
        <v>34.15</v>
      </c>
      <c r="N2767" s="728">
        <v>1</v>
      </c>
      <c r="O2767" s="813">
        <v>1</v>
      </c>
      <c r="P2767" s="729">
        <v>34.15</v>
      </c>
      <c r="Q2767" s="746">
        <v>1</v>
      </c>
      <c r="R2767" s="728">
        <v>1</v>
      </c>
      <c r="S2767" s="746">
        <v>1</v>
      </c>
      <c r="T2767" s="813">
        <v>1</v>
      </c>
      <c r="U2767" s="769">
        <v>1</v>
      </c>
    </row>
    <row r="2768" spans="1:21" ht="14.4" customHeight="1" x14ac:dyDescent="0.3">
      <c r="A2768" s="727">
        <v>32</v>
      </c>
      <c r="B2768" s="728" t="s">
        <v>2677</v>
      </c>
      <c r="C2768" s="728" t="s">
        <v>2683</v>
      </c>
      <c r="D2768" s="811" t="s">
        <v>5087</v>
      </c>
      <c r="E2768" s="812" t="s">
        <v>2717</v>
      </c>
      <c r="F2768" s="728" t="s">
        <v>2678</v>
      </c>
      <c r="G2768" s="728" t="s">
        <v>3966</v>
      </c>
      <c r="H2768" s="728" t="s">
        <v>568</v>
      </c>
      <c r="I2768" s="728" t="s">
        <v>3967</v>
      </c>
      <c r="J2768" s="728" t="s">
        <v>690</v>
      </c>
      <c r="K2768" s="728" t="s">
        <v>3968</v>
      </c>
      <c r="L2768" s="729">
        <v>151.51</v>
      </c>
      <c r="M2768" s="729">
        <v>151.51</v>
      </c>
      <c r="N2768" s="728">
        <v>1</v>
      </c>
      <c r="O2768" s="813">
        <v>0.5</v>
      </c>
      <c r="P2768" s="729">
        <v>151.51</v>
      </c>
      <c r="Q2768" s="746">
        <v>1</v>
      </c>
      <c r="R2768" s="728">
        <v>1</v>
      </c>
      <c r="S2768" s="746">
        <v>1</v>
      </c>
      <c r="T2768" s="813">
        <v>0.5</v>
      </c>
      <c r="U2768" s="769">
        <v>1</v>
      </c>
    </row>
    <row r="2769" spans="1:21" ht="14.4" customHeight="1" x14ac:dyDescent="0.3">
      <c r="A2769" s="727">
        <v>32</v>
      </c>
      <c r="B2769" s="728" t="s">
        <v>2677</v>
      </c>
      <c r="C2769" s="728" t="s">
        <v>2683</v>
      </c>
      <c r="D2769" s="811" t="s">
        <v>5087</v>
      </c>
      <c r="E2769" s="812" t="s">
        <v>2717</v>
      </c>
      <c r="F2769" s="728" t="s">
        <v>2678</v>
      </c>
      <c r="G2769" s="728" t="s">
        <v>3172</v>
      </c>
      <c r="H2769" s="728" t="s">
        <v>568</v>
      </c>
      <c r="I2769" s="728" t="s">
        <v>3173</v>
      </c>
      <c r="J2769" s="728" t="s">
        <v>2700</v>
      </c>
      <c r="K2769" s="728"/>
      <c r="L2769" s="729">
        <v>0</v>
      </c>
      <c r="M2769" s="729">
        <v>0</v>
      </c>
      <c r="N2769" s="728">
        <v>8</v>
      </c>
      <c r="O2769" s="813">
        <v>2</v>
      </c>
      <c r="P2769" s="729">
        <v>0</v>
      </c>
      <c r="Q2769" s="746"/>
      <c r="R2769" s="728">
        <v>7</v>
      </c>
      <c r="S2769" s="746">
        <v>0.875</v>
      </c>
      <c r="T2769" s="813">
        <v>1</v>
      </c>
      <c r="U2769" s="769">
        <v>0.5</v>
      </c>
    </row>
    <row r="2770" spans="1:21" ht="14.4" customHeight="1" x14ac:dyDescent="0.3">
      <c r="A2770" s="727">
        <v>32</v>
      </c>
      <c r="B2770" s="728" t="s">
        <v>2677</v>
      </c>
      <c r="C2770" s="728" t="s">
        <v>2683</v>
      </c>
      <c r="D2770" s="811" t="s">
        <v>5087</v>
      </c>
      <c r="E2770" s="812" t="s">
        <v>2717</v>
      </c>
      <c r="F2770" s="728" t="s">
        <v>2678</v>
      </c>
      <c r="G2770" s="728" t="s">
        <v>3501</v>
      </c>
      <c r="H2770" s="728" t="s">
        <v>568</v>
      </c>
      <c r="I2770" s="728" t="s">
        <v>3502</v>
      </c>
      <c r="J2770" s="728" t="s">
        <v>1438</v>
      </c>
      <c r="K2770" s="728" t="s">
        <v>3503</v>
      </c>
      <c r="L2770" s="729">
        <v>48.09</v>
      </c>
      <c r="M2770" s="729">
        <v>48.09</v>
      </c>
      <c r="N2770" s="728">
        <v>1</v>
      </c>
      <c r="O2770" s="813">
        <v>1</v>
      </c>
      <c r="P2770" s="729"/>
      <c r="Q2770" s="746">
        <v>0</v>
      </c>
      <c r="R2770" s="728"/>
      <c r="S2770" s="746">
        <v>0</v>
      </c>
      <c r="T2770" s="813"/>
      <c r="U2770" s="769">
        <v>0</v>
      </c>
    </row>
    <row r="2771" spans="1:21" ht="14.4" customHeight="1" x14ac:dyDescent="0.3">
      <c r="A2771" s="727">
        <v>32</v>
      </c>
      <c r="B2771" s="728" t="s">
        <v>2677</v>
      </c>
      <c r="C2771" s="728" t="s">
        <v>2683</v>
      </c>
      <c r="D2771" s="811" t="s">
        <v>5087</v>
      </c>
      <c r="E2771" s="812" t="s">
        <v>2717</v>
      </c>
      <c r="F2771" s="728" t="s">
        <v>2678</v>
      </c>
      <c r="G2771" s="728" t="s">
        <v>3501</v>
      </c>
      <c r="H2771" s="728" t="s">
        <v>568</v>
      </c>
      <c r="I2771" s="728" t="s">
        <v>4329</v>
      </c>
      <c r="J2771" s="728" t="s">
        <v>4330</v>
      </c>
      <c r="K2771" s="728" t="s">
        <v>4331</v>
      </c>
      <c r="L2771" s="729">
        <v>89.91</v>
      </c>
      <c r="M2771" s="729">
        <v>179.82</v>
      </c>
      <c r="N2771" s="728">
        <v>2</v>
      </c>
      <c r="O2771" s="813">
        <v>1.5</v>
      </c>
      <c r="P2771" s="729">
        <v>179.82</v>
      </c>
      <c r="Q2771" s="746">
        <v>1</v>
      </c>
      <c r="R2771" s="728">
        <v>2</v>
      </c>
      <c r="S2771" s="746">
        <v>1</v>
      </c>
      <c r="T2771" s="813">
        <v>1.5</v>
      </c>
      <c r="U2771" s="769">
        <v>1</v>
      </c>
    </row>
    <row r="2772" spans="1:21" ht="14.4" customHeight="1" x14ac:dyDescent="0.3">
      <c r="A2772" s="727">
        <v>32</v>
      </c>
      <c r="B2772" s="728" t="s">
        <v>2677</v>
      </c>
      <c r="C2772" s="728" t="s">
        <v>2683</v>
      </c>
      <c r="D2772" s="811" t="s">
        <v>5087</v>
      </c>
      <c r="E2772" s="812" t="s">
        <v>2717</v>
      </c>
      <c r="F2772" s="728" t="s">
        <v>2678</v>
      </c>
      <c r="G2772" s="728" t="s">
        <v>3135</v>
      </c>
      <c r="H2772" s="728" t="s">
        <v>568</v>
      </c>
      <c r="I2772" s="728" t="s">
        <v>4777</v>
      </c>
      <c r="J2772" s="728" t="s">
        <v>3515</v>
      </c>
      <c r="K2772" s="728" t="s">
        <v>4778</v>
      </c>
      <c r="L2772" s="729">
        <v>100.11</v>
      </c>
      <c r="M2772" s="729">
        <v>100.11</v>
      </c>
      <c r="N2772" s="728">
        <v>1</v>
      </c>
      <c r="O2772" s="813">
        <v>1</v>
      </c>
      <c r="P2772" s="729"/>
      <c r="Q2772" s="746">
        <v>0</v>
      </c>
      <c r="R2772" s="728"/>
      <c r="S2772" s="746">
        <v>0</v>
      </c>
      <c r="T2772" s="813"/>
      <c r="U2772" s="769">
        <v>0</v>
      </c>
    </row>
    <row r="2773" spans="1:21" ht="14.4" customHeight="1" x14ac:dyDescent="0.3">
      <c r="A2773" s="727">
        <v>32</v>
      </c>
      <c r="B2773" s="728" t="s">
        <v>2677</v>
      </c>
      <c r="C2773" s="728" t="s">
        <v>2683</v>
      </c>
      <c r="D2773" s="811" t="s">
        <v>5087</v>
      </c>
      <c r="E2773" s="812" t="s">
        <v>2717</v>
      </c>
      <c r="F2773" s="728" t="s">
        <v>2678</v>
      </c>
      <c r="G2773" s="728" t="s">
        <v>3135</v>
      </c>
      <c r="H2773" s="728" t="s">
        <v>568</v>
      </c>
      <c r="I2773" s="728" t="s">
        <v>4779</v>
      </c>
      <c r="J2773" s="728" t="s">
        <v>3515</v>
      </c>
      <c r="K2773" s="728" t="s">
        <v>3981</v>
      </c>
      <c r="L2773" s="729">
        <v>0</v>
      </c>
      <c r="M2773" s="729">
        <v>0</v>
      </c>
      <c r="N2773" s="728">
        <v>1</v>
      </c>
      <c r="O2773" s="813">
        <v>1</v>
      </c>
      <c r="P2773" s="729">
        <v>0</v>
      </c>
      <c r="Q2773" s="746"/>
      <c r="R2773" s="728">
        <v>1</v>
      </c>
      <c r="S2773" s="746">
        <v>1</v>
      </c>
      <c r="T2773" s="813">
        <v>1</v>
      </c>
      <c r="U2773" s="769">
        <v>1</v>
      </c>
    </row>
    <row r="2774" spans="1:21" ht="14.4" customHeight="1" x14ac:dyDescent="0.3">
      <c r="A2774" s="727">
        <v>32</v>
      </c>
      <c r="B2774" s="728" t="s">
        <v>2677</v>
      </c>
      <c r="C2774" s="728" t="s">
        <v>2683</v>
      </c>
      <c r="D2774" s="811" t="s">
        <v>5087</v>
      </c>
      <c r="E2774" s="812" t="s">
        <v>2717</v>
      </c>
      <c r="F2774" s="728" t="s">
        <v>2678</v>
      </c>
      <c r="G2774" s="728" t="s">
        <v>3135</v>
      </c>
      <c r="H2774" s="728" t="s">
        <v>568</v>
      </c>
      <c r="I2774" s="728" t="s">
        <v>4780</v>
      </c>
      <c r="J2774" s="728" t="s">
        <v>3515</v>
      </c>
      <c r="K2774" s="728" t="s">
        <v>4778</v>
      </c>
      <c r="L2774" s="729">
        <v>100.11</v>
      </c>
      <c r="M2774" s="729">
        <v>100.11</v>
      </c>
      <c r="N2774" s="728">
        <v>1</v>
      </c>
      <c r="O2774" s="813">
        <v>1</v>
      </c>
      <c r="P2774" s="729"/>
      <c r="Q2774" s="746">
        <v>0</v>
      </c>
      <c r="R2774" s="728"/>
      <c r="S2774" s="746">
        <v>0</v>
      </c>
      <c r="T2774" s="813"/>
      <c r="U2774" s="769">
        <v>0</v>
      </c>
    </row>
    <row r="2775" spans="1:21" ht="14.4" customHeight="1" x14ac:dyDescent="0.3">
      <c r="A2775" s="727">
        <v>32</v>
      </c>
      <c r="B2775" s="728" t="s">
        <v>2677</v>
      </c>
      <c r="C2775" s="728" t="s">
        <v>2683</v>
      </c>
      <c r="D2775" s="811" t="s">
        <v>5087</v>
      </c>
      <c r="E2775" s="812" t="s">
        <v>2717</v>
      </c>
      <c r="F2775" s="728" t="s">
        <v>2678</v>
      </c>
      <c r="G2775" s="728" t="s">
        <v>2823</v>
      </c>
      <c r="H2775" s="728" t="s">
        <v>568</v>
      </c>
      <c r="I2775" s="728" t="s">
        <v>3333</v>
      </c>
      <c r="J2775" s="728" t="s">
        <v>1880</v>
      </c>
      <c r="K2775" s="728" t="s">
        <v>3334</v>
      </c>
      <c r="L2775" s="729">
        <v>77.14</v>
      </c>
      <c r="M2775" s="729">
        <v>1002.8199999999999</v>
      </c>
      <c r="N2775" s="728">
        <v>13</v>
      </c>
      <c r="O2775" s="813">
        <v>4.5</v>
      </c>
      <c r="P2775" s="729">
        <v>694.26</v>
      </c>
      <c r="Q2775" s="746">
        <v>0.69230769230769229</v>
      </c>
      <c r="R2775" s="728">
        <v>9</v>
      </c>
      <c r="S2775" s="746">
        <v>0.69230769230769229</v>
      </c>
      <c r="T2775" s="813">
        <v>3</v>
      </c>
      <c r="U2775" s="769">
        <v>0.66666666666666663</v>
      </c>
    </row>
    <row r="2776" spans="1:21" ht="14.4" customHeight="1" x14ac:dyDescent="0.3">
      <c r="A2776" s="727">
        <v>32</v>
      </c>
      <c r="B2776" s="728" t="s">
        <v>2677</v>
      </c>
      <c r="C2776" s="728" t="s">
        <v>2683</v>
      </c>
      <c r="D2776" s="811" t="s">
        <v>5087</v>
      </c>
      <c r="E2776" s="812" t="s">
        <v>2717</v>
      </c>
      <c r="F2776" s="728" t="s">
        <v>2678</v>
      </c>
      <c r="G2776" s="728" t="s">
        <v>3335</v>
      </c>
      <c r="H2776" s="728" t="s">
        <v>568</v>
      </c>
      <c r="I2776" s="728" t="s">
        <v>3336</v>
      </c>
      <c r="J2776" s="728" t="s">
        <v>3337</v>
      </c>
      <c r="K2776" s="728" t="s">
        <v>3338</v>
      </c>
      <c r="L2776" s="729">
        <v>0</v>
      </c>
      <c r="M2776" s="729">
        <v>0</v>
      </c>
      <c r="N2776" s="728">
        <v>6</v>
      </c>
      <c r="O2776" s="813">
        <v>1.5</v>
      </c>
      <c r="P2776" s="729">
        <v>0</v>
      </c>
      <c r="Q2776" s="746"/>
      <c r="R2776" s="728">
        <v>3</v>
      </c>
      <c r="S2776" s="746">
        <v>0.5</v>
      </c>
      <c r="T2776" s="813">
        <v>1</v>
      </c>
      <c r="U2776" s="769">
        <v>0.66666666666666663</v>
      </c>
    </row>
    <row r="2777" spans="1:21" ht="14.4" customHeight="1" x14ac:dyDescent="0.3">
      <c r="A2777" s="727">
        <v>32</v>
      </c>
      <c r="B2777" s="728" t="s">
        <v>2677</v>
      </c>
      <c r="C2777" s="728" t="s">
        <v>2683</v>
      </c>
      <c r="D2777" s="811" t="s">
        <v>5087</v>
      </c>
      <c r="E2777" s="812" t="s">
        <v>2717</v>
      </c>
      <c r="F2777" s="728" t="s">
        <v>2678</v>
      </c>
      <c r="G2777" s="728" t="s">
        <v>3339</v>
      </c>
      <c r="H2777" s="728" t="s">
        <v>568</v>
      </c>
      <c r="I2777" s="728" t="s">
        <v>3524</v>
      </c>
      <c r="J2777" s="728" t="s">
        <v>3341</v>
      </c>
      <c r="K2777" s="728" t="s">
        <v>3525</v>
      </c>
      <c r="L2777" s="729">
        <v>57.48</v>
      </c>
      <c r="M2777" s="729">
        <v>172.44</v>
      </c>
      <c r="N2777" s="728">
        <v>3</v>
      </c>
      <c r="O2777" s="813">
        <v>1.5</v>
      </c>
      <c r="P2777" s="729">
        <v>57.48</v>
      </c>
      <c r="Q2777" s="746">
        <v>0.33333333333333331</v>
      </c>
      <c r="R2777" s="728">
        <v>1</v>
      </c>
      <c r="S2777" s="746">
        <v>0.33333333333333331</v>
      </c>
      <c r="T2777" s="813">
        <v>0.5</v>
      </c>
      <c r="U2777" s="769">
        <v>0.33333333333333331</v>
      </c>
    </row>
    <row r="2778" spans="1:21" ht="14.4" customHeight="1" x14ac:dyDescent="0.3">
      <c r="A2778" s="727">
        <v>32</v>
      </c>
      <c r="B2778" s="728" t="s">
        <v>2677</v>
      </c>
      <c r="C2778" s="728" t="s">
        <v>2683</v>
      </c>
      <c r="D2778" s="811" t="s">
        <v>5087</v>
      </c>
      <c r="E2778" s="812" t="s">
        <v>2717</v>
      </c>
      <c r="F2778" s="728" t="s">
        <v>2678</v>
      </c>
      <c r="G2778" s="728" t="s">
        <v>2758</v>
      </c>
      <c r="H2778" s="728" t="s">
        <v>568</v>
      </c>
      <c r="I2778" s="728" t="s">
        <v>3343</v>
      </c>
      <c r="J2778" s="728" t="s">
        <v>3071</v>
      </c>
      <c r="K2778" s="728" t="s">
        <v>3344</v>
      </c>
      <c r="L2778" s="729">
        <v>58.63</v>
      </c>
      <c r="M2778" s="729">
        <v>117.26</v>
      </c>
      <c r="N2778" s="728">
        <v>2</v>
      </c>
      <c r="O2778" s="813">
        <v>2</v>
      </c>
      <c r="P2778" s="729">
        <v>117.26</v>
      </c>
      <c r="Q2778" s="746">
        <v>1</v>
      </c>
      <c r="R2778" s="728">
        <v>2</v>
      </c>
      <c r="S2778" s="746">
        <v>1</v>
      </c>
      <c r="T2778" s="813">
        <v>2</v>
      </c>
      <c r="U2778" s="769">
        <v>1</v>
      </c>
    </row>
    <row r="2779" spans="1:21" ht="14.4" customHeight="1" x14ac:dyDescent="0.3">
      <c r="A2779" s="727">
        <v>32</v>
      </c>
      <c r="B2779" s="728" t="s">
        <v>2677</v>
      </c>
      <c r="C2779" s="728" t="s">
        <v>2683</v>
      </c>
      <c r="D2779" s="811" t="s">
        <v>5087</v>
      </c>
      <c r="E2779" s="812" t="s">
        <v>2717</v>
      </c>
      <c r="F2779" s="728" t="s">
        <v>2678</v>
      </c>
      <c r="G2779" s="728" t="s">
        <v>2758</v>
      </c>
      <c r="H2779" s="728" t="s">
        <v>568</v>
      </c>
      <c r="I2779" s="728" t="s">
        <v>2759</v>
      </c>
      <c r="J2779" s="728" t="s">
        <v>2760</v>
      </c>
      <c r="K2779" s="728" t="s">
        <v>2761</v>
      </c>
      <c r="L2779" s="729">
        <v>58.62</v>
      </c>
      <c r="M2779" s="729">
        <v>234.48</v>
      </c>
      <c r="N2779" s="728">
        <v>4</v>
      </c>
      <c r="O2779" s="813">
        <v>2.5</v>
      </c>
      <c r="P2779" s="729">
        <v>234.48</v>
      </c>
      <c r="Q2779" s="746">
        <v>1</v>
      </c>
      <c r="R2779" s="728">
        <v>4</v>
      </c>
      <c r="S2779" s="746">
        <v>1</v>
      </c>
      <c r="T2779" s="813">
        <v>2.5</v>
      </c>
      <c r="U2779" s="769">
        <v>1</v>
      </c>
    </row>
    <row r="2780" spans="1:21" ht="14.4" customHeight="1" x14ac:dyDescent="0.3">
      <c r="A2780" s="727">
        <v>32</v>
      </c>
      <c r="B2780" s="728" t="s">
        <v>2677</v>
      </c>
      <c r="C2780" s="728" t="s">
        <v>2683</v>
      </c>
      <c r="D2780" s="811" t="s">
        <v>5087</v>
      </c>
      <c r="E2780" s="812" t="s">
        <v>2717</v>
      </c>
      <c r="F2780" s="728" t="s">
        <v>2678</v>
      </c>
      <c r="G2780" s="728" t="s">
        <v>3348</v>
      </c>
      <c r="H2780" s="728" t="s">
        <v>568</v>
      </c>
      <c r="I2780" s="728" t="s">
        <v>3349</v>
      </c>
      <c r="J2780" s="728" t="s">
        <v>3350</v>
      </c>
      <c r="K2780" s="728" t="s">
        <v>3351</v>
      </c>
      <c r="L2780" s="729">
        <v>3161.19</v>
      </c>
      <c r="M2780" s="729">
        <v>9483.57</v>
      </c>
      <c r="N2780" s="728">
        <v>3</v>
      </c>
      <c r="O2780" s="813">
        <v>0.5</v>
      </c>
      <c r="P2780" s="729">
        <v>9483.57</v>
      </c>
      <c r="Q2780" s="746">
        <v>1</v>
      </c>
      <c r="R2780" s="728">
        <v>3</v>
      </c>
      <c r="S2780" s="746">
        <v>1</v>
      </c>
      <c r="T2780" s="813">
        <v>0.5</v>
      </c>
      <c r="U2780" s="769">
        <v>1</v>
      </c>
    </row>
    <row r="2781" spans="1:21" ht="14.4" customHeight="1" x14ac:dyDescent="0.3">
      <c r="A2781" s="727">
        <v>32</v>
      </c>
      <c r="B2781" s="728" t="s">
        <v>2677</v>
      </c>
      <c r="C2781" s="728" t="s">
        <v>2683</v>
      </c>
      <c r="D2781" s="811" t="s">
        <v>5087</v>
      </c>
      <c r="E2781" s="812" t="s">
        <v>2717</v>
      </c>
      <c r="F2781" s="728" t="s">
        <v>2678</v>
      </c>
      <c r="G2781" s="728" t="s">
        <v>2729</v>
      </c>
      <c r="H2781" s="728" t="s">
        <v>568</v>
      </c>
      <c r="I2781" s="728" t="s">
        <v>2730</v>
      </c>
      <c r="J2781" s="728" t="s">
        <v>2731</v>
      </c>
      <c r="K2781" s="728" t="s">
        <v>2732</v>
      </c>
      <c r="L2781" s="729">
        <v>88.76</v>
      </c>
      <c r="M2781" s="729">
        <v>4704.2800000000016</v>
      </c>
      <c r="N2781" s="728">
        <v>53</v>
      </c>
      <c r="O2781" s="813">
        <v>13</v>
      </c>
      <c r="P2781" s="729">
        <v>3639.1600000000012</v>
      </c>
      <c r="Q2781" s="746">
        <v>0.77358490566037741</v>
      </c>
      <c r="R2781" s="728">
        <v>41</v>
      </c>
      <c r="S2781" s="746">
        <v>0.77358490566037741</v>
      </c>
      <c r="T2781" s="813">
        <v>10.5</v>
      </c>
      <c r="U2781" s="769">
        <v>0.80769230769230771</v>
      </c>
    </row>
    <row r="2782" spans="1:21" ht="14.4" customHeight="1" x14ac:dyDescent="0.3">
      <c r="A2782" s="727">
        <v>32</v>
      </c>
      <c r="B2782" s="728" t="s">
        <v>2677</v>
      </c>
      <c r="C2782" s="728" t="s">
        <v>2683</v>
      </c>
      <c r="D2782" s="811" t="s">
        <v>5087</v>
      </c>
      <c r="E2782" s="812" t="s">
        <v>2717</v>
      </c>
      <c r="F2782" s="728" t="s">
        <v>2678</v>
      </c>
      <c r="G2782" s="728" t="s">
        <v>3006</v>
      </c>
      <c r="H2782" s="728" t="s">
        <v>568</v>
      </c>
      <c r="I2782" s="728" t="s">
        <v>3073</v>
      </c>
      <c r="J2782" s="728" t="s">
        <v>1267</v>
      </c>
      <c r="K2782" s="728" t="s">
        <v>2600</v>
      </c>
      <c r="L2782" s="729">
        <v>760.22</v>
      </c>
      <c r="M2782" s="729">
        <v>760.22</v>
      </c>
      <c r="N2782" s="728">
        <v>1</v>
      </c>
      <c r="O2782" s="813">
        <v>0.5</v>
      </c>
      <c r="P2782" s="729">
        <v>760.22</v>
      </c>
      <c r="Q2782" s="746">
        <v>1</v>
      </c>
      <c r="R2782" s="728">
        <v>1</v>
      </c>
      <c r="S2782" s="746">
        <v>1</v>
      </c>
      <c r="T2782" s="813">
        <v>0.5</v>
      </c>
      <c r="U2782" s="769">
        <v>1</v>
      </c>
    </row>
    <row r="2783" spans="1:21" ht="14.4" customHeight="1" x14ac:dyDescent="0.3">
      <c r="A2783" s="727">
        <v>32</v>
      </c>
      <c r="B2783" s="728" t="s">
        <v>2677</v>
      </c>
      <c r="C2783" s="728" t="s">
        <v>2683</v>
      </c>
      <c r="D2783" s="811" t="s">
        <v>5087</v>
      </c>
      <c r="E2783" s="812" t="s">
        <v>2717</v>
      </c>
      <c r="F2783" s="728" t="s">
        <v>2678</v>
      </c>
      <c r="G2783" s="728" t="s">
        <v>2902</v>
      </c>
      <c r="H2783" s="728" t="s">
        <v>568</v>
      </c>
      <c r="I2783" s="728" t="s">
        <v>2903</v>
      </c>
      <c r="J2783" s="728" t="s">
        <v>863</v>
      </c>
      <c r="K2783" s="728" t="s">
        <v>2814</v>
      </c>
      <c r="L2783" s="729">
        <v>0</v>
      </c>
      <c r="M2783" s="729">
        <v>0</v>
      </c>
      <c r="N2783" s="728">
        <v>1</v>
      </c>
      <c r="O2783" s="813">
        <v>1</v>
      </c>
      <c r="P2783" s="729"/>
      <c r="Q2783" s="746"/>
      <c r="R2783" s="728"/>
      <c r="S2783" s="746">
        <v>0</v>
      </c>
      <c r="T2783" s="813"/>
      <c r="U2783" s="769">
        <v>0</v>
      </c>
    </row>
    <row r="2784" spans="1:21" ht="14.4" customHeight="1" x14ac:dyDescent="0.3">
      <c r="A2784" s="727">
        <v>32</v>
      </c>
      <c r="B2784" s="728" t="s">
        <v>2677</v>
      </c>
      <c r="C2784" s="728" t="s">
        <v>2683</v>
      </c>
      <c r="D2784" s="811" t="s">
        <v>5087</v>
      </c>
      <c r="E2784" s="812" t="s">
        <v>2717</v>
      </c>
      <c r="F2784" s="728" t="s">
        <v>2678</v>
      </c>
      <c r="G2784" s="728" t="s">
        <v>2833</v>
      </c>
      <c r="H2784" s="728" t="s">
        <v>568</v>
      </c>
      <c r="I2784" s="728" t="s">
        <v>4781</v>
      </c>
      <c r="J2784" s="728" t="s">
        <v>4782</v>
      </c>
      <c r="K2784" s="728" t="s">
        <v>4172</v>
      </c>
      <c r="L2784" s="729">
        <v>115.26</v>
      </c>
      <c r="M2784" s="729">
        <v>115.26</v>
      </c>
      <c r="N2784" s="728">
        <v>1</v>
      </c>
      <c r="O2784" s="813">
        <v>0.5</v>
      </c>
      <c r="P2784" s="729">
        <v>115.26</v>
      </c>
      <c r="Q2784" s="746">
        <v>1</v>
      </c>
      <c r="R2784" s="728">
        <v>1</v>
      </c>
      <c r="S2784" s="746">
        <v>1</v>
      </c>
      <c r="T2784" s="813">
        <v>0.5</v>
      </c>
      <c r="U2784" s="769">
        <v>1</v>
      </c>
    </row>
    <row r="2785" spans="1:21" ht="14.4" customHeight="1" x14ac:dyDescent="0.3">
      <c r="A2785" s="727">
        <v>32</v>
      </c>
      <c r="B2785" s="728" t="s">
        <v>2677</v>
      </c>
      <c r="C2785" s="728" t="s">
        <v>2683</v>
      </c>
      <c r="D2785" s="811" t="s">
        <v>5087</v>
      </c>
      <c r="E2785" s="812" t="s">
        <v>2717</v>
      </c>
      <c r="F2785" s="728" t="s">
        <v>2678</v>
      </c>
      <c r="G2785" s="728" t="s">
        <v>2833</v>
      </c>
      <c r="H2785" s="728" t="s">
        <v>568</v>
      </c>
      <c r="I2785" s="728" t="s">
        <v>4783</v>
      </c>
      <c r="J2785" s="728" t="s">
        <v>4782</v>
      </c>
      <c r="K2785" s="728" t="s">
        <v>4784</v>
      </c>
      <c r="L2785" s="729">
        <v>0</v>
      </c>
      <c r="M2785" s="729">
        <v>0</v>
      </c>
      <c r="N2785" s="728">
        <v>1</v>
      </c>
      <c r="O2785" s="813">
        <v>1</v>
      </c>
      <c r="P2785" s="729">
        <v>0</v>
      </c>
      <c r="Q2785" s="746"/>
      <c r="R2785" s="728">
        <v>1</v>
      </c>
      <c r="S2785" s="746">
        <v>1</v>
      </c>
      <c r="T2785" s="813">
        <v>1</v>
      </c>
      <c r="U2785" s="769">
        <v>1</v>
      </c>
    </row>
    <row r="2786" spans="1:21" ht="14.4" customHeight="1" x14ac:dyDescent="0.3">
      <c r="A2786" s="727">
        <v>32</v>
      </c>
      <c r="B2786" s="728" t="s">
        <v>2677</v>
      </c>
      <c r="C2786" s="728" t="s">
        <v>2683</v>
      </c>
      <c r="D2786" s="811" t="s">
        <v>5087</v>
      </c>
      <c r="E2786" s="812" t="s">
        <v>2717</v>
      </c>
      <c r="F2786" s="728" t="s">
        <v>2678</v>
      </c>
      <c r="G2786" s="728" t="s">
        <v>2971</v>
      </c>
      <c r="H2786" s="728" t="s">
        <v>661</v>
      </c>
      <c r="I2786" s="728" t="s">
        <v>2213</v>
      </c>
      <c r="J2786" s="728" t="s">
        <v>2207</v>
      </c>
      <c r="K2786" s="728" t="s">
        <v>2214</v>
      </c>
      <c r="L2786" s="729">
        <v>46.07</v>
      </c>
      <c r="M2786" s="729">
        <v>92.14</v>
      </c>
      <c r="N2786" s="728">
        <v>2</v>
      </c>
      <c r="O2786" s="813">
        <v>1.5</v>
      </c>
      <c r="P2786" s="729">
        <v>46.07</v>
      </c>
      <c r="Q2786" s="746">
        <v>0.5</v>
      </c>
      <c r="R2786" s="728">
        <v>1</v>
      </c>
      <c r="S2786" s="746">
        <v>0.5</v>
      </c>
      <c r="T2786" s="813">
        <v>1</v>
      </c>
      <c r="U2786" s="769">
        <v>0.66666666666666663</v>
      </c>
    </row>
    <row r="2787" spans="1:21" ht="14.4" customHeight="1" x14ac:dyDescent="0.3">
      <c r="A2787" s="727">
        <v>32</v>
      </c>
      <c r="B2787" s="728" t="s">
        <v>2677</v>
      </c>
      <c r="C2787" s="728" t="s">
        <v>2683</v>
      </c>
      <c r="D2787" s="811" t="s">
        <v>5087</v>
      </c>
      <c r="E2787" s="812" t="s">
        <v>2717</v>
      </c>
      <c r="F2787" s="728" t="s">
        <v>2678</v>
      </c>
      <c r="G2787" s="728" t="s">
        <v>2971</v>
      </c>
      <c r="H2787" s="728" t="s">
        <v>568</v>
      </c>
      <c r="I2787" s="728" t="s">
        <v>3748</v>
      </c>
      <c r="J2787" s="728" t="s">
        <v>2207</v>
      </c>
      <c r="K2787" s="728" t="s">
        <v>3737</v>
      </c>
      <c r="L2787" s="729">
        <v>79.03</v>
      </c>
      <c r="M2787" s="729">
        <v>158.06</v>
      </c>
      <c r="N2787" s="728">
        <v>2</v>
      </c>
      <c r="O2787" s="813">
        <v>1</v>
      </c>
      <c r="P2787" s="729">
        <v>158.06</v>
      </c>
      <c r="Q2787" s="746">
        <v>1</v>
      </c>
      <c r="R2787" s="728">
        <v>2</v>
      </c>
      <c r="S2787" s="746">
        <v>1</v>
      </c>
      <c r="T2787" s="813">
        <v>1</v>
      </c>
      <c r="U2787" s="769">
        <v>1</v>
      </c>
    </row>
    <row r="2788" spans="1:21" ht="14.4" customHeight="1" x14ac:dyDescent="0.3">
      <c r="A2788" s="727">
        <v>32</v>
      </c>
      <c r="B2788" s="728" t="s">
        <v>2677</v>
      </c>
      <c r="C2788" s="728" t="s">
        <v>2683</v>
      </c>
      <c r="D2788" s="811" t="s">
        <v>5087</v>
      </c>
      <c r="E2788" s="812" t="s">
        <v>2717</v>
      </c>
      <c r="F2788" s="728" t="s">
        <v>2678</v>
      </c>
      <c r="G2788" s="728" t="s">
        <v>4192</v>
      </c>
      <c r="H2788" s="728" t="s">
        <v>661</v>
      </c>
      <c r="I2788" s="728" t="s">
        <v>4785</v>
      </c>
      <c r="J2788" s="728" t="s">
        <v>1054</v>
      </c>
      <c r="K2788" s="728" t="s">
        <v>4786</v>
      </c>
      <c r="L2788" s="729">
        <v>46.73</v>
      </c>
      <c r="M2788" s="729">
        <v>93.46</v>
      </c>
      <c r="N2788" s="728">
        <v>2</v>
      </c>
      <c r="O2788" s="813">
        <v>0.5</v>
      </c>
      <c r="P2788" s="729">
        <v>93.46</v>
      </c>
      <c r="Q2788" s="746">
        <v>1</v>
      </c>
      <c r="R2788" s="728">
        <v>2</v>
      </c>
      <c r="S2788" s="746">
        <v>1</v>
      </c>
      <c r="T2788" s="813">
        <v>0.5</v>
      </c>
      <c r="U2788" s="769">
        <v>1</v>
      </c>
    </row>
    <row r="2789" spans="1:21" ht="14.4" customHeight="1" x14ac:dyDescent="0.3">
      <c r="A2789" s="727">
        <v>32</v>
      </c>
      <c r="B2789" s="728" t="s">
        <v>2677</v>
      </c>
      <c r="C2789" s="728" t="s">
        <v>2683</v>
      </c>
      <c r="D2789" s="811" t="s">
        <v>5087</v>
      </c>
      <c r="E2789" s="812" t="s">
        <v>2717</v>
      </c>
      <c r="F2789" s="728" t="s">
        <v>2678</v>
      </c>
      <c r="G2789" s="728" t="s">
        <v>4192</v>
      </c>
      <c r="H2789" s="728" t="s">
        <v>568</v>
      </c>
      <c r="I2789" s="728" t="s">
        <v>4787</v>
      </c>
      <c r="J2789" s="728" t="s">
        <v>4368</v>
      </c>
      <c r="K2789" s="728" t="s">
        <v>3708</v>
      </c>
      <c r="L2789" s="729">
        <v>0</v>
      </c>
      <c r="M2789" s="729">
        <v>0</v>
      </c>
      <c r="N2789" s="728">
        <v>1</v>
      </c>
      <c r="O2789" s="813">
        <v>0.5</v>
      </c>
      <c r="P2789" s="729">
        <v>0</v>
      </c>
      <c r="Q2789" s="746"/>
      <c r="R2789" s="728">
        <v>1</v>
      </c>
      <c r="S2789" s="746">
        <v>1</v>
      </c>
      <c r="T2789" s="813">
        <v>0.5</v>
      </c>
      <c r="U2789" s="769">
        <v>1</v>
      </c>
    </row>
    <row r="2790" spans="1:21" ht="14.4" customHeight="1" x14ac:dyDescent="0.3">
      <c r="A2790" s="727">
        <v>32</v>
      </c>
      <c r="B2790" s="728" t="s">
        <v>2677</v>
      </c>
      <c r="C2790" s="728" t="s">
        <v>2683</v>
      </c>
      <c r="D2790" s="811" t="s">
        <v>5087</v>
      </c>
      <c r="E2790" s="812" t="s">
        <v>2717</v>
      </c>
      <c r="F2790" s="728" t="s">
        <v>2678</v>
      </c>
      <c r="G2790" s="728" t="s">
        <v>2972</v>
      </c>
      <c r="H2790" s="728" t="s">
        <v>568</v>
      </c>
      <c r="I2790" s="728" t="s">
        <v>3220</v>
      </c>
      <c r="J2790" s="728" t="s">
        <v>3013</v>
      </c>
      <c r="K2790" s="728" t="s">
        <v>3221</v>
      </c>
      <c r="L2790" s="729">
        <v>49.96</v>
      </c>
      <c r="M2790" s="729">
        <v>49.96</v>
      </c>
      <c r="N2790" s="728">
        <v>1</v>
      </c>
      <c r="O2790" s="813">
        <v>1</v>
      </c>
      <c r="P2790" s="729"/>
      <c r="Q2790" s="746">
        <v>0</v>
      </c>
      <c r="R2790" s="728"/>
      <c r="S2790" s="746">
        <v>0</v>
      </c>
      <c r="T2790" s="813"/>
      <c r="U2790" s="769">
        <v>0</v>
      </c>
    </row>
    <row r="2791" spans="1:21" ht="14.4" customHeight="1" x14ac:dyDescent="0.3">
      <c r="A2791" s="727">
        <v>32</v>
      </c>
      <c r="B2791" s="728" t="s">
        <v>2677</v>
      </c>
      <c r="C2791" s="728" t="s">
        <v>2683</v>
      </c>
      <c r="D2791" s="811" t="s">
        <v>5087</v>
      </c>
      <c r="E2791" s="812" t="s">
        <v>2717</v>
      </c>
      <c r="F2791" s="728" t="s">
        <v>2678</v>
      </c>
      <c r="G2791" s="728" t="s">
        <v>2733</v>
      </c>
      <c r="H2791" s="728" t="s">
        <v>568</v>
      </c>
      <c r="I2791" s="728" t="s">
        <v>2734</v>
      </c>
      <c r="J2791" s="728" t="s">
        <v>1436</v>
      </c>
      <c r="K2791" s="728" t="s">
        <v>2735</v>
      </c>
      <c r="L2791" s="729">
        <v>34.19</v>
      </c>
      <c r="M2791" s="729">
        <v>68.38</v>
      </c>
      <c r="N2791" s="728">
        <v>2</v>
      </c>
      <c r="O2791" s="813">
        <v>1</v>
      </c>
      <c r="P2791" s="729">
        <v>68.38</v>
      </c>
      <c r="Q2791" s="746">
        <v>1</v>
      </c>
      <c r="R2791" s="728">
        <v>2</v>
      </c>
      <c r="S2791" s="746">
        <v>1</v>
      </c>
      <c r="T2791" s="813">
        <v>1</v>
      </c>
      <c r="U2791" s="769">
        <v>1</v>
      </c>
    </row>
    <row r="2792" spans="1:21" ht="14.4" customHeight="1" x14ac:dyDescent="0.3">
      <c r="A2792" s="727">
        <v>32</v>
      </c>
      <c r="B2792" s="728" t="s">
        <v>2677</v>
      </c>
      <c r="C2792" s="728" t="s">
        <v>2683</v>
      </c>
      <c r="D2792" s="811" t="s">
        <v>5087</v>
      </c>
      <c r="E2792" s="812" t="s">
        <v>2717</v>
      </c>
      <c r="F2792" s="728" t="s">
        <v>2678</v>
      </c>
      <c r="G2792" s="728" t="s">
        <v>3625</v>
      </c>
      <c r="H2792" s="728" t="s">
        <v>568</v>
      </c>
      <c r="I2792" s="728" t="s">
        <v>3751</v>
      </c>
      <c r="J2792" s="728" t="s">
        <v>1735</v>
      </c>
      <c r="K2792" s="728" t="s">
        <v>3752</v>
      </c>
      <c r="L2792" s="729">
        <v>0</v>
      </c>
      <c r="M2792" s="729">
        <v>0</v>
      </c>
      <c r="N2792" s="728">
        <v>6</v>
      </c>
      <c r="O2792" s="813">
        <v>1</v>
      </c>
      <c r="P2792" s="729"/>
      <c r="Q2792" s="746"/>
      <c r="R2792" s="728"/>
      <c r="S2792" s="746">
        <v>0</v>
      </c>
      <c r="T2792" s="813"/>
      <c r="U2792" s="769">
        <v>0</v>
      </c>
    </row>
    <row r="2793" spans="1:21" ht="14.4" customHeight="1" x14ac:dyDescent="0.3">
      <c r="A2793" s="727">
        <v>32</v>
      </c>
      <c r="B2793" s="728" t="s">
        <v>2677</v>
      </c>
      <c r="C2793" s="728" t="s">
        <v>2683</v>
      </c>
      <c r="D2793" s="811" t="s">
        <v>5087</v>
      </c>
      <c r="E2793" s="812" t="s">
        <v>2717</v>
      </c>
      <c r="F2793" s="728" t="s">
        <v>2678</v>
      </c>
      <c r="G2793" s="728" t="s">
        <v>3625</v>
      </c>
      <c r="H2793" s="728" t="s">
        <v>568</v>
      </c>
      <c r="I2793" s="728" t="s">
        <v>4788</v>
      </c>
      <c r="J2793" s="728" t="s">
        <v>4789</v>
      </c>
      <c r="K2793" s="728" t="s">
        <v>4790</v>
      </c>
      <c r="L2793" s="729">
        <v>240.7</v>
      </c>
      <c r="M2793" s="729">
        <v>1444.1999999999998</v>
      </c>
      <c r="N2793" s="728">
        <v>6</v>
      </c>
      <c r="O2793" s="813">
        <v>1</v>
      </c>
      <c r="P2793" s="729">
        <v>1444.1999999999998</v>
      </c>
      <c r="Q2793" s="746">
        <v>1</v>
      </c>
      <c r="R2793" s="728">
        <v>6</v>
      </c>
      <c r="S2793" s="746">
        <v>1</v>
      </c>
      <c r="T2793" s="813">
        <v>1</v>
      </c>
      <c r="U2793" s="769">
        <v>1</v>
      </c>
    </row>
    <row r="2794" spans="1:21" ht="14.4" customHeight="1" x14ac:dyDescent="0.3">
      <c r="A2794" s="727">
        <v>32</v>
      </c>
      <c r="B2794" s="728" t="s">
        <v>2677</v>
      </c>
      <c r="C2794" s="728" t="s">
        <v>2683</v>
      </c>
      <c r="D2794" s="811" t="s">
        <v>5087</v>
      </c>
      <c r="E2794" s="812" t="s">
        <v>2717</v>
      </c>
      <c r="F2794" s="728" t="s">
        <v>2678</v>
      </c>
      <c r="G2794" s="728" t="s">
        <v>4791</v>
      </c>
      <c r="H2794" s="728" t="s">
        <v>568</v>
      </c>
      <c r="I2794" s="728" t="s">
        <v>4792</v>
      </c>
      <c r="J2794" s="728" t="s">
        <v>4793</v>
      </c>
      <c r="K2794" s="728" t="s">
        <v>4794</v>
      </c>
      <c r="L2794" s="729">
        <v>69.59</v>
      </c>
      <c r="M2794" s="729">
        <v>69.59</v>
      </c>
      <c r="N2794" s="728">
        <v>1</v>
      </c>
      <c r="O2794" s="813">
        <v>0.5</v>
      </c>
      <c r="P2794" s="729">
        <v>69.59</v>
      </c>
      <c r="Q2794" s="746">
        <v>1</v>
      </c>
      <c r="R2794" s="728">
        <v>1</v>
      </c>
      <c r="S2794" s="746">
        <v>1</v>
      </c>
      <c r="T2794" s="813">
        <v>0.5</v>
      </c>
      <c r="U2794" s="769">
        <v>1</v>
      </c>
    </row>
    <row r="2795" spans="1:21" ht="14.4" customHeight="1" x14ac:dyDescent="0.3">
      <c r="A2795" s="727">
        <v>32</v>
      </c>
      <c r="B2795" s="728" t="s">
        <v>2677</v>
      </c>
      <c r="C2795" s="728" t="s">
        <v>2683</v>
      </c>
      <c r="D2795" s="811" t="s">
        <v>5087</v>
      </c>
      <c r="E2795" s="812" t="s">
        <v>2717</v>
      </c>
      <c r="F2795" s="728" t="s">
        <v>2678</v>
      </c>
      <c r="G2795" s="728" t="s">
        <v>2762</v>
      </c>
      <c r="H2795" s="728" t="s">
        <v>661</v>
      </c>
      <c r="I2795" s="728" t="s">
        <v>2763</v>
      </c>
      <c r="J2795" s="728" t="s">
        <v>895</v>
      </c>
      <c r="K2795" s="728" t="s">
        <v>2137</v>
      </c>
      <c r="L2795" s="729">
        <v>368.16</v>
      </c>
      <c r="M2795" s="729">
        <v>4049.76</v>
      </c>
      <c r="N2795" s="728">
        <v>11</v>
      </c>
      <c r="O2795" s="813">
        <v>2.5</v>
      </c>
      <c r="P2795" s="729">
        <v>4049.76</v>
      </c>
      <c r="Q2795" s="746">
        <v>1</v>
      </c>
      <c r="R2795" s="728">
        <v>11</v>
      </c>
      <c r="S2795" s="746">
        <v>1</v>
      </c>
      <c r="T2795" s="813">
        <v>2.5</v>
      </c>
      <c r="U2795" s="769">
        <v>1</v>
      </c>
    </row>
    <row r="2796" spans="1:21" ht="14.4" customHeight="1" x14ac:dyDescent="0.3">
      <c r="A2796" s="727">
        <v>32</v>
      </c>
      <c r="B2796" s="728" t="s">
        <v>2677</v>
      </c>
      <c r="C2796" s="728" t="s">
        <v>2683</v>
      </c>
      <c r="D2796" s="811" t="s">
        <v>5087</v>
      </c>
      <c r="E2796" s="812" t="s">
        <v>2717</v>
      </c>
      <c r="F2796" s="728" t="s">
        <v>2678</v>
      </c>
      <c r="G2796" s="728" t="s">
        <v>2762</v>
      </c>
      <c r="H2796" s="728" t="s">
        <v>661</v>
      </c>
      <c r="I2796" s="728" t="s">
        <v>2764</v>
      </c>
      <c r="J2796" s="728" t="s">
        <v>895</v>
      </c>
      <c r="K2796" s="728" t="s">
        <v>2143</v>
      </c>
      <c r="L2796" s="729">
        <v>490.89</v>
      </c>
      <c r="M2796" s="729">
        <v>6381.5700000000006</v>
      </c>
      <c r="N2796" s="728">
        <v>13</v>
      </c>
      <c r="O2796" s="813">
        <v>6.5</v>
      </c>
      <c r="P2796" s="729">
        <v>5890.68</v>
      </c>
      <c r="Q2796" s="746">
        <v>0.92307692307692302</v>
      </c>
      <c r="R2796" s="728">
        <v>12</v>
      </c>
      <c r="S2796" s="746">
        <v>0.92307692307692313</v>
      </c>
      <c r="T2796" s="813">
        <v>5.5</v>
      </c>
      <c r="U2796" s="769">
        <v>0.84615384615384615</v>
      </c>
    </row>
    <row r="2797" spans="1:21" ht="14.4" customHeight="1" x14ac:dyDescent="0.3">
      <c r="A2797" s="727">
        <v>32</v>
      </c>
      <c r="B2797" s="728" t="s">
        <v>2677</v>
      </c>
      <c r="C2797" s="728" t="s">
        <v>2683</v>
      </c>
      <c r="D2797" s="811" t="s">
        <v>5087</v>
      </c>
      <c r="E2797" s="812" t="s">
        <v>2717</v>
      </c>
      <c r="F2797" s="728" t="s">
        <v>2678</v>
      </c>
      <c r="G2797" s="728" t="s">
        <v>2762</v>
      </c>
      <c r="H2797" s="728" t="s">
        <v>661</v>
      </c>
      <c r="I2797" s="728" t="s">
        <v>2765</v>
      </c>
      <c r="J2797" s="728" t="s">
        <v>895</v>
      </c>
      <c r="K2797" s="728" t="s">
        <v>2139</v>
      </c>
      <c r="L2797" s="729">
        <v>736.33</v>
      </c>
      <c r="M2797" s="729">
        <v>2945.32</v>
      </c>
      <c r="N2797" s="728">
        <v>4</v>
      </c>
      <c r="O2797" s="813">
        <v>1</v>
      </c>
      <c r="P2797" s="729"/>
      <c r="Q2797" s="746">
        <v>0</v>
      </c>
      <c r="R2797" s="728"/>
      <c r="S2797" s="746">
        <v>0</v>
      </c>
      <c r="T2797" s="813"/>
      <c r="U2797" s="769">
        <v>0</v>
      </c>
    </row>
    <row r="2798" spans="1:21" ht="14.4" customHeight="1" x14ac:dyDescent="0.3">
      <c r="A2798" s="727">
        <v>32</v>
      </c>
      <c r="B2798" s="728" t="s">
        <v>2677</v>
      </c>
      <c r="C2798" s="728" t="s">
        <v>2683</v>
      </c>
      <c r="D2798" s="811" t="s">
        <v>5087</v>
      </c>
      <c r="E2798" s="812" t="s">
        <v>2717</v>
      </c>
      <c r="F2798" s="728" t="s">
        <v>2678</v>
      </c>
      <c r="G2798" s="728" t="s">
        <v>2762</v>
      </c>
      <c r="H2798" s="728" t="s">
        <v>661</v>
      </c>
      <c r="I2798" s="728" t="s">
        <v>2910</v>
      </c>
      <c r="J2798" s="728" t="s">
        <v>901</v>
      </c>
      <c r="K2798" s="728" t="s">
        <v>2911</v>
      </c>
      <c r="L2798" s="729">
        <v>1385.62</v>
      </c>
      <c r="M2798" s="729">
        <v>2771.24</v>
      </c>
      <c r="N2798" s="728">
        <v>2</v>
      </c>
      <c r="O2798" s="813">
        <v>0.5</v>
      </c>
      <c r="P2798" s="729">
        <v>2771.24</v>
      </c>
      <c r="Q2798" s="746">
        <v>1</v>
      </c>
      <c r="R2798" s="728">
        <v>2</v>
      </c>
      <c r="S2798" s="746">
        <v>1</v>
      </c>
      <c r="T2798" s="813">
        <v>0.5</v>
      </c>
      <c r="U2798" s="769">
        <v>1</v>
      </c>
    </row>
    <row r="2799" spans="1:21" ht="14.4" customHeight="1" x14ac:dyDescent="0.3">
      <c r="A2799" s="727">
        <v>32</v>
      </c>
      <c r="B2799" s="728" t="s">
        <v>2677</v>
      </c>
      <c r="C2799" s="728" t="s">
        <v>2683</v>
      </c>
      <c r="D2799" s="811" t="s">
        <v>5087</v>
      </c>
      <c r="E2799" s="812" t="s">
        <v>2717</v>
      </c>
      <c r="F2799" s="728" t="s">
        <v>2678</v>
      </c>
      <c r="G2799" s="728" t="s">
        <v>2762</v>
      </c>
      <c r="H2799" s="728" t="s">
        <v>661</v>
      </c>
      <c r="I2799" s="728" t="s">
        <v>2479</v>
      </c>
      <c r="J2799" s="728" t="s">
        <v>901</v>
      </c>
      <c r="K2799" s="728" t="s">
        <v>3015</v>
      </c>
      <c r="L2799" s="729">
        <v>1847.49</v>
      </c>
      <c r="M2799" s="729">
        <v>25864.860000000004</v>
      </c>
      <c r="N2799" s="728">
        <v>14</v>
      </c>
      <c r="O2799" s="813">
        <v>2</v>
      </c>
      <c r="P2799" s="729">
        <v>25864.860000000004</v>
      </c>
      <c r="Q2799" s="746">
        <v>1</v>
      </c>
      <c r="R2799" s="728">
        <v>14</v>
      </c>
      <c r="S2799" s="746">
        <v>1</v>
      </c>
      <c r="T2799" s="813">
        <v>2</v>
      </c>
      <c r="U2799" s="769">
        <v>1</v>
      </c>
    </row>
    <row r="2800" spans="1:21" ht="14.4" customHeight="1" x14ac:dyDescent="0.3">
      <c r="A2800" s="727">
        <v>32</v>
      </c>
      <c r="B2800" s="728" t="s">
        <v>2677</v>
      </c>
      <c r="C2800" s="728" t="s">
        <v>2683</v>
      </c>
      <c r="D2800" s="811" t="s">
        <v>5087</v>
      </c>
      <c r="E2800" s="812" t="s">
        <v>2717</v>
      </c>
      <c r="F2800" s="728" t="s">
        <v>2678</v>
      </c>
      <c r="G2800" s="728" t="s">
        <v>2762</v>
      </c>
      <c r="H2800" s="728" t="s">
        <v>661</v>
      </c>
      <c r="I2800" s="728" t="s">
        <v>3151</v>
      </c>
      <c r="J2800" s="728" t="s">
        <v>901</v>
      </c>
      <c r="K2800" s="728" t="s">
        <v>3152</v>
      </c>
      <c r="L2800" s="729">
        <v>2309.36</v>
      </c>
      <c r="M2800" s="729">
        <v>9237.44</v>
      </c>
      <c r="N2800" s="728">
        <v>4</v>
      </c>
      <c r="O2800" s="813">
        <v>1.5</v>
      </c>
      <c r="P2800" s="729">
        <v>9237.44</v>
      </c>
      <c r="Q2800" s="746">
        <v>1</v>
      </c>
      <c r="R2800" s="728">
        <v>4</v>
      </c>
      <c r="S2800" s="746">
        <v>1</v>
      </c>
      <c r="T2800" s="813">
        <v>1.5</v>
      </c>
      <c r="U2800" s="769">
        <v>1</v>
      </c>
    </row>
    <row r="2801" spans="1:21" ht="14.4" customHeight="1" x14ac:dyDescent="0.3">
      <c r="A2801" s="727">
        <v>32</v>
      </c>
      <c r="B2801" s="728" t="s">
        <v>2677</v>
      </c>
      <c r="C2801" s="728" t="s">
        <v>2683</v>
      </c>
      <c r="D2801" s="811" t="s">
        <v>5087</v>
      </c>
      <c r="E2801" s="812" t="s">
        <v>2717</v>
      </c>
      <c r="F2801" s="728" t="s">
        <v>2678</v>
      </c>
      <c r="G2801" s="728" t="s">
        <v>2767</v>
      </c>
      <c r="H2801" s="728" t="s">
        <v>661</v>
      </c>
      <c r="I2801" s="728" t="s">
        <v>2294</v>
      </c>
      <c r="J2801" s="728" t="s">
        <v>694</v>
      </c>
      <c r="K2801" s="728" t="s">
        <v>2295</v>
      </c>
      <c r="L2801" s="729">
        <v>24.22</v>
      </c>
      <c r="M2801" s="729">
        <v>24.22</v>
      </c>
      <c r="N2801" s="728">
        <v>1</v>
      </c>
      <c r="O2801" s="813">
        <v>1</v>
      </c>
      <c r="P2801" s="729"/>
      <c r="Q2801" s="746">
        <v>0</v>
      </c>
      <c r="R2801" s="728"/>
      <c r="S2801" s="746">
        <v>0</v>
      </c>
      <c r="T2801" s="813"/>
      <c r="U2801" s="769">
        <v>0</v>
      </c>
    </row>
    <row r="2802" spans="1:21" ht="14.4" customHeight="1" x14ac:dyDescent="0.3">
      <c r="A2802" s="727">
        <v>32</v>
      </c>
      <c r="B2802" s="728" t="s">
        <v>2677</v>
      </c>
      <c r="C2802" s="728" t="s">
        <v>2683</v>
      </c>
      <c r="D2802" s="811" t="s">
        <v>5087</v>
      </c>
      <c r="E2802" s="812" t="s">
        <v>2717</v>
      </c>
      <c r="F2802" s="728" t="s">
        <v>2678</v>
      </c>
      <c r="G2802" s="728" t="s">
        <v>2767</v>
      </c>
      <c r="H2802" s="728" t="s">
        <v>568</v>
      </c>
      <c r="I2802" s="728" t="s">
        <v>3358</v>
      </c>
      <c r="J2802" s="728" t="s">
        <v>694</v>
      </c>
      <c r="K2802" s="728" t="s">
        <v>3359</v>
      </c>
      <c r="L2802" s="729">
        <v>48.42</v>
      </c>
      <c r="M2802" s="729">
        <v>193.68</v>
      </c>
      <c r="N2802" s="728">
        <v>4</v>
      </c>
      <c r="O2802" s="813">
        <v>3</v>
      </c>
      <c r="P2802" s="729">
        <v>193.68</v>
      </c>
      <c r="Q2802" s="746">
        <v>1</v>
      </c>
      <c r="R2802" s="728">
        <v>4</v>
      </c>
      <c r="S2802" s="746">
        <v>1</v>
      </c>
      <c r="T2802" s="813">
        <v>3</v>
      </c>
      <c r="U2802" s="769">
        <v>1</v>
      </c>
    </row>
    <row r="2803" spans="1:21" ht="14.4" customHeight="1" x14ac:dyDescent="0.3">
      <c r="A2803" s="727">
        <v>32</v>
      </c>
      <c r="B2803" s="728" t="s">
        <v>2677</v>
      </c>
      <c r="C2803" s="728" t="s">
        <v>2683</v>
      </c>
      <c r="D2803" s="811" t="s">
        <v>5087</v>
      </c>
      <c r="E2803" s="812" t="s">
        <v>2717</v>
      </c>
      <c r="F2803" s="728" t="s">
        <v>2678</v>
      </c>
      <c r="G2803" s="728" t="s">
        <v>3876</v>
      </c>
      <c r="H2803" s="728" t="s">
        <v>568</v>
      </c>
      <c r="I2803" s="728" t="s">
        <v>3877</v>
      </c>
      <c r="J2803" s="728" t="s">
        <v>3878</v>
      </c>
      <c r="K2803" s="728" t="s">
        <v>2297</v>
      </c>
      <c r="L2803" s="729">
        <v>88.1</v>
      </c>
      <c r="M2803" s="729">
        <v>88.1</v>
      </c>
      <c r="N2803" s="728">
        <v>1</v>
      </c>
      <c r="O2803" s="813">
        <v>1</v>
      </c>
      <c r="P2803" s="729">
        <v>88.1</v>
      </c>
      <c r="Q2803" s="746">
        <v>1</v>
      </c>
      <c r="R2803" s="728">
        <v>1</v>
      </c>
      <c r="S2803" s="746">
        <v>1</v>
      </c>
      <c r="T2803" s="813">
        <v>1</v>
      </c>
      <c r="U2803" s="769">
        <v>1</v>
      </c>
    </row>
    <row r="2804" spans="1:21" ht="14.4" customHeight="1" x14ac:dyDescent="0.3">
      <c r="A2804" s="727">
        <v>32</v>
      </c>
      <c r="B2804" s="728" t="s">
        <v>2677</v>
      </c>
      <c r="C2804" s="728" t="s">
        <v>2683</v>
      </c>
      <c r="D2804" s="811" t="s">
        <v>5087</v>
      </c>
      <c r="E2804" s="812" t="s">
        <v>2717</v>
      </c>
      <c r="F2804" s="728" t="s">
        <v>2678</v>
      </c>
      <c r="G2804" s="728" t="s">
        <v>2915</v>
      </c>
      <c r="H2804" s="728" t="s">
        <v>568</v>
      </c>
      <c r="I2804" s="728" t="s">
        <v>2916</v>
      </c>
      <c r="J2804" s="728" t="s">
        <v>1444</v>
      </c>
      <c r="K2804" s="728" t="s">
        <v>2917</v>
      </c>
      <c r="L2804" s="729">
        <v>78.33</v>
      </c>
      <c r="M2804" s="729">
        <v>234.99</v>
      </c>
      <c r="N2804" s="728">
        <v>3</v>
      </c>
      <c r="O2804" s="813">
        <v>2</v>
      </c>
      <c r="P2804" s="729">
        <v>156.66</v>
      </c>
      <c r="Q2804" s="746">
        <v>0.66666666666666663</v>
      </c>
      <c r="R2804" s="728">
        <v>2</v>
      </c>
      <c r="S2804" s="746">
        <v>0.66666666666666663</v>
      </c>
      <c r="T2804" s="813">
        <v>1</v>
      </c>
      <c r="U2804" s="769">
        <v>0.5</v>
      </c>
    </row>
    <row r="2805" spans="1:21" ht="14.4" customHeight="1" x14ac:dyDescent="0.3">
      <c r="A2805" s="727">
        <v>32</v>
      </c>
      <c r="B2805" s="728" t="s">
        <v>2677</v>
      </c>
      <c r="C2805" s="728" t="s">
        <v>2683</v>
      </c>
      <c r="D2805" s="811" t="s">
        <v>5087</v>
      </c>
      <c r="E2805" s="812" t="s">
        <v>2717</v>
      </c>
      <c r="F2805" s="728" t="s">
        <v>2678</v>
      </c>
      <c r="G2805" s="728" t="s">
        <v>2768</v>
      </c>
      <c r="H2805" s="728" t="s">
        <v>568</v>
      </c>
      <c r="I2805" s="728" t="s">
        <v>2919</v>
      </c>
      <c r="J2805" s="728" t="s">
        <v>934</v>
      </c>
      <c r="K2805" s="728" t="s">
        <v>2839</v>
      </c>
      <c r="L2805" s="729">
        <v>301.2</v>
      </c>
      <c r="M2805" s="729">
        <v>903.59999999999991</v>
      </c>
      <c r="N2805" s="728">
        <v>3</v>
      </c>
      <c r="O2805" s="813">
        <v>1.5</v>
      </c>
      <c r="P2805" s="729">
        <v>903.59999999999991</v>
      </c>
      <c r="Q2805" s="746">
        <v>1</v>
      </c>
      <c r="R2805" s="728">
        <v>3</v>
      </c>
      <c r="S2805" s="746">
        <v>1</v>
      </c>
      <c r="T2805" s="813">
        <v>1.5</v>
      </c>
      <c r="U2805" s="769">
        <v>1</v>
      </c>
    </row>
    <row r="2806" spans="1:21" ht="14.4" customHeight="1" x14ac:dyDescent="0.3">
      <c r="A2806" s="727">
        <v>32</v>
      </c>
      <c r="B2806" s="728" t="s">
        <v>2677</v>
      </c>
      <c r="C2806" s="728" t="s">
        <v>2683</v>
      </c>
      <c r="D2806" s="811" t="s">
        <v>5087</v>
      </c>
      <c r="E2806" s="812" t="s">
        <v>2717</v>
      </c>
      <c r="F2806" s="728" t="s">
        <v>2678</v>
      </c>
      <c r="G2806" s="728" t="s">
        <v>2768</v>
      </c>
      <c r="H2806" s="728" t="s">
        <v>568</v>
      </c>
      <c r="I2806" s="728" t="s">
        <v>2919</v>
      </c>
      <c r="J2806" s="728" t="s">
        <v>934</v>
      </c>
      <c r="K2806" s="728" t="s">
        <v>2839</v>
      </c>
      <c r="L2806" s="729">
        <v>103.67</v>
      </c>
      <c r="M2806" s="729">
        <v>103.67</v>
      </c>
      <c r="N2806" s="728">
        <v>1</v>
      </c>
      <c r="O2806" s="813">
        <v>0.5</v>
      </c>
      <c r="P2806" s="729">
        <v>103.67</v>
      </c>
      <c r="Q2806" s="746">
        <v>1</v>
      </c>
      <c r="R2806" s="728">
        <v>1</v>
      </c>
      <c r="S2806" s="746">
        <v>1</v>
      </c>
      <c r="T2806" s="813">
        <v>0.5</v>
      </c>
      <c r="U2806" s="769">
        <v>1</v>
      </c>
    </row>
    <row r="2807" spans="1:21" ht="14.4" customHeight="1" x14ac:dyDescent="0.3">
      <c r="A2807" s="727">
        <v>32</v>
      </c>
      <c r="B2807" s="728" t="s">
        <v>2677</v>
      </c>
      <c r="C2807" s="728" t="s">
        <v>2683</v>
      </c>
      <c r="D2807" s="811" t="s">
        <v>5087</v>
      </c>
      <c r="E2807" s="812" t="s">
        <v>2717</v>
      </c>
      <c r="F2807" s="728" t="s">
        <v>2678</v>
      </c>
      <c r="G2807" s="728" t="s">
        <v>2768</v>
      </c>
      <c r="H2807" s="728" t="s">
        <v>568</v>
      </c>
      <c r="I2807" s="728" t="s">
        <v>3760</v>
      </c>
      <c r="J2807" s="728" t="s">
        <v>3761</v>
      </c>
      <c r="K2807" s="728" t="s">
        <v>3762</v>
      </c>
      <c r="L2807" s="729">
        <v>205.84</v>
      </c>
      <c r="M2807" s="729">
        <v>205.84</v>
      </c>
      <c r="N2807" s="728">
        <v>1</v>
      </c>
      <c r="O2807" s="813">
        <v>0.5</v>
      </c>
      <c r="P2807" s="729">
        <v>205.84</v>
      </c>
      <c r="Q2807" s="746">
        <v>1</v>
      </c>
      <c r="R2807" s="728">
        <v>1</v>
      </c>
      <c r="S2807" s="746">
        <v>1</v>
      </c>
      <c r="T2807" s="813">
        <v>0.5</v>
      </c>
      <c r="U2807" s="769">
        <v>1</v>
      </c>
    </row>
    <row r="2808" spans="1:21" ht="14.4" customHeight="1" x14ac:dyDescent="0.3">
      <c r="A2808" s="727">
        <v>32</v>
      </c>
      <c r="B2808" s="728" t="s">
        <v>2677</v>
      </c>
      <c r="C2808" s="728" t="s">
        <v>2683</v>
      </c>
      <c r="D2808" s="811" t="s">
        <v>5087</v>
      </c>
      <c r="E2808" s="812" t="s">
        <v>2717</v>
      </c>
      <c r="F2808" s="728" t="s">
        <v>2678</v>
      </c>
      <c r="G2808" s="728" t="s">
        <v>2768</v>
      </c>
      <c r="H2808" s="728" t="s">
        <v>568</v>
      </c>
      <c r="I2808" s="728" t="s">
        <v>2838</v>
      </c>
      <c r="J2808" s="728" t="s">
        <v>934</v>
      </c>
      <c r="K2808" s="728" t="s">
        <v>2839</v>
      </c>
      <c r="L2808" s="729">
        <v>185.26</v>
      </c>
      <c r="M2808" s="729">
        <v>741.04</v>
      </c>
      <c r="N2808" s="728">
        <v>4</v>
      </c>
      <c r="O2808" s="813">
        <v>2.5</v>
      </c>
      <c r="P2808" s="729">
        <v>741.04</v>
      </c>
      <c r="Q2808" s="746">
        <v>1</v>
      </c>
      <c r="R2808" s="728">
        <v>4</v>
      </c>
      <c r="S2808" s="746">
        <v>1</v>
      </c>
      <c r="T2808" s="813">
        <v>2.5</v>
      </c>
      <c r="U2808" s="769">
        <v>1</v>
      </c>
    </row>
    <row r="2809" spans="1:21" ht="14.4" customHeight="1" x14ac:dyDescent="0.3">
      <c r="A2809" s="727">
        <v>32</v>
      </c>
      <c r="B2809" s="728" t="s">
        <v>2677</v>
      </c>
      <c r="C2809" s="728" t="s">
        <v>2683</v>
      </c>
      <c r="D2809" s="811" t="s">
        <v>5087</v>
      </c>
      <c r="E2809" s="812" t="s">
        <v>2717</v>
      </c>
      <c r="F2809" s="728" t="s">
        <v>2678</v>
      </c>
      <c r="G2809" s="728" t="s">
        <v>2768</v>
      </c>
      <c r="H2809" s="728" t="s">
        <v>568</v>
      </c>
      <c r="I2809" s="728" t="s">
        <v>2838</v>
      </c>
      <c r="J2809" s="728" t="s">
        <v>934</v>
      </c>
      <c r="K2809" s="728" t="s">
        <v>2839</v>
      </c>
      <c r="L2809" s="729">
        <v>103.67</v>
      </c>
      <c r="M2809" s="729">
        <v>103.67</v>
      </c>
      <c r="N2809" s="728">
        <v>1</v>
      </c>
      <c r="O2809" s="813">
        <v>0.5</v>
      </c>
      <c r="P2809" s="729"/>
      <c r="Q2809" s="746">
        <v>0</v>
      </c>
      <c r="R2809" s="728"/>
      <c r="S2809" s="746">
        <v>0</v>
      </c>
      <c r="T2809" s="813"/>
      <c r="U2809" s="769">
        <v>0</v>
      </c>
    </row>
    <row r="2810" spans="1:21" ht="14.4" customHeight="1" x14ac:dyDescent="0.3">
      <c r="A2810" s="727">
        <v>32</v>
      </c>
      <c r="B2810" s="728" t="s">
        <v>2677</v>
      </c>
      <c r="C2810" s="728" t="s">
        <v>2683</v>
      </c>
      <c r="D2810" s="811" t="s">
        <v>5087</v>
      </c>
      <c r="E2810" s="812" t="s">
        <v>2717</v>
      </c>
      <c r="F2810" s="728" t="s">
        <v>2678</v>
      </c>
      <c r="G2810" s="728" t="s">
        <v>2768</v>
      </c>
      <c r="H2810" s="728" t="s">
        <v>568</v>
      </c>
      <c r="I2810" s="728" t="s">
        <v>4795</v>
      </c>
      <c r="J2810" s="728" t="s">
        <v>3542</v>
      </c>
      <c r="K2810" s="728" t="s">
        <v>3762</v>
      </c>
      <c r="L2810" s="729">
        <v>0</v>
      </c>
      <c r="M2810" s="729">
        <v>0</v>
      </c>
      <c r="N2810" s="728">
        <v>1</v>
      </c>
      <c r="O2810" s="813">
        <v>0.5</v>
      </c>
      <c r="P2810" s="729"/>
      <c r="Q2810" s="746"/>
      <c r="R2810" s="728"/>
      <c r="S2810" s="746">
        <v>0</v>
      </c>
      <c r="T2810" s="813"/>
      <c r="U2810" s="769">
        <v>0</v>
      </c>
    </row>
    <row r="2811" spans="1:21" ht="14.4" customHeight="1" x14ac:dyDescent="0.3">
      <c r="A2811" s="727">
        <v>32</v>
      </c>
      <c r="B2811" s="728" t="s">
        <v>2677</v>
      </c>
      <c r="C2811" s="728" t="s">
        <v>2683</v>
      </c>
      <c r="D2811" s="811" t="s">
        <v>5087</v>
      </c>
      <c r="E2811" s="812" t="s">
        <v>2717</v>
      </c>
      <c r="F2811" s="728" t="s">
        <v>2678</v>
      </c>
      <c r="G2811" s="728" t="s">
        <v>2768</v>
      </c>
      <c r="H2811" s="728" t="s">
        <v>568</v>
      </c>
      <c r="I2811" s="728" t="s">
        <v>4796</v>
      </c>
      <c r="J2811" s="728" t="s">
        <v>3542</v>
      </c>
      <c r="K2811" s="728" t="s">
        <v>3762</v>
      </c>
      <c r="L2811" s="729">
        <v>115.18</v>
      </c>
      <c r="M2811" s="729">
        <v>115.18</v>
      </c>
      <c r="N2811" s="728">
        <v>1</v>
      </c>
      <c r="O2811" s="813">
        <v>1</v>
      </c>
      <c r="P2811" s="729">
        <v>115.18</v>
      </c>
      <c r="Q2811" s="746">
        <v>1</v>
      </c>
      <c r="R2811" s="728">
        <v>1</v>
      </c>
      <c r="S2811" s="746">
        <v>1</v>
      </c>
      <c r="T2811" s="813">
        <v>1</v>
      </c>
      <c r="U2811" s="769">
        <v>1</v>
      </c>
    </row>
    <row r="2812" spans="1:21" ht="14.4" customHeight="1" x14ac:dyDescent="0.3">
      <c r="A2812" s="727">
        <v>32</v>
      </c>
      <c r="B2812" s="728" t="s">
        <v>2677</v>
      </c>
      <c r="C2812" s="728" t="s">
        <v>2683</v>
      </c>
      <c r="D2812" s="811" t="s">
        <v>5087</v>
      </c>
      <c r="E2812" s="812" t="s">
        <v>2717</v>
      </c>
      <c r="F2812" s="728" t="s">
        <v>2678</v>
      </c>
      <c r="G2812" s="728" t="s">
        <v>2768</v>
      </c>
      <c r="H2812" s="728" t="s">
        <v>568</v>
      </c>
      <c r="I2812" s="728" t="s">
        <v>3233</v>
      </c>
      <c r="J2812" s="728" t="s">
        <v>934</v>
      </c>
      <c r="K2812" s="728" t="s">
        <v>2839</v>
      </c>
      <c r="L2812" s="729">
        <v>301.2</v>
      </c>
      <c r="M2812" s="729">
        <v>602.4</v>
      </c>
      <c r="N2812" s="728">
        <v>2</v>
      </c>
      <c r="O2812" s="813">
        <v>1</v>
      </c>
      <c r="P2812" s="729">
        <v>602.4</v>
      </c>
      <c r="Q2812" s="746">
        <v>1</v>
      </c>
      <c r="R2812" s="728">
        <v>2</v>
      </c>
      <c r="S2812" s="746">
        <v>1</v>
      </c>
      <c r="T2812" s="813">
        <v>1</v>
      </c>
      <c r="U2812" s="769">
        <v>1</v>
      </c>
    </row>
    <row r="2813" spans="1:21" ht="14.4" customHeight="1" x14ac:dyDescent="0.3">
      <c r="A2813" s="727">
        <v>32</v>
      </c>
      <c r="B2813" s="728" t="s">
        <v>2677</v>
      </c>
      <c r="C2813" s="728" t="s">
        <v>2683</v>
      </c>
      <c r="D2813" s="811" t="s">
        <v>5087</v>
      </c>
      <c r="E2813" s="812" t="s">
        <v>2717</v>
      </c>
      <c r="F2813" s="728" t="s">
        <v>2678</v>
      </c>
      <c r="G2813" s="728" t="s">
        <v>2768</v>
      </c>
      <c r="H2813" s="728" t="s">
        <v>568</v>
      </c>
      <c r="I2813" s="728" t="s">
        <v>4797</v>
      </c>
      <c r="J2813" s="728" t="s">
        <v>2978</v>
      </c>
      <c r="K2813" s="728" t="s">
        <v>3762</v>
      </c>
      <c r="L2813" s="729">
        <v>205.84</v>
      </c>
      <c r="M2813" s="729">
        <v>411.68</v>
      </c>
      <c r="N2813" s="728">
        <v>2</v>
      </c>
      <c r="O2813" s="813">
        <v>2</v>
      </c>
      <c r="P2813" s="729"/>
      <c r="Q2813" s="746">
        <v>0</v>
      </c>
      <c r="R2813" s="728"/>
      <c r="S2813" s="746">
        <v>0</v>
      </c>
      <c r="T2813" s="813"/>
      <c r="U2813" s="769">
        <v>0</v>
      </c>
    </row>
    <row r="2814" spans="1:21" ht="14.4" customHeight="1" x14ac:dyDescent="0.3">
      <c r="A2814" s="727">
        <v>32</v>
      </c>
      <c r="B2814" s="728" t="s">
        <v>2677</v>
      </c>
      <c r="C2814" s="728" t="s">
        <v>2683</v>
      </c>
      <c r="D2814" s="811" t="s">
        <v>5087</v>
      </c>
      <c r="E2814" s="812" t="s">
        <v>2717</v>
      </c>
      <c r="F2814" s="728" t="s">
        <v>2678</v>
      </c>
      <c r="G2814" s="728" t="s">
        <v>2980</v>
      </c>
      <c r="H2814" s="728" t="s">
        <v>661</v>
      </c>
      <c r="I2814" s="728" t="s">
        <v>2981</v>
      </c>
      <c r="J2814" s="728" t="s">
        <v>2982</v>
      </c>
      <c r="K2814" s="728" t="s">
        <v>2983</v>
      </c>
      <c r="L2814" s="729">
        <v>668.54</v>
      </c>
      <c r="M2814" s="729">
        <v>1337.08</v>
      </c>
      <c r="N2814" s="728">
        <v>2</v>
      </c>
      <c r="O2814" s="813">
        <v>0.5</v>
      </c>
      <c r="P2814" s="729">
        <v>1337.08</v>
      </c>
      <c r="Q2814" s="746">
        <v>1</v>
      </c>
      <c r="R2814" s="728">
        <v>2</v>
      </c>
      <c r="S2814" s="746">
        <v>1</v>
      </c>
      <c r="T2814" s="813">
        <v>0.5</v>
      </c>
      <c r="U2814" s="769">
        <v>1</v>
      </c>
    </row>
    <row r="2815" spans="1:21" ht="14.4" customHeight="1" x14ac:dyDescent="0.3">
      <c r="A2815" s="727">
        <v>32</v>
      </c>
      <c r="B2815" s="728" t="s">
        <v>2677</v>
      </c>
      <c r="C2815" s="728" t="s">
        <v>2683</v>
      </c>
      <c r="D2815" s="811" t="s">
        <v>5087</v>
      </c>
      <c r="E2815" s="812" t="s">
        <v>2717</v>
      </c>
      <c r="F2815" s="728" t="s">
        <v>2678</v>
      </c>
      <c r="G2815" s="728" t="s">
        <v>2771</v>
      </c>
      <c r="H2815" s="728" t="s">
        <v>661</v>
      </c>
      <c r="I2815" s="728" t="s">
        <v>3236</v>
      </c>
      <c r="J2815" s="728" t="s">
        <v>2105</v>
      </c>
      <c r="K2815" s="728" t="s">
        <v>2842</v>
      </c>
      <c r="L2815" s="729">
        <v>102.93</v>
      </c>
      <c r="M2815" s="729">
        <v>102.93</v>
      </c>
      <c r="N2815" s="728">
        <v>1</v>
      </c>
      <c r="O2815" s="813">
        <v>0.5</v>
      </c>
      <c r="P2815" s="729"/>
      <c r="Q2815" s="746">
        <v>0</v>
      </c>
      <c r="R2815" s="728"/>
      <c r="S2815" s="746">
        <v>0</v>
      </c>
      <c r="T2815" s="813"/>
      <c r="U2815" s="769">
        <v>0</v>
      </c>
    </row>
    <row r="2816" spans="1:21" ht="14.4" customHeight="1" x14ac:dyDescent="0.3">
      <c r="A2816" s="727">
        <v>32</v>
      </c>
      <c r="B2816" s="728" t="s">
        <v>2677</v>
      </c>
      <c r="C2816" s="728" t="s">
        <v>2683</v>
      </c>
      <c r="D2816" s="811" t="s">
        <v>5087</v>
      </c>
      <c r="E2816" s="812" t="s">
        <v>2717</v>
      </c>
      <c r="F2816" s="728" t="s">
        <v>2678</v>
      </c>
      <c r="G2816" s="728" t="s">
        <v>2924</v>
      </c>
      <c r="H2816" s="728" t="s">
        <v>568</v>
      </c>
      <c r="I2816" s="728" t="s">
        <v>3638</v>
      </c>
      <c r="J2816" s="728" t="s">
        <v>648</v>
      </c>
      <c r="K2816" s="728" t="s">
        <v>2926</v>
      </c>
      <c r="L2816" s="729">
        <v>52.61</v>
      </c>
      <c r="M2816" s="729">
        <v>52.61</v>
      </c>
      <c r="N2816" s="728">
        <v>1</v>
      </c>
      <c r="O2816" s="813">
        <v>1</v>
      </c>
      <c r="P2816" s="729">
        <v>52.61</v>
      </c>
      <c r="Q2816" s="746">
        <v>1</v>
      </c>
      <c r="R2816" s="728">
        <v>1</v>
      </c>
      <c r="S2816" s="746">
        <v>1</v>
      </c>
      <c r="T2816" s="813">
        <v>1</v>
      </c>
      <c r="U2816" s="769">
        <v>1</v>
      </c>
    </row>
    <row r="2817" spans="1:21" ht="14.4" customHeight="1" x14ac:dyDescent="0.3">
      <c r="A2817" s="727">
        <v>32</v>
      </c>
      <c r="B2817" s="728" t="s">
        <v>2677</v>
      </c>
      <c r="C2817" s="728" t="s">
        <v>2683</v>
      </c>
      <c r="D2817" s="811" t="s">
        <v>5087</v>
      </c>
      <c r="E2817" s="812" t="s">
        <v>2717</v>
      </c>
      <c r="F2817" s="728" t="s">
        <v>2678</v>
      </c>
      <c r="G2817" s="728" t="s">
        <v>2852</v>
      </c>
      <c r="H2817" s="728" t="s">
        <v>661</v>
      </c>
      <c r="I2817" s="728" t="s">
        <v>4798</v>
      </c>
      <c r="J2817" s="728" t="s">
        <v>4799</v>
      </c>
      <c r="K2817" s="728" t="s">
        <v>1345</v>
      </c>
      <c r="L2817" s="729">
        <v>32.380000000000003</v>
      </c>
      <c r="M2817" s="729">
        <v>64.760000000000005</v>
      </c>
      <c r="N2817" s="728">
        <v>2</v>
      </c>
      <c r="O2817" s="813">
        <v>0.5</v>
      </c>
      <c r="P2817" s="729">
        <v>64.760000000000005</v>
      </c>
      <c r="Q2817" s="746">
        <v>1</v>
      </c>
      <c r="R2817" s="728">
        <v>2</v>
      </c>
      <c r="S2817" s="746">
        <v>1</v>
      </c>
      <c r="T2817" s="813">
        <v>0.5</v>
      </c>
      <c r="U2817" s="769">
        <v>1</v>
      </c>
    </row>
    <row r="2818" spans="1:21" ht="14.4" customHeight="1" x14ac:dyDescent="0.3">
      <c r="A2818" s="727">
        <v>32</v>
      </c>
      <c r="B2818" s="728" t="s">
        <v>2677</v>
      </c>
      <c r="C2818" s="728" t="s">
        <v>2683</v>
      </c>
      <c r="D2818" s="811" t="s">
        <v>5087</v>
      </c>
      <c r="E2818" s="812" t="s">
        <v>2717</v>
      </c>
      <c r="F2818" s="728" t="s">
        <v>2678</v>
      </c>
      <c r="G2818" s="728" t="s">
        <v>2852</v>
      </c>
      <c r="H2818" s="728" t="s">
        <v>661</v>
      </c>
      <c r="I2818" s="728" t="s">
        <v>4800</v>
      </c>
      <c r="J2818" s="728" t="s">
        <v>4801</v>
      </c>
      <c r="K2818" s="728" t="s">
        <v>1345</v>
      </c>
      <c r="L2818" s="729">
        <v>21.96</v>
      </c>
      <c r="M2818" s="729">
        <v>109.80000000000001</v>
      </c>
      <c r="N2818" s="728">
        <v>5</v>
      </c>
      <c r="O2818" s="813">
        <v>0.5</v>
      </c>
      <c r="P2818" s="729"/>
      <c r="Q2818" s="746">
        <v>0</v>
      </c>
      <c r="R2818" s="728"/>
      <c r="S2818" s="746">
        <v>0</v>
      </c>
      <c r="T2818" s="813"/>
      <c r="U2818" s="769">
        <v>0</v>
      </c>
    </row>
    <row r="2819" spans="1:21" ht="14.4" customHeight="1" x14ac:dyDescent="0.3">
      <c r="A2819" s="727">
        <v>32</v>
      </c>
      <c r="B2819" s="728" t="s">
        <v>2677</v>
      </c>
      <c r="C2819" s="728" t="s">
        <v>2683</v>
      </c>
      <c r="D2819" s="811" t="s">
        <v>5087</v>
      </c>
      <c r="E2819" s="812" t="s">
        <v>2717</v>
      </c>
      <c r="F2819" s="728" t="s">
        <v>2678</v>
      </c>
      <c r="G2819" s="728" t="s">
        <v>2852</v>
      </c>
      <c r="H2819" s="728" t="s">
        <v>661</v>
      </c>
      <c r="I2819" s="728" t="s">
        <v>2414</v>
      </c>
      <c r="J2819" s="728" t="s">
        <v>1349</v>
      </c>
      <c r="K2819" s="728" t="s">
        <v>1345</v>
      </c>
      <c r="L2819" s="729">
        <v>21.96</v>
      </c>
      <c r="M2819" s="729">
        <v>87.84</v>
      </c>
      <c r="N2819" s="728">
        <v>4</v>
      </c>
      <c r="O2819" s="813">
        <v>1</v>
      </c>
      <c r="P2819" s="729"/>
      <c r="Q2819" s="746">
        <v>0</v>
      </c>
      <c r="R2819" s="728"/>
      <c r="S2819" s="746">
        <v>0</v>
      </c>
      <c r="T2819" s="813"/>
      <c r="U2819" s="769">
        <v>0</v>
      </c>
    </row>
    <row r="2820" spans="1:21" ht="14.4" customHeight="1" x14ac:dyDescent="0.3">
      <c r="A2820" s="727">
        <v>32</v>
      </c>
      <c r="B2820" s="728" t="s">
        <v>2677</v>
      </c>
      <c r="C2820" s="728" t="s">
        <v>2683</v>
      </c>
      <c r="D2820" s="811" t="s">
        <v>5087</v>
      </c>
      <c r="E2820" s="812" t="s">
        <v>2717</v>
      </c>
      <c r="F2820" s="728" t="s">
        <v>2678</v>
      </c>
      <c r="G2820" s="728" t="s">
        <v>2852</v>
      </c>
      <c r="H2820" s="728" t="s">
        <v>661</v>
      </c>
      <c r="I2820" s="728" t="s">
        <v>2614</v>
      </c>
      <c r="J2820" s="728" t="s">
        <v>1918</v>
      </c>
      <c r="K2820" s="728" t="s">
        <v>1351</v>
      </c>
      <c r="L2820" s="729">
        <v>127.34</v>
      </c>
      <c r="M2820" s="729">
        <v>127.34</v>
      </c>
      <c r="N2820" s="728">
        <v>1</v>
      </c>
      <c r="O2820" s="813">
        <v>1</v>
      </c>
      <c r="P2820" s="729">
        <v>127.34</v>
      </c>
      <c r="Q2820" s="746">
        <v>1</v>
      </c>
      <c r="R2820" s="728">
        <v>1</v>
      </c>
      <c r="S2820" s="746">
        <v>1</v>
      </c>
      <c r="T2820" s="813">
        <v>1</v>
      </c>
      <c r="U2820" s="769">
        <v>1</v>
      </c>
    </row>
    <row r="2821" spans="1:21" ht="14.4" customHeight="1" x14ac:dyDescent="0.3">
      <c r="A2821" s="727">
        <v>32</v>
      </c>
      <c r="B2821" s="728" t="s">
        <v>2677</v>
      </c>
      <c r="C2821" s="728" t="s">
        <v>2683</v>
      </c>
      <c r="D2821" s="811" t="s">
        <v>5087</v>
      </c>
      <c r="E2821" s="812" t="s">
        <v>2717</v>
      </c>
      <c r="F2821" s="728" t="s">
        <v>2678</v>
      </c>
      <c r="G2821" s="728" t="s">
        <v>2852</v>
      </c>
      <c r="H2821" s="728" t="s">
        <v>661</v>
      </c>
      <c r="I2821" s="728" t="s">
        <v>2853</v>
      </c>
      <c r="J2821" s="728" t="s">
        <v>2854</v>
      </c>
      <c r="K2821" s="728" t="s">
        <v>1351</v>
      </c>
      <c r="L2821" s="729">
        <v>127.34</v>
      </c>
      <c r="M2821" s="729">
        <v>127.34</v>
      </c>
      <c r="N2821" s="728">
        <v>1</v>
      </c>
      <c r="O2821" s="813">
        <v>0.5</v>
      </c>
      <c r="P2821" s="729">
        <v>127.34</v>
      </c>
      <c r="Q2821" s="746">
        <v>1</v>
      </c>
      <c r="R2821" s="728">
        <v>1</v>
      </c>
      <c r="S2821" s="746">
        <v>1</v>
      </c>
      <c r="T2821" s="813">
        <v>0.5</v>
      </c>
      <c r="U2821" s="769">
        <v>1</v>
      </c>
    </row>
    <row r="2822" spans="1:21" ht="14.4" customHeight="1" x14ac:dyDescent="0.3">
      <c r="A2822" s="727">
        <v>32</v>
      </c>
      <c r="B2822" s="728" t="s">
        <v>2677</v>
      </c>
      <c r="C2822" s="728" t="s">
        <v>2683</v>
      </c>
      <c r="D2822" s="811" t="s">
        <v>5087</v>
      </c>
      <c r="E2822" s="812" t="s">
        <v>2717</v>
      </c>
      <c r="F2822" s="728" t="s">
        <v>2678</v>
      </c>
      <c r="G2822" s="728" t="s">
        <v>2852</v>
      </c>
      <c r="H2822" s="728" t="s">
        <v>661</v>
      </c>
      <c r="I2822" s="728" t="s">
        <v>2615</v>
      </c>
      <c r="J2822" s="728" t="s">
        <v>1917</v>
      </c>
      <c r="K2822" s="728" t="s">
        <v>1351</v>
      </c>
      <c r="L2822" s="729">
        <v>127.34</v>
      </c>
      <c r="M2822" s="729">
        <v>382.02</v>
      </c>
      <c r="N2822" s="728">
        <v>3</v>
      </c>
      <c r="O2822" s="813">
        <v>1</v>
      </c>
      <c r="P2822" s="729">
        <v>382.02</v>
      </c>
      <c r="Q2822" s="746">
        <v>1</v>
      </c>
      <c r="R2822" s="728">
        <v>3</v>
      </c>
      <c r="S2822" s="746">
        <v>1</v>
      </c>
      <c r="T2822" s="813">
        <v>1</v>
      </c>
      <c r="U2822" s="769">
        <v>1</v>
      </c>
    </row>
    <row r="2823" spans="1:21" ht="14.4" customHeight="1" x14ac:dyDescent="0.3">
      <c r="A2823" s="727">
        <v>32</v>
      </c>
      <c r="B2823" s="728" t="s">
        <v>2677</v>
      </c>
      <c r="C2823" s="728" t="s">
        <v>2683</v>
      </c>
      <c r="D2823" s="811" t="s">
        <v>5087</v>
      </c>
      <c r="E2823" s="812" t="s">
        <v>2717</v>
      </c>
      <c r="F2823" s="728" t="s">
        <v>2678</v>
      </c>
      <c r="G2823" s="728" t="s">
        <v>2852</v>
      </c>
      <c r="H2823" s="728" t="s">
        <v>661</v>
      </c>
      <c r="I2823" s="728" t="s">
        <v>2616</v>
      </c>
      <c r="J2823" s="728" t="s">
        <v>1916</v>
      </c>
      <c r="K2823" s="728" t="s">
        <v>1351</v>
      </c>
      <c r="L2823" s="729">
        <v>127.34</v>
      </c>
      <c r="M2823" s="729">
        <v>254.68</v>
      </c>
      <c r="N2823" s="728">
        <v>2</v>
      </c>
      <c r="O2823" s="813">
        <v>1</v>
      </c>
      <c r="P2823" s="729">
        <v>254.68</v>
      </c>
      <c r="Q2823" s="746">
        <v>1</v>
      </c>
      <c r="R2823" s="728">
        <v>2</v>
      </c>
      <c r="S2823" s="746">
        <v>1</v>
      </c>
      <c r="T2823" s="813">
        <v>1</v>
      </c>
      <c r="U2823" s="769">
        <v>1</v>
      </c>
    </row>
    <row r="2824" spans="1:21" ht="14.4" customHeight="1" x14ac:dyDescent="0.3">
      <c r="A2824" s="727">
        <v>32</v>
      </c>
      <c r="B2824" s="728" t="s">
        <v>2677</v>
      </c>
      <c r="C2824" s="728" t="s">
        <v>2683</v>
      </c>
      <c r="D2824" s="811" t="s">
        <v>5087</v>
      </c>
      <c r="E2824" s="812" t="s">
        <v>2717</v>
      </c>
      <c r="F2824" s="728" t="s">
        <v>2678</v>
      </c>
      <c r="G2824" s="728" t="s">
        <v>2852</v>
      </c>
      <c r="H2824" s="728" t="s">
        <v>661</v>
      </c>
      <c r="I2824" s="728" t="s">
        <v>4802</v>
      </c>
      <c r="J2824" s="728" t="s">
        <v>4803</v>
      </c>
      <c r="K2824" s="728" t="s">
        <v>1348</v>
      </c>
      <c r="L2824" s="729">
        <v>87.82</v>
      </c>
      <c r="M2824" s="729">
        <v>439.09999999999997</v>
      </c>
      <c r="N2824" s="728">
        <v>5</v>
      </c>
      <c r="O2824" s="813">
        <v>0.5</v>
      </c>
      <c r="P2824" s="729"/>
      <c r="Q2824" s="746">
        <v>0</v>
      </c>
      <c r="R2824" s="728"/>
      <c r="S2824" s="746">
        <v>0</v>
      </c>
      <c r="T2824" s="813"/>
      <c r="U2824" s="769">
        <v>0</v>
      </c>
    </row>
    <row r="2825" spans="1:21" ht="14.4" customHeight="1" x14ac:dyDescent="0.3">
      <c r="A2825" s="727">
        <v>32</v>
      </c>
      <c r="B2825" s="728" t="s">
        <v>2677</v>
      </c>
      <c r="C2825" s="728" t="s">
        <v>2683</v>
      </c>
      <c r="D2825" s="811" t="s">
        <v>5087</v>
      </c>
      <c r="E2825" s="812" t="s">
        <v>2717</v>
      </c>
      <c r="F2825" s="728" t="s">
        <v>2678</v>
      </c>
      <c r="G2825" s="728" t="s">
        <v>2852</v>
      </c>
      <c r="H2825" s="728" t="s">
        <v>661</v>
      </c>
      <c r="I2825" s="728" t="s">
        <v>2437</v>
      </c>
      <c r="J2825" s="728" t="s">
        <v>2438</v>
      </c>
      <c r="K2825" s="728" t="s">
        <v>1351</v>
      </c>
      <c r="L2825" s="729">
        <v>127.34</v>
      </c>
      <c r="M2825" s="729">
        <v>127.34</v>
      </c>
      <c r="N2825" s="728">
        <v>1</v>
      </c>
      <c r="O2825" s="813">
        <v>0.5</v>
      </c>
      <c r="P2825" s="729">
        <v>127.34</v>
      </c>
      <c r="Q2825" s="746">
        <v>1</v>
      </c>
      <c r="R2825" s="728">
        <v>1</v>
      </c>
      <c r="S2825" s="746">
        <v>1</v>
      </c>
      <c r="T2825" s="813">
        <v>0.5</v>
      </c>
      <c r="U2825" s="769">
        <v>1</v>
      </c>
    </row>
    <row r="2826" spans="1:21" ht="14.4" customHeight="1" x14ac:dyDescent="0.3">
      <c r="A2826" s="727">
        <v>32</v>
      </c>
      <c r="B2826" s="728" t="s">
        <v>2677</v>
      </c>
      <c r="C2826" s="728" t="s">
        <v>2683</v>
      </c>
      <c r="D2826" s="811" t="s">
        <v>5087</v>
      </c>
      <c r="E2826" s="812" t="s">
        <v>2717</v>
      </c>
      <c r="F2826" s="728" t="s">
        <v>2678</v>
      </c>
      <c r="G2826" s="728" t="s">
        <v>2852</v>
      </c>
      <c r="H2826" s="728" t="s">
        <v>568</v>
      </c>
      <c r="I2826" s="728" t="s">
        <v>4804</v>
      </c>
      <c r="J2826" s="728" t="s">
        <v>4805</v>
      </c>
      <c r="K2826" s="728" t="s">
        <v>1351</v>
      </c>
      <c r="L2826" s="729">
        <v>127.34</v>
      </c>
      <c r="M2826" s="729">
        <v>127.34</v>
      </c>
      <c r="N2826" s="728">
        <v>1</v>
      </c>
      <c r="O2826" s="813">
        <v>0.5</v>
      </c>
      <c r="P2826" s="729">
        <v>127.34</v>
      </c>
      <c r="Q2826" s="746">
        <v>1</v>
      </c>
      <c r="R2826" s="728">
        <v>1</v>
      </c>
      <c r="S2826" s="746">
        <v>1</v>
      </c>
      <c r="T2826" s="813">
        <v>0.5</v>
      </c>
      <c r="U2826" s="769">
        <v>1</v>
      </c>
    </row>
    <row r="2827" spans="1:21" ht="14.4" customHeight="1" x14ac:dyDescent="0.3">
      <c r="A2827" s="727">
        <v>32</v>
      </c>
      <c r="B2827" s="728" t="s">
        <v>2677</v>
      </c>
      <c r="C2827" s="728" t="s">
        <v>2683</v>
      </c>
      <c r="D2827" s="811" t="s">
        <v>5087</v>
      </c>
      <c r="E2827" s="812" t="s">
        <v>2717</v>
      </c>
      <c r="F2827" s="728" t="s">
        <v>2678</v>
      </c>
      <c r="G2827" s="728" t="s">
        <v>4806</v>
      </c>
      <c r="H2827" s="728" t="s">
        <v>568</v>
      </c>
      <c r="I2827" s="728" t="s">
        <v>4807</v>
      </c>
      <c r="J2827" s="728" t="s">
        <v>4808</v>
      </c>
      <c r="K2827" s="728" t="s">
        <v>4809</v>
      </c>
      <c r="L2827" s="729">
        <v>161.46</v>
      </c>
      <c r="M2827" s="729">
        <v>161.46</v>
      </c>
      <c r="N2827" s="728">
        <v>1</v>
      </c>
      <c r="O2827" s="813">
        <v>1</v>
      </c>
      <c r="P2827" s="729"/>
      <c r="Q2827" s="746">
        <v>0</v>
      </c>
      <c r="R2827" s="728"/>
      <c r="S2827" s="746">
        <v>0</v>
      </c>
      <c r="T2827" s="813"/>
      <c r="U2827" s="769">
        <v>0</v>
      </c>
    </row>
    <row r="2828" spans="1:21" ht="14.4" customHeight="1" x14ac:dyDescent="0.3">
      <c r="A2828" s="727">
        <v>32</v>
      </c>
      <c r="B2828" s="728" t="s">
        <v>2677</v>
      </c>
      <c r="C2828" s="728" t="s">
        <v>2683</v>
      </c>
      <c r="D2828" s="811" t="s">
        <v>5087</v>
      </c>
      <c r="E2828" s="812" t="s">
        <v>2717</v>
      </c>
      <c r="F2828" s="728" t="s">
        <v>2678</v>
      </c>
      <c r="G2828" s="728" t="s">
        <v>2773</v>
      </c>
      <c r="H2828" s="728" t="s">
        <v>568</v>
      </c>
      <c r="I2828" s="728" t="s">
        <v>2855</v>
      </c>
      <c r="J2828" s="728" t="s">
        <v>2856</v>
      </c>
      <c r="K2828" s="728" t="s">
        <v>2857</v>
      </c>
      <c r="L2828" s="729">
        <v>21.92</v>
      </c>
      <c r="M2828" s="729">
        <v>131.52000000000001</v>
      </c>
      <c r="N2828" s="728">
        <v>6</v>
      </c>
      <c r="O2828" s="813">
        <v>2</v>
      </c>
      <c r="P2828" s="729">
        <v>87.68</v>
      </c>
      <c r="Q2828" s="746">
        <v>0.66666666666666663</v>
      </c>
      <c r="R2828" s="728">
        <v>4</v>
      </c>
      <c r="S2828" s="746">
        <v>0.66666666666666663</v>
      </c>
      <c r="T2828" s="813">
        <v>1.5</v>
      </c>
      <c r="U2828" s="769">
        <v>0.75</v>
      </c>
    </row>
    <row r="2829" spans="1:21" ht="14.4" customHeight="1" x14ac:dyDescent="0.3">
      <c r="A2829" s="727">
        <v>32</v>
      </c>
      <c r="B2829" s="728" t="s">
        <v>2677</v>
      </c>
      <c r="C2829" s="728" t="s">
        <v>2683</v>
      </c>
      <c r="D2829" s="811" t="s">
        <v>5087</v>
      </c>
      <c r="E2829" s="812" t="s">
        <v>2717</v>
      </c>
      <c r="F2829" s="728" t="s">
        <v>2678</v>
      </c>
      <c r="G2829" s="728" t="s">
        <v>2773</v>
      </c>
      <c r="H2829" s="728" t="s">
        <v>568</v>
      </c>
      <c r="I2829" s="728" t="s">
        <v>2855</v>
      </c>
      <c r="J2829" s="728" t="s">
        <v>2856</v>
      </c>
      <c r="K2829" s="728" t="s">
        <v>2857</v>
      </c>
      <c r="L2829" s="729">
        <v>24.78</v>
      </c>
      <c r="M2829" s="729">
        <v>24.78</v>
      </c>
      <c r="N2829" s="728">
        <v>1</v>
      </c>
      <c r="O2829" s="813">
        <v>0.5</v>
      </c>
      <c r="P2829" s="729">
        <v>24.78</v>
      </c>
      <c r="Q2829" s="746">
        <v>1</v>
      </c>
      <c r="R2829" s="728">
        <v>1</v>
      </c>
      <c r="S2829" s="746">
        <v>1</v>
      </c>
      <c r="T2829" s="813">
        <v>0.5</v>
      </c>
      <c r="U2829" s="769">
        <v>1</v>
      </c>
    </row>
    <row r="2830" spans="1:21" ht="14.4" customHeight="1" x14ac:dyDescent="0.3">
      <c r="A2830" s="727">
        <v>32</v>
      </c>
      <c r="B2830" s="728" t="s">
        <v>2677</v>
      </c>
      <c r="C2830" s="728" t="s">
        <v>2683</v>
      </c>
      <c r="D2830" s="811" t="s">
        <v>5087</v>
      </c>
      <c r="E2830" s="812" t="s">
        <v>2717</v>
      </c>
      <c r="F2830" s="728" t="s">
        <v>2678</v>
      </c>
      <c r="G2830" s="728" t="s">
        <v>2773</v>
      </c>
      <c r="H2830" s="728" t="s">
        <v>568</v>
      </c>
      <c r="I2830" s="728" t="s">
        <v>2774</v>
      </c>
      <c r="J2830" s="728" t="s">
        <v>2775</v>
      </c>
      <c r="K2830" s="728" t="s">
        <v>2776</v>
      </c>
      <c r="L2830" s="729">
        <v>99.11</v>
      </c>
      <c r="M2830" s="729">
        <v>891.99</v>
      </c>
      <c r="N2830" s="728">
        <v>9</v>
      </c>
      <c r="O2830" s="813">
        <v>3.5</v>
      </c>
      <c r="P2830" s="729">
        <v>396.44</v>
      </c>
      <c r="Q2830" s="746">
        <v>0.44444444444444442</v>
      </c>
      <c r="R2830" s="728">
        <v>4</v>
      </c>
      <c r="S2830" s="746">
        <v>0.44444444444444442</v>
      </c>
      <c r="T2830" s="813">
        <v>2</v>
      </c>
      <c r="U2830" s="769">
        <v>0.5714285714285714</v>
      </c>
    </row>
    <row r="2831" spans="1:21" ht="14.4" customHeight="1" x14ac:dyDescent="0.3">
      <c r="A2831" s="727">
        <v>32</v>
      </c>
      <c r="B2831" s="728" t="s">
        <v>2677</v>
      </c>
      <c r="C2831" s="728" t="s">
        <v>2683</v>
      </c>
      <c r="D2831" s="811" t="s">
        <v>5087</v>
      </c>
      <c r="E2831" s="812" t="s">
        <v>2717</v>
      </c>
      <c r="F2831" s="728" t="s">
        <v>2678</v>
      </c>
      <c r="G2831" s="728" t="s">
        <v>2773</v>
      </c>
      <c r="H2831" s="728" t="s">
        <v>568</v>
      </c>
      <c r="I2831" s="728" t="s">
        <v>2774</v>
      </c>
      <c r="J2831" s="728" t="s">
        <v>2775</v>
      </c>
      <c r="K2831" s="728" t="s">
        <v>2776</v>
      </c>
      <c r="L2831" s="729">
        <v>87.67</v>
      </c>
      <c r="M2831" s="729">
        <v>526.02</v>
      </c>
      <c r="N2831" s="728">
        <v>6</v>
      </c>
      <c r="O2831" s="813">
        <v>2</v>
      </c>
      <c r="P2831" s="729">
        <v>263.01</v>
      </c>
      <c r="Q2831" s="746">
        <v>0.5</v>
      </c>
      <c r="R2831" s="728">
        <v>3</v>
      </c>
      <c r="S2831" s="746">
        <v>0.5</v>
      </c>
      <c r="T2831" s="813">
        <v>0.5</v>
      </c>
      <c r="U2831" s="769">
        <v>0.25</v>
      </c>
    </row>
    <row r="2832" spans="1:21" ht="14.4" customHeight="1" x14ac:dyDescent="0.3">
      <c r="A2832" s="727">
        <v>32</v>
      </c>
      <c r="B2832" s="728" t="s">
        <v>2677</v>
      </c>
      <c r="C2832" s="728" t="s">
        <v>2683</v>
      </c>
      <c r="D2832" s="811" t="s">
        <v>5087</v>
      </c>
      <c r="E2832" s="812" t="s">
        <v>2717</v>
      </c>
      <c r="F2832" s="728" t="s">
        <v>2678</v>
      </c>
      <c r="G2832" s="728" t="s">
        <v>3023</v>
      </c>
      <c r="H2832" s="728" t="s">
        <v>568</v>
      </c>
      <c r="I2832" s="728" t="s">
        <v>3830</v>
      </c>
      <c r="J2832" s="728" t="s">
        <v>3025</v>
      </c>
      <c r="K2832" s="728" t="s">
        <v>3831</v>
      </c>
      <c r="L2832" s="729">
        <v>115.27</v>
      </c>
      <c r="M2832" s="729">
        <v>115.27</v>
      </c>
      <c r="N2832" s="728">
        <v>1</v>
      </c>
      <c r="O2832" s="813">
        <v>0.5</v>
      </c>
      <c r="P2832" s="729">
        <v>115.27</v>
      </c>
      <c r="Q2832" s="746">
        <v>1</v>
      </c>
      <c r="R2832" s="728">
        <v>1</v>
      </c>
      <c r="S2832" s="746">
        <v>1</v>
      </c>
      <c r="T2832" s="813">
        <v>0.5</v>
      </c>
      <c r="U2832" s="769">
        <v>1</v>
      </c>
    </row>
    <row r="2833" spans="1:21" ht="14.4" customHeight="1" x14ac:dyDescent="0.3">
      <c r="A2833" s="727">
        <v>32</v>
      </c>
      <c r="B2833" s="728" t="s">
        <v>2677</v>
      </c>
      <c r="C2833" s="728" t="s">
        <v>2683</v>
      </c>
      <c r="D2833" s="811" t="s">
        <v>5087</v>
      </c>
      <c r="E2833" s="812" t="s">
        <v>2717</v>
      </c>
      <c r="F2833" s="728" t="s">
        <v>2678</v>
      </c>
      <c r="G2833" s="728" t="s">
        <v>3023</v>
      </c>
      <c r="H2833" s="728" t="s">
        <v>568</v>
      </c>
      <c r="I2833" s="728" t="s">
        <v>3830</v>
      </c>
      <c r="J2833" s="728" t="s">
        <v>3025</v>
      </c>
      <c r="K2833" s="728" t="s">
        <v>3831</v>
      </c>
      <c r="L2833" s="729">
        <v>64.5</v>
      </c>
      <c r="M2833" s="729">
        <v>129</v>
      </c>
      <c r="N2833" s="728">
        <v>2</v>
      </c>
      <c r="O2833" s="813">
        <v>0.5</v>
      </c>
      <c r="P2833" s="729"/>
      <c r="Q2833" s="746">
        <v>0</v>
      </c>
      <c r="R2833" s="728"/>
      <c r="S2833" s="746">
        <v>0</v>
      </c>
      <c r="T2833" s="813"/>
      <c r="U2833" s="769">
        <v>0</v>
      </c>
    </row>
    <row r="2834" spans="1:21" ht="14.4" customHeight="1" x14ac:dyDescent="0.3">
      <c r="A2834" s="727">
        <v>32</v>
      </c>
      <c r="B2834" s="728" t="s">
        <v>2677</v>
      </c>
      <c r="C2834" s="728" t="s">
        <v>2683</v>
      </c>
      <c r="D2834" s="811" t="s">
        <v>5087</v>
      </c>
      <c r="E2834" s="812" t="s">
        <v>2717</v>
      </c>
      <c r="F2834" s="728" t="s">
        <v>2678</v>
      </c>
      <c r="G2834" s="728" t="s">
        <v>3023</v>
      </c>
      <c r="H2834" s="728" t="s">
        <v>568</v>
      </c>
      <c r="I2834" s="728" t="s">
        <v>4810</v>
      </c>
      <c r="J2834" s="728" t="s">
        <v>3025</v>
      </c>
      <c r="K2834" s="728" t="s">
        <v>4811</v>
      </c>
      <c r="L2834" s="729">
        <v>28.81</v>
      </c>
      <c r="M2834" s="729">
        <v>288.09999999999997</v>
      </c>
      <c r="N2834" s="728">
        <v>10</v>
      </c>
      <c r="O2834" s="813">
        <v>0.5</v>
      </c>
      <c r="P2834" s="729">
        <v>288.09999999999997</v>
      </c>
      <c r="Q2834" s="746">
        <v>1</v>
      </c>
      <c r="R2834" s="728">
        <v>10</v>
      </c>
      <c r="S2834" s="746">
        <v>1</v>
      </c>
      <c r="T2834" s="813">
        <v>0.5</v>
      </c>
      <c r="U2834" s="769">
        <v>1</v>
      </c>
    </row>
    <row r="2835" spans="1:21" ht="14.4" customHeight="1" x14ac:dyDescent="0.3">
      <c r="A2835" s="727">
        <v>32</v>
      </c>
      <c r="B2835" s="728" t="s">
        <v>2677</v>
      </c>
      <c r="C2835" s="728" t="s">
        <v>2683</v>
      </c>
      <c r="D2835" s="811" t="s">
        <v>5087</v>
      </c>
      <c r="E2835" s="812" t="s">
        <v>2717</v>
      </c>
      <c r="F2835" s="728" t="s">
        <v>2678</v>
      </c>
      <c r="G2835" s="728" t="s">
        <v>2858</v>
      </c>
      <c r="H2835" s="728" t="s">
        <v>568</v>
      </c>
      <c r="I2835" s="728" t="s">
        <v>2859</v>
      </c>
      <c r="J2835" s="728" t="s">
        <v>2860</v>
      </c>
      <c r="K2835" s="728" t="s">
        <v>2861</v>
      </c>
      <c r="L2835" s="729">
        <v>0</v>
      </c>
      <c r="M2835" s="729">
        <v>0</v>
      </c>
      <c r="N2835" s="728">
        <v>3</v>
      </c>
      <c r="O2835" s="813">
        <v>0.5</v>
      </c>
      <c r="P2835" s="729"/>
      <c r="Q2835" s="746"/>
      <c r="R2835" s="728"/>
      <c r="S2835" s="746">
        <v>0</v>
      </c>
      <c r="T2835" s="813"/>
      <c r="U2835" s="769">
        <v>0</v>
      </c>
    </row>
    <row r="2836" spans="1:21" ht="14.4" customHeight="1" x14ac:dyDescent="0.3">
      <c r="A2836" s="727">
        <v>32</v>
      </c>
      <c r="B2836" s="728" t="s">
        <v>2677</v>
      </c>
      <c r="C2836" s="728" t="s">
        <v>2683</v>
      </c>
      <c r="D2836" s="811" t="s">
        <v>5087</v>
      </c>
      <c r="E2836" s="812" t="s">
        <v>2717</v>
      </c>
      <c r="F2836" s="728" t="s">
        <v>2678</v>
      </c>
      <c r="G2836" s="728" t="s">
        <v>2862</v>
      </c>
      <c r="H2836" s="728" t="s">
        <v>568</v>
      </c>
      <c r="I2836" s="728" t="s">
        <v>2863</v>
      </c>
      <c r="J2836" s="728" t="s">
        <v>2864</v>
      </c>
      <c r="K2836" s="728" t="s">
        <v>2865</v>
      </c>
      <c r="L2836" s="729">
        <v>181.04</v>
      </c>
      <c r="M2836" s="729">
        <v>3258.72</v>
      </c>
      <c r="N2836" s="728">
        <v>18</v>
      </c>
      <c r="O2836" s="813">
        <v>9.5</v>
      </c>
      <c r="P2836" s="729">
        <v>1267.28</v>
      </c>
      <c r="Q2836" s="746">
        <v>0.3888888888888889</v>
      </c>
      <c r="R2836" s="728">
        <v>7</v>
      </c>
      <c r="S2836" s="746">
        <v>0.3888888888888889</v>
      </c>
      <c r="T2836" s="813">
        <v>2.5</v>
      </c>
      <c r="U2836" s="769">
        <v>0.26315789473684209</v>
      </c>
    </row>
    <row r="2837" spans="1:21" ht="14.4" customHeight="1" x14ac:dyDescent="0.3">
      <c r="A2837" s="727">
        <v>32</v>
      </c>
      <c r="B2837" s="728" t="s">
        <v>2677</v>
      </c>
      <c r="C2837" s="728" t="s">
        <v>2683</v>
      </c>
      <c r="D2837" s="811" t="s">
        <v>5087</v>
      </c>
      <c r="E2837" s="812" t="s">
        <v>2717</v>
      </c>
      <c r="F2837" s="728" t="s">
        <v>2678</v>
      </c>
      <c r="G2837" s="728" t="s">
        <v>2862</v>
      </c>
      <c r="H2837" s="728" t="s">
        <v>568</v>
      </c>
      <c r="I2837" s="728" t="s">
        <v>3099</v>
      </c>
      <c r="J2837" s="728" t="s">
        <v>2864</v>
      </c>
      <c r="K2837" s="728" t="s">
        <v>3028</v>
      </c>
      <c r="L2837" s="729">
        <v>0</v>
      </c>
      <c r="M2837" s="729">
        <v>0</v>
      </c>
      <c r="N2837" s="728">
        <v>1</v>
      </c>
      <c r="O2837" s="813">
        <v>0.5</v>
      </c>
      <c r="P2837" s="729">
        <v>0</v>
      </c>
      <c r="Q2837" s="746"/>
      <c r="R2837" s="728">
        <v>1</v>
      </c>
      <c r="S2837" s="746">
        <v>1</v>
      </c>
      <c r="T2837" s="813">
        <v>0.5</v>
      </c>
      <c r="U2837" s="769">
        <v>1</v>
      </c>
    </row>
    <row r="2838" spans="1:21" ht="14.4" customHeight="1" x14ac:dyDescent="0.3">
      <c r="A2838" s="727">
        <v>32</v>
      </c>
      <c r="B2838" s="728" t="s">
        <v>2677</v>
      </c>
      <c r="C2838" s="728" t="s">
        <v>2683</v>
      </c>
      <c r="D2838" s="811" t="s">
        <v>5087</v>
      </c>
      <c r="E2838" s="812" t="s">
        <v>2717</v>
      </c>
      <c r="F2838" s="728" t="s">
        <v>2678</v>
      </c>
      <c r="G2838" s="728" t="s">
        <v>2862</v>
      </c>
      <c r="H2838" s="728" t="s">
        <v>568</v>
      </c>
      <c r="I2838" s="728" t="s">
        <v>3027</v>
      </c>
      <c r="J2838" s="728" t="s">
        <v>2864</v>
      </c>
      <c r="K2838" s="728" t="s">
        <v>3028</v>
      </c>
      <c r="L2838" s="729">
        <v>0</v>
      </c>
      <c r="M2838" s="729">
        <v>0</v>
      </c>
      <c r="N2838" s="728">
        <v>3</v>
      </c>
      <c r="O2838" s="813">
        <v>2</v>
      </c>
      <c r="P2838" s="729">
        <v>0</v>
      </c>
      <c r="Q2838" s="746"/>
      <c r="R2838" s="728">
        <v>1</v>
      </c>
      <c r="S2838" s="746">
        <v>0.33333333333333331</v>
      </c>
      <c r="T2838" s="813">
        <v>1</v>
      </c>
      <c r="U2838" s="769">
        <v>0.5</v>
      </c>
    </row>
    <row r="2839" spans="1:21" ht="14.4" customHeight="1" x14ac:dyDescent="0.3">
      <c r="A2839" s="727">
        <v>32</v>
      </c>
      <c r="B2839" s="728" t="s">
        <v>2677</v>
      </c>
      <c r="C2839" s="728" t="s">
        <v>2683</v>
      </c>
      <c r="D2839" s="811" t="s">
        <v>5087</v>
      </c>
      <c r="E2839" s="812" t="s">
        <v>2717</v>
      </c>
      <c r="F2839" s="728" t="s">
        <v>2678</v>
      </c>
      <c r="G2839" s="728" t="s">
        <v>3835</v>
      </c>
      <c r="H2839" s="728" t="s">
        <v>568</v>
      </c>
      <c r="I2839" s="728" t="s">
        <v>3891</v>
      </c>
      <c r="J2839" s="728" t="s">
        <v>3890</v>
      </c>
      <c r="K2839" s="728" t="s">
        <v>3892</v>
      </c>
      <c r="L2839" s="729">
        <v>0</v>
      </c>
      <c r="M2839" s="729">
        <v>0</v>
      </c>
      <c r="N2839" s="728">
        <v>1</v>
      </c>
      <c r="O2839" s="813">
        <v>1</v>
      </c>
      <c r="P2839" s="729">
        <v>0</v>
      </c>
      <c r="Q2839" s="746"/>
      <c r="R2839" s="728">
        <v>1</v>
      </c>
      <c r="S2839" s="746">
        <v>1</v>
      </c>
      <c r="T2839" s="813">
        <v>1</v>
      </c>
      <c r="U2839" s="769">
        <v>1</v>
      </c>
    </row>
    <row r="2840" spans="1:21" ht="14.4" customHeight="1" x14ac:dyDescent="0.3">
      <c r="A2840" s="727">
        <v>32</v>
      </c>
      <c r="B2840" s="728" t="s">
        <v>2677</v>
      </c>
      <c r="C2840" s="728" t="s">
        <v>2683</v>
      </c>
      <c r="D2840" s="811" t="s">
        <v>5087</v>
      </c>
      <c r="E2840" s="812" t="s">
        <v>2717</v>
      </c>
      <c r="F2840" s="728" t="s">
        <v>2678</v>
      </c>
      <c r="G2840" s="728" t="s">
        <v>4153</v>
      </c>
      <c r="H2840" s="728" t="s">
        <v>568</v>
      </c>
      <c r="I2840" s="728" t="s">
        <v>4154</v>
      </c>
      <c r="J2840" s="728" t="s">
        <v>4155</v>
      </c>
      <c r="K2840" s="728" t="s">
        <v>4156</v>
      </c>
      <c r="L2840" s="729">
        <v>257.14</v>
      </c>
      <c r="M2840" s="729">
        <v>514.28</v>
      </c>
      <c r="N2840" s="728">
        <v>2</v>
      </c>
      <c r="O2840" s="813">
        <v>1.5</v>
      </c>
      <c r="P2840" s="729">
        <v>257.14</v>
      </c>
      <c r="Q2840" s="746">
        <v>0.5</v>
      </c>
      <c r="R2840" s="728">
        <v>1</v>
      </c>
      <c r="S2840" s="746">
        <v>0.5</v>
      </c>
      <c r="T2840" s="813">
        <v>1</v>
      </c>
      <c r="U2840" s="769">
        <v>0.66666666666666663</v>
      </c>
    </row>
    <row r="2841" spans="1:21" ht="14.4" customHeight="1" x14ac:dyDescent="0.3">
      <c r="A2841" s="727">
        <v>32</v>
      </c>
      <c r="B2841" s="728" t="s">
        <v>2677</v>
      </c>
      <c r="C2841" s="728" t="s">
        <v>2683</v>
      </c>
      <c r="D2841" s="811" t="s">
        <v>5087</v>
      </c>
      <c r="E2841" s="812" t="s">
        <v>2717</v>
      </c>
      <c r="F2841" s="728" t="s">
        <v>2678</v>
      </c>
      <c r="G2841" s="728" t="s">
        <v>2930</v>
      </c>
      <c r="H2841" s="728" t="s">
        <v>661</v>
      </c>
      <c r="I2841" s="728" t="s">
        <v>2326</v>
      </c>
      <c r="J2841" s="728" t="s">
        <v>2327</v>
      </c>
      <c r="K2841" s="728" t="s">
        <v>2328</v>
      </c>
      <c r="L2841" s="729">
        <v>0</v>
      </c>
      <c r="M2841" s="729">
        <v>0</v>
      </c>
      <c r="N2841" s="728">
        <v>3</v>
      </c>
      <c r="O2841" s="813">
        <v>1</v>
      </c>
      <c r="P2841" s="729">
        <v>0</v>
      </c>
      <c r="Q2841" s="746"/>
      <c r="R2841" s="728">
        <v>3</v>
      </c>
      <c r="S2841" s="746">
        <v>1</v>
      </c>
      <c r="T2841" s="813">
        <v>1</v>
      </c>
      <c r="U2841" s="769">
        <v>1</v>
      </c>
    </row>
    <row r="2842" spans="1:21" ht="14.4" customHeight="1" x14ac:dyDescent="0.3">
      <c r="A2842" s="727">
        <v>32</v>
      </c>
      <c r="B2842" s="728" t="s">
        <v>2677</v>
      </c>
      <c r="C2842" s="728" t="s">
        <v>2683</v>
      </c>
      <c r="D2842" s="811" t="s">
        <v>5087</v>
      </c>
      <c r="E2842" s="812" t="s">
        <v>2717</v>
      </c>
      <c r="F2842" s="728" t="s">
        <v>2678</v>
      </c>
      <c r="G2842" s="728" t="s">
        <v>2866</v>
      </c>
      <c r="H2842" s="728" t="s">
        <v>568</v>
      </c>
      <c r="I2842" s="728" t="s">
        <v>2931</v>
      </c>
      <c r="J2842" s="728" t="s">
        <v>1288</v>
      </c>
      <c r="K2842" s="728" t="s">
        <v>2932</v>
      </c>
      <c r="L2842" s="729">
        <v>210.38</v>
      </c>
      <c r="M2842" s="729">
        <v>210.38</v>
      </c>
      <c r="N2842" s="728">
        <v>1</v>
      </c>
      <c r="O2842" s="813">
        <v>1</v>
      </c>
      <c r="P2842" s="729"/>
      <c r="Q2842" s="746">
        <v>0</v>
      </c>
      <c r="R2842" s="728"/>
      <c r="S2842" s="746">
        <v>0</v>
      </c>
      <c r="T2842" s="813"/>
      <c r="U2842" s="769">
        <v>0</v>
      </c>
    </row>
    <row r="2843" spans="1:21" ht="14.4" customHeight="1" x14ac:dyDescent="0.3">
      <c r="A2843" s="727">
        <v>32</v>
      </c>
      <c r="B2843" s="728" t="s">
        <v>2677</v>
      </c>
      <c r="C2843" s="728" t="s">
        <v>2683</v>
      </c>
      <c r="D2843" s="811" t="s">
        <v>5087</v>
      </c>
      <c r="E2843" s="812" t="s">
        <v>2717</v>
      </c>
      <c r="F2843" s="728" t="s">
        <v>2678</v>
      </c>
      <c r="G2843" s="728" t="s">
        <v>2777</v>
      </c>
      <c r="H2843" s="728" t="s">
        <v>568</v>
      </c>
      <c r="I2843" s="728" t="s">
        <v>2778</v>
      </c>
      <c r="J2843" s="728" t="s">
        <v>1431</v>
      </c>
      <c r="K2843" s="728" t="s">
        <v>2779</v>
      </c>
      <c r="L2843" s="729">
        <v>66.88</v>
      </c>
      <c r="M2843" s="729">
        <v>66.88</v>
      </c>
      <c r="N2843" s="728">
        <v>1</v>
      </c>
      <c r="O2843" s="813">
        <v>0.5</v>
      </c>
      <c r="P2843" s="729">
        <v>66.88</v>
      </c>
      <c r="Q2843" s="746">
        <v>1</v>
      </c>
      <c r="R2843" s="728">
        <v>1</v>
      </c>
      <c r="S2843" s="746">
        <v>1</v>
      </c>
      <c r="T2843" s="813">
        <v>0.5</v>
      </c>
      <c r="U2843" s="769">
        <v>1</v>
      </c>
    </row>
    <row r="2844" spans="1:21" ht="14.4" customHeight="1" x14ac:dyDescent="0.3">
      <c r="A2844" s="727">
        <v>32</v>
      </c>
      <c r="B2844" s="728" t="s">
        <v>2677</v>
      </c>
      <c r="C2844" s="728" t="s">
        <v>2683</v>
      </c>
      <c r="D2844" s="811" t="s">
        <v>5087</v>
      </c>
      <c r="E2844" s="812" t="s">
        <v>2717</v>
      </c>
      <c r="F2844" s="728" t="s">
        <v>2678</v>
      </c>
      <c r="G2844" s="728" t="s">
        <v>2777</v>
      </c>
      <c r="H2844" s="728" t="s">
        <v>568</v>
      </c>
      <c r="I2844" s="728" t="s">
        <v>2871</v>
      </c>
      <c r="J2844" s="728" t="s">
        <v>722</v>
      </c>
      <c r="K2844" s="728" t="s">
        <v>2872</v>
      </c>
      <c r="L2844" s="729">
        <v>59.56</v>
      </c>
      <c r="M2844" s="729">
        <v>59.56</v>
      </c>
      <c r="N2844" s="728">
        <v>1</v>
      </c>
      <c r="O2844" s="813">
        <v>0.5</v>
      </c>
      <c r="P2844" s="729">
        <v>59.56</v>
      </c>
      <c r="Q2844" s="746">
        <v>1</v>
      </c>
      <c r="R2844" s="728">
        <v>1</v>
      </c>
      <c r="S2844" s="746">
        <v>1</v>
      </c>
      <c r="T2844" s="813">
        <v>0.5</v>
      </c>
      <c r="U2844" s="769">
        <v>1</v>
      </c>
    </row>
    <row r="2845" spans="1:21" ht="14.4" customHeight="1" x14ac:dyDescent="0.3">
      <c r="A2845" s="727">
        <v>32</v>
      </c>
      <c r="B2845" s="728" t="s">
        <v>2677</v>
      </c>
      <c r="C2845" s="728" t="s">
        <v>2683</v>
      </c>
      <c r="D2845" s="811" t="s">
        <v>5087</v>
      </c>
      <c r="E2845" s="812" t="s">
        <v>2717</v>
      </c>
      <c r="F2845" s="728" t="s">
        <v>2678</v>
      </c>
      <c r="G2845" s="728" t="s">
        <v>4631</v>
      </c>
      <c r="H2845" s="728" t="s">
        <v>568</v>
      </c>
      <c r="I2845" s="728" t="s">
        <v>4632</v>
      </c>
      <c r="J2845" s="728" t="s">
        <v>4633</v>
      </c>
      <c r="K2845" s="728" t="s">
        <v>4634</v>
      </c>
      <c r="L2845" s="729">
        <v>186.27</v>
      </c>
      <c r="M2845" s="729">
        <v>558.81000000000006</v>
      </c>
      <c r="N2845" s="728">
        <v>3</v>
      </c>
      <c r="O2845" s="813">
        <v>2</v>
      </c>
      <c r="P2845" s="729">
        <v>372.54</v>
      </c>
      <c r="Q2845" s="746">
        <v>0.66666666666666663</v>
      </c>
      <c r="R2845" s="728">
        <v>2</v>
      </c>
      <c r="S2845" s="746">
        <v>0.66666666666666663</v>
      </c>
      <c r="T2845" s="813">
        <v>1</v>
      </c>
      <c r="U2845" s="769">
        <v>0.5</v>
      </c>
    </row>
    <row r="2846" spans="1:21" ht="14.4" customHeight="1" x14ac:dyDescent="0.3">
      <c r="A2846" s="727">
        <v>32</v>
      </c>
      <c r="B2846" s="728" t="s">
        <v>2677</v>
      </c>
      <c r="C2846" s="728" t="s">
        <v>2683</v>
      </c>
      <c r="D2846" s="811" t="s">
        <v>5087</v>
      </c>
      <c r="E2846" s="812" t="s">
        <v>2717</v>
      </c>
      <c r="F2846" s="728" t="s">
        <v>2678</v>
      </c>
      <c r="G2846" s="728" t="s">
        <v>2873</v>
      </c>
      <c r="H2846" s="728" t="s">
        <v>568</v>
      </c>
      <c r="I2846" s="728" t="s">
        <v>3106</v>
      </c>
      <c r="J2846" s="728" t="s">
        <v>3107</v>
      </c>
      <c r="K2846" s="728" t="s">
        <v>3108</v>
      </c>
      <c r="L2846" s="729">
        <v>31.32</v>
      </c>
      <c r="M2846" s="729">
        <v>62.64</v>
      </c>
      <c r="N2846" s="728">
        <v>2</v>
      </c>
      <c r="O2846" s="813">
        <v>1</v>
      </c>
      <c r="P2846" s="729"/>
      <c r="Q2846" s="746">
        <v>0</v>
      </c>
      <c r="R2846" s="728"/>
      <c r="S2846" s="746">
        <v>0</v>
      </c>
      <c r="T2846" s="813"/>
      <c r="U2846" s="769">
        <v>0</v>
      </c>
    </row>
    <row r="2847" spans="1:21" ht="14.4" customHeight="1" x14ac:dyDescent="0.3">
      <c r="A2847" s="727">
        <v>32</v>
      </c>
      <c r="B2847" s="728" t="s">
        <v>2677</v>
      </c>
      <c r="C2847" s="728" t="s">
        <v>2683</v>
      </c>
      <c r="D2847" s="811" t="s">
        <v>5087</v>
      </c>
      <c r="E2847" s="812" t="s">
        <v>2717</v>
      </c>
      <c r="F2847" s="728" t="s">
        <v>2678</v>
      </c>
      <c r="G2847" s="728" t="s">
        <v>3578</v>
      </c>
      <c r="H2847" s="728" t="s">
        <v>568</v>
      </c>
      <c r="I2847" s="728" t="s">
        <v>4812</v>
      </c>
      <c r="J2847" s="728" t="s">
        <v>4813</v>
      </c>
      <c r="K2847" s="728" t="s">
        <v>4814</v>
      </c>
      <c r="L2847" s="729">
        <v>25.12</v>
      </c>
      <c r="M2847" s="729">
        <v>25.12</v>
      </c>
      <c r="N2847" s="728">
        <v>1</v>
      </c>
      <c r="O2847" s="813">
        <v>0.5</v>
      </c>
      <c r="P2847" s="729">
        <v>25.12</v>
      </c>
      <c r="Q2847" s="746">
        <v>1</v>
      </c>
      <c r="R2847" s="728">
        <v>1</v>
      </c>
      <c r="S2847" s="746">
        <v>1</v>
      </c>
      <c r="T2847" s="813">
        <v>0.5</v>
      </c>
      <c r="U2847" s="769">
        <v>1</v>
      </c>
    </row>
    <row r="2848" spans="1:21" ht="14.4" customHeight="1" x14ac:dyDescent="0.3">
      <c r="A2848" s="727">
        <v>32</v>
      </c>
      <c r="B2848" s="728" t="s">
        <v>2677</v>
      </c>
      <c r="C2848" s="728" t="s">
        <v>2683</v>
      </c>
      <c r="D2848" s="811" t="s">
        <v>5087</v>
      </c>
      <c r="E2848" s="812" t="s">
        <v>2717</v>
      </c>
      <c r="F2848" s="728" t="s">
        <v>2678</v>
      </c>
      <c r="G2848" s="728" t="s">
        <v>3843</v>
      </c>
      <c r="H2848" s="728" t="s">
        <v>568</v>
      </c>
      <c r="I2848" s="728" t="s">
        <v>3844</v>
      </c>
      <c r="J2848" s="728" t="s">
        <v>880</v>
      </c>
      <c r="K2848" s="728" t="s">
        <v>3845</v>
      </c>
      <c r="L2848" s="729">
        <v>79.069999999999993</v>
      </c>
      <c r="M2848" s="729">
        <v>790.69999999999993</v>
      </c>
      <c r="N2848" s="728">
        <v>10</v>
      </c>
      <c r="O2848" s="813">
        <v>6</v>
      </c>
      <c r="P2848" s="729">
        <v>474.41999999999996</v>
      </c>
      <c r="Q2848" s="746">
        <v>0.6</v>
      </c>
      <c r="R2848" s="728">
        <v>6</v>
      </c>
      <c r="S2848" s="746">
        <v>0.6</v>
      </c>
      <c r="T2848" s="813">
        <v>2.5</v>
      </c>
      <c r="U2848" s="769">
        <v>0.41666666666666669</v>
      </c>
    </row>
    <row r="2849" spans="1:21" ht="14.4" customHeight="1" x14ac:dyDescent="0.3">
      <c r="A2849" s="727">
        <v>32</v>
      </c>
      <c r="B2849" s="728" t="s">
        <v>2677</v>
      </c>
      <c r="C2849" s="728" t="s">
        <v>2683</v>
      </c>
      <c r="D2849" s="811" t="s">
        <v>5087</v>
      </c>
      <c r="E2849" s="812" t="s">
        <v>2717</v>
      </c>
      <c r="F2849" s="728" t="s">
        <v>2678</v>
      </c>
      <c r="G2849" s="728" t="s">
        <v>3244</v>
      </c>
      <c r="H2849" s="728" t="s">
        <v>568</v>
      </c>
      <c r="I2849" s="728" t="s">
        <v>3247</v>
      </c>
      <c r="J2849" s="728" t="s">
        <v>3248</v>
      </c>
      <c r="K2849" s="728" t="s">
        <v>3249</v>
      </c>
      <c r="L2849" s="729">
        <v>151.62</v>
      </c>
      <c r="M2849" s="729">
        <v>303.24</v>
      </c>
      <c r="N2849" s="728">
        <v>2</v>
      </c>
      <c r="O2849" s="813">
        <v>1</v>
      </c>
      <c r="P2849" s="729">
        <v>303.24</v>
      </c>
      <c r="Q2849" s="746">
        <v>1</v>
      </c>
      <c r="R2849" s="728">
        <v>2</v>
      </c>
      <c r="S2849" s="746">
        <v>1</v>
      </c>
      <c r="T2849" s="813">
        <v>1</v>
      </c>
      <c r="U2849" s="769">
        <v>1</v>
      </c>
    </row>
    <row r="2850" spans="1:21" ht="14.4" customHeight="1" x14ac:dyDescent="0.3">
      <c r="A2850" s="727">
        <v>32</v>
      </c>
      <c r="B2850" s="728" t="s">
        <v>2677</v>
      </c>
      <c r="C2850" s="728" t="s">
        <v>2683</v>
      </c>
      <c r="D2850" s="811" t="s">
        <v>5087</v>
      </c>
      <c r="E2850" s="812" t="s">
        <v>2717</v>
      </c>
      <c r="F2850" s="728" t="s">
        <v>2678</v>
      </c>
      <c r="G2850" s="728" t="s">
        <v>3244</v>
      </c>
      <c r="H2850" s="728" t="s">
        <v>568</v>
      </c>
      <c r="I2850" s="728" t="s">
        <v>3408</v>
      </c>
      <c r="J2850" s="728" t="s">
        <v>3248</v>
      </c>
      <c r="K2850" s="728" t="s">
        <v>3409</v>
      </c>
      <c r="L2850" s="729">
        <v>296.55</v>
      </c>
      <c r="M2850" s="729">
        <v>296.55</v>
      </c>
      <c r="N2850" s="728">
        <v>1</v>
      </c>
      <c r="O2850" s="813">
        <v>1</v>
      </c>
      <c r="P2850" s="729">
        <v>296.55</v>
      </c>
      <c r="Q2850" s="746">
        <v>1</v>
      </c>
      <c r="R2850" s="728">
        <v>1</v>
      </c>
      <c r="S2850" s="746">
        <v>1</v>
      </c>
      <c r="T2850" s="813">
        <v>1</v>
      </c>
      <c r="U2850" s="769">
        <v>1</v>
      </c>
    </row>
    <row r="2851" spans="1:21" ht="14.4" customHeight="1" x14ac:dyDescent="0.3">
      <c r="A2851" s="727">
        <v>32</v>
      </c>
      <c r="B2851" s="728" t="s">
        <v>2677</v>
      </c>
      <c r="C2851" s="728" t="s">
        <v>2683</v>
      </c>
      <c r="D2851" s="811" t="s">
        <v>5087</v>
      </c>
      <c r="E2851" s="812" t="s">
        <v>2717</v>
      </c>
      <c r="F2851" s="728" t="s">
        <v>2678</v>
      </c>
      <c r="G2851" s="728" t="s">
        <v>2876</v>
      </c>
      <c r="H2851" s="728" t="s">
        <v>661</v>
      </c>
      <c r="I2851" s="728" t="s">
        <v>2442</v>
      </c>
      <c r="J2851" s="728" t="s">
        <v>2443</v>
      </c>
      <c r="K2851" s="728" t="s">
        <v>2444</v>
      </c>
      <c r="L2851" s="729">
        <v>10325.280000000001</v>
      </c>
      <c r="M2851" s="729">
        <v>51626.400000000001</v>
      </c>
      <c r="N2851" s="728">
        <v>5</v>
      </c>
      <c r="O2851" s="813">
        <v>1</v>
      </c>
      <c r="P2851" s="729">
        <v>51626.400000000001</v>
      </c>
      <c r="Q2851" s="746">
        <v>1</v>
      </c>
      <c r="R2851" s="728">
        <v>5</v>
      </c>
      <c r="S2851" s="746">
        <v>1</v>
      </c>
      <c r="T2851" s="813">
        <v>1</v>
      </c>
      <c r="U2851" s="769">
        <v>1</v>
      </c>
    </row>
    <row r="2852" spans="1:21" ht="14.4" customHeight="1" x14ac:dyDescent="0.3">
      <c r="A2852" s="727">
        <v>32</v>
      </c>
      <c r="B2852" s="728" t="s">
        <v>2677</v>
      </c>
      <c r="C2852" s="728" t="s">
        <v>2683</v>
      </c>
      <c r="D2852" s="811" t="s">
        <v>5087</v>
      </c>
      <c r="E2852" s="812" t="s">
        <v>2717</v>
      </c>
      <c r="F2852" s="728" t="s">
        <v>2678</v>
      </c>
      <c r="G2852" s="728" t="s">
        <v>1303</v>
      </c>
      <c r="H2852" s="728" t="s">
        <v>661</v>
      </c>
      <c r="I2852" s="728" t="s">
        <v>2130</v>
      </c>
      <c r="J2852" s="728" t="s">
        <v>2131</v>
      </c>
      <c r="K2852" s="728" t="s">
        <v>2132</v>
      </c>
      <c r="L2852" s="729">
        <v>120.61</v>
      </c>
      <c r="M2852" s="729">
        <v>120.61</v>
      </c>
      <c r="N2852" s="728">
        <v>1</v>
      </c>
      <c r="O2852" s="813">
        <v>0.5</v>
      </c>
      <c r="P2852" s="729"/>
      <c r="Q2852" s="746">
        <v>0</v>
      </c>
      <c r="R2852" s="728"/>
      <c r="S2852" s="746">
        <v>0</v>
      </c>
      <c r="T2852" s="813"/>
      <c r="U2852" s="769">
        <v>0</v>
      </c>
    </row>
    <row r="2853" spans="1:21" ht="14.4" customHeight="1" x14ac:dyDescent="0.3">
      <c r="A2853" s="727">
        <v>32</v>
      </c>
      <c r="B2853" s="728" t="s">
        <v>2677</v>
      </c>
      <c r="C2853" s="728" t="s">
        <v>2683</v>
      </c>
      <c r="D2853" s="811" t="s">
        <v>5087</v>
      </c>
      <c r="E2853" s="812" t="s">
        <v>2717</v>
      </c>
      <c r="F2853" s="728" t="s">
        <v>2678</v>
      </c>
      <c r="G2853" s="728" t="s">
        <v>2877</v>
      </c>
      <c r="H2853" s="728" t="s">
        <v>661</v>
      </c>
      <c r="I2853" s="728" t="s">
        <v>2359</v>
      </c>
      <c r="J2853" s="728" t="s">
        <v>1325</v>
      </c>
      <c r="K2853" s="728" t="s">
        <v>2360</v>
      </c>
      <c r="L2853" s="729">
        <v>0</v>
      </c>
      <c r="M2853" s="729">
        <v>0</v>
      </c>
      <c r="N2853" s="728">
        <v>9</v>
      </c>
      <c r="O2853" s="813">
        <v>3.5</v>
      </c>
      <c r="P2853" s="729">
        <v>0</v>
      </c>
      <c r="Q2853" s="746"/>
      <c r="R2853" s="728">
        <v>5</v>
      </c>
      <c r="S2853" s="746">
        <v>0.55555555555555558</v>
      </c>
      <c r="T2853" s="813">
        <v>2.5</v>
      </c>
      <c r="U2853" s="769">
        <v>0.7142857142857143</v>
      </c>
    </row>
    <row r="2854" spans="1:21" ht="14.4" customHeight="1" x14ac:dyDescent="0.3">
      <c r="A2854" s="727">
        <v>32</v>
      </c>
      <c r="B2854" s="728" t="s">
        <v>2677</v>
      </c>
      <c r="C2854" s="728" t="s">
        <v>2683</v>
      </c>
      <c r="D2854" s="811" t="s">
        <v>5087</v>
      </c>
      <c r="E2854" s="812" t="s">
        <v>2717</v>
      </c>
      <c r="F2854" s="728" t="s">
        <v>2678</v>
      </c>
      <c r="G2854" s="728" t="s">
        <v>2877</v>
      </c>
      <c r="H2854" s="728" t="s">
        <v>568</v>
      </c>
      <c r="I2854" s="728" t="s">
        <v>3413</v>
      </c>
      <c r="J2854" s="728" t="s">
        <v>3414</v>
      </c>
      <c r="K2854" s="728" t="s">
        <v>2358</v>
      </c>
      <c r="L2854" s="729">
        <v>0</v>
      </c>
      <c r="M2854" s="729">
        <v>0</v>
      </c>
      <c r="N2854" s="728">
        <v>3</v>
      </c>
      <c r="O2854" s="813">
        <v>1</v>
      </c>
      <c r="P2854" s="729">
        <v>0</v>
      </c>
      <c r="Q2854" s="746"/>
      <c r="R2854" s="728">
        <v>3</v>
      </c>
      <c r="S2854" s="746">
        <v>1</v>
      </c>
      <c r="T2854" s="813">
        <v>1</v>
      </c>
      <c r="U2854" s="769">
        <v>1</v>
      </c>
    </row>
    <row r="2855" spans="1:21" ht="14.4" customHeight="1" x14ac:dyDescent="0.3">
      <c r="A2855" s="727">
        <v>32</v>
      </c>
      <c r="B2855" s="728" t="s">
        <v>2677</v>
      </c>
      <c r="C2855" s="728" t="s">
        <v>2683</v>
      </c>
      <c r="D2855" s="811" t="s">
        <v>5087</v>
      </c>
      <c r="E2855" s="812" t="s">
        <v>2717</v>
      </c>
      <c r="F2855" s="728" t="s">
        <v>2678</v>
      </c>
      <c r="G2855" s="728" t="s">
        <v>2877</v>
      </c>
      <c r="H2855" s="728" t="s">
        <v>568</v>
      </c>
      <c r="I2855" s="728" t="s">
        <v>4815</v>
      </c>
      <c r="J2855" s="728" t="s">
        <v>4583</v>
      </c>
      <c r="K2855" s="728" t="s">
        <v>2364</v>
      </c>
      <c r="L2855" s="729">
        <v>0</v>
      </c>
      <c r="M2855" s="729">
        <v>0</v>
      </c>
      <c r="N2855" s="728">
        <v>1</v>
      </c>
      <c r="O2855" s="813">
        <v>0.5</v>
      </c>
      <c r="P2855" s="729">
        <v>0</v>
      </c>
      <c r="Q2855" s="746"/>
      <c r="R2855" s="728">
        <v>1</v>
      </c>
      <c r="S2855" s="746">
        <v>1</v>
      </c>
      <c r="T2855" s="813">
        <v>0.5</v>
      </c>
      <c r="U2855" s="769">
        <v>1</v>
      </c>
    </row>
    <row r="2856" spans="1:21" ht="14.4" customHeight="1" x14ac:dyDescent="0.3">
      <c r="A2856" s="727">
        <v>32</v>
      </c>
      <c r="B2856" s="728" t="s">
        <v>2677</v>
      </c>
      <c r="C2856" s="728" t="s">
        <v>2683</v>
      </c>
      <c r="D2856" s="811" t="s">
        <v>5087</v>
      </c>
      <c r="E2856" s="812" t="s">
        <v>2717</v>
      </c>
      <c r="F2856" s="728" t="s">
        <v>2678</v>
      </c>
      <c r="G2856" s="728" t="s">
        <v>2877</v>
      </c>
      <c r="H2856" s="728" t="s">
        <v>568</v>
      </c>
      <c r="I2856" s="728" t="s">
        <v>4816</v>
      </c>
      <c r="J2856" s="728" t="s">
        <v>4583</v>
      </c>
      <c r="K2856" s="728" t="s">
        <v>2358</v>
      </c>
      <c r="L2856" s="729">
        <v>0</v>
      </c>
      <c r="M2856" s="729">
        <v>0</v>
      </c>
      <c r="N2856" s="728">
        <v>1</v>
      </c>
      <c r="O2856" s="813">
        <v>1</v>
      </c>
      <c r="P2856" s="729">
        <v>0</v>
      </c>
      <c r="Q2856" s="746"/>
      <c r="R2856" s="728">
        <v>1</v>
      </c>
      <c r="S2856" s="746">
        <v>1</v>
      </c>
      <c r="T2856" s="813">
        <v>1</v>
      </c>
      <c r="U2856" s="769">
        <v>1</v>
      </c>
    </row>
    <row r="2857" spans="1:21" ht="14.4" customHeight="1" x14ac:dyDescent="0.3">
      <c r="A2857" s="727">
        <v>32</v>
      </c>
      <c r="B2857" s="728" t="s">
        <v>2677</v>
      </c>
      <c r="C2857" s="728" t="s">
        <v>2683</v>
      </c>
      <c r="D2857" s="811" t="s">
        <v>5087</v>
      </c>
      <c r="E2857" s="812" t="s">
        <v>2717</v>
      </c>
      <c r="F2857" s="728" t="s">
        <v>2678</v>
      </c>
      <c r="G2857" s="728" t="s">
        <v>3581</v>
      </c>
      <c r="H2857" s="728" t="s">
        <v>568</v>
      </c>
      <c r="I2857" s="728" t="s">
        <v>3582</v>
      </c>
      <c r="J2857" s="728" t="s">
        <v>3583</v>
      </c>
      <c r="K2857" s="728" t="s">
        <v>3584</v>
      </c>
      <c r="L2857" s="729">
        <v>277.70999999999998</v>
      </c>
      <c r="M2857" s="729">
        <v>277.70999999999998</v>
      </c>
      <c r="N2857" s="728">
        <v>1</v>
      </c>
      <c r="O2857" s="813">
        <v>0.5</v>
      </c>
      <c r="P2857" s="729">
        <v>277.70999999999998</v>
      </c>
      <c r="Q2857" s="746">
        <v>1</v>
      </c>
      <c r="R2857" s="728">
        <v>1</v>
      </c>
      <c r="S2857" s="746">
        <v>1</v>
      </c>
      <c r="T2857" s="813">
        <v>0.5</v>
      </c>
      <c r="U2857" s="769">
        <v>1</v>
      </c>
    </row>
    <row r="2858" spans="1:21" ht="14.4" customHeight="1" x14ac:dyDescent="0.3">
      <c r="A2858" s="727">
        <v>32</v>
      </c>
      <c r="B2858" s="728" t="s">
        <v>2677</v>
      </c>
      <c r="C2858" s="728" t="s">
        <v>2683</v>
      </c>
      <c r="D2858" s="811" t="s">
        <v>5087</v>
      </c>
      <c r="E2858" s="812" t="s">
        <v>2717</v>
      </c>
      <c r="F2858" s="728" t="s">
        <v>2678</v>
      </c>
      <c r="G2858" s="728" t="s">
        <v>3655</v>
      </c>
      <c r="H2858" s="728" t="s">
        <v>661</v>
      </c>
      <c r="I2858" s="728" t="s">
        <v>4483</v>
      </c>
      <c r="J2858" s="728" t="s">
        <v>3657</v>
      </c>
      <c r="K2858" s="728" t="s">
        <v>4484</v>
      </c>
      <c r="L2858" s="729">
        <v>5286.12</v>
      </c>
      <c r="M2858" s="729">
        <v>5286.12</v>
      </c>
      <c r="N2858" s="728">
        <v>1</v>
      </c>
      <c r="O2858" s="813">
        <v>1</v>
      </c>
      <c r="P2858" s="729">
        <v>5286.12</v>
      </c>
      <c r="Q2858" s="746">
        <v>1</v>
      </c>
      <c r="R2858" s="728">
        <v>1</v>
      </c>
      <c r="S2858" s="746">
        <v>1</v>
      </c>
      <c r="T2858" s="813">
        <v>1</v>
      </c>
      <c r="U2858" s="769">
        <v>1</v>
      </c>
    </row>
    <row r="2859" spans="1:21" ht="14.4" customHeight="1" x14ac:dyDescent="0.3">
      <c r="A2859" s="727">
        <v>32</v>
      </c>
      <c r="B2859" s="728" t="s">
        <v>2677</v>
      </c>
      <c r="C2859" s="728" t="s">
        <v>2683</v>
      </c>
      <c r="D2859" s="811" t="s">
        <v>5087</v>
      </c>
      <c r="E2859" s="812" t="s">
        <v>2717</v>
      </c>
      <c r="F2859" s="728" t="s">
        <v>2678</v>
      </c>
      <c r="G2859" s="728" t="s">
        <v>4817</v>
      </c>
      <c r="H2859" s="728" t="s">
        <v>568</v>
      </c>
      <c r="I2859" s="728" t="s">
        <v>4818</v>
      </c>
      <c r="J2859" s="728" t="s">
        <v>4819</v>
      </c>
      <c r="K2859" s="728" t="s">
        <v>4820</v>
      </c>
      <c r="L2859" s="729">
        <v>0</v>
      </c>
      <c r="M2859" s="729">
        <v>0</v>
      </c>
      <c r="N2859" s="728">
        <v>1</v>
      </c>
      <c r="O2859" s="813">
        <v>1</v>
      </c>
      <c r="P2859" s="729">
        <v>0</v>
      </c>
      <c r="Q2859" s="746"/>
      <c r="R2859" s="728">
        <v>1</v>
      </c>
      <c r="S2859" s="746">
        <v>1</v>
      </c>
      <c r="T2859" s="813">
        <v>1</v>
      </c>
      <c r="U2859" s="769">
        <v>1</v>
      </c>
    </row>
    <row r="2860" spans="1:21" ht="14.4" customHeight="1" x14ac:dyDescent="0.3">
      <c r="A2860" s="727">
        <v>32</v>
      </c>
      <c r="B2860" s="728" t="s">
        <v>2677</v>
      </c>
      <c r="C2860" s="728" t="s">
        <v>2683</v>
      </c>
      <c r="D2860" s="811" t="s">
        <v>5087</v>
      </c>
      <c r="E2860" s="812" t="s">
        <v>2717</v>
      </c>
      <c r="F2860" s="728" t="s">
        <v>2678</v>
      </c>
      <c r="G2860" s="728" t="s">
        <v>4821</v>
      </c>
      <c r="H2860" s="728" t="s">
        <v>568</v>
      </c>
      <c r="I2860" s="728" t="s">
        <v>4822</v>
      </c>
      <c r="J2860" s="728" t="s">
        <v>4823</v>
      </c>
      <c r="K2860" s="728" t="s">
        <v>4824</v>
      </c>
      <c r="L2860" s="729">
        <v>0</v>
      </c>
      <c r="M2860" s="729">
        <v>0</v>
      </c>
      <c r="N2860" s="728">
        <v>1</v>
      </c>
      <c r="O2860" s="813">
        <v>1</v>
      </c>
      <c r="P2860" s="729">
        <v>0</v>
      </c>
      <c r="Q2860" s="746"/>
      <c r="R2860" s="728">
        <v>1</v>
      </c>
      <c r="S2860" s="746">
        <v>1</v>
      </c>
      <c r="T2860" s="813">
        <v>1</v>
      </c>
      <c r="U2860" s="769">
        <v>1</v>
      </c>
    </row>
    <row r="2861" spans="1:21" ht="14.4" customHeight="1" x14ac:dyDescent="0.3">
      <c r="A2861" s="727">
        <v>32</v>
      </c>
      <c r="B2861" s="728" t="s">
        <v>2677</v>
      </c>
      <c r="C2861" s="728" t="s">
        <v>2683</v>
      </c>
      <c r="D2861" s="811" t="s">
        <v>5087</v>
      </c>
      <c r="E2861" s="812" t="s">
        <v>2717</v>
      </c>
      <c r="F2861" s="728" t="s">
        <v>2678</v>
      </c>
      <c r="G2861" s="728" t="s">
        <v>4107</v>
      </c>
      <c r="H2861" s="728" t="s">
        <v>661</v>
      </c>
      <c r="I2861" s="728" t="s">
        <v>4108</v>
      </c>
      <c r="J2861" s="728" t="s">
        <v>4109</v>
      </c>
      <c r="K2861" s="728" t="s">
        <v>3708</v>
      </c>
      <c r="L2861" s="729">
        <v>133.94</v>
      </c>
      <c r="M2861" s="729">
        <v>401.82</v>
      </c>
      <c r="N2861" s="728">
        <v>3</v>
      </c>
      <c r="O2861" s="813">
        <v>1</v>
      </c>
      <c r="P2861" s="729"/>
      <c r="Q2861" s="746">
        <v>0</v>
      </c>
      <c r="R2861" s="728"/>
      <c r="S2861" s="746">
        <v>0</v>
      </c>
      <c r="T2861" s="813"/>
      <c r="U2861" s="769">
        <v>0</v>
      </c>
    </row>
    <row r="2862" spans="1:21" ht="14.4" customHeight="1" x14ac:dyDescent="0.3">
      <c r="A2862" s="727">
        <v>32</v>
      </c>
      <c r="B2862" s="728" t="s">
        <v>2677</v>
      </c>
      <c r="C2862" s="728" t="s">
        <v>2683</v>
      </c>
      <c r="D2862" s="811" t="s">
        <v>5087</v>
      </c>
      <c r="E2862" s="812" t="s">
        <v>2717</v>
      </c>
      <c r="F2862" s="728" t="s">
        <v>2678</v>
      </c>
      <c r="G2862" s="728" t="s">
        <v>3251</v>
      </c>
      <c r="H2862" s="728" t="s">
        <v>568</v>
      </c>
      <c r="I2862" s="728" t="s">
        <v>4825</v>
      </c>
      <c r="J2862" s="728" t="s">
        <v>1310</v>
      </c>
      <c r="K2862" s="728" t="s">
        <v>4826</v>
      </c>
      <c r="L2862" s="729">
        <v>33.549999999999997</v>
      </c>
      <c r="M2862" s="729">
        <v>33.549999999999997</v>
      </c>
      <c r="N2862" s="728">
        <v>1</v>
      </c>
      <c r="O2862" s="813">
        <v>0.5</v>
      </c>
      <c r="P2862" s="729"/>
      <c r="Q2862" s="746">
        <v>0</v>
      </c>
      <c r="R2862" s="728"/>
      <c r="S2862" s="746">
        <v>0</v>
      </c>
      <c r="T2862" s="813"/>
      <c r="U2862" s="769">
        <v>0</v>
      </c>
    </row>
    <row r="2863" spans="1:21" ht="14.4" customHeight="1" x14ac:dyDescent="0.3">
      <c r="A2863" s="727">
        <v>32</v>
      </c>
      <c r="B2863" s="728" t="s">
        <v>2677</v>
      </c>
      <c r="C2863" s="728" t="s">
        <v>2683</v>
      </c>
      <c r="D2863" s="811" t="s">
        <v>5087</v>
      </c>
      <c r="E2863" s="812" t="s">
        <v>2717</v>
      </c>
      <c r="F2863" s="728" t="s">
        <v>2678</v>
      </c>
      <c r="G2863" s="728" t="s">
        <v>3251</v>
      </c>
      <c r="H2863" s="728" t="s">
        <v>568</v>
      </c>
      <c r="I2863" s="728" t="s">
        <v>3252</v>
      </c>
      <c r="J2863" s="728" t="s">
        <v>1310</v>
      </c>
      <c r="K2863" s="728" t="s">
        <v>3253</v>
      </c>
      <c r="L2863" s="729">
        <v>50.32</v>
      </c>
      <c r="M2863" s="729">
        <v>50.32</v>
      </c>
      <c r="N2863" s="728">
        <v>1</v>
      </c>
      <c r="O2863" s="813">
        <v>1</v>
      </c>
      <c r="P2863" s="729">
        <v>50.32</v>
      </c>
      <c r="Q2863" s="746">
        <v>1</v>
      </c>
      <c r="R2863" s="728">
        <v>1</v>
      </c>
      <c r="S2863" s="746">
        <v>1</v>
      </c>
      <c r="T2863" s="813">
        <v>1</v>
      </c>
      <c r="U2863" s="769">
        <v>1</v>
      </c>
    </row>
    <row r="2864" spans="1:21" ht="14.4" customHeight="1" x14ac:dyDescent="0.3">
      <c r="A2864" s="727">
        <v>32</v>
      </c>
      <c r="B2864" s="728" t="s">
        <v>2677</v>
      </c>
      <c r="C2864" s="728" t="s">
        <v>2683</v>
      </c>
      <c r="D2864" s="811" t="s">
        <v>5087</v>
      </c>
      <c r="E2864" s="812" t="s">
        <v>2717</v>
      </c>
      <c r="F2864" s="728" t="s">
        <v>2678</v>
      </c>
      <c r="G2864" s="728" t="s">
        <v>3251</v>
      </c>
      <c r="H2864" s="728" t="s">
        <v>568</v>
      </c>
      <c r="I2864" s="728" t="s">
        <v>3254</v>
      </c>
      <c r="J2864" s="728" t="s">
        <v>1310</v>
      </c>
      <c r="K2864" s="728" t="s">
        <v>1311</v>
      </c>
      <c r="L2864" s="729">
        <v>50.32</v>
      </c>
      <c r="M2864" s="729">
        <v>100.64</v>
      </c>
      <c r="N2864" s="728">
        <v>2</v>
      </c>
      <c r="O2864" s="813">
        <v>0.5</v>
      </c>
      <c r="P2864" s="729">
        <v>100.64</v>
      </c>
      <c r="Q2864" s="746">
        <v>1</v>
      </c>
      <c r="R2864" s="728">
        <v>2</v>
      </c>
      <c r="S2864" s="746">
        <v>1</v>
      </c>
      <c r="T2864" s="813">
        <v>0.5</v>
      </c>
      <c r="U2864" s="769">
        <v>1</v>
      </c>
    </row>
    <row r="2865" spans="1:21" ht="14.4" customHeight="1" x14ac:dyDescent="0.3">
      <c r="A2865" s="727">
        <v>32</v>
      </c>
      <c r="B2865" s="728" t="s">
        <v>2677</v>
      </c>
      <c r="C2865" s="728" t="s">
        <v>2683</v>
      </c>
      <c r="D2865" s="811" t="s">
        <v>5087</v>
      </c>
      <c r="E2865" s="812" t="s">
        <v>2717</v>
      </c>
      <c r="F2865" s="728" t="s">
        <v>2678</v>
      </c>
      <c r="G2865" s="728" t="s">
        <v>3251</v>
      </c>
      <c r="H2865" s="728" t="s">
        <v>568</v>
      </c>
      <c r="I2865" s="728" t="s">
        <v>4506</v>
      </c>
      <c r="J2865" s="728" t="s">
        <v>1310</v>
      </c>
      <c r="K2865" s="728" t="s">
        <v>4507</v>
      </c>
      <c r="L2865" s="729">
        <v>0</v>
      </c>
      <c r="M2865" s="729">
        <v>0</v>
      </c>
      <c r="N2865" s="728">
        <v>1</v>
      </c>
      <c r="O2865" s="813">
        <v>0.5</v>
      </c>
      <c r="P2865" s="729">
        <v>0</v>
      </c>
      <c r="Q2865" s="746"/>
      <c r="R2865" s="728">
        <v>1</v>
      </c>
      <c r="S2865" s="746">
        <v>1</v>
      </c>
      <c r="T2865" s="813">
        <v>0.5</v>
      </c>
      <c r="U2865" s="769">
        <v>1</v>
      </c>
    </row>
    <row r="2866" spans="1:21" ht="14.4" customHeight="1" x14ac:dyDescent="0.3">
      <c r="A2866" s="727">
        <v>32</v>
      </c>
      <c r="B2866" s="728" t="s">
        <v>2677</v>
      </c>
      <c r="C2866" s="728" t="s">
        <v>2683</v>
      </c>
      <c r="D2866" s="811" t="s">
        <v>5087</v>
      </c>
      <c r="E2866" s="812" t="s">
        <v>2718</v>
      </c>
      <c r="F2866" s="728" t="s">
        <v>2678</v>
      </c>
      <c r="G2866" s="728" t="s">
        <v>2724</v>
      </c>
      <c r="H2866" s="728" t="s">
        <v>568</v>
      </c>
      <c r="I2866" s="728" t="s">
        <v>2785</v>
      </c>
      <c r="J2866" s="728" t="s">
        <v>2726</v>
      </c>
      <c r="K2866" s="728" t="s">
        <v>2786</v>
      </c>
      <c r="L2866" s="729">
        <v>1295.6400000000001</v>
      </c>
      <c r="M2866" s="729">
        <v>6478.2000000000007</v>
      </c>
      <c r="N2866" s="728">
        <v>5</v>
      </c>
      <c r="O2866" s="813">
        <v>1.5</v>
      </c>
      <c r="P2866" s="729">
        <v>2591.2800000000002</v>
      </c>
      <c r="Q2866" s="746">
        <v>0.39999999999999997</v>
      </c>
      <c r="R2866" s="728">
        <v>2</v>
      </c>
      <c r="S2866" s="746">
        <v>0.4</v>
      </c>
      <c r="T2866" s="813">
        <v>1</v>
      </c>
      <c r="U2866" s="769">
        <v>0.66666666666666663</v>
      </c>
    </row>
    <row r="2867" spans="1:21" ht="14.4" customHeight="1" x14ac:dyDescent="0.3">
      <c r="A2867" s="727">
        <v>32</v>
      </c>
      <c r="B2867" s="728" t="s">
        <v>2677</v>
      </c>
      <c r="C2867" s="728" t="s">
        <v>2683</v>
      </c>
      <c r="D2867" s="811" t="s">
        <v>5087</v>
      </c>
      <c r="E2867" s="812" t="s">
        <v>2718</v>
      </c>
      <c r="F2867" s="728" t="s">
        <v>2678</v>
      </c>
      <c r="G2867" s="728" t="s">
        <v>2724</v>
      </c>
      <c r="H2867" s="728" t="s">
        <v>568</v>
      </c>
      <c r="I2867" s="728" t="s">
        <v>2736</v>
      </c>
      <c r="J2867" s="728" t="s">
        <v>944</v>
      </c>
      <c r="K2867" s="728" t="s">
        <v>2737</v>
      </c>
      <c r="L2867" s="729">
        <v>462.73</v>
      </c>
      <c r="M2867" s="729">
        <v>3239.11</v>
      </c>
      <c r="N2867" s="728">
        <v>7</v>
      </c>
      <c r="O2867" s="813">
        <v>3.5</v>
      </c>
      <c r="P2867" s="729">
        <v>2776.38</v>
      </c>
      <c r="Q2867" s="746">
        <v>0.8571428571428571</v>
      </c>
      <c r="R2867" s="728">
        <v>6</v>
      </c>
      <c r="S2867" s="746">
        <v>0.8571428571428571</v>
      </c>
      <c r="T2867" s="813">
        <v>2.5</v>
      </c>
      <c r="U2867" s="769">
        <v>0.7142857142857143</v>
      </c>
    </row>
    <row r="2868" spans="1:21" ht="14.4" customHeight="1" x14ac:dyDescent="0.3">
      <c r="A2868" s="727">
        <v>32</v>
      </c>
      <c r="B2868" s="728" t="s">
        <v>2677</v>
      </c>
      <c r="C2868" s="728" t="s">
        <v>2683</v>
      </c>
      <c r="D2868" s="811" t="s">
        <v>5087</v>
      </c>
      <c r="E2868" s="812" t="s">
        <v>2718</v>
      </c>
      <c r="F2868" s="728" t="s">
        <v>2678</v>
      </c>
      <c r="G2868" s="728" t="s">
        <v>2954</v>
      </c>
      <c r="H2868" s="728" t="s">
        <v>568</v>
      </c>
      <c r="I2868" s="728" t="s">
        <v>2955</v>
      </c>
      <c r="J2868" s="728" t="s">
        <v>1253</v>
      </c>
      <c r="K2868" s="728" t="s">
        <v>2956</v>
      </c>
      <c r="L2868" s="729">
        <v>385.3</v>
      </c>
      <c r="M2868" s="729">
        <v>770.6</v>
      </c>
      <c r="N2868" s="728">
        <v>2</v>
      </c>
      <c r="O2868" s="813">
        <v>0.5</v>
      </c>
      <c r="P2868" s="729">
        <v>770.6</v>
      </c>
      <c r="Q2868" s="746">
        <v>1</v>
      </c>
      <c r="R2868" s="728">
        <v>2</v>
      </c>
      <c r="S2868" s="746">
        <v>1</v>
      </c>
      <c r="T2868" s="813">
        <v>0.5</v>
      </c>
      <c r="U2868" s="769">
        <v>1</v>
      </c>
    </row>
    <row r="2869" spans="1:21" ht="14.4" customHeight="1" x14ac:dyDescent="0.3">
      <c r="A2869" s="727">
        <v>32</v>
      </c>
      <c r="B2869" s="728" t="s">
        <v>2677</v>
      </c>
      <c r="C2869" s="728" t="s">
        <v>2683</v>
      </c>
      <c r="D2869" s="811" t="s">
        <v>5087</v>
      </c>
      <c r="E2869" s="812" t="s">
        <v>2718</v>
      </c>
      <c r="F2869" s="728" t="s">
        <v>2678</v>
      </c>
      <c r="G2869" s="728" t="s">
        <v>2728</v>
      </c>
      <c r="H2869" s="728" t="s">
        <v>568</v>
      </c>
      <c r="I2869" s="728" t="s">
        <v>2300</v>
      </c>
      <c r="J2869" s="728" t="s">
        <v>1102</v>
      </c>
      <c r="K2869" s="728" t="s">
        <v>2301</v>
      </c>
      <c r="L2869" s="729">
        <v>65.28</v>
      </c>
      <c r="M2869" s="729">
        <v>195.84</v>
      </c>
      <c r="N2869" s="728">
        <v>3</v>
      </c>
      <c r="O2869" s="813">
        <v>2.5</v>
      </c>
      <c r="P2869" s="729">
        <v>195.84</v>
      </c>
      <c r="Q2869" s="746">
        <v>1</v>
      </c>
      <c r="R2869" s="728">
        <v>3</v>
      </c>
      <c r="S2869" s="746">
        <v>1</v>
      </c>
      <c r="T2869" s="813">
        <v>2.5</v>
      </c>
      <c r="U2869" s="769">
        <v>1</v>
      </c>
    </row>
    <row r="2870" spans="1:21" ht="14.4" customHeight="1" x14ac:dyDescent="0.3">
      <c r="A2870" s="727">
        <v>32</v>
      </c>
      <c r="B2870" s="728" t="s">
        <v>2677</v>
      </c>
      <c r="C2870" s="728" t="s">
        <v>2683</v>
      </c>
      <c r="D2870" s="811" t="s">
        <v>5087</v>
      </c>
      <c r="E2870" s="812" t="s">
        <v>2718</v>
      </c>
      <c r="F2870" s="728" t="s">
        <v>2678</v>
      </c>
      <c r="G2870" s="728" t="s">
        <v>2728</v>
      </c>
      <c r="H2870" s="728" t="s">
        <v>568</v>
      </c>
      <c r="I2870" s="728" t="s">
        <v>2302</v>
      </c>
      <c r="J2870" s="728" t="s">
        <v>1100</v>
      </c>
      <c r="K2870" s="728" t="s">
        <v>2303</v>
      </c>
      <c r="L2870" s="729">
        <v>36.270000000000003</v>
      </c>
      <c r="M2870" s="729">
        <v>145.08000000000001</v>
      </c>
      <c r="N2870" s="728">
        <v>4</v>
      </c>
      <c r="O2870" s="813">
        <v>2.5</v>
      </c>
      <c r="P2870" s="729">
        <v>145.08000000000001</v>
      </c>
      <c r="Q2870" s="746">
        <v>1</v>
      </c>
      <c r="R2870" s="728">
        <v>4</v>
      </c>
      <c r="S2870" s="746">
        <v>1</v>
      </c>
      <c r="T2870" s="813">
        <v>2.5</v>
      </c>
      <c r="U2870" s="769">
        <v>1</v>
      </c>
    </row>
    <row r="2871" spans="1:21" ht="14.4" customHeight="1" x14ac:dyDescent="0.3">
      <c r="A2871" s="727">
        <v>32</v>
      </c>
      <c r="B2871" s="728" t="s">
        <v>2677</v>
      </c>
      <c r="C2871" s="728" t="s">
        <v>2683</v>
      </c>
      <c r="D2871" s="811" t="s">
        <v>5087</v>
      </c>
      <c r="E2871" s="812" t="s">
        <v>2718</v>
      </c>
      <c r="F2871" s="728" t="s">
        <v>2678</v>
      </c>
      <c r="G2871" s="728" t="s">
        <v>2728</v>
      </c>
      <c r="H2871" s="728" t="s">
        <v>568</v>
      </c>
      <c r="I2871" s="728" t="s">
        <v>2738</v>
      </c>
      <c r="J2871" s="728" t="s">
        <v>1102</v>
      </c>
      <c r="K2871" s="728" t="s">
        <v>2739</v>
      </c>
      <c r="L2871" s="729">
        <v>121.75</v>
      </c>
      <c r="M2871" s="729">
        <v>243.5</v>
      </c>
      <c r="N2871" s="728">
        <v>2</v>
      </c>
      <c r="O2871" s="813">
        <v>1.5</v>
      </c>
      <c r="P2871" s="729">
        <v>121.75</v>
      </c>
      <c r="Q2871" s="746">
        <v>0.5</v>
      </c>
      <c r="R2871" s="728">
        <v>1</v>
      </c>
      <c r="S2871" s="746">
        <v>0.5</v>
      </c>
      <c r="T2871" s="813">
        <v>0.5</v>
      </c>
      <c r="U2871" s="769">
        <v>0.33333333333333331</v>
      </c>
    </row>
    <row r="2872" spans="1:21" ht="14.4" customHeight="1" x14ac:dyDescent="0.3">
      <c r="A2872" s="727">
        <v>32</v>
      </c>
      <c r="B2872" s="728" t="s">
        <v>2677</v>
      </c>
      <c r="C2872" s="728" t="s">
        <v>2683</v>
      </c>
      <c r="D2872" s="811" t="s">
        <v>5087</v>
      </c>
      <c r="E2872" s="812" t="s">
        <v>2718</v>
      </c>
      <c r="F2872" s="728" t="s">
        <v>2678</v>
      </c>
      <c r="G2872" s="728" t="s">
        <v>2788</v>
      </c>
      <c r="H2872" s="728" t="s">
        <v>568</v>
      </c>
      <c r="I2872" s="728" t="s">
        <v>4827</v>
      </c>
      <c r="J2872" s="728" t="s">
        <v>670</v>
      </c>
      <c r="K2872" s="728" t="s">
        <v>2408</v>
      </c>
      <c r="L2872" s="729">
        <v>73.73</v>
      </c>
      <c r="M2872" s="729">
        <v>73.73</v>
      </c>
      <c r="N2872" s="728">
        <v>1</v>
      </c>
      <c r="O2872" s="813">
        <v>1</v>
      </c>
      <c r="P2872" s="729">
        <v>73.73</v>
      </c>
      <c r="Q2872" s="746">
        <v>1</v>
      </c>
      <c r="R2872" s="728">
        <v>1</v>
      </c>
      <c r="S2872" s="746">
        <v>1</v>
      </c>
      <c r="T2872" s="813">
        <v>1</v>
      </c>
      <c r="U2872" s="769">
        <v>1</v>
      </c>
    </row>
    <row r="2873" spans="1:21" ht="14.4" customHeight="1" x14ac:dyDescent="0.3">
      <c r="A2873" s="727">
        <v>32</v>
      </c>
      <c r="B2873" s="728" t="s">
        <v>2677</v>
      </c>
      <c r="C2873" s="728" t="s">
        <v>2683</v>
      </c>
      <c r="D2873" s="811" t="s">
        <v>5087</v>
      </c>
      <c r="E2873" s="812" t="s">
        <v>2718</v>
      </c>
      <c r="F2873" s="728" t="s">
        <v>2678</v>
      </c>
      <c r="G2873" s="728" t="s">
        <v>2742</v>
      </c>
      <c r="H2873" s="728" t="s">
        <v>568</v>
      </c>
      <c r="I2873" s="728" t="s">
        <v>2743</v>
      </c>
      <c r="J2873" s="728" t="s">
        <v>692</v>
      </c>
      <c r="K2873" s="728" t="s">
        <v>2744</v>
      </c>
      <c r="L2873" s="729">
        <v>154.36000000000001</v>
      </c>
      <c r="M2873" s="729">
        <v>154.36000000000001</v>
      </c>
      <c r="N2873" s="728">
        <v>1</v>
      </c>
      <c r="O2873" s="813">
        <v>0.5</v>
      </c>
      <c r="P2873" s="729">
        <v>154.36000000000001</v>
      </c>
      <c r="Q2873" s="746">
        <v>1</v>
      </c>
      <c r="R2873" s="728">
        <v>1</v>
      </c>
      <c r="S2873" s="746">
        <v>1</v>
      </c>
      <c r="T2873" s="813">
        <v>0.5</v>
      </c>
      <c r="U2873" s="769">
        <v>1</v>
      </c>
    </row>
    <row r="2874" spans="1:21" ht="14.4" customHeight="1" x14ac:dyDescent="0.3">
      <c r="A2874" s="727">
        <v>32</v>
      </c>
      <c r="B2874" s="728" t="s">
        <v>2677</v>
      </c>
      <c r="C2874" s="728" t="s">
        <v>2683</v>
      </c>
      <c r="D2874" s="811" t="s">
        <v>5087</v>
      </c>
      <c r="E2874" s="812" t="s">
        <v>2718</v>
      </c>
      <c r="F2874" s="728" t="s">
        <v>2678</v>
      </c>
      <c r="G2874" s="728" t="s">
        <v>2742</v>
      </c>
      <c r="H2874" s="728" t="s">
        <v>661</v>
      </c>
      <c r="I2874" s="728" t="s">
        <v>2220</v>
      </c>
      <c r="J2874" s="728" t="s">
        <v>2221</v>
      </c>
      <c r="K2874" s="728" t="s">
        <v>2222</v>
      </c>
      <c r="L2874" s="729">
        <v>149.52000000000001</v>
      </c>
      <c r="M2874" s="729">
        <v>299.04000000000002</v>
      </c>
      <c r="N2874" s="728">
        <v>2</v>
      </c>
      <c r="O2874" s="813">
        <v>0.5</v>
      </c>
      <c r="P2874" s="729">
        <v>299.04000000000002</v>
      </c>
      <c r="Q2874" s="746">
        <v>1</v>
      </c>
      <c r="R2874" s="728">
        <v>2</v>
      </c>
      <c r="S2874" s="746">
        <v>1</v>
      </c>
      <c r="T2874" s="813">
        <v>0.5</v>
      </c>
      <c r="U2874" s="769">
        <v>1</v>
      </c>
    </row>
    <row r="2875" spans="1:21" ht="14.4" customHeight="1" x14ac:dyDescent="0.3">
      <c r="A2875" s="727">
        <v>32</v>
      </c>
      <c r="B2875" s="728" t="s">
        <v>2677</v>
      </c>
      <c r="C2875" s="728" t="s">
        <v>2683</v>
      </c>
      <c r="D2875" s="811" t="s">
        <v>5087</v>
      </c>
      <c r="E2875" s="812" t="s">
        <v>2718</v>
      </c>
      <c r="F2875" s="728" t="s">
        <v>2678</v>
      </c>
      <c r="G2875" s="728" t="s">
        <v>3126</v>
      </c>
      <c r="H2875" s="728" t="s">
        <v>661</v>
      </c>
      <c r="I2875" s="728" t="s">
        <v>3924</v>
      </c>
      <c r="J2875" s="728" t="s">
        <v>2184</v>
      </c>
      <c r="K2875" s="728" t="s">
        <v>3925</v>
      </c>
      <c r="L2875" s="729">
        <v>477.84</v>
      </c>
      <c r="M2875" s="729">
        <v>477.84</v>
      </c>
      <c r="N2875" s="728">
        <v>1</v>
      </c>
      <c r="O2875" s="813">
        <v>0.5</v>
      </c>
      <c r="P2875" s="729">
        <v>477.84</v>
      </c>
      <c r="Q2875" s="746">
        <v>1</v>
      </c>
      <c r="R2875" s="728">
        <v>1</v>
      </c>
      <c r="S2875" s="746">
        <v>1</v>
      </c>
      <c r="T2875" s="813">
        <v>0.5</v>
      </c>
      <c r="U2875" s="769">
        <v>1</v>
      </c>
    </row>
    <row r="2876" spans="1:21" ht="14.4" customHeight="1" x14ac:dyDescent="0.3">
      <c r="A2876" s="727">
        <v>32</v>
      </c>
      <c r="B2876" s="728" t="s">
        <v>2677</v>
      </c>
      <c r="C2876" s="728" t="s">
        <v>2683</v>
      </c>
      <c r="D2876" s="811" t="s">
        <v>5087</v>
      </c>
      <c r="E2876" s="812" t="s">
        <v>2718</v>
      </c>
      <c r="F2876" s="728" t="s">
        <v>2678</v>
      </c>
      <c r="G2876" s="728" t="s">
        <v>3454</v>
      </c>
      <c r="H2876" s="728" t="s">
        <v>661</v>
      </c>
      <c r="I2876" s="728" t="s">
        <v>2241</v>
      </c>
      <c r="J2876" s="728" t="s">
        <v>2242</v>
      </c>
      <c r="K2876" s="728" t="s">
        <v>2243</v>
      </c>
      <c r="L2876" s="729">
        <v>70.540000000000006</v>
      </c>
      <c r="M2876" s="729">
        <v>282.16000000000003</v>
      </c>
      <c r="N2876" s="728">
        <v>4</v>
      </c>
      <c r="O2876" s="813">
        <v>1.5</v>
      </c>
      <c r="P2876" s="729">
        <v>70.540000000000006</v>
      </c>
      <c r="Q2876" s="746">
        <v>0.25</v>
      </c>
      <c r="R2876" s="728">
        <v>1</v>
      </c>
      <c r="S2876" s="746">
        <v>0.25</v>
      </c>
      <c r="T2876" s="813">
        <v>0.5</v>
      </c>
      <c r="U2876" s="769">
        <v>0.33333333333333331</v>
      </c>
    </row>
    <row r="2877" spans="1:21" ht="14.4" customHeight="1" x14ac:dyDescent="0.3">
      <c r="A2877" s="727">
        <v>32</v>
      </c>
      <c r="B2877" s="728" t="s">
        <v>2677</v>
      </c>
      <c r="C2877" s="728" t="s">
        <v>2683</v>
      </c>
      <c r="D2877" s="811" t="s">
        <v>5087</v>
      </c>
      <c r="E2877" s="812" t="s">
        <v>2718</v>
      </c>
      <c r="F2877" s="728" t="s">
        <v>2678</v>
      </c>
      <c r="G2877" s="728" t="s">
        <v>3127</v>
      </c>
      <c r="H2877" s="728" t="s">
        <v>568</v>
      </c>
      <c r="I2877" s="728" t="s">
        <v>4828</v>
      </c>
      <c r="J2877" s="728" t="s">
        <v>4829</v>
      </c>
      <c r="K2877" s="728" t="s">
        <v>3129</v>
      </c>
      <c r="L2877" s="729">
        <v>46.03</v>
      </c>
      <c r="M2877" s="729">
        <v>46.03</v>
      </c>
      <c r="N2877" s="728">
        <v>1</v>
      </c>
      <c r="O2877" s="813">
        <v>0.5</v>
      </c>
      <c r="P2877" s="729">
        <v>46.03</v>
      </c>
      <c r="Q2877" s="746">
        <v>1</v>
      </c>
      <c r="R2877" s="728">
        <v>1</v>
      </c>
      <c r="S2877" s="746">
        <v>1</v>
      </c>
      <c r="T2877" s="813">
        <v>0.5</v>
      </c>
      <c r="U2877" s="769">
        <v>1</v>
      </c>
    </row>
    <row r="2878" spans="1:21" ht="14.4" customHeight="1" x14ac:dyDescent="0.3">
      <c r="A2878" s="727">
        <v>32</v>
      </c>
      <c r="B2878" s="728" t="s">
        <v>2677</v>
      </c>
      <c r="C2878" s="728" t="s">
        <v>2683</v>
      </c>
      <c r="D2878" s="811" t="s">
        <v>5087</v>
      </c>
      <c r="E2878" s="812" t="s">
        <v>2718</v>
      </c>
      <c r="F2878" s="728" t="s">
        <v>2678</v>
      </c>
      <c r="G2878" s="728" t="s">
        <v>2746</v>
      </c>
      <c r="H2878" s="728" t="s">
        <v>568</v>
      </c>
      <c r="I2878" s="728" t="s">
        <v>2230</v>
      </c>
      <c r="J2878" s="728" t="s">
        <v>2231</v>
      </c>
      <c r="K2878" s="728" t="s">
        <v>2232</v>
      </c>
      <c r="L2878" s="729">
        <v>170.52</v>
      </c>
      <c r="M2878" s="729">
        <v>682.08</v>
      </c>
      <c r="N2878" s="728">
        <v>4</v>
      </c>
      <c r="O2878" s="813">
        <v>1.5</v>
      </c>
      <c r="P2878" s="729">
        <v>682.08</v>
      </c>
      <c r="Q2878" s="746">
        <v>1</v>
      </c>
      <c r="R2878" s="728">
        <v>4</v>
      </c>
      <c r="S2878" s="746">
        <v>1</v>
      </c>
      <c r="T2878" s="813">
        <v>1.5</v>
      </c>
      <c r="U2878" s="769">
        <v>1</v>
      </c>
    </row>
    <row r="2879" spans="1:21" ht="14.4" customHeight="1" x14ac:dyDescent="0.3">
      <c r="A2879" s="727">
        <v>32</v>
      </c>
      <c r="B2879" s="728" t="s">
        <v>2677</v>
      </c>
      <c r="C2879" s="728" t="s">
        <v>2683</v>
      </c>
      <c r="D2879" s="811" t="s">
        <v>5087</v>
      </c>
      <c r="E2879" s="812" t="s">
        <v>2718</v>
      </c>
      <c r="F2879" s="728" t="s">
        <v>2678</v>
      </c>
      <c r="G2879" s="728" t="s">
        <v>2796</v>
      </c>
      <c r="H2879" s="728" t="s">
        <v>568</v>
      </c>
      <c r="I2879" s="728" t="s">
        <v>2797</v>
      </c>
      <c r="J2879" s="728" t="s">
        <v>1421</v>
      </c>
      <c r="K2879" s="728" t="s">
        <v>2232</v>
      </c>
      <c r="L2879" s="729">
        <v>78.33</v>
      </c>
      <c r="M2879" s="729">
        <v>78.33</v>
      </c>
      <c r="N2879" s="728">
        <v>1</v>
      </c>
      <c r="O2879" s="813">
        <v>0.5</v>
      </c>
      <c r="P2879" s="729">
        <v>78.33</v>
      </c>
      <c r="Q2879" s="746">
        <v>1</v>
      </c>
      <c r="R2879" s="728">
        <v>1</v>
      </c>
      <c r="S2879" s="746">
        <v>1</v>
      </c>
      <c r="T2879" s="813">
        <v>0.5</v>
      </c>
      <c r="U2879" s="769">
        <v>1</v>
      </c>
    </row>
    <row r="2880" spans="1:21" ht="14.4" customHeight="1" x14ac:dyDescent="0.3">
      <c r="A2880" s="727">
        <v>32</v>
      </c>
      <c r="B2880" s="728" t="s">
        <v>2677</v>
      </c>
      <c r="C2880" s="728" t="s">
        <v>2683</v>
      </c>
      <c r="D2880" s="811" t="s">
        <v>5087</v>
      </c>
      <c r="E2880" s="812" t="s">
        <v>2718</v>
      </c>
      <c r="F2880" s="728" t="s">
        <v>2678</v>
      </c>
      <c r="G2880" s="728" t="s">
        <v>2800</v>
      </c>
      <c r="H2880" s="728" t="s">
        <v>661</v>
      </c>
      <c r="I2880" s="728" t="s">
        <v>3113</v>
      </c>
      <c r="J2880" s="728" t="s">
        <v>761</v>
      </c>
      <c r="K2880" s="728" t="s">
        <v>2189</v>
      </c>
      <c r="L2880" s="729">
        <v>85.16</v>
      </c>
      <c r="M2880" s="729">
        <v>85.16</v>
      </c>
      <c r="N2880" s="728">
        <v>1</v>
      </c>
      <c r="O2880" s="813">
        <v>0.5</v>
      </c>
      <c r="P2880" s="729">
        <v>85.16</v>
      </c>
      <c r="Q2880" s="746">
        <v>1</v>
      </c>
      <c r="R2880" s="728">
        <v>1</v>
      </c>
      <c r="S2880" s="746">
        <v>1</v>
      </c>
      <c r="T2880" s="813">
        <v>0.5</v>
      </c>
      <c r="U2880" s="769">
        <v>1</v>
      </c>
    </row>
    <row r="2881" spans="1:21" ht="14.4" customHeight="1" x14ac:dyDescent="0.3">
      <c r="A2881" s="727">
        <v>32</v>
      </c>
      <c r="B2881" s="728" t="s">
        <v>2677</v>
      </c>
      <c r="C2881" s="728" t="s">
        <v>2683</v>
      </c>
      <c r="D2881" s="811" t="s">
        <v>5087</v>
      </c>
      <c r="E2881" s="812" t="s">
        <v>2718</v>
      </c>
      <c r="F2881" s="728" t="s">
        <v>2678</v>
      </c>
      <c r="G2881" s="728" t="s">
        <v>2800</v>
      </c>
      <c r="H2881" s="728" t="s">
        <v>661</v>
      </c>
      <c r="I2881" s="728" t="s">
        <v>2366</v>
      </c>
      <c r="J2881" s="728" t="s">
        <v>759</v>
      </c>
      <c r="K2881" s="728" t="s">
        <v>2187</v>
      </c>
      <c r="L2881" s="729">
        <v>42.57</v>
      </c>
      <c r="M2881" s="729">
        <v>42.57</v>
      </c>
      <c r="N2881" s="728">
        <v>1</v>
      </c>
      <c r="O2881" s="813">
        <v>0.5</v>
      </c>
      <c r="P2881" s="729">
        <v>42.57</v>
      </c>
      <c r="Q2881" s="746">
        <v>1</v>
      </c>
      <c r="R2881" s="728">
        <v>1</v>
      </c>
      <c r="S2881" s="746">
        <v>1</v>
      </c>
      <c r="T2881" s="813">
        <v>0.5</v>
      </c>
      <c r="U2881" s="769">
        <v>1</v>
      </c>
    </row>
    <row r="2882" spans="1:21" ht="14.4" customHeight="1" x14ac:dyDescent="0.3">
      <c r="A2882" s="727">
        <v>32</v>
      </c>
      <c r="B2882" s="728" t="s">
        <v>2677</v>
      </c>
      <c r="C2882" s="728" t="s">
        <v>2683</v>
      </c>
      <c r="D2882" s="811" t="s">
        <v>5087</v>
      </c>
      <c r="E2882" s="812" t="s">
        <v>2718</v>
      </c>
      <c r="F2882" s="728" t="s">
        <v>2678</v>
      </c>
      <c r="G2882" s="728" t="s">
        <v>3468</v>
      </c>
      <c r="H2882" s="728" t="s">
        <v>568</v>
      </c>
      <c r="I2882" s="728" t="s">
        <v>3472</v>
      </c>
      <c r="J2882" s="728" t="s">
        <v>3470</v>
      </c>
      <c r="K2882" s="728" t="s">
        <v>3473</v>
      </c>
      <c r="L2882" s="729">
        <v>103.73</v>
      </c>
      <c r="M2882" s="729">
        <v>103.73</v>
      </c>
      <c r="N2882" s="728">
        <v>1</v>
      </c>
      <c r="O2882" s="813">
        <v>0.5</v>
      </c>
      <c r="P2882" s="729">
        <v>103.73</v>
      </c>
      <c r="Q2882" s="746">
        <v>1</v>
      </c>
      <c r="R2882" s="728">
        <v>1</v>
      </c>
      <c r="S2882" s="746">
        <v>1</v>
      </c>
      <c r="T2882" s="813">
        <v>0.5</v>
      </c>
      <c r="U2882" s="769">
        <v>1</v>
      </c>
    </row>
    <row r="2883" spans="1:21" ht="14.4" customHeight="1" x14ac:dyDescent="0.3">
      <c r="A2883" s="727">
        <v>32</v>
      </c>
      <c r="B2883" s="728" t="s">
        <v>2677</v>
      </c>
      <c r="C2883" s="728" t="s">
        <v>2683</v>
      </c>
      <c r="D2883" s="811" t="s">
        <v>5087</v>
      </c>
      <c r="E2883" s="812" t="s">
        <v>2718</v>
      </c>
      <c r="F2883" s="728" t="s">
        <v>2678</v>
      </c>
      <c r="G2883" s="728" t="s">
        <v>2751</v>
      </c>
      <c r="H2883" s="728" t="s">
        <v>661</v>
      </c>
      <c r="I2883" s="728" t="s">
        <v>2260</v>
      </c>
      <c r="J2883" s="728" t="s">
        <v>2261</v>
      </c>
      <c r="K2883" s="728" t="s">
        <v>2262</v>
      </c>
      <c r="L2883" s="729">
        <v>846.47</v>
      </c>
      <c r="M2883" s="729">
        <v>846.47</v>
      </c>
      <c r="N2883" s="728">
        <v>1</v>
      </c>
      <c r="O2883" s="813">
        <v>0.5</v>
      </c>
      <c r="P2883" s="729">
        <v>846.47</v>
      </c>
      <c r="Q2883" s="746">
        <v>1</v>
      </c>
      <c r="R2883" s="728">
        <v>1</v>
      </c>
      <c r="S2883" s="746">
        <v>1</v>
      </c>
      <c r="T2883" s="813">
        <v>0.5</v>
      </c>
      <c r="U2883" s="769">
        <v>1</v>
      </c>
    </row>
    <row r="2884" spans="1:21" ht="14.4" customHeight="1" x14ac:dyDescent="0.3">
      <c r="A2884" s="727">
        <v>32</v>
      </c>
      <c r="B2884" s="728" t="s">
        <v>2677</v>
      </c>
      <c r="C2884" s="728" t="s">
        <v>2683</v>
      </c>
      <c r="D2884" s="811" t="s">
        <v>5087</v>
      </c>
      <c r="E2884" s="812" t="s">
        <v>2718</v>
      </c>
      <c r="F2884" s="728" t="s">
        <v>2678</v>
      </c>
      <c r="G2884" s="728" t="s">
        <v>2751</v>
      </c>
      <c r="H2884" s="728" t="s">
        <v>661</v>
      </c>
      <c r="I2884" s="728" t="s">
        <v>2260</v>
      </c>
      <c r="J2884" s="728" t="s">
        <v>2261</v>
      </c>
      <c r="K2884" s="728" t="s">
        <v>2262</v>
      </c>
      <c r="L2884" s="729">
        <v>3231.81</v>
      </c>
      <c r="M2884" s="729">
        <v>22622.67</v>
      </c>
      <c r="N2884" s="728">
        <v>7</v>
      </c>
      <c r="O2884" s="813">
        <v>5</v>
      </c>
      <c r="P2884" s="729">
        <v>16159.05</v>
      </c>
      <c r="Q2884" s="746">
        <v>0.7142857142857143</v>
      </c>
      <c r="R2884" s="728">
        <v>5</v>
      </c>
      <c r="S2884" s="746">
        <v>0.7142857142857143</v>
      </c>
      <c r="T2884" s="813">
        <v>3.5</v>
      </c>
      <c r="U2884" s="769">
        <v>0.7</v>
      </c>
    </row>
    <row r="2885" spans="1:21" ht="14.4" customHeight="1" x14ac:dyDescent="0.3">
      <c r="A2885" s="727">
        <v>32</v>
      </c>
      <c r="B2885" s="728" t="s">
        <v>2677</v>
      </c>
      <c r="C2885" s="728" t="s">
        <v>2683</v>
      </c>
      <c r="D2885" s="811" t="s">
        <v>5087</v>
      </c>
      <c r="E2885" s="812" t="s">
        <v>2718</v>
      </c>
      <c r="F2885" s="728" t="s">
        <v>2678</v>
      </c>
      <c r="G2885" s="728" t="s">
        <v>2808</v>
      </c>
      <c r="H2885" s="728" t="s">
        <v>568</v>
      </c>
      <c r="I2885" s="728" t="s">
        <v>2809</v>
      </c>
      <c r="J2885" s="728" t="s">
        <v>902</v>
      </c>
      <c r="K2885" s="728" t="s">
        <v>2810</v>
      </c>
      <c r="L2885" s="729">
        <v>0</v>
      </c>
      <c r="M2885" s="729">
        <v>0</v>
      </c>
      <c r="N2885" s="728">
        <v>1</v>
      </c>
      <c r="O2885" s="813">
        <v>0.5</v>
      </c>
      <c r="P2885" s="729">
        <v>0</v>
      </c>
      <c r="Q2885" s="746"/>
      <c r="R2885" s="728">
        <v>1</v>
      </c>
      <c r="S2885" s="746">
        <v>1</v>
      </c>
      <c r="T2885" s="813">
        <v>0.5</v>
      </c>
      <c r="U2885" s="769">
        <v>1</v>
      </c>
    </row>
    <row r="2886" spans="1:21" ht="14.4" customHeight="1" x14ac:dyDescent="0.3">
      <c r="A2886" s="727">
        <v>32</v>
      </c>
      <c r="B2886" s="728" t="s">
        <v>2677</v>
      </c>
      <c r="C2886" s="728" t="s">
        <v>2683</v>
      </c>
      <c r="D2886" s="811" t="s">
        <v>5087</v>
      </c>
      <c r="E2886" s="812" t="s">
        <v>2718</v>
      </c>
      <c r="F2886" s="728" t="s">
        <v>2678</v>
      </c>
      <c r="G2886" s="728" t="s">
        <v>2962</v>
      </c>
      <c r="H2886" s="728" t="s">
        <v>568</v>
      </c>
      <c r="I2886" s="728" t="s">
        <v>2963</v>
      </c>
      <c r="J2886" s="728" t="s">
        <v>1003</v>
      </c>
      <c r="K2886" s="728" t="s">
        <v>2964</v>
      </c>
      <c r="L2886" s="729">
        <v>105.63</v>
      </c>
      <c r="M2886" s="729">
        <v>528.15</v>
      </c>
      <c r="N2886" s="728">
        <v>5</v>
      </c>
      <c r="O2886" s="813">
        <v>0.5</v>
      </c>
      <c r="P2886" s="729">
        <v>528.15</v>
      </c>
      <c r="Q2886" s="746">
        <v>1</v>
      </c>
      <c r="R2886" s="728">
        <v>5</v>
      </c>
      <c r="S2886" s="746">
        <v>1</v>
      </c>
      <c r="T2886" s="813">
        <v>0.5</v>
      </c>
      <c r="U2886" s="769">
        <v>1</v>
      </c>
    </row>
    <row r="2887" spans="1:21" ht="14.4" customHeight="1" x14ac:dyDescent="0.3">
      <c r="A2887" s="727">
        <v>32</v>
      </c>
      <c r="B2887" s="728" t="s">
        <v>2677</v>
      </c>
      <c r="C2887" s="728" t="s">
        <v>2683</v>
      </c>
      <c r="D2887" s="811" t="s">
        <v>5087</v>
      </c>
      <c r="E2887" s="812" t="s">
        <v>2718</v>
      </c>
      <c r="F2887" s="728" t="s">
        <v>2678</v>
      </c>
      <c r="G2887" s="728" t="s">
        <v>3483</v>
      </c>
      <c r="H2887" s="728" t="s">
        <v>568</v>
      </c>
      <c r="I2887" s="728" t="s">
        <v>4320</v>
      </c>
      <c r="J2887" s="728" t="s">
        <v>4321</v>
      </c>
      <c r="K2887" s="728" t="s">
        <v>4322</v>
      </c>
      <c r="L2887" s="729">
        <v>84.39</v>
      </c>
      <c r="M2887" s="729">
        <v>168.78</v>
      </c>
      <c r="N2887" s="728">
        <v>2</v>
      </c>
      <c r="O2887" s="813">
        <v>1</v>
      </c>
      <c r="P2887" s="729">
        <v>168.78</v>
      </c>
      <c r="Q2887" s="746">
        <v>1</v>
      </c>
      <c r="R2887" s="728">
        <v>2</v>
      </c>
      <c r="S2887" s="746">
        <v>1</v>
      </c>
      <c r="T2887" s="813">
        <v>1</v>
      </c>
      <c r="U2887" s="769">
        <v>1</v>
      </c>
    </row>
    <row r="2888" spans="1:21" ht="14.4" customHeight="1" x14ac:dyDescent="0.3">
      <c r="A2888" s="727">
        <v>32</v>
      </c>
      <c r="B2888" s="728" t="s">
        <v>2677</v>
      </c>
      <c r="C2888" s="728" t="s">
        <v>2683</v>
      </c>
      <c r="D2888" s="811" t="s">
        <v>5087</v>
      </c>
      <c r="E2888" s="812" t="s">
        <v>2718</v>
      </c>
      <c r="F2888" s="728" t="s">
        <v>2678</v>
      </c>
      <c r="G2888" s="728" t="s">
        <v>3483</v>
      </c>
      <c r="H2888" s="728" t="s">
        <v>568</v>
      </c>
      <c r="I2888" s="728" t="s">
        <v>3484</v>
      </c>
      <c r="J2888" s="728" t="s">
        <v>1106</v>
      </c>
      <c r="K2888" s="728" t="s">
        <v>3485</v>
      </c>
      <c r="L2888" s="729">
        <v>50.64</v>
      </c>
      <c r="M2888" s="729">
        <v>101.28</v>
      </c>
      <c r="N2888" s="728">
        <v>2</v>
      </c>
      <c r="O2888" s="813">
        <v>1</v>
      </c>
      <c r="P2888" s="729">
        <v>50.64</v>
      </c>
      <c r="Q2888" s="746">
        <v>0.5</v>
      </c>
      <c r="R2888" s="728">
        <v>1</v>
      </c>
      <c r="S2888" s="746">
        <v>0.5</v>
      </c>
      <c r="T2888" s="813">
        <v>0.5</v>
      </c>
      <c r="U2888" s="769">
        <v>0.5</v>
      </c>
    </row>
    <row r="2889" spans="1:21" ht="14.4" customHeight="1" x14ac:dyDescent="0.3">
      <c r="A2889" s="727">
        <v>32</v>
      </c>
      <c r="B2889" s="728" t="s">
        <v>2677</v>
      </c>
      <c r="C2889" s="728" t="s">
        <v>2683</v>
      </c>
      <c r="D2889" s="811" t="s">
        <v>5087</v>
      </c>
      <c r="E2889" s="812" t="s">
        <v>2718</v>
      </c>
      <c r="F2889" s="728" t="s">
        <v>2678</v>
      </c>
      <c r="G2889" s="728" t="s">
        <v>2815</v>
      </c>
      <c r="H2889" s="728" t="s">
        <v>568</v>
      </c>
      <c r="I2889" s="728" t="s">
        <v>2816</v>
      </c>
      <c r="J2889" s="728" t="s">
        <v>1042</v>
      </c>
      <c r="K2889" s="728" t="s">
        <v>2817</v>
      </c>
      <c r="L2889" s="729">
        <v>421.79</v>
      </c>
      <c r="M2889" s="729">
        <v>2952.53</v>
      </c>
      <c r="N2889" s="728">
        <v>7</v>
      </c>
      <c r="O2889" s="813">
        <v>3</v>
      </c>
      <c r="P2889" s="729">
        <v>2952.53</v>
      </c>
      <c r="Q2889" s="746">
        <v>1</v>
      </c>
      <c r="R2889" s="728">
        <v>7</v>
      </c>
      <c r="S2889" s="746">
        <v>1</v>
      </c>
      <c r="T2889" s="813">
        <v>3</v>
      </c>
      <c r="U2889" s="769">
        <v>1</v>
      </c>
    </row>
    <row r="2890" spans="1:21" ht="14.4" customHeight="1" x14ac:dyDescent="0.3">
      <c r="A2890" s="727">
        <v>32</v>
      </c>
      <c r="B2890" s="728" t="s">
        <v>2677</v>
      </c>
      <c r="C2890" s="728" t="s">
        <v>2683</v>
      </c>
      <c r="D2890" s="811" t="s">
        <v>5087</v>
      </c>
      <c r="E2890" s="812" t="s">
        <v>2718</v>
      </c>
      <c r="F2890" s="728" t="s">
        <v>2678</v>
      </c>
      <c r="G2890" s="728" t="s">
        <v>3324</v>
      </c>
      <c r="H2890" s="728" t="s">
        <v>568</v>
      </c>
      <c r="I2890" s="728" t="s">
        <v>3325</v>
      </c>
      <c r="J2890" s="728" t="s">
        <v>3326</v>
      </c>
      <c r="K2890" s="728" t="s">
        <v>2156</v>
      </c>
      <c r="L2890" s="729">
        <v>0</v>
      </c>
      <c r="M2890" s="729">
        <v>0</v>
      </c>
      <c r="N2890" s="728">
        <v>4</v>
      </c>
      <c r="O2890" s="813">
        <v>1</v>
      </c>
      <c r="P2890" s="729"/>
      <c r="Q2890" s="746"/>
      <c r="R2890" s="728"/>
      <c r="S2890" s="746">
        <v>0</v>
      </c>
      <c r="T2890" s="813"/>
      <c r="U2890" s="769">
        <v>0</v>
      </c>
    </row>
    <row r="2891" spans="1:21" ht="14.4" customHeight="1" x14ac:dyDescent="0.3">
      <c r="A2891" s="727">
        <v>32</v>
      </c>
      <c r="B2891" s="728" t="s">
        <v>2677</v>
      </c>
      <c r="C2891" s="728" t="s">
        <v>2683</v>
      </c>
      <c r="D2891" s="811" t="s">
        <v>5087</v>
      </c>
      <c r="E2891" s="812" t="s">
        <v>2718</v>
      </c>
      <c r="F2891" s="728" t="s">
        <v>2678</v>
      </c>
      <c r="G2891" s="728" t="s">
        <v>2888</v>
      </c>
      <c r="H2891" s="728" t="s">
        <v>568</v>
      </c>
      <c r="I2891" s="728" t="s">
        <v>2966</v>
      </c>
      <c r="J2891" s="728" t="s">
        <v>2890</v>
      </c>
      <c r="K2891" s="728" t="s">
        <v>2967</v>
      </c>
      <c r="L2891" s="729">
        <v>879.21</v>
      </c>
      <c r="M2891" s="729">
        <v>879.21</v>
      </c>
      <c r="N2891" s="728">
        <v>1</v>
      </c>
      <c r="O2891" s="813">
        <v>1</v>
      </c>
      <c r="P2891" s="729">
        <v>879.21</v>
      </c>
      <c r="Q2891" s="746">
        <v>1</v>
      </c>
      <c r="R2891" s="728">
        <v>1</v>
      </c>
      <c r="S2891" s="746">
        <v>1</v>
      </c>
      <c r="T2891" s="813">
        <v>1</v>
      </c>
      <c r="U2891" s="769">
        <v>1</v>
      </c>
    </row>
    <row r="2892" spans="1:21" ht="14.4" customHeight="1" x14ac:dyDescent="0.3">
      <c r="A2892" s="727">
        <v>32</v>
      </c>
      <c r="B2892" s="728" t="s">
        <v>2677</v>
      </c>
      <c r="C2892" s="728" t="s">
        <v>2683</v>
      </c>
      <c r="D2892" s="811" t="s">
        <v>5087</v>
      </c>
      <c r="E2892" s="812" t="s">
        <v>2718</v>
      </c>
      <c r="F2892" s="728" t="s">
        <v>2678</v>
      </c>
      <c r="G2892" s="728" t="s">
        <v>2755</v>
      </c>
      <c r="H2892" s="728" t="s">
        <v>568</v>
      </c>
      <c r="I2892" s="728" t="s">
        <v>2756</v>
      </c>
      <c r="J2892" s="728" t="s">
        <v>1022</v>
      </c>
      <c r="K2892" s="728" t="s">
        <v>2757</v>
      </c>
      <c r="L2892" s="729">
        <v>98.75</v>
      </c>
      <c r="M2892" s="729">
        <v>98.75</v>
      </c>
      <c r="N2892" s="728">
        <v>1</v>
      </c>
      <c r="O2892" s="813">
        <v>0.5</v>
      </c>
      <c r="P2892" s="729">
        <v>98.75</v>
      </c>
      <c r="Q2892" s="746">
        <v>1</v>
      </c>
      <c r="R2892" s="728">
        <v>1</v>
      </c>
      <c r="S2892" s="746">
        <v>1</v>
      </c>
      <c r="T2892" s="813">
        <v>0.5</v>
      </c>
      <c r="U2892" s="769">
        <v>1</v>
      </c>
    </row>
    <row r="2893" spans="1:21" ht="14.4" customHeight="1" x14ac:dyDescent="0.3">
      <c r="A2893" s="727">
        <v>32</v>
      </c>
      <c r="B2893" s="728" t="s">
        <v>2677</v>
      </c>
      <c r="C2893" s="728" t="s">
        <v>2683</v>
      </c>
      <c r="D2893" s="811" t="s">
        <v>5087</v>
      </c>
      <c r="E2893" s="812" t="s">
        <v>2718</v>
      </c>
      <c r="F2893" s="728" t="s">
        <v>2678</v>
      </c>
      <c r="G2893" s="728" t="s">
        <v>2896</v>
      </c>
      <c r="H2893" s="728" t="s">
        <v>568</v>
      </c>
      <c r="I2893" s="728" t="s">
        <v>3612</v>
      </c>
      <c r="J2893" s="728" t="s">
        <v>2898</v>
      </c>
      <c r="K2893" s="728" t="s">
        <v>2899</v>
      </c>
      <c r="L2893" s="729">
        <v>132.97999999999999</v>
      </c>
      <c r="M2893" s="729">
        <v>132.97999999999999</v>
      </c>
      <c r="N2893" s="728">
        <v>1</v>
      </c>
      <c r="O2893" s="813">
        <v>0.5</v>
      </c>
      <c r="P2893" s="729">
        <v>132.97999999999999</v>
      </c>
      <c r="Q2893" s="746">
        <v>1</v>
      </c>
      <c r="R2893" s="728">
        <v>1</v>
      </c>
      <c r="S2893" s="746">
        <v>1</v>
      </c>
      <c r="T2893" s="813">
        <v>0.5</v>
      </c>
      <c r="U2893" s="769">
        <v>1</v>
      </c>
    </row>
    <row r="2894" spans="1:21" ht="14.4" customHeight="1" x14ac:dyDescent="0.3">
      <c r="A2894" s="727">
        <v>32</v>
      </c>
      <c r="B2894" s="728" t="s">
        <v>2677</v>
      </c>
      <c r="C2894" s="728" t="s">
        <v>2683</v>
      </c>
      <c r="D2894" s="811" t="s">
        <v>5087</v>
      </c>
      <c r="E2894" s="812" t="s">
        <v>2718</v>
      </c>
      <c r="F2894" s="728" t="s">
        <v>2678</v>
      </c>
      <c r="G2894" s="728" t="s">
        <v>2823</v>
      </c>
      <c r="H2894" s="728" t="s">
        <v>568</v>
      </c>
      <c r="I2894" s="728" t="s">
        <v>3333</v>
      </c>
      <c r="J2894" s="728" t="s">
        <v>1880</v>
      </c>
      <c r="K2894" s="728" t="s">
        <v>3334</v>
      </c>
      <c r="L2894" s="729">
        <v>77.14</v>
      </c>
      <c r="M2894" s="729">
        <v>231.42000000000002</v>
      </c>
      <c r="N2894" s="728">
        <v>3</v>
      </c>
      <c r="O2894" s="813">
        <v>1.5</v>
      </c>
      <c r="P2894" s="729">
        <v>231.42000000000002</v>
      </c>
      <c r="Q2894" s="746">
        <v>1</v>
      </c>
      <c r="R2894" s="728">
        <v>3</v>
      </c>
      <c r="S2894" s="746">
        <v>1</v>
      </c>
      <c r="T2894" s="813">
        <v>1.5</v>
      </c>
      <c r="U2894" s="769">
        <v>1</v>
      </c>
    </row>
    <row r="2895" spans="1:21" ht="14.4" customHeight="1" x14ac:dyDescent="0.3">
      <c r="A2895" s="727">
        <v>32</v>
      </c>
      <c r="B2895" s="728" t="s">
        <v>2677</v>
      </c>
      <c r="C2895" s="728" t="s">
        <v>2683</v>
      </c>
      <c r="D2895" s="811" t="s">
        <v>5087</v>
      </c>
      <c r="E2895" s="812" t="s">
        <v>2718</v>
      </c>
      <c r="F2895" s="728" t="s">
        <v>2678</v>
      </c>
      <c r="G2895" s="728" t="s">
        <v>2823</v>
      </c>
      <c r="H2895" s="728" t="s">
        <v>568</v>
      </c>
      <c r="I2895" s="728" t="s">
        <v>4830</v>
      </c>
      <c r="J2895" s="728" t="s">
        <v>2825</v>
      </c>
      <c r="K2895" s="728" t="s">
        <v>4831</v>
      </c>
      <c r="L2895" s="729">
        <v>38.56</v>
      </c>
      <c r="M2895" s="729">
        <v>115.68</v>
      </c>
      <c r="N2895" s="728">
        <v>3</v>
      </c>
      <c r="O2895" s="813">
        <v>0.5</v>
      </c>
      <c r="P2895" s="729"/>
      <c r="Q2895" s="746">
        <v>0</v>
      </c>
      <c r="R2895" s="728"/>
      <c r="S2895" s="746">
        <v>0</v>
      </c>
      <c r="T2895" s="813"/>
      <c r="U2895" s="769">
        <v>0</v>
      </c>
    </row>
    <row r="2896" spans="1:21" ht="14.4" customHeight="1" x14ac:dyDescent="0.3">
      <c r="A2896" s="727">
        <v>32</v>
      </c>
      <c r="B2896" s="728" t="s">
        <v>2677</v>
      </c>
      <c r="C2896" s="728" t="s">
        <v>2683</v>
      </c>
      <c r="D2896" s="811" t="s">
        <v>5087</v>
      </c>
      <c r="E2896" s="812" t="s">
        <v>2718</v>
      </c>
      <c r="F2896" s="728" t="s">
        <v>2678</v>
      </c>
      <c r="G2896" s="728" t="s">
        <v>3339</v>
      </c>
      <c r="H2896" s="728" t="s">
        <v>568</v>
      </c>
      <c r="I2896" s="728" t="s">
        <v>3524</v>
      </c>
      <c r="J2896" s="728" t="s">
        <v>3341</v>
      </c>
      <c r="K2896" s="728" t="s">
        <v>3525</v>
      </c>
      <c r="L2896" s="729">
        <v>57.48</v>
      </c>
      <c r="M2896" s="729">
        <v>172.44</v>
      </c>
      <c r="N2896" s="728">
        <v>3</v>
      </c>
      <c r="O2896" s="813">
        <v>2.5</v>
      </c>
      <c r="P2896" s="729"/>
      <c r="Q2896" s="746">
        <v>0</v>
      </c>
      <c r="R2896" s="728"/>
      <c r="S2896" s="746">
        <v>0</v>
      </c>
      <c r="T2896" s="813"/>
      <c r="U2896" s="769">
        <v>0</v>
      </c>
    </row>
    <row r="2897" spans="1:21" ht="14.4" customHeight="1" x14ac:dyDescent="0.3">
      <c r="A2897" s="727">
        <v>32</v>
      </c>
      <c r="B2897" s="728" t="s">
        <v>2677</v>
      </c>
      <c r="C2897" s="728" t="s">
        <v>2683</v>
      </c>
      <c r="D2897" s="811" t="s">
        <v>5087</v>
      </c>
      <c r="E2897" s="812" t="s">
        <v>2718</v>
      </c>
      <c r="F2897" s="728" t="s">
        <v>2678</v>
      </c>
      <c r="G2897" s="728" t="s">
        <v>2758</v>
      </c>
      <c r="H2897" s="728" t="s">
        <v>568</v>
      </c>
      <c r="I2897" s="728" t="s">
        <v>3070</v>
      </c>
      <c r="J2897" s="728" t="s">
        <v>3071</v>
      </c>
      <c r="K2897" s="728" t="s">
        <v>3072</v>
      </c>
      <c r="L2897" s="729">
        <v>29.31</v>
      </c>
      <c r="M2897" s="729">
        <v>29.31</v>
      </c>
      <c r="N2897" s="728">
        <v>1</v>
      </c>
      <c r="O2897" s="813">
        <v>1</v>
      </c>
      <c r="P2897" s="729">
        <v>29.31</v>
      </c>
      <c r="Q2897" s="746">
        <v>1</v>
      </c>
      <c r="R2897" s="728">
        <v>1</v>
      </c>
      <c r="S2897" s="746">
        <v>1</v>
      </c>
      <c r="T2897" s="813">
        <v>1</v>
      </c>
      <c r="U2897" s="769">
        <v>1</v>
      </c>
    </row>
    <row r="2898" spans="1:21" ht="14.4" customHeight="1" x14ac:dyDescent="0.3">
      <c r="A2898" s="727">
        <v>32</v>
      </c>
      <c r="B2898" s="728" t="s">
        <v>2677</v>
      </c>
      <c r="C2898" s="728" t="s">
        <v>2683</v>
      </c>
      <c r="D2898" s="811" t="s">
        <v>5087</v>
      </c>
      <c r="E2898" s="812" t="s">
        <v>2718</v>
      </c>
      <c r="F2898" s="728" t="s">
        <v>2678</v>
      </c>
      <c r="G2898" s="728" t="s">
        <v>2758</v>
      </c>
      <c r="H2898" s="728" t="s">
        <v>568</v>
      </c>
      <c r="I2898" s="728" t="s">
        <v>3343</v>
      </c>
      <c r="J2898" s="728" t="s">
        <v>3071</v>
      </c>
      <c r="K2898" s="728" t="s">
        <v>3344</v>
      </c>
      <c r="L2898" s="729">
        <v>58.63</v>
      </c>
      <c r="M2898" s="729">
        <v>117.26</v>
      </c>
      <c r="N2898" s="728">
        <v>2</v>
      </c>
      <c r="O2898" s="813">
        <v>2</v>
      </c>
      <c r="P2898" s="729">
        <v>117.26</v>
      </c>
      <c r="Q2898" s="746">
        <v>1</v>
      </c>
      <c r="R2898" s="728">
        <v>2</v>
      </c>
      <c r="S2898" s="746">
        <v>1</v>
      </c>
      <c r="T2898" s="813">
        <v>2</v>
      </c>
      <c r="U2898" s="769">
        <v>1</v>
      </c>
    </row>
    <row r="2899" spans="1:21" ht="14.4" customHeight="1" x14ac:dyDescent="0.3">
      <c r="A2899" s="727">
        <v>32</v>
      </c>
      <c r="B2899" s="728" t="s">
        <v>2677</v>
      </c>
      <c r="C2899" s="728" t="s">
        <v>2683</v>
      </c>
      <c r="D2899" s="811" t="s">
        <v>5087</v>
      </c>
      <c r="E2899" s="812" t="s">
        <v>2718</v>
      </c>
      <c r="F2899" s="728" t="s">
        <v>2678</v>
      </c>
      <c r="G2899" s="728" t="s">
        <v>4832</v>
      </c>
      <c r="H2899" s="728" t="s">
        <v>568</v>
      </c>
      <c r="I2899" s="728" t="s">
        <v>4833</v>
      </c>
      <c r="J2899" s="728" t="s">
        <v>4834</v>
      </c>
      <c r="K2899" s="728" t="s">
        <v>4835</v>
      </c>
      <c r="L2899" s="729">
        <v>97.41</v>
      </c>
      <c r="M2899" s="729">
        <v>97.41</v>
      </c>
      <c r="N2899" s="728">
        <v>1</v>
      </c>
      <c r="O2899" s="813">
        <v>0.5</v>
      </c>
      <c r="P2899" s="729">
        <v>97.41</v>
      </c>
      <c r="Q2899" s="746">
        <v>1</v>
      </c>
      <c r="R2899" s="728">
        <v>1</v>
      </c>
      <c r="S2899" s="746">
        <v>1</v>
      </c>
      <c r="T2899" s="813">
        <v>0.5</v>
      </c>
      <c r="U2899" s="769">
        <v>1</v>
      </c>
    </row>
    <row r="2900" spans="1:21" ht="14.4" customHeight="1" x14ac:dyDescent="0.3">
      <c r="A2900" s="727">
        <v>32</v>
      </c>
      <c r="B2900" s="728" t="s">
        <v>2677</v>
      </c>
      <c r="C2900" s="728" t="s">
        <v>2683</v>
      </c>
      <c r="D2900" s="811" t="s">
        <v>5087</v>
      </c>
      <c r="E2900" s="812" t="s">
        <v>2718</v>
      </c>
      <c r="F2900" s="728" t="s">
        <v>2678</v>
      </c>
      <c r="G2900" s="728" t="s">
        <v>2729</v>
      </c>
      <c r="H2900" s="728" t="s">
        <v>568</v>
      </c>
      <c r="I2900" s="728" t="s">
        <v>2730</v>
      </c>
      <c r="J2900" s="728" t="s">
        <v>2731</v>
      </c>
      <c r="K2900" s="728" t="s">
        <v>2732</v>
      </c>
      <c r="L2900" s="729">
        <v>88.76</v>
      </c>
      <c r="M2900" s="729">
        <v>355.04</v>
      </c>
      <c r="N2900" s="728">
        <v>4</v>
      </c>
      <c r="O2900" s="813">
        <v>2.5</v>
      </c>
      <c r="P2900" s="729">
        <v>266.28000000000003</v>
      </c>
      <c r="Q2900" s="746">
        <v>0.75</v>
      </c>
      <c r="R2900" s="728">
        <v>3</v>
      </c>
      <c r="S2900" s="746">
        <v>0.75</v>
      </c>
      <c r="T2900" s="813">
        <v>2</v>
      </c>
      <c r="U2900" s="769">
        <v>0.8</v>
      </c>
    </row>
    <row r="2901" spans="1:21" ht="14.4" customHeight="1" x14ac:dyDescent="0.3">
      <c r="A2901" s="727">
        <v>32</v>
      </c>
      <c r="B2901" s="728" t="s">
        <v>2677</v>
      </c>
      <c r="C2901" s="728" t="s">
        <v>2683</v>
      </c>
      <c r="D2901" s="811" t="s">
        <v>5087</v>
      </c>
      <c r="E2901" s="812" t="s">
        <v>2718</v>
      </c>
      <c r="F2901" s="728" t="s">
        <v>2678</v>
      </c>
      <c r="G2901" s="728" t="s">
        <v>2902</v>
      </c>
      <c r="H2901" s="728" t="s">
        <v>568</v>
      </c>
      <c r="I2901" s="728" t="s">
        <v>3009</v>
      </c>
      <c r="J2901" s="728" t="s">
        <v>3010</v>
      </c>
      <c r="K2901" s="728" t="s">
        <v>3011</v>
      </c>
      <c r="L2901" s="729">
        <v>0</v>
      </c>
      <c r="M2901" s="729">
        <v>0</v>
      </c>
      <c r="N2901" s="728">
        <v>2</v>
      </c>
      <c r="O2901" s="813">
        <v>0.5</v>
      </c>
      <c r="P2901" s="729">
        <v>0</v>
      </c>
      <c r="Q2901" s="746"/>
      <c r="R2901" s="728">
        <v>2</v>
      </c>
      <c r="S2901" s="746">
        <v>1</v>
      </c>
      <c r="T2901" s="813">
        <v>0.5</v>
      </c>
      <c r="U2901" s="769">
        <v>1</v>
      </c>
    </row>
    <row r="2902" spans="1:21" ht="14.4" customHeight="1" x14ac:dyDescent="0.3">
      <c r="A2902" s="727">
        <v>32</v>
      </c>
      <c r="B2902" s="728" t="s">
        <v>2677</v>
      </c>
      <c r="C2902" s="728" t="s">
        <v>2683</v>
      </c>
      <c r="D2902" s="811" t="s">
        <v>5087</v>
      </c>
      <c r="E2902" s="812" t="s">
        <v>2718</v>
      </c>
      <c r="F2902" s="728" t="s">
        <v>2678</v>
      </c>
      <c r="G2902" s="728" t="s">
        <v>2833</v>
      </c>
      <c r="H2902" s="728" t="s">
        <v>661</v>
      </c>
      <c r="I2902" s="728" t="s">
        <v>4190</v>
      </c>
      <c r="J2902" s="728" t="s">
        <v>2835</v>
      </c>
      <c r="K2902" s="728" t="s">
        <v>4191</v>
      </c>
      <c r="L2902" s="729">
        <v>207.45</v>
      </c>
      <c r="M2902" s="729">
        <v>207.45</v>
      </c>
      <c r="N2902" s="728">
        <v>1</v>
      </c>
      <c r="O2902" s="813">
        <v>0.5</v>
      </c>
      <c r="P2902" s="729">
        <v>207.45</v>
      </c>
      <c r="Q2902" s="746">
        <v>1</v>
      </c>
      <c r="R2902" s="728">
        <v>1</v>
      </c>
      <c r="S2902" s="746">
        <v>1</v>
      </c>
      <c r="T2902" s="813">
        <v>0.5</v>
      </c>
      <c r="U2902" s="769">
        <v>1</v>
      </c>
    </row>
    <row r="2903" spans="1:21" ht="14.4" customHeight="1" x14ac:dyDescent="0.3">
      <c r="A2903" s="727">
        <v>32</v>
      </c>
      <c r="B2903" s="728" t="s">
        <v>2677</v>
      </c>
      <c r="C2903" s="728" t="s">
        <v>2683</v>
      </c>
      <c r="D2903" s="811" t="s">
        <v>5087</v>
      </c>
      <c r="E2903" s="812" t="s">
        <v>2718</v>
      </c>
      <c r="F2903" s="728" t="s">
        <v>2678</v>
      </c>
      <c r="G2903" s="728" t="s">
        <v>2972</v>
      </c>
      <c r="H2903" s="728" t="s">
        <v>568</v>
      </c>
      <c r="I2903" s="728" t="s">
        <v>2973</v>
      </c>
      <c r="J2903" s="728" t="s">
        <v>2974</v>
      </c>
      <c r="K2903" s="728" t="s">
        <v>2975</v>
      </c>
      <c r="L2903" s="729">
        <v>0</v>
      </c>
      <c r="M2903" s="729">
        <v>0</v>
      </c>
      <c r="N2903" s="728">
        <v>1</v>
      </c>
      <c r="O2903" s="813">
        <v>0.5</v>
      </c>
      <c r="P2903" s="729">
        <v>0</v>
      </c>
      <c r="Q2903" s="746"/>
      <c r="R2903" s="728">
        <v>1</v>
      </c>
      <c r="S2903" s="746">
        <v>1</v>
      </c>
      <c r="T2903" s="813">
        <v>0.5</v>
      </c>
      <c r="U2903" s="769">
        <v>1</v>
      </c>
    </row>
    <row r="2904" spans="1:21" ht="14.4" customHeight="1" x14ac:dyDescent="0.3">
      <c r="A2904" s="727">
        <v>32</v>
      </c>
      <c r="B2904" s="728" t="s">
        <v>2677</v>
      </c>
      <c r="C2904" s="728" t="s">
        <v>2683</v>
      </c>
      <c r="D2904" s="811" t="s">
        <v>5087</v>
      </c>
      <c r="E2904" s="812" t="s">
        <v>2718</v>
      </c>
      <c r="F2904" s="728" t="s">
        <v>2678</v>
      </c>
      <c r="G2904" s="728" t="s">
        <v>2976</v>
      </c>
      <c r="H2904" s="728" t="s">
        <v>568</v>
      </c>
      <c r="I2904" s="728" t="s">
        <v>4836</v>
      </c>
      <c r="J2904" s="728" t="s">
        <v>4837</v>
      </c>
      <c r="K2904" s="728" t="s">
        <v>4838</v>
      </c>
      <c r="L2904" s="729">
        <v>36.729999999999997</v>
      </c>
      <c r="M2904" s="729">
        <v>73.459999999999994</v>
      </c>
      <c r="N2904" s="728">
        <v>2</v>
      </c>
      <c r="O2904" s="813">
        <v>0.5</v>
      </c>
      <c r="P2904" s="729">
        <v>73.459999999999994</v>
      </c>
      <c r="Q2904" s="746">
        <v>1</v>
      </c>
      <c r="R2904" s="728">
        <v>2</v>
      </c>
      <c r="S2904" s="746">
        <v>1</v>
      </c>
      <c r="T2904" s="813">
        <v>0.5</v>
      </c>
      <c r="U2904" s="769">
        <v>1</v>
      </c>
    </row>
    <row r="2905" spans="1:21" ht="14.4" customHeight="1" x14ac:dyDescent="0.3">
      <c r="A2905" s="727">
        <v>32</v>
      </c>
      <c r="B2905" s="728" t="s">
        <v>2677</v>
      </c>
      <c r="C2905" s="728" t="s">
        <v>2683</v>
      </c>
      <c r="D2905" s="811" t="s">
        <v>5087</v>
      </c>
      <c r="E2905" s="812" t="s">
        <v>2718</v>
      </c>
      <c r="F2905" s="728" t="s">
        <v>2678</v>
      </c>
      <c r="G2905" s="728" t="s">
        <v>2976</v>
      </c>
      <c r="H2905" s="728" t="s">
        <v>568</v>
      </c>
      <c r="I2905" s="728" t="s">
        <v>4839</v>
      </c>
      <c r="J2905" s="728" t="s">
        <v>4840</v>
      </c>
      <c r="K2905" s="728" t="s">
        <v>4563</v>
      </c>
      <c r="L2905" s="729">
        <v>73.45</v>
      </c>
      <c r="M2905" s="729">
        <v>73.45</v>
      </c>
      <c r="N2905" s="728">
        <v>1</v>
      </c>
      <c r="O2905" s="813">
        <v>0.5</v>
      </c>
      <c r="P2905" s="729">
        <v>73.45</v>
      </c>
      <c r="Q2905" s="746">
        <v>1</v>
      </c>
      <c r="R2905" s="728">
        <v>1</v>
      </c>
      <c r="S2905" s="746">
        <v>1</v>
      </c>
      <c r="T2905" s="813">
        <v>0.5</v>
      </c>
      <c r="U2905" s="769">
        <v>1</v>
      </c>
    </row>
    <row r="2906" spans="1:21" ht="14.4" customHeight="1" x14ac:dyDescent="0.3">
      <c r="A2906" s="727">
        <v>32</v>
      </c>
      <c r="B2906" s="728" t="s">
        <v>2677</v>
      </c>
      <c r="C2906" s="728" t="s">
        <v>2683</v>
      </c>
      <c r="D2906" s="811" t="s">
        <v>5087</v>
      </c>
      <c r="E2906" s="812" t="s">
        <v>2718</v>
      </c>
      <c r="F2906" s="728" t="s">
        <v>2678</v>
      </c>
      <c r="G2906" s="728" t="s">
        <v>2904</v>
      </c>
      <c r="H2906" s="728" t="s">
        <v>568</v>
      </c>
      <c r="I2906" s="728" t="s">
        <v>2908</v>
      </c>
      <c r="J2906" s="728" t="s">
        <v>2906</v>
      </c>
      <c r="K2906" s="728" t="s">
        <v>2909</v>
      </c>
      <c r="L2906" s="729">
        <v>117.03</v>
      </c>
      <c r="M2906" s="729">
        <v>234.06</v>
      </c>
      <c r="N2906" s="728">
        <v>2</v>
      </c>
      <c r="O2906" s="813">
        <v>1</v>
      </c>
      <c r="P2906" s="729">
        <v>234.06</v>
      </c>
      <c r="Q2906" s="746">
        <v>1</v>
      </c>
      <c r="R2906" s="728">
        <v>2</v>
      </c>
      <c r="S2906" s="746">
        <v>1</v>
      </c>
      <c r="T2906" s="813">
        <v>1</v>
      </c>
      <c r="U2906" s="769">
        <v>1</v>
      </c>
    </row>
    <row r="2907" spans="1:21" ht="14.4" customHeight="1" x14ac:dyDescent="0.3">
      <c r="A2907" s="727">
        <v>32</v>
      </c>
      <c r="B2907" s="728" t="s">
        <v>2677</v>
      </c>
      <c r="C2907" s="728" t="s">
        <v>2683</v>
      </c>
      <c r="D2907" s="811" t="s">
        <v>5087</v>
      </c>
      <c r="E2907" s="812" t="s">
        <v>2718</v>
      </c>
      <c r="F2907" s="728" t="s">
        <v>2678</v>
      </c>
      <c r="G2907" s="728" t="s">
        <v>2762</v>
      </c>
      <c r="H2907" s="728" t="s">
        <v>661</v>
      </c>
      <c r="I2907" s="728" t="s">
        <v>2763</v>
      </c>
      <c r="J2907" s="728" t="s">
        <v>895</v>
      </c>
      <c r="K2907" s="728" t="s">
        <v>2137</v>
      </c>
      <c r="L2907" s="729">
        <v>368.16</v>
      </c>
      <c r="M2907" s="729">
        <v>736.32</v>
      </c>
      <c r="N2907" s="728">
        <v>2</v>
      </c>
      <c r="O2907" s="813">
        <v>0.5</v>
      </c>
      <c r="P2907" s="729">
        <v>736.32</v>
      </c>
      <c r="Q2907" s="746">
        <v>1</v>
      </c>
      <c r="R2907" s="728">
        <v>2</v>
      </c>
      <c r="S2907" s="746">
        <v>1</v>
      </c>
      <c r="T2907" s="813">
        <v>0.5</v>
      </c>
      <c r="U2907" s="769">
        <v>1</v>
      </c>
    </row>
    <row r="2908" spans="1:21" ht="14.4" customHeight="1" x14ac:dyDescent="0.3">
      <c r="A2908" s="727">
        <v>32</v>
      </c>
      <c r="B2908" s="728" t="s">
        <v>2677</v>
      </c>
      <c r="C2908" s="728" t="s">
        <v>2683</v>
      </c>
      <c r="D2908" s="811" t="s">
        <v>5087</v>
      </c>
      <c r="E2908" s="812" t="s">
        <v>2718</v>
      </c>
      <c r="F2908" s="728" t="s">
        <v>2678</v>
      </c>
      <c r="G2908" s="728" t="s">
        <v>2762</v>
      </c>
      <c r="H2908" s="728" t="s">
        <v>661</v>
      </c>
      <c r="I2908" s="728" t="s">
        <v>2765</v>
      </c>
      <c r="J2908" s="728" t="s">
        <v>895</v>
      </c>
      <c r="K2908" s="728" t="s">
        <v>2139</v>
      </c>
      <c r="L2908" s="729">
        <v>736.33</v>
      </c>
      <c r="M2908" s="729">
        <v>1472.66</v>
      </c>
      <c r="N2908" s="728">
        <v>2</v>
      </c>
      <c r="O2908" s="813">
        <v>0.5</v>
      </c>
      <c r="P2908" s="729"/>
      <c r="Q2908" s="746">
        <v>0</v>
      </c>
      <c r="R2908" s="728"/>
      <c r="S2908" s="746">
        <v>0</v>
      </c>
      <c r="T2908" s="813"/>
      <c r="U2908" s="769">
        <v>0</v>
      </c>
    </row>
    <row r="2909" spans="1:21" ht="14.4" customHeight="1" x14ac:dyDescent="0.3">
      <c r="A2909" s="727">
        <v>32</v>
      </c>
      <c r="B2909" s="728" t="s">
        <v>2677</v>
      </c>
      <c r="C2909" s="728" t="s">
        <v>2683</v>
      </c>
      <c r="D2909" s="811" t="s">
        <v>5087</v>
      </c>
      <c r="E2909" s="812" t="s">
        <v>2718</v>
      </c>
      <c r="F2909" s="728" t="s">
        <v>2678</v>
      </c>
      <c r="G2909" s="728" t="s">
        <v>2762</v>
      </c>
      <c r="H2909" s="728" t="s">
        <v>661</v>
      </c>
      <c r="I2909" s="728" t="s">
        <v>2479</v>
      </c>
      <c r="J2909" s="728" t="s">
        <v>901</v>
      </c>
      <c r="K2909" s="728" t="s">
        <v>3015</v>
      </c>
      <c r="L2909" s="729">
        <v>1847.49</v>
      </c>
      <c r="M2909" s="729">
        <v>11084.94</v>
      </c>
      <c r="N2909" s="728">
        <v>6</v>
      </c>
      <c r="O2909" s="813">
        <v>2.5</v>
      </c>
      <c r="P2909" s="729">
        <v>11084.94</v>
      </c>
      <c r="Q2909" s="746">
        <v>1</v>
      </c>
      <c r="R2909" s="728">
        <v>6</v>
      </c>
      <c r="S2909" s="746">
        <v>1</v>
      </c>
      <c r="T2909" s="813">
        <v>2.5</v>
      </c>
      <c r="U2909" s="769">
        <v>1</v>
      </c>
    </row>
    <row r="2910" spans="1:21" ht="14.4" customHeight="1" x14ac:dyDescent="0.3">
      <c r="A2910" s="727">
        <v>32</v>
      </c>
      <c r="B2910" s="728" t="s">
        <v>2677</v>
      </c>
      <c r="C2910" s="728" t="s">
        <v>2683</v>
      </c>
      <c r="D2910" s="811" t="s">
        <v>5087</v>
      </c>
      <c r="E2910" s="812" t="s">
        <v>2718</v>
      </c>
      <c r="F2910" s="728" t="s">
        <v>2678</v>
      </c>
      <c r="G2910" s="728" t="s">
        <v>2767</v>
      </c>
      <c r="H2910" s="728" t="s">
        <v>661</v>
      </c>
      <c r="I2910" s="728" t="s">
        <v>2296</v>
      </c>
      <c r="J2910" s="728" t="s">
        <v>694</v>
      </c>
      <c r="K2910" s="728" t="s">
        <v>2297</v>
      </c>
      <c r="L2910" s="729">
        <v>48.42</v>
      </c>
      <c r="M2910" s="729">
        <v>48.42</v>
      </c>
      <c r="N2910" s="728">
        <v>1</v>
      </c>
      <c r="O2910" s="813">
        <v>0.5</v>
      </c>
      <c r="P2910" s="729">
        <v>48.42</v>
      </c>
      <c r="Q2910" s="746">
        <v>1</v>
      </c>
      <c r="R2910" s="728">
        <v>1</v>
      </c>
      <c r="S2910" s="746">
        <v>1</v>
      </c>
      <c r="T2910" s="813">
        <v>0.5</v>
      </c>
      <c r="U2910" s="769">
        <v>1</v>
      </c>
    </row>
    <row r="2911" spans="1:21" ht="14.4" customHeight="1" x14ac:dyDescent="0.3">
      <c r="A2911" s="727">
        <v>32</v>
      </c>
      <c r="B2911" s="728" t="s">
        <v>2677</v>
      </c>
      <c r="C2911" s="728" t="s">
        <v>2683</v>
      </c>
      <c r="D2911" s="811" t="s">
        <v>5087</v>
      </c>
      <c r="E2911" s="812" t="s">
        <v>2718</v>
      </c>
      <c r="F2911" s="728" t="s">
        <v>2678</v>
      </c>
      <c r="G2911" s="728" t="s">
        <v>2768</v>
      </c>
      <c r="H2911" s="728" t="s">
        <v>568</v>
      </c>
      <c r="I2911" s="728" t="s">
        <v>2838</v>
      </c>
      <c r="J2911" s="728" t="s">
        <v>934</v>
      </c>
      <c r="K2911" s="728" t="s">
        <v>2839</v>
      </c>
      <c r="L2911" s="729">
        <v>185.26</v>
      </c>
      <c r="M2911" s="729">
        <v>741.04</v>
      </c>
      <c r="N2911" s="728">
        <v>4</v>
      </c>
      <c r="O2911" s="813">
        <v>3</v>
      </c>
      <c r="P2911" s="729">
        <v>370.52</v>
      </c>
      <c r="Q2911" s="746">
        <v>0.5</v>
      </c>
      <c r="R2911" s="728">
        <v>2</v>
      </c>
      <c r="S2911" s="746">
        <v>0.5</v>
      </c>
      <c r="T2911" s="813">
        <v>2</v>
      </c>
      <c r="U2911" s="769">
        <v>0.66666666666666663</v>
      </c>
    </row>
    <row r="2912" spans="1:21" ht="14.4" customHeight="1" x14ac:dyDescent="0.3">
      <c r="A2912" s="727">
        <v>32</v>
      </c>
      <c r="B2912" s="728" t="s">
        <v>2677</v>
      </c>
      <c r="C2912" s="728" t="s">
        <v>2683</v>
      </c>
      <c r="D2912" s="811" t="s">
        <v>5087</v>
      </c>
      <c r="E2912" s="812" t="s">
        <v>2718</v>
      </c>
      <c r="F2912" s="728" t="s">
        <v>2678</v>
      </c>
      <c r="G2912" s="728" t="s">
        <v>2924</v>
      </c>
      <c r="H2912" s="728" t="s">
        <v>568</v>
      </c>
      <c r="I2912" s="728" t="s">
        <v>2925</v>
      </c>
      <c r="J2912" s="728" t="s">
        <v>648</v>
      </c>
      <c r="K2912" s="728" t="s">
        <v>2926</v>
      </c>
      <c r="L2912" s="729">
        <v>108.44</v>
      </c>
      <c r="M2912" s="729">
        <v>108.44</v>
      </c>
      <c r="N2912" s="728">
        <v>1</v>
      </c>
      <c r="O2912" s="813">
        <v>0.5</v>
      </c>
      <c r="P2912" s="729">
        <v>108.44</v>
      </c>
      <c r="Q2912" s="746">
        <v>1</v>
      </c>
      <c r="R2912" s="728">
        <v>1</v>
      </c>
      <c r="S2912" s="746">
        <v>1</v>
      </c>
      <c r="T2912" s="813">
        <v>0.5</v>
      </c>
      <c r="U2912" s="769">
        <v>1</v>
      </c>
    </row>
    <row r="2913" spans="1:21" ht="14.4" customHeight="1" x14ac:dyDescent="0.3">
      <c r="A2913" s="727">
        <v>32</v>
      </c>
      <c r="B2913" s="728" t="s">
        <v>2677</v>
      </c>
      <c r="C2913" s="728" t="s">
        <v>2683</v>
      </c>
      <c r="D2913" s="811" t="s">
        <v>5087</v>
      </c>
      <c r="E2913" s="812" t="s">
        <v>2718</v>
      </c>
      <c r="F2913" s="728" t="s">
        <v>2678</v>
      </c>
      <c r="G2913" s="728" t="s">
        <v>2852</v>
      </c>
      <c r="H2913" s="728" t="s">
        <v>661</v>
      </c>
      <c r="I2913" s="728" t="s">
        <v>4841</v>
      </c>
      <c r="J2913" s="728" t="s">
        <v>1368</v>
      </c>
      <c r="K2913" s="728" t="s">
        <v>1345</v>
      </c>
      <c r="L2913" s="729">
        <v>32.6</v>
      </c>
      <c r="M2913" s="729">
        <v>32.6</v>
      </c>
      <c r="N2913" s="728">
        <v>1</v>
      </c>
      <c r="O2913" s="813">
        <v>0.5</v>
      </c>
      <c r="P2913" s="729">
        <v>32.6</v>
      </c>
      <c r="Q2913" s="746">
        <v>1</v>
      </c>
      <c r="R2913" s="728">
        <v>1</v>
      </c>
      <c r="S2913" s="746">
        <v>1</v>
      </c>
      <c r="T2913" s="813">
        <v>0.5</v>
      </c>
      <c r="U2913" s="769">
        <v>1</v>
      </c>
    </row>
    <row r="2914" spans="1:21" ht="14.4" customHeight="1" x14ac:dyDescent="0.3">
      <c r="A2914" s="727">
        <v>32</v>
      </c>
      <c r="B2914" s="728" t="s">
        <v>2677</v>
      </c>
      <c r="C2914" s="728" t="s">
        <v>2683</v>
      </c>
      <c r="D2914" s="811" t="s">
        <v>5087</v>
      </c>
      <c r="E2914" s="812" t="s">
        <v>2718</v>
      </c>
      <c r="F2914" s="728" t="s">
        <v>2678</v>
      </c>
      <c r="G2914" s="728" t="s">
        <v>2852</v>
      </c>
      <c r="H2914" s="728" t="s">
        <v>661</v>
      </c>
      <c r="I2914" s="728" t="s">
        <v>2419</v>
      </c>
      <c r="J2914" s="728" t="s">
        <v>1356</v>
      </c>
      <c r="K2914" s="728" t="s">
        <v>1351</v>
      </c>
      <c r="L2914" s="729">
        <v>129.51</v>
      </c>
      <c r="M2914" s="729">
        <v>129.51</v>
      </c>
      <c r="N2914" s="728">
        <v>1</v>
      </c>
      <c r="O2914" s="813">
        <v>0.5</v>
      </c>
      <c r="P2914" s="729">
        <v>129.51</v>
      </c>
      <c r="Q2914" s="746">
        <v>1</v>
      </c>
      <c r="R2914" s="728">
        <v>1</v>
      </c>
      <c r="S2914" s="746">
        <v>1</v>
      </c>
      <c r="T2914" s="813">
        <v>0.5</v>
      </c>
      <c r="U2914" s="769">
        <v>1</v>
      </c>
    </row>
    <row r="2915" spans="1:21" ht="14.4" customHeight="1" x14ac:dyDescent="0.3">
      <c r="A2915" s="727">
        <v>32</v>
      </c>
      <c r="B2915" s="728" t="s">
        <v>2677</v>
      </c>
      <c r="C2915" s="728" t="s">
        <v>2683</v>
      </c>
      <c r="D2915" s="811" t="s">
        <v>5087</v>
      </c>
      <c r="E2915" s="812" t="s">
        <v>2718</v>
      </c>
      <c r="F2915" s="728" t="s">
        <v>2678</v>
      </c>
      <c r="G2915" s="728" t="s">
        <v>2852</v>
      </c>
      <c r="H2915" s="728" t="s">
        <v>661</v>
      </c>
      <c r="I2915" s="728" t="s">
        <v>2615</v>
      </c>
      <c r="J2915" s="728" t="s">
        <v>1917</v>
      </c>
      <c r="K2915" s="728" t="s">
        <v>1351</v>
      </c>
      <c r="L2915" s="729">
        <v>127.34</v>
      </c>
      <c r="M2915" s="729">
        <v>1273.4000000000001</v>
      </c>
      <c r="N2915" s="728">
        <v>10</v>
      </c>
      <c r="O2915" s="813">
        <v>1</v>
      </c>
      <c r="P2915" s="729">
        <v>891.38</v>
      </c>
      <c r="Q2915" s="746">
        <v>0.7</v>
      </c>
      <c r="R2915" s="728">
        <v>7</v>
      </c>
      <c r="S2915" s="746">
        <v>0.7</v>
      </c>
      <c r="T2915" s="813">
        <v>0.5</v>
      </c>
      <c r="U2915" s="769">
        <v>0.5</v>
      </c>
    </row>
    <row r="2916" spans="1:21" ht="14.4" customHeight="1" x14ac:dyDescent="0.3">
      <c r="A2916" s="727">
        <v>32</v>
      </c>
      <c r="B2916" s="728" t="s">
        <v>2677</v>
      </c>
      <c r="C2916" s="728" t="s">
        <v>2683</v>
      </c>
      <c r="D2916" s="811" t="s">
        <v>5087</v>
      </c>
      <c r="E2916" s="812" t="s">
        <v>2718</v>
      </c>
      <c r="F2916" s="728" t="s">
        <v>2678</v>
      </c>
      <c r="G2916" s="728" t="s">
        <v>2852</v>
      </c>
      <c r="H2916" s="728" t="s">
        <v>661</v>
      </c>
      <c r="I2916" s="728" t="s">
        <v>2616</v>
      </c>
      <c r="J2916" s="728" t="s">
        <v>1916</v>
      </c>
      <c r="K2916" s="728" t="s">
        <v>1351</v>
      </c>
      <c r="L2916" s="729">
        <v>127.34</v>
      </c>
      <c r="M2916" s="729">
        <v>1273.4000000000001</v>
      </c>
      <c r="N2916" s="728">
        <v>10</v>
      </c>
      <c r="O2916" s="813">
        <v>1.5</v>
      </c>
      <c r="P2916" s="729">
        <v>891.38</v>
      </c>
      <c r="Q2916" s="746">
        <v>0.7</v>
      </c>
      <c r="R2916" s="728">
        <v>7</v>
      </c>
      <c r="S2916" s="746">
        <v>0.7</v>
      </c>
      <c r="T2916" s="813">
        <v>0.5</v>
      </c>
      <c r="U2916" s="769">
        <v>0.33333333333333331</v>
      </c>
    </row>
    <row r="2917" spans="1:21" ht="14.4" customHeight="1" x14ac:dyDescent="0.3">
      <c r="A2917" s="727">
        <v>32</v>
      </c>
      <c r="B2917" s="728" t="s">
        <v>2677</v>
      </c>
      <c r="C2917" s="728" t="s">
        <v>2683</v>
      </c>
      <c r="D2917" s="811" t="s">
        <v>5087</v>
      </c>
      <c r="E2917" s="812" t="s">
        <v>2718</v>
      </c>
      <c r="F2917" s="728" t="s">
        <v>2678</v>
      </c>
      <c r="G2917" s="728" t="s">
        <v>2852</v>
      </c>
      <c r="H2917" s="728" t="s">
        <v>661</v>
      </c>
      <c r="I2917" s="728" t="s">
        <v>2428</v>
      </c>
      <c r="J2917" s="728" t="s">
        <v>1352</v>
      </c>
      <c r="K2917" s="728" t="s">
        <v>1351</v>
      </c>
      <c r="L2917" s="729">
        <v>176.47</v>
      </c>
      <c r="M2917" s="729">
        <v>6176.45</v>
      </c>
      <c r="N2917" s="728">
        <v>35</v>
      </c>
      <c r="O2917" s="813">
        <v>2</v>
      </c>
      <c r="P2917" s="729">
        <v>5647.04</v>
      </c>
      <c r="Q2917" s="746">
        <v>0.91428571428571426</v>
      </c>
      <c r="R2917" s="728">
        <v>32</v>
      </c>
      <c r="S2917" s="746">
        <v>0.91428571428571426</v>
      </c>
      <c r="T2917" s="813">
        <v>1.5</v>
      </c>
      <c r="U2917" s="769">
        <v>0.75</v>
      </c>
    </row>
    <row r="2918" spans="1:21" ht="14.4" customHeight="1" x14ac:dyDescent="0.3">
      <c r="A2918" s="727">
        <v>32</v>
      </c>
      <c r="B2918" s="728" t="s">
        <v>2677</v>
      </c>
      <c r="C2918" s="728" t="s">
        <v>2683</v>
      </c>
      <c r="D2918" s="811" t="s">
        <v>5087</v>
      </c>
      <c r="E2918" s="812" t="s">
        <v>2718</v>
      </c>
      <c r="F2918" s="728" t="s">
        <v>2678</v>
      </c>
      <c r="G2918" s="728" t="s">
        <v>2852</v>
      </c>
      <c r="H2918" s="728" t="s">
        <v>661</v>
      </c>
      <c r="I2918" s="728" t="s">
        <v>2427</v>
      </c>
      <c r="J2918" s="728" t="s">
        <v>1350</v>
      </c>
      <c r="K2918" s="728" t="s">
        <v>1351</v>
      </c>
      <c r="L2918" s="729">
        <v>176.47</v>
      </c>
      <c r="M2918" s="729">
        <v>5470.57</v>
      </c>
      <c r="N2918" s="728">
        <v>31</v>
      </c>
      <c r="O2918" s="813">
        <v>1</v>
      </c>
      <c r="P2918" s="729">
        <v>5470.57</v>
      </c>
      <c r="Q2918" s="746">
        <v>1</v>
      </c>
      <c r="R2918" s="728">
        <v>31</v>
      </c>
      <c r="S2918" s="746">
        <v>1</v>
      </c>
      <c r="T2918" s="813">
        <v>1</v>
      </c>
      <c r="U2918" s="769">
        <v>1</v>
      </c>
    </row>
    <row r="2919" spans="1:21" ht="14.4" customHeight="1" x14ac:dyDescent="0.3">
      <c r="A2919" s="727">
        <v>32</v>
      </c>
      <c r="B2919" s="728" t="s">
        <v>2677</v>
      </c>
      <c r="C2919" s="728" t="s">
        <v>2683</v>
      </c>
      <c r="D2919" s="811" t="s">
        <v>5087</v>
      </c>
      <c r="E2919" s="812" t="s">
        <v>2718</v>
      </c>
      <c r="F2919" s="728" t="s">
        <v>2678</v>
      </c>
      <c r="G2919" s="728" t="s">
        <v>2852</v>
      </c>
      <c r="H2919" s="728" t="s">
        <v>661</v>
      </c>
      <c r="I2919" s="728" t="s">
        <v>3555</v>
      </c>
      <c r="J2919" s="728" t="s">
        <v>3556</v>
      </c>
      <c r="K2919" s="728" t="s">
        <v>3554</v>
      </c>
      <c r="L2919" s="729">
        <v>194.26</v>
      </c>
      <c r="M2919" s="729">
        <v>5439.2799999999988</v>
      </c>
      <c r="N2919" s="728">
        <v>28</v>
      </c>
      <c r="O2919" s="813">
        <v>4</v>
      </c>
      <c r="P2919" s="729">
        <v>5439.2799999999988</v>
      </c>
      <c r="Q2919" s="746">
        <v>1</v>
      </c>
      <c r="R2919" s="728">
        <v>28</v>
      </c>
      <c r="S2919" s="746">
        <v>1</v>
      </c>
      <c r="T2919" s="813">
        <v>4</v>
      </c>
      <c r="U2919" s="769">
        <v>1</v>
      </c>
    </row>
    <row r="2920" spans="1:21" ht="14.4" customHeight="1" x14ac:dyDescent="0.3">
      <c r="A2920" s="727">
        <v>32</v>
      </c>
      <c r="B2920" s="728" t="s">
        <v>2677</v>
      </c>
      <c r="C2920" s="728" t="s">
        <v>2683</v>
      </c>
      <c r="D2920" s="811" t="s">
        <v>5087</v>
      </c>
      <c r="E2920" s="812" t="s">
        <v>2718</v>
      </c>
      <c r="F2920" s="728" t="s">
        <v>2678</v>
      </c>
      <c r="G2920" s="728" t="s">
        <v>2852</v>
      </c>
      <c r="H2920" s="728" t="s">
        <v>661</v>
      </c>
      <c r="I2920" s="728" t="s">
        <v>2618</v>
      </c>
      <c r="J2920" s="728" t="s">
        <v>1915</v>
      </c>
      <c r="K2920" s="728" t="s">
        <v>1351</v>
      </c>
      <c r="L2920" s="729">
        <v>129.51</v>
      </c>
      <c r="M2920" s="729">
        <v>647.54999999999995</v>
      </c>
      <c r="N2920" s="728">
        <v>5</v>
      </c>
      <c r="O2920" s="813">
        <v>1</v>
      </c>
      <c r="P2920" s="729">
        <v>647.54999999999995</v>
      </c>
      <c r="Q2920" s="746">
        <v>1</v>
      </c>
      <c r="R2920" s="728">
        <v>5</v>
      </c>
      <c r="S2920" s="746">
        <v>1</v>
      </c>
      <c r="T2920" s="813">
        <v>1</v>
      </c>
      <c r="U2920" s="769">
        <v>1</v>
      </c>
    </row>
    <row r="2921" spans="1:21" ht="14.4" customHeight="1" x14ac:dyDescent="0.3">
      <c r="A2921" s="727">
        <v>32</v>
      </c>
      <c r="B2921" s="728" t="s">
        <v>2677</v>
      </c>
      <c r="C2921" s="728" t="s">
        <v>2683</v>
      </c>
      <c r="D2921" s="811" t="s">
        <v>5087</v>
      </c>
      <c r="E2921" s="812" t="s">
        <v>2718</v>
      </c>
      <c r="F2921" s="728" t="s">
        <v>2678</v>
      </c>
      <c r="G2921" s="728" t="s">
        <v>2852</v>
      </c>
      <c r="H2921" s="728" t="s">
        <v>661</v>
      </c>
      <c r="I2921" s="728" t="s">
        <v>2437</v>
      </c>
      <c r="J2921" s="728" t="s">
        <v>2438</v>
      </c>
      <c r="K2921" s="728" t="s">
        <v>1351</v>
      </c>
      <c r="L2921" s="729">
        <v>127.34</v>
      </c>
      <c r="M2921" s="729">
        <v>127.34</v>
      </c>
      <c r="N2921" s="728">
        <v>1</v>
      </c>
      <c r="O2921" s="813">
        <v>0.5</v>
      </c>
      <c r="P2921" s="729">
        <v>127.34</v>
      </c>
      <c r="Q2921" s="746">
        <v>1</v>
      </c>
      <c r="R2921" s="728">
        <v>1</v>
      </c>
      <c r="S2921" s="746">
        <v>1</v>
      </c>
      <c r="T2921" s="813">
        <v>0.5</v>
      </c>
      <c r="U2921" s="769">
        <v>1</v>
      </c>
    </row>
    <row r="2922" spans="1:21" ht="14.4" customHeight="1" x14ac:dyDescent="0.3">
      <c r="A2922" s="727">
        <v>32</v>
      </c>
      <c r="B2922" s="728" t="s">
        <v>2677</v>
      </c>
      <c r="C2922" s="728" t="s">
        <v>2683</v>
      </c>
      <c r="D2922" s="811" t="s">
        <v>5087</v>
      </c>
      <c r="E2922" s="812" t="s">
        <v>2718</v>
      </c>
      <c r="F2922" s="728" t="s">
        <v>2678</v>
      </c>
      <c r="G2922" s="728" t="s">
        <v>2852</v>
      </c>
      <c r="H2922" s="728" t="s">
        <v>661</v>
      </c>
      <c r="I2922" s="728" t="s">
        <v>2426</v>
      </c>
      <c r="J2922" s="728" t="s">
        <v>1353</v>
      </c>
      <c r="K2922" s="728" t="s">
        <v>1351</v>
      </c>
      <c r="L2922" s="729">
        <v>176.47</v>
      </c>
      <c r="M2922" s="729">
        <v>5647.04</v>
      </c>
      <c r="N2922" s="728">
        <v>32</v>
      </c>
      <c r="O2922" s="813">
        <v>2.5</v>
      </c>
      <c r="P2922" s="729">
        <v>5647.04</v>
      </c>
      <c r="Q2922" s="746">
        <v>1</v>
      </c>
      <c r="R2922" s="728">
        <v>32</v>
      </c>
      <c r="S2922" s="746">
        <v>1</v>
      </c>
      <c r="T2922" s="813">
        <v>2.5</v>
      </c>
      <c r="U2922" s="769">
        <v>1</v>
      </c>
    </row>
    <row r="2923" spans="1:21" ht="14.4" customHeight="1" x14ac:dyDescent="0.3">
      <c r="A2923" s="727">
        <v>32</v>
      </c>
      <c r="B2923" s="728" t="s">
        <v>2677</v>
      </c>
      <c r="C2923" s="728" t="s">
        <v>2683</v>
      </c>
      <c r="D2923" s="811" t="s">
        <v>5087</v>
      </c>
      <c r="E2923" s="812" t="s">
        <v>2718</v>
      </c>
      <c r="F2923" s="728" t="s">
        <v>2678</v>
      </c>
      <c r="G2923" s="728" t="s">
        <v>2852</v>
      </c>
      <c r="H2923" s="728" t="s">
        <v>661</v>
      </c>
      <c r="I2923" s="728" t="s">
        <v>2431</v>
      </c>
      <c r="J2923" s="728" t="s">
        <v>1365</v>
      </c>
      <c r="K2923" s="728" t="s">
        <v>1348</v>
      </c>
      <c r="L2923" s="729">
        <v>131.93</v>
      </c>
      <c r="M2923" s="729">
        <v>131.93</v>
      </c>
      <c r="N2923" s="728">
        <v>1</v>
      </c>
      <c r="O2923" s="813">
        <v>0.5</v>
      </c>
      <c r="P2923" s="729">
        <v>131.93</v>
      </c>
      <c r="Q2923" s="746">
        <v>1</v>
      </c>
      <c r="R2923" s="728">
        <v>1</v>
      </c>
      <c r="S2923" s="746">
        <v>1</v>
      </c>
      <c r="T2923" s="813">
        <v>0.5</v>
      </c>
      <c r="U2923" s="769">
        <v>1</v>
      </c>
    </row>
    <row r="2924" spans="1:21" ht="14.4" customHeight="1" x14ac:dyDescent="0.3">
      <c r="A2924" s="727">
        <v>32</v>
      </c>
      <c r="B2924" s="728" t="s">
        <v>2677</v>
      </c>
      <c r="C2924" s="728" t="s">
        <v>2683</v>
      </c>
      <c r="D2924" s="811" t="s">
        <v>5087</v>
      </c>
      <c r="E2924" s="812" t="s">
        <v>2718</v>
      </c>
      <c r="F2924" s="728" t="s">
        <v>2678</v>
      </c>
      <c r="G2924" s="728" t="s">
        <v>2773</v>
      </c>
      <c r="H2924" s="728" t="s">
        <v>568</v>
      </c>
      <c r="I2924" s="728" t="s">
        <v>2774</v>
      </c>
      <c r="J2924" s="728" t="s">
        <v>2775</v>
      </c>
      <c r="K2924" s="728" t="s">
        <v>2776</v>
      </c>
      <c r="L2924" s="729">
        <v>99.11</v>
      </c>
      <c r="M2924" s="729">
        <v>396.44</v>
      </c>
      <c r="N2924" s="728">
        <v>4</v>
      </c>
      <c r="O2924" s="813">
        <v>2</v>
      </c>
      <c r="P2924" s="729">
        <v>396.44</v>
      </c>
      <c r="Q2924" s="746">
        <v>1</v>
      </c>
      <c r="R2924" s="728">
        <v>4</v>
      </c>
      <c r="S2924" s="746">
        <v>1</v>
      </c>
      <c r="T2924" s="813">
        <v>2</v>
      </c>
      <c r="U2924" s="769">
        <v>1</v>
      </c>
    </row>
    <row r="2925" spans="1:21" ht="14.4" customHeight="1" x14ac:dyDescent="0.3">
      <c r="A2925" s="727">
        <v>32</v>
      </c>
      <c r="B2925" s="728" t="s">
        <v>2677</v>
      </c>
      <c r="C2925" s="728" t="s">
        <v>2683</v>
      </c>
      <c r="D2925" s="811" t="s">
        <v>5087</v>
      </c>
      <c r="E2925" s="812" t="s">
        <v>2718</v>
      </c>
      <c r="F2925" s="728" t="s">
        <v>2678</v>
      </c>
      <c r="G2925" s="728" t="s">
        <v>2773</v>
      </c>
      <c r="H2925" s="728" t="s">
        <v>568</v>
      </c>
      <c r="I2925" s="728" t="s">
        <v>2774</v>
      </c>
      <c r="J2925" s="728" t="s">
        <v>2775</v>
      </c>
      <c r="K2925" s="728" t="s">
        <v>2776</v>
      </c>
      <c r="L2925" s="729">
        <v>87.67</v>
      </c>
      <c r="M2925" s="729">
        <v>87.67</v>
      </c>
      <c r="N2925" s="728">
        <v>1</v>
      </c>
      <c r="O2925" s="813">
        <v>1</v>
      </c>
      <c r="P2925" s="729"/>
      <c r="Q2925" s="746">
        <v>0</v>
      </c>
      <c r="R2925" s="728"/>
      <c r="S2925" s="746">
        <v>0</v>
      </c>
      <c r="T2925" s="813"/>
      <c r="U2925" s="769">
        <v>0</v>
      </c>
    </row>
    <row r="2926" spans="1:21" ht="14.4" customHeight="1" x14ac:dyDescent="0.3">
      <c r="A2926" s="727">
        <v>32</v>
      </c>
      <c r="B2926" s="728" t="s">
        <v>2677</v>
      </c>
      <c r="C2926" s="728" t="s">
        <v>2683</v>
      </c>
      <c r="D2926" s="811" t="s">
        <v>5087</v>
      </c>
      <c r="E2926" s="812" t="s">
        <v>2718</v>
      </c>
      <c r="F2926" s="728" t="s">
        <v>2678</v>
      </c>
      <c r="G2926" s="728" t="s">
        <v>2862</v>
      </c>
      <c r="H2926" s="728" t="s">
        <v>568</v>
      </c>
      <c r="I2926" s="728" t="s">
        <v>2863</v>
      </c>
      <c r="J2926" s="728" t="s">
        <v>2864</v>
      </c>
      <c r="K2926" s="728" t="s">
        <v>2865</v>
      </c>
      <c r="L2926" s="729">
        <v>181.04</v>
      </c>
      <c r="M2926" s="729">
        <v>905.19999999999993</v>
      </c>
      <c r="N2926" s="728">
        <v>5</v>
      </c>
      <c r="O2926" s="813">
        <v>3</v>
      </c>
      <c r="P2926" s="729">
        <v>181.04</v>
      </c>
      <c r="Q2926" s="746">
        <v>0.2</v>
      </c>
      <c r="R2926" s="728">
        <v>1</v>
      </c>
      <c r="S2926" s="746">
        <v>0.2</v>
      </c>
      <c r="T2926" s="813">
        <v>0.5</v>
      </c>
      <c r="U2926" s="769">
        <v>0.16666666666666666</v>
      </c>
    </row>
    <row r="2927" spans="1:21" ht="14.4" customHeight="1" x14ac:dyDescent="0.3">
      <c r="A2927" s="727">
        <v>32</v>
      </c>
      <c r="B2927" s="728" t="s">
        <v>2677</v>
      </c>
      <c r="C2927" s="728" t="s">
        <v>2683</v>
      </c>
      <c r="D2927" s="811" t="s">
        <v>5087</v>
      </c>
      <c r="E2927" s="812" t="s">
        <v>2718</v>
      </c>
      <c r="F2927" s="728" t="s">
        <v>2678</v>
      </c>
      <c r="G2927" s="728" t="s">
        <v>2777</v>
      </c>
      <c r="H2927" s="728" t="s">
        <v>568</v>
      </c>
      <c r="I2927" s="728" t="s">
        <v>2778</v>
      </c>
      <c r="J2927" s="728" t="s">
        <v>1431</v>
      </c>
      <c r="K2927" s="728" t="s">
        <v>2779</v>
      </c>
      <c r="L2927" s="729">
        <v>66.88</v>
      </c>
      <c r="M2927" s="729">
        <v>267.52</v>
      </c>
      <c r="N2927" s="728">
        <v>4</v>
      </c>
      <c r="O2927" s="813">
        <v>1</v>
      </c>
      <c r="P2927" s="729">
        <v>267.52</v>
      </c>
      <c r="Q2927" s="746">
        <v>1</v>
      </c>
      <c r="R2927" s="728">
        <v>4</v>
      </c>
      <c r="S2927" s="746">
        <v>1</v>
      </c>
      <c r="T2927" s="813">
        <v>1</v>
      </c>
      <c r="U2927" s="769">
        <v>1</v>
      </c>
    </row>
    <row r="2928" spans="1:21" ht="14.4" customHeight="1" x14ac:dyDescent="0.3">
      <c r="A2928" s="727">
        <v>32</v>
      </c>
      <c r="B2928" s="728" t="s">
        <v>2677</v>
      </c>
      <c r="C2928" s="728" t="s">
        <v>2683</v>
      </c>
      <c r="D2928" s="811" t="s">
        <v>5087</v>
      </c>
      <c r="E2928" s="812" t="s">
        <v>2718</v>
      </c>
      <c r="F2928" s="728" t="s">
        <v>2678</v>
      </c>
      <c r="G2928" s="728" t="s">
        <v>2780</v>
      </c>
      <c r="H2928" s="728" t="s">
        <v>568</v>
      </c>
      <c r="I2928" s="728" t="s">
        <v>4228</v>
      </c>
      <c r="J2928" s="728" t="s">
        <v>4229</v>
      </c>
      <c r="K2928" s="728" t="s">
        <v>4230</v>
      </c>
      <c r="L2928" s="729">
        <v>149.69</v>
      </c>
      <c r="M2928" s="729">
        <v>299.38</v>
      </c>
      <c r="N2928" s="728">
        <v>2</v>
      </c>
      <c r="O2928" s="813">
        <v>0.5</v>
      </c>
      <c r="P2928" s="729">
        <v>299.38</v>
      </c>
      <c r="Q2928" s="746">
        <v>1</v>
      </c>
      <c r="R2928" s="728">
        <v>2</v>
      </c>
      <c r="S2928" s="746">
        <v>1</v>
      </c>
      <c r="T2928" s="813">
        <v>0.5</v>
      </c>
      <c r="U2928" s="769">
        <v>1</v>
      </c>
    </row>
    <row r="2929" spans="1:21" ht="14.4" customHeight="1" x14ac:dyDescent="0.3">
      <c r="A2929" s="727">
        <v>32</v>
      </c>
      <c r="B2929" s="728" t="s">
        <v>2677</v>
      </c>
      <c r="C2929" s="728" t="s">
        <v>2683</v>
      </c>
      <c r="D2929" s="811" t="s">
        <v>5087</v>
      </c>
      <c r="E2929" s="812" t="s">
        <v>2718</v>
      </c>
      <c r="F2929" s="728" t="s">
        <v>2678</v>
      </c>
      <c r="G2929" s="728" t="s">
        <v>2780</v>
      </c>
      <c r="H2929" s="728" t="s">
        <v>568</v>
      </c>
      <c r="I2929" s="728" t="s">
        <v>4842</v>
      </c>
      <c r="J2929" s="728" t="s">
        <v>2782</v>
      </c>
      <c r="K2929" s="728" t="s">
        <v>4843</v>
      </c>
      <c r="L2929" s="729">
        <v>481.15</v>
      </c>
      <c r="M2929" s="729">
        <v>481.15</v>
      </c>
      <c r="N2929" s="728">
        <v>1</v>
      </c>
      <c r="O2929" s="813">
        <v>0.5</v>
      </c>
      <c r="P2929" s="729">
        <v>481.15</v>
      </c>
      <c r="Q2929" s="746">
        <v>1</v>
      </c>
      <c r="R2929" s="728">
        <v>1</v>
      </c>
      <c r="S2929" s="746">
        <v>1</v>
      </c>
      <c r="T2929" s="813">
        <v>0.5</v>
      </c>
      <c r="U2929" s="769">
        <v>1</v>
      </c>
    </row>
    <row r="2930" spans="1:21" ht="14.4" customHeight="1" x14ac:dyDescent="0.3">
      <c r="A2930" s="727">
        <v>32</v>
      </c>
      <c r="B2930" s="728" t="s">
        <v>2677</v>
      </c>
      <c r="C2930" s="728" t="s">
        <v>2683</v>
      </c>
      <c r="D2930" s="811" t="s">
        <v>5087</v>
      </c>
      <c r="E2930" s="812" t="s">
        <v>2718</v>
      </c>
      <c r="F2930" s="728" t="s">
        <v>2678</v>
      </c>
      <c r="G2930" s="728" t="s">
        <v>4575</v>
      </c>
      <c r="H2930" s="728" t="s">
        <v>568</v>
      </c>
      <c r="I2930" s="728" t="s">
        <v>4576</v>
      </c>
      <c r="J2930" s="728" t="s">
        <v>1210</v>
      </c>
      <c r="K2930" s="728" t="s">
        <v>4577</v>
      </c>
      <c r="L2930" s="729">
        <v>68.819999999999993</v>
      </c>
      <c r="M2930" s="729">
        <v>68.819999999999993</v>
      </c>
      <c r="N2930" s="728">
        <v>1</v>
      </c>
      <c r="O2930" s="813">
        <v>1</v>
      </c>
      <c r="P2930" s="729">
        <v>68.819999999999993</v>
      </c>
      <c r="Q2930" s="746">
        <v>1</v>
      </c>
      <c r="R2930" s="728">
        <v>1</v>
      </c>
      <c r="S2930" s="746">
        <v>1</v>
      </c>
      <c r="T2930" s="813">
        <v>1</v>
      </c>
      <c r="U2930" s="769">
        <v>1</v>
      </c>
    </row>
    <row r="2931" spans="1:21" ht="14.4" customHeight="1" x14ac:dyDescent="0.3">
      <c r="A2931" s="727">
        <v>32</v>
      </c>
      <c r="B2931" s="728" t="s">
        <v>2677</v>
      </c>
      <c r="C2931" s="728" t="s">
        <v>2683</v>
      </c>
      <c r="D2931" s="811" t="s">
        <v>5087</v>
      </c>
      <c r="E2931" s="812" t="s">
        <v>2718</v>
      </c>
      <c r="F2931" s="728" t="s">
        <v>2678</v>
      </c>
      <c r="G2931" s="728" t="s">
        <v>3843</v>
      </c>
      <c r="H2931" s="728" t="s">
        <v>568</v>
      </c>
      <c r="I2931" s="728" t="s">
        <v>3844</v>
      </c>
      <c r="J2931" s="728" t="s">
        <v>880</v>
      </c>
      <c r="K2931" s="728" t="s">
        <v>3845</v>
      </c>
      <c r="L2931" s="729">
        <v>79.069999999999993</v>
      </c>
      <c r="M2931" s="729">
        <v>79.069999999999993</v>
      </c>
      <c r="N2931" s="728">
        <v>1</v>
      </c>
      <c r="O2931" s="813">
        <v>0.5</v>
      </c>
      <c r="P2931" s="729">
        <v>79.069999999999993</v>
      </c>
      <c r="Q2931" s="746">
        <v>1</v>
      </c>
      <c r="R2931" s="728">
        <v>1</v>
      </c>
      <c r="S2931" s="746">
        <v>1</v>
      </c>
      <c r="T2931" s="813">
        <v>0.5</v>
      </c>
      <c r="U2931" s="769">
        <v>1</v>
      </c>
    </row>
    <row r="2932" spans="1:21" ht="14.4" customHeight="1" x14ac:dyDescent="0.3">
      <c r="A2932" s="727">
        <v>32</v>
      </c>
      <c r="B2932" s="728" t="s">
        <v>2677</v>
      </c>
      <c r="C2932" s="728" t="s">
        <v>2683</v>
      </c>
      <c r="D2932" s="811" t="s">
        <v>5087</v>
      </c>
      <c r="E2932" s="812" t="s">
        <v>2718</v>
      </c>
      <c r="F2932" s="728" t="s">
        <v>2678</v>
      </c>
      <c r="G2932" s="728" t="s">
        <v>2784</v>
      </c>
      <c r="H2932" s="728" t="s">
        <v>568</v>
      </c>
      <c r="I2932" s="728" t="s">
        <v>2273</v>
      </c>
      <c r="J2932" s="728" t="s">
        <v>2272</v>
      </c>
      <c r="K2932" s="728" t="s">
        <v>2274</v>
      </c>
      <c r="L2932" s="729">
        <v>1427.23</v>
      </c>
      <c r="M2932" s="729">
        <v>4281.6900000000005</v>
      </c>
      <c r="N2932" s="728">
        <v>3</v>
      </c>
      <c r="O2932" s="813">
        <v>1.5</v>
      </c>
      <c r="P2932" s="729">
        <v>4281.6900000000005</v>
      </c>
      <c r="Q2932" s="746">
        <v>1</v>
      </c>
      <c r="R2932" s="728">
        <v>3</v>
      </c>
      <c r="S2932" s="746">
        <v>1</v>
      </c>
      <c r="T2932" s="813">
        <v>1.5</v>
      </c>
      <c r="U2932" s="769">
        <v>1</v>
      </c>
    </row>
    <row r="2933" spans="1:21" ht="14.4" customHeight="1" x14ac:dyDescent="0.3">
      <c r="A2933" s="727">
        <v>32</v>
      </c>
      <c r="B2933" s="728" t="s">
        <v>2677</v>
      </c>
      <c r="C2933" s="728" t="s">
        <v>2683</v>
      </c>
      <c r="D2933" s="811" t="s">
        <v>5087</v>
      </c>
      <c r="E2933" s="812" t="s">
        <v>2718</v>
      </c>
      <c r="F2933" s="728" t="s">
        <v>2678</v>
      </c>
      <c r="G2933" s="728" t="s">
        <v>3109</v>
      </c>
      <c r="H2933" s="728" t="s">
        <v>568</v>
      </c>
      <c r="I2933" s="728" t="s">
        <v>4844</v>
      </c>
      <c r="J2933" s="728" t="s">
        <v>3111</v>
      </c>
      <c r="K2933" s="728" t="s">
        <v>4845</v>
      </c>
      <c r="L2933" s="729">
        <v>102.63</v>
      </c>
      <c r="M2933" s="729">
        <v>102.63</v>
      </c>
      <c r="N2933" s="728">
        <v>1</v>
      </c>
      <c r="O2933" s="813">
        <v>0.5</v>
      </c>
      <c r="P2933" s="729">
        <v>102.63</v>
      </c>
      <c r="Q2933" s="746">
        <v>1</v>
      </c>
      <c r="R2933" s="728">
        <v>1</v>
      </c>
      <c r="S2933" s="746">
        <v>1</v>
      </c>
      <c r="T2933" s="813">
        <v>0.5</v>
      </c>
      <c r="U2933" s="769">
        <v>1</v>
      </c>
    </row>
    <row r="2934" spans="1:21" ht="14.4" customHeight="1" x14ac:dyDescent="0.3">
      <c r="A2934" s="727">
        <v>32</v>
      </c>
      <c r="B2934" s="728" t="s">
        <v>2677</v>
      </c>
      <c r="C2934" s="728" t="s">
        <v>2683</v>
      </c>
      <c r="D2934" s="811" t="s">
        <v>5087</v>
      </c>
      <c r="E2934" s="812" t="s">
        <v>2718</v>
      </c>
      <c r="F2934" s="728" t="s">
        <v>2678</v>
      </c>
      <c r="G2934" s="728" t="s">
        <v>1303</v>
      </c>
      <c r="H2934" s="728" t="s">
        <v>661</v>
      </c>
      <c r="I2934" s="728" t="s">
        <v>3410</v>
      </c>
      <c r="J2934" s="728" t="s">
        <v>2131</v>
      </c>
      <c r="K2934" s="728" t="s">
        <v>3411</v>
      </c>
      <c r="L2934" s="729">
        <v>184.74</v>
      </c>
      <c r="M2934" s="729">
        <v>184.74</v>
      </c>
      <c r="N2934" s="728">
        <v>1</v>
      </c>
      <c r="O2934" s="813">
        <v>0.5</v>
      </c>
      <c r="P2934" s="729">
        <v>184.74</v>
      </c>
      <c r="Q2934" s="746">
        <v>1</v>
      </c>
      <c r="R2934" s="728">
        <v>1</v>
      </c>
      <c r="S2934" s="746">
        <v>1</v>
      </c>
      <c r="T2934" s="813">
        <v>0.5</v>
      </c>
      <c r="U2934" s="769">
        <v>1</v>
      </c>
    </row>
    <row r="2935" spans="1:21" ht="14.4" customHeight="1" x14ac:dyDescent="0.3">
      <c r="A2935" s="727">
        <v>32</v>
      </c>
      <c r="B2935" s="728" t="s">
        <v>2677</v>
      </c>
      <c r="C2935" s="728" t="s">
        <v>2683</v>
      </c>
      <c r="D2935" s="811" t="s">
        <v>5087</v>
      </c>
      <c r="E2935" s="812" t="s">
        <v>2718</v>
      </c>
      <c r="F2935" s="728" t="s">
        <v>2678</v>
      </c>
      <c r="G2935" s="728" t="s">
        <v>2877</v>
      </c>
      <c r="H2935" s="728" t="s">
        <v>661</v>
      </c>
      <c r="I2935" s="728" t="s">
        <v>2357</v>
      </c>
      <c r="J2935" s="728" t="s">
        <v>1325</v>
      </c>
      <c r="K2935" s="728" t="s">
        <v>2358</v>
      </c>
      <c r="L2935" s="729">
        <v>0</v>
      </c>
      <c r="M2935" s="729">
        <v>0</v>
      </c>
      <c r="N2935" s="728">
        <v>1</v>
      </c>
      <c r="O2935" s="813">
        <v>1</v>
      </c>
      <c r="P2935" s="729">
        <v>0</v>
      </c>
      <c r="Q2935" s="746"/>
      <c r="R2935" s="728">
        <v>1</v>
      </c>
      <c r="S2935" s="746">
        <v>1</v>
      </c>
      <c r="T2935" s="813">
        <v>1</v>
      </c>
      <c r="U2935" s="769">
        <v>1</v>
      </c>
    </row>
    <row r="2936" spans="1:21" ht="14.4" customHeight="1" x14ac:dyDescent="0.3">
      <c r="A2936" s="727">
        <v>32</v>
      </c>
      <c r="B2936" s="728" t="s">
        <v>2677</v>
      </c>
      <c r="C2936" s="728" t="s">
        <v>2683</v>
      </c>
      <c r="D2936" s="811" t="s">
        <v>5087</v>
      </c>
      <c r="E2936" s="812" t="s">
        <v>2718</v>
      </c>
      <c r="F2936" s="728" t="s">
        <v>2678</v>
      </c>
      <c r="G2936" s="728" t="s">
        <v>3581</v>
      </c>
      <c r="H2936" s="728" t="s">
        <v>568</v>
      </c>
      <c r="I2936" s="728" t="s">
        <v>4243</v>
      </c>
      <c r="J2936" s="728" t="s">
        <v>3583</v>
      </c>
      <c r="K2936" s="728" t="s">
        <v>4244</v>
      </c>
      <c r="L2936" s="729">
        <v>138.86000000000001</v>
      </c>
      <c r="M2936" s="729">
        <v>138.86000000000001</v>
      </c>
      <c r="N2936" s="728">
        <v>1</v>
      </c>
      <c r="O2936" s="813">
        <v>0.5</v>
      </c>
      <c r="P2936" s="729">
        <v>138.86000000000001</v>
      </c>
      <c r="Q2936" s="746">
        <v>1</v>
      </c>
      <c r="R2936" s="728">
        <v>1</v>
      </c>
      <c r="S2936" s="746">
        <v>1</v>
      </c>
      <c r="T2936" s="813">
        <v>0.5</v>
      </c>
      <c r="U2936" s="769">
        <v>1</v>
      </c>
    </row>
    <row r="2937" spans="1:21" ht="14.4" customHeight="1" x14ac:dyDescent="0.3">
      <c r="A2937" s="727">
        <v>32</v>
      </c>
      <c r="B2937" s="728" t="s">
        <v>2677</v>
      </c>
      <c r="C2937" s="728" t="s">
        <v>2683</v>
      </c>
      <c r="D2937" s="811" t="s">
        <v>5087</v>
      </c>
      <c r="E2937" s="812" t="s">
        <v>2718</v>
      </c>
      <c r="F2937" s="728" t="s">
        <v>2678</v>
      </c>
      <c r="G2937" s="728" t="s">
        <v>4846</v>
      </c>
      <c r="H2937" s="728" t="s">
        <v>568</v>
      </c>
      <c r="I2937" s="728" t="s">
        <v>4847</v>
      </c>
      <c r="J2937" s="728" t="s">
        <v>4848</v>
      </c>
      <c r="K2937" s="728" t="s">
        <v>4849</v>
      </c>
      <c r="L2937" s="729">
        <v>172.7</v>
      </c>
      <c r="M2937" s="729">
        <v>172.7</v>
      </c>
      <c r="N2937" s="728">
        <v>1</v>
      </c>
      <c r="O2937" s="813">
        <v>0.5</v>
      </c>
      <c r="P2937" s="729">
        <v>172.7</v>
      </c>
      <c r="Q2937" s="746">
        <v>1</v>
      </c>
      <c r="R2937" s="728">
        <v>1</v>
      </c>
      <c r="S2937" s="746">
        <v>1</v>
      </c>
      <c r="T2937" s="813">
        <v>0.5</v>
      </c>
      <c r="U2937" s="769">
        <v>1</v>
      </c>
    </row>
    <row r="2938" spans="1:21" ht="14.4" customHeight="1" x14ac:dyDescent="0.3">
      <c r="A2938" s="727">
        <v>32</v>
      </c>
      <c r="B2938" s="728" t="s">
        <v>2677</v>
      </c>
      <c r="C2938" s="728" t="s">
        <v>2683</v>
      </c>
      <c r="D2938" s="811" t="s">
        <v>5087</v>
      </c>
      <c r="E2938" s="812" t="s">
        <v>2719</v>
      </c>
      <c r="F2938" s="728" t="s">
        <v>2678</v>
      </c>
      <c r="G2938" s="728" t="s">
        <v>2724</v>
      </c>
      <c r="H2938" s="728" t="s">
        <v>568</v>
      </c>
      <c r="I2938" s="728" t="s">
        <v>2785</v>
      </c>
      <c r="J2938" s="728" t="s">
        <v>2726</v>
      </c>
      <c r="K2938" s="728" t="s">
        <v>2786</v>
      </c>
      <c r="L2938" s="729">
        <v>1295.6400000000001</v>
      </c>
      <c r="M2938" s="729">
        <v>7773.84</v>
      </c>
      <c r="N2938" s="728">
        <v>6</v>
      </c>
      <c r="O2938" s="813">
        <v>2.5</v>
      </c>
      <c r="P2938" s="729">
        <v>2591.2800000000002</v>
      </c>
      <c r="Q2938" s="746">
        <v>0.33333333333333337</v>
      </c>
      <c r="R2938" s="728">
        <v>2</v>
      </c>
      <c r="S2938" s="746">
        <v>0.33333333333333331</v>
      </c>
      <c r="T2938" s="813">
        <v>1</v>
      </c>
      <c r="U2938" s="769">
        <v>0.4</v>
      </c>
    </row>
    <row r="2939" spans="1:21" ht="14.4" customHeight="1" x14ac:dyDescent="0.3">
      <c r="A2939" s="727">
        <v>32</v>
      </c>
      <c r="B2939" s="728" t="s">
        <v>2677</v>
      </c>
      <c r="C2939" s="728" t="s">
        <v>2683</v>
      </c>
      <c r="D2939" s="811" t="s">
        <v>5087</v>
      </c>
      <c r="E2939" s="812" t="s">
        <v>2719</v>
      </c>
      <c r="F2939" s="728" t="s">
        <v>2678</v>
      </c>
      <c r="G2939" s="728" t="s">
        <v>2724</v>
      </c>
      <c r="H2939" s="728" t="s">
        <v>568</v>
      </c>
      <c r="I2939" s="728" t="s">
        <v>2736</v>
      </c>
      <c r="J2939" s="728" t="s">
        <v>944</v>
      </c>
      <c r="K2939" s="728" t="s">
        <v>2737</v>
      </c>
      <c r="L2939" s="729">
        <v>462.73</v>
      </c>
      <c r="M2939" s="729">
        <v>3239.11</v>
      </c>
      <c r="N2939" s="728">
        <v>7</v>
      </c>
      <c r="O2939" s="813">
        <v>3</v>
      </c>
      <c r="P2939" s="729">
        <v>1388.19</v>
      </c>
      <c r="Q2939" s="746">
        <v>0.42857142857142855</v>
      </c>
      <c r="R2939" s="728">
        <v>3</v>
      </c>
      <c r="S2939" s="746">
        <v>0.42857142857142855</v>
      </c>
      <c r="T2939" s="813">
        <v>1</v>
      </c>
      <c r="U2939" s="769">
        <v>0.33333333333333331</v>
      </c>
    </row>
    <row r="2940" spans="1:21" ht="14.4" customHeight="1" x14ac:dyDescent="0.3">
      <c r="A2940" s="727">
        <v>32</v>
      </c>
      <c r="B2940" s="728" t="s">
        <v>2677</v>
      </c>
      <c r="C2940" s="728" t="s">
        <v>2683</v>
      </c>
      <c r="D2940" s="811" t="s">
        <v>5087</v>
      </c>
      <c r="E2940" s="812" t="s">
        <v>2719</v>
      </c>
      <c r="F2940" s="728" t="s">
        <v>2678</v>
      </c>
      <c r="G2940" s="728" t="s">
        <v>2728</v>
      </c>
      <c r="H2940" s="728" t="s">
        <v>568</v>
      </c>
      <c r="I2940" s="728" t="s">
        <v>3436</v>
      </c>
      <c r="J2940" s="728" t="s">
        <v>3435</v>
      </c>
      <c r="K2940" s="728" t="s">
        <v>2761</v>
      </c>
      <c r="L2940" s="729">
        <v>72.55</v>
      </c>
      <c r="M2940" s="729">
        <v>145.1</v>
      </c>
      <c r="N2940" s="728">
        <v>2</v>
      </c>
      <c r="O2940" s="813">
        <v>1</v>
      </c>
      <c r="P2940" s="729"/>
      <c r="Q2940" s="746">
        <v>0</v>
      </c>
      <c r="R2940" s="728"/>
      <c r="S2940" s="746">
        <v>0</v>
      </c>
      <c r="T2940" s="813"/>
      <c r="U2940" s="769">
        <v>0</v>
      </c>
    </row>
    <row r="2941" spans="1:21" ht="14.4" customHeight="1" x14ac:dyDescent="0.3">
      <c r="A2941" s="727">
        <v>32</v>
      </c>
      <c r="B2941" s="728" t="s">
        <v>2677</v>
      </c>
      <c r="C2941" s="728" t="s">
        <v>2683</v>
      </c>
      <c r="D2941" s="811" t="s">
        <v>5087</v>
      </c>
      <c r="E2941" s="812" t="s">
        <v>2719</v>
      </c>
      <c r="F2941" s="728" t="s">
        <v>2678</v>
      </c>
      <c r="G2941" s="728" t="s">
        <v>2728</v>
      </c>
      <c r="H2941" s="728" t="s">
        <v>568</v>
      </c>
      <c r="I2941" s="728" t="s">
        <v>3034</v>
      </c>
      <c r="J2941" s="728" t="s">
        <v>1100</v>
      </c>
      <c r="K2941" s="728" t="s">
        <v>2761</v>
      </c>
      <c r="L2941" s="729">
        <v>0</v>
      </c>
      <c r="M2941" s="729">
        <v>0</v>
      </c>
      <c r="N2941" s="728">
        <v>3</v>
      </c>
      <c r="O2941" s="813">
        <v>1.5</v>
      </c>
      <c r="P2941" s="729">
        <v>0</v>
      </c>
      <c r="Q2941" s="746"/>
      <c r="R2941" s="728">
        <v>1</v>
      </c>
      <c r="S2941" s="746">
        <v>0.33333333333333331</v>
      </c>
      <c r="T2941" s="813">
        <v>0.5</v>
      </c>
      <c r="U2941" s="769">
        <v>0.33333333333333331</v>
      </c>
    </row>
    <row r="2942" spans="1:21" ht="14.4" customHeight="1" x14ac:dyDescent="0.3">
      <c r="A2942" s="727">
        <v>32</v>
      </c>
      <c r="B2942" s="728" t="s">
        <v>2677</v>
      </c>
      <c r="C2942" s="728" t="s">
        <v>2683</v>
      </c>
      <c r="D2942" s="811" t="s">
        <v>5087</v>
      </c>
      <c r="E2942" s="812" t="s">
        <v>2719</v>
      </c>
      <c r="F2942" s="728" t="s">
        <v>2678</v>
      </c>
      <c r="G2942" s="728" t="s">
        <v>2728</v>
      </c>
      <c r="H2942" s="728" t="s">
        <v>568</v>
      </c>
      <c r="I2942" s="728" t="s">
        <v>3259</v>
      </c>
      <c r="J2942" s="728" t="s">
        <v>1100</v>
      </c>
      <c r="K2942" s="728" t="s">
        <v>2303</v>
      </c>
      <c r="L2942" s="729">
        <v>36.270000000000003</v>
      </c>
      <c r="M2942" s="729">
        <v>290.16000000000003</v>
      </c>
      <c r="N2942" s="728">
        <v>8</v>
      </c>
      <c r="O2942" s="813">
        <v>1</v>
      </c>
      <c r="P2942" s="729"/>
      <c r="Q2942" s="746">
        <v>0</v>
      </c>
      <c r="R2942" s="728"/>
      <c r="S2942" s="746">
        <v>0</v>
      </c>
      <c r="T2942" s="813"/>
      <c r="U2942" s="769">
        <v>0</v>
      </c>
    </row>
    <row r="2943" spans="1:21" ht="14.4" customHeight="1" x14ac:dyDescent="0.3">
      <c r="A2943" s="727">
        <v>32</v>
      </c>
      <c r="B2943" s="728" t="s">
        <v>2677</v>
      </c>
      <c r="C2943" s="728" t="s">
        <v>2683</v>
      </c>
      <c r="D2943" s="811" t="s">
        <v>5087</v>
      </c>
      <c r="E2943" s="812" t="s">
        <v>2719</v>
      </c>
      <c r="F2943" s="728" t="s">
        <v>2678</v>
      </c>
      <c r="G2943" s="728" t="s">
        <v>2728</v>
      </c>
      <c r="H2943" s="728" t="s">
        <v>568</v>
      </c>
      <c r="I2943" s="728" t="s">
        <v>2738</v>
      </c>
      <c r="J2943" s="728" t="s">
        <v>1102</v>
      </c>
      <c r="K2943" s="728" t="s">
        <v>2739</v>
      </c>
      <c r="L2943" s="729">
        <v>121.75</v>
      </c>
      <c r="M2943" s="729">
        <v>121.75</v>
      </c>
      <c r="N2943" s="728">
        <v>1</v>
      </c>
      <c r="O2943" s="813">
        <v>0.5</v>
      </c>
      <c r="P2943" s="729"/>
      <c r="Q2943" s="746">
        <v>0</v>
      </c>
      <c r="R2943" s="728"/>
      <c r="S2943" s="746">
        <v>0</v>
      </c>
      <c r="T2943" s="813"/>
      <c r="U2943" s="769">
        <v>0</v>
      </c>
    </row>
    <row r="2944" spans="1:21" ht="14.4" customHeight="1" x14ac:dyDescent="0.3">
      <c r="A2944" s="727">
        <v>32</v>
      </c>
      <c r="B2944" s="728" t="s">
        <v>2677</v>
      </c>
      <c r="C2944" s="728" t="s">
        <v>2683</v>
      </c>
      <c r="D2944" s="811" t="s">
        <v>5087</v>
      </c>
      <c r="E2944" s="812" t="s">
        <v>2719</v>
      </c>
      <c r="F2944" s="728" t="s">
        <v>2678</v>
      </c>
      <c r="G2944" s="728" t="s">
        <v>2728</v>
      </c>
      <c r="H2944" s="728" t="s">
        <v>661</v>
      </c>
      <c r="I2944" s="728" t="s">
        <v>2740</v>
      </c>
      <c r="J2944" s="728" t="s">
        <v>2741</v>
      </c>
      <c r="K2944" s="728" t="s">
        <v>2301</v>
      </c>
      <c r="L2944" s="729">
        <v>40.58</v>
      </c>
      <c r="M2944" s="729">
        <v>121.74</v>
      </c>
      <c r="N2944" s="728">
        <v>3</v>
      </c>
      <c r="O2944" s="813">
        <v>0.5</v>
      </c>
      <c r="P2944" s="729">
        <v>121.74</v>
      </c>
      <c r="Q2944" s="746">
        <v>1</v>
      </c>
      <c r="R2944" s="728">
        <v>3</v>
      </c>
      <c r="S2944" s="746">
        <v>1</v>
      </c>
      <c r="T2944" s="813">
        <v>0.5</v>
      </c>
      <c r="U2944" s="769">
        <v>1</v>
      </c>
    </row>
    <row r="2945" spans="1:21" ht="14.4" customHeight="1" x14ac:dyDescent="0.3">
      <c r="A2945" s="727">
        <v>32</v>
      </c>
      <c r="B2945" s="728" t="s">
        <v>2677</v>
      </c>
      <c r="C2945" s="728" t="s">
        <v>2683</v>
      </c>
      <c r="D2945" s="811" t="s">
        <v>5087</v>
      </c>
      <c r="E2945" s="812" t="s">
        <v>2719</v>
      </c>
      <c r="F2945" s="728" t="s">
        <v>2678</v>
      </c>
      <c r="G2945" s="728" t="s">
        <v>3446</v>
      </c>
      <c r="H2945" s="728" t="s">
        <v>568</v>
      </c>
      <c r="I2945" s="728" t="s">
        <v>3447</v>
      </c>
      <c r="J2945" s="728" t="s">
        <v>3448</v>
      </c>
      <c r="K2945" s="728" t="s">
        <v>3449</v>
      </c>
      <c r="L2945" s="729">
        <v>9989.3700000000008</v>
      </c>
      <c r="M2945" s="729">
        <v>9989.3700000000008</v>
      </c>
      <c r="N2945" s="728">
        <v>1</v>
      </c>
      <c r="O2945" s="813">
        <v>0.5</v>
      </c>
      <c r="P2945" s="729">
        <v>9989.3700000000008</v>
      </c>
      <c r="Q2945" s="746">
        <v>1</v>
      </c>
      <c r="R2945" s="728">
        <v>1</v>
      </c>
      <c r="S2945" s="746">
        <v>1</v>
      </c>
      <c r="T2945" s="813">
        <v>0.5</v>
      </c>
      <c r="U2945" s="769">
        <v>1</v>
      </c>
    </row>
    <row r="2946" spans="1:21" ht="14.4" customHeight="1" x14ac:dyDescent="0.3">
      <c r="A2946" s="727">
        <v>32</v>
      </c>
      <c r="B2946" s="728" t="s">
        <v>2677</v>
      </c>
      <c r="C2946" s="728" t="s">
        <v>2683</v>
      </c>
      <c r="D2946" s="811" t="s">
        <v>5087</v>
      </c>
      <c r="E2946" s="812" t="s">
        <v>2719</v>
      </c>
      <c r="F2946" s="728" t="s">
        <v>2678</v>
      </c>
      <c r="G2946" s="728" t="s">
        <v>2940</v>
      </c>
      <c r="H2946" s="728" t="s">
        <v>568</v>
      </c>
      <c r="I2946" s="728" t="s">
        <v>3592</v>
      </c>
      <c r="J2946" s="728" t="s">
        <v>2942</v>
      </c>
      <c r="K2946" s="728" t="s">
        <v>3593</v>
      </c>
      <c r="L2946" s="729">
        <v>0</v>
      </c>
      <c r="M2946" s="729">
        <v>0</v>
      </c>
      <c r="N2946" s="728">
        <v>1</v>
      </c>
      <c r="O2946" s="813">
        <v>0.5</v>
      </c>
      <c r="P2946" s="729"/>
      <c r="Q2946" s="746"/>
      <c r="R2946" s="728"/>
      <c r="S2946" s="746">
        <v>0</v>
      </c>
      <c r="T2946" s="813"/>
      <c r="U2946" s="769">
        <v>0</v>
      </c>
    </row>
    <row r="2947" spans="1:21" ht="14.4" customHeight="1" x14ac:dyDescent="0.3">
      <c r="A2947" s="727">
        <v>32</v>
      </c>
      <c r="B2947" s="728" t="s">
        <v>2677</v>
      </c>
      <c r="C2947" s="728" t="s">
        <v>2683</v>
      </c>
      <c r="D2947" s="811" t="s">
        <v>5087</v>
      </c>
      <c r="E2947" s="812" t="s">
        <v>2719</v>
      </c>
      <c r="F2947" s="728" t="s">
        <v>2678</v>
      </c>
      <c r="G2947" s="728" t="s">
        <v>2746</v>
      </c>
      <c r="H2947" s="728" t="s">
        <v>568</v>
      </c>
      <c r="I2947" s="728" t="s">
        <v>2795</v>
      </c>
      <c r="J2947" s="728" t="s">
        <v>2231</v>
      </c>
      <c r="K2947" s="728" t="s">
        <v>2232</v>
      </c>
      <c r="L2947" s="729">
        <v>0</v>
      </c>
      <c r="M2947" s="729">
        <v>0</v>
      </c>
      <c r="N2947" s="728">
        <v>1</v>
      </c>
      <c r="O2947" s="813">
        <v>0.5</v>
      </c>
      <c r="P2947" s="729">
        <v>0</v>
      </c>
      <c r="Q2947" s="746"/>
      <c r="R2947" s="728">
        <v>1</v>
      </c>
      <c r="S2947" s="746">
        <v>1</v>
      </c>
      <c r="T2947" s="813">
        <v>0.5</v>
      </c>
      <c r="U2947" s="769">
        <v>1</v>
      </c>
    </row>
    <row r="2948" spans="1:21" ht="14.4" customHeight="1" x14ac:dyDescent="0.3">
      <c r="A2948" s="727">
        <v>32</v>
      </c>
      <c r="B2948" s="728" t="s">
        <v>2677</v>
      </c>
      <c r="C2948" s="728" t="s">
        <v>2683</v>
      </c>
      <c r="D2948" s="811" t="s">
        <v>5087</v>
      </c>
      <c r="E2948" s="812" t="s">
        <v>2719</v>
      </c>
      <c r="F2948" s="728" t="s">
        <v>2678</v>
      </c>
      <c r="G2948" s="728" t="s">
        <v>2750</v>
      </c>
      <c r="H2948" s="728" t="s">
        <v>661</v>
      </c>
      <c r="I2948" s="728" t="s">
        <v>2405</v>
      </c>
      <c r="J2948" s="728" t="s">
        <v>1315</v>
      </c>
      <c r="K2948" s="728" t="s">
        <v>2187</v>
      </c>
      <c r="L2948" s="729">
        <v>69.16</v>
      </c>
      <c r="M2948" s="729">
        <v>69.16</v>
      </c>
      <c r="N2948" s="728">
        <v>1</v>
      </c>
      <c r="O2948" s="813">
        <v>0.5</v>
      </c>
      <c r="P2948" s="729"/>
      <c r="Q2948" s="746">
        <v>0</v>
      </c>
      <c r="R2948" s="728"/>
      <c r="S2948" s="746">
        <v>0</v>
      </c>
      <c r="T2948" s="813"/>
      <c r="U2948" s="769">
        <v>0</v>
      </c>
    </row>
    <row r="2949" spans="1:21" ht="14.4" customHeight="1" x14ac:dyDescent="0.3">
      <c r="A2949" s="727">
        <v>32</v>
      </c>
      <c r="B2949" s="728" t="s">
        <v>2677</v>
      </c>
      <c r="C2949" s="728" t="s">
        <v>2683</v>
      </c>
      <c r="D2949" s="811" t="s">
        <v>5087</v>
      </c>
      <c r="E2949" s="812" t="s">
        <v>2719</v>
      </c>
      <c r="F2949" s="728" t="s">
        <v>2678</v>
      </c>
      <c r="G2949" s="728" t="s">
        <v>4120</v>
      </c>
      <c r="H2949" s="728" t="s">
        <v>568</v>
      </c>
      <c r="I2949" s="728" t="s">
        <v>4751</v>
      </c>
      <c r="J2949" s="728" t="s">
        <v>1460</v>
      </c>
      <c r="K2949" s="728" t="s">
        <v>4752</v>
      </c>
      <c r="L2949" s="729">
        <v>58.86</v>
      </c>
      <c r="M2949" s="729">
        <v>235.44</v>
      </c>
      <c r="N2949" s="728">
        <v>4</v>
      </c>
      <c r="O2949" s="813">
        <v>2</v>
      </c>
      <c r="P2949" s="729"/>
      <c r="Q2949" s="746">
        <v>0</v>
      </c>
      <c r="R2949" s="728"/>
      <c r="S2949" s="746">
        <v>0</v>
      </c>
      <c r="T2949" s="813"/>
      <c r="U2949" s="769">
        <v>0</v>
      </c>
    </row>
    <row r="2950" spans="1:21" ht="14.4" customHeight="1" x14ac:dyDescent="0.3">
      <c r="A2950" s="727">
        <v>32</v>
      </c>
      <c r="B2950" s="728" t="s">
        <v>2677</v>
      </c>
      <c r="C2950" s="728" t="s">
        <v>2683</v>
      </c>
      <c r="D2950" s="811" t="s">
        <v>5087</v>
      </c>
      <c r="E2950" s="812" t="s">
        <v>2719</v>
      </c>
      <c r="F2950" s="728" t="s">
        <v>2678</v>
      </c>
      <c r="G2950" s="728" t="s">
        <v>2796</v>
      </c>
      <c r="H2950" s="728" t="s">
        <v>568</v>
      </c>
      <c r="I2950" s="728" t="s">
        <v>3044</v>
      </c>
      <c r="J2950" s="728" t="s">
        <v>3045</v>
      </c>
      <c r="K2950" s="728" t="s">
        <v>2232</v>
      </c>
      <c r="L2950" s="729">
        <v>78.33</v>
      </c>
      <c r="M2950" s="729">
        <v>78.33</v>
      </c>
      <c r="N2950" s="728">
        <v>1</v>
      </c>
      <c r="O2950" s="813">
        <v>0.5</v>
      </c>
      <c r="P2950" s="729">
        <v>78.33</v>
      </c>
      <c r="Q2950" s="746">
        <v>1</v>
      </c>
      <c r="R2950" s="728">
        <v>1</v>
      </c>
      <c r="S2950" s="746">
        <v>1</v>
      </c>
      <c r="T2950" s="813">
        <v>0.5</v>
      </c>
      <c r="U2950" s="769">
        <v>1</v>
      </c>
    </row>
    <row r="2951" spans="1:21" ht="14.4" customHeight="1" x14ac:dyDescent="0.3">
      <c r="A2951" s="727">
        <v>32</v>
      </c>
      <c r="B2951" s="728" t="s">
        <v>2677</v>
      </c>
      <c r="C2951" s="728" t="s">
        <v>2683</v>
      </c>
      <c r="D2951" s="811" t="s">
        <v>5087</v>
      </c>
      <c r="E2951" s="812" t="s">
        <v>2719</v>
      </c>
      <c r="F2951" s="728" t="s">
        <v>2678</v>
      </c>
      <c r="G2951" s="728" t="s">
        <v>2800</v>
      </c>
      <c r="H2951" s="728" t="s">
        <v>661</v>
      </c>
      <c r="I2951" s="728" t="s">
        <v>2366</v>
      </c>
      <c r="J2951" s="728" t="s">
        <v>759</v>
      </c>
      <c r="K2951" s="728" t="s">
        <v>2187</v>
      </c>
      <c r="L2951" s="729">
        <v>42.57</v>
      </c>
      <c r="M2951" s="729">
        <v>170.28</v>
      </c>
      <c r="N2951" s="728">
        <v>4</v>
      </c>
      <c r="O2951" s="813">
        <v>1.5</v>
      </c>
      <c r="P2951" s="729"/>
      <c r="Q2951" s="746">
        <v>0</v>
      </c>
      <c r="R2951" s="728"/>
      <c r="S2951" s="746">
        <v>0</v>
      </c>
      <c r="T2951" s="813"/>
      <c r="U2951" s="769">
        <v>0</v>
      </c>
    </row>
    <row r="2952" spans="1:21" ht="14.4" customHeight="1" x14ac:dyDescent="0.3">
      <c r="A2952" s="727">
        <v>32</v>
      </c>
      <c r="B2952" s="728" t="s">
        <v>2677</v>
      </c>
      <c r="C2952" s="728" t="s">
        <v>2683</v>
      </c>
      <c r="D2952" s="811" t="s">
        <v>5087</v>
      </c>
      <c r="E2952" s="812" t="s">
        <v>2719</v>
      </c>
      <c r="F2952" s="728" t="s">
        <v>2678</v>
      </c>
      <c r="G2952" s="728" t="s">
        <v>3460</v>
      </c>
      <c r="H2952" s="728" t="s">
        <v>568</v>
      </c>
      <c r="I2952" s="728" t="s">
        <v>4850</v>
      </c>
      <c r="J2952" s="728" t="s">
        <v>3599</v>
      </c>
      <c r="K2952" s="728" t="s">
        <v>3463</v>
      </c>
      <c r="L2952" s="729">
        <v>359.45</v>
      </c>
      <c r="M2952" s="729">
        <v>1437.8</v>
      </c>
      <c r="N2952" s="728">
        <v>4</v>
      </c>
      <c r="O2952" s="813">
        <v>0.5</v>
      </c>
      <c r="P2952" s="729"/>
      <c r="Q2952" s="746">
        <v>0</v>
      </c>
      <c r="R2952" s="728"/>
      <c r="S2952" s="746">
        <v>0</v>
      </c>
      <c r="T2952" s="813"/>
      <c r="U2952" s="769">
        <v>0</v>
      </c>
    </row>
    <row r="2953" spans="1:21" ht="14.4" customHeight="1" x14ac:dyDescent="0.3">
      <c r="A2953" s="727">
        <v>32</v>
      </c>
      <c r="B2953" s="728" t="s">
        <v>2677</v>
      </c>
      <c r="C2953" s="728" t="s">
        <v>2683</v>
      </c>
      <c r="D2953" s="811" t="s">
        <v>5087</v>
      </c>
      <c r="E2953" s="812" t="s">
        <v>2719</v>
      </c>
      <c r="F2953" s="728" t="s">
        <v>2678</v>
      </c>
      <c r="G2953" s="728" t="s">
        <v>3460</v>
      </c>
      <c r="H2953" s="728" t="s">
        <v>568</v>
      </c>
      <c r="I2953" s="728" t="s">
        <v>4167</v>
      </c>
      <c r="J2953" s="728" t="s">
        <v>3599</v>
      </c>
      <c r="K2953" s="728" t="s">
        <v>4168</v>
      </c>
      <c r="L2953" s="729">
        <v>718.91</v>
      </c>
      <c r="M2953" s="729">
        <v>5751.2800000000007</v>
      </c>
      <c r="N2953" s="728">
        <v>8</v>
      </c>
      <c r="O2953" s="813">
        <v>2</v>
      </c>
      <c r="P2953" s="729">
        <v>2156.73</v>
      </c>
      <c r="Q2953" s="746">
        <v>0.37499999999999994</v>
      </c>
      <c r="R2953" s="728">
        <v>3</v>
      </c>
      <c r="S2953" s="746">
        <v>0.375</v>
      </c>
      <c r="T2953" s="813">
        <v>1</v>
      </c>
      <c r="U2953" s="769">
        <v>0.5</v>
      </c>
    </row>
    <row r="2954" spans="1:21" ht="14.4" customHeight="1" x14ac:dyDescent="0.3">
      <c r="A2954" s="727">
        <v>32</v>
      </c>
      <c r="B2954" s="728" t="s">
        <v>2677</v>
      </c>
      <c r="C2954" s="728" t="s">
        <v>2683</v>
      </c>
      <c r="D2954" s="811" t="s">
        <v>5087</v>
      </c>
      <c r="E2954" s="812" t="s">
        <v>2719</v>
      </c>
      <c r="F2954" s="728" t="s">
        <v>2678</v>
      </c>
      <c r="G2954" s="728" t="s">
        <v>3460</v>
      </c>
      <c r="H2954" s="728" t="s">
        <v>568</v>
      </c>
      <c r="I2954" s="728" t="s">
        <v>4851</v>
      </c>
      <c r="J2954" s="728" t="s">
        <v>3599</v>
      </c>
      <c r="K2954" s="728" t="s">
        <v>3465</v>
      </c>
      <c r="L2954" s="729">
        <v>1437.8</v>
      </c>
      <c r="M2954" s="729">
        <v>17253.599999999999</v>
      </c>
      <c r="N2954" s="728">
        <v>12</v>
      </c>
      <c r="O2954" s="813">
        <v>2</v>
      </c>
      <c r="P2954" s="729">
        <v>4313.3999999999996</v>
      </c>
      <c r="Q2954" s="746">
        <v>0.25</v>
      </c>
      <c r="R2954" s="728">
        <v>3</v>
      </c>
      <c r="S2954" s="746">
        <v>0.25</v>
      </c>
      <c r="T2954" s="813">
        <v>0.5</v>
      </c>
      <c r="U2954" s="769">
        <v>0.25</v>
      </c>
    </row>
    <row r="2955" spans="1:21" ht="14.4" customHeight="1" x14ac:dyDescent="0.3">
      <c r="A2955" s="727">
        <v>32</v>
      </c>
      <c r="B2955" s="728" t="s">
        <v>2677</v>
      </c>
      <c r="C2955" s="728" t="s">
        <v>2683</v>
      </c>
      <c r="D2955" s="811" t="s">
        <v>5087</v>
      </c>
      <c r="E2955" s="812" t="s">
        <v>2719</v>
      </c>
      <c r="F2955" s="728" t="s">
        <v>2678</v>
      </c>
      <c r="G2955" s="728" t="s">
        <v>2751</v>
      </c>
      <c r="H2955" s="728" t="s">
        <v>661</v>
      </c>
      <c r="I2955" s="728" t="s">
        <v>2260</v>
      </c>
      <c r="J2955" s="728" t="s">
        <v>2261</v>
      </c>
      <c r="K2955" s="728" t="s">
        <v>2262</v>
      </c>
      <c r="L2955" s="729">
        <v>3231.81</v>
      </c>
      <c r="M2955" s="729">
        <v>3231.81</v>
      </c>
      <c r="N2955" s="728">
        <v>1</v>
      </c>
      <c r="O2955" s="813">
        <v>1</v>
      </c>
      <c r="P2955" s="729">
        <v>3231.81</v>
      </c>
      <c r="Q2955" s="746">
        <v>1</v>
      </c>
      <c r="R2955" s="728">
        <v>1</v>
      </c>
      <c r="S2955" s="746">
        <v>1</v>
      </c>
      <c r="T2955" s="813">
        <v>1</v>
      </c>
      <c r="U2955" s="769">
        <v>1</v>
      </c>
    </row>
    <row r="2956" spans="1:21" ht="14.4" customHeight="1" x14ac:dyDescent="0.3">
      <c r="A2956" s="727">
        <v>32</v>
      </c>
      <c r="B2956" s="728" t="s">
        <v>2677</v>
      </c>
      <c r="C2956" s="728" t="s">
        <v>2683</v>
      </c>
      <c r="D2956" s="811" t="s">
        <v>5087</v>
      </c>
      <c r="E2956" s="812" t="s">
        <v>2719</v>
      </c>
      <c r="F2956" s="728" t="s">
        <v>2678</v>
      </c>
      <c r="G2956" s="728" t="s">
        <v>4852</v>
      </c>
      <c r="H2956" s="728" t="s">
        <v>568</v>
      </c>
      <c r="I2956" s="728" t="s">
        <v>4853</v>
      </c>
      <c r="J2956" s="728" t="s">
        <v>4854</v>
      </c>
      <c r="K2956" s="728" t="s">
        <v>4855</v>
      </c>
      <c r="L2956" s="729">
        <v>176.61</v>
      </c>
      <c r="M2956" s="729">
        <v>353.22</v>
      </c>
      <c r="N2956" s="728">
        <v>2</v>
      </c>
      <c r="O2956" s="813">
        <v>1</v>
      </c>
      <c r="P2956" s="729"/>
      <c r="Q2956" s="746">
        <v>0</v>
      </c>
      <c r="R2956" s="728"/>
      <c r="S2956" s="746">
        <v>0</v>
      </c>
      <c r="T2956" s="813"/>
      <c r="U2956" s="769">
        <v>0</v>
      </c>
    </row>
    <row r="2957" spans="1:21" ht="14.4" customHeight="1" x14ac:dyDescent="0.3">
      <c r="A2957" s="727">
        <v>32</v>
      </c>
      <c r="B2957" s="728" t="s">
        <v>2677</v>
      </c>
      <c r="C2957" s="728" t="s">
        <v>2683</v>
      </c>
      <c r="D2957" s="811" t="s">
        <v>5087</v>
      </c>
      <c r="E2957" s="812" t="s">
        <v>2719</v>
      </c>
      <c r="F2957" s="728" t="s">
        <v>2678</v>
      </c>
      <c r="G2957" s="728" t="s">
        <v>2811</v>
      </c>
      <c r="H2957" s="728" t="s">
        <v>568</v>
      </c>
      <c r="I2957" s="728" t="s">
        <v>3600</v>
      </c>
      <c r="J2957" s="728" t="s">
        <v>2813</v>
      </c>
      <c r="K2957" s="728" t="s">
        <v>3601</v>
      </c>
      <c r="L2957" s="729">
        <v>537.12</v>
      </c>
      <c r="M2957" s="729">
        <v>537.12</v>
      </c>
      <c r="N2957" s="728">
        <v>1</v>
      </c>
      <c r="O2957" s="813">
        <v>0.5</v>
      </c>
      <c r="P2957" s="729">
        <v>537.12</v>
      </c>
      <c r="Q2957" s="746">
        <v>1</v>
      </c>
      <c r="R2957" s="728">
        <v>1</v>
      </c>
      <c r="S2957" s="746">
        <v>1</v>
      </c>
      <c r="T2957" s="813">
        <v>0.5</v>
      </c>
      <c r="U2957" s="769">
        <v>1</v>
      </c>
    </row>
    <row r="2958" spans="1:21" ht="14.4" customHeight="1" x14ac:dyDescent="0.3">
      <c r="A2958" s="727">
        <v>32</v>
      </c>
      <c r="B2958" s="728" t="s">
        <v>2677</v>
      </c>
      <c r="C2958" s="728" t="s">
        <v>2683</v>
      </c>
      <c r="D2958" s="811" t="s">
        <v>5087</v>
      </c>
      <c r="E2958" s="812" t="s">
        <v>2719</v>
      </c>
      <c r="F2958" s="728" t="s">
        <v>2678</v>
      </c>
      <c r="G2958" s="728" t="s">
        <v>2998</v>
      </c>
      <c r="H2958" s="728" t="s">
        <v>568</v>
      </c>
      <c r="I2958" s="728" t="s">
        <v>3320</v>
      </c>
      <c r="J2958" s="728" t="s">
        <v>1072</v>
      </c>
      <c r="K2958" s="728" t="s">
        <v>3000</v>
      </c>
      <c r="L2958" s="729">
        <v>107.27</v>
      </c>
      <c r="M2958" s="729">
        <v>107.27</v>
      </c>
      <c r="N2958" s="728">
        <v>1</v>
      </c>
      <c r="O2958" s="813">
        <v>1</v>
      </c>
      <c r="P2958" s="729"/>
      <c r="Q2958" s="746">
        <v>0</v>
      </c>
      <c r="R2958" s="728"/>
      <c r="S2958" s="746">
        <v>0</v>
      </c>
      <c r="T2958" s="813"/>
      <c r="U2958" s="769">
        <v>0</v>
      </c>
    </row>
    <row r="2959" spans="1:21" ht="14.4" customHeight="1" x14ac:dyDescent="0.3">
      <c r="A2959" s="727">
        <v>32</v>
      </c>
      <c r="B2959" s="728" t="s">
        <v>2677</v>
      </c>
      <c r="C2959" s="728" t="s">
        <v>2683</v>
      </c>
      <c r="D2959" s="811" t="s">
        <v>5087</v>
      </c>
      <c r="E2959" s="812" t="s">
        <v>2719</v>
      </c>
      <c r="F2959" s="728" t="s">
        <v>2678</v>
      </c>
      <c r="G2959" s="728" t="s">
        <v>2815</v>
      </c>
      <c r="H2959" s="728" t="s">
        <v>568</v>
      </c>
      <c r="I2959" s="728" t="s">
        <v>2816</v>
      </c>
      <c r="J2959" s="728" t="s">
        <v>1042</v>
      </c>
      <c r="K2959" s="728" t="s">
        <v>2817</v>
      </c>
      <c r="L2959" s="729">
        <v>420.07</v>
      </c>
      <c r="M2959" s="729">
        <v>2520.42</v>
      </c>
      <c r="N2959" s="728">
        <v>6</v>
      </c>
      <c r="O2959" s="813">
        <v>2.5</v>
      </c>
      <c r="P2959" s="729">
        <v>1680.28</v>
      </c>
      <c r="Q2959" s="746">
        <v>0.66666666666666663</v>
      </c>
      <c r="R2959" s="728">
        <v>4</v>
      </c>
      <c r="S2959" s="746">
        <v>0.66666666666666663</v>
      </c>
      <c r="T2959" s="813">
        <v>2</v>
      </c>
      <c r="U2959" s="769">
        <v>0.8</v>
      </c>
    </row>
    <row r="2960" spans="1:21" ht="14.4" customHeight="1" x14ac:dyDescent="0.3">
      <c r="A2960" s="727">
        <v>32</v>
      </c>
      <c r="B2960" s="728" t="s">
        <v>2677</v>
      </c>
      <c r="C2960" s="728" t="s">
        <v>2683</v>
      </c>
      <c r="D2960" s="811" t="s">
        <v>5087</v>
      </c>
      <c r="E2960" s="812" t="s">
        <v>2719</v>
      </c>
      <c r="F2960" s="728" t="s">
        <v>2678</v>
      </c>
      <c r="G2960" s="728" t="s">
        <v>2815</v>
      </c>
      <c r="H2960" s="728" t="s">
        <v>568</v>
      </c>
      <c r="I2960" s="728" t="s">
        <v>2816</v>
      </c>
      <c r="J2960" s="728" t="s">
        <v>1042</v>
      </c>
      <c r="K2960" s="728" t="s">
        <v>2817</v>
      </c>
      <c r="L2960" s="729">
        <v>421.79</v>
      </c>
      <c r="M2960" s="729">
        <v>421.79</v>
      </c>
      <c r="N2960" s="728">
        <v>1</v>
      </c>
      <c r="O2960" s="813">
        <v>1</v>
      </c>
      <c r="P2960" s="729">
        <v>421.79</v>
      </c>
      <c r="Q2960" s="746">
        <v>1</v>
      </c>
      <c r="R2960" s="728">
        <v>1</v>
      </c>
      <c r="S2960" s="746">
        <v>1</v>
      </c>
      <c r="T2960" s="813">
        <v>1</v>
      </c>
      <c r="U2960" s="769">
        <v>1</v>
      </c>
    </row>
    <row r="2961" spans="1:21" ht="14.4" customHeight="1" x14ac:dyDescent="0.3">
      <c r="A2961" s="727">
        <v>32</v>
      </c>
      <c r="B2961" s="728" t="s">
        <v>2677</v>
      </c>
      <c r="C2961" s="728" t="s">
        <v>2683</v>
      </c>
      <c r="D2961" s="811" t="s">
        <v>5087</v>
      </c>
      <c r="E2961" s="812" t="s">
        <v>2719</v>
      </c>
      <c r="F2961" s="728" t="s">
        <v>2678</v>
      </c>
      <c r="G2961" s="728" t="s">
        <v>2752</v>
      </c>
      <c r="H2961" s="728" t="s">
        <v>568</v>
      </c>
      <c r="I2961" s="728" t="s">
        <v>3061</v>
      </c>
      <c r="J2961" s="728" t="s">
        <v>1680</v>
      </c>
      <c r="K2961" s="728" t="s">
        <v>3062</v>
      </c>
      <c r="L2961" s="729">
        <v>55.01</v>
      </c>
      <c r="M2961" s="729">
        <v>55.01</v>
      </c>
      <c r="N2961" s="728">
        <v>1</v>
      </c>
      <c r="O2961" s="813">
        <v>0.5</v>
      </c>
      <c r="P2961" s="729"/>
      <c r="Q2961" s="746">
        <v>0</v>
      </c>
      <c r="R2961" s="728"/>
      <c r="S2961" s="746">
        <v>0</v>
      </c>
      <c r="T2961" s="813"/>
      <c r="U2961" s="769">
        <v>0</v>
      </c>
    </row>
    <row r="2962" spans="1:21" ht="14.4" customHeight="1" x14ac:dyDescent="0.3">
      <c r="A2962" s="727">
        <v>32</v>
      </c>
      <c r="B2962" s="728" t="s">
        <v>2677</v>
      </c>
      <c r="C2962" s="728" t="s">
        <v>2683</v>
      </c>
      <c r="D2962" s="811" t="s">
        <v>5087</v>
      </c>
      <c r="E2962" s="812" t="s">
        <v>2719</v>
      </c>
      <c r="F2962" s="728" t="s">
        <v>2678</v>
      </c>
      <c r="G2962" s="728" t="s">
        <v>3324</v>
      </c>
      <c r="H2962" s="728" t="s">
        <v>568</v>
      </c>
      <c r="I2962" s="728" t="s">
        <v>3325</v>
      </c>
      <c r="J2962" s="728" t="s">
        <v>3326</v>
      </c>
      <c r="K2962" s="728" t="s">
        <v>2156</v>
      </c>
      <c r="L2962" s="729">
        <v>0</v>
      </c>
      <c r="M2962" s="729">
        <v>0</v>
      </c>
      <c r="N2962" s="728">
        <v>7</v>
      </c>
      <c r="O2962" s="813">
        <v>1</v>
      </c>
      <c r="P2962" s="729"/>
      <c r="Q2962" s="746"/>
      <c r="R2962" s="728"/>
      <c r="S2962" s="746">
        <v>0</v>
      </c>
      <c r="T2962" s="813"/>
      <c r="U2962" s="769">
        <v>0</v>
      </c>
    </row>
    <row r="2963" spans="1:21" ht="14.4" customHeight="1" x14ac:dyDescent="0.3">
      <c r="A2963" s="727">
        <v>32</v>
      </c>
      <c r="B2963" s="728" t="s">
        <v>2677</v>
      </c>
      <c r="C2963" s="728" t="s">
        <v>2683</v>
      </c>
      <c r="D2963" s="811" t="s">
        <v>5087</v>
      </c>
      <c r="E2963" s="812" t="s">
        <v>2719</v>
      </c>
      <c r="F2963" s="728" t="s">
        <v>2678</v>
      </c>
      <c r="G2963" s="728" t="s">
        <v>3492</v>
      </c>
      <c r="H2963" s="728" t="s">
        <v>568</v>
      </c>
      <c r="I2963" s="728" t="s">
        <v>3493</v>
      </c>
      <c r="J2963" s="728" t="s">
        <v>3494</v>
      </c>
      <c r="K2963" s="728" t="s">
        <v>3495</v>
      </c>
      <c r="L2963" s="729">
        <v>2615.92</v>
      </c>
      <c r="M2963" s="729">
        <v>10463.68</v>
      </c>
      <c r="N2963" s="728">
        <v>4</v>
      </c>
      <c r="O2963" s="813">
        <v>0.5</v>
      </c>
      <c r="P2963" s="729">
        <v>10463.68</v>
      </c>
      <c r="Q2963" s="746">
        <v>1</v>
      </c>
      <c r="R2963" s="728">
        <v>4</v>
      </c>
      <c r="S2963" s="746">
        <v>1</v>
      </c>
      <c r="T2963" s="813">
        <v>0.5</v>
      </c>
      <c r="U2963" s="769">
        <v>1</v>
      </c>
    </row>
    <row r="2964" spans="1:21" ht="14.4" customHeight="1" x14ac:dyDescent="0.3">
      <c r="A2964" s="727">
        <v>32</v>
      </c>
      <c r="B2964" s="728" t="s">
        <v>2677</v>
      </c>
      <c r="C2964" s="728" t="s">
        <v>2683</v>
      </c>
      <c r="D2964" s="811" t="s">
        <v>5087</v>
      </c>
      <c r="E2964" s="812" t="s">
        <v>2719</v>
      </c>
      <c r="F2964" s="728" t="s">
        <v>2678</v>
      </c>
      <c r="G2964" s="728" t="s">
        <v>3348</v>
      </c>
      <c r="H2964" s="728" t="s">
        <v>568</v>
      </c>
      <c r="I2964" s="728" t="s">
        <v>3349</v>
      </c>
      <c r="J2964" s="728" t="s">
        <v>3350</v>
      </c>
      <c r="K2964" s="728" t="s">
        <v>3351</v>
      </c>
      <c r="L2964" s="729">
        <v>3161.19</v>
      </c>
      <c r="M2964" s="729">
        <v>9483.57</v>
      </c>
      <c r="N2964" s="728">
        <v>3</v>
      </c>
      <c r="O2964" s="813">
        <v>0.5</v>
      </c>
      <c r="P2964" s="729">
        <v>9483.57</v>
      </c>
      <c r="Q2964" s="746">
        <v>1</v>
      </c>
      <c r="R2964" s="728">
        <v>3</v>
      </c>
      <c r="S2964" s="746">
        <v>1</v>
      </c>
      <c r="T2964" s="813">
        <v>0.5</v>
      </c>
      <c r="U2964" s="769">
        <v>1</v>
      </c>
    </row>
    <row r="2965" spans="1:21" ht="14.4" customHeight="1" x14ac:dyDescent="0.3">
      <c r="A2965" s="727">
        <v>32</v>
      </c>
      <c r="B2965" s="728" t="s">
        <v>2677</v>
      </c>
      <c r="C2965" s="728" t="s">
        <v>2683</v>
      </c>
      <c r="D2965" s="811" t="s">
        <v>5087</v>
      </c>
      <c r="E2965" s="812" t="s">
        <v>2719</v>
      </c>
      <c r="F2965" s="728" t="s">
        <v>2678</v>
      </c>
      <c r="G2965" s="728" t="s">
        <v>2729</v>
      </c>
      <c r="H2965" s="728" t="s">
        <v>568</v>
      </c>
      <c r="I2965" s="728" t="s">
        <v>2730</v>
      </c>
      <c r="J2965" s="728" t="s">
        <v>2731</v>
      </c>
      <c r="K2965" s="728" t="s">
        <v>2732</v>
      </c>
      <c r="L2965" s="729">
        <v>88.76</v>
      </c>
      <c r="M2965" s="729">
        <v>1597.6800000000003</v>
      </c>
      <c r="N2965" s="728">
        <v>18</v>
      </c>
      <c r="O2965" s="813">
        <v>2</v>
      </c>
      <c r="P2965" s="729">
        <v>177.52</v>
      </c>
      <c r="Q2965" s="746">
        <v>0.11111111111111109</v>
      </c>
      <c r="R2965" s="728">
        <v>2</v>
      </c>
      <c r="S2965" s="746">
        <v>0.1111111111111111</v>
      </c>
      <c r="T2965" s="813">
        <v>0.5</v>
      </c>
      <c r="U2965" s="769">
        <v>0.25</v>
      </c>
    </row>
    <row r="2966" spans="1:21" ht="14.4" customHeight="1" x14ac:dyDescent="0.3">
      <c r="A2966" s="727">
        <v>32</v>
      </c>
      <c r="B2966" s="728" t="s">
        <v>2677</v>
      </c>
      <c r="C2966" s="728" t="s">
        <v>2683</v>
      </c>
      <c r="D2966" s="811" t="s">
        <v>5087</v>
      </c>
      <c r="E2966" s="812" t="s">
        <v>2719</v>
      </c>
      <c r="F2966" s="728" t="s">
        <v>2678</v>
      </c>
      <c r="G2966" s="728" t="s">
        <v>3188</v>
      </c>
      <c r="H2966" s="728" t="s">
        <v>568</v>
      </c>
      <c r="I2966" s="728" t="s">
        <v>4856</v>
      </c>
      <c r="J2966" s="728" t="s">
        <v>4857</v>
      </c>
      <c r="K2966" s="728" t="s">
        <v>4858</v>
      </c>
      <c r="L2966" s="729">
        <v>0</v>
      </c>
      <c r="M2966" s="729">
        <v>0</v>
      </c>
      <c r="N2966" s="728">
        <v>2</v>
      </c>
      <c r="O2966" s="813">
        <v>1</v>
      </c>
      <c r="P2966" s="729">
        <v>0</v>
      </c>
      <c r="Q2966" s="746"/>
      <c r="R2966" s="728">
        <v>2</v>
      </c>
      <c r="S2966" s="746">
        <v>1</v>
      </c>
      <c r="T2966" s="813">
        <v>1</v>
      </c>
      <c r="U2966" s="769">
        <v>1</v>
      </c>
    </row>
    <row r="2967" spans="1:21" ht="14.4" customHeight="1" x14ac:dyDescent="0.3">
      <c r="A2967" s="727">
        <v>32</v>
      </c>
      <c r="B2967" s="728" t="s">
        <v>2677</v>
      </c>
      <c r="C2967" s="728" t="s">
        <v>2683</v>
      </c>
      <c r="D2967" s="811" t="s">
        <v>5087</v>
      </c>
      <c r="E2967" s="812" t="s">
        <v>2719</v>
      </c>
      <c r="F2967" s="728" t="s">
        <v>2678</v>
      </c>
      <c r="G2967" s="728" t="s">
        <v>3684</v>
      </c>
      <c r="H2967" s="728" t="s">
        <v>568</v>
      </c>
      <c r="I2967" s="728" t="s">
        <v>3685</v>
      </c>
      <c r="J2967" s="728" t="s">
        <v>1749</v>
      </c>
      <c r="K2967" s="728" t="s">
        <v>3686</v>
      </c>
      <c r="L2967" s="729">
        <v>2252.17</v>
      </c>
      <c r="M2967" s="729">
        <v>58556.42</v>
      </c>
      <c r="N2967" s="728">
        <v>26</v>
      </c>
      <c r="O2967" s="813">
        <v>7</v>
      </c>
      <c r="P2967" s="729">
        <v>45043.399999999994</v>
      </c>
      <c r="Q2967" s="746">
        <v>0.76923076923076916</v>
      </c>
      <c r="R2967" s="728">
        <v>20</v>
      </c>
      <c r="S2967" s="746">
        <v>0.76923076923076927</v>
      </c>
      <c r="T2967" s="813">
        <v>5.5</v>
      </c>
      <c r="U2967" s="769">
        <v>0.7857142857142857</v>
      </c>
    </row>
    <row r="2968" spans="1:21" ht="14.4" customHeight="1" x14ac:dyDescent="0.3">
      <c r="A2968" s="727">
        <v>32</v>
      </c>
      <c r="B2968" s="728" t="s">
        <v>2677</v>
      </c>
      <c r="C2968" s="728" t="s">
        <v>2683</v>
      </c>
      <c r="D2968" s="811" t="s">
        <v>5087</v>
      </c>
      <c r="E2968" s="812" t="s">
        <v>2719</v>
      </c>
      <c r="F2968" s="728" t="s">
        <v>2678</v>
      </c>
      <c r="G2968" s="728" t="s">
        <v>4859</v>
      </c>
      <c r="H2968" s="728" t="s">
        <v>568</v>
      </c>
      <c r="I2968" s="728" t="s">
        <v>4860</v>
      </c>
      <c r="J2968" s="728" t="s">
        <v>1092</v>
      </c>
      <c r="K2968" s="728" t="s">
        <v>3819</v>
      </c>
      <c r="L2968" s="729">
        <v>688.56</v>
      </c>
      <c r="M2968" s="729">
        <v>2065.6799999999998</v>
      </c>
      <c r="N2968" s="728">
        <v>3</v>
      </c>
      <c r="O2968" s="813">
        <v>1.5</v>
      </c>
      <c r="P2968" s="729">
        <v>1377.12</v>
      </c>
      <c r="Q2968" s="746">
        <v>0.66666666666666663</v>
      </c>
      <c r="R2968" s="728">
        <v>2</v>
      </c>
      <c r="S2968" s="746">
        <v>0.66666666666666663</v>
      </c>
      <c r="T2968" s="813">
        <v>1</v>
      </c>
      <c r="U2968" s="769">
        <v>0.66666666666666663</v>
      </c>
    </row>
    <row r="2969" spans="1:21" ht="14.4" customHeight="1" x14ac:dyDescent="0.3">
      <c r="A2969" s="727">
        <v>32</v>
      </c>
      <c r="B2969" s="728" t="s">
        <v>2677</v>
      </c>
      <c r="C2969" s="728" t="s">
        <v>2683</v>
      </c>
      <c r="D2969" s="811" t="s">
        <v>5087</v>
      </c>
      <c r="E2969" s="812" t="s">
        <v>2719</v>
      </c>
      <c r="F2969" s="728" t="s">
        <v>2678</v>
      </c>
      <c r="G2969" s="728" t="s">
        <v>2768</v>
      </c>
      <c r="H2969" s="728" t="s">
        <v>568</v>
      </c>
      <c r="I2969" s="728" t="s">
        <v>2919</v>
      </c>
      <c r="J2969" s="728" t="s">
        <v>934</v>
      </c>
      <c r="K2969" s="728" t="s">
        <v>2839</v>
      </c>
      <c r="L2969" s="729">
        <v>301.2</v>
      </c>
      <c r="M2969" s="729">
        <v>903.59999999999991</v>
      </c>
      <c r="N2969" s="728">
        <v>3</v>
      </c>
      <c r="O2969" s="813">
        <v>2</v>
      </c>
      <c r="P2969" s="729"/>
      <c r="Q2969" s="746">
        <v>0</v>
      </c>
      <c r="R2969" s="728"/>
      <c r="S2969" s="746">
        <v>0</v>
      </c>
      <c r="T2969" s="813"/>
      <c r="U2969" s="769">
        <v>0</v>
      </c>
    </row>
    <row r="2970" spans="1:21" ht="14.4" customHeight="1" x14ac:dyDescent="0.3">
      <c r="A2970" s="727">
        <v>32</v>
      </c>
      <c r="B2970" s="728" t="s">
        <v>2677</v>
      </c>
      <c r="C2970" s="728" t="s">
        <v>2683</v>
      </c>
      <c r="D2970" s="811" t="s">
        <v>5087</v>
      </c>
      <c r="E2970" s="812" t="s">
        <v>2719</v>
      </c>
      <c r="F2970" s="728" t="s">
        <v>2678</v>
      </c>
      <c r="G2970" s="728" t="s">
        <v>2768</v>
      </c>
      <c r="H2970" s="728" t="s">
        <v>568</v>
      </c>
      <c r="I2970" s="728" t="s">
        <v>2919</v>
      </c>
      <c r="J2970" s="728" t="s">
        <v>934</v>
      </c>
      <c r="K2970" s="728" t="s">
        <v>2839</v>
      </c>
      <c r="L2970" s="729">
        <v>103.67</v>
      </c>
      <c r="M2970" s="729">
        <v>414.68</v>
      </c>
      <c r="N2970" s="728">
        <v>4</v>
      </c>
      <c r="O2970" s="813">
        <v>2</v>
      </c>
      <c r="P2970" s="729">
        <v>207.34</v>
      </c>
      <c r="Q2970" s="746">
        <v>0.5</v>
      </c>
      <c r="R2970" s="728">
        <v>2</v>
      </c>
      <c r="S2970" s="746">
        <v>0.5</v>
      </c>
      <c r="T2970" s="813">
        <v>1</v>
      </c>
      <c r="U2970" s="769">
        <v>0.5</v>
      </c>
    </row>
    <row r="2971" spans="1:21" ht="14.4" customHeight="1" x14ac:dyDescent="0.3">
      <c r="A2971" s="727">
        <v>32</v>
      </c>
      <c r="B2971" s="728" t="s">
        <v>2677</v>
      </c>
      <c r="C2971" s="728" t="s">
        <v>2683</v>
      </c>
      <c r="D2971" s="811" t="s">
        <v>5087</v>
      </c>
      <c r="E2971" s="812" t="s">
        <v>2719</v>
      </c>
      <c r="F2971" s="728" t="s">
        <v>2678</v>
      </c>
      <c r="G2971" s="728" t="s">
        <v>2768</v>
      </c>
      <c r="H2971" s="728" t="s">
        <v>568</v>
      </c>
      <c r="I2971" s="728" t="s">
        <v>2838</v>
      </c>
      <c r="J2971" s="728" t="s">
        <v>934</v>
      </c>
      <c r="K2971" s="728" t="s">
        <v>2839</v>
      </c>
      <c r="L2971" s="729">
        <v>185.26</v>
      </c>
      <c r="M2971" s="729">
        <v>555.78</v>
      </c>
      <c r="N2971" s="728">
        <v>3</v>
      </c>
      <c r="O2971" s="813">
        <v>2</v>
      </c>
      <c r="P2971" s="729">
        <v>185.26</v>
      </c>
      <c r="Q2971" s="746">
        <v>0.33333333333333331</v>
      </c>
      <c r="R2971" s="728">
        <v>1</v>
      </c>
      <c r="S2971" s="746">
        <v>0.33333333333333331</v>
      </c>
      <c r="T2971" s="813">
        <v>1</v>
      </c>
      <c r="U2971" s="769">
        <v>0.5</v>
      </c>
    </row>
    <row r="2972" spans="1:21" ht="14.4" customHeight="1" x14ac:dyDescent="0.3">
      <c r="A2972" s="727">
        <v>32</v>
      </c>
      <c r="B2972" s="728" t="s">
        <v>2677</v>
      </c>
      <c r="C2972" s="728" t="s">
        <v>2683</v>
      </c>
      <c r="D2972" s="811" t="s">
        <v>5087</v>
      </c>
      <c r="E2972" s="812" t="s">
        <v>2719</v>
      </c>
      <c r="F2972" s="728" t="s">
        <v>2678</v>
      </c>
      <c r="G2972" s="728" t="s">
        <v>2773</v>
      </c>
      <c r="H2972" s="728" t="s">
        <v>568</v>
      </c>
      <c r="I2972" s="728" t="s">
        <v>2855</v>
      </c>
      <c r="J2972" s="728" t="s">
        <v>2856</v>
      </c>
      <c r="K2972" s="728" t="s">
        <v>2857</v>
      </c>
      <c r="L2972" s="729">
        <v>21.92</v>
      </c>
      <c r="M2972" s="729">
        <v>219.20000000000002</v>
      </c>
      <c r="N2972" s="728">
        <v>10</v>
      </c>
      <c r="O2972" s="813">
        <v>1</v>
      </c>
      <c r="P2972" s="729"/>
      <c r="Q2972" s="746">
        <v>0</v>
      </c>
      <c r="R2972" s="728"/>
      <c r="S2972" s="746">
        <v>0</v>
      </c>
      <c r="T2972" s="813"/>
      <c r="U2972" s="769">
        <v>0</v>
      </c>
    </row>
    <row r="2973" spans="1:21" ht="14.4" customHeight="1" x14ac:dyDescent="0.3">
      <c r="A2973" s="727">
        <v>32</v>
      </c>
      <c r="B2973" s="728" t="s">
        <v>2677</v>
      </c>
      <c r="C2973" s="728" t="s">
        <v>2683</v>
      </c>
      <c r="D2973" s="811" t="s">
        <v>5087</v>
      </c>
      <c r="E2973" s="812" t="s">
        <v>2719</v>
      </c>
      <c r="F2973" s="728" t="s">
        <v>2678</v>
      </c>
      <c r="G2973" s="728" t="s">
        <v>2773</v>
      </c>
      <c r="H2973" s="728" t="s">
        <v>568</v>
      </c>
      <c r="I2973" s="728" t="s">
        <v>2855</v>
      </c>
      <c r="J2973" s="728" t="s">
        <v>2856</v>
      </c>
      <c r="K2973" s="728" t="s">
        <v>2857</v>
      </c>
      <c r="L2973" s="729">
        <v>24.78</v>
      </c>
      <c r="M2973" s="729">
        <v>123.9</v>
      </c>
      <c r="N2973" s="728">
        <v>5</v>
      </c>
      <c r="O2973" s="813">
        <v>1.5</v>
      </c>
      <c r="P2973" s="729">
        <v>74.34</v>
      </c>
      <c r="Q2973" s="746">
        <v>0.6</v>
      </c>
      <c r="R2973" s="728">
        <v>3</v>
      </c>
      <c r="S2973" s="746">
        <v>0.6</v>
      </c>
      <c r="T2973" s="813">
        <v>1</v>
      </c>
      <c r="U2973" s="769">
        <v>0.66666666666666663</v>
      </c>
    </row>
    <row r="2974" spans="1:21" ht="14.4" customHeight="1" x14ac:dyDescent="0.3">
      <c r="A2974" s="727">
        <v>32</v>
      </c>
      <c r="B2974" s="728" t="s">
        <v>2677</v>
      </c>
      <c r="C2974" s="728" t="s">
        <v>2683</v>
      </c>
      <c r="D2974" s="811" t="s">
        <v>5087</v>
      </c>
      <c r="E2974" s="812" t="s">
        <v>2719</v>
      </c>
      <c r="F2974" s="728" t="s">
        <v>2678</v>
      </c>
      <c r="G2974" s="728" t="s">
        <v>2773</v>
      </c>
      <c r="H2974" s="728" t="s">
        <v>568</v>
      </c>
      <c r="I2974" s="728" t="s">
        <v>2774</v>
      </c>
      <c r="J2974" s="728" t="s">
        <v>2775</v>
      </c>
      <c r="K2974" s="728" t="s">
        <v>2776</v>
      </c>
      <c r="L2974" s="729">
        <v>99.11</v>
      </c>
      <c r="M2974" s="729">
        <v>1090.21</v>
      </c>
      <c r="N2974" s="728">
        <v>11</v>
      </c>
      <c r="O2974" s="813">
        <v>2</v>
      </c>
      <c r="P2974" s="729">
        <v>297.33</v>
      </c>
      <c r="Q2974" s="746">
        <v>0.27272727272727271</v>
      </c>
      <c r="R2974" s="728">
        <v>3</v>
      </c>
      <c r="S2974" s="746">
        <v>0.27272727272727271</v>
      </c>
      <c r="T2974" s="813">
        <v>0.5</v>
      </c>
      <c r="U2974" s="769">
        <v>0.25</v>
      </c>
    </row>
    <row r="2975" spans="1:21" ht="14.4" customHeight="1" x14ac:dyDescent="0.3">
      <c r="A2975" s="727">
        <v>32</v>
      </c>
      <c r="B2975" s="728" t="s">
        <v>2677</v>
      </c>
      <c r="C2975" s="728" t="s">
        <v>2683</v>
      </c>
      <c r="D2975" s="811" t="s">
        <v>5087</v>
      </c>
      <c r="E2975" s="812" t="s">
        <v>2719</v>
      </c>
      <c r="F2975" s="728" t="s">
        <v>2678</v>
      </c>
      <c r="G2975" s="728" t="s">
        <v>2773</v>
      </c>
      <c r="H2975" s="728" t="s">
        <v>568</v>
      </c>
      <c r="I2975" s="728" t="s">
        <v>2774</v>
      </c>
      <c r="J2975" s="728" t="s">
        <v>2775</v>
      </c>
      <c r="K2975" s="728" t="s">
        <v>2776</v>
      </c>
      <c r="L2975" s="729">
        <v>87.67</v>
      </c>
      <c r="M2975" s="729">
        <v>87.67</v>
      </c>
      <c r="N2975" s="728">
        <v>1</v>
      </c>
      <c r="O2975" s="813">
        <v>0.5</v>
      </c>
      <c r="P2975" s="729"/>
      <c r="Q2975" s="746">
        <v>0</v>
      </c>
      <c r="R2975" s="728"/>
      <c r="S2975" s="746">
        <v>0</v>
      </c>
      <c r="T2975" s="813"/>
      <c r="U2975" s="769">
        <v>0</v>
      </c>
    </row>
    <row r="2976" spans="1:21" ht="14.4" customHeight="1" x14ac:dyDescent="0.3">
      <c r="A2976" s="727">
        <v>32</v>
      </c>
      <c r="B2976" s="728" t="s">
        <v>2677</v>
      </c>
      <c r="C2976" s="728" t="s">
        <v>2683</v>
      </c>
      <c r="D2976" s="811" t="s">
        <v>5087</v>
      </c>
      <c r="E2976" s="812" t="s">
        <v>2719</v>
      </c>
      <c r="F2976" s="728" t="s">
        <v>2678</v>
      </c>
      <c r="G2976" s="728" t="s">
        <v>3557</v>
      </c>
      <c r="H2976" s="728" t="s">
        <v>661</v>
      </c>
      <c r="I2976" s="728" t="s">
        <v>4861</v>
      </c>
      <c r="J2976" s="728" t="s">
        <v>2168</v>
      </c>
      <c r="K2976" s="728" t="s">
        <v>2790</v>
      </c>
      <c r="L2976" s="729">
        <v>48.27</v>
      </c>
      <c r="M2976" s="729">
        <v>144.81</v>
      </c>
      <c r="N2976" s="728">
        <v>3</v>
      </c>
      <c r="O2976" s="813">
        <v>1</v>
      </c>
      <c r="P2976" s="729">
        <v>144.81</v>
      </c>
      <c r="Q2976" s="746">
        <v>1</v>
      </c>
      <c r="R2976" s="728">
        <v>3</v>
      </c>
      <c r="S2976" s="746">
        <v>1</v>
      </c>
      <c r="T2976" s="813">
        <v>1</v>
      </c>
      <c r="U2976" s="769">
        <v>1</v>
      </c>
    </row>
    <row r="2977" spans="1:21" ht="14.4" customHeight="1" x14ac:dyDescent="0.3">
      <c r="A2977" s="727">
        <v>32</v>
      </c>
      <c r="B2977" s="728" t="s">
        <v>2677</v>
      </c>
      <c r="C2977" s="728" t="s">
        <v>2683</v>
      </c>
      <c r="D2977" s="811" t="s">
        <v>5087</v>
      </c>
      <c r="E2977" s="812" t="s">
        <v>2719</v>
      </c>
      <c r="F2977" s="728" t="s">
        <v>2678</v>
      </c>
      <c r="G2977" s="728" t="s">
        <v>2862</v>
      </c>
      <c r="H2977" s="728" t="s">
        <v>568</v>
      </c>
      <c r="I2977" s="728" t="s">
        <v>2863</v>
      </c>
      <c r="J2977" s="728" t="s">
        <v>2864</v>
      </c>
      <c r="K2977" s="728" t="s">
        <v>2865</v>
      </c>
      <c r="L2977" s="729">
        <v>181.04</v>
      </c>
      <c r="M2977" s="729">
        <v>181.04</v>
      </c>
      <c r="N2977" s="728">
        <v>1</v>
      </c>
      <c r="O2977" s="813">
        <v>1</v>
      </c>
      <c r="P2977" s="729"/>
      <c r="Q2977" s="746">
        <v>0</v>
      </c>
      <c r="R2977" s="728"/>
      <c r="S2977" s="746">
        <v>0</v>
      </c>
      <c r="T2977" s="813"/>
      <c r="U2977" s="769">
        <v>0</v>
      </c>
    </row>
    <row r="2978" spans="1:21" ht="14.4" customHeight="1" x14ac:dyDescent="0.3">
      <c r="A2978" s="727">
        <v>32</v>
      </c>
      <c r="B2978" s="728" t="s">
        <v>2677</v>
      </c>
      <c r="C2978" s="728" t="s">
        <v>2683</v>
      </c>
      <c r="D2978" s="811" t="s">
        <v>5087</v>
      </c>
      <c r="E2978" s="812" t="s">
        <v>2719</v>
      </c>
      <c r="F2978" s="728" t="s">
        <v>2678</v>
      </c>
      <c r="G2978" s="728" t="s">
        <v>2777</v>
      </c>
      <c r="H2978" s="728" t="s">
        <v>568</v>
      </c>
      <c r="I2978" s="728" t="s">
        <v>2778</v>
      </c>
      <c r="J2978" s="728" t="s">
        <v>1431</v>
      </c>
      <c r="K2978" s="728" t="s">
        <v>2779</v>
      </c>
      <c r="L2978" s="729">
        <v>66.88</v>
      </c>
      <c r="M2978" s="729">
        <v>66.88</v>
      </c>
      <c r="N2978" s="728">
        <v>1</v>
      </c>
      <c r="O2978" s="813">
        <v>0.5</v>
      </c>
      <c r="P2978" s="729">
        <v>66.88</v>
      </c>
      <c r="Q2978" s="746">
        <v>1</v>
      </c>
      <c r="R2978" s="728">
        <v>1</v>
      </c>
      <c r="S2978" s="746">
        <v>1</v>
      </c>
      <c r="T2978" s="813">
        <v>0.5</v>
      </c>
      <c r="U2978" s="769">
        <v>1</v>
      </c>
    </row>
    <row r="2979" spans="1:21" ht="14.4" customHeight="1" x14ac:dyDescent="0.3">
      <c r="A2979" s="727">
        <v>32</v>
      </c>
      <c r="B2979" s="728" t="s">
        <v>2677</v>
      </c>
      <c r="C2979" s="728" t="s">
        <v>2683</v>
      </c>
      <c r="D2979" s="811" t="s">
        <v>5087</v>
      </c>
      <c r="E2979" s="812" t="s">
        <v>2719</v>
      </c>
      <c r="F2979" s="728" t="s">
        <v>2678</v>
      </c>
      <c r="G2979" s="728" t="s">
        <v>3244</v>
      </c>
      <c r="H2979" s="728" t="s">
        <v>568</v>
      </c>
      <c r="I2979" s="728" t="s">
        <v>4862</v>
      </c>
      <c r="J2979" s="728" t="s">
        <v>4863</v>
      </c>
      <c r="K2979" s="728" t="s">
        <v>3404</v>
      </c>
      <c r="L2979" s="729">
        <v>181.29</v>
      </c>
      <c r="M2979" s="729">
        <v>181.29</v>
      </c>
      <c r="N2979" s="728">
        <v>1</v>
      </c>
      <c r="O2979" s="813">
        <v>0.5</v>
      </c>
      <c r="P2979" s="729"/>
      <c r="Q2979" s="746">
        <v>0</v>
      </c>
      <c r="R2979" s="728"/>
      <c r="S2979" s="746">
        <v>0</v>
      </c>
      <c r="T2979" s="813"/>
      <c r="U2979" s="769">
        <v>0</v>
      </c>
    </row>
    <row r="2980" spans="1:21" ht="14.4" customHeight="1" x14ac:dyDescent="0.3">
      <c r="A2980" s="727">
        <v>32</v>
      </c>
      <c r="B2980" s="728" t="s">
        <v>2677</v>
      </c>
      <c r="C2980" s="728" t="s">
        <v>2683</v>
      </c>
      <c r="D2980" s="811" t="s">
        <v>5087</v>
      </c>
      <c r="E2980" s="812" t="s">
        <v>2719</v>
      </c>
      <c r="F2980" s="728" t="s">
        <v>2678</v>
      </c>
      <c r="G2980" s="728" t="s">
        <v>2876</v>
      </c>
      <c r="H2980" s="728" t="s">
        <v>661</v>
      </c>
      <c r="I2980" s="728" t="s">
        <v>2442</v>
      </c>
      <c r="J2980" s="728" t="s">
        <v>2443</v>
      </c>
      <c r="K2980" s="728" t="s">
        <v>2444</v>
      </c>
      <c r="L2980" s="729">
        <v>10325.280000000001</v>
      </c>
      <c r="M2980" s="729">
        <v>20650.560000000001</v>
      </c>
      <c r="N2980" s="728">
        <v>2</v>
      </c>
      <c r="O2980" s="813">
        <v>1</v>
      </c>
      <c r="P2980" s="729">
        <v>20650.560000000001</v>
      </c>
      <c r="Q2980" s="746">
        <v>1</v>
      </c>
      <c r="R2980" s="728">
        <v>2</v>
      </c>
      <c r="S2980" s="746">
        <v>1</v>
      </c>
      <c r="T2980" s="813">
        <v>1</v>
      </c>
      <c r="U2980" s="769">
        <v>1</v>
      </c>
    </row>
    <row r="2981" spans="1:21" ht="14.4" customHeight="1" x14ac:dyDescent="0.3">
      <c r="A2981" s="727">
        <v>32</v>
      </c>
      <c r="B2981" s="728" t="s">
        <v>2677</v>
      </c>
      <c r="C2981" s="728" t="s">
        <v>2683</v>
      </c>
      <c r="D2981" s="811" t="s">
        <v>5087</v>
      </c>
      <c r="E2981" s="812" t="s">
        <v>2719</v>
      </c>
      <c r="F2981" s="728" t="s">
        <v>2678</v>
      </c>
      <c r="G2981" s="728" t="s">
        <v>2876</v>
      </c>
      <c r="H2981" s="728" t="s">
        <v>568</v>
      </c>
      <c r="I2981" s="728" t="s">
        <v>2938</v>
      </c>
      <c r="J2981" s="728" t="s">
        <v>2939</v>
      </c>
      <c r="K2981" s="728" t="s">
        <v>2444</v>
      </c>
      <c r="L2981" s="729">
        <v>14791.84</v>
      </c>
      <c r="M2981" s="729">
        <v>14791.84</v>
      </c>
      <c r="N2981" s="728">
        <v>1</v>
      </c>
      <c r="O2981" s="813">
        <v>1</v>
      </c>
      <c r="P2981" s="729">
        <v>14791.84</v>
      </c>
      <c r="Q2981" s="746">
        <v>1</v>
      </c>
      <c r="R2981" s="728">
        <v>1</v>
      </c>
      <c r="S2981" s="746">
        <v>1</v>
      </c>
      <c r="T2981" s="813">
        <v>1</v>
      </c>
      <c r="U2981" s="769">
        <v>1</v>
      </c>
    </row>
    <row r="2982" spans="1:21" ht="14.4" customHeight="1" x14ac:dyDescent="0.3">
      <c r="A2982" s="727">
        <v>32</v>
      </c>
      <c r="B2982" s="728" t="s">
        <v>2677</v>
      </c>
      <c r="C2982" s="728" t="s">
        <v>2683</v>
      </c>
      <c r="D2982" s="811" t="s">
        <v>5087</v>
      </c>
      <c r="E2982" s="812" t="s">
        <v>2719</v>
      </c>
      <c r="F2982" s="728" t="s">
        <v>2678</v>
      </c>
      <c r="G2982" s="728" t="s">
        <v>1303</v>
      </c>
      <c r="H2982" s="728" t="s">
        <v>661</v>
      </c>
      <c r="I2982" s="728" t="s">
        <v>3410</v>
      </c>
      <c r="J2982" s="728" t="s">
        <v>2131</v>
      </c>
      <c r="K2982" s="728" t="s">
        <v>3411</v>
      </c>
      <c r="L2982" s="729">
        <v>184.74</v>
      </c>
      <c r="M2982" s="729">
        <v>184.74</v>
      </c>
      <c r="N2982" s="728">
        <v>1</v>
      </c>
      <c r="O2982" s="813">
        <v>0.5</v>
      </c>
      <c r="P2982" s="729">
        <v>184.74</v>
      </c>
      <c r="Q2982" s="746">
        <v>1</v>
      </c>
      <c r="R2982" s="728">
        <v>1</v>
      </c>
      <c r="S2982" s="746">
        <v>1</v>
      </c>
      <c r="T2982" s="813">
        <v>0.5</v>
      </c>
      <c r="U2982" s="769">
        <v>1</v>
      </c>
    </row>
    <row r="2983" spans="1:21" ht="14.4" customHeight="1" x14ac:dyDescent="0.3">
      <c r="A2983" s="727">
        <v>32</v>
      </c>
      <c r="B2983" s="728" t="s">
        <v>2677</v>
      </c>
      <c r="C2983" s="728" t="s">
        <v>2683</v>
      </c>
      <c r="D2983" s="811" t="s">
        <v>5087</v>
      </c>
      <c r="E2983" s="812" t="s">
        <v>2720</v>
      </c>
      <c r="F2983" s="728" t="s">
        <v>2678</v>
      </c>
      <c r="G2983" s="728" t="s">
        <v>2724</v>
      </c>
      <c r="H2983" s="728" t="s">
        <v>568</v>
      </c>
      <c r="I2983" s="728" t="s">
        <v>2725</v>
      </c>
      <c r="J2983" s="728" t="s">
        <v>2726</v>
      </c>
      <c r="K2983" s="728" t="s">
        <v>2727</v>
      </c>
      <c r="L2983" s="729">
        <v>263.26</v>
      </c>
      <c r="M2983" s="729">
        <v>4212.16</v>
      </c>
      <c r="N2983" s="728">
        <v>16</v>
      </c>
      <c r="O2983" s="813">
        <v>4.5</v>
      </c>
      <c r="P2983" s="729">
        <v>3685.64</v>
      </c>
      <c r="Q2983" s="746">
        <v>0.875</v>
      </c>
      <c r="R2983" s="728">
        <v>14</v>
      </c>
      <c r="S2983" s="746">
        <v>0.875</v>
      </c>
      <c r="T2983" s="813">
        <v>4</v>
      </c>
      <c r="U2983" s="769">
        <v>0.88888888888888884</v>
      </c>
    </row>
    <row r="2984" spans="1:21" ht="14.4" customHeight="1" x14ac:dyDescent="0.3">
      <c r="A2984" s="727">
        <v>32</v>
      </c>
      <c r="B2984" s="728" t="s">
        <v>2677</v>
      </c>
      <c r="C2984" s="728" t="s">
        <v>2683</v>
      </c>
      <c r="D2984" s="811" t="s">
        <v>5087</v>
      </c>
      <c r="E2984" s="812" t="s">
        <v>2720</v>
      </c>
      <c r="F2984" s="728" t="s">
        <v>2678</v>
      </c>
      <c r="G2984" s="728" t="s">
        <v>2724</v>
      </c>
      <c r="H2984" s="728" t="s">
        <v>568</v>
      </c>
      <c r="I2984" s="728" t="s">
        <v>3853</v>
      </c>
      <c r="J2984" s="728" t="s">
        <v>2726</v>
      </c>
      <c r="K2984" s="728" t="s">
        <v>3854</v>
      </c>
      <c r="L2984" s="729">
        <v>0</v>
      </c>
      <c r="M2984" s="729">
        <v>0</v>
      </c>
      <c r="N2984" s="728">
        <v>2</v>
      </c>
      <c r="O2984" s="813">
        <v>0.5</v>
      </c>
      <c r="P2984" s="729">
        <v>0</v>
      </c>
      <c r="Q2984" s="746"/>
      <c r="R2984" s="728">
        <v>2</v>
      </c>
      <c r="S2984" s="746">
        <v>1</v>
      </c>
      <c r="T2984" s="813">
        <v>0.5</v>
      </c>
      <c r="U2984" s="769">
        <v>1</v>
      </c>
    </row>
    <row r="2985" spans="1:21" ht="14.4" customHeight="1" x14ac:dyDescent="0.3">
      <c r="A2985" s="727">
        <v>32</v>
      </c>
      <c r="B2985" s="728" t="s">
        <v>2677</v>
      </c>
      <c r="C2985" s="728" t="s">
        <v>2683</v>
      </c>
      <c r="D2985" s="811" t="s">
        <v>5087</v>
      </c>
      <c r="E2985" s="812" t="s">
        <v>2720</v>
      </c>
      <c r="F2985" s="728" t="s">
        <v>2678</v>
      </c>
      <c r="G2985" s="728" t="s">
        <v>2728</v>
      </c>
      <c r="H2985" s="728" t="s">
        <v>568</v>
      </c>
      <c r="I2985" s="728" t="s">
        <v>2300</v>
      </c>
      <c r="J2985" s="728" t="s">
        <v>1102</v>
      </c>
      <c r="K2985" s="728" t="s">
        <v>2301</v>
      </c>
      <c r="L2985" s="729">
        <v>65.28</v>
      </c>
      <c r="M2985" s="729">
        <v>130.56</v>
      </c>
      <c r="N2985" s="728">
        <v>2</v>
      </c>
      <c r="O2985" s="813">
        <v>2</v>
      </c>
      <c r="P2985" s="729"/>
      <c r="Q2985" s="746">
        <v>0</v>
      </c>
      <c r="R2985" s="728"/>
      <c r="S2985" s="746">
        <v>0</v>
      </c>
      <c r="T2985" s="813"/>
      <c r="U2985" s="769">
        <v>0</v>
      </c>
    </row>
    <row r="2986" spans="1:21" ht="14.4" customHeight="1" x14ac:dyDescent="0.3">
      <c r="A2986" s="727">
        <v>32</v>
      </c>
      <c r="B2986" s="728" t="s">
        <v>2677</v>
      </c>
      <c r="C2986" s="728" t="s">
        <v>2683</v>
      </c>
      <c r="D2986" s="811" t="s">
        <v>5087</v>
      </c>
      <c r="E2986" s="812" t="s">
        <v>2720</v>
      </c>
      <c r="F2986" s="728" t="s">
        <v>2678</v>
      </c>
      <c r="G2986" s="728" t="s">
        <v>2728</v>
      </c>
      <c r="H2986" s="728" t="s">
        <v>568</v>
      </c>
      <c r="I2986" s="728" t="s">
        <v>2302</v>
      </c>
      <c r="J2986" s="728" t="s">
        <v>1100</v>
      </c>
      <c r="K2986" s="728" t="s">
        <v>2303</v>
      </c>
      <c r="L2986" s="729">
        <v>36.270000000000003</v>
      </c>
      <c r="M2986" s="729">
        <v>108.81</v>
      </c>
      <c r="N2986" s="728">
        <v>3</v>
      </c>
      <c r="O2986" s="813">
        <v>1.5</v>
      </c>
      <c r="P2986" s="729">
        <v>108.81</v>
      </c>
      <c r="Q2986" s="746">
        <v>1</v>
      </c>
      <c r="R2986" s="728">
        <v>3</v>
      </c>
      <c r="S2986" s="746">
        <v>1</v>
      </c>
      <c r="T2986" s="813">
        <v>1.5</v>
      </c>
      <c r="U2986" s="769">
        <v>1</v>
      </c>
    </row>
    <row r="2987" spans="1:21" ht="14.4" customHeight="1" x14ac:dyDescent="0.3">
      <c r="A2987" s="727">
        <v>32</v>
      </c>
      <c r="B2987" s="728" t="s">
        <v>2677</v>
      </c>
      <c r="C2987" s="728" t="s">
        <v>2683</v>
      </c>
      <c r="D2987" s="811" t="s">
        <v>5087</v>
      </c>
      <c r="E2987" s="812" t="s">
        <v>2720</v>
      </c>
      <c r="F2987" s="728" t="s">
        <v>2678</v>
      </c>
      <c r="G2987" s="728" t="s">
        <v>3261</v>
      </c>
      <c r="H2987" s="728" t="s">
        <v>661</v>
      </c>
      <c r="I2987" s="728" t="s">
        <v>2542</v>
      </c>
      <c r="J2987" s="728" t="s">
        <v>2543</v>
      </c>
      <c r="K2987" s="728" t="s">
        <v>2351</v>
      </c>
      <c r="L2987" s="729">
        <v>4.7</v>
      </c>
      <c r="M2987" s="729">
        <v>4.7</v>
      </c>
      <c r="N2987" s="728">
        <v>1</v>
      </c>
      <c r="O2987" s="813">
        <v>1</v>
      </c>
      <c r="P2987" s="729"/>
      <c r="Q2987" s="746">
        <v>0</v>
      </c>
      <c r="R2987" s="728"/>
      <c r="S2987" s="746">
        <v>0</v>
      </c>
      <c r="T2987" s="813"/>
      <c r="U2987" s="769">
        <v>0</v>
      </c>
    </row>
    <row r="2988" spans="1:21" ht="14.4" customHeight="1" x14ac:dyDescent="0.3">
      <c r="A2988" s="727">
        <v>32</v>
      </c>
      <c r="B2988" s="728" t="s">
        <v>2677</v>
      </c>
      <c r="C2988" s="728" t="s">
        <v>2683</v>
      </c>
      <c r="D2988" s="811" t="s">
        <v>5087</v>
      </c>
      <c r="E2988" s="812" t="s">
        <v>2720</v>
      </c>
      <c r="F2988" s="728" t="s">
        <v>2678</v>
      </c>
      <c r="G2988" s="728" t="s">
        <v>3123</v>
      </c>
      <c r="H2988" s="728" t="s">
        <v>568</v>
      </c>
      <c r="I2988" s="728" t="s">
        <v>4864</v>
      </c>
      <c r="J2988" s="728" t="s">
        <v>4865</v>
      </c>
      <c r="K2988" s="728" t="s">
        <v>4866</v>
      </c>
      <c r="L2988" s="729">
        <v>0</v>
      </c>
      <c r="M2988" s="729">
        <v>0</v>
      </c>
      <c r="N2988" s="728">
        <v>1</v>
      </c>
      <c r="O2988" s="813">
        <v>0.5</v>
      </c>
      <c r="P2988" s="729">
        <v>0</v>
      </c>
      <c r="Q2988" s="746"/>
      <c r="R2988" s="728">
        <v>1</v>
      </c>
      <c r="S2988" s="746">
        <v>1</v>
      </c>
      <c r="T2988" s="813">
        <v>0.5</v>
      </c>
      <c r="U2988" s="769">
        <v>1</v>
      </c>
    </row>
    <row r="2989" spans="1:21" ht="14.4" customHeight="1" x14ac:dyDescent="0.3">
      <c r="A2989" s="727">
        <v>32</v>
      </c>
      <c r="B2989" s="728" t="s">
        <v>2677</v>
      </c>
      <c r="C2989" s="728" t="s">
        <v>2683</v>
      </c>
      <c r="D2989" s="811" t="s">
        <v>5087</v>
      </c>
      <c r="E2989" s="812" t="s">
        <v>2720</v>
      </c>
      <c r="F2989" s="728" t="s">
        <v>2678</v>
      </c>
      <c r="G2989" s="728" t="s">
        <v>3912</v>
      </c>
      <c r="H2989" s="728" t="s">
        <v>568</v>
      </c>
      <c r="I2989" s="728" t="s">
        <v>4867</v>
      </c>
      <c r="J2989" s="728" t="s">
        <v>3914</v>
      </c>
      <c r="K2989" s="728" t="s">
        <v>4868</v>
      </c>
      <c r="L2989" s="729">
        <v>1356.29</v>
      </c>
      <c r="M2989" s="729">
        <v>1356.29</v>
      </c>
      <c r="N2989" s="728">
        <v>1</v>
      </c>
      <c r="O2989" s="813">
        <v>0.5</v>
      </c>
      <c r="P2989" s="729">
        <v>1356.29</v>
      </c>
      <c r="Q2989" s="746">
        <v>1</v>
      </c>
      <c r="R2989" s="728">
        <v>1</v>
      </c>
      <c r="S2989" s="746">
        <v>1</v>
      </c>
      <c r="T2989" s="813">
        <v>0.5</v>
      </c>
      <c r="U2989" s="769">
        <v>1</v>
      </c>
    </row>
    <row r="2990" spans="1:21" ht="14.4" customHeight="1" x14ac:dyDescent="0.3">
      <c r="A2990" s="727">
        <v>32</v>
      </c>
      <c r="B2990" s="728" t="s">
        <v>2677</v>
      </c>
      <c r="C2990" s="728" t="s">
        <v>2683</v>
      </c>
      <c r="D2990" s="811" t="s">
        <v>5087</v>
      </c>
      <c r="E2990" s="812" t="s">
        <v>2720</v>
      </c>
      <c r="F2990" s="728" t="s">
        <v>2678</v>
      </c>
      <c r="G2990" s="728" t="s">
        <v>2742</v>
      </c>
      <c r="H2990" s="728" t="s">
        <v>568</v>
      </c>
      <c r="I2990" s="728" t="s">
        <v>2743</v>
      </c>
      <c r="J2990" s="728" t="s">
        <v>692</v>
      </c>
      <c r="K2990" s="728" t="s">
        <v>2744</v>
      </c>
      <c r="L2990" s="729">
        <v>154.36000000000001</v>
      </c>
      <c r="M2990" s="729">
        <v>154.36000000000001</v>
      </c>
      <c r="N2990" s="728">
        <v>1</v>
      </c>
      <c r="O2990" s="813">
        <v>1</v>
      </c>
      <c r="P2990" s="729"/>
      <c r="Q2990" s="746">
        <v>0</v>
      </c>
      <c r="R2990" s="728"/>
      <c r="S2990" s="746">
        <v>0</v>
      </c>
      <c r="T2990" s="813"/>
      <c r="U2990" s="769">
        <v>0</v>
      </c>
    </row>
    <row r="2991" spans="1:21" ht="14.4" customHeight="1" x14ac:dyDescent="0.3">
      <c r="A2991" s="727">
        <v>32</v>
      </c>
      <c r="B2991" s="728" t="s">
        <v>2677</v>
      </c>
      <c r="C2991" s="728" t="s">
        <v>2683</v>
      </c>
      <c r="D2991" s="811" t="s">
        <v>5087</v>
      </c>
      <c r="E2991" s="812" t="s">
        <v>2720</v>
      </c>
      <c r="F2991" s="728" t="s">
        <v>2678</v>
      </c>
      <c r="G2991" s="728" t="s">
        <v>3126</v>
      </c>
      <c r="H2991" s="728" t="s">
        <v>661</v>
      </c>
      <c r="I2991" s="728" t="s">
        <v>3181</v>
      </c>
      <c r="J2991" s="728" t="s">
        <v>3182</v>
      </c>
      <c r="K2991" s="728" t="s">
        <v>3183</v>
      </c>
      <c r="L2991" s="729">
        <v>58.86</v>
      </c>
      <c r="M2991" s="729">
        <v>412.02</v>
      </c>
      <c r="N2991" s="728">
        <v>7</v>
      </c>
      <c r="O2991" s="813">
        <v>2</v>
      </c>
      <c r="P2991" s="729">
        <v>353.15999999999997</v>
      </c>
      <c r="Q2991" s="746">
        <v>0.8571428571428571</v>
      </c>
      <c r="R2991" s="728">
        <v>6</v>
      </c>
      <c r="S2991" s="746">
        <v>0.8571428571428571</v>
      </c>
      <c r="T2991" s="813">
        <v>1.5</v>
      </c>
      <c r="U2991" s="769">
        <v>0.75</v>
      </c>
    </row>
    <row r="2992" spans="1:21" ht="14.4" customHeight="1" x14ac:dyDescent="0.3">
      <c r="A2992" s="727">
        <v>32</v>
      </c>
      <c r="B2992" s="728" t="s">
        <v>2677</v>
      </c>
      <c r="C2992" s="728" t="s">
        <v>2683</v>
      </c>
      <c r="D2992" s="811" t="s">
        <v>5087</v>
      </c>
      <c r="E2992" s="812" t="s">
        <v>2720</v>
      </c>
      <c r="F2992" s="728" t="s">
        <v>2678</v>
      </c>
      <c r="G2992" s="728" t="s">
        <v>3126</v>
      </c>
      <c r="H2992" s="728" t="s">
        <v>661</v>
      </c>
      <c r="I2992" s="728" t="s">
        <v>3921</v>
      </c>
      <c r="J2992" s="728" t="s">
        <v>3182</v>
      </c>
      <c r="K2992" s="728" t="s">
        <v>3922</v>
      </c>
      <c r="L2992" s="729">
        <v>139.77000000000001</v>
      </c>
      <c r="M2992" s="729">
        <v>139.77000000000001</v>
      </c>
      <c r="N2992" s="728">
        <v>1</v>
      </c>
      <c r="O2992" s="813">
        <v>0.5</v>
      </c>
      <c r="P2992" s="729"/>
      <c r="Q2992" s="746">
        <v>0</v>
      </c>
      <c r="R2992" s="728"/>
      <c r="S2992" s="746">
        <v>0</v>
      </c>
      <c r="T2992" s="813"/>
      <c r="U2992" s="769">
        <v>0</v>
      </c>
    </row>
    <row r="2993" spans="1:21" ht="14.4" customHeight="1" x14ac:dyDescent="0.3">
      <c r="A2993" s="727">
        <v>32</v>
      </c>
      <c r="B2993" s="728" t="s">
        <v>2677</v>
      </c>
      <c r="C2993" s="728" t="s">
        <v>2683</v>
      </c>
      <c r="D2993" s="811" t="s">
        <v>5087</v>
      </c>
      <c r="E2993" s="812" t="s">
        <v>2720</v>
      </c>
      <c r="F2993" s="728" t="s">
        <v>2678</v>
      </c>
      <c r="G2993" s="728" t="s">
        <v>3126</v>
      </c>
      <c r="H2993" s="728" t="s">
        <v>661</v>
      </c>
      <c r="I2993" s="728" t="s">
        <v>3267</v>
      </c>
      <c r="J2993" s="728" t="s">
        <v>3268</v>
      </c>
      <c r="K2993" s="728" t="s">
        <v>3269</v>
      </c>
      <c r="L2993" s="729">
        <v>353.18</v>
      </c>
      <c r="M2993" s="729">
        <v>353.18</v>
      </c>
      <c r="N2993" s="728">
        <v>1</v>
      </c>
      <c r="O2993" s="813">
        <v>0.5</v>
      </c>
      <c r="P2993" s="729">
        <v>353.18</v>
      </c>
      <c r="Q2993" s="746">
        <v>1</v>
      </c>
      <c r="R2993" s="728">
        <v>1</v>
      </c>
      <c r="S2993" s="746">
        <v>1</v>
      </c>
      <c r="T2993" s="813">
        <v>0.5</v>
      </c>
      <c r="U2993" s="769">
        <v>1</v>
      </c>
    </row>
    <row r="2994" spans="1:21" ht="14.4" customHeight="1" x14ac:dyDescent="0.3">
      <c r="A2994" s="727">
        <v>32</v>
      </c>
      <c r="B2994" s="728" t="s">
        <v>2677</v>
      </c>
      <c r="C2994" s="728" t="s">
        <v>2683</v>
      </c>
      <c r="D2994" s="811" t="s">
        <v>5087</v>
      </c>
      <c r="E2994" s="812" t="s">
        <v>2720</v>
      </c>
      <c r="F2994" s="728" t="s">
        <v>2678</v>
      </c>
      <c r="G2994" s="728" t="s">
        <v>3126</v>
      </c>
      <c r="H2994" s="728" t="s">
        <v>661</v>
      </c>
      <c r="I2994" s="728" t="s">
        <v>2188</v>
      </c>
      <c r="J2994" s="728" t="s">
        <v>2184</v>
      </c>
      <c r="K2994" s="728" t="s">
        <v>2189</v>
      </c>
      <c r="L2994" s="729">
        <v>117.73</v>
      </c>
      <c r="M2994" s="729">
        <v>235.46</v>
      </c>
      <c r="N2994" s="728">
        <v>2</v>
      </c>
      <c r="O2994" s="813">
        <v>0.5</v>
      </c>
      <c r="P2994" s="729"/>
      <c r="Q2994" s="746">
        <v>0</v>
      </c>
      <c r="R2994" s="728"/>
      <c r="S2994" s="746">
        <v>0</v>
      </c>
      <c r="T2994" s="813"/>
      <c r="U2994" s="769">
        <v>0</v>
      </c>
    </row>
    <row r="2995" spans="1:21" ht="14.4" customHeight="1" x14ac:dyDescent="0.3">
      <c r="A2995" s="727">
        <v>32</v>
      </c>
      <c r="B2995" s="728" t="s">
        <v>2677</v>
      </c>
      <c r="C2995" s="728" t="s">
        <v>2683</v>
      </c>
      <c r="D2995" s="811" t="s">
        <v>5087</v>
      </c>
      <c r="E2995" s="812" t="s">
        <v>2720</v>
      </c>
      <c r="F2995" s="728" t="s">
        <v>2678</v>
      </c>
      <c r="G2995" s="728" t="s">
        <v>3126</v>
      </c>
      <c r="H2995" s="728" t="s">
        <v>568</v>
      </c>
      <c r="I2995" s="728" t="s">
        <v>4869</v>
      </c>
      <c r="J2995" s="728" t="s">
        <v>2184</v>
      </c>
      <c r="K2995" s="728" t="s">
        <v>4870</v>
      </c>
      <c r="L2995" s="729">
        <v>0</v>
      </c>
      <c r="M2995" s="729">
        <v>0</v>
      </c>
      <c r="N2995" s="728">
        <v>2</v>
      </c>
      <c r="O2995" s="813">
        <v>0.5</v>
      </c>
      <c r="P2995" s="729"/>
      <c r="Q2995" s="746"/>
      <c r="R2995" s="728"/>
      <c r="S2995" s="746">
        <v>0</v>
      </c>
      <c r="T2995" s="813"/>
      <c r="U2995" s="769">
        <v>0</v>
      </c>
    </row>
    <row r="2996" spans="1:21" ht="14.4" customHeight="1" x14ac:dyDescent="0.3">
      <c r="A2996" s="727">
        <v>32</v>
      </c>
      <c r="B2996" s="728" t="s">
        <v>2677</v>
      </c>
      <c r="C2996" s="728" t="s">
        <v>2683</v>
      </c>
      <c r="D2996" s="811" t="s">
        <v>5087</v>
      </c>
      <c r="E2996" s="812" t="s">
        <v>2720</v>
      </c>
      <c r="F2996" s="728" t="s">
        <v>2678</v>
      </c>
      <c r="G2996" s="728" t="s">
        <v>4130</v>
      </c>
      <c r="H2996" s="728" t="s">
        <v>661</v>
      </c>
      <c r="I2996" s="728" t="s">
        <v>4871</v>
      </c>
      <c r="J2996" s="728" t="s">
        <v>4872</v>
      </c>
      <c r="K2996" s="728" t="s">
        <v>4873</v>
      </c>
      <c r="L2996" s="729">
        <v>246.44</v>
      </c>
      <c r="M2996" s="729">
        <v>246.44</v>
      </c>
      <c r="N2996" s="728">
        <v>1</v>
      </c>
      <c r="O2996" s="813">
        <v>0.5</v>
      </c>
      <c r="P2996" s="729">
        <v>246.44</v>
      </c>
      <c r="Q2996" s="746">
        <v>1</v>
      </c>
      <c r="R2996" s="728">
        <v>1</v>
      </c>
      <c r="S2996" s="746">
        <v>1</v>
      </c>
      <c r="T2996" s="813">
        <v>0.5</v>
      </c>
      <c r="U2996" s="769">
        <v>1</v>
      </c>
    </row>
    <row r="2997" spans="1:21" ht="14.4" customHeight="1" x14ac:dyDescent="0.3">
      <c r="A2997" s="727">
        <v>32</v>
      </c>
      <c r="B2997" s="728" t="s">
        <v>2677</v>
      </c>
      <c r="C2997" s="728" t="s">
        <v>2683</v>
      </c>
      <c r="D2997" s="811" t="s">
        <v>5087</v>
      </c>
      <c r="E2997" s="812" t="s">
        <v>2720</v>
      </c>
      <c r="F2997" s="728" t="s">
        <v>2678</v>
      </c>
      <c r="G2997" s="728" t="s">
        <v>2800</v>
      </c>
      <c r="H2997" s="728" t="s">
        <v>661</v>
      </c>
      <c r="I2997" s="728" t="s">
        <v>2366</v>
      </c>
      <c r="J2997" s="728" t="s">
        <v>759</v>
      </c>
      <c r="K2997" s="728" t="s">
        <v>2187</v>
      </c>
      <c r="L2997" s="729">
        <v>42.57</v>
      </c>
      <c r="M2997" s="729">
        <v>170.28</v>
      </c>
      <c r="N2997" s="728">
        <v>4</v>
      </c>
      <c r="O2997" s="813">
        <v>2.5</v>
      </c>
      <c r="P2997" s="729">
        <v>170.28</v>
      </c>
      <c r="Q2997" s="746">
        <v>1</v>
      </c>
      <c r="R2997" s="728">
        <v>4</v>
      </c>
      <c r="S2997" s="746">
        <v>1</v>
      </c>
      <c r="T2997" s="813">
        <v>2.5</v>
      </c>
      <c r="U2997" s="769">
        <v>1</v>
      </c>
    </row>
    <row r="2998" spans="1:21" ht="14.4" customHeight="1" x14ac:dyDescent="0.3">
      <c r="A2998" s="727">
        <v>32</v>
      </c>
      <c r="B2998" s="728" t="s">
        <v>2677</v>
      </c>
      <c r="C2998" s="728" t="s">
        <v>2683</v>
      </c>
      <c r="D2998" s="811" t="s">
        <v>5087</v>
      </c>
      <c r="E2998" s="812" t="s">
        <v>2720</v>
      </c>
      <c r="F2998" s="728" t="s">
        <v>2678</v>
      </c>
      <c r="G2998" s="728" t="s">
        <v>2800</v>
      </c>
      <c r="H2998" s="728" t="s">
        <v>661</v>
      </c>
      <c r="I2998" s="728" t="s">
        <v>2546</v>
      </c>
      <c r="J2998" s="728" t="s">
        <v>761</v>
      </c>
      <c r="K2998" s="728" t="s">
        <v>2547</v>
      </c>
      <c r="L2998" s="729">
        <v>170.32</v>
      </c>
      <c r="M2998" s="729">
        <v>170.32</v>
      </c>
      <c r="N2998" s="728">
        <v>1</v>
      </c>
      <c r="O2998" s="813">
        <v>0.5</v>
      </c>
      <c r="P2998" s="729">
        <v>170.32</v>
      </c>
      <c r="Q2998" s="746">
        <v>1</v>
      </c>
      <c r="R2998" s="728">
        <v>1</v>
      </c>
      <c r="S2998" s="746">
        <v>1</v>
      </c>
      <c r="T2998" s="813">
        <v>0.5</v>
      </c>
      <c r="U2998" s="769">
        <v>1</v>
      </c>
    </row>
    <row r="2999" spans="1:21" ht="14.4" customHeight="1" x14ac:dyDescent="0.3">
      <c r="A2999" s="727">
        <v>32</v>
      </c>
      <c r="B2999" s="728" t="s">
        <v>2677</v>
      </c>
      <c r="C2999" s="728" t="s">
        <v>2683</v>
      </c>
      <c r="D2999" s="811" t="s">
        <v>5087</v>
      </c>
      <c r="E2999" s="812" t="s">
        <v>2720</v>
      </c>
      <c r="F2999" s="728" t="s">
        <v>2678</v>
      </c>
      <c r="G2999" s="728" t="s">
        <v>3050</v>
      </c>
      <c r="H2999" s="728" t="s">
        <v>568</v>
      </c>
      <c r="I2999" s="728" t="s">
        <v>3051</v>
      </c>
      <c r="J2999" s="728" t="s">
        <v>3052</v>
      </c>
      <c r="K2999" s="728" t="s">
        <v>2351</v>
      </c>
      <c r="L2999" s="729">
        <v>47.46</v>
      </c>
      <c r="M2999" s="729">
        <v>47.46</v>
      </c>
      <c r="N2999" s="728">
        <v>1</v>
      </c>
      <c r="O2999" s="813">
        <v>1</v>
      </c>
      <c r="P2999" s="729">
        <v>47.46</v>
      </c>
      <c r="Q2999" s="746">
        <v>1</v>
      </c>
      <c r="R2999" s="728">
        <v>1</v>
      </c>
      <c r="S2999" s="746">
        <v>1</v>
      </c>
      <c r="T2999" s="813">
        <v>1</v>
      </c>
      <c r="U2999" s="769">
        <v>1</v>
      </c>
    </row>
    <row r="3000" spans="1:21" ht="14.4" customHeight="1" x14ac:dyDescent="0.3">
      <c r="A3000" s="727">
        <v>32</v>
      </c>
      <c r="B3000" s="728" t="s">
        <v>2677</v>
      </c>
      <c r="C3000" s="728" t="s">
        <v>2683</v>
      </c>
      <c r="D3000" s="811" t="s">
        <v>5087</v>
      </c>
      <c r="E3000" s="812" t="s">
        <v>2720</v>
      </c>
      <c r="F3000" s="728" t="s">
        <v>2678</v>
      </c>
      <c r="G3000" s="728" t="s">
        <v>3292</v>
      </c>
      <c r="H3000" s="728" t="s">
        <v>568</v>
      </c>
      <c r="I3000" s="728" t="s">
        <v>4874</v>
      </c>
      <c r="J3000" s="728" t="s">
        <v>1301</v>
      </c>
      <c r="K3000" s="728" t="s">
        <v>4875</v>
      </c>
      <c r="L3000" s="729">
        <v>0</v>
      </c>
      <c r="M3000" s="729">
        <v>0</v>
      </c>
      <c r="N3000" s="728">
        <v>1</v>
      </c>
      <c r="O3000" s="813">
        <v>0.5</v>
      </c>
      <c r="P3000" s="729"/>
      <c r="Q3000" s="746"/>
      <c r="R3000" s="728"/>
      <c r="S3000" s="746">
        <v>0</v>
      </c>
      <c r="T3000" s="813"/>
      <c r="U3000" s="769">
        <v>0</v>
      </c>
    </row>
    <row r="3001" spans="1:21" ht="14.4" customHeight="1" x14ac:dyDescent="0.3">
      <c r="A3001" s="727">
        <v>32</v>
      </c>
      <c r="B3001" s="728" t="s">
        <v>2677</v>
      </c>
      <c r="C3001" s="728" t="s">
        <v>2683</v>
      </c>
      <c r="D3001" s="811" t="s">
        <v>5087</v>
      </c>
      <c r="E3001" s="812" t="s">
        <v>2720</v>
      </c>
      <c r="F3001" s="728" t="s">
        <v>2678</v>
      </c>
      <c r="G3001" s="728" t="s">
        <v>2802</v>
      </c>
      <c r="H3001" s="728" t="s">
        <v>568</v>
      </c>
      <c r="I3001" s="728" t="s">
        <v>3296</v>
      </c>
      <c r="J3001" s="728" t="s">
        <v>805</v>
      </c>
      <c r="K3001" s="728" t="s">
        <v>3198</v>
      </c>
      <c r="L3001" s="729">
        <v>91.11</v>
      </c>
      <c r="M3001" s="729">
        <v>91.11</v>
      </c>
      <c r="N3001" s="728">
        <v>1</v>
      </c>
      <c r="O3001" s="813">
        <v>0.5</v>
      </c>
      <c r="P3001" s="729">
        <v>91.11</v>
      </c>
      <c r="Q3001" s="746">
        <v>1</v>
      </c>
      <c r="R3001" s="728">
        <v>1</v>
      </c>
      <c r="S3001" s="746">
        <v>1</v>
      </c>
      <c r="T3001" s="813">
        <v>0.5</v>
      </c>
      <c r="U3001" s="769">
        <v>1</v>
      </c>
    </row>
    <row r="3002" spans="1:21" ht="14.4" customHeight="1" x14ac:dyDescent="0.3">
      <c r="A3002" s="727">
        <v>32</v>
      </c>
      <c r="B3002" s="728" t="s">
        <v>2677</v>
      </c>
      <c r="C3002" s="728" t="s">
        <v>2683</v>
      </c>
      <c r="D3002" s="811" t="s">
        <v>5087</v>
      </c>
      <c r="E3002" s="812" t="s">
        <v>2720</v>
      </c>
      <c r="F3002" s="728" t="s">
        <v>2678</v>
      </c>
      <c r="G3002" s="728" t="s">
        <v>3809</v>
      </c>
      <c r="H3002" s="728" t="s">
        <v>568</v>
      </c>
      <c r="I3002" s="728" t="s">
        <v>3810</v>
      </c>
      <c r="J3002" s="728" t="s">
        <v>1725</v>
      </c>
      <c r="K3002" s="728" t="s">
        <v>3811</v>
      </c>
      <c r="L3002" s="729">
        <v>37.520000000000003</v>
      </c>
      <c r="M3002" s="729">
        <v>112.56</v>
      </c>
      <c r="N3002" s="728">
        <v>3</v>
      </c>
      <c r="O3002" s="813">
        <v>2</v>
      </c>
      <c r="P3002" s="729">
        <v>112.56</v>
      </c>
      <c r="Q3002" s="746">
        <v>1</v>
      </c>
      <c r="R3002" s="728">
        <v>3</v>
      </c>
      <c r="S3002" s="746">
        <v>1</v>
      </c>
      <c r="T3002" s="813">
        <v>2</v>
      </c>
      <c r="U3002" s="769">
        <v>1</v>
      </c>
    </row>
    <row r="3003" spans="1:21" ht="14.4" customHeight="1" x14ac:dyDescent="0.3">
      <c r="A3003" s="727">
        <v>32</v>
      </c>
      <c r="B3003" s="728" t="s">
        <v>2677</v>
      </c>
      <c r="C3003" s="728" t="s">
        <v>2683</v>
      </c>
      <c r="D3003" s="811" t="s">
        <v>5087</v>
      </c>
      <c r="E3003" s="812" t="s">
        <v>2720</v>
      </c>
      <c r="F3003" s="728" t="s">
        <v>2678</v>
      </c>
      <c r="G3003" s="728" t="s">
        <v>3864</v>
      </c>
      <c r="H3003" s="728" t="s">
        <v>568</v>
      </c>
      <c r="I3003" s="728" t="s">
        <v>3865</v>
      </c>
      <c r="J3003" s="728" t="s">
        <v>852</v>
      </c>
      <c r="K3003" s="728" t="s">
        <v>3866</v>
      </c>
      <c r="L3003" s="729">
        <v>159.16999999999999</v>
      </c>
      <c r="M3003" s="729">
        <v>159.16999999999999</v>
      </c>
      <c r="N3003" s="728">
        <v>1</v>
      </c>
      <c r="O3003" s="813">
        <v>0.5</v>
      </c>
      <c r="P3003" s="729">
        <v>159.16999999999999</v>
      </c>
      <c r="Q3003" s="746">
        <v>1</v>
      </c>
      <c r="R3003" s="728">
        <v>1</v>
      </c>
      <c r="S3003" s="746">
        <v>1</v>
      </c>
      <c r="T3003" s="813">
        <v>0.5</v>
      </c>
      <c r="U3003" s="769">
        <v>1</v>
      </c>
    </row>
    <row r="3004" spans="1:21" ht="14.4" customHeight="1" x14ac:dyDescent="0.3">
      <c r="A3004" s="727">
        <v>32</v>
      </c>
      <c r="B3004" s="728" t="s">
        <v>2677</v>
      </c>
      <c r="C3004" s="728" t="s">
        <v>2683</v>
      </c>
      <c r="D3004" s="811" t="s">
        <v>5087</v>
      </c>
      <c r="E3004" s="812" t="s">
        <v>2720</v>
      </c>
      <c r="F3004" s="728" t="s">
        <v>2678</v>
      </c>
      <c r="G3004" s="728" t="s">
        <v>2751</v>
      </c>
      <c r="H3004" s="728" t="s">
        <v>661</v>
      </c>
      <c r="I3004" s="728" t="s">
        <v>2883</v>
      </c>
      <c r="J3004" s="728" t="s">
        <v>2261</v>
      </c>
      <c r="K3004" s="728" t="s">
        <v>2884</v>
      </c>
      <c r="L3004" s="729">
        <v>525.16999999999996</v>
      </c>
      <c r="M3004" s="729">
        <v>1050.3399999999999</v>
      </c>
      <c r="N3004" s="728">
        <v>2</v>
      </c>
      <c r="O3004" s="813">
        <v>1</v>
      </c>
      <c r="P3004" s="729">
        <v>1050.3399999999999</v>
      </c>
      <c r="Q3004" s="746">
        <v>1</v>
      </c>
      <c r="R3004" s="728">
        <v>2</v>
      </c>
      <c r="S3004" s="746">
        <v>1</v>
      </c>
      <c r="T3004" s="813">
        <v>1</v>
      </c>
      <c r="U3004" s="769">
        <v>1</v>
      </c>
    </row>
    <row r="3005" spans="1:21" ht="14.4" customHeight="1" x14ac:dyDescent="0.3">
      <c r="A3005" s="727">
        <v>32</v>
      </c>
      <c r="B3005" s="728" t="s">
        <v>2677</v>
      </c>
      <c r="C3005" s="728" t="s">
        <v>2683</v>
      </c>
      <c r="D3005" s="811" t="s">
        <v>5087</v>
      </c>
      <c r="E3005" s="812" t="s">
        <v>2720</v>
      </c>
      <c r="F3005" s="728" t="s">
        <v>2678</v>
      </c>
      <c r="G3005" s="728" t="s">
        <v>2751</v>
      </c>
      <c r="H3005" s="728" t="s">
        <v>661</v>
      </c>
      <c r="I3005" s="728" t="s">
        <v>2260</v>
      </c>
      <c r="J3005" s="728" t="s">
        <v>2261</v>
      </c>
      <c r="K3005" s="728" t="s">
        <v>2262</v>
      </c>
      <c r="L3005" s="729">
        <v>3231.81</v>
      </c>
      <c r="M3005" s="729">
        <v>3231.81</v>
      </c>
      <c r="N3005" s="728">
        <v>1</v>
      </c>
      <c r="O3005" s="813">
        <v>1</v>
      </c>
      <c r="P3005" s="729">
        <v>3231.81</v>
      </c>
      <c r="Q3005" s="746">
        <v>1</v>
      </c>
      <c r="R3005" s="728">
        <v>1</v>
      </c>
      <c r="S3005" s="746">
        <v>1</v>
      </c>
      <c r="T3005" s="813">
        <v>1</v>
      </c>
      <c r="U3005" s="769">
        <v>1</v>
      </c>
    </row>
    <row r="3006" spans="1:21" ht="14.4" customHeight="1" x14ac:dyDescent="0.3">
      <c r="A3006" s="727">
        <v>32</v>
      </c>
      <c r="B3006" s="728" t="s">
        <v>2677</v>
      </c>
      <c r="C3006" s="728" t="s">
        <v>2683</v>
      </c>
      <c r="D3006" s="811" t="s">
        <v>5087</v>
      </c>
      <c r="E3006" s="812" t="s">
        <v>2720</v>
      </c>
      <c r="F3006" s="728" t="s">
        <v>2678</v>
      </c>
      <c r="G3006" s="728" t="s">
        <v>2808</v>
      </c>
      <c r="H3006" s="728" t="s">
        <v>568</v>
      </c>
      <c r="I3006" s="728" t="s">
        <v>2885</v>
      </c>
      <c r="J3006" s="728" t="s">
        <v>2886</v>
      </c>
      <c r="K3006" s="728" t="s">
        <v>2887</v>
      </c>
      <c r="L3006" s="729">
        <v>42.51</v>
      </c>
      <c r="M3006" s="729">
        <v>42.51</v>
      </c>
      <c r="N3006" s="728">
        <v>1</v>
      </c>
      <c r="O3006" s="813">
        <v>1</v>
      </c>
      <c r="P3006" s="729">
        <v>42.51</v>
      </c>
      <c r="Q3006" s="746">
        <v>1</v>
      </c>
      <c r="R3006" s="728">
        <v>1</v>
      </c>
      <c r="S3006" s="746">
        <v>1</v>
      </c>
      <c r="T3006" s="813">
        <v>1</v>
      </c>
      <c r="U3006" s="769">
        <v>1</v>
      </c>
    </row>
    <row r="3007" spans="1:21" ht="14.4" customHeight="1" x14ac:dyDescent="0.3">
      <c r="A3007" s="727">
        <v>32</v>
      </c>
      <c r="B3007" s="728" t="s">
        <v>2677</v>
      </c>
      <c r="C3007" s="728" t="s">
        <v>2683</v>
      </c>
      <c r="D3007" s="811" t="s">
        <v>5087</v>
      </c>
      <c r="E3007" s="812" t="s">
        <v>2720</v>
      </c>
      <c r="F3007" s="728" t="s">
        <v>2678</v>
      </c>
      <c r="G3007" s="728" t="s">
        <v>2808</v>
      </c>
      <c r="H3007" s="728" t="s">
        <v>568</v>
      </c>
      <c r="I3007" s="728" t="s">
        <v>4876</v>
      </c>
      <c r="J3007" s="728" t="s">
        <v>4877</v>
      </c>
      <c r="K3007" s="728" t="s">
        <v>4678</v>
      </c>
      <c r="L3007" s="729">
        <v>196.56</v>
      </c>
      <c r="M3007" s="729">
        <v>196.56</v>
      </c>
      <c r="N3007" s="728">
        <v>1</v>
      </c>
      <c r="O3007" s="813">
        <v>0.5</v>
      </c>
      <c r="P3007" s="729">
        <v>196.56</v>
      </c>
      <c r="Q3007" s="746">
        <v>1</v>
      </c>
      <c r="R3007" s="728">
        <v>1</v>
      </c>
      <c r="S3007" s="746">
        <v>1</v>
      </c>
      <c r="T3007" s="813">
        <v>0.5</v>
      </c>
      <c r="U3007" s="769">
        <v>1</v>
      </c>
    </row>
    <row r="3008" spans="1:21" ht="14.4" customHeight="1" x14ac:dyDescent="0.3">
      <c r="A3008" s="727">
        <v>32</v>
      </c>
      <c r="B3008" s="728" t="s">
        <v>2677</v>
      </c>
      <c r="C3008" s="728" t="s">
        <v>2683</v>
      </c>
      <c r="D3008" s="811" t="s">
        <v>5087</v>
      </c>
      <c r="E3008" s="812" t="s">
        <v>2720</v>
      </c>
      <c r="F3008" s="728" t="s">
        <v>2678</v>
      </c>
      <c r="G3008" s="728" t="s">
        <v>2808</v>
      </c>
      <c r="H3008" s="728" t="s">
        <v>568</v>
      </c>
      <c r="I3008" s="728" t="s">
        <v>2944</v>
      </c>
      <c r="J3008" s="728" t="s">
        <v>902</v>
      </c>
      <c r="K3008" s="728" t="s">
        <v>2887</v>
      </c>
      <c r="L3008" s="729">
        <v>42.51</v>
      </c>
      <c r="M3008" s="729">
        <v>170.04</v>
      </c>
      <c r="N3008" s="728">
        <v>4</v>
      </c>
      <c r="O3008" s="813">
        <v>1.5</v>
      </c>
      <c r="P3008" s="729">
        <v>170.04</v>
      </c>
      <c r="Q3008" s="746">
        <v>1</v>
      </c>
      <c r="R3008" s="728">
        <v>4</v>
      </c>
      <c r="S3008" s="746">
        <v>1</v>
      </c>
      <c r="T3008" s="813">
        <v>1.5</v>
      </c>
      <c r="U3008" s="769">
        <v>1</v>
      </c>
    </row>
    <row r="3009" spans="1:21" ht="14.4" customHeight="1" x14ac:dyDescent="0.3">
      <c r="A3009" s="727">
        <v>32</v>
      </c>
      <c r="B3009" s="728" t="s">
        <v>2677</v>
      </c>
      <c r="C3009" s="728" t="s">
        <v>2683</v>
      </c>
      <c r="D3009" s="811" t="s">
        <v>5087</v>
      </c>
      <c r="E3009" s="812" t="s">
        <v>2720</v>
      </c>
      <c r="F3009" s="728" t="s">
        <v>2678</v>
      </c>
      <c r="G3009" s="728" t="s">
        <v>2811</v>
      </c>
      <c r="H3009" s="728" t="s">
        <v>568</v>
      </c>
      <c r="I3009" s="728" t="s">
        <v>3199</v>
      </c>
      <c r="J3009" s="728" t="s">
        <v>2813</v>
      </c>
      <c r="K3009" s="728" t="s">
        <v>3200</v>
      </c>
      <c r="L3009" s="729">
        <v>424.24</v>
      </c>
      <c r="M3009" s="729">
        <v>424.24</v>
      </c>
      <c r="N3009" s="728">
        <v>1</v>
      </c>
      <c r="O3009" s="813">
        <v>1</v>
      </c>
      <c r="P3009" s="729">
        <v>424.24</v>
      </c>
      <c r="Q3009" s="746">
        <v>1</v>
      </c>
      <c r="R3009" s="728">
        <v>1</v>
      </c>
      <c r="S3009" s="746">
        <v>1</v>
      </c>
      <c r="T3009" s="813">
        <v>1</v>
      </c>
      <c r="U3009" s="769">
        <v>1</v>
      </c>
    </row>
    <row r="3010" spans="1:21" ht="14.4" customHeight="1" x14ac:dyDescent="0.3">
      <c r="A3010" s="727">
        <v>32</v>
      </c>
      <c r="B3010" s="728" t="s">
        <v>2677</v>
      </c>
      <c r="C3010" s="728" t="s">
        <v>2683</v>
      </c>
      <c r="D3010" s="811" t="s">
        <v>5087</v>
      </c>
      <c r="E3010" s="812" t="s">
        <v>2720</v>
      </c>
      <c r="F3010" s="728" t="s">
        <v>2678</v>
      </c>
      <c r="G3010" s="728" t="s">
        <v>2998</v>
      </c>
      <c r="H3010" s="728" t="s">
        <v>568</v>
      </c>
      <c r="I3010" s="728" t="s">
        <v>2999</v>
      </c>
      <c r="J3010" s="728" t="s">
        <v>1072</v>
      </c>
      <c r="K3010" s="728" t="s">
        <v>3000</v>
      </c>
      <c r="L3010" s="729">
        <v>107.27</v>
      </c>
      <c r="M3010" s="729">
        <v>321.81</v>
      </c>
      <c r="N3010" s="728">
        <v>3</v>
      </c>
      <c r="O3010" s="813">
        <v>1</v>
      </c>
      <c r="P3010" s="729">
        <v>321.81</v>
      </c>
      <c r="Q3010" s="746">
        <v>1</v>
      </c>
      <c r="R3010" s="728">
        <v>3</v>
      </c>
      <c r="S3010" s="746">
        <v>1</v>
      </c>
      <c r="T3010" s="813">
        <v>1</v>
      </c>
      <c r="U3010" s="769">
        <v>1</v>
      </c>
    </row>
    <row r="3011" spans="1:21" ht="14.4" customHeight="1" x14ac:dyDescent="0.3">
      <c r="A3011" s="727">
        <v>32</v>
      </c>
      <c r="B3011" s="728" t="s">
        <v>2677</v>
      </c>
      <c r="C3011" s="728" t="s">
        <v>2683</v>
      </c>
      <c r="D3011" s="811" t="s">
        <v>5087</v>
      </c>
      <c r="E3011" s="812" t="s">
        <v>2720</v>
      </c>
      <c r="F3011" s="728" t="s">
        <v>2678</v>
      </c>
      <c r="G3011" s="728" t="s">
        <v>2815</v>
      </c>
      <c r="H3011" s="728" t="s">
        <v>568</v>
      </c>
      <c r="I3011" s="728" t="s">
        <v>2816</v>
      </c>
      <c r="J3011" s="728" t="s">
        <v>1042</v>
      </c>
      <c r="K3011" s="728" t="s">
        <v>2817</v>
      </c>
      <c r="L3011" s="729">
        <v>420.07</v>
      </c>
      <c r="M3011" s="729">
        <v>420.07</v>
      </c>
      <c r="N3011" s="728">
        <v>1</v>
      </c>
      <c r="O3011" s="813">
        <v>0.5</v>
      </c>
      <c r="P3011" s="729"/>
      <c r="Q3011" s="746">
        <v>0</v>
      </c>
      <c r="R3011" s="728"/>
      <c r="S3011" s="746">
        <v>0</v>
      </c>
      <c r="T3011" s="813"/>
      <c r="U3011" s="769">
        <v>0</v>
      </c>
    </row>
    <row r="3012" spans="1:21" ht="14.4" customHeight="1" x14ac:dyDescent="0.3">
      <c r="A3012" s="727">
        <v>32</v>
      </c>
      <c r="B3012" s="728" t="s">
        <v>2677</v>
      </c>
      <c r="C3012" s="728" t="s">
        <v>2683</v>
      </c>
      <c r="D3012" s="811" t="s">
        <v>5087</v>
      </c>
      <c r="E3012" s="812" t="s">
        <v>2720</v>
      </c>
      <c r="F3012" s="728" t="s">
        <v>2678</v>
      </c>
      <c r="G3012" s="728" t="s">
        <v>2815</v>
      </c>
      <c r="H3012" s="728" t="s">
        <v>568</v>
      </c>
      <c r="I3012" s="728" t="s">
        <v>2816</v>
      </c>
      <c r="J3012" s="728" t="s">
        <v>1042</v>
      </c>
      <c r="K3012" s="728" t="s">
        <v>2817</v>
      </c>
      <c r="L3012" s="729">
        <v>421.79</v>
      </c>
      <c r="M3012" s="729">
        <v>421.79</v>
      </c>
      <c r="N3012" s="728">
        <v>1</v>
      </c>
      <c r="O3012" s="813">
        <v>0.5</v>
      </c>
      <c r="P3012" s="729"/>
      <c r="Q3012" s="746">
        <v>0</v>
      </c>
      <c r="R3012" s="728"/>
      <c r="S3012" s="746">
        <v>0</v>
      </c>
      <c r="T3012" s="813"/>
      <c r="U3012" s="769">
        <v>0</v>
      </c>
    </row>
    <row r="3013" spans="1:21" ht="14.4" customHeight="1" x14ac:dyDescent="0.3">
      <c r="A3013" s="727">
        <v>32</v>
      </c>
      <c r="B3013" s="728" t="s">
        <v>2677</v>
      </c>
      <c r="C3013" s="728" t="s">
        <v>2683</v>
      </c>
      <c r="D3013" s="811" t="s">
        <v>5087</v>
      </c>
      <c r="E3013" s="812" t="s">
        <v>2720</v>
      </c>
      <c r="F3013" s="728" t="s">
        <v>2678</v>
      </c>
      <c r="G3013" s="728" t="s">
        <v>2752</v>
      </c>
      <c r="H3013" s="728" t="s">
        <v>568</v>
      </c>
      <c r="I3013" s="728" t="s">
        <v>2753</v>
      </c>
      <c r="J3013" s="728" t="s">
        <v>1001</v>
      </c>
      <c r="K3013" s="728" t="s">
        <v>2754</v>
      </c>
      <c r="L3013" s="729">
        <v>33</v>
      </c>
      <c r="M3013" s="729">
        <v>363</v>
      </c>
      <c r="N3013" s="728">
        <v>11</v>
      </c>
      <c r="O3013" s="813">
        <v>4.5</v>
      </c>
      <c r="P3013" s="729">
        <v>297</v>
      </c>
      <c r="Q3013" s="746">
        <v>0.81818181818181823</v>
      </c>
      <c r="R3013" s="728">
        <v>9</v>
      </c>
      <c r="S3013" s="746">
        <v>0.81818181818181823</v>
      </c>
      <c r="T3013" s="813">
        <v>2.5</v>
      </c>
      <c r="U3013" s="769">
        <v>0.55555555555555558</v>
      </c>
    </row>
    <row r="3014" spans="1:21" ht="14.4" customHeight="1" x14ac:dyDescent="0.3">
      <c r="A3014" s="727">
        <v>32</v>
      </c>
      <c r="B3014" s="728" t="s">
        <v>2677</v>
      </c>
      <c r="C3014" s="728" t="s">
        <v>2683</v>
      </c>
      <c r="D3014" s="811" t="s">
        <v>5087</v>
      </c>
      <c r="E3014" s="812" t="s">
        <v>2720</v>
      </c>
      <c r="F3014" s="728" t="s">
        <v>2678</v>
      </c>
      <c r="G3014" s="728" t="s">
        <v>2752</v>
      </c>
      <c r="H3014" s="728" t="s">
        <v>568</v>
      </c>
      <c r="I3014" s="728" t="s">
        <v>3061</v>
      </c>
      <c r="J3014" s="728" t="s">
        <v>1680</v>
      </c>
      <c r="K3014" s="728" t="s">
        <v>3062</v>
      </c>
      <c r="L3014" s="729">
        <v>55.01</v>
      </c>
      <c r="M3014" s="729">
        <v>55.01</v>
      </c>
      <c r="N3014" s="728">
        <v>1</v>
      </c>
      <c r="O3014" s="813">
        <v>0.5</v>
      </c>
      <c r="P3014" s="729">
        <v>55.01</v>
      </c>
      <c r="Q3014" s="746">
        <v>1</v>
      </c>
      <c r="R3014" s="728">
        <v>1</v>
      </c>
      <c r="S3014" s="746">
        <v>1</v>
      </c>
      <c r="T3014" s="813">
        <v>0.5</v>
      </c>
      <c r="U3014" s="769">
        <v>1</v>
      </c>
    </row>
    <row r="3015" spans="1:21" ht="14.4" customHeight="1" x14ac:dyDescent="0.3">
      <c r="A3015" s="727">
        <v>32</v>
      </c>
      <c r="B3015" s="728" t="s">
        <v>2677</v>
      </c>
      <c r="C3015" s="728" t="s">
        <v>2683</v>
      </c>
      <c r="D3015" s="811" t="s">
        <v>5087</v>
      </c>
      <c r="E3015" s="812" t="s">
        <v>2720</v>
      </c>
      <c r="F3015" s="728" t="s">
        <v>2678</v>
      </c>
      <c r="G3015" s="728" t="s">
        <v>2752</v>
      </c>
      <c r="H3015" s="728" t="s">
        <v>568</v>
      </c>
      <c r="I3015" s="728" t="s">
        <v>2965</v>
      </c>
      <c r="J3015" s="728" t="s">
        <v>1001</v>
      </c>
      <c r="K3015" s="728" t="s">
        <v>2754</v>
      </c>
      <c r="L3015" s="729">
        <v>33</v>
      </c>
      <c r="M3015" s="729">
        <v>165</v>
      </c>
      <c r="N3015" s="728">
        <v>5</v>
      </c>
      <c r="O3015" s="813">
        <v>1.5</v>
      </c>
      <c r="P3015" s="729">
        <v>165</v>
      </c>
      <c r="Q3015" s="746">
        <v>1</v>
      </c>
      <c r="R3015" s="728">
        <v>5</v>
      </c>
      <c r="S3015" s="746">
        <v>1</v>
      </c>
      <c r="T3015" s="813">
        <v>1.5</v>
      </c>
      <c r="U3015" s="769">
        <v>1</v>
      </c>
    </row>
    <row r="3016" spans="1:21" ht="14.4" customHeight="1" x14ac:dyDescent="0.3">
      <c r="A3016" s="727">
        <v>32</v>
      </c>
      <c r="B3016" s="728" t="s">
        <v>2677</v>
      </c>
      <c r="C3016" s="728" t="s">
        <v>2683</v>
      </c>
      <c r="D3016" s="811" t="s">
        <v>5087</v>
      </c>
      <c r="E3016" s="812" t="s">
        <v>2720</v>
      </c>
      <c r="F3016" s="728" t="s">
        <v>2678</v>
      </c>
      <c r="G3016" s="728" t="s">
        <v>3728</v>
      </c>
      <c r="H3016" s="728" t="s">
        <v>568</v>
      </c>
      <c r="I3016" s="728" t="s">
        <v>3868</v>
      </c>
      <c r="J3016" s="728" t="s">
        <v>1290</v>
      </c>
      <c r="K3016" s="728" t="s">
        <v>3730</v>
      </c>
      <c r="L3016" s="729">
        <v>34.15</v>
      </c>
      <c r="M3016" s="729">
        <v>68.3</v>
      </c>
      <c r="N3016" s="728">
        <v>2</v>
      </c>
      <c r="O3016" s="813">
        <v>1</v>
      </c>
      <c r="P3016" s="729">
        <v>68.3</v>
      </c>
      <c r="Q3016" s="746">
        <v>1</v>
      </c>
      <c r="R3016" s="728">
        <v>2</v>
      </c>
      <c r="S3016" s="746">
        <v>1</v>
      </c>
      <c r="T3016" s="813">
        <v>1</v>
      </c>
      <c r="U3016" s="769">
        <v>1</v>
      </c>
    </row>
    <row r="3017" spans="1:21" ht="14.4" customHeight="1" x14ac:dyDescent="0.3">
      <c r="A3017" s="727">
        <v>32</v>
      </c>
      <c r="B3017" s="728" t="s">
        <v>2677</v>
      </c>
      <c r="C3017" s="728" t="s">
        <v>2683</v>
      </c>
      <c r="D3017" s="811" t="s">
        <v>5087</v>
      </c>
      <c r="E3017" s="812" t="s">
        <v>2720</v>
      </c>
      <c r="F3017" s="728" t="s">
        <v>2678</v>
      </c>
      <c r="G3017" s="728" t="s">
        <v>3731</v>
      </c>
      <c r="H3017" s="728" t="s">
        <v>568</v>
      </c>
      <c r="I3017" s="728" t="s">
        <v>4878</v>
      </c>
      <c r="J3017" s="728" t="s">
        <v>4879</v>
      </c>
      <c r="K3017" s="728" t="s">
        <v>4880</v>
      </c>
      <c r="L3017" s="729">
        <v>164.01</v>
      </c>
      <c r="M3017" s="729">
        <v>164.01</v>
      </c>
      <c r="N3017" s="728">
        <v>1</v>
      </c>
      <c r="O3017" s="813">
        <v>0.5</v>
      </c>
      <c r="P3017" s="729"/>
      <c r="Q3017" s="746">
        <v>0</v>
      </c>
      <c r="R3017" s="728"/>
      <c r="S3017" s="746">
        <v>0</v>
      </c>
      <c r="T3017" s="813"/>
      <c r="U3017" s="769">
        <v>0</v>
      </c>
    </row>
    <row r="3018" spans="1:21" ht="14.4" customHeight="1" x14ac:dyDescent="0.3">
      <c r="A3018" s="727">
        <v>32</v>
      </c>
      <c r="B3018" s="728" t="s">
        <v>2677</v>
      </c>
      <c r="C3018" s="728" t="s">
        <v>2683</v>
      </c>
      <c r="D3018" s="811" t="s">
        <v>5087</v>
      </c>
      <c r="E3018" s="812" t="s">
        <v>2720</v>
      </c>
      <c r="F3018" s="728" t="s">
        <v>2678</v>
      </c>
      <c r="G3018" s="728" t="s">
        <v>3606</v>
      </c>
      <c r="H3018" s="728" t="s">
        <v>568</v>
      </c>
      <c r="I3018" s="728" t="s">
        <v>4881</v>
      </c>
      <c r="J3018" s="728" t="s">
        <v>4327</v>
      </c>
      <c r="K3018" s="728" t="s">
        <v>4882</v>
      </c>
      <c r="L3018" s="729">
        <v>118.65</v>
      </c>
      <c r="M3018" s="729">
        <v>237.3</v>
      </c>
      <c r="N3018" s="728">
        <v>2</v>
      </c>
      <c r="O3018" s="813">
        <v>0.5</v>
      </c>
      <c r="P3018" s="729"/>
      <c r="Q3018" s="746">
        <v>0</v>
      </c>
      <c r="R3018" s="728"/>
      <c r="S3018" s="746">
        <v>0</v>
      </c>
      <c r="T3018" s="813"/>
      <c r="U3018" s="769">
        <v>0</v>
      </c>
    </row>
    <row r="3019" spans="1:21" ht="14.4" customHeight="1" x14ac:dyDescent="0.3">
      <c r="A3019" s="727">
        <v>32</v>
      </c>
      <c r="B3019" s="728" t="s">
        <v>2677</v>
      </c>
      <c r="C3019" s="728" t="s">
        <v>2683</v>
      </c>
      <c r="D3019" s="811" t="s">
        <v>5087</v>
      </c>
      <c r="E3019" s="812" t="s">
        <v>2720</v>
      </c>
      <c r="F3019" s="728" t="s">
        <v>2678</v>
      </c>
      <c r="G3019" s="728" t="s">
        <v>3606</v>
      </c>
      <c r="H3019" s="728" t="s">
        <v>568</v>
      </c>
      <c r="I3019" s="728" t="s">
        <v>4883</v>
      </c>
      <c r="J3019" s="728" t="s">
        <v>3608</v>
      </c>
      <c r="K3019" s="728" t="s">
        <v>4008</v>
      </c>
      <c r="L3019" s="729">
        <v>129.1</v>
      </c>
      <c r="M3019" s="729">
        <v>129.1</v>
      </c>
      <c r="N3019" s="728">
        <v>1</v>
      </c>
      <c r="O3019" s="813">
        <v>0.5</v>
      </c>
      <c r="P3019" s="729"/>
      <c r="Q3019" s="746">
        <v>0</v>
      </c>
      <c r="R3019" s="728"/>
      <c r="S3019" s="746">
        <v>0</v>
      </c>
      <c r="T3019" s="813"/>
      <c r="U3019" s="769">
        <v>0</v>
      </c>
    </row>
    <row r="3020" spans="1:21" ht="14.4" customHeight="1" x14ac:dyDescent="0.3">
      <c r="A3020" s="727">
        <v>32</v>
      </c>
      <c r="B3020" s="728" t="s">
        <v>2677</v>
      </c>
      <c r="C3020" s="728" t="s">
        <v>2683</v>
      </c>
      <c r="D3020" s="811" t="s">
        <v>5087</v>
      </c>
      <c r="E3020" s="812" t="s">
        <v>2720</v>
      </c>
      <c r="F3020" s="728" t="s">
        <v>2678</v>
      </c>
      <c r="G3020" s="728" t="s">
        <v>2755</v>
      </c>
      <c r="H3020" s="728" t="s">
        <v>568</v>
      </c>
      <c r="I3020" s="728" t="s">
        <v>2756</v>
      </c>
      <c r="J3020" s="728" t="s">
        <v>1022</v>
      </c>
      <c r="K3020" s="728" t="s">
        <v>2757</v>
      </c>
      <c r="L3020" s="729">
        <v>98.75</v>
      </c>
      <c r="M3020" s="729">
        <v>98.75</v>
      </c>
      <c r="N3020" s="728">
        <v>1</v>
      </c>
      <c r="O3020" s="813">
        <v>0.5</v>
      </c>
      <c r="P3020" s="729">
        <v>98.75</v>
      </c>
      <c r="Q3020" s="746">
        <v>1</v>
      </c>
      <c r="R3020" s="728">
        <v>1</v>
      </c>
      <c r="S3020" s="746">
        <v>1</v>
      </c>
      <c r="T3020" s="813">
        <v>0.5</v>
      </c>
      <c r="U3020" s="769">
        <v>1</v>
      </c>
    </row>
    <row r="3021" spans="1:21" ht="14.4" customHeight="1" x14ac:dyDescent="0.3">
      <c r="A3021" s="727">
        <v>32</v>
      </c>
      <c r="B3021" s="728" t="s">
        <v>2677</v>
      </c>
      <c r="C3021" s="728" t="s">
        <v>2683</v>
      </c>
      <c r="D3021" s="811" t="s">
        <v>5087</v>
      </c>
      <c r="E3021" s="812" t="s">
        <v>2720</v>
      </c>
      <c r="F3021" s="728" t="s">
        <v>2678</v>
      </c>
      <c r="G3021" s="728" t="s">
        <v>3517</v>
      </c>
      <c r="H3021" s="728" t="s">
        <v>568</v>
      </c>
      <c r="I3021" s="728" t="s">
        <v>3521</v>
      </c>
      <c r="J3021" s="728" t="s">
        <v>3519</v>
      </c>
      <c r="K3021" s="728" t="s">
        <v>3522</v>
      </c>
      <c r="L3021" s="729">
        <v>73.989999999999995</v>
      </c>
      <c r="M3021" s="729">
        <v>739.89999999999986</v>
      </c>
      <c r="N3021" s="728">
        <v>10</v>
      </c>
      <c r="O3021" s="813">
        <v>3.5</v>
      </c>
      <c r="P3021" s="729">
        <v>665.90999999999985</v>
      </c>
      <c r="Q3021" s="746">
        <v>0.9</v>
      </c>
      <c r="R3021" s="728">
        <v>9</v>
      </c>
      <c r="S3021" s="746">
        <v>0.9</v>
      </c>
      <c r="T3021" s="813">
        <v>3</v>
      </c>
      <c r="U3021" s="769">
        <v>0.8571428571428571</v>
      </c>
    </row>
    <row r="3022" spans="1:21" ht="14.4" customHeight="1" x14ac:dyDescent="0.3">
      <c r="A3022" s="727">
        <v>32</v>
      </c>
      <c r="B3022" s="728" t="s">
        <v>2677</v>
      </c>
      <c r="C3022" s="728" t="s">
        <v>2683</v>
      </c>
      <c r="D3022" s="811" t="s">
        <v>5087</v>
      </c>
      <c r="E3022" s="812" t="s">
        <v>2720</v>
      </c>
      <c r="F3022" s="728" t="s">
        <v>2678</v>
      </c>
      <c r="G3022" s="728" t="s">
        <v>2758</v>
      </c>
      <c r="H3022" s="728" t="s">
        <v>568</v>
      </c>
      <c r="I3022" s="728" t="s">
        <v>3138</v>
      </c>
      <c r="J3022" s="728" t="s">
        <v>2760</v>
      </c>
      <c r="K3022" s="728" t="s">
        <v>3139</v>
      </c>
      <c r="L3022" s="729">
        <v>0</v>
      </c>
      <c r="M3022" s="729">
        <v>0</v>
      </c>
      <c r="N3022" s="728">
        <v>1</v>
      </c>
      <c r="O3022" s="813">
        <v>1</v>
      </c>
      <c r="P3022" s="729">
        <v>0</v>
      </c>
      <c r="Q3022" s="746"/>
      <c r="R3022" s="728">
        <v>1</v>
      </c>
      <c r="S3022" s="746">
        <v>1</v>
      </c>
      <c r="T3022" s="813">
        <v>1</v>
      </c>
      <c r="U3022" s="769">
        <v>1</v>
      </c>
    </row>
    <row r="3023" spans="1:21" ht="14.4" customHeight="1" x14ac:dyDescent="0.3">
      <c r="A3023" s="727">
        <v>32</v>
      </c>
      <c r="B3023" s="728" t="s">
        <v>2677</v>
      </c>
      <c r="C3023" s="728" t="s">
        <v>2683</v>
      </c>
      <c r="D3023" s="811" t="s">
        <v>5087</v>
      </c>
      <c r="E3023" s="812" t="s">
        <v>2720</v>
      </c>
      <c r="F3023" s="728" t="s">
        <v>2678</v>
      </c>
      <c r="G3023" s="728" t="s">
        <v>2758</v>
      </c>
      <c r="H3023" s="728" t="s">
        <v>568</v>
      </c>
      <c r="I3023" s="728" t="s">
        <v>2759</v>
      </c>
      <c r="J3023" s="728" t="s">
        <v>2760</v>
      </c>
      <c r="K3023" s="728" t="s">
        <v>2761</v>
      </c>
      <c r="L3023" s="729">
        <v>58.62</v>
      </c>
      <c r="M3023" s="729">
        <v>175.85999999999999</v>
      </c>
      <c r="N3023" s="728">
        <v>3</v>
      </c>
      <c r="O3023" s="813">
        <v>1.5</v>
      </c>
      <c r="P3023" s="729">
        <v>58.62</v>
      </c>
      <c r="Q3023" s="746">
        <v>0.33333333333333337</v>
      </c>
      <c r="R3023" s="728">
        <v>1</v>
      </c>
      <c r="S3023" s="746">
        <v>0.33333333333333331</v>
      </c>
      <c r="T3023" s="813">
        <v>0.5</v>
      </c>
      <c r="U3023" s="769">
        <v>0.33333333333333331</v>
      </c>
    </row>
    <row r="3024" spans="1:21" ht="14.4" customHeight="1" x14ac:dyDescent="0.3">
      <c r="A3024" s="727">
        <v>32</v>
      </c>
      <c r="B3024" s="728" t="s">
        <v>2677</v>
      </c>
      <c r="C3024" s="728" t="s">
        <v>2683</v>
      </c>
      <c r="D3024" s="811" t="s">
        <v>5087</v>
      </c>
      <c r="E3024" s="812" t="s">
        <v>2720</v>
      </c>
      <c r="F3024" s="728" t="s">
        <v>2678</v>
      </c>
      <c r="G3024" s="728" t="s">
        <v>4884</v>
      </c>
      <c r="H3024" s="728" t="s">
        <v>568</v>
      </c>
      <c r="I3024" s="728" t="s">
        <v>4885</v>
      </c>
      <c r="J3024" s="728" t="s">
        <v>4886</v>
      </c>
      <c r="K3024" s="728" t="s">
        <v>4887</v>
      </c>
      <c r="L3024" s="729">
        <v>1776.68</v>
      </c>
      <c r="M3024" s="729">
        <v>3553.36</v>
      </c>
      <c r="N3024" s="728">
        <v>2</v>
      </c>
      <c r="O3024" s="813">
        <v>1</v>
      </c>
      <c r="P3024" s="729"/>
      <c r="Q3024" s="746">
        <v>0</v>
      </c>
      <c r="R3024" s="728"/>
      <c r="S3024" s="746">
        <v>0</v>
      </c>
      <c r="T3024" s="813"/>
      <c r="U3024" s="769">
        <v>0</v>
      </c>
    </row>
    <row r="3025" spans="1:21" ht="14.4" customHeight="1" x14ac:dyDescent="0.3">
      <c r="A3025" s="727">
        <v>32</v>
      </c>
      <c r="B3025" s="728" t="s">
        <v>2677</v>
      </c>
      <c r="C3025" s="728" t="s">
        <v>2683</v>
      </c>
      <c r="D3025" s="811" t="s">
        <v>5087</v>
      </c>
      <c r="E3025" s="812" t="s">
        <v>2720</v>
      </c>
      <c r="F3025" s="728" t="s">
        <v>2678</v>
      </c>
      <c r="G3025" s="728" t="s">
        <v>3345</v>
      </c>
      <c r="H3025" s="728" t="s">
        <v>568</v>
      </c>
      <c r="I3025" s="728" t="s">
        <v>4888</v>
      </c>
      <c r="J3025" s="728" t="s">
        <v>4889</v>
      </c>
      <c r="K3025" s="728" t="s">
        <v>4890</v>
      </c>
      <c r="L3025" s="729">
        <v>663.86</v>
      </c>
      <c r="M3025" s="729">
        <v>663.86</v>
      </c>
      <c r="N3025" s="728">
        <v>1</v>
      </c>
      <c r="O3025" s="813">
        <v>1</v>
      </c>
      <c r="P3025" s="729">
        <v>663.86</v>
      </c>
      <c r="Q3025" s="746">
        <v>1</v>
      </c>
      <c r="R3025" s="728">
        <v>1</v>
      </c>
      <c r="S3025" s="746">
        <v>1</v>
      </c>
      <c r="T3025" s="813">
        <v>1</v>
      </c>
      <c r="U3025" s="769">
        <v>1</v>
      </c>
    </row>
    <row r="3026" spans="1:21" ht="14.4" customHeight="1" x14ac:dyDescent="0.3">
      <c r="A3026" s="727">
        <v>32</v>
      </c>
      <c r="B3026" s="728" t="s">
        <v>2677</v>
      </c>
      <c r="C3026" s="728" t="s">
        <v>2683</v>
      </c>
      <c r="D3026" s="811" t="s">
        <v>5087</v>
      </c>
      <c r="E3026" s="812" t="s">
        <v>2720</v>
      </c>
      <c r="F3026" s="728" t="s">
        <v>2678</v>
      </c>
      <c r="G3026" s="728" t="s">
        <v>3345</v>
      </c>
      <c r="H3026" s="728" t="s">
        <v>568</v>
      </c>
      <c r="I3026" s="728" t="s">
        <v>3346</v>
      </c>
      <c r="J3026" s="728" t="s">
        <v>3347</v>
      </c>
      <c r="K3026" s="728" t="s">
        <v>2376</v>
      </c>
      <c r="L3026" s="729">
        <v>2950.43</v>
      </c>
      <c r="M3026" s="729">
        <v>5900.86</v>
      </c>
      <c r="N3026" s="728">
        <v>2</v>
      </c>
      <c r="O3026" s="813">
        <v>1.5</v>
      </c>
      <c r="P3026" s="729">
        <v>2950.43</v>
      </c>
      <c r="Q3026" s="746">
        <v>0.5</v>
      </c>
      <c r="R3026" s="728">
        <v>1</v>
      </c>
      <c r="S3026" s="746">
        <v>0.5</v>
      </c>
      <c r="T3026" s="813">
        <v>0.5</v>
      </c>
      <c r="U3026" s="769">
        <v>0.33333333333333331</v>
      </c>
    </row>
    <row r="3027" spans="1:21" ht="14.4" customHeight="1" x14ac:dyDescent="0.3">
      <c r="A3027" s="727">
        <v>32</v>
      </c>
      <c r="B3027" s="728" t="s">
        <v>2677</v>
      </c>
      <c r="C3027" s="728" t="s">
        <v>2683</v>
      </c>
      <c r="D3027" s="811" t="s">
        <v>5087</v>
      </c>
      <c r="E3027" s="812" t="s">
        <v>2720</v>
      </c>
      <c r="F3027" s="728" t="s">
        <v>2678</v>
      </c>
      <c r="G3027" s="728" t="s">
        <v>3345</v>
      </c>
      <c r="H3027" s="728" t="s">
        <v>568</v>
      </c>
      <c r="I3027" s="728" t="s">
        <v>3983</v>
      </c>
      <c r="J3027" s="728" t="s">
        <v>3347</v>
      </c>
      <c r="K3027" s="728" t="s">
        <v>3984</v>
      </c>
      <c r="L3027" s="729">
        <v>0</v>
      </c>
      <c r="M3027" s="729">
        <v>0</v>
      </c>
      <c r="N3027" s="728">
        <v>1</v>
      </c>
      <c r="O3027" s="813">
        <v>0.5</v>
      </c>
      <c r="P3027" s="729">
        <v>0</v>
      </c>
      <c r="Q3027" s="746"/>
      <c r="R3027" s="728">
        <v>1</v>
      </c>
      <c r="S3027" s="746">
        <v>1</v>
      </c>
      <c r="T3027" s="813">
        <v>0.5</v>
      </c>
      <c r="U3027" s="769">
        <v>1</v>
      </c>
    </row>
    <row r="3028" spans="1:21" ht="14.4" customHeight="1" x14ac:dyDescent="0.3">
      <c r="A3028" s="727">
        <v>32</v>
      </c>
      <c r="B3028" s="728" t="s">
        <v>2677</v>
      </c>
      <c r="C3028" s="728" t="s">
        <v>2683</v>
      </c>
      <c r="D3028" s="811" t="s">
        <v>5087</v>
      </c>
      <c r="E3028" s="812" t="s">
        <v>2720</v>
      </c>
      <c r="F3028" s="728" t="s">
        <v>2678</v>
      </c>
      <c r="G3028" s="728" t="s">
        <v>3613</v>
      </c>
      <c r="H3028" s="728" t="s">
        <v>661</v>
      </c>
      <c r="I3028" s="728" t="s">
        <v>3617</v>
      </c>
      <c r="J3028" s="728" t="s">
        <v>3615</v>
      </c>
      <c r="K3028" s="728" t="s">
        <v>3618</v>
      </c>
      <c r="L3028" s="729">
        <v>57.64</v>
      </c>
      <c r="M3028" s="729">
        <v>115.28</v>
      </c>
      <c r="N3028" s="728">
        <v>2</v>
      </c>
      <c r="O3028" s="813">
        <v>0.5</v>
      </c>
      <c r="P3028" s="729">
        <v>115.28</v>
      </c>
      <c r="Q3028" s="746">
        <v>1</v>
      </c>
      <c r="R3028" s="728">
        <v>2</v>
      </c>
      <c r="S3028" s="746">
        <v>1</v>
      </c>
      <c r="T3028" s="813">
        <v>0.5</v>
      </c>
      <c r="U3028" s="769">
        <v>1</v>
      </c>
    </row>
    <row r="3029" spans="1:21" ht="14.4" customHeight="1" x14ac:dyDescent="0.3">
      <c r="A3029" s="727">
        <v>32</v>
      </c>
      <c r="B3029" s="728" t="s">
        <v>2677</v>
      </c>
      <c r="C3029" s="728" t="s">
        <v>2683</v>
      </c>
      <c r="D3029" s="811" t="s">
        <v>5087</v>
      </c>
      <c r="E3029" s="812" t="s">
        <v>2720</v>
      </c>
      <c r="F3029" s="728" t="s">
        <v>2678</v>
      </c>
      <c r="G3029" s="728" t="s">
        <v>2971</v>
      </c>
      <c r="H3029" s="728" t="s">
        <v>661</v>
      </c>
      <c r="I3029" s="728" t="s">
        <v>2209</v>
      </c>
      <c r="J3029" s="728" t="s">
        <v>1029</v>
      </c>
      <c r="K3029" s="728" t="s">
        <v>2210</v>
      </c>
      <c r="L3029" s="729">
        <v>46.07</v>
      </c>
      <c r="M3029" s="729">
        <v>46.07</v>
      </c>
      <c r="N3029" s="728">
        <v>1</v>
      </c>
      <c r="O3029" s="813">
        <v>0.5</v>
      </c>
      <c r="P3029" s="729">
        <v>46.07</v>
      </c>
      <c r="Q3029" s="746">
        <v>1</v>
      </c>
      <c r="R3029" s="728">
        <v>1</v>
      </c>
      <c r="S3029" s="746">
        <v>1</v>
      </c>
      <c r="T3029" s="813">
        <v>0.5</v>
      </c>
      <c r="U3029" s="769">
        <v>1</v>
      </c>
    </row>
    <row r="3030" spans="1:21" ht="14.4" customHeight="1" x14ac:dyDescent="0.3">
      <c r="A3030" s="727">
        <v>32</v>
      </c>
      <c r="B3030" s="728" t="s">
        <v>2677</v>
      </c>
      <c r="C3030" s="728" t="s">
        <v>2683</v>
      </c>
      <c r="D3030" s="811" t="s">
        <v>5087</v>
      </c>
      <c r="E3030" s="812" t="s">
        <v>2720</v>
      </c>
      <c r="F3030" s="728" t="s">
        <v>2678</v>
      </c>
      <c r="G3030" s="728" t="s">
        <v>2976</v>
      </c>
      <c r="H3030" s="728" t="s">
        <v>661</v>
      </c>
      <c r="I3030" s="728" t="s">
        <v>3146</v>
      </c>
      <c r="J3030" s="728" t="s">
        <v>3144</v>
      </c>
      <c r="K3030" s="728" t="s">
        <v>3147</v>
      </c>
      <c r="L3030" s="729">
        <v>73.45</v>
      </c>
      <c r="M3030" s="729">
        <v>293.8</v>
      </c>
      <c r="N3030" s="728">
        <v>4</v>
      </c>
      <c r="O3030" s="813">
        <v>1</v>
      </c>
      <c r="P3030" s="729"/>
      <c r="Q3030" s="746">
        <v>0</v>
      </c>
      <c r="R3030" s="728"/>
      <c r="S3030" s="746">
        <v>0</v>
      </c>
      <c r="T3030" s="813"/>
      <c r="U3030" s="769">
        <v>0</v>
      </c>
    </row>
    <row r="3031" spans="1:21" ht="14.4" customHeight="1" x14ac:dyDescent="0.3">
      <c r="A3031" s="727">
        <v>32</v>
      </c>
      <c r="B3031" s="728" t="s">
        <v>2677</v>
      </c>
      <c r="C3031" s="728" t="s">
        <v>2683</v>
      </c>
      <c r="D3031" s="811" t="s">
        <v>5087</v>
      </c>
      <c r="E3031" s="812" t="s">
        <v>2720</v>
      </c>
      <c r="F3031" s="728" t="s">
        <v>2678</v>
      </c>
      <c r="G3031" s="728" t="s">
        <v>2976</v>
      </c>
      <c r="H3031" s="728" t="s">
        <v>661</v>
      </c>
      <c r="I3031" s="728" t="s">
        <v>2125</v>
      </c>
      <c r="J3031" s="728" t="s">
        <v>1193</v>
      </c>
      <c r="K3031" s="728" t="s">
        <v>2126</v>
      </c>
      <c r="L3031" s="729">
        <v>86.41</v>
      </c>
      <c r="M3031" s="729">
        <v>172.82</v>
      </c>
      <c r="N3031" s="728">
        <v>2</v>
      </c>
      <c r="O3031" s="813">
        <v>0.5</v>
      </c>
      <c r="P3031" s="729">
        <v>172.82</v>
      </c>
      <c r="Q3031" s="746">
        <v>1</v>
      </c>
      <c r="R3031" s="728">
        <v>2</v>
      </c>
      <c r="S3031" s="746">
        <v>1</v>
      </c>
      <c r="T3031" s="813">
        <v>0.5</v>
      </c>
      <c r="U3031" s="769">
        <v>1</v>
      </c>
    </row>
    <row r="3032" spans="1:21" ht="14.4" customHeight="1" x14ac:dyDescent="0.3">
      <c r="A3032" s="727">
        <v>32</v>
      </c>
      <c r="B3032" s="728" t="s">
        <v>2677</v>
      </c>
      <c r="C3032" s="728" t="s">
        <v>2683</v>
      </c>
      <c r="D3032" s="811" t="s">
        <v>5087</v>
      </c>
      <c r="E3032" s="812" t="s">
        <v>2720</v>
      </c>
      <c r="F3032" s="728" t="s">
        <v>2678</v>
      </c>
      <c r="G3032" s="728" t="s">
        <v>2904</v>
      </c>
      <c r="H3032" s="728" t="s">
        <v>568</v>
      </c>
      <c r="I3032" s="728" t="s">
        <v>4197</v>
      </c>
      <c r="J3032" s="728" t="s">
        <v>2906</v>
      </c>
      <c r="K3032" s="728" t="s">
        <v>4198</v>
      </c>
      <c r="L3032" s="729">
        <v>10.65</v>
      </c>
      <c r="M3032" s="729">
        <v>10.65</v>
      </c>
      <c r="N3032" s="728">
        <v>1</v>
      </c>
      <c r="O3032" s="813">
        <v>0.5</v>
      </c>
      <c r="P3032" s="729">
        <v>10.65</v>
      </c>
      <c r="Q3032" s="746">
        <v>1</v>
      </c>
      <c r="R3032" s="728">
        <v>1</v>
      </c>
      <c r="S3032" s="746">
        <v>1</v>
      </c>
      <c r="T3032" s="813">
        <v>0.5</v>
      </c>
      <c r="U3032" s="769">
        <v>1</v>
      </c>
    </row>
    <row r="3033" spans="1:21" ht="14.4" customHeight="1" x14ac:dyDescent="0.3">
      <c r="A3033" s="727">
        <v>32</v>
      </c>
      <c r="B3033" s="728" t="s">
        <v>2677</v>
      </c>
      <c r="C3033" s="728" t="s">
        <v>2683</v>
      </c>
      <c r="D3033" s="811" t="s">
        <v>5087</v>
      </c>
      <c r="E3033" s="812" t="s">
        <v>2720</v>
      </c>
      <c r="F3033" s="728" t="s">
        <v>2678</v>
      </c>
      <c r="G3033" s="728" t="s">
        <v>4891</v>
      </c>
      <c r="H3033" s="728" t="s">
        <v>568</v>
      </c>
      <c r="I3033" s="728" t="s">
        <v>4892</v>
      </c>
      <c r="J3033" s="728" t="s">
        <v>4893</v>
      </c>
      <c r="K3033" s="728" t="s">
        <v>4424</v>
      </c>
      <c r="L3033" s="729">
        <v>0</v>
      </c>
      <c r="M3033" s="729">
        <v>0</v>
      </c>
      <c r="N3033" s="728">
        <v>2</v>
      </c>
      <c r="O3033" s="813">
        <v>0.5</v>
      </c>
      <c r="P3033" s="729">
        <v>0</v>
      </c>
      <c r="Q3033" s="746"/>
      <c r="R3033" s="728">
        <v>2</v>
      </c>
      <c r="S3033" s="746">
        <v>1</v>
      </c>
      <c r="T3033" s="813">
        <v>0.5</v>
      </c>
      <c r="U3033" s="769">
        <v>1</v>
      </c>
    </row>
    <row r="3034" spans="1:21" ht="14.4" customHeight="1" x14ac:dyDescent="0.3">
      <c r="A3034" s="727">
        <v>32</v>
      </c>
      <c r="B3034" s="728" t="s">
        <v>2677</v>
      </c>
      <c r="C3034" s="728" t="s">
        <v>2683</v>
      </c>
      <c r="D3034" s="811" t="s">
        <v>5087</v>
      </c>
      <c r="E3034" s="812" t="s">
        <v>2720</v>
      </c>
      <c r="F3034" s="728" t="s">
        <v>2678</v>
      </c>
      <c r="G3034" s="728" t="s">
        <v>2762</v>
      </c>
      <c r="H3034" s="728" t="s">
        <v>661</v>
      </c>
      <c r="I3034" s="728" t="s">
        <v>2764</v>
      </c>
      <c r="J3034" s="728" t="s">
        <v>895</v>
      </c>
      <c r="K3034" s="728" t="s">
        <v>2143</v>
      </c>
      <c r="L3034" s="729">
        <v>490.89</v>
      </c>
      <c r="M3034" s="729">
        <v>9817.7999999999993</v>
      </c>
      <c r="N3034" s="728">
        <v>20</v>
      </c>
      <c r="O3034" s="813">
        <v>4</v>
      </c>
      <c r="P3034" s="729">
        <v>7854.24</v>
      </c>
      <c r="Q3034" s="746">
        <v>0.8</v>
      </c>
      <c r="R3034" s="728">
        <v>16</v>
      </c>
      <c r="S3034" s="746">
        <v>0.8</v>
      </c>
      <c r="T3034" s="813">
        <v>3</v>
      </c>
      <c r="U3034" s="769">
        <v>0.75</v>
      </c>
    </row>
    <row r="3035" spans="1:21" ht="14.4" customHeight="1" x14ac:dyDescent="0.3">
      <c r="A3035" s="727">
        <v>32</v>
      </c>
      <c r="B3035" s="728" t="s">
        <v>2677</v>
      </c>
      <c r="C3035" s="728" t="s">
        <v>2683</v>
      </c>
      <c r="D3035" s="811" t="s">
        <v>5087</v>
      </c>
      <c r="E3035" s="812" t="s">
        <v>2720</v>
      </c>
      <c r="F3035" s="728" t="s">
        <v>2678</v>
      </c>
      <c r="G3035" s="728" t="s">
        <v>2762</v>
      </c>
      <c r="H3035" s="728" t="s">
        <v>661</v>
      </c>
      <c r="I3035" s="728" t="s">
        <v>2765</v>
      </c>
      <c r="J3035" s="728" t="s">
        <v>895</v>
      </c>
      <c r="K3035" s="728" t="s">
        <v>2139</v>
      </c>
      <c r="L3035" s="729">
        <v>736.33</v>
      </c>
      <c r="M3035" s="729">
        <v>13990.27</v>
      </c>
      <c r="N3035" s="728">
        <v>19</v>
      </c>
      <c r="O3035" s="813">
        <v>2</v>
      </c>
      <c r="P3035" s="729">
        <v>11044.95</v>
      </c>
      <c r="Q3035" s="746">
        <v>0.78947368421052633</v>
      </c>
      <c r="R3035" s="728">
        <v>15</v>
      </c>
      <c r="S3035" s="746">
        <v>0.78947368421052633</v>
      </c>
      <c r="T3035" s="813">
        <v>1.5</v>
      </c>
      <c r="U3035" s="769">
        <v>0.75</v>
      </c>
    </row>
    <row r="3036" spans="1:21" ht="14.4" customHeight="1" x14ac:dyDescent="0.3">
      <c r="A3036" s="727">
        <v>32</v>
      </c>
      <c r="B3036" s="728" t="s">
        <v>2677</v>
      </c>
      <c r="C3036" s="728" t="s">
        <v>2683</v>
      </c>
      <c r="D3036" s="811" t="s">
        <v>5087</v>
      </c>
      <c r="E3036" s="812" t="s">
        <v>2720</v>
      </c>
      <c r="F3036" s="728" t="s">
        <v>2678</v>
      </c>
      <c r="G3036" s="728" t="s">
        <v>2762</v>
      </c>
      <c r="H3036" s="728" t="s">
        <v>661</v>
      </c>
      <c r="I3036" s="728" t="s">
        <v>2142</v>
      </c>
      <c r="J3036" s="728" t="s">
        <v>895</v>
      </c>
      <c r="K3036" s="728" t="s">
        <v>2143</v>
      </c>
      <c r="L3036" s="729">
        <v>490.89</v>
      </c>
      <c r="M3036" s="729">
        <v>1472.67</v>
      </c>
      <c r="N3036" s="728">
        <v>3</v>
      </c>
      <c r="O3036" s="813">
        <v>0.5</v>
      </c>
      <c r="P3036" s="729">
        <v>1472.67</v>
      </c>
      <c r="Q3036" s="746">
        <v>1</v>
      </c>
      <c r="R3036" s="728">
        <v>3</v>
      </c>
      <c r="S3036" s="746">
        <v>1</v>
      </c>
      <c r="T3036" s="813">
        <v>0.5</v>
      </c>
      <c r="U3036" s="769">
        <v>1</v>
      </c>
    </row>
    <row r="3037" spans="1:21" ht="14.4" customHeight="1" x14ac:dyDescent="0.3">
      <c r="A3037" s="727">
        <v>32</v>
      </c>
      <c r="B3037" s="728" t="s">
        <v>2677</v>
      </c>
      <c r="C3037" s="728" t="s">
        <v>2683</v>
      </c>
      <c r="D3037" s="811" t="s">
        <v>5087</v>
      </c>
      <c r="E3037" s="812" t="s">
        <v>2720</v>
      </c>
      <c r="F3037" s="728" t="s">
        <v>2678</v>
      </c>
      <c r="G3037" s="728" t="s">
        <v>3753</v>
      </c>
      <c r="H3037" s="728" t="s">
        <v>568</v>
      </c>
      <c r="I3037" s="728" t="s">
        <v>4894</v>
      </c>
      <c r="J3037" s="728" t="s">
        <v>3755</v>
      </c>
      <c r="K3037" s="728" t="s">
        <v>2909</v>
      </c>
      <c r="L3037" s="729">
        <v>0</v>
      </c>
      <c r="M3037" s="729">
        <v>0</v>
      </c>
      <c r="N3037" s="728">
        <v>1</v>
      </c>
      <c r="O3037" s="813">
        <v>0.5</v>
      </c>
      <c r="P3037" s="729">
        <v>0</v>
      </c>
      <c r="Q3037" s="746"/>
      <c r="R3037" s="728">
        <v>1</v>
      </c>
      <c r="S3037" s="746">
        <v>1</v>
      </c>
      <c r="T3037" s="813">
        <v>0.5</v>
      </c>
      <c r="U3037" s="769">
        <v>1</v>
      </c>
    </row>
    <row r="3038" spans="1:21" ht="14.4" customHeight="1" x14ac:dyDescent="0.3">
      <c r="A3038" s="727">
        <v>32</v>
      </c>
      <c r="B3038" s="728" t="s">
        <v>2677</v>
      </c>
      <c r="C3038" s="728" t="s">
        <v>2683</v>
      </c>
      <c r="D3038" s="811" t="s">
        <v>5087</v>
      </c>
      <c r="E3038" s="812" t="s">
        <v>2720</v>
      </c>
      <c r="F3038" s="728" t="s">
        <v>2678</v>
      </c>
      <c r="G3038" s="728" t="s">
        <v>3753</v>
      </c>
      <c r="H3038" s="728" t="s">
        <v>568</v>
      </c>
      <c r="I3038" s="728" t="s">
        <v>3754</v>
      </c>
      <c r="J3038" s="728" t="s">
        <v>3755</v>
      </c>
      <c r="K3038" s="728" t="s">
        <v>2909</v>
      </c>
      <c r="L3038" s="729">
        <v>155.24</v>
      </c>
      <c r="M3038" s="729">
        <v>465.72</v>
      </c>
      <c r="N3038" s="728">
        <v>3</v>
      </c>
      <c r="O3038" s="813">
        <v>1.5</v>
      </c>
      <c r="P3038" s="729">
        <v>310.48</v>
      </c>
      <c r="Q3038" s="746">
        <v>0.66666666666666663</v>
      </c>
      <c r="R3038" s="728">
        <v>2</v>
      </c>
      <c r="S3038" s="746">
        <v>0.66666666666666663</v>
      </c>
      <c r="T3038" s="813">
        <v>1</v>
      </c>
      <c r="U3038" s="769">
        <v>0.66666666666666663</v>
      </c>
    </row>
    <row r="3039" spans="1:21" ht="14.4" customHeight="1" x14ac:dyDescent="0.3">
      <c r="A3039" s="727">
        <v>32</v>
      </c>
      <c r="B3039" s="728" t="s">
        <v>2677</v>
      </c>
      <c r="C3039" s="728" t="s">
        <v>2683</v>
      </c>
      <c r="D3039" s="811" t="s">
        <v>5087</v>
      </c>
      <c r="E3039" s="812" t="s">
        <v>2720</v>
      </c>
      <c r="F3039" s="728" t="s">
        <v>2678</v>
      </c>
      <c r="G3039" s="728" t="s">
        <v>2767</v>
      </c>
      <c r="H3039" s="728" t="s">
        <v>661</v>
      </c>
      <c r="I3039" s="728" t="s">
        <v>2296</v>
      </c>
      <c r="J3039" s="728" t="s">
        <v>694</v>
      </c>
      <c r="K3039" s="728" t="s">
        <v>2297</v>
      </c>
      <c r="L3039" s="729">
        <v>48.42</v>
      </c>
      <c r="M3039" s="729">
        <v>290.52000000000004</v>
      </c>
      <c r="N3039" s="728">
        <v>6</v>
      </c>
      <c r="O3039" s="813">
        <v>4.5</v>
      </c>
      <c r="P3039" s="729">
        <v>242.10000000000002</v>
      </c>
      <c r="Q3039" s="746">
        <v>0.83333333333333326</v>
      </c>
      <c r="R3039" s="728">
        <v>5</v>
      </c>
      <c r="S3039" s="746">
        <v>0.83333333333333337</v>
      </c>
      <c r="T3039" s="813">
        <v>3.5</v>
      </c>
      <c r="U3039" s="769">
        <v>0.77777777777777779</v>
      </c>
    </row>
    <row r="3040" spans="1:21" ht="14.4" customHeight="1" x14ac:dyDescent="0.3">
      <c r="A3040" s="727">
        <v>32</v>
      </c>
      <c r="B3040" s="728" t="s">
        <v>2677</v>
      </c>
      <c r="C3040" s="728" t="s">
        <v>2683</v>
      </c>
      <c r="D3040" s="811" t="s">
        <v>5087</v>
      </c>
      <c r="E3040" s="812" t="s">
        <v>2720</v>
      </c>
      <c r="F3040" s="728" t="s">
        <v>2678</v>
      </c>
      <c r="G3040" s="728" t="s">
        <v>3873</v>
      </c>
      <c r="H3040" s="728" t="s">
        <v>661</v>
      </c>
      <c r="I3040" s="728" t="s">
        <v>4895</v>
      </c>
      <c r="J3040" s="728" t="s">
        <v>3875</v>
      </c>
      <c r="K3040" s="728" t="s">
        <v>3609</v>
      </c>
      <c r="L3040" s="729">
        <v>31.09</v>
      </c>
      <c r="M3040" s="729">
        <v>62.18</v>
      </c>
      <c r="N3040" s="728">
        <v>2</v>
      </c>
      <c r="O3040" s="813">
        <v>0.5</v>
      </c>
      <c r="P3040" s="729">
        <v>62.18</v>
      </c>
      <c r="Q3040" s="746">
        <v>1</v>
      </c>
      <c r="R3040" s="728">
        <v>2</v>
      </c>
      <c r="S3040" s="746">
        <v>1</v>
      </c>
      <c r="T3040" s="813">
        <v>0.5</v>
      </c>
      <c r="U3040" s="769">
        <v>1</v>
      </c>
    </row>
    <row r="3041" spans="1:21" ht="14.4" customHeight="1" x14ac:dyDescent="0.3">
      <c r="A3041" s="727">
        <v>32</v>
      </c>
      <c r="B3041" s="728" t="s">
        <v>2677</v>
      </c>
      <c r="C3041" s="728" t="s">
        <v>2683</v>
      </c>
      <c r="D3041" s="811" t="s">
        <v>5087</v>
      </c>
      <c r="E3041" s="812" t="s">
        <v>2720</v>
      </c>
      <c r="F3041" s="728" t="s">
        <v>2678</v>
      </c>
      <c r="G3041" s="728" t="s">
        <v>2915</v>
      </c>
      <c r="H3041" s="728" t="s">
        <v>568</v>
      </c>
      <c r="I3041" s="728" t="s">
        <v>2916</v>
      </c>
      <c r="J3041" s="728" t="s">
        <v>1444</v>
      </c>
      <c r="K3041" s="728" t="s">
        <v>2917</v>
      </c>
      <c r="L3041" s="729">
        <v>78.33</v>
      </c>
      <c r="M3041" s="729">
        <v>469.98</v>
      </c>
      <c r="N3041" s="728">
        <v>6</v>
      </c>
      <c r="O3041" s="813">
        <v>2</v>
      </c>
      <c r="P3041" s="729">
        <v>469.98</v>
      </c>
      <c r="Q3041" s="746">
        <v>1</v>
      </c>
      <c r="R3041" s="728">
        <v>6</v>
      </c>
      <c r="S3041" s="746">
        <v>1</v>
      </c>
      <c r="T3041" s="813">
        <v>2</v>
      </c>
      <c r="U3041" s="769">
        <v>1</v>
      </c>
    </row>
    <row r="3042" spans="1:21" ht="14.4" customHeight="1" x14ac:dyDescent="0.3">
      <c r="A3042" s="727">
        <v>32</v>
      </c>
      <c r="B3042" s="728" t="s">
        <v>2677</v>
      </c>
      <c r="C3042" s="728" t="s">
        <v>2683</v>
      </c>
      <c r="D3042" s="811" t="s">
        <v>5087</v>
      </c>
      <c r="E3042" s="812" t="s">
        <v>2720</v>
      </c>
      <c r="F3042" s="728" t="s">
        <v>2678</v>
      </c>
      <c r="G3042" s="728" t="s">
        <v>2768</v>
      </c>
      <c r="H3042" s="728" t="s">
        <v>568</v>
      </c>
      <c r="I3042" s="728" t="s">
        <v>2769</v>
      </c>
      <c r="J3042" s="728" t="s">
        <v>934</v>
      </c>
      <c r="K3042" s="728" t="s">
        <v>2770</v>
      </c>
      <c r="L3042" s="729">
        <v>93.71</v>
      </c>
      <c r="M3042" s="729">
        <v>187.42</v>
      </c>
      <c r="N3042" s="728">
        <v>2</v>
      </c>
      <c r="O3042" s="813">
        <v>1</v>
      </c>
      <c r="P3042" s="729">
        <v>187.42</v>
      </c>
      <c r="Q3042" s="746">
        <v>1</v>
      </c>
      <c r="R3042" s="728">
        <v>2</v>
      </c>
      <c r="S3042" s="746">
        <v>1</v>
      </c>
      <c r="T3042" s="813">
        <v>1</v>
      </c>
      <c r="U3042" s="769">
        <v>1</v>
      </c>
    </row>
    <row r="3043" spans="1:21" ht="14.4" customHeight="1" x14ac:dyDescent="0.3">
      <c r="A3043" s="727">
        <v>32</v>
      </c>
      <c r="B3043" s="728" t="s">
        <v>2677</v>
      </c>
      <c r="C3043" s="728" t="s">
        <v>2683</v>
      </c>
      <c r="D3043" s="811" t="s">
        <v>5087</v>
      </c>
      <c r="E3043" s="812" t="s">
        <v>2720</v>
      </c>
      <c r="F3043" s="728" t="s">
        <v>2678</v>
      </c>
      <c r="G3043" s="728" t="s">
        <v>2768</v>
      </c>
      <c r="H3043" s="728" t="s">
        <v>568</v>
      </c>
      <c r="I3043" s="728" t="s">
        <v>4009</v>
      </c>
      <c r="J3043" s="728" t="s">
        <v>3690</v>
      </c>
      <c r="K3043" s="728" t="s">
        <v>4010</v>
      </c>
      <c r="L3043" s="729">
        <v>0</v>
      </c>
      <c r="M3043" s="729">
        <v>0</v>
      </c>
      <c r="N3043" s="728">
        <v>1</v>
      </c>
      <c r="O3043" s="813">
        <v>0.5</v>
      </c>
      <c r="P3043" s="729">
        <v>0</v>
      </c>
      <c r="Q3043" s="746"/>
      <c r="R3043" s="728">
        <v>1</v>
      </c>
      <c r="S3043" s="746">
        <v>1</v>
      </c>
      <c r="T3043" s="813">
        <v>0.5</v>
      </c>
      <c r="U3043" s="769">
        <v>1</v>
      </c>
    </row>
    <row r="3044" spans="1:21" ht="14.4" customHeight="1" x14ac:dyDescent="0.3">
      <c r="A3044" s="727">
        <v>32</v>
      </c>
      <c r="B3044" s="728" t="s">
        <v>2677</v>
      </c>
      <c r="C3044" s="728" t="s">
        <v>2683</v>
      </c>
      <c r="D3044" s="811" t="s">
        <v>5087</v>
      </c>
      <c r="E3044" s="812" t="s">
        <v>2720</v>
      </c>
      <c r="F3044" s="728" t="s">
        <v>2678</v>
      </c>
      <c r="G3044" s="728" t="s">
        <v>2768</v>
      </c>
      <c r="H3044" s="728" t="s">
        <v>568</v>
      </c>
      <c r="I3044" s="728" t="s">
        <v>3879</v>
      </c>
      <c r="J3044" s="728" t="s">
        <v>3690</v>
      </c>
      <c r="K3044" s="728" t="s">
        <v>3880</v>
      </c>
      <c r="L3044" s="729">
        <v>115.27</v>
      </c>
      <c r="M3044" s="729">
        <v>230.54</v>
      </c>
      <c r="N3044" s="728">
        <v>2</v>
      </c>
      <c r="O3044" s="813">
        <v>0.5</v>
      </c>
      <c r="P3044" s="729">
        <v>230.54</v>
      </c>
      <c r="Q3044" s="746">
        <v>1</v>
      </c>
      <c r="R3044" s="728">
        <v>2</v>
      </c>
      <c r="S3044" s="746">
        <v>1</v>
      </c>
      <c r="T3044" s="813">
        <v>0.5</v>
      </c>
      <c r="U3044" s="769">
        <v>1</v>
      </c>
    </row>
    <row r="3045" spans="1:21" ht="14.4" customHeight="1" x14ac:dyDescent="0.3">
      <c r="A3045" s="727">
        <v>32</v>
      </c>
      <c r="B3045" s="728" t="s">
        <v>2677</v>
      </c>
      <c r="C3045" s="728" t="s">
        <v>2683</v>
      </c>
      <c r="D3045" s="811" t="s">
        <v>5087</v>
      </c>
      <c r="E3045" s="812" t="s">
        <v>2720</v>
      </c>
      <c r="F3045" s="728" t="s">
        <v>2678</v>
      </c>
      <c r="G3045" s="728" t="s">
        <v>2768</v>
      </c>
      <c r="H3045" s="728" t="s">
        <v>568</v>
      </c>
      <c r="I3045" s="728" t="s">
        <v>2837</v>
      </c>
      <c r="J3045" s="728" t="s">
        <v>934</v>
      </c>
      <c r="K3045" s="728" t="s">
        <v>2770</v>
      </c>
      <c r="L3045" s="729">
        <v>57.64</v>
      </c>
      <c r="M3045" s="729">
        <v>57.64</v>
      </c>
      <c r="N3045" s="728">
        <v>1</v>
      </c>
      <c r="O3045" s="813">
        <v>0.5</v>
      </c>
      <c r="P3045" s="729">
        <v>57.64</v>
      </c>
      <c r="Q3045" s="746">
        <v>1</v>
      </c>
      <c r="R3045" s="728">
        <v>1</v>
      </c>
      <c r="S3045" s="746">
        <v>1</v>
      </c>
      <c r="T3045" s="813">
        <v>0.5</v>
      </c>
      <c r="U3045" s="769">
        <v>1</v>
      </c>
    </row>
    <row r="3046" spans="1:21" ht="14.4" customHeight="1" x14ac:dyDescent="0.3">
      <c r="A3046" s="727">
        <v>32</v>
      </c>
      <c r="B3046" s="728" t="s">
        <v>2677</v>
      </c>
      <c r="C3046" s="728" t="s">
        <v>2683</v>
      </c>
      <c r="D3046" s="811" t="s">
        <v>5087</v>
      </c>
      <c r="E3046" s="812" t="s">
        <v>2720</v>
      </c>
      <c r="F3046" s="728" t="s">
        <v>2678</v>
      </c>
      <c r="G3046" s="728" t="s">
        <v>2768</v>
      </c>
      <c r="H3046" s="728" t="s">
        <v>568</v>
      </c>
      <c r="I3046" s="728" t="s">
        <v>2837</v>
      </c>
      <c r="J3046" s="728" t="s">
        <v>934</v>
      </c>
      <c r="K3046" s="728" t="s">
        <v>2770</v>
      </c>
      <c r="L3046" s="729">
        <v>32.25</v>
      </c>
      <c r="M3046" s="729">
        <v>32.25</v>
      </c>
      <c r="N3046" s="728">
        <v>1</v>
      </c>
      <c r="O3046" s="813">
        <v>0.5</v>
      </c>
      <c r="P3046" s="729">
        <v>32.25</v>
      </c>
      <c r="Q3046" s="746">
        <v>1</v>
      </c>
      <c r="R3046" s="728">
        <v>1</v>
      </c>
      <c r="S3046" s="746">
        <v>1</v>
      </c>
      <c r="T3046" s="813">
        <v>0.5</v>
      </c>
      <c r="U3046" s="769">
        <v>1</v>
      </c>
    </row>
    <row r="3047" spans="1:21" ht="14.4" customHeight="1" x14ac:dyDescent="0.3">
      <c r="A3047" s="727">
        <v>32</v>
      </c>
      <c r="B3047" s="728" t="s">
        <v>2677</v>
      </c>
      <c r="C3047" s="728" t="s">
        <v>2683</v>
      </c>
      <c r="D3047" s="811" t="s">
        <v>5087</v>
      </c>
      <c r="E3047" s="812" t="s">
        <v>2720</v>
      </c>
      <c r="F3047" s="728" t="s">
        <v>2678</v>
      </c>
      <c r="G3047" s="728" t="s">
        <v>2768</v>
      </c>
      <c r="H3047" s="728" t="s">
        <v>568</v>
      </c>
      <c r="I3047" s="728" t="s">
        <v>2838</v>
      </c>
      <c r="J3047" s="728" t="s">
        <v>934</v>
      </c>
      <c r="K3047" s="728" t="s">
        <v>2839</v>
      </c>
      <c r="L3047" s="729">
        <v>185.26</v>
      </c>
      <c r="M3047" s="729">
        <v>185.26</v>
      </c>
      <c r="N3047" s="728">
        <v>1</v>
      </c>
      <c r="O3047" s="813">
        <v>0.5</v>
      </c>
      <c r="P3047" s="729">
        <v>185.26</v>
      </c>
      <c r="Q3047" s="746">
        <v>1</v>
      </c>
      <c r="R3047" s="728">
        <v>1</v>
      </c>
      <c r="S3047" s="746">
        <v>1</v>
      </c>
      <c r="T3047" s="813">
        <v>0.5</v>
      </c>
      <c r="U3047" s="769">
        <v>1</v>
      </c>
    </row>
    <row r="3048" spans="1:21" ht="14.4" customHeight="1" x14ac:dyDescent="0.3">
      <c r="A3048" s="727">
        <v>32</v>
      </c>
      <c r="B3048" s="728" t="s">
        <v>2677</v>
      </c>
      <c r="C3048" s="728" t="s">
        <v>2683</v>
      </c>
      <c r="D3048" s="811" t="s">
        <v>5087</v>
      </c>
      <c r="E3048" s="812" t="s">
        <v>2720</v>
      </c>
      <c r="F3048" s="728" t="s">
        <v>2678</v>
      </c>
      <c r="G3048" s="728" t="s">
        <v>2768</v>
      </c>
      <c r="H3048" s="728" t="s">
        <v>568</v>
      </c>
      <c r="I3048" s="728" t="s">
        <v>3881</v>
      </c>
      <c r="J3048" s="728" t="s">
        <v>3633</v>
      </c>
      <c r="K3048" s="728" t="s">
        <v>3882</v>
      </c>
      <c r="L3048" s="729">
        <v>157.78</v>
      </c>
      <c r="M3048" s="729">
        <v>157.78</v>
      </c>
      <c r="N3048" s="728">
        <v>1</v>
      </c>
      <c r="O3048" s="813">
        <v>1</v>
      </c>
      <c r="P3048" s="729">
        <v>157.78</v>
      </c>
      <c r="Q3048" s="746">
        <v>1</v>
      </c>
      <c r="R3048" s="728">
        <v>1</v>
      </c>
      <c r="S3048" s="746">
        <v>1</v>
      </c>
      <c r="T3048" s="813">
        <v>1</v>
      </c>
      <c r="U3048" s="769">
        <v>1</v>
      </c>
    </row>
    <row r="3049" spans="1:21" ht="14.4" customHeight="1" x14ac:dyDescent="0.3">
      <c r="A3049" s="727">
        <v>32</v>
      </c>
      <c r="B3049" s="728" t="s">
        <v>2677</v>
      </c>
      <c r="C3049" s="728" t="s">
        <v>2683</v>
      </c>
      <c r="D3049" s="811" t="s">
        <v>5087</v>
      </c>
      <c r="E3049" s="812" t="s">
        <v>2720</v>
      </c>
      <c r="F3049" s="728" t="s">
        <v>2678</v>
      </c>
      <c r="G3049" s="728" t="s">
        <v>4394</v>
      </c>
      <c r="H3049" s="728" t="s">
        <v>568</v>
      </c>
      <c r="I3049" s="728" t="s">
        <v>4395</v>
      </c>
      <c r="J3049" s="728" t="s">
        <v>4396</v>
      </c>
      <c r="K3049" s="728" t="s">
        <v>3962</v>
      </c>
      <c r="L3049" s="729">
        <v>18.809999999999999</v>
      </c>
      <c r="M3049" s="729">
        <v>37.619999999999997</v>
      </c>
      <c r="N3049" s="728">
        <v>2</v>
      </c>
      <c r="O3049" s="813">
        <v>0.5</v>
      </c>
      <c r="P3049" s="729">
        <v>37.619999999999997</v>
      </c>
      <c r="Q3049" s="746">
        <v>1</v>
      </c>
      <c r="R3049" s="728">
        <v>2</v>
      </c>
      <c r="S3049" s="746">
        <v>1</v>
      </c>
      <c r="T3049" s="813">
        <v>0.5</v>
      </c>
      <c r="U3049" s="769">
        <v>1</v>
      </c>
    </row>
    <row r="3050" spans="1:21" ht="14.4" customHeight="1" x14ac:dyDescent="0.3">
      <c r="A3050" s="727">
        <v>32</v>
      </c>
      <c r="B3050" s="728" t="s">
        <v>2677</v>
      </c>
      <c r="C3050" s="728" t="s">
        <v>2683</v>
      </c>
      <c r="D3050" s="811" t="s">
        <v>5087</v>
      </c>
      <c r="E3050" s="812" t="s">
        <v>2720</v>
      </c>
      <c r="F3050" s="728" t="s">
        <v>2678</v>
      </c>
      <c r="G3050" s="728" t="s">
        <v>2771</v>
      </c>
      <c r="H3050" s="728" t="s">
        <v>661</v>
      </c>
      <c r="I3050" s="728" t="s">
        <v>2841</v>
      </c>
      <c r="J3050" s="728" t="s">
        <v>2105</v>
      </c>
      <c r="K3050" s="728" t="s">
        <v>2842</v>
      </c>
      <c r="L3050" s="729">
        <v>57.6</v>
      </c>
      <c r="M3050" s="729">
        <v>57.6</v>
      </c>
      <c r="N3050" s="728">
        <v>1</v>
      </c>
      <c r="O3050" s="813">
        <v>0.5</v>
      </c>
      <c r="P3050" s="729">
        <v>57.6</v>
      </c>
      <c r="Q3050" s="746">
        <v>1</v>
      </c>
      <c r="R3050" s="728">
        <v>1</v>
      </c>
      <c r="S3050" s="746">
        <v>1</v>
      </c>
      <c r="T3050" s="813">
        <v>0.5</v>
      </c>
      <c r="U3050" s="769">
        <v>1</v>
      </c>
    </row>
    <row r="3051" spans="1:21" ht="14.4" customHeight="1" x14ac:dyDescent="0.3">
      <c r="A3051" s="727">
        <v>32</v>
      </c>
      <c r="B3051" s="728" t="s">
        <v>2677</v>
      </c>
      <c r="C3051" s="728" t="s">
        <v>2683</v>
      </c>
      <c r="D3051" s="811" t="s">
        <v>5087</v>
      </c>
      <c r="E3051" s="812" t="s">
        <v>2720</v>
      </c>
      <c r="F3051" s="728" t="s">
        <v>2678</v>
      </c>
      <c r="G3051" s="728" t="s">
        <v>2771</v>
      </c>
      <c r="H3051" s="728" t="s">
        <v>661</v>
      </c>
      <c r="I3051" s="728" t="s">
        <v>2841</v>
      </c>
      <c r="J3051" s="728" t="s">
        <v>2105</v>
      </c>
      <c r="K3051" s="728" t="s">
        <v>2842</v>
      </c>
      <c r="L3051" s="729">
        <v>102.93</v>
      </c>
      <c r="M3051" s="729">
        <v>205.86</v>
      </c>
      <c r="N3051" s="728">
        <v>2</v>
      </c>
      <c r="O3051" s="813">
        <v>1</v>
      </c>
      <c r="P3051" s="729">
        <v>205.86</v>
      </c>
      <c r="Q3051" s="746">
        <v>1</v>
      </c>
      <c r="R3051" s="728">
        <v>2</v>
      </c>
      <c r="S3051" s="746">
        <v>1</v>
      </c>
      <c r="T3051" s="813">
        <v>1</v>
      </c>
      <c r="U3051" s="769">
        <v>1</v>
      </c>
    </row>
    <row r="3052" spans="1:21" ht="14.4" customHeight="1" x14ac:dyDescent="0.3">
      <c r="A3052" s="727">
        <v>32</v>
      </c>
      <c r="B3052" s="728" t="s">
        <v>2677</v>
      </c>
      <c r="C3052" s="728" t="s">
        <v>2683</v>
      </c>
      <c r="D3052" s="811" t="s">
        <v>5087</v>
      </c>
      <c r="E3052" s="812" t="s">
        <v>2720</v>
      </c>
      <c r="F3052" s="728" t="s">
        <v>2678</v>
      </c>
      <c r="G3052" s="728" t="s">
        <v>3549</v>
      </c>
      <c r="H3052" s="728" t="s">
        <v>568</v>
      </c>
      <c r="I3052" s="728" t="s">
        <v>4896</v>
      </c>
      <c r="J3052" s="728" t="s">
        <v>4897</v>
      </c>
      <c r="K3052" s="728" t="s">
        <v>4898</v>
      </c>
      <c r="L3052" s="729">
        <v>407.03</v>
      </c>
      <c r="M3052" s="729">
        <v>407.03</v>
      </c>
      <c r="N3052" s="728">
        <v>1</v>
      </c>
      <c r="O3052" s="813">
        <v>1</v>
      </c>
      <c r="P3052" s="729"/>
      <c r="Q3052" s="746">
        <v>0</v>
      </c>
      <c r="R3052" s="728"/>
      <c r="S3052" s="746">
        <v>0</v>
      </c>
      <c r="T3052" s="813"/>
      <c r="U3052" s="769">
        <v>0</v>
      </c>
    </row>
    <row r="3053" spans="1:21" ht="14.4" customHeight="1" x14ac:dyDescent="0.3">
      <c r="A3053" s="727">
        <v>32</v>
      </c>
      <c r="B3053" s="728" t="s">
        <v>2677</v>
      </c>
      <c r="C3053" s="728" t="s">
        <v>2683</v>
      </c>
      <c r="D3053" s="811" t="s">
        <v>5087</v>
      </c>
      <c r="E3053" s="812" t="s">
        <v>2720</v>
      </c>
      <c r="F3053" s="728" t="s">
        <v>2678</v>
      </c>
      <c r="G3053" s="728" t="s">
        <v>3549</v>
      </c>
      <c r="H3053" s="728" t="s">
        <v>568</v>
      </c>
      <c r="I3053" s="728" t="s">
        <v>4899</v>
      </c>
      <c r="J3053" s="728" t="s">
        <v>4897</v>
      </c>
      <c r="K3053" s="728" t="s">
        <v>4900</v>
      </c>
      <c r="L3053" s="729">
        <v>135.68</v>
      </c>
      <c r="M3053" s="729">
        <v>135.68</v>
      </c>
      <c r="N3053" s="728">
        <v>1</v>
      </c>
      <c r="O3053" s="813">
        <v>0.5</v>
      </c>
      <c r="P3053" s="729"/>
      <c r="Q3053" s="746">
        <v>0</v>
      </c>
      <c r="R3053" s="728"/>
      <c r="S3053" s="746">
        <v>0</v>
      </c>
      <c r="T3053" s="813"/>
      <c r="U3053" s="769">
        <v>0</v>
      </c>
    </row>
    <row r="3054" spans="1:21" ht="14.4" customHeight="1" x14ac:dyDescent="0.3">
      <c r="A3054" s="727">
        <v>32</v>
      </c>
      <c r="B3054" s="728" t="s">
        <v>2677</v>
      </c>
      <c r="C3054" s="728" t="s">
        <v>2683</v>
      </c>
      <c r="D3054" s="811" t="s">
        <v>5087</v>
      </c>
      <c r="E3054" s="812" t="s">
        <v>2720</v>
      </c>
      <c r="F3054" s="728" t="s">
        <v>2678</v>
      </c>
      <c r="G3054" s="728" t="s">
        <v>3089</v>
      </c>
      <c r="H3054" s="728" t="s">
        <v>661</v>
      </c>
      <c r="I3054" s="728" t="s">
        <v>3090</v>
      </c>
      <c r="J3054" s="728" t="s">
        <v>2582</v>
      </c>
      <c r="K3054" s="728" t="s">
        <v>3091</v>
      </c>
      <c r="L3054" s="729">
        <v>72.88</v>
      </c>
      <c r="M3054" s="729">
        <v>291.52</v>
      </c>
      <c r="N3054" s="728">
        <v>4</v>
      </c>
      <c r="O3054" s="813">
        <v>2</v>
      </c>
      <c r="P3054" s="729">
        <v>145.76</v>
      </c>
      <c r="Q3054" s="746">
        <v>0.5</v>
      </c>
      <c r="R3054" s="728">
        <v>2</v>
      </c>
      <c r="S3054" s="746">
        <v>0.5</v>
      </c>
      <c r="T3054" s="813">
        <v>1.5</v>
      </c>
      <c r="U3054" s="769">
        <v>0.75</v>
      </c>
    </row>
    <row r="3055" spans="1:21" ht="14.4" customHeight="1" x14ac:dyDescent="0.3">
      <c r="A3055" s="727">
        <v>32</v>
      </c>
      <c r="B3055" s="728" t="s">
        <v>2677</v>
      </c>
      <c r="C3055" s="728" t="s">
        <v>2683</v>
      </c>
      <c r="D3055" s="811" t="s">
        <v>5087</v>
      </c>
      <c r="E3055" s="812" t="s">
        <v>2720</v>
      </c>
      <c r="F3055" s="728" t="s">
        <v>2678</v>
      </c>
      <c r="G3055" s="728" t="s">
        <v>3089</v>
      </c>
      <c r="H3055" s="728" t="s">
        <v>661</v>
      </c>
      <c r="I3055" s="728" t="s">
        <v>3767</v>
      </c>
      <c r="J3055" s="728" t="s">
        <v>2582</v>
      </c>
      <c r="K3055" s="728" t="s">
        <v>3768</v>
      </c>
      <c r="L3055" s="729">
        <v>437.23</v>
      </c>
      <c r="M3055" s="729">
        <v>874.46</v>
      </c>
      <c r="N3055" s="728">
        <v>2</v>
      </c>
      <c r="O3055" s="813">
        <v>1.5</v>
      </c>
      <c r="P3055" s="729">
        <v>437.23</v>
      </c>
      <c r="Q3055" s="746">
        <v>0.5</v>
      </c>
      <c r="R3055" s="728">
        <v>1</v>
      </c>
      <c r="S3055" s="746">
        <v>0.5</v>
      </c>
      <c r="T3055" s="813">
        <v>0.5</v>
      </c>
      <c r="U3055" s="769">
        <v>0.33333333333333331</v>
      </c>
    </row>
    <row r="3056" spans="1:21" ht="14.4" customHeight="1" x14ac:dyDescent="0.3">
      <c r="A3056" s="727">
        <v>32</v>
      </c>
      <c r="B3056" s="728" t="s">
        <v>2677</v>
      </c>
      <c r="C3056" s="728" t="s">
        <v>2683</v>
      </c>
      <c r="D3056" s="811" t="s">
        <v>5087</v>
      </c>
      <c r="E3056" s="812" t="s">
        <v>2720</v>
      </c>
      <c r="F3056" s="728" t="s">
        <v>2678</v>
      </c>
      <c r="G3056" s="728" t="s">
        <v>2773</v>
      </c>
      <c r="H3056" s="728" t="s">
        <v>568</v>
      </c>
      <c r="I3056" s="728" t="s">
        <v>2855</v>
      </c>
      <c r="J3056" s="728" t="s">
        <v>2856</v>
      </c>
      <c r="K3056" s="728" t="s">
        <v>2857</v>
      </c>
      <c r="L3056" s="729">
        <v>21.92</v>
      </c>
      <c r="M3056" s="729">
        <v>65.760000000000005</v>
      </c>
      <c r="N3056" s="728">
        <v>3</v>
      </c>
      <c r="O3056" s="813">
        <v>0.5</v>
      </c>
      <c r="P3056" s="729">
        <v>65.760000000000005</v>
      </c>
      <c r="Q3056" s="746">
        <v>1</v>
      </c>
      <c r="R3056" s="728">
        <v>3</v>
      </c>
      <c r="S3056" s="746">
        <v>1</v>
      </c>
      <c r="T3056" s="813">
        <v>0.5</v>
      </c>
      <c r="U3056" s="769">
        <v>1</v>
      </c>
    </row>
    <row r="3057" spans="1:21" ht="14.4" customHeight="1" x14ac:dyDescent="0.3">
      <c r="A3057" s="727">
        <v>32</v>
      </c>
      <c r="B3057" s="728" t="s">
        <v>2677</v>
      </c>
      <c r="C3057" s="728" t="s">
        <v>2683</v>
      </c>
      <c r="D3057" s="811" t="s">
        <v>5087</v>
      </c>
      <c r="E3057" s="812" t="s">
        <v>2720</v>
      </c>
      <c r="F3057" s="728" t="s">
        <v>2678</v>
      </c>
      <c r="G3057" s="728" t="s">
        <v>2773</v>
      </c>
      <c r="H3057" s="728" t="s">
        <v>568</v>
      </c>
      <c r="I3057" s="728" t="s">
        <v>2855</v>
      </c>
      <c r="J3057" s="728" t="s">
        <v>2856</v>
      </c>
      <c r="K3057" s="728" t="s">
        <v>2857</v>
      </c>
      <c r="L3057" s="729">
        <v>24.78</v>
      </c>
      <c r="M3057" s="729">
        <v>24.78</v>
      </c>
      <c r="N3057" s="728">
        <v>1</v>
      </c>
      <c r="O3057" s="813">
        <v>0.5</v>
      </c>
      <c r="P3057" s="729">
        <v>24.78</v>
      </c>
      <c r="Q3057" s="746">
        <v>1</v>
      </c>
      <c r="R3057" s="728">
        <v>1</v>
      </c>
      <c r="S3057" s="746">
        <v>1</v>
      </c>
      <c r="T3057" s="813">
        <v>0.5</v>
      </c>
      <c r="U3057" s="769">
        <v>1</v>
      </c>
    </row>
    <row r="3058" spans="1:21" ht="14.4" customHeight="1" x14ac:dyDescent="0.3">
      <c r="A3058" s="727">
        <v>32</v>
      </c>
      <c r="B3058" s="728" t="s">
        <v>2677</v>
      </c>
      <c r="C3058" s="728" t="s">
        <v>2683</v>
      </c>
      <c r="D3058" s="811" t="s">
        <v>5087</v>
      </c>
      <c r="E3058" s="812" t="s">
        <v>2720</v>
      </c>
      <c r="F3058" s="728" t="s">
        <v>2678</v>
      </c>
      <c r="G3058" s="728" t="s">
        <v>3774</v>
      </c>
      <c r="H3058" s="728" t="s">
        <v>661</v>
      </c>
      <c r="I3058" s="728" t="s">
        <v>4901</v>
      </c>
      <c r="J3058" s="728" t="s">
        <v>2192</v>
      </c>
      <c r="K3058" s="728" t="s">
        <v>2187</v>
      </c>
      <c r="L3058" s="729">
        <v>93.18</v>
      </c>
      <c r="M3058" s="729">
        <v>186.36</v>
      </c>
      <c r="N3058" s="728">
        <v>2</v>
      </c>
      <c r="O3058" s="813">
        <v>0.5</v>
      </c>
      <c r="P3058" s="729">
        <v>186.36</v>
      </c>
      <c r="Q3058" s="746">
        <v>1</v>
      </c>
      <c r="R3058" s="728">
        <v>2</v>
      </c>
      <c r="S3058" s="746">
        <v>1</v>
      </c>
      <c r="T3058" s="813">
        <v>0.5</v>
      </c>
      <c r="U3058" s="769">
        <v>1</v>
      </c>
    </row>
    <row r="3059" spans="1:21" ht="14.4" customHeight="1" x14ac:dyDescent="0.3">
      <c r="A3059" s="727">
        <v>32</v>
      </c>
      <c r="B3059" s="728" t="s">
        <v>2677</v>
      </c>
      <c r="C3059" s="728" t="s">
        <v>2683</v>
      </c>
      <c r="D3059" s="811" t="s">
        <v>5087</v>
      </c>
      <c r="E3059" s="812" t="s">
        <v>2720</v>
      </c>
      <c r="F3059" s="728" t="s">
        <v>2678</v>
      </c>
      <c r="G3059" s="728" t="s">
        <v>3774</v>
      </c>
      <c r="H3059" s="728" t="s">
        <v>661</v>
      </c>
      <c r="I3059" s="728" t="s">
        <v>4901</v>
      </c>
      <c r="J3059" s="728" t="s">
        <v>2192</v>
      </c>
      <c r="K3059" s="728" t="s">
        <v>2187</v>
      </c>
      <c r="L3059" s="729">
        <v>117.73</v>
      </c>
      <c r="M3059" s="729">
        <v>235.46</v>
      </c>
      <c r="N3059" s="728">
        <v>2</v>
      </c>
      <c r="O3059" s="813">
        <v>1</v>
      </c>
      <c r="P3059" s="729"/>
      <c r="Q3059" s="746">
        <v>0</v>
      </c>
      <c r="R3059" s="728"/>
      <c r="S3059" s="746">
        <v>0</v>
      </c>
      <c r="T3059" s="813"/>
      <c r="U3059" s="769">
        <v>0</v>
      </c>
    </row>
    <row r="3060" spans="1:21" ht="14.4" customHeight="1" x14ac:dyDescent="0.3">
      <c r="A3060" s="727">
        <v>32</v>
      </c>
      <c r="B3060" s="728" t="s">
        <v>2677</v>
      </c>
      <c r="C3060" s="728" t="s">
        <v>2683</v>
      </c>
      <c r="D3060" s="811" t="s">
        <v>5087</v>
      </c>
      <c r="E3060" s="812" t="s">
        <v>2720</v>
      </c>
      <c r="F3060" s="728" t="s">
        <v>2678</v>
      </c>
      <c r="G3060" s="728" t="s">
        <v>3692</v>
      </c>
      <c r="H3060" s="728" t="s">
        <v>568</v>
      </c>
      <c r="I3060" s="728" t="s">
        <v>4902</v>
      </c>
      <c r="J3060" s="728" t="s">
        <v>4903</v>
      </c>
      <c r="K3060" s="728" t="s">
        <v>2187</v>
      </c>
      <c r="L3060" s="729">
        <v>29.43</v>
      </c>
      <c r="M3060" s="729">
        <v>58.86</v>
      </c>
      <c r="N3060" s="728">
        <v>2</v>
      </c>
      <c r="O3060" s="813">
        <v>0.5</v>
      </c>
      <c r="P3060" s="729">
        <v>58.86</v>
      </c>
      <c r="Q3060" s="746">
        <v>1</v>
      </c>
      <c r="R3060" s="728">
        <v>2</v>
      </c>
      <c r="S3060" s="746">
        <v>1</v>
      </c>
      <c r="T3060" s="813">
        <v>0.5</v>
      </c>
      <c r="U3060" s="769">
        <v>1</v>
      </c>
    </row>
    <row r="3061" spans="1:21" ht="14.4" customHeight="1" x14ac:dyDescent="0.3">
      <c r="A3061" s="727">
        <v>32</v>
      </c>
      <c r="B3061" s="728" t="s">
        <v>2677</v>
      </c>
      <c r="C3061" s="728" t="s">
        <v>2683</v>
      </c>
      <c r="D3061" s="811" t="s">
        <v>5087</v>
      </c>
      <c r="E3061" s="812" t="s">
        <v>2720</v>
      </c>
      <c r="F3061" s="728" t="s">
        <v>2678</v>
      </c>
      <c r="G3061" s="728" t="s">
        <v>2866</v>
      </c>
      <c r="H3061" s="728" t="s">
        <v>568</v>
      </c>
      <c r="I3061" s="728" t="s">
        <v>2931</v>
      </c>
      <c r="J3061" s="728" t="s">
        <v>1288</v>
      </c>
      <c r="K3061" s="728" t="s">
        <v>2932</v>
      </c>
      <c r="L3061" s="729">
        <v>210.38</v>
      </c>
      <c r="M3061" s="729">
        <v>420.76</v>
      </c>
      <c r="N3061" s="728">
        <v>2</v>
      </c>
      <c r="O3061" s="813">
        <v>1</v>
      </c>
      <c r="P3061" s="729">
        <v>420.76</v>
      </c>
      <c r="Q3061" s="746">
        <v>1</v>
      </c>
      <c r="R3061" s="728">
        <v>2</v>
      </c>
      <c r="S3061" s="746">
        <v>1</v>
      </c>
      <c r="T3061" s="813">
        <v>1</v>
      </c>
      <c r="U3061" s="769">
        <v>1</v>
      </c>
    </row>
    <row r="3062" spans="1:21" ht="14.4" customHeight="1" x14ac:dyDescent="0.3">
      <c r="A3062" s="727">
        <v>32</v>
      </c>
      <c r="B3062" s="728" t="s">
        <v>2677</v>
      </c>
      <c r="C3062" s="728" t="s">
        <v>2683</v>
      </c>
      <c r="D3062" s="811" t="s">
        <v>5087</v>
      </c>
      <c r="E3062" s="812" t="s">
        <v>2720</v>
      </c>
      <c r="F3062" s="728" t="s">
        <v>2678</v>
      </c>
      <c r="G3062" s="728" t="s">
        <v>2866</v>
      </c>
      <c r="H3062" s="728" t="s">
        <v>568</v>
      </c>
      <c r="I3062" s="728" t="s">
        <v>2867</v>
      </c>
      <c r="J3062" s="728" t="s">
        <v>1288</v>
      </c>
      <c r="K3062" s="728" t="s">
        <v>2868</v>
      </c>
      <c r="L3062" s="729">
        <v>42.08</v>
      </c>
      <c r="M3062" s="729">
        <v>42.08</v>
      </c>
      <c r="N3062" s="728">
        <v>1</v>
      </c>
      <c r="O3062" s="813">
        <v>0.5</v>
      </c>
      <c r="P3062" s="729">
        <v>42.08</v>
      </c>
      <c r="Q3062" s="746">
        <v>1</v>
      </c>
      <c r="R3062" s="728">
        <v>1</v>
      </c>
      <c r="S3062" s="746">
        <v>1</v>
      </c>
      <c r="T3062" s="813">
        <v>0.5</v>
      </c>
      <c r="U3062" s="769">
        <v>1</v>
      </c>
    </row>
    <row r="3063" spans="1:21" ht="14.4" customHeight="1" x14ac:dyDescent="0.3">
      <c r="A3063" s="727">
        <v>32</v>
      </c>
      <c r="B3063" s="728" t="s">
        <v>2677</v>
      </c>
      <c r="C3063" s="728" t="s">
        <v>2683</v>
      </c>
      <c r="D3063" s="811" t="s">
        <v>5087</v>
      </c>
      <c r="E3063" s="812" t="s">
        <v>2720</v>
      </c>
      <c r="F3063" s="728" t="s">
        <v>2678</v>
      </c>
      <c r="G3063" s="728" t="s">
        <v>2866</v>
      </c>
      <c r="H3063" s="728" t="s">
        <v>568</v>
      </c>
      <c r="I3063" s="728" t="s">
        <v>3239</v>
      </c>
      <c r="J3063" s="728" t="s">
        <v>1288</v>
      </c>
      <c r="K3063" s="728" t="s">
        <v>3240</v>
      </c>
      <c r="L3063" s="729">
        <v>194.19</v>
      </c>
      <c r="M3063" s="729">
        <v>582.56999999999994</v>
      </c>
      <c r="N3063" s="728">
        <v>3</v>
      </c>
      <c r="O3063" s="813">
        <v>1</v>
      </c>
      <c r="P3063" s="729">
        <v>582.56999999999994</v>
      </c>
      <c r="Q3063" s="746">
        <v>1</v>
      </c>
      <c r="R3063" s="728">
        <v>3</v>
      </c>
      <c r="S3063" s="746">
        <v>1</v>
      </c>
      <c r="T3063" s="813">
        <v>1</v>
      </c>
      <c r="U3063" s="769">
        <v>1</v>
      </c>
    </row>
    <row r="3064" spans="1:21" ht="14.4" customHeight="1" x14ac:dyDescent="0.3">
      <c r="A3064" s="727">
        <v>32</v>
      </c>
      <c r="B3064" s="728" t="s">
        <v>2677</v>
      </c>
      <c r="C3064" s="728" t="s">
        <v>2683</v>
      </c>
      <c r="D3064" s="811" t="s">
        <v>5087</v>
      </c>
      <c r="E3064" s="812" t="s">
        <v>2720</v>
      </c>
      <c r="F3064" s="728" t="s">
        <v>2678</v>
      </c>
      <c r="G3064" s="728" t="s">
        <v>4904</v>
      </c>
      <c r="H3064" s="728" t="s">
        <v>568</v>
      </c>
      <c r="I3064" s="728" t="s">
        <v>4905</v>
      </c>
      <c r="J3064" s="728" t="s">
        <v>4906</v>
      </c>
      <c r="K3064" s="728" t="s">
        <v>4907</v>
      </c>
      <c r="L3064" s="729">
        <v>0</v>
      </c>
      <c r="M3064" s="729">
        <v>0</v>
      </c>
      <c r="N3064" s="728">
        <v>1</v>
      </c>
      <c r="O3064" s="813">
        <v>0.5</v>
      </c>
      <c r="P3064" s="729"/>
      <c r="Q3064" s="746"/>
      <c r="R3064" s="728"/>
      <c r="S3064" s="746">
        <v>0</v>
      </c>
      <c r="T3064" s="813"/>
      <c r="U3064" s="769">
        <v>0</v>
      </c>
    </row>
    <row r="3065" spans="1:21" ht="14.4" customHeight="1" x14ac:dyDescent="0.3">
      <c r="A3065" s="727">
        <v>32</v>
      </c>
      <c r="B3065" s="728" t="s">
        <v>2677</v>
      </c>
      <c r="C3065" s="728" t="s">
        <v>2683</v>
      </c>
      <c r="D3065" s="811" t="s">
        <v>5087</v>
      </c>
      <c r="E3065" s="812" t="s">
        <v>2720</v>
      </c>
      <c r="F3065" s="728" t="s">
        <v>2678</v>
      </c>
      <c r="G3065" s="728" t="s">
        <v>2777</v>
      </c>
      <c r="H3065" s="728" t="s">
        <v>568</v>
      </c>
      <c r="I3065" s="728" t="s">
        <v>2869</v>
      </c>
      <c r="J3065" s="728" t="s">
        <v>722</v>
      </c>
      <c r="K3065" s="728" t="s">
        <v>2870</v>
      </c>
      <c r="L3065" s="729">
        <v>42.54</v>
      </c>
      <c r="M3065" s="729">
        <v>42.54</v>
      </c>
      <c r="N3065" s="728">
        <v>1</v>
      </c>
      <c r="O3065" s="813">
        <v>1</v>
      </c>
      <c r="P3065" s="729"/>
      <c r="Q3065" s="746">
        <v>0</v>
      </c>
      <c r="R3065" s="728"/>
      <c r="S3065" s="746">
        <v>0</v>
      </c>
      <c r="T3065" s="813"/>
      <c r="U3065" s="769">
        <v>0</v>
      </c>
    </row>
    <row r="3066" spans="1:21" ht="14.4" customHeight="1" x14ac:dyDescent="0.3">
      <c r="A3066" s="727">
        <v>32</v>
      </c>
      <c r="B3066" s="728" t="s">
        <v>2677</v>
      </c>
      <c r="C3066" s="728" t="s">
        <v>2683</v>
      </c>
      <c r="D3066" s="811" t="s">
        <v>5087</v>
      </c>
      <c r="E3066" s="812" t="s">
        <v>2720</v>
      </c>
      <c r="F3066" s="728" t="s">
        <v>2678</v>
      </c>
      <c r="G3066" s="728" t="s">
        <v>3100</v>
      </c>
      <c r="H3066" s="728" t="s">
        <v>568</v>
      </c>
      <c r="I3066" s="728" t="s">
        <v>3569</v>
      </c>
      <c r="J3066" s="728" t="s">
        <v>870</v>
      </c>
      <c r="K3066" s="728" t="s">
        <v>3570</v>
      </c>
      <c r="L3066" s="729">
        <v>47.2</v>
      </c>
      <c r="M3066" s="729">
        <v>47.2</v>
      </c>
      <c r="N3066" s="728">
        <v>1</v>
      </c>
      <c r="O3066" s="813">
        <v>0.5</v>
      </c>
      <c r="P3066" s="729">
        <v>47.2</v>
      </c>
      <c r="Q3066" s="746">
        <v>1</v>
      </c>
      <c r="R3066" s="728">
        <v>1</v>
      </c>
      <c r="S3066" s="746">
        <v>1</v>
      </c>
      <c r="T3066" s="813">
        <v>0.5</v>
      </c>
      <c r="U3066" s="769">
        <v>1</v>
      </c>
    </row>
    <row r="3067" spans="1:21" ht="14.4" customHeight="1" x14ac:dyDescent="0.3">
      <c r="A3067" s="727">
        <v>32</v>
      </c>
      <c r="B3067" s="728" t="s">
        <v>2677</v>
      </c>
      <c r="C3067" s="728" t="s">
        <v>2683</v>
      </c>
      <c r="D3067" s="811" t="s">
        <v>5087</v>
      </c>
      <c r="E3067" s="812" t="s">
        <v>2720</v>
      </c>
      <c r="F3067" s="728" t="s">
        <v>2678</v>
      </c>
      <c r="G3067" s="728" t="s">
        <v>3100</v>
      </c>
      <c r="H3067" s="728" t="s">
        <v>568</v>
      </c>
      <c r="I3067" s="728" t="s">
        <v>4908</v>
      </c>
      <c r="J3067" s="728" t="s">
        <v>4909</v>
      </c>
      <c r="K3067" s="728" t="s">
        <v>4910</v>
      </c>
      <c r="L3067" s="729">
        <v>121.43</v>
      </c>
      <c r="M3067" s="729">
        <v>242.86</v>
      </c>
      <c r="N3067" s="728">
        <v>2</v>
      </c>
      <c r="O3067" s="813">
        <v>0.5</v>
      </c>
      <c r="P3067" s="729">
        <v>242.86</v>
      </c>
      <c r="Q3067" s="746">
        <v>1</v>
      </c>
      <c r="R3067" s="728">
        <v>2</v>
      </c>
      <c r="S3067" s="746">
        <v>1</v>
      </c>
      <c r="T3067" s="813">
        <v>0.5</v>
      </c>
      <c r="U3067" s="769">
        <v>1</v>
      </c>
    </row>
    <row r="3068" spans="1:21" ht="14.4" customHeight="1" x14ac:dyDescent="0.3">
      <c r="A3068" s="727">
        <v>32</v>
      </c>
      <c r="B3068" s="728" t="s">
        <v>2677</v>
      </c>
      <c r="C3068" s="728" t="s">
        <v>2683</v>
      </c>
      <c r="D3068" s="811" t="s">
        <v>5087</v>
      </c>
      <c r="E3068" s="812" t="s">
        <v>2720</v>
      </c>
      <c r="F3068" s="728" t="s">
        <v>2678</v>
      </c>
      <c r="G3068" s="728" t="s">
        <v>4911</v>
      </c>
      <c r="H3068" s="728" t="s">
        <v>568</v>
      </c>
      <c r="I3068" s="728" t="s">
        <v>4912</v>
      </c>
      <c r="J3068" s="728" t="s">
        <v>4913</v>
      </c>
      <c r="K3068" s="728" t="s">
        <v>2360</v>
      </c>
      <c r="L3068" s="729">
        <v>192.28</v>
      </c>
      <c r="M3068" s="729">
        <v>192.28</v>
      </c>
      <c r="N3068" s="728">
        <v>1</v>
      </c>
      <c r="O3068" s="813">
        <v>0.5</v>
      </c>
      <c r="P3068" s="729"/>
      <c r="Q3068" s="746">
        <v>0</v>
      </c>
      <c r="R3068" s="728"/>
      <c r="S3068" s="746">
        <v>0</v>
      </c>
      <c r="T3068" s="813"/>
      <c r="U3068" s="769">
        <v>0</v>
      </c>
    </row>
    <row r="3069" spans="1:21" ht="14.4" customHeight="1" x14ac:dyDescent="0.3">
      <c r="A3069" s="727">
        <v>32</v>
      </c>
      <c r="B3069" s="728" t="s">
        <v>2677</v>
      </c>
      <c r="C3069" s="728" t="s">
        <v>2683</v>
      </c>
      <c r="D3069" s="811" t="s">
        <v>5087</v>
      </c>
      <c r="E3069" s="812" t="s">
        <v>2720</v>
      </c>
      <c r="F3069" s="728" t="s">
        <v>2678</v>
      </c>
      <c r="G3069" s="728" t="s">
        <v>4458</v>
      </c>
      <c r="H3069" s="728" t="s">
        <v>568</v>
      </c>
      <c r="I3069" s="728" t="s">
        <v>4914</v>
      </c>
      <c r="J3069" s="728" t="s">
        <v>838</v>
      </c>
      <c r="K3069" s="728" t="s">
        <v>4915</v>
      </c>
      <c r="L3069" s="729">
        <v>87.89</v>
      </c>
      <c r="M3069" s="729">
        <v>175.78</v>
      </c>
      <c r="N3069" s="728">
        <v>2</v>
      </c>
      <c r="O3069" s="813">
        <v>0.5</v>
      </c>
      <c r="P3069" s="729">
        <v>175.78</v>
      </c>
      <c r="Q3069" s="746">
        <v>1</v>
      </c>
      <c r="R3069" s="728">
        <v>2</v>
      </c>
      <c r="S3069" s="746">
        <v>1</v>
      </c>
      <c r="T3069" s="813">
        <v>0.5</v>
      </c>
      <c r="U3069" s="769">
        <v>1</v>
      </c>
    </row>
    <row r="3070" spans="1:21" ht="14.4" customHeight="1" x14ac:dyDescent="0.3">
      <c r="A3070" s="727">
        <v>32</v>
      </c>
      <c r="B3070" s="728" t="s">
        <v>2677</v>
      </c>
      <c r="C3070" s="728" t="s">
        <v>2683</v>
      </c>
      <c r="D3070" s="811" t="s">
        <v>5087</v>
      </c>
      <c r="E3070" s="812" t="s">
        <v>2720</v>
      </c>
      <c r="F3070" s="728" t="s">
        <v>2678</v>
      </c>
      <c r="G3070" s="728" t="s">
        <v>3244</v>
      </c>
      <c r="H3070" s="728" t="s">
        <v>568</v>
      </c>
      <c r="I3070" s="728" t="s">
        <v>3245</v>
      </c>
      <c r="J3070" s="728" t="s">
        <v>743</v>
      </c>
      <c r="K3070" s="728" t="s">
        <v>3246</v>
      </c>
      <c r="L3070" s="729">
        <v>271.94</v>
      </c>
      <c r="M3070" s="729">
        <v>2991.34</v>
      </c>
      <c r="N3070" s="728">
        <v>11</v>
      </c>
      <c r="O3070" s="813">
        <v>7.5</v>
      </c>
      <c r="P3070" s="729">
        <v>2719.4</v>
      </c>
      <c r="Q3070" s="746">
        <v>0.90909090909090906</v>
      </c>
      <c r="R3070" s="728">
        <v>10</v>
      </c>
      <c r="S3070" s="746">
        <v>0.90909090909090906</v>
      </c>
      <c r="T3070" s="813">
        <v>7</v>
      </c>
      <c r="U3070" s="769">
        <v>0.93333333333333335</v>
      </c>
    </row>
    <row r="3071" spans="1:21" ht="14.4" customHeight="1" x14ac:dyDescent="0.3">
      <c r="A3071" s="727">
        <v>32</v>
      </c>
      <c r="B3071" s="728" t="s">
        <v>2677</v>
      </c>
      <c r="C3071" s="728" t="s">
        <v>2683</v>
      </c>
      <c r="D3071" s="811" t="s">
        <v>5087</v>
      </c>
      <c r="E3071" s="812" t="s">
        <v>2720</v>
      </c>
      <c r="F3071" s="728" t="s">
        <v>2678</v>
      </c>
      <c r="G3071" s="728" t="s">
        <v>3244</v>
      </c>
      <c r="H3071" s="728" t="s">
        <v>568</v>
      </c>
      <c r="I3071" s="728" t="s">
        <v>4916</v>
      </c>
      <c r="J3071" s="728" t="s">
        <v>3406</v>
      </c>
      <c r="K3071" s="728" t="s">
        <v>4917</v>
      </c>
      <c r="L3071" s="729">
        <v>0</v>
      </c>
      <c r="M3071" s="729">
        <v>0</v>
      </c>
      <c r="N3071" s="728">
        <v>1</v>
      </c>
      <c r="O3071" s="813">
        <v>0.5</v>
      </c>
      <c r="P3071" s="729">
        <v>0</v>
      </c>
      <c r="Q3071" s="746"/>
      <c r="R3071" s="728">
        <v>1</v>
      </c>
      <c r="S3071" s="746">
        <v>1</v>
      </c>
      <c r="T3071" s="813">
        <v>0.5</v>
      </c>
      <c r="U3071" s="769">
        <v>1</v>
      </c>
    </row>
    <row r="3072" spans="1:21" ht="14.4" customHeight="1" x14ac:dyDescent="0.3">
      <c r="A3072" s="727">
        <v>32</v>
      </c>
      <c r="B3072" s="728" t="s">
        <v>2677</v>
      </c>
      <c r="C3072" s="728" t="s">
        <v>2683</v>
      </c>
      <c r="D3072" s="811" t="s">
        <v>5087</v>
      </c>
      <c r="E3072" s="812" t="s">
        <v>2720</v>
      </c>
      <c r="F3072" s="728" t="s">
        <v>2678</v>
      </c>
      <c r="G3072" s="728" t="s">
        <v>3244</v>
      </c>
      <c r="H3072" s="728" t="s">
        <v>568</v>
      </c>
      <c r="I3072" s="728" t="s">
        <v>4580</v>
      </c>
      <c r="J3072" s="728" t="s">
        <v>1590</v>
      </c>
      <c r="K3072" s="728" t="s">
        <v>4581</v>
      </c>
      <c r="L3072" s="729">
        <v>0</v>
      </c>
      <c r="M3072" s="729">
        <v>0</v>
      </c>
      <c r="N3072" s="728">
        <v>1</v>
      </c>
      <c r="O3072" s="813">
        <v>0.5</v>
      </c>
      <c r="P3072" s="729">
        <v>0</v>
      </c>
      <c r="Q3072" s="746"/>
      <c r="R3072" s="728">
        <v>1</v>
      </c>
      <c r="S3072" s="746">
        <v>1</v>
      </c>
      <c r="T3072" s="813">
        <v>0.5</v>
      </c>
      <c r="U3072" s="769">
        <v>1</v>
      </c>
    </row>
    <row r="3073" spans="1:21" ht="14.4" customHeight="1" x14ac:dyDescent="0.3">
      <c r="A3073" s="727">
        <v>32</v>
      </c>
      <c r="B3073" s="728" t="s">
        <v>2677</v>
      </c>
      <c r="C3073" s="728" t="s">
        <v>2683</v>
      </c>
      <c r="D3073" s="811" t="s">
        <v>5087</v>
      </c>
      <c r="E3073" s="812" t="s">
        <v>2720</v>
      </c>
      <c r="F3073" s="728" t="s">
        <v>2678</v>
      </c>
      <c r="G3073" s="728" t="s">
        <v>3251</v>
      </c>
      <c r="H3073" s="728" t="s">
        <v>568</v>
      </c>
      <c r="I3073" s="728" t="s">
        <v>3252</v>
      </c>
      <c r="J3073" s="728" t="s">
        <v>1310</v>
      </c>
      <c r="K3073" s="728" t="s">
        <v>3253</v>
      </c>
      <c r="L3073" s="729">
        <v>50.32</v>
      </c>
      <c r="M3073" s="729">
        <v>150.96</v>
      </c>
      <c r="N3073" s="728">
        <v>3</v>
      </c>
      <c r="O3073" s="813">
        <v>2</v>
      </c>
      <c r="P3073" s="729">
        <v>150.96</v>
      </c>
      <c r="Q3073" s="746">
        <v>1</v>
      </c>
      <c r="R3073" s="728">
        <v>3</v>
      </c>
      <c r="S3073" s="746">
        <v>1</v>
      </c>
      <c r="T3073" s="813">
        <v>2</v>
      </c>
      <c r="U3073" s="769">
        <v>1</v>
      </c>
    </row>
    <row r="3074" spans="1:21" ht="14.4" customHeight="1" x14ac:dyDescent="0.3">
      <c r="A3074" s="727">
        <v>32</v>
      </c>
      <c r="B3074" s="728" t="s">
        <v>2677</v>
      </c>
      <c r="C3074" s="728" t="s">
        <v>2683</v>
      </c>
      <c r="D3074" s="811" t="s">
        <v>5087</v>
      </c>
      <c r="E3074" s="812" t="s">
        <v>2720</v>
      </c>
      <c r="F3074" s="728" t="s">
        <v>2678</v>
      </c>
      <c r="G3074" s="728" t="s">
        <v>3251</v>
      </c>
      <c r="H3074" s="728" t="s">
        <v>568</v>
      </c>
      <c r="I3074" s="728" t="s">
        <v>3254</v>
      </c>
      <c r="J3074" s="728" t="s">
        <v>1310</v>
      </c>
      <c r="K3074" s="728" t="s">
        <v>1311</v>
      </c>
      <c r="L3074" s="729">
        <v>50.32</v>
      </c>
      <c r="M3074" s="729">
        <v>100.64</v>
      </c>
      <c r="N3074" s="728">
        <v>2</v>
      </c>
      <c r="O3074" s="813">
        <v>1.5</v>
      </c>
      <c r="P3074" s="729">
        <v>100.64</v>
      </c>
      <c r="Q3074" s="746">
        <v>1</v>
      </c>
      <c r="R3074" s="728">
        <v>2</v>
      </c>
      <c r="S3074" s="746">
        <v>1</v>
      </c>
      <c r="T3074" s="813">
        <v>1.5</v>
      </c>
      <c r="U3074" s="769">
        <v>1</v>
      </c>
    </row>
    <row r="3075" spans="1:21" ht="14.4" customHeight="1" x14ac:dyDescent="0.3">
      <c r="A3075" s="727">
        <v>32</v>
      </c>
      <c r="B3075" s="728" t="s">
        <v>2677</v>
      </c>
      <c r="C3075" s="728" t="s">
        <v>2683</v>
      </c>
      <c r="D3075" s="811" t="s">
        <v>5087</v>
      </c>
      <c r="E3075" s="812" t="s">
        <v>2720</v>
      </c>
      <c r="F3075" s="728" t="s">
        <v>2678</v>
      </c>
      <c r="G3075" s="728" t="s">
        <v>3251</v>
      </c>
      <c r="H3075" s="728" t="s">
        <v>568</v>
      </c>
      <c r="I3075" s="728" t="s">
        <v>4113</v>
      </c>
      <c r="J3075" s="728" t="s">
        <v>1310</v>
      </c>
      <c r="K3075" s="728" t="s">
        <v>4114</v>
      </c>
      <c r="L3075" s="729">
        <v>0</v>
      </c>
      <c r="M3075" s="729">
        <v>0</v>
      </c>
      <c r="N3075" s="728">
        <v>1</v>
      </c>
      <c r="O3075" s="813">
        <v>1</v>
      </c>
      <c r="P3075" s="729">
        <v>0</v>
      </c>
      <c r="Q3075" s="746"/>
      <c r="R3075" s="728">
        <v>1</v>
      </c>
      <c r="S3075" s="746">
        <v>1</v>
      </c>
      <c r="T3075" s="813">
        <v>1</v>
      </c>
      <c r="U3075" s="769">
        <v>1</v>
      </c>
    </row>
    <row r="3076" spans="1:21" ht="14.4" customHeight="1" x14ac:dyDescent="0.3">
      <c r="A3076" s="727">
        <v>32</v>
      </c>
      <c r="B3076" s="728" t="s">
        <v>2677</v>
      </c>
      <c r="C3076" s="728" t="s">
        <v>2683</v>
      </c>
      <c r="D3076" s="811" t="s">
        <v>5087</v>
      </c>
      <c r="E3076" s="812" t="s">
        <v>2720</v>
      </c>
      <c r="F3076" s="728" t="s">
        <v>2678</v>
      </c>
      <c r="G3076" s="728" t="s">
        <v>3251</v>
      </c>
      <c r="H3076" s="728" t="s">
        <v>568</v>
      </c>
      <c r="I3076" s="728" t="s">
        <v>3422</v>
      </c>
      <c r="J3076" s="728" t="s">
        <v>1310</v>
      </c>
      <c r="K3076" s="728" t="s">
        <v>3253</v>
      </c>
      <c r="L3076" s="729">
        <v>50.32</v>
      </c>
      <c r="M3076" s="729">
        <v>201.28</v>
      </c>
      <c r="N3076" s="728">
        <v>4</v>
      </c>
      <c r="O3076" s="813">
        <v>1</v>
      </c>
      <c r="P3076" s="729">
        <v>201.28</v>
      </c>
      <c r="Q3076" s="746">
        <v>1</v>
      </c>
      <c r="R3076" s="728">
        <v>4</v>
      </c>
      <c r="S3076" s="746">
        <v>1</v>
      </c>
      <c r="T3076" s="813">
        <v>1</v>
      </c>
      <c r="U3076" s="769">
        <v>1</v>
      </c>
    </row>
    <row r="3077" spans="1:21" ht="14.4" customHeight="1" x14ac:dyDescent="0.3">
      <c r="A3077" s="727">
        <v>32</v>
      </c>
      <c r="B3077" s="728" t="s">
        <v>2677</v>
      </c>
      <c r="C3077" s="728" t="s">
        <v>2683</v>
      </c>
      <c r="D3077" s="811" t="s">
        <v>5087</v>
      </c>
      <c r="E3077" s="812" t="s">
        <v>2720</v>
      </c>
      <c r="F3077" s="728" t="s">
        <v>2679</v>
      </c>
      <c r="G3077" s="728" t="s">
        <v>3172</v>
      </c>
      <c r="H3077" s="728" t="s">
        <v>568</v>
      </c>
      <c r="I3077" s="728" t="s">
        <v>3428</v>
      </c>
      <c r="J3077" s="728" t="s">
        <v>2700</v>
      </c>
      <c r="K3077" s="728"/>
      <c r="L3077" s="729">
        <v>0</v>
      </c>
      <c r="M3077" s="729">
        <v>0</v>
      </c>
      <c r="N3077" s="728">
        <v>6</v>
      </c>
      <c r="O3077" s="813">
        <v>5.5</v>
      </c>
      <c r="P3077" s="729">
        <v>0</v>
      </c>
      <c r="Q3077" s="746"/>
      <c r="R3077" s="728">
        <v>5</v>
      </c>
      <c r="S3077" s="746">
        <v>0.83333333333333337</v>
      </c>
      <c r="T3077" s="813">
        <v>5</v>
      </c>
      <c r="U3077" s="769">
        <v>0.90909090909090906</v>
      </c>
    </row>
    <row r="3078" spans="1:21" ht="14.4" customHeight="1" x14ac:dyDescent="0.3">
      <c r="A3078" s="727">
        <v>32</v>
      </c>
      <c r="B3078" s="728" t="s">
        <v>2677</v>
      </c>
      <c r="C3078" s="728" t="s">
        <v>2683</v>
      </c>
      <c r="D3078" s="811" t="s">
        <v>5087</v>
      </c>
      <c r="E3078" s="812" t="s">
        <v>2721</v>
      </c>
      <c r="F3078" s="728" t="s">
        <v>2678</v>
      </c>
      <c r="G3078" s="728" t="s">
        <v>2724</v>
      </c>
      <c r="H3078" s="728" t="s">
        <v>568</v>
      </c>
      <c r="I3078" s="728" t="s">
        <v>2785</v>
      </c>
      <c r="J3078" s="728" t="s">
        <v>2726</v>
      </c>
      <c r="K3078" s="728" t="s">
        <v>2786</v>
      </c>
      <c r="L3078" s="729">
        <v>1295.6400000000001</v>
      </c>
      <c r="M3078" s="729">
        <v>5182.5600000000004</v>
      </c>
      <c r="N3078" s="728">
        <v>4</v>
      </c>
      <c r="O3078" s="813">
        <v>2.5</v>
      </c>
      <c r="P3078" s="729">
        <v>5182.5600000000004</v>
      </c>
      <c r="Q3078" s="746">
        <v>1</v>
      </c>
      <c r="R3078" s="728">
        <v>4</v>
      </c>
      <c r="S3078" s="746">
        <v>1</v>
      </c>
      <c r="T3078" s="813">
        <v>2.5</v>
      </c>
      <c r="U3078" s="769">
        <v>1</v>
      </c>
    </row>
    <row r="3079" spans="1:21" ht="14.4" customHeight="1" x14ac:dyDescent="0.3">
      <c r="A3079" s="727">
        <v>32</v>
      </c>
      <c r="B3079" s="728" t="s">
        <v>2677</v>
      </c>
      <c r="C3079" s="728" t="s">
        <v>2683</v>
      </c>
      <c r="D3079" s="811" t="s">
        <v>5087</v>
      </c>
      <c r="E3079" s="812" t="s">
        <v>2721</v>
      </c>
      <c r="F3079" s="728" t="s">
        <v>2678</v>
      </c>
      <c r="G3079" s="728" t="s">
        <v>2724</v>
      </c>
      <c r="H3079" s="728" t="s">
        <v>568</v>
      </c>
      <c r="I3079" s="728" t="s">
        <v>2736</v>
      </c>
      <c r="J3079" s="728" t="s">
        <v>944</v>
      </c>
      <c r="K3079" s="728" t="s">
        <v>2737</v>
      </c>
      <c r="L3079" s="729">
        <v>462.73</v>
      </c>
      <c r="M3079" s="729">
        <v>1388.19</v>
      </c>
      <c r="N3079" s="728">
        <v>3</v>
      </c>
      <c r="O3079" s="813">
        <v>2</v>
      </c>
      <c r="P3079" s="729">
        <v>925.46</v>
      </c>
      <c r="Q3079" s="746">
        <v>0.66666666666666663</v>
      </c>
      <c r="R3079" s="728">
        <v>2</v>
      </c>
      <c r="S3079" s="746">
        <v>0.66666666666666663</v>
      </c>
      <c r="T3079" s="813">
        <v>1.5</v>
      </c>
      <c r="U3079" s="769">
        <v>0.75</v>
      </c>
    </row>
    <row r="3080" spans="1:21" ht="14.4" customHeight="1" x14ac:dyDescent="0.3">
      <c r="A3080" s="727">
        <v>32</v>
      </c>
      <c r="B3080" s="728" t="s">
        <v>2677</v>
      </c>
      <c r="C3080" s="728" t="s">
        <v>2683</v>
      </c>
      <c r="D3080" s="811" t="s">
        <v>5087</v>
      </c>
      <c r="E3080" s="812" t="s">
        <v>2721</v>
      </c>
      <c r="F3080" s="728" t="s">
        <v>2678</v>
      </c>
      <c r="G3080" s="728" t="s">
        <v>2728</v>
      </c>
      <c r="H3080" s="728" t="s">
        <v>568</v>
      </c>
      <c r="I3080" s="728" t="s">
        <v>3034</v>
      </c>
      <c r="J3080" s="728" t="s">
        <v>1100</v>
      </c>
      <c r="K3080" s="728" t="s">
        <v>2761</v>
      </c>
      <c r="L3080" s="729">
        <v>0</v>
      </c>
      <c r="M3080" s="729">
        <v>0</v>
      </c>
      <c r="N3080" s="728">
        <v>1</v>
      </c>
      <c r="O3080" s="813">
        <v>1</v>
      </c>
      <c r="P3080" s="729">
        <v>0</v>
      </c>
      <c r="Q3080" s="746"/>
      <c r="R3080" s="728">
        <v>1</v>
      </c>
      <c r="S3080" s="746">
        <v>1</v>
      </c>
      <c r="T3080" s="813">
        <v>1</v>
      </c>
      <c r="U3080" s="769">
        <v>1</v>
      </c>
    </row>
    <row r="3081" spans="1:21" ht="14.4" customHeight="1" x14ac:dyDescent="0.3">
      <c r="A3081" s="727">
        <v>32</v>
      </c>
      <c r="B3081" s="728" t="s">
        <v>2677</v>
      </c>
      <c r="C3081" s="728" t="s">
        <v>2683</v>
      </c>
      <c r="D3081" s="811" t="s">
        <v>5087</v>
      </c>
      <c r="E3081" s="812" t="s">
        <v>2721</v>
      </c>
      <c r="F3081" s="728" t="s">
        <v>2678</v>
      </c>
      <c r="G3081" s="728" t="s">
        <v>2728</v>
      </c>
      <c r="H3081" s="728" t="s">
        <v>568</v>
      </c>
      <c r="I3081" s="728" t="s">
        <v>2300</v>
      </c>
      <c r="J3081" s="728" t="s">
        <v>1102</v>
      </c>
      <c r="K3081" s="728" t="s">
        <v>2301</v>
      </c>
      <c r="L3081" s="729">
        <v>65.28</v>
      </c>
      <c r="M3081" s="729">
        <v>65.28</v>
      </c>
      <c r="N3081" s="728">
        <v>1</v>
      </c>
      <c r="O3081" s="813">
        <v>0.5</v>
      </c>
      <c r="P3081" s="729"/>
      <c r="Q3081" s="746">
        <v>0</v>
      </c>
      <c r="R3081" s="728"/>
      <c r="S3081" s="746">
        <v>0</v>
      </c>
      <c r="T3081" s="813"/>
      <c r="U3081" s="769">
        <v>0</v>
      </c>
    </row>
    <row r="3082" spans="1:21" ht="14.4" customHeight="1" x14ac:dyDescent="0.3">
      <c r="A3082" s="727">
        <v>32</v>
      </c>
      <c r="B3082" s="728" t="s">
        <v>2677</v>
      </c>
      <c r="C3082" s="728" t="s">
        <v>2683</v>
      </c>
      <c r="D3082" s="811" t="s">
        <v>5087</v>
      </c>
      <c r="E3082" s="812" t="s">
        <v>2721</v>
      </c>
      <c r="F3082" s="728" t="s">
        <v>2678</v>
      </c>
      <c r="G3082" s="728" t="s">
        <v>2728</v>
      </c>
      <c r="H3082" s="728" t="s">
        <v>568</v>
      </c>
      <c r="I3082" s="728" t="s">
        <v>2302</v>
      </c>
      <c r="J3082" s="728" t="s">
        <v>1100</v>
      </c>
      <c r="K3082" s="728" t="s">
        <v>2303</v>
      </c>
      <c r="L3082" s="729">
        <v>36.270000000000003</v>
      </c>
      <c r="M3082" s="729">
        <v>72.540000000000006</v>
      </c>
      <c r="N3082" s="728">
        <v>2</v>
      </c>
      <c r="O3082" s="813">
        <v>0.5</v>
      </c>
      <c r="P3082" s="729">
        <v>72.540000000000006</v>
      </c>
      <c r="Q3082" s="746">
        <v>1</v>
      </c>
      <c r="R3082" s="728">
        <v>2</v>
      </c>
      <c r="S3082" s="746">
        <v>1</v>
      </c>
      <c r="T3082" s="813">
        <v>0.5</v>
      </c>
      <c r="U3082" s="769">
        <v>1</v>
      </c>
    </row>
    <row r="3083" spans="1:21" ht="14.4" customHeight="1" x14ac:dyDescent="0.3">
      <c r="A3083" s="727">
        <v>32</v>
      </c>
      <c r="B3083" s="728" t="s">
        <v>2677</v>
      </c>
      <c r="C3083" s="728" t="s">
        <v>2683</v>
      </c>
      <c r="D3083" s="811" t="s">
        <v>5087</v>
      </c>
      <c r="E3083" s="812" t="s">
        <v>2721</v>
      </c>
      <c r="F3083" s="728" t="s">
        <v>2678</v>
      </c>
      <c r="G3083" s="728" t="s">
        <v>2728</v>
      </c>
      <c r="H3083" s="728" t="s">
        <v>568</v>
      </c>
      <c r="I3083" s="728" t="s">
        <v>3259</v>
      </c>
      <c r="J3083" s="728" t="s">
        <v>1100</v>
      </c>
      <c r="K3083" s="728" t="s">
        <v>2303</v>
      </c>
      <c r="L3083" s="729">
        <v>36.270000000000003</v>
      </c>
      <c r="M3083" s="729">
        <v>36.270000000000003</v>
      </c>
      <c r="N3083" s="728">
        <v>1</v>
      </c>
      <c r="O3083" s="813">
        <v>1</v>
      </c>
      <c r="P3083" s="729"/>
      <c r="Q3083" s="746">
        <v>0</v>
      </c>
      <c r="R3083" s="728"/>
      <c r="S3083" s="746">
        <v>0</v>
      </c>
      <c r="T3083" s="813"/>
      <c r="U3083" s="769">
        <v>0</v>
      </c>
    </row>
    <row r="3084" spans="1:21" ht="14.4" customHeight="1" x14ac:dyDescent="0.3">
      <c r="A3084" s="727">
        <v>32</v>
      </c>
      <c r="B3084" s="728" t="s">
        <v>2677</v>
      </c>
      <c r="C3084" s="728" t="s">
        <v>2683</v>
      </c>
      <c r="D3084" s="811" t="s">
        <v>5087</v>
      </c>
      <c r="E3084" s="812" t="s">
        <v>2721</v>
      </c>
      <c r="F3084" s="728" t="s">
        <v>2678</v>
      </c>
      <c r="G3084" s="728" t="s">
        <v>2728</v>
      </c>
      <c r="H3084" s="728" t="s">
        <v>568</v>
      </c>
      <c r="I3084" s="728" t="s">
        <v>3695</v>
      </c>
      <c r="J3084" s="728" t="s">
        <v>1100</v>
      </c>
      <c r="K3084" s="728" t="s">
        <v>3696</v>
      </c>
      <c r="L3084" s="729">
        <v>0</v>
      </c>
      <c r="M3084" s="729">
        <v>0</v>
      </c>
      <c r="N3084" s="728">
        <v>1</v>
      </c>
      <c r="O3084" s="813">
        <v>0.5</v>
      </c>
      <c r="P3084" s="729"/>
      <c r="Q3084" s="746"/>
      <c r="R3084" s="728"/>
      <c r="S3084" s="746">
        <v>0</v>
      </c>
      <c r="T3084" s="813"/>
      <c r="U3084" s="769">
        <v>0</v>
      </c>
    </row>
    <row r="3085" spans="1:21" ht="14.4" customHeight="1" x14ac:dyDescent="0.3">
      <c r="A3085" s="727">
        <v>32</v>
      </c>
      <c r="B3085" s="728" t="s">
        <v>2677</v>
      </c>
      <c r="C3085" s="728" t="s">
        <v>2683</v>
      </c>
      <c r="D3085" s="811" t="s">
        <v>5087</v>
      </c>
      <c r="E3085" s="812" t="s">
        <v>2721</v>
      </c>
      <c r="F3085" s="728" t="s">
        <v>2678</v>
      </c>
      <c r="G3085" s="728" t="s">
        <v>2728</v>
      </c>
      <c r="H3085" s="728" t="s">
        <v>568</v>
      </c>
      <c r="I3085" s="728" t="s">
        <v>2738</v>
      </c>
      <c r="J3085" s="728" t="s">
        <v>1102</v>
      </c>
      <c r="K3085" s="728" t="s">
        <v>2739</v>
      </c>
      <c r="L3085" s="729">
        <v>121.75</v>
      </c>
      <c r="M3085" s="729">
        <v>487</v>
      </c>
      <c r="N3085" s="728">
        <v>4</v>
      </c>
      <c r="O3085" s="813">
        <v>2.5</v>
      </c>
      <c r="P3085" s="729">
        <v>365.25</v>
      </c>
      <c r="Q3085" s="746">
        <v>0.75</v>
      </c>
      <c r="R3085" s="728">
        <v>3</v>
      </c>
      <c r="S3085" s="746">
        <v>0.75</v>
      </c>
      <c r="T3085" s="813">
        <v>1.5</v>
      </c>
      <c r="U3085" s="769">
        <v>0.6</v>
      </c>
    </row>
    <row r="3086" spans="1:21" ht="14.4" customHeight="1" x14ac:dyDescent="0.3">
      <c r="A3086" s="727">
        <v>32</v>
      </c>
      <c r="B3086" s="728" t="s">
        <v>2677</v>
      </c>
      <c r="C3086" s="728" t="s">
        <v>2683</v>
      </c>
      <c r="D3086" s="811" t="s">
        <v>5087</v>
      </c>
      <c r="E3086" s="812" t="s">
        <v>2721</v>
      </c>
      <c r="F3086" s="728" t="s">
        <v>2678</v>
      </c>
      <c r="G3086" s="728" t="s">
        <v>2728</v>
      </c>
      <c r="H3086" s="728" t="s">
        <v>568</v>
      </c>
      <c r="I3086" s="728" t="s">
        <v>3440</v>
      </c>
      <c r="J3086" s="728" t="s">
        <v>1100</v>
      </c>
      <c r="K3086" s="728" t="s">
        <v>2303</v>
      </c>
      <c r="L3086" s="729">
        <v>36.270000000000003</v>
      </c>
      <c r="M3086" s="729">
        <v>36.270000000000003</v>
      </c>
      <c r="N3086" s="728">
        <v>1</v>
      </c>
      <c r="O3086" s="813">
        <v>1</v>
      </c>
      <c r="P3086" s="729"/>
      <c r="Q3086" s="746">
        <v>0</v>
      </c>
      <c r="R3086" s="728"/>
      <c r="S3086" s="746">
        <v>0</v>
      </c>
      <c r="T3086" s="813"/>
      <c r="U3086" s="769">
        <v>0</v>
      </c>
    </row>
    <row r="3087" spans="1:21" ht="14.4" customHeight="1" x14ac:dyDescent="0.3">
      <c r="A3087" s="727">
        <v>32</v>
      </c>
      <c r="B3087" s="728" t="s">
        <v>2677</v>
      </c>
      <c r="C3087" s="728" t="s">
        <v>2683</v>
      </c>
      <c r="D3087" s="811" t="s">
        <v>5087</v>
      </c>
      <c r="E3087" s="812" t="s">
        <v>2721</v>
      </c>
      <c r="F3087" s="728" t="s">
        <v>2678</v>
      </c>
      <c r="G3087" s="728" t="s">
        <v>2728</v>
      </c>
      <c r="H3087" s="728" t="s">
        <v>661</v>
      </c>
      <c r="I3087" s="728" t="s">
        <v>2740</v>
      </c>
      <c r="J3087" s="728" t="s">
        <v>2741</v>
      </c>
      <c r="K3087" s="728" t="s">
        <v>2301</v>
      </c>
      <c r="L3087" s="729">
        <v>40.58</v>
      </c>
      <c r="M3087" s="729">
        <v>243.48</v>
      </c>
      <c r="N3087" s="728">
        <v>6</v>
      </c>
      <c r="O3087" s="813">
        <v>1.5</v>
      </c>
      <c r="P3087" s="729"/>
      <c r="Q3087" s="746">
        <v>0</v>
      </c>
      <c r="R3087" s="728"/>
      <c r="S3087" s="746">
        <v>0</v>
      </c>
      <c r="T3087" s="813"/>
      <c r="U3087" s="769">
        <v>0</v>
      </c>
    </row>
    <row r="3088" spans="1:21" ht="14.4" customHeight="1" x14ac:dyDescent="0.3">
      <c r="A3088" s="727">
        <v>32</v>
      </c>
      <c r="B3088" s="728" t="s">
        <v>2677</v>
      </c>
      <c r="C3088" s="728" t="s">
        <v>2683</v>
      </c>
      <c r="D3088" s="811" t="s">
        <v>5087</v>
      </c>
      <c r="E3088" s="812" t="s">
        <v>2721</v>
      </c>
      <c r="F3088" s="728" t="s">
        <v>2678</v>
      </c>
      <c r="G3088" s="728" t="s">
        <v>2788</v>
      </c>
      <c r="H3088" s="728" t="s">
        <v>568</v>
      </c>
      <c r="I3088" s="728" t="s">
        <v>4918</v>
      </c>
      <c r="J3088" s="728" t="s">
        <v>4252</v>
      </c>
      <c r="K3088" s="728" t="s">
        <v>2790</v>
      </c>
      <c r="L3088" s="729">
        <v>0</v>
      </c>
      <c r="M3088" s="729">
        <v>0</v>
      </c>
      <c r="N3088" s="728">
        <v>1</v>
      </c>
      <c r="O3088" s="813">
        <v>1</v>
      </c>
      <c r="P3088" s="729"/>
      <c r="Q3088" s="746"/>
      <c r="R3088" s="728"/>
      <c r="S3088" s="746">
        <v>0</v>
      </c>
      <c r="T3088" s="813"/>
      <c r="U3088" s="769">
        <v>0</v>
      </c>
    </row>
    <row r="3089" spans="1:21" ht="14.4" customHeight="1" x14ac:dyDescent="0.3">
      <c r="A3089" s="727">
        <v>32</v>
      </c>
      <c r="B3089" s="728" t="s">
        <v>2677</v>
      </c>
      <c r="C3089" s="728" t="s">
        <v>2683</v>
      </c>
      <c r="D3089" s="811" t="s">
        <v>5087</v>
      </c>
      <c r="E3089" s="812" t="s">
        <v>2721</v>
      </c>
      <c r="F3089" s="728" t="s">
        <v>2678</v>
      </c>
      <c r="G3089" s="728" t="s">
        <v>2742</v>
      </c>
      <c r="H3089" s="728" t="s">
        <v>661</v>
      </c>
      <c r="I3089" s="728" t="s">
        <v>2218</v>
      </c>
      <c r="J3089" s="728" t="s">
        <v>662</v>
      </c>
      <c r="K3089" s="728" t="s">
        <v>2219</v>
      </c>
      <c r="L3089" s="729">
        <v>154.36000000000001</v>
      </c>
      <c r="M3089" s="729">
        <v>154.36000000000001</v>
      </c>
      <c r="N3089" s="728">
        <v>1</v>
      </c>
      <c r="O3089" s="813">
        <v>0.5</v>
      </c>
      <c r="P3089" s="729"/>
      <c r="Q3089" s="746">
        <v>0</v>
      </c>
      <c r="R3089" s="728"/>
      <c r="S3089" s="746">
        <v>0</v>
      </c>
      <c r="T3089" s="813"/>
      <c r="U3089" s="769">
        <v>0</v>
      </c>
    </row>
    <row r="3090" spans="1:21" ht="14.4" customHeight="1" x14ac:dyDescent="0.3">
      <c r="A3090" s="727">
        <v>32</v>
      </c>
      <c r="B3090" s="728" t="s">
        <v>2677</v>
      </c>
      <c r="C3090" s="728" t="s">
        <v>2683</v>
      </c>
      <c r="D3090" s="811" t="s">
        <v>5087</v>
      </c>
      <c r="E3090" s="812" t="s">
        <v>2721</v>
      </c>
      <c r="F3090" s="728" t="s">
        <v>2678</v>
      </c>
      <c r="G3090" s="728" t="s">
        <v>3126</v>
      </c>
      <c r="H3090" s="728" t="s">
        <v>661</v>
      </c>
      <c r="I3090" s="728" t="s">
        <v>3700</v>
      </c>
      <c r="J3090" s="728" t="s">
        <v>2184</v>
      </c>
      <c r="K3090" s="728" t="s">
        <v>3459</v>
      </c>
      <c r="L3090" s="729">
        <v>392.42</v>
      </c>
      <c r="M3090" s="729">
        <v>392.42</v>
      </c>
      <c r="N3090" s="728">
        <v>1</v>
      </c>
      <c r="O3090" s="813">
        <v>0.5</v>
      </c>
      <c r="P3090" s="729">
        <v>392.42</v>
      </c>
      <c r="Q3090" s="746">
        <v>1</v>
      </c>
      <c r="R3090" s="728">
        <v>1</v>
      </c>
      <c r="S3090" s="746">
        <v>1</v>
      </c>
      <c r="T3090" s="813">
        <v>0.5</v>
      </c>
      <c r="U3090" s="769">
        <v>1</v>
      </c>
    </row>
    <row r="3091" spans="1:21" ht="14.4" customHeight="1" x14ac:dyDescent="0.3">
      <c r="A3091" s="727">
        <v>32</v>
      </c>
      <c r="B3091" s="728" t="s">
        <v>2677</v>
      </c>
      <c r="C3091" s="728" t="s">
        <v>2683</v>
      </c>
      <c r="D3091" s="811" t="s">
        <v>5087</v>
      </c>
      <c r="E3091" s="812" t="s">
        <v>2721</v>
      </c>
      <c r="F3091" s="728" t="s">
        <v>2678</v>
      </c>
      <c r="G3091" s="728" t="s">
        <v>3270</v>
      </c>
      <c r="H3091" s="728" t="s">
        <v>568</v>
      </c>
      <c r="I3091" s="728" t="s">
        <v>4510</v>
      </c>
      <c r="J3091" s="728" t="s">
        <v>3272</v>
      </c>
      <c r="K3091" s="728" t="s">
        <v>4511</v>
      </c>
      <c r="L3091" s="729">
        <v>86.02</v>
      </c>
      <c r="M3091" s="729">
        <v>86.02</v>
      </c>
      <c r="N3091" s="728">
        <v>1</v>
      </c>
      <c r="O3091" s="813">
        <v>1</v>
      </c>
      <c r="P3091" s="729">
        <v>86.02</v>
      </c>
      <c r="Q3091" s="746">
        <v>1</v>
      </c>
      <c r="R3091" s="728">
        <v>1</v>
      </c>
      <c r="S3091" s="746">
        <v>1</v>
      </c>
      <c r="T3091" s="813">
        <v>1</v>
      </c>
      <c r="U3091" s="769">
        <v>1</v>
      </c>
    </row>
    <row r="3092" spans="1:21" ht="14.4" customHeight="1" x14ac:dyDescent="0.3">
      <c r="A3092" s="727">
        <v>32</v>
      </c>
      <c r="B3092" s="728" t="s">
        <v>2677</v>
      </c>
      <c r="C3092" s="728" t="s">
        <v>2683</v>
      </c>
      <c r="D3092" s="811" t="s">
        <v>5087</v>
      </c>
      <c r="E3092" s="812" t="s">
        <v>2721</v>
      </c>
      <c r="F3092" s="728" t="s">
        <v>2678</v>
      </c>
      <c r="G3092" s="728" t="s">
        <v>2746</v>
      </c>
      <c r="H3092" s="728" t="s">
        <v>568</v>
      </c>
      <c r="I3092" s="728" t="s">
        <v>3041</v>
      </c>
      <c r="J3092" s="728" t="s">
        <v>2231</v>
      </c>
      <c r="K3092" s="728" t="s">
        <v>2232</v>
      </c>
      <c r="L3092" s="729">
        <v>170.52</v>
      </c>
      <c r="M3092" s="729">
        <v>341.04</v>
      </c>
      <c r="N3092" s="728">
        <v>2</v>
      </c>
      <c r="O3092" s="813">
        <v>1</v>
      </c>
      <c r="P3092" s="729"/>
      <c r="Q3092" s="746">
        <v>0</v>
      </c>
      <c r="R3092" s="728"/>
      <c r="S3092" s="746">
        <v>0</v>
      </c>
      <c r="T3092" s="813"/>
      <c r="U3092" s="769">
        <v>0</v>
      </c>
    </row>
    <row r="3093" spans="1:21" ht="14.4" customHeight="1" x14ac:dyDescent="0.3">
      <c r="A3093" s="727">
        <v>32</v>
      </c>
      <c r="B3093" s="728" t="s">
        <v>2677</v>
      </c>
      <c r="C3093" s="728" t="s">
        <v>2683</v>
      </c>
      <c r="D3093" s="811" t="s">
        <v>5087</v>
      </c>
      <c r="E3093" s="812" t="s">
        <v>2721</v>
      </c>
      <c r="F3093" s="728" t="s">
        <v>2678</v>
      </c>
      <c r="G3093" s="728" t="s">
        <v>2746</v>
      </c>
      <c r="H3093" s="728" t="s">
        <v>568</v>
      </c>
      <c r="I3093" s="728" t="s">
        <v>4919</v>
      </c>
      <c r="J3093" s="728" t="s">
        <v>2231</v>
      </c>
      <c r="K3093" s="728" t="s">
        <v>4920</v>
      </c>
      <c r="L3093" s="729">
        <v>55.41</v>
      </c>
      <c r="M3093" s="729">
        <v>55.41</v>
      </c>
      <c r="N3093" s="728">
        <v>1</v>
      </c>
      <c r="O3093" s="813">
        <v>1</v>
      </c>
      <c r="P3093" s="729">
        <v>55.41</v>
      </c>
      <c r="Q3093" s="746">
        <v>1</v>
      </c>
      <c r="R3093" s="728">
        <v>1</v>
      </c>
      <c r="S3093" s="746">
        <v>1</v>
      </c>
      <c r="T3093" s="813">
        <v>1</v>
      </c>
      <c r="U3093" s="769">
        <v>1</v>
      </c>
    </row>
    <row r="3094" spans="1:21" ht="14.4" customHeight="1" x14ac:dyDescent="0.3">
      <c r="A3094" s="727">
        <v>32</v>
      </c>
      <c r="B3094" s="728" t="s">
        <v>2677</v>
      </c>
      <c r="C3094" s="728" t="s">
        <v>2683</v>
      </c>
      <c r="D3094" s="811" t="s">
        <v>5087</v>
      </c>
      <c r="E3094" s="812" t="s">
        <v>2721</v>
      </c>
      <c r="F3094" s="728" t="s">
        <v>2678</v>
      </c>
      <c r="G3094" s="728" t="s">
        <v>2750</v>
      </c>
      <c r="H3094" s="728" t="s">
        <v>661</v>
      </c>
      <c r="I3094" s="728" t="s">
        <v>2405</v>
      </c>
      <c r="J3094" s="728" t="s">
        <v>1315</v>
      </c>
      <c r="K3094" s="728" t="s">
        <v>2187</v>
      </c>
      <c r="L3094" s="729">
        <v>69.16</v>
      </c>
      <c r="M3094" s="729">
        <v>69.16</v>
      </c>
      <c r="N3094" s="728">
        <v>1</v>
      </c>
      <c r="O3094" s="813">
        <v>0.5</v>
      </c>
      <c r="P3094" s="729">
        <v>69.16</v>
      </c>
      <c r="Q3094" s="746">
        <v>1</v>
      </c>
      <c r="R3094" s="728">
        <v>1</v>
      </c>
      <c r="S3094" s="746">
        <v>1</v>
      </c>
      <c r="T3094" s="813">
        <v>0.5</v>
      </c>
      <c r="U3094" s="769">
        <v>1</v>
      </c>
    </row>
    <row r="3095" spans="1:21" ht="14.4" customHeight="1" x14ac:dyDescent="0.3">
      <c r="A3095" s="727">
        <v>32</v>
      </c>
      <c r="B3095" s="728" t="s">
        <v>2677</v>
      </c>
      <c r="C3095" s="728" t="s">
        <v>2683</v>
      </c>
      <c r="D3095" s="811" t="s">
        <v>5087</v>
      </c>
      <c r="E3095" s="812" t="s">
        <v>2721</v>
      </c>
      <c r="F3095" s="728" t="s">
        <v>2678</v>
      </c>
      <c r="G3095" s="728" t="s">
        <v>2796</v>
      </c>
      <c r="H3095" s="728" t="s">
        <v>568</v>
      </c>
      <c r="I3095" s="728" t="s">
        <v>2797</v>
      </c>
      <c r="J3095" s="728" t="s">
        <v>1421</v>
      </c>
      <c r="K3095" s="728" t="s">
        <v>2232</v>
      </c>
      <c r="L3095" s="729">
        <v>78.33</v>
      </c>
      <c r="M3095" s="729">
        <v>234.99</v>
      </c>
      <c r="N3095" s="728">
        <v>3</v>
      </c>
      <c r="O3095" s="813">
        <v>1</v>
      </c>
      <c r="P3095" s="729"/>
      <c r="Q3095" s="746">
        <v>0</v>
      </c>
      <c r="R3095" s="728"/>
      <c r="S3095" s="746">
        <v>0</v>
      </c>
      <c r="T3095" s="813"/>
      <c r="U3095" s="769">
        <v>0</v>
      </c>
    </row>
    <row r="3096" spans="1:21" ht="14.4" customHeight="1" x14ac:dyDescent="0.3">
      <c r="A3096" s="727">
        <v>32</v>
      </c>
      <c r="B3096" s="728" t="s">
        <v>2677</v>
      </c>
      <c r="C3096" s="728" t="s">
        <v>2683</v>
      </c>
      <c r="D3096" s="811" t="s">
        <v>5087</v>
      </c>
      <c r="E3096" s="812" t="s">
        <v>2721</v>
      </c>
      <c r="F3096" s="728" t="s">
        <v>2678</v>
      </c>
      <c r="G3096" s="728" t="s">
        <v>2796</v>
      </c>
      <c r="H3096" s="728" t="s">
        <v>568</v>
      </c>
      <c r="I3096" s="728" t="s">
        <v>2993</v>
      </c>
      <c r="J3096" s="728" t="s">
        <v>2994</v>
      </c>
      <c r="K3096" s="728" t="s">
        <v>2995</v>
      </c>
      <c r="L3096" s="729">
        <v>78.33</v>
      </c>
      <c r="M3096" s="729">
        <v>78.33</v>
      </c>
      <c r="N3096" s="728">
        <v>1</v>
      </c>
      <c r="O3096" s="813">
        <v>1</v>
      </c>
      <c r="P3096" s="729"/>
      <c r="Q3096" s="746">
        <v>0</v>
      </c>
      <c r="R3096" s="728"/>
      <c r="S3096" s="746">
        <v>0</v>
      </c>
      <c r="T3096" s="813"/>
      <c r="U3096" s="769">
        <v>0</v>
      </c>
    </row>
    <row r="3097" spans="1:21" ht="14.4" customHeight="1" x14ac:dyDescent="0.3">
      <c r="A3097" s="727">
        <v>32</v>
      </c>
      <c r="B3097" s="728" t="s">
        <v>2677</v>
      </c>
      <c r="C3097" s="728" t="s">
        <v>2683</v>
      </c>
      <c r="D3097" s="811" t="s">
        <v>5087</v>
      </c>
      <c r="E3097" s="812" t="s">
        <v>2721</v>
      </c>
      <c r="F3097" s="728" t="s">
        <v>2678</v>
      </c>
      <c r="G3097" s="728" t="s">
        <v>2796</v>
      </c>
      <c r="H3097" s="728" t="s">
        <v>568</v>
      </c>
      <c r="I3097" s="728" t="s">
        <v>4754</v>
      </c>
      <c r="J3097" s="728" t="s">
        <v>1421</v>
      </c>
      <c r="K3097" s="728" t="s">
        <v>2602</v>
      </c>
      <c r="L3097" s="729">
        <v>391.67</v>
      </c>
      <c r="M3097" s="729">
        <v>1175.01</v>
      </c>
      <c r="N3097" s="728">
        <v>3</v>
      </c>
      <c r="O3097" s="813">
        <v>1.5</v>
      </c>
      <c r="P3097" s="729">
        <v>1175.01</v>
      </c>
      <c r="Q3097" s="746">
        <v>1</v>
      </c>
      <c r="R3097" s="728">
        <v>3</v>
      </c>
      <c r="S3097" s="746">
        <v>1</v>
      </c>
      <c r="T3097" s="813">
        <v>1.5</v>
      </c>
      <c r="U3097" s="769">
        <v>1</v>
      </c>
    </row>
    <row r="3098" spans="1:21" ht="14.4" customHeight="1" x14ac:dyDescent="0.3">
      <c r="A3098" s="727">
        <v>32</v>
      </c>
      <c r="B3098" s="728" t="s">
        <v>2677</v>
      </c>
      <c r="C3098" s="728" t="s">
        <v>2683</v>
      </c>
      <c r="D3098" s="811" t="s">
        <v>5087</v>
      </c>
      <c r="E3098" s="812" t="s">
        <v>2721</v>
      </c>
      <c r="F3098" s="728" t="s">
        <v>2678</v>
      </c>
      <c r="G3098" s="728" t="s">
        <v>3864</v>
      </c>
      <c r="H3098" s="728" t="s">
        <v>568</v>
      </c>
      <c r="I3098" s="728" t="s">
        <v>3865</v>
      </c>
      <c r="J3098" s="728" t="s">
        <v>852</v>
      </c>
      <c r="K3098" s="728" t="s">
        <v>3866</v>
      </c>
      <c r="L3098" s="729">
        <v>159.16999999999999</v>
      </c>
      <c r="M3098" s="729">
        <v>159.16999999999999</v>
      </c>
      <c r="N3098" s="728">
        <v>1</v>
      </c>
      <c r="O3098" s="813">
        <v>0.5</v>
      </c>
      <c r="P3098" s="729"/>
      <c r="Q3098" s="746">
        <v>0</v>
      </c>
      <c r="R3098" s="728"/>
      <c r="S3098" s="746">
        <v>0</v>
      </c>
      <c r="T3098" s="813"/>
      <c r="U3098" s="769">
        <v>0</v>
      </c>
    </row>
    <row r="3099" spans="1:21" ht="14.4" customHeight="1" x14ac:dyDescent="0.3">
      <c r="A3099" s="727">
        <v>32</v>
      </c>
      <c r="B3099" s="728" t="s">
        <v>2677</v>
      </c>
      <c r="C3099" s="728" t="s">
        <v>2683</v>
      </c>
      <c r="D3099" s="811" t="s">
        <v>5087</v>
      </c>
      <c r="E3099" s="812" t="s">
        <v>2721</v>
      </c>
      <c r="F3099" s="728" t="s">
        <v>2678</v>
      </c>
      <c r="G3099" s="728" t="s">
        <v>3053</v>
      </c>
      <c r="H3099" s="728" t="s">
        <v>568</v>
      </c>
      <c r="I3099" s="728" t="s">
        <v>3054</v>
      </c>
      <c r="J3099" s="728" t="s">
        <v>3055</v>
      </c>
      <c r="K3099" s="728" t="s">
        <v>3056</v>
      </c>
      <c r="L3099" s="729">
        <v>0</v>
      </c>
      <c r="M3099" s="729">
        <v>0</v>
      </c>
      <c r="N3099" s="728">
        <v>1</v>
      </c>
      <c r="O3099" s="813">
        <v>0.5</v>
      </c>
      <c r="P3099" s="729">
        <v>0</v>
      </c>
      <c r="Q3099" s="746"/>
      <c r="R3099" s="728">
        <v>1</v>
      </c>
      <c r="S3099" s="746">
        <v>1</v>
      </c>
      <c r="T3099" s="813">
        <v>0.5</v>
      </c>
      <c r="U3099" s="769">
        <v>1</v>
      </c>
    </row>
    <row r="3100" spans="1:21" ht="14.4" customHeight="1" x14ac:dyDescent="0.3">
      <c r="A3100" s="727">
        <v>32</v>
      </c>
      <c r="B3100" s="728" t="s">
        <v>2677</v>
      </c>
      <c r="C3100" s="728" t="s">
        <v>2683</v>
      </c>
      <c r="D3100" s="811" t="s">
        <v>5087</v>
      </c>
      <c r="E3100" s="812" t="s">
        <v>2721</v>
      </c>
      <c r="F3100" s="728" t="s">
        <v>2678</v>
      </c>
      <c r="G3100" s="728" t="s">
        <v>2805</v>
      </c>
      <c r="H3100" s="728" t="s">
        <v>568</v>
      </c>
      <c r="I3100" s="728" t="s">
        <v>2806</v>
      </c>
      <c r="J3100" s="728" t="s">
        <v>2807</v>
      </c>
      <c r="K3100" s="728" t="s">
        <v>2358</v>
      </c>
      <c r="L3100" s="729">
        <v>8540.5</v>
      </c>
      <c r="M3100" s="729">
        <v>8540.5</v>
      </c>
      <c r="N3100" s="728">
        <v>1</v>
      </c>
      <c r="O3100" s="813">
        <v>0.5</v>
      </c>
      <c r="P3100" s="729">
        <v>8540.5</v>
      </c>
      <c r="Q3100" s="746">
        <v>1</v>
      </c>
      <c r="R3100" s="728">
        <v>1</v>
      </c>
      <c r="S3100" s="746">
        <v>1</v>
      </c>
      <c r="T3100" s="813">
        <v>0.5</v>
      </c>
      <c r="U3100" s="769">
        <v>1</v>
      </c>
    </row>
    <row r="3101" spans="1:21" ht="14.4" customHeight="1" x14ac:dyDescent="0.3">
      <c r="A3101" s="727">
        <v>32</v>
      </c>
      <c r="B3101" s="728" t="s">
        <v>2677</v>
      </c>
      <c r="C3101" s="728" t="s">
        <v>2683</v>
      </c>
      <c r="D3101" s="811" t="s">
        <v>5087</v>
      </c>
      <c r="E3101" s="812" t="s">
        <v>2721</v>
      </c>
      <c r="F3101" s="728" t="s">
        <v>2678</v>
      </c>
      <c r="G3101" s="728" t="s">
        <v>2751</v>
      </c>
      <c r="H3101" s="728" t="s">
        <v>661</v>
      </c>
      <c r="I3101" s="728" t="s">
        <v>2260</v>
      </c>
      <c r="J3101" s="728" t="s">
        <v>2261</v>
      </c>
      <c r="K3101" s="728" t="s">
        <v>2262</v>
      </c>
      <c r="L3101" s="729">
        <v>846.47</v>
      </c>
      <c r="M3101" s="729">
        <v>846.47</v>
      </c>
      <c r="N3101" s="728">
        <v>1</v>
      </c>
      <c r="O3101" s="813">
        <v>1</v>
      </c>
      <c r="P3101" s="729">
        <v>846.47</v>
      </c>
      <c r="Q3101" s="746">
        <v>1</v>
      </c>
      <c r="R3101" s="728">
        <v>1</v>
      </c>
      <c r="S3101" s="746">
        <v>1</v>
      </c>
      <c r="T3101" s="813">
        <v>1</v>
      </c>
      <c r="U3101" s="769">
        <v>1</v>
      </c>
    </row>
    <row r="3102" spans="1:21" ht="14.4" customHeight="1" x14ac:dyDescent="0.3">
      <c r="A3102" s="727">
        <v>32</v>
      </c>
      <c r="B3102" s="728" t="s">
        <v>2677</v>
      </c>
      <c r="C3102" s="728" t="s">
        <v>2683</v>
      </c>
      <c r="D3102" s="811" t="s">
        <v>5087</v>
      </c>
      <c r="E3102" s="812" t="s">
        <v>2721</v>
      </c>
      <c r="F3102" s="728" t="s">
        <v>2678</v>
      </c>
      <c r="G3102" s="728" t="s">
        <v>2751</v>
      </c>
      <c r="H3102" s="728" t="s">
        <v>661</v>
      </c>
      <c r="I3102" s="728" t="s">
        <v>2260</v>
      </c>
      <c r="J3102" s="728" t="s">
        <v>2261</v>
      </c>
      <c r="K3102" s="728" t="s">
        <v>2262</v>
      </c>
      <c r="L3102" s="729">
        <v>3231.81</v>
      </c>
      <c r="M3102" s="729">
        <v>12927.24</v>
      </c>
      <c r="N3102" s="728">
        <v>4</v>
      </c>
      <c r="O3102" s="813">
        <v>2</v>
      </c>
      <c r="P3102" s="729">
        <v>6463.62</v>
      </c>
      <c r="Q3102" s="746">
        <v>0.5</v>
      </c>
      <c r="R3102" s="728">
        <v>2</v>
      </c>
      <c r="S3102" s="746">
        <v>0.5</v>
      </c>
      <c r="T3102" s="813">
        <v>1</v>
      </c>
      <c r="U3102" s="769">
        <v>0.5</v>
      </c>
    </row>
    <row r="3103" spans="1:21" ht="14.4" customHeight="1" x14ac:dyDescent="0.3">
      <c r="A3103" s="727">
        <v>32</v>
      </c>
      <c r="B3103" s="728" t="s">
        <v>2677</v>
      </c>
      <c r="C3103" s="728" t="s">
        <v>2683</v>
      </c>
      <c r="D3103" s="811" t="s">
        <v>5087</v>
      </c>
      <c r="E3103" s="812" t="s">
        <v>2721</v>
      </c>
      <c r="F3103" s="728" t="s">
        <v>2678</v>
      </c>
      <c r="G3103" s="728" t="s">
        <v>2808</v>
      </c>
      <c r="H3103" s="728" t="s">
        <v>568</v>
      </c>
      <c r="I3103" s="728" t="s">
        <v>2944</v>
      </c>
      <c r="J3103" s="728" t="s">
        <v>902</v>
      </c>
      <c r="K3103" s="728" t="s">
        <v>2887</v>
      </c>
      <c r="L3103" s="729">
        <v>42.51</v>
      </c>
      <c r="M3103" s="729">
        <v>42.51</v>
      </c>
      <c r="N3103" s="728">
        <v>1</v>
      </c>
      <c r="O3103" s="813">
        <v>1</v>
      </c>
      <c r="P3103" s="729">
        <v>42.51</v>
      </c>
      <c r="Q3103" s="746">
        <v>1</v>
      </c>
      <c r="R3103" s="728">
        <v>1</v>
      </c>
      <c r="S3103" s="746">
        <v>1</v>
      </c>
      <c r="T3103" s="813">
        <v>1</v>
      </c>
      <c r="U3103" s="769">
        <v>1</v>
      </c>
    </row>
    <row r="3104" spans="1:21" ht="14.4" customHeight="1" x14ac:dyDescent="0.3">
      <c r="A3104" s="727">
        <v>32</v>
      </c>
      <c r="B3104" s="728" t="s">
        <v>2677</v>
      </c>
      <c r="C3104" s="728" t="s">
        <v>2683</v>
      </c>
      <c r="D3104" s="811" t="s">
        <v>5087</v>
      </c>
      <c r="E3104" s="812" t="s">
        <v>2721</v>
      </c>
      <c r="F3104" s="728" t="s">
        <v>2678</v>
      </c>
      <c r="G3104" s="728" t="s">
        <v>2998</v>
      </c>
      <c r="H3104" s="728" t="s">
        <v>568</v>
      </c>
      <c r="I3104" s="728" t="s">
        <v>3320</v>
      </c>
      <c r="J3104" s="728" t="s">
        <v>1072</v>
      </c>
      <c r="K3104" s="728" t="s">
        <v>3000</v>
      </c>
      <c r="L3104" s="729">
        <v>107.27</v>
      </c>
      <c r="M3104" s="729">
        <v>214.54</v>
      </c>
      <c r="N3104" s="728">
        <v>2</v>
      </c>
      <c r="O3104" s="813">
        <v>1</v>
      </c>
      <c r="P3104" s="729">
        <v>214.54</v>
      </c>
      <c r="Q3104" s="746">
        <v>1</v>
      </c>
      <c r="R3104" s="728">
        <v>2</v>
      </c>
      <c r="S3104" s="746">
        <v>1</v>
      </c>
      <c r="T3104" s="813">
        <v>1</v>
      </c>
      <c r="U3104" s="769">
        <v>1</v>
      </c>
    </row>
    <row r="3105" spans="1:21" ht="14.4" customHeight="1" x14ac:dyDescent="0.3">
      <c r="A3105" s="727">
        <v>32</v>
      </c>
      <c r="B3105" s="728" t="s">
        <v>2677</v>
      </c>
      <c r="C3105" s="728" t="s">
        <v>2683</v>
      </c>
      <c r="D3105" s="811" t="s">
        <v>5087</v>
      </c>
      <c r="E3105" s="812" t="s">
        <v>2721</v>
      </c>
      <c r="F3105" s="728" t="s">
        <v>2678</v>
      </c>
      <c r="G3105" s="728" t="s">
        <v>2998</v>
      </c>
      <c r="H3105" s="728" t="s">
        <v>568</v>
      </c>
      <c r="I3105" s="728" t="s">
        <v>2999</v>
      </c>
      <c r="J3105" s="728" t="s">
        <v>1072</v>
      </c>
      <c r="K3105" s="728" t="s">
        <v>3000</v>
      </c>
      <c r="L3105" s="729">
        <v>107.27</v>
      </c>
      <c r="M3105" s="729">
        <v>536.35</v>
      </c>
      <c r="N3105" s="728">
        <v>5</v>
      </c>
      <c r="O3105" s="813">
        <v>1.5</v>
      </c>
      <c r="P3105" s="729">
        <v>536.35</v>
      </c>
      <c r="Q3105" s="746">
        <v>1</v>
      </c>
      <c r="R3105" s="728">
        <v>5</v>
      </c>
      <c r="S3105" s="746">
        <v>1</v>
      </c>
      <c r="T3105" s="813">
        <v>1.5</v>
      </c>
      <c r="U3105" s="769">
        <v>1</v>
      </c>
    </row>
    <row r="3106" spans="1:21" ht="14.4" customHeight="1" x14ac:dyDescent="0.3">
      <c r="A3106" s="727">
        <v>32</v>
      </c>
      <c r="B3106" s="728" t="s">
        <v>2677</v>
      </c>
      <c r="C3106" s="728" t="s">
        <v>2683</v>
      </c>
      <c r="D3106" s="811" t="s">
        <v>5087</v>
      </c>
      <c r="E3106" s="812" t="s">
        <v>2721</v>
      </c>
      <c r="F3106" s="728" t="s">
        <v>2678</v>
      </c>
      <c r="G3106" s="728" t="s">
        <v>3201</v>
      </c>
      <c r="H3106" s="728" t="s">
        <v>568</v>
      </c>
      <c r="I3106" s="728" t="s">
        <v>3202</v>
      </c>
      <c r="J3106" s="728" t="s">
        <v>3203</v>
      </c>
      <c r="K3106" s="728" t="s">
        <v>2868</v>
      </c>
      <c r="L3106" s="729">
        <v>32.81</v>
      </c>
      <c r="M3106" s="729">
        <v>131.24</v>
      </c>
      <c r="N3106" s="728">
        <v>4</v>
      </c>
      <c r="O3106" s="813">
        <v>2</v>
      </c>
      <c r="P3106" s="729">
        <v>131.24</v>
      </c>
      <c r="Q3106" s="746">
        <v>1</v>
      </c>
      <c r="R3106" s="728">
        <v>4</v>
      </c>
      <c r="S3106" s="746">
        <v>1</v>
      </c>
      <c r="T3106" s="813">
        <v>2</v>
      </c>
      <c r="U3106" s="769">
        <v>1</v>
      </c>
    </row>
    <row r="3107" spans="1:21" ht="14.4" customHeight="1" x14ac:dyDescent="0.3">
      <c r="A3107" s="727">
        <v>32</v>
      </c>
      <c r="B3107" s="728" t="s">
        <v>2677</v>
      </c>
      <c r="C3107" s="728" t="s">
        <v>2683</v>
      </c>
      <c r="D3107" s="811" t="s">
        <v>5087</v>
      </c>
      <c r="E3107" s="812" t="s">
        <v>2721</v>
      </c>
      <c r="F3107" s="728" t="s">
        <v>2678</v>
      </c>
      <c r="G3107" s="728" t="s">
        <v>3321</v>
      </c>
      <c r="H3107" s="728" t="s">
        <v>568</v>
      </c>
      <c r="I3107" s="728" t="s">
        <v>3322</v>
      </c>
      <c r="J3107" s="728" t="s">
        <v>1031</v>
      </c>
      <c r="K3107" s="728" t="s">
        <v>3323</v>
      </c>
      <c r="L3107" s="729">
        <v>1860.93</v>
      </c>
      <c r="M3107" s="729">
        <v>1860.93</v>
      </c>
      <c r="N3107" s="728">
        <v>1</v>
      </c>
      <c r="O3107" s="813">
        <v>1</v>
      </c>
      <c r="P3107" s="729">
        <v>1860.93</v>
      </c>
      <c r="Q3107" s="746">
        <v>1</v>
      </c>
      <c r="R3107" s="728">
        <v>1</v>
      </c>
      <c r="S3107" s="746">
        <v>1</v>
      </c>
      <c r="T3107" s="813">
        <v>1</v>
      </c>
      <c r="U3107" s="769">
        <v>1</v>
      </c>
    </row>
    <row r="3108" spans="1:21" ht="14.4" customHeight="1" x14ac:dyDescent="0.3">
      <c r="A3108" s="727">
        <v>32</v>
      </c>
      <c r="B3108" s="728" t="s">
        <v>2677</v>
      </c>
      <c r="C3108" s="728" t="s">
        <v>2683</v>
      </c>
      <c r="D3108" s="811" t="s">
        <v>5087</v>
      </c>
      <c r="E3108" s="812" t="s">
        <v>2721</v>
      </c>
      <c r="F3108" s="728" t="s">
        <v>2678</v>
      </c>
      <c r="G3108" s="728" t="s">
        <v>2752</v>
      </c>
      <c r="H3108" s="728" t="s">
        <v>568</v>
      </c>
      <c r="I3108" s="728" t="s">
        <v>3061</v>
      </c>
      <c r="J3108" s="728" t="s">
        <v>1680</v>
      </c>
      <c r="K3108" s="728" t="s">
        <v>3062</v>
      </c>
      <c r="L3108" s="729">
        <v>55.01</v>
      </c>
      <c r="M3108" s="729">
        <v>55.01</v>
      </c>
      <c r="N3108" s="728">
        <v>1</v>
      </c>
      <c r="O3108" s="813">
        <v>0.5</v>
      </c>
      <c r="P3108" s="729">
        <v>55.01</v>
      </c>
      <c r="Q3108" s="746">
        <v>1</v>
      </c>
      <c r="R3108" s="728">
        <v>1</v>
      </c>
      <c r="S3108" s="746">
        <v>1</v>
      </c>
      <c r="T3108" s="813">
        <v>0.5</v>
      </c>
      <c r="U3108" s="769">
        <v>1</v>
      </c>
    </row>
    <row r="3109" spans="1:21" ht="14.4" customHeight="1" x14ac:dyDescent="0.3">
      <c r="A3109" s="727">
        <v>32</v>
      </c>
      <c r="B3109" s="728" t="s">
        <v>2677</v>
      </c>
      <c r="C3109" s="728" t="s">
        <v>2683</v>
      </c>
      <c r="D3109" s="811" t="s">
        <v>5087</v>
      </c>
      <c r="E3109" s="812" t="s">
        <v>2721</v>
      </c>
      <c r="F3109" s="728" t="s">
        <v>2678</v>
      </c>
      <c r="G3109" s="728" t="s">
        <v>2888</v>
      </c>
      <c r="H3109" s="728" t="s">
        <v>568</v>
      </c>
      <c r="I3109" s="728" t="s">
        <v>2966</v>
      </c>
      <c r="J3109" s="728" t="s">
        <v>2890</v>
      </c>
      <c r="K3109" s="728" t="s">
        <v>2967</v>
      </c>
      <c r="L3109" s="729">
        <v>879.21</v>
      </c>
      <c r="M3109" s="729">
        <v>879.21</v>
      </c>
      <c r="N3109" s="728">
        <v>1</v>
      </c>
      <c r="O3109" s="813">
        <v>1</v>
      </c>
      <c r="P3109" s="729"/>
      <c r="Q3109" s="746">
        <v>0</v>
      </c>
      <c r="R3109" s="728"/>
      <c r="S3109" s="746">
        <v>0</v>
      </c>
      <c r="T3109" s="813"/>
      <c r="U3109" s="769">
        <v>0</v>
      </c>
    </row>
    <row r="3110" spans="1:21" ht="14.4" customHeight="1" x14ac:dyDescent="0.3">
      <c r="A3110" s="727">
        <v>32</v>
      </c>
      <c r="B3110" s="728" t="s">
        <v>2677</v>
      </c>
      <c r="C3110" s="728" t="s">
        <v>2683</v>
      </c>
      <c r="D3110" s="811" t="s">
        <v>5087</v>
      </c>
      <c r="E3110" s="812" t="s">
        <v>2721</v>
      </c>
      <c r="F3110" s="728" t="s">
        <v>2678</v>
      </c>
      <c r="G3110" s="728" t="s">
        <v>4332</v>
      </c>
      <c r="H3110" s="728" t="s">
        <v>568</v>
      </c>
      <c r="I3110" s="728" t="s">
        <v>4333</v>
      </c>
      <c r="J3110" s="728" t="s">
        <v>640</v>
      </c>
      <c r="K3110" s="728" t="s">
        <v>4334</v>
      </c>
      <c r="L3110" s="729">
        <v>0</v>
      </c>
      <c r="M3110" s="729">
        <v>0</v>
      </c>
      <c r="N3110" s="728">
        <v>1</v>
      </c>
      <c r="O3110" s="813">
        <v>0.5</v>
      </c>
      <c r="P3110" s="729">
        <v>0</v>
      </c>
      <c r="Q3110" s="746"/>
      <c r="R3110" s="728">
        <v>1</v>
      </c>
      <c r="S3110" s="746">
        <v>1</v>
      </c>
      <c r="T3110" s="813">
        <v>0.5</v>
      </c>
      <c r="U3110" s="769">
        <v>1</v>
      </c>
    </row>
    <row r="3111" spans="1:21" ht="14.4" customHeight="1" x14ac:dyDescent="0.3">
      <c r="A3111" s="727">
        <v>32</v>
      </c>
      <c r="B3111" s="728" t="s">
        <v>2677</v>
      </c>
      <c r="C3111" s="728" t="s">
        <v>2683</v>
      </c>
      <c r="D3111" s="811" t="s">
        <v>5087</v>
      </c>
      <c r="E3111" s="812" t="s">
        <v>2721</v>
      </c>
      <c r="F3111" s="728" t="s">
        <v>2678</v>
      </c>
      <c r="G3111" s="728" t="s">
        <v>2755</v>
      </c>
      <c r="H3111" s="728" t="s">
        <v>568</v>
      </c>
      <c r="I3111" s="728" t="s">
        <v>2821</v>
      </c>
      <c r="J3111" s="728" t="s">
        <v>1442</v>
      </c>
      <c r="K3111" s="728" t="s">
        <v>2822</v>
      </c>
      <c r="L3111" s="729">
        <v>98.75</v>
      </c>
      <c r="M3111" s="729">
        <v>98.75</v>
      </c>
      <c r="N3111" s="728">
        <v>1</v>
      </c>
      <c r="O3111" s="813">
        <v>0.5</v>
      </c>
      <c r="P3111" s="729"/>
      <c r="Q3111" s="746">
        <v>0</v>
      </c>
      <c r="R3111" s="728"/>
      <c r="S3111" s="746">
        <v>0</v>
      </c>
      <c r="T3111" s="813"/>
      <c r="U3111" s="769">
        <v>0</v>
      </c>
    </row>
    <row r="3112" spans="1:21" ht="14.4" customHeight="1" x14ac:dyDescent="0.3">
      <c r="A3112" s="727">
        <v>32</v>
      </c>
      <c r="B3112" s="728" t="s">
        <v>2677</v>
      </c>
      <c r="C3112" s="728" t="s">
        <v>2683</v>
      </c>
      <c r="D3112" s="811" t="s">
        <v>5087</v>
      </c>
      <c r="E3112" s="812" t="s">
        <v>2721</v>
      </c>
      <c r="F3112" s="728" t="s">
        <v>2678</v>
      </c>
      <c r="G3112" s="728" t="s">
        <v>3517</v>
      </c>
      <c r="H3112" s="728" t="s">
        <v>568</v>
      </c>
      <c r="I3112" s="728" t="s">
        <v>3982</v>
      </c>
      <c r="J3112" s="728" t="s">
        <v>3519</v>
      </c>
      <c r="K3112" s="728" t="s">
        <v>3520</v>
      </c>
      <c r="L3112" s="729">
        <v>0</v>
      </c>
      <c r="M3112" s="729">
        <v>0</v>
      </c>
      <c r="N3112" s="728">
        <v>1</v>
      </c>
      <c r="O3112" s="813">
        <v>1</v>
      </c>
      <c r="P3112" s="729"/>
      <c r="Q3112" s="746"/>
      <c r="R3112" s="728"/>
      <c r="S3112" s="746">
        <v>0</v>
      </c>
      <c r="T3112" s="813"/>
      <c r="U3112" s="769">
        <v>0</v>
      </c>
    </row>
    <row r="3113" spans="1:21" ht="14.4" customHeight="1" x14ac:dyDescent="0.3">
      <c r="A3113" s="727">
        <v>32</v>
      </c>
      <c r="B3113" s="728" t="s">
        <v>2677</v>
      </c>
      <c r="C3113" s="728" t="s">
        <v>2683</v>
      </c>
      <c r="D3113" s="811" t="s">
        <v>5087</v>
      </c>
      <c r="E3113" s="812" t="s">
        <v>2721</v>
      </c>
      <c r="F3113" s="728" t="s">
        <v>2678</v>
      </c>
      <c r="G3113" s="728" t="s">
        <v>3140</v>
      </c>
      <c r="H3113" s="728" t="s">
        <v>568</v>
      </c>
      <c r="I3113" s="728" t="s">
        <v>3141</v>
      </c>
      <c r="J3113" s="728" t="s">
        <v>1154</v>
      </c>
      <c r="K3113" s="728" t="s">
        <v>3142</v>
      </c>
      <c r="L3113" s="729">
        <v>111.07</v>
      </c>
      <c r="M3113" s="729">
        <v>333.21</v>
      </c>
      <c r="N3113" s="728">
        <v>3</v>
      </c>
      <c r="O3113" s="813">
        <v>0.5</v>
      </c>
      <c r="P3113" s="729">
        <v>333.21</v>
      </c>
      <c r="Q3113" s="746">
        <v>1</v>
      </c>
      <c r="R3113" s="728">
        <v>3</v>
      </c>
      <c r="S3113" s="746">
        <v>1</v>
      </c>
      <c r="T3113" s="813">
        <v>0.5</v>
      </c>
      <c r="U3113" s="769">
        <v>1</v>
      </c>
    </row>
    <row r="3114" spans="1:21" ht="14.4" customHeight="1" x14ac:dyDescent="0.3">
      <c r="A3114" s="727">
        <v>32</v>
      </c>
      <c r="B3114" s="728" t="s">
        <v>2677</v>
      </c>
      <c r="C3114" s="728" t="s">
        <v>2683</v>
      </c>
      <c r="D3114" s="811" t="s">
        <v>5087</v>
      </c>
      <c r="E3114" s="812" t="s">
        <v>2721</v>
      </c>
      <c r="F3114" s="728" t="s">
        <v>2678</v>
      </c>
      <c r="G3114" s="728" t="s">
        <v>2729</v>
      </c>
      <c r="H3114" s="728" t="s">
        <v>568</v>
      </c>
      <c r="I3114" s="728" t="s">
        <v>2730</v>
      </c>
      <c r="J3114" s="728" t="s">
        <v>2731</v>
      </c>
      <c r="K3114" s="728" t="s">
        <v>2732</v>
      </c>
      <c r="L3114" s="729">
        <v>88.76</v>
      </c>
      <c r="M3114" s="729">
        <v>1331.4</v>
      </c>
      <c r="N3114" s="728">
        <v>15</v>
      </c>
      <c r="O3114" s="813">
        <v>10</v>
      </c>
      <c r="P3114" s="729">
        <v>1065.1200000000001</v>
      </c>
      <c r="Q3114" s="746">
        <v>0.8</v>
      </c>
      <c r="R3114" s="728">
        <v>12</v>
      </c>
      <c r="S3114" s="746">
        <v>0.8</v>
      </c>
      <c r="T3114" s="813">
        <v>8.5</v>
      </c>
      <c r="U3114" s="769">
        <v>0.85</v>
      </c>
    </row>
    <row r="3115" spans="1:21" ht="14.4" customHeight="1" x14ac:dyDescent="0.3">
      <c r="A3115" s="727">
        <v>32</v>
      </c>
      <c r="B3115" s="728" t="s">
        <v>2677</v>
      </c>
      <c r="C3115" s="728" t="s">
        <v>2683</v>
      </c>
      <c r="D3115" s="811" t="s">
        <v>5087</v>
      </c>
      <c r="E3115" s="812" t="s">
        <v>2721</v>
      </c>
      <c r="F3115" s="728" t="s">
        <v>2678</v>
      </c>
      <c r="G3115" s="728" t="s">
        <v>2971</v>
      </c>
      <c r="H3115" s="728" t="s">
        <v>661</v>
      </c>
      <c r="I3115" s="728" t="s">
        <v>4721</v>
      </c>
      <c r="J3115" s="728" t="s">
        <v>2207</v>
      </c>
      <c r="K3115" s="728" t="s">
        <v>4722</v>
      </c>
      <c r="L3115" s="729">
        <v>118.54</v>
      </c>
      <c r="M3115" s="729">
        <v>118.54</v>
      </c>
      <c r="N3115" s="728">
        <v>1</v>
      </c>
      <c r="O3115" s="813">
        <v>1</v>
      </c>
      <c r="P3115" s="729"/>
      <c r="Q3115" s="746">
        <v>0</v>
      </c>
      <c r="R3115" s="728"/>
      <c r="S3115" s="746">
        <v>0</v>
      </c>
      <c r="T3115" s="813"/>
      <c r="U3115" s="769">
        <v>0</v>
      </c>
    </row>
    <row r="3116" spans="1:21" ht="14.4" customHeight="1" x14ac:dyDescent="0.3">
      <c r="A3116" s="727">
        <v>32</v>
      </c>
      <c r="B3116" s="728" t="s">
        <v>2677</v>
      </c>
      <c r="C3116" s="728" t="s">
        <v>2683</v>
      </c>
      <c r="D3116" s="811" t="s">
        <v>5087</v>
      </c>
      <c r="E3116" s="812" t="s">
        <v>2721</v>
      </c>
      <c r="F3116" s="728" t="s">
        <v>2678</v>
      </c>
      <c r="G3116" s="728" t="s">
        <v>4192</v>
      </c>
      <c r="H3116" s="728" t="s">
        <v>661</v>
      </c>
      <c r="I3116" s="728" t="s">
        <v>2175</v>
      </c>
      <c r="J3116" s="728" t="s">
        <v>2176</v>
      </c>
      <c r="K3116" s="728" t="s">
        <v>2177</v>
      </c>
      <c r="L3116" s="729">
        <v>15.19</v>
      </c>
      <c r="M3116" s="729">
        <v>15.19</v>
      </c>
      <c r="N3116" s="728">
        <v>1</v>
      </c>
      <c r="O3116" s="813">
        <v>0.5</v>
      </c>
      <c r="P3116" s="729"/>
      <c r="Q3116" s="746">
        <v>0</v>
      </c>
      <c r="R3116" s="728"/>
      <c r="S3116" s="746">
        <v>0</v>
      </c>
      <c r="T3116" s="813"/>
      <c r="U3116" s="769">
        <v>0</v>
      </c>
    </row>
    <row r="3117" spans="1:21" ht="14.4" customHeight="1" x14ac:dyDescent="0.3">
      <c r="A3117" s="727">
        <v>32</v>
      </c>
      <c r="B3117" s="728" t="s">
        <v>2677</v>
      </c>
      <c r="C3117" s="728" t="s">
        <v>2683</v>
      </c>
      <c r="D3117" s="811" t="s">
        <v>5087</v>
      </c>
      <c r="E3117" s="812" t="s">
        <v>2721</v>
      </c>
      <c r="F3117" s="728" t="s">
        <v>2678</v>
      </c>
      <c r="G3117" s="728" t="s">
        <v>3222</v>
      </c>
      <c r="H3117" s="728" t="s">
        <v>568</v>
      </c>
      <c r="I3117" s="728" t="s">
        <v>3223</v>
      </c>
      <c r="J3117" s="728" t="s">
        <v>1625</v>
      </c>
      <c r="K3117" s="728" t="s">
        <v>2156</v>
      </c>
      <c r="L3117" s="729">
        <v>38.56</v>
      </c>
      <c r="M3117" s="729">
        <v>38.56</v>
      </c>
      <c r="N3117" s="728">
        <v>1</v>
      </c>
      <c r="O3117" s="813">
        <v>0.5</v>
      </c>
      <c r="P3117" s="729">
        <v>38.56</v>
      </c>
      <c r="Q3117" s="746">
        <v>1</v>
      </c>
      <c r="R3117" s="728">
        <v>1</v>
      </c>
      <c r="S3117" s="746">
        <v>1</v>
      </c>
      <c r="T3117" s="813">
        <v>0.5</v>
      </c>
      <c r="U3117" s="769">
        <v>1</v>
      </c>
    </row>
    <row r="3118" spans="1:21" ht="14.4" customHeight="1" x14ac:dyDescent="0.3">
      <c r="A3118" s="727">
        <v>32</v>
      </c>
      <c r="B3118" s="728" t="s">
        <v>2677</v>
      </c>
      <c r="C3118" s="728" t="s">
        <v>2683</v>
      </c>
      <c r="D3118" s="811" t="s">
        <v>5087</v>
      </c>
      <c r="E3118" s="812" t="s">
        <v>2721</v>
      </c>
      <c r="F3118" s="728" t="s">
        <v>2678</v>
      </c>
      <c r="G3118" s="728" t="s">
        <v>4859</v>
      </c>
      <c r="H3118" s="728" t="s">
        <v>568</v>
      </c>
      <c r="I3118" s="728" t="s">
        <v>4921</v>
      </c>
      <c r="J3118" s="728" t="s">
        <v>4922</v>
      </c>
      <c r="K3118" s="728" t="s">
        <v>4923</v>
      </c>
      <c r="L3118" s="729">
        <v>0</v>
      </c>
      <c r="M3118" s="729">
        <v>0</v>
      </c>
      <c r="N3118" s="728">
        <v>1</v>
      </c>
      <c r="O3118" s="813">
        <v>0.5</v>
      </c>
      <c r="P3118" s="729">
        <v>0</v>
      </c>
      <c r="Q3118" s="746"/>
      <c r="R3118" s="728">
        <v>1</v>
      </c>
      <c r="S3118" s="746">
        <v>1</v>
      </c>
      <c r="T3118" s="813">
        <v>0.5</v>
      </c>
      <c r="U3118" s="769">
        <v>1</v>
      </c>
    </row>
    <row r="3119" spans="1:21" ht="14.4" customHeight="1" x14ac:dyDescent="0.3">
      <c r="A3119" s="727">
        <v>32</v>
      </c>
      <c r="B3119" s="728" t="s">
        <v>2677</v>
      </c>
      <c r="C3119" s="728" t="s">
        <v>2683</v>
      </c>
      <c r="D3119" s="811" t="s">
        <v>5087</v>
      </c>
      <c r="E3119" s="812" t="s">
        <v>2721</v>
      </c>
      <c r="F3119" s="728" t="s">
        <v>2678</v>
      </c>
      <c r="G3119" s="728" t="s">
        <v>2904</v>
      </c>
      <c r="H3119" s="728" t="s">
        <v>568</v>
      </c>
      <c r="I3119" s="728" t="s">
        <v>3231</v>
      </c>
      <c r="J3119" s="728" t="s">
        <v>2906</v>
      </c>
      <c r="K3119" s="728" t="s">
        <v>3232</v>
      </c>
      <c r="L3119" s="729">
        <v>58.52</v>
      </c>
      <c r="M3119" s="729">
        <v>58.52</v>
      </c>
      <c r="N3119" s="728">
        <v>1</v>
      </c>
      <c r="O3119" s="813">
        <v>0.5</v>
      </c>
      <c r="P3119" s="729"/>
      <c r="Q3119" s="746">
        <v>0</v>
      </c>
      <c r="R3119" s="728"/>
      <c r="S3119" s="746">
        <v>0</v>
      </c>
      <c r="T3119" s="813"/>
      <c r="U3119" s="769">
        <v>0</v>
      </c>
    </row>
    <row r="3120" spans="1:21" ht="14.4" customHeight="1" x14ac:dyDescent="0.3">
      <c r="A3120" s="727">
        <v>32</v>
      </c>
      <c r="B3120" s="728" t="s">
        <v>2677</v>
      </c>
      <c r="C3120" s="728" t="s">
        <v>2683</v>
      </c>
      <c r="D3120" s="811" t="s">
        <v>5087</v>
      </c>
      <c r="E3120" s="812" t="s">
        <v>2721</v>
      </c>
      <c r="F3120" s="728" t="s">
        <v>2678</v>
      </c>
      <c r="G3120" s="728" t="s">
        <v>2762</v>
      </c>
      <c r="H3120" s="728" t="s">
        <v>661</v>
      </c>
      <c r="I3120" s="728" t="s">
        <v>2763</v>
      </c>
      <c r="J3120" s="728" t="s">
        <v>895</v>
      </c>
      <c r="K3120" s="728" t="s">
        <v>2137</v>
      </c>
      <c r="L3120" s="729">
        <v>368.16</v>
      </c>
      <c r="M3120" s="729">
        <v>1472.64</v>
      </c>
      <c r="N3120" s="728">
        <v>4</v>
      </c>
      <c r="O3120" s="813">
        <v>2.5</v>
      </c>
      <c r="P3120" s="729">
        <v>1472.64</v>
      </c>
      <c r="Q3120" s="746">
        <v>1</v>
      </c>
      <c r="R3120" s="728">
        <v>4</v>
      </c>
      <c r="S3120" s="746">
        <v>1</v>
      </c>
      <c r="T3120" s="813">
        <v>2.5</v>
      </c>
      <c r="U3120" s="769">
        <v>1</v>
      </c>
    </row>
    <row r="3121" spans="1:21" ht="14.4" customHeight="1" x14ac:dyDescent="0.3">
      <c r="A3121" s="727">
        <v>32</v>
      </c>
      <c r="B3121" s="728" t="s">
        <v>2677</v>
      </c>
      <c r="C3121" s="728" t="s">
        <v>2683</v>
      </c>
      <c r="D3121" s="811" t="s">
        <v>5087</v>
      </c>
      <c r="E3121" s="812" t="s">
        <v>2721</v>
      </c>
      <c r="F3121" s="728" t="s">
        <v>2678</v>
      </c>
      <c r="G3121" s="728" t="s">
        <v>2762</v>
      </c>
      <c r="H3121" s="728" t="s">
        <v>661</v>
      </c>
      <c r="I3121" s="728" t="s">
        <v>2765</v>
      </c>
      <c r="J3121" s="728" t="s">
        <v>895</v>
      </c>
      <c r="K3121" s="728" t="s">
        <v>2139</v>
      </c>
      <c r="L3121" s="729">
        <v>736.33</v>
      </c>
      <c r="M3121" s="729">
        <v>1472.66</v>
      </c>
      <c r="N3121" s="728">
        <v>2</v>
      </c>
      <c r="O3121" s="813">
        <v>1</v>
      </c>
      <c r="P3121" s="729"/>
      <c r="Q3121" s="746">
        <v>0</v>
      </c>
      <c r="R3121" s="728"/>
      <c r="S3121" s="746">
        <v>0</v>
      </c>
      <c r="T3121" s="813"/>
      <c r="U3121" s="769">
        <v>0</v>
      </c>
    </row>
    <row r="3122" spans="1:21" ht="14.4" customHeight="1" x14ac:dyDescent="0.3">
      <c r="A3122" s="727">
        <v>32</v>
      </c>
      <c r="B3122" s="728" t="s">
        <v>2677</v>
      </c>
      <c r="C3122" s="728" t="s">
        <v>2683</v>
      </c>
      <c r="D3122" s="811" t="s">
        <v>5087</v>
      </c>
      <c r="E3122" s="812" t="s">
        <v>2721</v>
      </c>
      <c r="F3122" s="728" t="s">
        <v>2678</v>
      </c>
      <c r="G3122" s="728" t="s">
        <v>2762</v>
      </c>
      <c r="H3122" s="728" t="s">
        <v>661</v>
      </c>
      <c r="I3122" s="728" t="s">
        <v>2144</v>
      </c>
      <c r="J3122" s="728" t="s">
        <v>895</v>
      </c>
      <c r="K3122" s="728" t="s">
        <v>2145</v>
      </c>
      <c r="L3122" s="729">
        <v>923.74</v>
      </c>
      <c r="M3122" s="729">
        <v>1847.48</v>
      </c>
      <c r="N3122" s="728">
        <v>2</v>
      </c>
      <c r="O3122" s="813">
        <v>0.5</v>
      </c>
      <c r="P3122" s="729"/>
      <c r="Q3122" s="746">
        <v>0</v>
      </c>
      <c r="R3122" s="728"/>
      <c r="S3122" s="746">
        <v>0</v>
      </c>
      <c r="T3122" s="813"/>
      <c r="U3122" s="769">
        <v>0</v>
      </c>
    </row>
    <row r="3123" spans="1:21" ht="14.4" customHeight="1" x14ac:dyDescent="0.3">
      <c r="A3123" s="727">
        <v>32</v>
      </c>
      <c r="B3123" s="728" t="s">
        <v>2677</v>
      </c>
      <c r="C3123" s="728" t="s">
        <v>2683</v>
      </c>
      <c r="D3123" s="811" t="s">
        <v>5087</v>
      </c>
      <c r="E3123" s="812" t="s">
        <v>2721</v>
      </c>
      <c r="F3123" s="728" t="s">
        <v>2678</v>
      </c>
      <c r="G3123" s="728" t="s">
        <v>2762</v>
      </c>
      <c r="H3123" s="728" t="s">
        <v>661</v>
      </c>
      <c r="I3123" s="728" t="s">
        <v>3151</v>
      </c>
      <c r="J3123" s="728" t="s">
        <v>901</v>
      </c>
      <c r="K3123" s="728" t="s">
        <v>3152</v>
      </c>
      <c r="L3123" s="729">
        <v>2309.36</v>
      </c>
      <c r="M3123" s="729">
        <v>2309.36</v>
      </c>
      <c r="N3123" s="728">
        <v>1</v>
      </c>
      <c r="O3123" s="813">
        <v>0.5</v>
      </c>
      <c r="P3123" s="729"/>
      <c r="Q3123" s="746">
        <v>0</v>
      </c>
      <c r="R3123" s="728"/>
      <c r="S3123" s="746">
        <v>0</v>
      </c>
      <c r="T3123" s="813"/>
      <c r="U3123" s="769">
        <v>0</v>
      </c>
    </row>
    <row r="3124" spans="1:21" ht="14.4" customHeight="1" x14ac:dyDescent="0.3">
      <c r="A3124" s="727">
        <v>32</v>
      </c>
      <c r="B3124" s="728" t="s">
        <v>2677</v>
      </c>
      <c r="C3124" s="728" t="s">
        <v>2683</v>
      </c>
      <c r="D3124" s="811" t="s">
        <v>5087</v>
      </c>
      <c r="E3124" s="812" t="s">
        <v>2721</v>
      </c>
      <c r="F3124" s="728" t="s">
        <v>2678</v>
      </c>
      <c r="G3124" s="728" t="s">
        <v>3753</v>
      </c>
      <c r="H3124" s="728" t="s">
        <v>568</v>
      </c>
      <c r="I3124" s="728" t="s">
        <v>3754</v>
      </c>
      <c r="J3124" s="728" t="s">
        <v>3755</v>
      </c>
      <c r="K3124" s="728" t="s">
        <v>2909</v>
      </c>
      <c r="L3124" s="729">
        <v>155.24</v>
      </c>
      <c r="M3124" s="729">
        <v>620.96</v>
      </c>
      <c r="N3124" s="728">
        <v>4</v>
      </c>
      <c r="O3124" s="813">
        <v>1</v>
      </c>
      <c r="P3124" s="729">
        <v>310.48</v>
      </c>
      <c r="Q3124" s="746">
        <v>0.5</v>
      </c>
      <c r="R3124" s="728">
        <v>2</v>
      </c>
      <c r="S3124" s="746">
        <v>0.5</v>
      </c>
      <c r="T3124" s="813">
        <v>0.5</v>
      </c>
      <c r="U3124" s="769">
        <v>0.5</v>
      </c>
    </row>
    <row r="3125" spans="1:21" ht="14.4" customHeight="1" x14ac:dyDescent="0.3">
      <c r="A3125" s="727">
        <v>32</v>
      </c>
      <c r="B3125" s="728" t="s">
        <v>2677</v>
      </c>
      <c r="C3125" s="728" t="s">
        <v>2683</v>
      </c>
      <c r="D3125" s="811" t="s">
        <v>5087</v>
      </c>
      <c r="E3125" s="812" t="s">
        <v>2721</v>
      </c>
      <c r="F3125" s="728" t="s">
        <v>2678</v>
      </c>
      <c r="G3125" s="728" t="s">
        <v>2767</v>
      </c>
      <c r="H3125" s="728" t="s">
        <v>661</v>
      </c>
      <c r="I3125" s="728" t="s">
        <v>2296</v>
      </c>
      <c r="J3125" s="728" t="s">
        <v>694</v>
      </c>
      <c r="K3125" s="728" t="s">
        <v>2297</v>
      </c>
      <c r="L3125" s="729">
        <v>48.42</v>
      </c>
      <c r="M3125" s="729">
        <v>96.84</v>
      </c>
      <c r="N3125" s="728">
        <v>2</v>
      </c>
      <c r="O3125" s="813">
        <v>1.5</v>
      </c>
      <c r="P3125" s="729">
        <v>48.42</v>
      </c>
      <c r="Q3125" s="746">
        <v>0.5</v>
      </c>
      <c r="R3125" s="728">
        <v>1</v>
      </c>
      <c r="S3125" s="746">
        <v>0.5</v>
      </c>
      <c r="T3125" s="813">
        <v>0.5</v>
      </c>
      <c r="U3125" s="769">
        <v>0.33333333333333331</v>
      </c>
    </row>
    <row r="3126" spans="1:21" ht="14.4" customHeight="1" x14ac:dyDescent="0.3">
      <c r="A3126" s="727">
        <v>32</v>
      </c>
      <c r="B3126" s="728" t="s">
        <v>2677</v>
      </c>
      <c r="C3126" s="728" t="s">
        <v>2683</v>
      </c>
      <c r="D3126" s="811" t="s">
        <v>5087</v>
      </c>
      <c r="E3126" s="812" t="s">
        <v>2721</v>
      </c>
      <c r="F3126" s="728" t="s">
        <v>2678</v>
      </c>
      <c r="G3126" s="728" t="s">
        <v>4924</v>
      </c>
      <c r="H3126" s="728" t="s">
        <v>568</v>
      </c>
      <c r="I3126" s="728" t="s">
        <v>4925</v>
      </c>
      <c r="J3126" s="728" t="s">
        <v>4926</v>
      </c>
      <c r="K3126" s="728" t="s">
        <v>4927</v>
      </c>
      <c r="L3126" s="729">
        <v>168.9</v>
      </c>
      <c r="M3126" s="729">
        <v>168.9</v>
      </c>
      <c r="N3126" s="728">
        <v>1</v>
      </c>
      <c r="O3126" s="813">
        <v>1</v>
      </c>
      <c r="P3126" s="729"/>
      <c r="Q3126" s="746">
        <v>0</v>
      </c>
      <c r="R3126" s="728"/>
      <c r="S3126" s="746">
        <v>0</v>
      </c>
      <c r="T3126" s="813"/>
      <c r="U3126" s="769">
        <v>0</v>
      </c>
    </row>
    <row r="3127" spans="1:21" ht="14.4" customHeight="1" x14ac:dyDescent="0.3">
      <c r="A3127" s="727">
        <v>32</v>
      </c>
      <c r="B3127" s="728" t="s">
        <v>2677</v>
      </c>
      <c r="C3127" s="728" t="s">
        <v>2683</v>
      </c>
      <c r="D3127" s="811" t="s">
        <v>5087</v>
      </c>
      <c r="E3127" s="812" t="s">
        <v>2721</v>
      </c>
      <c r="F3127" s="728" t="s">
        <v>2678</v>
      </c>
      <c r="G3127" s="728" t="s">
        <v>2768</v>
      </c>
      <c r="H3127" s="728" t="s">
        <v>568</v>
      </c>
      <c r="I3127" s="728" t="s">
        <v>2919</v>
      </c>
      <c r="J3127" s="728" t="s">
        <v>934</v>
      </c>
      <c r="K3127" s="728" t="s">
        <v>2839</v>
      </c>
      <c r="L3127" s="729">
        <v>301.2</v>
      </c>
      <c r="M3127" s="729">
        <v>301.2</v>
      </c>
      <c r="N3127" s="728">
        <v>1</v>
      </c>
      <c r="O3127" s="813">
        <v>1</v>
      </c>
      <c r="P3127" s="729">
        <v>301.2</v>
      </c>
      <c r="Q3127" s="746">
        <v>1</v>
      </c>
      <c r="R3127" s="728">
        <v>1</v>
      </c>
      <c r="S3127" s="746">
        <v>1</v>
      </c>
      <c r="T3127" s="813">
        <v>1</v>
      </c>
      <c r="U3127" s="769">
        <v>1</v>
      </c>
    </row>
    <row r="3128" spans="1:21" ht="14.4" customHeight="1" x14ac:dyDescent="0.3">
      <c r="A3128" s="727">
        <v>32</v>
      </c>
      <c r="B3128" s="728" t="s">
        <v>2677</v>
      </c>
      <c r="C3128" s="728" t="s">
        <v>2683</v>
      </c>
      <c r="D3128" s="811" t="s">
        <v>5087</v>
      </c>
      <c r="E3128" s="812" t="s">
        <v>2721</v>
      </c>
      <c r="F3128" s="728" t="s">
        <v>2678</v>
      </c>
      <c r="G3128" s="728" t="s">
        <v>2768</v>
      </c>
      <c r="H3128" s="728" t="s">
        <v>568</v>
      </c>
      <c r="I3128" s="728" t="s">
        <v>4009</v>
      </c>
      <c r="J3128" s="728" t="s">
        <v>3690</v>
      </c>
      <c r="K3128" s="728" t="s">
        <v>4010</v>
      </c>
      <c r="L3128" s="729">
        <v>0</v>
      </c>
      <c r="M3128" s="729">
        <v>0</v>
      </c>
      <c r="N3128" s="728">
        <v>1</v>
      </c>
      <c r="O3128" s="813">
        <v>0.5</v>
      </c>
      <c r="P3128" s="729">
        <v>0</v>
      </c>
      <c r="Q3128" s="746"/>
      <c r="R3128" s="728">
        <v>1</v>
      </c>
      <c r="S3128" s="746">
        <v>1</v>
      </c>
      <c r="T3128" s="813">
        <v>0.5</v>
      </c>
      <c r="U3128" s="769">
        <v>1</v>
      </c>
    </row>
    <row r="3129" spans="1:21" ht="14.4" customHeight="1" x14ac:dyDescent="0.3">
      <c r="A3129" s="727">
        <v>32</v>
      </c>
      <c r="B3129" s="728" t="s">
        <v>2677</v>
      </c>
      <c r="C3129" s="728" t="s">
        <v>2683</v>
      </c>
      <c r="D3129" s="811" t="s">
        <v>5087</v>
      </c>
      <c r="E3129" s="812" t="s">
        <v>2721</v>
      </c>
      <c r="F3129" s="728" t="s">
        <v>2678</v>
      </c>
      <c r="G3129" s="728" t="s">
        <v>2768</v>
      </c>
      <c r="H3129" s="728" t="s">
        <v>568</v>
      </c>
      <c r="I3129" s="728" t="s">
        <v>3689</v>
      </c>
      <c r="J3129" s="728" t="s">
        <v>3690</v>
      </c>
      <c r="K3129" s="728" t="s">
        <v>3691</v>
      </c>
      <c r="L3129" s="729">
        <v>201.73</v>
      </c>
      <c r="M3129" s="729">
        <v>201.73</v>
      </c>
      <c r="N3129" s="728">
        <v>1</v>
      </c>
      <c r="O3129" s="813">
        <v>0.5</v>
      </c>
      <c r="P3129" s="729">
        <v>201.73</v>
      </c>
      <c r="Q3129" s="746">
        <v>1</v>
      </c>
      <c r="R3129" s="728">
        <v>1</v>
      </c>
      <c r="S3129" s="746">
        <v>1</v>
      </c>
      <c r="T3129" s="813">
        <v>0.5</v>
      </c>
      <c r="U3129" s="769">
        <v>1</v>
      </c>
    </row>
    <row r="3130" spans="1:21" ht="14.4" customHeight="1" x14ac:dyDescent="0.3">
      <c r="A3130" s="727">
        <v>32</v>
      </c>
      <c r="B3130" s="728" t="s">
        <v>2677</v>
      </c>
      <c r="C3130" s="728" t="s">
        <v>2683</v>
      </c>
      <c r="D3130" s="811" t="s">
        <v>5087</v>
      </c>
      <c r="E3130" s="812" t="s">
        <v>2721</v>
      </c>
      <c r="F3130" s="728" t="s">
        <v>2678</v>
      </c>
      <c r="G3130" s="728" t="s">
        <v>2768</v>
      </c>
      <c r="H3130" s="728" t="s">
        <v>568</v>
      </c>
      <c r="I3130" s="728" t="s">
        <v>4928</v>
      </c>
      <c r="J3130" s="728" t="s">
        <v>3690</v>
      </c>
      <c r="K3130" s="728" t="s">
        <v>2770</v>
      </c>
      <c r="L3130" s="729">
        <v>57.64</v>
      </c>
      <c r="M3130" s="729">
        <v>115.28</v>
      </c>
      <c r="N3130" s="728">
        <v>2</v>
      </c>
      <c r="O3130" s="813">
        <v>0.5</v>
      </c>
      <c r="P3130" s="729">
        <v>115.28</v>
      </c>
      <c r="Q3130" s="746">
        <v>1</v>
      </c>
      <c r="R3130" s="728">
        <v>2</v>
      </c>
      <c r="S3130" s="746">
        <v>1</v>
      </c>
      <c r="T3130" s="813">
        <v>0.5</v>
      </c>
      <c r="U3130" s="769">
        <v>1</v>
      </c>
    </row>
    <row r="3131" spans="1:21" ht="14.4" customHeight="1" x14ac:dyDescent="0.3">
      <c r="A3131" s="727">
        <v>32</v>
      </c>
      <c r="B3131" s="728" t="s">
        <v>2677</v>
      </c>
      <c r="C3131" s="728" t="s">
        <v>2683</v>
      </c>
      <c r="D3131" s="811" t="s">
        <v>5087</v>
      </c>
      <c r="E3131" s="812" t="s">
        <v>2721</v>
      </c>
      <c r="F3131" s="728" t="s">
        <v>2678</v>
      </c>
      <c r="G3131" s="728" t="s">
        <v>2768</v>
      </c>
      <c r="H3131" s="728" t="s">
        <v>568</v>
      </c>
      <c r="I3131" s="728" t="s">
        <v>2838</v>
      </c>
      <c r="J3131" s="728" t="s">
        <v>934</v>
      </c>
      <c r="K3131" s="728" t="s">
        <v>2839</v>
      </c>
      <c r="L3131" s="729">
        <v>185.26</v>
      </c>
      <c r="M3131" s="729">
        <v>185.26</v>
      </c>
      <c r="N3131" s="728">
        <v>1</v>
      </c>
      <c r="O3131" s="813">
        <v>0.5</v>
      </c>
      <c r="P3131" s="729">
        <v>185.26</v>
      </c>
      <c r="Q3131" s="746">
        <v>1</v>
      </c>
      <c r="R3131" s="728">
        <v>1</v>
      </c>
      <c r="S3131" s="746">
        <v>1</v>
      </c>
      <c r="T3131" s="813">
        <v>0.5</v>
      </c>
      <c r="U3131" s="769">
        <v>1</v>
      </c>
    </row>
    <row r="3132" spans="1:21" ht="14.4" customHeight="1" x14ac:dyDescent="0.3">
      <c r="A3132" s="727">
        <v>32</v>
      </c>
      <c r="B3132" s="728" t="s">
        <v>2677</v>
      </c>
      <c r="C3132" s="728" t="s">
        <v>2683</v>
      </c>
      <c r="D3132" s="811" t="s">
        <v>5087</v>
      </c>
      <c r="E3132" s="812" t="s">
        <v>2721</v>
      </c>
      <c r="F3132" s="728" t="s">
        <v>2678</v>
      </c>
      <c r="G3132" s="728" t="s">
        <v>2768</v>
      </c>
      <c r="H3132" s="728" t="s">
        <v>568</v>
      </c>
      <c r="I3132" s="728" t="s">
        <v>3153</v>
      </c>
      <c r="J3132" s="728" t="s">
        <v>934</v>
      </c>
      <c r="K3132" s="728" t="s">
        <v>3154</v>
      </c>
      <c r="L3132" s="729">
        <v>46.85</v>
      </c>
      <c r="M3132" s="729">
        <v>46.85</v>
      </c>
      <c r="N3132" s="728">
        <v>1</v>
      </c>
      <c r="O3132" s="813">
        <v>0.5</v>
      </c>
      <c r="P3132" s="729">
        <v>46.85</v>
      </c>
      <c r="Q3132" s="746">
        <v>1</v>
      </c>
      <c r="R3132" s="728">
        <v>1</v>
      </c>
      <c r="S3132" s="746">
        <v>1</v>
      </c>
      <c r="T3132" s="813">
        <v>0.5</v>
      </c>
      <c r="U3132" s="769">
        <v>1</v>
      </c>
    </row>
    <row r="3133" spans="1:21" ht="14.4" customHeight="1" x14ac:dyDescent="0.3">
      <c r="A3133" s="727">
        <v>32</v>
      </c>
      <c r="B3133" s="728" t="s">
        <v>2677</v>
      </c>
      <c r="C3133" s="728" t="s">
        <v>2683</v>
      </c>
      <c r="D3133" s="811" t="s">
        <v>5087</v>
      </c>
      <c r="E3133" s="812" t="s">
        <v>2721</v>
      </c>
      <c r="F3133" s="728" t="s">
        <v>2678</v>
      </c>
      <c r="G3133" s="728" t="s">
        <v>2768</v>
      </c>
      <c r="H3133" s="728" t="s">
        <v>568</v>
      </c>
      <c r="I3133" s="728" t="s">
        <v>3233</v>
      </c>
      <c r="J3133" s="728" t="s">
        <v>934</v>
      </c>
      <c r="K3133" s="728" t="s">
        <v>2839</v>
      </c>
      <c r="L3133" s="729">
        <v>301.2</v>
      </c>
      <c r="M3133" s="729">
        <v>903.59999999999991</v>
      </c>
      <c r="N3133" s="728">
        <v>3</v>
      </c>
      <c r="O3133" s="813">
        <v>2</v>
      </c>
      <c r="P3133" s="729">
        <v>602.4</v>
      </c>
      <c r="Q3133" s="746">
        <v>0.66666666666666674</v>
      </c>
      <c r="R3133" s="728">
        <v>2</v>
      </c>
      <c r="S3133" s="746">
        <v>0.66666666666666663</v>
      </c>
      <c r="T3133" s="813">
        <v>1</v>
      </c>
      <c r="U3133" s="769">
        <v>0.5</v>
      </c>
    </row>
    <row r="3134" spans="1:21" ht="14.4" customHeight="1" x14ac:dyDescent="0.3">
      <c r="A3134" s="727">
        <v>32</v>
      </c>
      <c r="B3134" s="728" t="s">
        <v>2677</v>
      </c>
      <c r="C3134" s="728" t="s">
        <v>2683</v>
      </c>
      <c r="D3134" s="811" t="s">
        <v>5087</v>
      </c>
      <c r="E3134" s="812" t="s">
        <v>2721</v>
      </c>
      <c r="F3134" s="728" t="s">
        <v>2678</v>
      </c>
      <c r="G3134" s="728" t="s">
        <v>2771</v>
      </c>
      <c r="H3134" s="728" t="s">
        <v>661</v>
      </c>
      <c r="I3134" s="728" t="s">
        <v>3022</v>
      </c>
      <c r="J3134" s="728" t="s">
        <v>2105</v>
      </c>
      <c r="K3134" s="728" t="s">
        <v>2844</v>
      </c>
      <c r="L3134" s="729">
        <v>28.81</v>
      </c>
      <c r="M3134" s="729">
        <v>28.81</v>
      </c>
      <c r="N3134" s="728">
        <v>1</v>
      </c>
      <c r="O3134" s="813">
        <v>1</v>
      </c>
      <c r="P3134" s="729">
        <v>28.81</v>
      </c>
      <c r="Q3134" s="746">
        <v>1</v>
      </c>
      <c r="R3134" s="728">
        <v>1</v>
      </c>
      <c r="S3134" s="746">
        <v>1</v>
      </c>
      <c r="T3134" s="813">
        <v>1</v>
      </c>
      <c r="U3134" s="769">
        <v>1</v>
      </c>
    </row>
    <row r="3135" spans="1:21" ht="14.4" customHeight="1" x14ac:dyDescent="0.3">
      <c r="A3135" s="727">
        <v>32</v>
      </c>
      <c r="B3135" s="728" t="s">
        <v>2677</v>
      </c>
      <c r="C3135" s="728" t="s">
        <v>2683</v>
      </c>
      <c r="D3135" s="811" t="s">
        <v>5087</v>
      </c>
      <c r="E3135" s="812" t="s">
        <v>2721</v>
      </c>
      <c r="F3135" s="728" t="s">
        <v>2678</v>
      </c>
      <c r="G3135" s="728" t="s">
        <v>2771</v>
      </c>
      <c r="H3135" s="728" t="s">
        <v>661</v>
      </c>
      <c r="I3135" s="728" t="s">
        <v>2920</v>
      </c>
      <c r="J3135" s="728" t="s">
        <v>2105</v>
      </c>
      <c r="K3135" s="728" t="s">
        <v>2921</v>
      </c>
      <c r="L3135" s="729">
        <v>0</v>
      </c>
      <c r="M3135" s="729">
        <v>0</v>
      </c>
      <c r="N3135" s="728">
        <v>2</v>
      </c>
      <c r="O3135" s="813">
        <v>1</v>
      </c>
      <c r="P3135" s="729">
        <v>0</v>
      </c>
      <c r="Q3135" s="746"/>
      <c r="R3135" s="728">
        <v>2</v>
      </c>
      <c r="S3135" s="746">
        <v>1</v>
      </c>
      <c r="T3135" s="813">
        <v>1</v>
      </c>
      <c r="U3135" s="769">
        <v>1</v>
      </c>
    </row>
    <row r="3136" spans="1:21" ht="14.4" customHeight="1" x14ac:dyDescent="0.3">
      <c r="A3136" s="727">
        <v>32</v>
      </c>
      <c r="B3136" s="728" t="s">
        <v>2677</v>
      </c>
      <c r="C3136" s="728" t="s">
        <v>2683</v>
      </c>
      <c r="D3136" s="811" t="s">
        <v>5087</v>
      </c>
      <c r="E3136" s="812" t="s">
        <v>2721</v>
      </c>
      <c r="F3136" s="728" t="s">
        <v>2678</v>
      </c>
      <c r="G3136" s="728" t="s">
        <v>2771</v>
      </c>
      <c r="H3136" s="728" t="s">
        <v>661</v>
      </c>
      <c r="I3136" s="728" t="s">
        <v>2922</v>
      </c>
      <c r="J3136" s="728" t="s">
        <v>2105</v>
      </c>
      <c r="K3136" s="728" t="s">
        <v>2923</v>
      </c>
      <c r="L3136" s="729">
        <v>301.2</v>
      </c>
      <c r="M3136" s="729">
        <v>301.2</v>
      </c>
      <c r="N3136" s="728">
        <v>1</v>
      </c>
      <c r="O3136" s="813">
        <v>1</v>
      </c>
      <c r="P3136" s="729">
        <v>301.2</v>
      </c>
      <c r="Q3136" s="746">
        <v>1</v>
      </c>
      <c r="R3136" s="728">
        <v>1</v>
      </c>
      <c r="S3136" s="746">
        <v>1</v>
      </c>
      <c r="T3136" s="813">
        <v>1</v>
      </c>
      <c r="U3136" s="769">
        <v>1</v>
      </c>
    </row>
    <row r="3137" spans="1:21" ht="14.4" customHeight="1" x14ac:dyDescent="0.3">
      <c r="A3137" s="727">
        <v>32</v>
      </c>
      <c r="B3137" s="728" t="s">
        <v>2677</v>
      </c>
      <c r="C3137" s="728" t="s">
        <v>2683</v>
      </c>
      <c r="D3137" s="811" t="s">
        <v>5087</v>
      </c>
      <c r="E3137" s="812" t="s">
        <v>2721</v>
      </c>
      <c r="F3137" s="728" t="s">
        <v>2678</v>
      </c>
      <c r="G3137" s="728" t="s">
        <v>2771</v>
      </c>
      <c r="H3137" s="728" t="s">
        <v>661</v>
      </c>
      <c r="I3137" s="728" t="s">
        <v>2104</v>
      </c>
      <c r="J3137" s="728" t="s">
        <v>2105</v>
      </c>
      <c r="K3137" s="728" t="s">
        <v>2106</v>
      </c>
      <c r="L3137" s="729">
        <v>57.64</v>
      </c>
      <c r="M3137" s="729">
        <v>57.64</v>
      </c>
      <c r="N3137" s="728">
        <v>1</v>
      </c>
      <c r="O3137" s="813">
        <v>1</v>
      </c>
      <c r="P3137" s="729">
        <v>57.64</v>
      </c>
      <c r="Q3137" s="746">
        <v>1</v>
      </c>
      <c r="R3137" s="728">
        <v>1</v>
      </c>
      <c r="S3137" s="746">
        <v>1</v>
      </c>
      <c r="T3137" s="813">
        <v>1</v>
      </c>
      <c r="U3137" s="769">
        <v>1</v>
      </c>
    </row>
    <row r="3138" spans="1:21" ht="14.4" customHeight="1" x14ac:dyDescent="0.3">
      <c r="A3138" s="727">
        <v>32</v>
      </c>
      <c r="B3138" s="728" t="s">
        <v>2677</v>
      </c>
      <c r="C3138" s="728" t="s">
        <v>2683</v>
      </c>
      <c r="D3138" s="811" t="s">
        <v>5087</v>
      </c>
      <c r="E3138" s="812" t="s">
        <v>2721</v>
      </c>
      <c r="F3138" s="728" t="s">
        <v>2678</v>
      </c>
      <c r="G3138" s="728" t="s">
        <v>3085</v>
      </c>
      <c r="H3138" s="728" t="s">
        <v>568</v>
      </c>
      <c r="I3138" s="728" t="s">
        <v>4929</v>
      </c>
      <c r="J3138" s="728" t="s">
        <v>3087</v>
      </c>
      <c r="K3138" s="728" t="s">
        <v>3764</v>
      </c>
      <c r="L3138" s="729">
        <v>0</v>
      </c>
      <c r="M3138" s="729">
        <v>0</v>
      </c>
      <c r="N3138" s="728">
        <v>1</v>
      </c>
      <c r="O3138" s="813">
        <v>0.5</v>
      </c>
      <c r="P3138" s="729">
        <v>0</v>
      </c>
      <c r="Q3138" s="746"/>
      <c r="R3138" s="728">
        <v>1</v>
      </c>
      <c r="S3138" s="746">
        <v>1</v>
      </c>
      <c r="T3138" s="813">
        <v>0.5</v>
      </c>
      <c r="U3138" s="769">
        <v>1</v>
      </c>
    </row>
    <row r="3139" spans="1:21" ht="14.4" customHeight="1" x14ac:dyDescent="0.3">
      <c r="A3139" s="727">
        <v>32</v>
      </c>
      <c r="B3139" s="728" t="s">
        <v>2677</v>
      </c>
      <c r="C3139" s="728" t="s">
        <v>2683</v>
      </c>
      <c r="D3139" s="811" t="s">
        <v>5087</v>
      </c>
      <c r="E3139" s="812" t="s">
        <v>2721</v>
      </c>
      <c r="F3139" s="728" t="s">
        <v>2678</v>
      </c>
      <c r="G3139" s="728" t="s">
        <v>2848</v>
      </c>
      <c r="H3139" s="728" t="s">
        <v>661</v>
      </c>
      <c r="I3139" s="728" t="s">
        <v>2164</v>
      </c>
      <c r="J3139" s="728" t="s">
        <v>1167</v>
      </c>
      <c r="K3139" s="728" t="s">
        <v>2165</v>
      </c>
      <c r="L3139" s="729">
        <v>144.81</v>
      </c>
      <c r="M3139" s="729">
        <v>144.81</v>
      </c>
      <c r="N3139" s="728">
        <v>1</v>
      </c>
      <c r="O3139" s="813">
        <v>1</v>
      </c>
      <c r="P3139" s="729">
        <v>144.81</v>
      </c>
      <c r="Q3139" s="746">
        <v>1</v>
      </c>
      <c r="R3139" s="728">
        <v>1</v>
      </c>
      <c r="S3139" s="746">
        <v>1</v>
      </c>
      <c r="T3139" s="813">
        <v>1</v>
      </c>
      <c r="U3139" s="769">
        <v>1</v>
      </c>
    </row>
    <row r="3140" spans="1:21" ht="14.4" customHeight="1" x14ac:dyDescent="0.3">
      <c r="A3140" s="727">
        <v>32</v>
      </c>
      <c r="B3140" s="728" t="s">
        <v>2677</v>
      </c>
      <c r="C3140" s="728" t="s">
        <v>2683</v>
      </c>
      <c r="D3140" s="811" t="s">
        <v>5087</v>
      </c>
      <c r="E3140" s="812" t="s">
        <v>2721</v>
      </c>
      <c r="F3140" s="728" t="s">
        <v>2678</v>
      </c>
      <c r="G3140" s="728" t="s">
        <v>2852</v>
      </c>
      <c r="H3140" s="728" t="s">
        <v>661</v>
      </c>
      <c r="I3140" s="728" t="s">
        <v>3555</v>
      </c>
      <c r="J3140" s="728" t="s">
        <v>3556</v>
      </c>
      <c r="K3140" s="728" t="s">
        <v>3554</v>
      </c>
      <c r="L3140" s="729">
        <v>194.26</v>
      </c>
      <c r="M3140" s="729">
        <v>1165.56</v>
      </c>
      <c r="N3140" s="728">
        <v>6</v>
      </c>
      <c r="O3140" s="813">
        <v>1</v>
      </c>
      <c r="P3140" s="729">
        <v>1165.56</v>
      </c>
      <c r="Q3140" s="746">
        <v>1</v>
      </c>
      <c r="R3140" s="728">
        <v>6</v>
      </c>
      <c r="S3140" s="746">
        <v>1</v>
      </c>
      <c r="T3140" s="813">
        <v>1</v>
      </c>
      <c r="U3140" s="769">
        <v>1</v>
      </c>
    </row>
    <row r="3141" spans="1:21" ht="14.4" customHeight="1" x14ac:dyDescent="0.3">
      <c r="A3141" s="727">
        <v>32</v>
      </c>
      <c r="B3141" s="728" t="s">
        <v>2677</v>
      </c>
      <c r="C3141" s="728" t="s">
        <v>2683</v>
      </c>
      <c r="D3141" s="811" t="s">
        <v>5087</v>
      </c>
      <c r="E3141" s="812" t="s">
        <v>2721</v>
      </c>
      <c r="F3141" s="728" t="s">
        <v>2678</v>
      </c>
      <c r="G3141" s="728" t="s">
        <v>2773</v>
      </c>
      <c r="H3141" s="728" t="s">
        <v>568</v>
      </c>
      <c r="I3141" s="728" t="s">
        <v>2855</v>
      </c>
      <c r="J3141" s="728" t="s">
        <v>2856</v>
      </c>
      <c r="K3141" s="728" t="s">
        <v>2857</v>
      </c>
      <c r="L3141" s="729">
        <v>21.92</v>
      </c>
      <c r="M3141" s="729">
        <v>131.52000000000001</v>
      </c>
      <c r="N3141" s="728">
        <v>6</v>
      </c>
      <c r="O3141" s="813">
        <v>1.5</v>
      </c>
      <c r="P3141" s="729">
        <v>131.52000000000001</v>
      </c>
      <c r="Q3141" s="746">
        <v>1</v>
      </c>
      <c r="R3141" s="728">
        <v>6</v>
      </c>
      <c r="S3141" s="746">
        <v>1</v>
      </c>
      <c r="T3141" s="813">
        <v>1.5</v>
      </c>
      <c r="U3141" s="769">
        <v>1</v>
      </c>
    </row>
    <row r="3142" spans="1:21" ht="14.4" customHeight="1" x14ac:dyDescent="0.3">
      <c r="A3142" s="727">
        <v>32</v>
      </c>
      <c r="B3142" s="728" t="s">
        <v>2677</v>
      </c>
      <c r="C3142" s="728" t="s">
        <v>2683</v>
      </c>
      <c r="D3142" s="811" t="s">
        <v>5087</v>
      </c>
      <c r="E3142" s="812" t="s">
        <v>2721</v>
      </c>
      <c r="F3142" s="728" t="s">
        <v>2678</v>
      </c>
      <c r="G3142" s="728" t="s">
        <v>2773</v>
      </c>
      <c r="H3142" s="728" t="s">
        <v>568</v>
      </c>
      <c r="I3142" s="728" t="s">
        <v>2855</v>
      </c>
      <c r="J3142" s="728" t="s">
        <v>2856</v>
      </c>
      <c r="K3142" s="728" t="s">
        <v>2857</v>
      </c>
      <c r="L3142" s="729">
        <v>24.78</v>
      </c>
      <c r="M3142" s="729">
        <v>247.8</v>
      </c>
      <c r="N3142" s="728">
        <v>10</v>
      </c>
      <c r="O3142" s="813">
        <v>3</v>
      </c>
      <c r="P3142" s="729">
        <v>247.8</v>
      </c>
      <c r="Q3142" s="746">
        <v>1</v>
      </c>
      <c r="R3142" s="728">
        <v>10</v>
      </c>
      <c r="S3142" s="746">
        <v>1</v>
      </c>
      <c r="T3142" s="813">
        <v>3</v>
      </c>
      <c r="U3142" s="769">
        <v>1</v>
      </c>
    </row>
    <row r="3143" spans="1:21" ht="14.4" customHeight="1" x14ac:dyDescent="0.3">
      <c r="A3143" s="727">
        <v>32</v>
      </c>
      <c r="B3143" s="728" t="s">
        <v>2677</v>
      </c>
      <c r="C3143" s="728" t="s">
        <v>2683</v>
      </c>
      <c r="D3143" s="811" t="s">
        <v>5087</v>
      </c>
      <c r="E3143" s="812" t="s">
        <v>2721</v>
      </c>
      <c r="F3143" s="728" t="s">
        <v>2678</v>
      </c>
      <c r="G3143" s="728" t="s">
        <v>2773</v>
      </c>
      <c r="H3143" s="728" t="s">
        <v>568</v>
      </c>
      <c r="I3143" s="728" t="s">
        <v>2774</v>
      </c>
      <c r="J3143" s="728" t="s">
        <v>2775</v>
      </c>
      <c r="K3143" s="728" t="s">
        <v>2776</v>
      </c>
      <c r="L3143" s="729">
        <v>99.11</v>
      </c>
      <c r="M3143" s="729">
        <v>99.11</v>
      </c>
      <c r="N3143" s="728">
        <v>1</v>
      </c>
      <c r="O3143" s="813">
        <v>0.5</v>
      </c>
      <c r="P3143" s="729">
        <v>99.11</v>
      </c>
      <c r="Q3143" s="746">
        <v>1</v>
      </c>
      <c r="R3143" s="728">
        <v>1</v>
      </c>
      <c r="S3143" s="746">
        <v>1</v>
      </c>
      <c r="T3143" s="813">
        <v>0.5</v>
      </c>
      <c r="U3143" s="769">
        <v>1</v>
      </c>
    </row>
    <row r="3144" spans="1:21" ht="14.4" customHeight="1" x14ac:dyDescent="0.3">
      <c r="A3144" s="727">
        <v>32</v>
      </c>
      <c r="B3144" s="728" t="s">
        <v>2677</v>
      </c>
      <c r="C3144" s="728" t="s">
        <v>2683</v>
      </c>
      <c r="D3144" s="811" t="s">
        <v>5087</v>
      </c>
      <c r="E3144" s="812" t="s">
        <v>2721</v>
      </c>
      <c r="F3144" s="728" t="s">
        <v>2678</v>
      </c>
      <c r="G3144" s="728" t="s">
        <v>2773</v>
      </c>
      <c r="H3144" s="728" t="s">
        <v>568</v>
      </c>
      <c r="I3144" s="728" t="s">
        <v>2774</v>
      </c>
      <c r="J3144" s="728" t="s">
        <v>2775</v>
      </c>
      <c r="K3144" s="728" t="s">
        <v>2776</v>
      </c>
      <c r="L3144" s="729">
        <v>87.67</v>
      </c>
      <c r="M3144" s="729">
        <v>175.34</v>
      </c>
      <c r="N3144" s="728">
        <v>2</v>
      </c>
      <c r="O3144" s="813">
        <v>1</v>
      </c>
      <c r="P3144" s="729">
        <v>175.34</v>
      </c>
      <c r="Q3144" s="746">
        <v>1</v>
      </c>
      <c r="R3144" s="728">
        <v>2</v>
      </c>
      <c r="S3144" s="746">
        <v>1</v>
      </c>
      <c r="T3144" s="813">
        <v>1</v>
      </c>
      <c r="U3144" s="769">
        <v>1</v>
      </c>
    </row>
    <row r="3145" spans="1:21" ht="14.4" customHeight="1" x14ac:dyDescent="0.3">
      <c r="A3145" s="727">
        <v>32</v>
      </c>
      <c r="B3145" s="728" t="s">
        <v>2677</v>
      </c>
      <c r="C3145" s="728" t="s">
        <v>2683</v>
      </c>
      <c r="D3145" s="811" t="s">
        <v>5087</v>
      </c>
      <c r="E3145" s="812" t="s">
        <v>2721</v>
      </c>
      <c r="F3145" s="728" t="s">
        <v>2678</v>
      </c>
      <c r="G3145" s="728" t="s">
        <v>3162</v>
      </c>
      <c r="H3145" s="728" t="s">
        <v>568</v>
      </c>
      <c r="I3145" s="728" t="s">
        <v>3163</v>
      </c>
      <c r="J3145" s="728" t="s">
        <v>3164</v>
      </c>
      <c r="K3145" s="728" t="s">
        <v>2776</v>
      </c>
      <c r="L3145" s="729">
        <v>0</v>
      </c>
      <c r="M3145" s="729">
        <v>0</v>
      </c>
      <c r="N3145" s="728">
        <v>2</v>
      </c>
      <c r="O3145" s="813">
        <v>1</v>
      </c>
      <c r="P3145" s="729"/>
      <c r="Q3145" s="746"/>
      <c r="R3145" s="728"/>
      <c r="S3145" s="746">
        <v>0</v>
      </c>
      <c r="T3145" s="813"/>
      <c r="U3145" s="769">
        <v>0</v>
      </c>
    </row>
    <row r="3146" spans="1:21" ht="14.4" customHeight="1" x14ac:dyDescent="0.3">
      <c r="A3146" s="727">
        <v>32</v>
      </c>
      <c r="B3146" s="728" t="s">
        <v>2677</v>
      </c>
      <c r="C3146" s="728" t="s">
        <v>2683</v>
      </c>
      <c r="D3146" s="811" t="s">
        <v>5087</v>
      </c>
      <c r="E3146" s="812" t="s">
        <v>2721</v>
      </c>
      <c r="F3146" s="728" t="s">
        <v>2678</v>
      </c>
      <c r="G3146" s="728" t="s">
        <v>2862</v>
      </c>
      <c r="H3146" s="728" t="s">
        <v>568</v>
      </c>
      <c r="I3146" s="728" t="s">
        <v>3027</v>
      </c>
      <c r="J3146" s="728" t="s">
        <v>2864</v>
      </c>
      <c r="K3146" s="728" t="s">
        <v>3028</v>
      </c>
      <c r="L3146" s="729">
        <v>0</v>
      </c>
      <c r="M3146" s="729">
        <v>0</v>
      </c>
      <c r="N3146" s="728">
        <v>1</v>
      </c>
      <c r="O3146" s="813">
        <v>0.5</v>
      </c>
      <c r="P3146" s="729">
        <v>0</v>
      </c>
      <c r="Q3146" s="746"/>
      <c r="R3146" s="728">
        <v>1</v>
      </c>
      <c r="S3146" s="746">
        <v>1</v>
      </c>
      <c r="T3146" s="813">
        <v>0.5</v>
      </c>
      <c r="U3146" s="769">
        <v>1</v>
      </c>
    </row>
    <row r="3147" spans="1:21" ht="14.4" customHeight="1" x14ac:dyDescent="0.3">
      <c r="A3147" s="727">
        <v>32</v>
      </c>
      <c r="B3147" s="728" t="s">
        <v>2677</v>
      </c>
      <c r="C3147" s="728" t="s">
        <v>2683</v>
      </c>
      <c r="D3147" s="811" t="s">
        <v>5087</v>
      </c>
      <c r="E3147" s="812" t="s">
        <v>2721</v>
      </c>
      <c r="F3147" s="728" t="s">
        <v>2678</v>
      </c>
      <c r="G3147" s="728" t="s">
        <v>3379</v>
      </c>
      <c r="H3147" s="728" t="s">
        <v>568</v>
      </c>
      <c r="I3147" s="728" t="s">
        <v>3380</v>
      </c>
      <c r="J3147" s="728" t="s">
        <v>857</v>
      </c>
      <c r="K3147" s="728" t="s">
        <v>3381</v>
      </c>
      <c r="L3147" s="729">
        <v>0</v>
      </c>
      <c r="M3147" s="729">
        <v>0</v>
      </c>
      <c r="N3147" s="728">
        <v>1</v>
      </c>
      <c r="O3147" s="813">
        <v>1</v>
      </c>
      <c r="P3147" s="729">
        <v>0</v>
      </c>
      <c r="Q3147" s="746"/>
      <c r="R3147" s="728">
        <v>1</v>
      </c>
      <c r="S3147" s="746">
        <v>1</v>
      </c>
      <c r="T3147" s="813">
        <v>1</v>
      </c>
      <c r="U3147" s="769">
        <v>1</v>
      </c>
    </row>
    <row r="3148" spans="1:21" ht="14.4" customHeight="1" x14ac:dyDescent="0.3">
      <c r="A3148" s="727">
        <v>32</v>
      </c>
      <c r="B3148" s="728" t="s">
        <v>2677</v>
      </c>
      <c r="C3148" s="728" t="s">
        <v>2683</v>
      </c>
      <c r="D3148" s="811" t="s">
        <v>5087</v>
      </c>
      <c r="E3148" s="812" t="s">
        <v>2721</v>
      </c>
      <c r="F3148" s="728" t="s">
        <v>2678</v>
      </c>
      <c r="G3148" s="728" t="s">
        <v>2930</v>
      </c>
      <c r="H3148" s="728" t="s">
        <v>661</v>
      </c>
      <c r="I3148" s="728" t="s">
        <v>2326</v>
      </c>
      <c r="J3148" s="728" t="s">
        <v>2327</v>
      </c>
      <c r="K3148" s="728" t="s">
        <v>2328</v>
      </c>
      <c r="L3148" s="729">
        <v>0</v>
      </c>
      <c r="M3148" s="729">
        <v>0</v>
      </c>
      <c r="N3148" s="728">
        <v>1</v>
      </c>
      <c r="O3148" s="813">
        <v>1</v>
      </c>
      <c r="P3148" s="729">
        <v>0</v>
      </c>
      <c r="Q3148" s="746"/>
      <c r="R3148" s="728">
        <v>1</v>
      </c>
      <c r="S3148" s="746">
        <v>1</v>
      </c>
      <c r="T3148" s="813">
        <v>1</v>
      </c>
      <c r="U3148" s="769">
        <v>1</v>
      </c>
    </row>
    <row r="3149" spans="1:21" ht="14.4" customHeight="1" x14ac:dyDescent="0.3">
      <c r="A3149" s="727">
        <v>32</v>
      </c>
      <c r="B3149" s="728" t="s">
        <v>2677</v>
      </c>
      <c r="C3149" s="728" t="s">
        <v>2683</v>
      </c>
      <c r="D3149" s="811" t="s">
        <v>5087</v>
      </c>
      <c r="E3149" s="812" t="s">
        <v>2721</v>
      </c>
      <c r="F3149" s="728" t="s">
        <v>2678</v>
      </c>
      <c r="G3149" s="728" t="s">
        <v>2777</v>
      </c>
      <c r="H3149" s="728" t="s">
        <v>568</v>
      </c>
      <c r="I3149" s="728" t="s">
        <v>2778</v>
      </c>
      <c r="J3149" s="728" t="s">
        <v>1431</v>
      </c>
      <c r="K3149" s="728" t="s">
        <v>2779</v>
      </c>
      <c r="L3149" s="729">
        <v>66.88</v>
      </c>
      <c r="M3149" s="729">
        <v>668.8</v>
      </c>
      <c r="N3149" s="728">
        <v>10</v>
      </c>
      <c r="O3149" s="813">
        <v>3</v>
      </c>
      <c r="P3149" s="729">
        <v>535.04</v>
      </c>
      <c r="Q3149" s="746">
        <v>0.8</v>
      </c>
      <c r="R3149" s="728">
        <v>8</v>
      </c>
      <c r="S3149" s="746">
        <v>0.8</v>
      </c>
      <c r="T3149" s="813">
        <v>2.5</v>
      </c>
      <c r="U3149" s="769">
        <v>0.83333333333333337</v>
      </c>
    </row>
    <row r="3150" spans="1:21" ht="14.4" customHeight="1" x14ac:dyDescent="0.3">
      <c r="A3150" s="727">
        <v>32</v>
      </c>
      <c r="B3150" s="728" t="s">
        <v>2677</v>
      </c>
      <c r="C3150" s="728" t="s">
        <v>2683</v>
      </c>
      <c r="D3150" s="811" t="s">
        <v>5087</v>
      </c>
      <c r="E3150" s="812" t="s">
        <v>2721</v>
      </c>
      <c r="F3150" s="728" t="s">
        <v>2678</v>
      </c>
      <c r="G3150" s="728" t="s">
        <v>2784</v>
      </c>
      <c r="H3150" s="728" t="s">
        <v>568</v>
      </c>
      <c r="I3150" s="728" t="s">
        <v>2273</v>
      </c>
      <c r="J3150" s="728" t="s">
        <v>2272</v>
      </c>
      <c r="K3150" s="728" t="s">
        <v>2274</v>
      </c>
      <c r="L3150" s="729">
        <v>1427.23</v>
      </c>
      <c r="M3150" s="729">
        <v>1427.23</v>
      </c>
      <c r="N3150" s="728">
        <v>1</v>
      </c>
      <c r="O3150" s="813">
        <v>1</v>
      </c>
      <c r="P3150" s="729"/>
      <c r="Q3150" s="746">
        <v>0</v>
      </c>
      <c r="R3150" s="728"/>
      <c r="S3150" s="746">
        <v>0</v>
      </c>
      <c r="T3150" s="813"/>
      <c r="U3150" s="769">
        <v>0</v>
      </c>
    </row>
    <row r="3151" spans="1:21" ht="14.4" customHeight="1" x14ac:dyDescent="0.3">
      <c r="A3151" s="727">
        <v>32</v>
      </c>
      <c r="B3151" s="728" t="s">
        <v>2677</v>
      </c>
      <c r="C3151" s="728" t="s">
        <v>2683</v>
      </c>
      <c r="D3151" s="811" t="s">
        <v>5087</v>
      </c>
      <c r="E3151" s="812" t="s">
        <v>2721</v>
      </c>
      <c r="F3151" s="728" t="s">
        <v>2678</v>
      </c>
      <c r="G3151" s="728" t="s">
        <v>2784</v>
      </c>
      <c r="H3151" s="728" t="s">
        <v>661</v>
      </c>
      <c r="I3151" s="728" t="s">
        <v>2271</v>
      </c>
      <c r="J3151" s="728" t="s">
        <v>2272</v>
      </c>
      <c r="K3151" s="728" t="s">
        <v>2232</v>
      </c>
      <c r="L3151" s="729">
        <v>339.8</v>
      </c>
      <c r="M3151" s="729">
        <v>1019.4000000000001</v>
      </c>
      <c r="N3151" s="728">
        <v>3</v>
      </c>
      <c r="O3151" s="813">
        <v>0.5</v>
      </c>
      <c r="P3151" s="729"/>
      <c r="Q3151" s="746">
        <v>0</v>
      </c>
      <c r="R3151" s="728"/>
      <c r="S3151" s="746">
        <v>0</v>
      </c>
      <c r="T3151" s="813"/>
      <c r="U3151" s="769">
        <v>0</v>
      </c>
    </row>
    <row r="3152" spans="1:21" ht="14.4" customHeight="1" x14ac:dyDescent="0.3">
      <c r="A3152" s="727">
        <v>32</v>
      </c>
      <c r="B3152" s="728" t="s">
        <v>2677</v>
      </c>
      <c r="C3152" s="728" t="s">
        <v>2683</v>
      </c>
      <c r="D3152" s="811" t="s">
        <v>5087</v>
      </c>
      <c r="E3152" s="812" t="s">
        <v>2721</v>
      </c>
      <c r="F3152" s="728" t="s">
        <v>2678</v>
      </c>
      <c r="G3152" s="728" t="s">
        <v>1303</v>
      </c>
      <c r="H3152" s="728" t="s">
        <v>661</v>
      </c>
      <c r="I3152" s="728" t="s">
        <v>3798</v>
      </c>
      <c r="J3152" s="728" t="s">
        <v>3645</v>
      </c>
      <c r="K3152" s="728" t="s">
        <v>3799</v>
      </c>
      <c r="L3152" s="729">
        <v>93.75</v>
      </c>
      <c r="M3152" s="729">
        <v>93.75</v>
      </c>
      <c r="N3152" s="728">
        <v>1</v>
      </c>
      <c r="O3152" s="813">
        <v>0.5</v>
      </c>
      <c r="P3152" s="729">
        <v>93.75</v>
      </c>
      <c r="Q3152" s="746">
        <v>1</v>
      </c>
      <c r="R3152" s="728">
        <v>1</v>
      </c>
      <c r="S3152" s="746">
        <v>1</v>
      </c>
      <c r="T3152" s="813">
        <v>0.5</v>
      </c>
      <c r="U3152" s="769">
        <v>1</v>
      </c>
    </row>
    <row r="3153" spans="1:21" ht="14.4" customHeight="1" x14ac:dyDescent="0.3">
      <c r="A3153" s="727">
        <v>32</v>
      </c>
      <c r="B3153" s="728" t="s">
        <v>2677</v>
      </c>
      <c r="C3153" s="728" t="s">
        <v>2683</v>
      </c>
      <c r="D3153" s="811" t="s">
        <v>5087</v>
      </c>
      <c r="E3153" s="812" t="s">
        <v>2721</v>
      </c>
      <c r="F3153" s="728" t="s">
        <v>2678</v>
      </c>
      <c r="G3153" s="728" t="s">
        <v>1303</v>
      </c>
      <c r="H3153" s="728" t="s">
        <v>661</v>
      </c>
      <c r="I3153" s="728" t="s">
        <v>2130</v>
      </c>
      <c r="J3153" s="728" t="s">
        <v>2131</v>
      </c>
      <c r="K3153" s="728" t="s">
        <v>2132</v>
      </c>
      <c r="L3153" s="729">
        <v>120.61</v>
      </c>
      <c r="M3153" s="729">
        <v>120.61</v>
      </c>
      <c r="N3153" s="728">
        <v>1</v>
      </c>
      <c r="O3153" s="813">
        <v>0.5</v>
      </c>
      <c r="P3153" s="729"/>
      <c r="Q3153" s="746">
        <v>0</v>
      </c>
      <c r="R3153" s="728"/>
      <c r="S3153" s="746">
        <v>0</v>
      </c>
      <c r="T3153" s="813"/>
      <c r="U3153" s="769">
        <v>0</v>
      </c>
    </row>
    <row r="3154" spans="1:21" ht="14.4" customHeight="1" x14ac:dyDescent="0.3">
      <c r="A3154" s="727">
        <v>32</v>
      </c>
      <c r="B3154" s="728" t="s">
        <v>2677</v>
      </c>
      <c r="C3154" s="728" t="s">
        <v>2683</v>
      </c>
      <c r="D3154" s="811" t="s">
        <v>5087</v>
      </c>
      <c r="E3154" s="812" t="s">
        <v>2721</v>
      </c>
      <c r="F3154" s="728" t="s">
        <v>2678</v>
      </c>
      <c r="G3154" s="728" t="s">
        <v>3251</v>
      </c>
      <c r="H3154" s="728" t="s">
        <v>568</v>
      </c>
      <c r="I3154" s="728" t="s">
        <v>3665</v>
      </c>
      <c r="J3154" s="728" t="s">
        <v>3666</v>
      </c>
      <c r="K3154" s="728" t="s">
        <v>3667</v>
      </c>
      <c r="L3154" s="729">
        <v>95.29</v>
      </c>
      <c r="M3154" s="729">
        <v>190.58</v>
      </c>
      <c r="N3154" s="728">
        <v>2</v>
      </c>
      <c r="O3154" s="813">
        <v>1.5</v>
      </c>
      <c r="P3154" s="729">
        <v>190.58</v>
      </c>
      <c r="Q3154" s="746">
        <v>1</v>
      </c>
      <c r="R3154" s="728">
        <v>2</v>
      </c>
      <c r="S3154" s="746">
        <v>1</v>
      </c>
      <c r="T3154" s="813">
        <v>1.5</v>
      </c>
      <c r="U3154" s="769">
        <v>1</v>
      </c>
    </row>
    <row r="3155" spans="1:21" ht="14.4" customHeight="1" x14ac:dyDescent="0.3">
      <c r="A3155" s="727">
        <v>32</v>
      </c>
      <c r="B3155" s="728" t="s">
        <v>2677</v>
      </c>
      <c r="C3155" s="728" t="s">
        <v>2683</v>
      </c>
      <c r="D3155" s="811" t="s">
        <v>5087</v>
      </c>
      <c r="E3155" s="812" t="s">
        <v>2721</v>
      </c>
      <c r="F3155" s="728" t="s">
        <v>2678</v>
      </c>
      <c r="G3155" s="728" t="s">
        <v>3251</v>
      </c>
      <c r="H3155" s="728" t="s">
        <v>568</v>
      </c>
      <c r="I3155" s="728" t="s">
        <v>3668</v>
      </c>
      <c r="J3155" s="728" t="s">
        <v>3666</v>
      </c>
      <c r="K3155" s="728" t="s">
        <v>3669</v>
      </c>
      <c r="L3155" s="729">
        <v>199.89</v>
      </c>
      <c r="M3155" s="729">
        <v>399.78</v>
      </c>
      <c r="N3155" s="728">
        <v>2</v>
      </c>
      <c r="O3155" s="813">
        <v>1.5</v>
      </c>
      <c r="P3155" s="729">
        <v>399.78</v>
      </c>
      <c r="Q3155" s="746">
        <v>1</v>
      </c>
      <c r="R3155" s="728">
        <v>2</v>
      </c>
      <c r="S3155" s="746">
        <v>1</v>
      </c>
      <c r="T3155" s="813">
        <v>1.5</v>
      </c>
      <c r="U3155" s="769">
        <v>1</v>
      </c>
    </row>
    <row r="3156" spans="1:21" ht="14.4" customHeight="1" x14ac:dyDescent="0.3">
      <c r="A3156" s="727">
        <v>32</v>
      </c>
      <c r="B3156" s="728" t="s">
        <v>2677</v>
      </c>
      <c r="C3156" s="728" t="s">
        <v>2683</v>
      </c>
      <c r="D3156" s="811" t="s">
        <v>5087</v>
      </c>
      <c r="E3156" s="812" t="s">
        <v>2721</v>
      </c>
      <c r="F3156" s="728" t="s">
        <v>2678</v>
      </c>
      <c r="G3156" s="728" t="s">
        <v>4930</v>
      </c>
      <c r="H3156" s="728" t="s">
        <v>661</v>
      </c>
      <c r="I3156" s="728" t="s">
        <v>4931</v>
      </c>
      <c r="J3156" s="728" t="s">
        <v>2306</v>
      </c>
      <c r="K3156" s="728" t="s">
        <v>4932</v>
      </c>
      <c r="L3156" s="729">
        <v>583.03</v>
      </c>
      <c r="M3156" s="729">
        <v>583.03</v>
      </c>
      <c r="N3156" s="728">
        <v>1</v>
      </c>
      <c r="O3156" s="813">
        <v>1</v>
      </c>
      <c r="P3156" s="729">
        <v>583.03</v>
      </c>
      <c r="Q3156" s="746">
        <v>1</v>
      </c>
      <c r="R3156" s="728">
        <v>1</v>
      </c>
      <c r="S3156" s="746">
        <v>1</v>
      </c>
      <c r="T3156" s="813">
        <v>1</v>
      </c>
      <c r="U3156" s="769">
        <v>1</v>
      </c>
    </row>
    <row r="3157" spans="1:21" ht="14.4" customHeight="1" x14ac:dyDescent="0.3">
      <c r="A3157" s="727">
        <v>32</v>
      </c>
      <c r="B3157" s="728" t="s">
        <v>2677</v>
      </c>
      <c r="C3157" s="728" t="s">
        <v>2683</v>
      </c>
      <c r="D3157" s="811" t="s">
        <v>5087</v>
      </c>
      <c r="E3157" s="812" t="s">
        <v>2722</v>
      </c>
      <c r="F3157" s="728" t="s">
        <v>2678</v>
      </c>
      <c r="G3157" s="728" t="s">
        <v>3255</v>
      </c>
      <c r="H3157" s="728" t="s">
        <v>568</v>
      </c>
      <c r="I3157" s="728" t="s">
        <v>3906</v>
      </c>
      <c r="J3157" s="728" t="s">
        <v>3257</v>
      </c>
      <c r="K3157" s="728" t="s">
        <v>2637</v>
      </c>
      <c r="L3157" s="729">
        <v>96.84</v>
      </c>
      <c r="M3157" s="729">
        <v>96.84</v>
      </c>
      <c r="N3157" s="728">
        <v>1</v>
      </c>
      <c r="O3157" s="813">
        <v>0.5</v>
      </c>
      <c r="P3157" s="729">
        <v>96.84</v>
      </c>
      <c r="Q3157" s="746">
        <v>1</v>
      </c>
      <c r="R3157" s="728">
        <v>1</v>
      </c>
      <c r="S3157" s="746">
        <v>1</v>
      </c>
      <c r="T3157" s="813">
        <v>0.5</v>
      </c>
      <c r="U3157" s="769">
        <v>1</v>
      </c>
    </row>
    <row r="3158" spans="1:21" ht="14.4" customHeight="1" x14ac:dyDescent="0.3">
      <c r="A3158" s="727">
        <v>32</v>
      </c>
      <c r="B3158" s="728" t="s">
        <v>2677</v>
      </c>
      <c r="C3158" s="728" t="s">
        <v>2683</v>
      </c>
      <c r="D3158" s="811" t="s">
        <v>5087</v>
      </c>
      <c r="E3158" s="812" t="s">
        <v>2722</v>
      </c>
      <c r="F3158" s="728" t="s">
        <v>2678</v>
      </c>
      <c r="G3158" s="728" t="s">
        <v>2724</v>
      </c>
      <c r="H3158" s="728" t="s">
        <v>568</v>
      </c>
      <c r="I3158" s="728" t="s">
        <v>2725</v>
      </c>
      <c r="J3158" s="728" t="s">
        <v>2726</v>
      </c>
      <c r="K3158" s="728" t="s">
        <v>2727</v>
      </c>
      <c r="L3158" s="729">
        <v>263.26</v>
      </c>
      <c r="M3158" s="729">
        <v>1053.04</v>
      </c>
      <c r="N3158" s="728">
        <v>4</v>
      </c>
      <c r="O3158" s="813">
        <v>1.5</v>
      </c>
      <c r="P3158" s="729">
        <v>1053.04</v>
      </c>
      <c r="Q3158" s="746">
        <v>1</v>
      </c>
      <c r="R3158" s="728">
        <v>4</v>
      </c>
      <c r="S3158" s="746">
        <v>1</v>
      </c>
      <c r="T3158" s="813">
        <v>1.5</v>
      </c>
      <c r="U3158" s="769">
        <v>1</v>
      </c>
    </row>
    <row r="3159" spans="1:21" ht="14.4" customHeight="1" x14ac:dyDescent="0.3">
      <c r="A3159" s="727">
        <v>32</v>
      </c>
      <c r="B3159" s="728" t="s">
        <v>2677</v>
      </c>
      <c r="C3159" s="728" t="s">
        <v>2683</v>
      </c>
      <c r="D3159" s="811" t="s">
        <v>5087</v>
      </c>
      <c r="E3159" s="812" t="s">
        <v>2722</v>
      </c>
      <c r="F3159" s="728" t="s">
        <v>2678</v>
      </c>
      <c r="G3159" s="728" t="s">
        <v>2724</v>
      </c>
      <c r="H3159" s="728" t="s">
        <v>568</v>
      </c>
      <c r="I3159" s="728" t="s">
        <v>2785</v>
      </c>
      <c r="J3159" s="728" t="s">
        <v>2726</v>
      </c>
      <c r="K3159" s="728" t="s">
        <v>2786</v>
      </c>
      <c r="L3159" s="729">
        <v>1295.6400000000001</v>
      </c>
      <c r="M3159" s="729">
        <v>25912.799999999996</v>
      </c>
      <c r="N3159" s="728">
        <v>20</v>
      </c>
      <c r="O3159" s="813">
        <v>12.5</v>
      </c>
      <c r="P3159" s="729">
        <v>23321.519999999997</v>
      </c>
      <c r="Q3159" s="746">
        <v>0.9</v>
      </c>
      <c r="R3159" s="728">
        <v>18</v>
      </c>
      <c r="S3159" s="746">
        <v>0.9</v>
      </c>
      <c r="T3159" s="813">
        <v>10.5</v>
      </c>
      <c r="U3159" s="769">
        <v>0.84</v>
      </c>
    </row>
    <row r="3160" spans="1:21" ht="14.4" customHeight="1" x14ac:dyDescent="0.3">
      <c r="A3160" s="727">
        <v>32</v>
      </c>
      <c r="B3160" s="728" t="s">
        <v>2677</v>
      </c>
      <c r="C3160" s="728" t="s">
        <v>2683</v>
      </c>
      <c r="D3160" s="811" t="s">
        <v>5087</v>
      </c>
      <c r="E3160" s="812" t="s">
        <v>2722</v>
      </c>
      <c r="F3160" s="728" t="s">
        <v>2678</v>
      </c>
      <c r="G3160" s="728" t="s">
        <v>2724</v>
      </c>
      <c r="H3160" s="728" t="s">
        <v>568</v>
      </c>
      <c r="I3160" s="728" t="s">
        <v>2736</v>
      </c>
      <c r="J3160" s="728" t="s">
        <v>944</v>
      </c>
      <c r="K3160" s="728" t="s">
        <v>2737</v>
      </c>
      <c r="L3160" s="729">
        <v>462.73</v>
      </c>
      <c r="M3160" s="729">
        <v>3239.11</v>
      </c>
      <c r="N3160" s="728">
        <v>7</v>
      </c>
      <c r="O3160" s="813">
        <v>5.5</v>
      </c>
      <c r="P3160" s="729">
        <v>2776.38</v>
      </c>
      <c r="Q3160" s="746">
        <v>0.8571428571428571</v>
      </c>
      <c r="R3160" s="728">
        <v>6</v>
      </c>
      <c r="S3160" s="746">
        <v>0.8571428571428571</v>
      </c>
      <c r="T3160" s="813">
        <v>4.5</v>
      </c>
      <c r="U3160" s="769">
        <v>0.81818181818181823</v>
      </c>
    </row>
    <row r="3161" spans="1:21" ht="14.4" customHeight="1" x14ac:dyDescent="0.3">
      <c r="A3161" s="727">
        <v>32</v>
      </c>
      <c r="B3161" s="728" t="s">
        <v>2677</v>
      </c>
      <c r="C3161" s="728" t="s">
        <v>2683</v>
      </c>
      <c r="D3161" s="811" t="s">
        <v>5087</v>
      </c>
      <c r="E3161" s="812" t="s">
        <v>2722</v>
      </c>
      <c r="F3161" s="728" t="s">
        <v>2678</v>
      </c>
      <c r="G3161" s="728" t="s">
        <v>2724</v>
      </c>
      <c r="H3161" s="728" t="s">
        <v>568</v>
      </c>
      <c r="I3161" s="728" t="s">
        <v>2787</v>
      </c>
      <c r="J3161" s="728" t="s">
        <v>942</v>
      </c>
      <c r="K3161" s="728" t="s">
        <v>2727</v>
      </c>
      <c r="L3161" s="729">
        <v>263.26</v>
      </c>
      <c r="M3161" s="729">
        <v>1842.82</v>
      </c>
      <c r="N3161" s="728">
        <v>7</v>
      </c>
      <c r="O3161" s="813">
        <v>2.5</v>
      </c>
      <c r="P3161" s="729">
        <v>1842.82</v>
      </c>
      <c r="Q3161" s="746">
        <v>1</v>
      </c>
      <c r="R3161" s="728">
        <v>7</v>
      </c>
      <c r="S3161" s="746">
        <v>1</v>
      </c>
      <c r="T3161" s="813">
        <v>2.5</v>
      </c>
      <c r="U3161" s="769">
        <v>1</v>
      </c>
    </row>
    <row r="3162" spans="1:21" ht="14.4" customHeight="1" x14ac:dyDescent="0.3">
      <c r="A3162" s="727">
        <v>32</v>
      </c>
      <c r="B3162" s="728" t="s">
        <v>2677</v>
      </c>
      <c r="C3162" s="728" t="s">
        <v>2683</v>
      </c>
      <c r="D3162" s="811" t="s">
        <v>5087</v>
      </c>
      <c r="E3162" s="812" t="s">
        <v>2722</v>
      </c>
      <c r="F3162" s="728" t="s">
        <v>2678</v>
      </c>
      <c r="G3162" s="728" t="s">
        <v>2724</v>
      </c>
      <c r="H3162" s="728" t="s">
        <v>568</v>
      </c>
      <c r="I3162" s="728" t="s">
        <v>3432</v>
      </c>
      <c r="J3162" s="728" t="s">
        <v>940</v>
      </c>
      <c r="K3162" s="728" t="s">
        <v>3433</v>
      </c>
      <c r="L3162" s="729">
        <v>0</v>
      </c>
      <c r="M3162" s="729">
        <v>0</v>
      </c>
      <c r="N3162" s="728">
        <v>1</v>
      </c>
      <c r="O3162" s="813">
        <v>1</v>
      </c>
      <c r="P3162" s="729">
        <v>0</v>
      </c>
      <c r="Q3162" s="746"/>
      <c r="R3162" s="728">
        <v>1</v>
      </c>
      <c r="S3162" s="746">
        <v>1</v>
      </c>
      <c r="T3162" s="813">
        <v>1</v>
      </c>
      <c r="U3162" s="769">
        <v>1</v>
      </c>
    </row>
    <row r="3163" spans="1:21" ht="14.4" customHeight="1" x14ac:dyDescent="0.3">
      <c r="A3163" s="727">
        <v>32</v>
      </c>
      <c r="B3163" s="728" t="s">
        <v>2677</v>
      </c>
      <c r="C3163" s="728" t="s">
        <v>2683</v>
      </c>
      <c r="D3163" s="811" t="s">
        <v>5087</v>
      </c>
      <c r="E3163" s="812" t="s">
        <v>2722</v>
      </c>
      <c r="F3163" s="728" t="s">
        <v>2678</v>
      </c>
      <c r="G3163" s="728" t="s">
        <v>2724</v>
      </c>
      <c r="H3163" s="728" t="s">
        <v>568</v>
      </c>
      <c r="I3163" s="728" t="s">
        <v>2878</v>
      </c>
      <c r="J3163" s="728" t="s">
        <v>944</v>
      </c>
      <c r="K3163" s="728" t="s">
        <v>2879</v>
      </c>
      <c r="L3163" s="729">
        <v>0</v>
      </c>
      <c r="M3163" s="729">
        <v>0</v>
      </c>
      <c r="N3163" s="728">
        <v>2</v>
      </c>
      <c r="O3163" s="813">
        <v>1</v>
      </c>
      <c r="P3163" s="729">
        <v>0</v>
      </c>
      <c r="Q3163" s="746"/>
      <c r="R3163" s="728">
        <v>1</v>
      </c>
      <c r="S3163" s="746">
        <v>0.5</v>
      </c>
      <c r="T3163" s="813">
        <v>0.5</v>
      </c>
      <c r="U3163" s="769">
        <v>0.5</v>
      </c>
    </row>
    <row r="3164" spans="1:21" ht="14.4" customHeight="1" x14ac:dyDescent="0.3">
      <c r="A3164" s="727">
        <v>32</v>
      </c>
      <c r="B3164" s="728" t="s">
        <v>2677</v>
      </c>
      <c r="C3164" s="728" t="s">
        <v>2683</v>
      </c>
      <c r="D3164" s="811" t="s">
        <v>5087</v>
      </c>
      <c r="E3164" s="812" t="s">
        <v>2722</v>
      </c>
      <c r="F3164" s="728" t="s">
        <v>2678</v>
      </c>
      <c r="G3164" s="728" t="s">
        <v>2728</v>
      </c>
      <c r="H3164" s="728" t="s">
        <v>568</v>
      </c>
      <c r="I3164" s="728" t="s">
        <v>3436</v>
      </c>
      <c r="J3164" s="728" t="s">
        <v>3435</v>
      </c>
      <c r="K3164" s="728" t="s">
        <v>2761</v>
      </c>
      <c r="L3164" s="729">
        <v>72.55</v>
      </c>
      <c r="M3164" s="729">
        <v>217.64999999999998</v>
      </c>
      <c r="N3164" s="728">
        <v>3</v>
      </c>
      <c r="O3164" s="813">
        <v>3</v>
      </c>
      <c r="P3164" s="729">
        <v>145.1</v>
      </c>
      <c r="Q3164" s="746">
        <v>0.66666666666666674</v>
      </c>
      <c r="R3164" s="728">
        <v>2</v>
      </c>
      <c r="S3164" s="746">
        <v>0.66666666666666663</v>
      </c>
      <c r="T3164" s="813">
        <v>2</v>
      </c>
      <c r="U3164" s="769">
        <v>0.66666666666666663</v>
      </c>
    </row>
    <row r="3165" spans="1:21" ht="14.4" customHeight="1" x14ac:dyDescent="0.3">
      <c r="A3165" s="727">
        <v>32</v>
      </c>
      <c r="B3165" s="728" t="s">
        <v>2677</v>
      </c>
      <c r="C3165" s="728" t="s">
        <v>2683</v>
      </c>
      <c r="D3165" s="811" t="s">
        <v>5087</v>
      </c>
      <c r="E3165" s="812" t="s">
        <v>2722</v>
      </c>
      <c r="F3165" s="728" t="s">
        <v>2678</v>
      </c>
      <c r="G3165" s="728" t="s">
        <v>2728</v>
      </c>
      <c r="H3165" s="728" t="s">
        <v>568</v>
      </c>
      <c r="I3165" s="728" t="s">
        <v>3034</v>
      </c>
      <c r="J3165" s="728" t="s">
        <v>1100</v>
      </c>
      <c r="K3165" s="728" t="s">
        <v>2761</v>
      </c>
      <c r="L3165" s="729">
        <v>0</v>
      </c>
      <c r="M3165" s="729">
        <v>0</v>
      </c>
      <c r="N3165" s="728">
        <v>1</v>
      </c>
      <c r="O3165" s="813">
        <v>1</v>
      </c>
      <c r="P3165" s="729">
        <v>0</v>
      </c>
      <c r="Q3165" s="746"/>
      <c r="R3165" s="728">
        <v>1</v>
      </c>
      <c r="S3165" s="746">
        <v>1</v>
      </c>
      <c r="T3165" s="813">
        <v>1</v>
      </c>
      <c r="U3165" s="769">
        <v>1</v>
      </c>
    </row>
    <row r="3166" spans="1:21" ht="14.4" customHeight="1" x14ac:dyDescent="0.3">
      <c r="A3166" s="727">
        <v>32</v>
      </c>
      <c r="B3166" s="728" t="s">
        <v>2677</v>
      </c>
      <c r="C3166" s="728" t="s">
        <v>2683</v>
      </c>
      <c r="D3166" s="811" t="s">
        <v>5087</v>
      </c>
      <c r="E3166" s="812" t="s">
        <v>2722</v>
      </c>
      <c r="F3166" s="728" t="s">
        <v>2678</v>
      </c>
      <c r="G3166" s="728" t="s">
        <v>2728</v>
      </c>
      <c r="H3166" s="728" t="s">
        <v>568</v>
      </c>
      <c r="I3166" s="728" t="s">
        <v>2300</v>
      </c>
      <c r="J3166" s="728" t="s">
        <v>1102</v>
      </c>
      <c r="K3166" s="728" t="s">
        <v>2301</v>
      </c>
      <c r="L3166" s="729">
        <v>65.28</v>
      </c>
      <c r="M3166" s="729">
        <v>195.84</v>
      </c>
      <c r="N3166" s="728">
        <v>3</v>
      </c>
      <c r="O3166" s="813">
        <v>2</v>
      </c>
      <c r="P3166" s="729">
        <v>130.56</v>
      </c>
      <c r="Q3166" s="746">
        <v>0.66666666666666663</v>
      </c>
      <c r="R3166" s="728">
        <v>2</v>
      </c>
      <c r="S3166" s="746">
        <v>0.66666666666666663</v>
      </c>
      <c r="T3166" s="813">
        <v>1.5</v>
      </c>
      <c r="U3166" s="769">
        <v>0.75</v>
      </c>
    </row>
    <row r="3167" spans="1:21" ht="14.4" customHeight="1" x14ac:dyDescent="0.3">
      <c r="A3167" s="727">
        <v>32</v>
      </c>
      <c r="B3167" s="728" t="s">
        <v>2677</v>
      </c>
      <c r="C3167" s="728" t="s">
        <v>2683</v>
      </c>
      <c r="D3167" s="811" t="s">
        <v>5087</v>
      </c>
      <c r="E3167" s="812" t="s">
        <v>2722</v>
      </c>
      <c r="F3167" s="728" t="s">
        <v>2678</v>
      </c>
      <c r="G3167" s="728" t="s">
        <v>2728</v>
      </c>
      <c r="H3167" s="728" t="s">
        <v>568</v>
      </c>
      <c r="I3167" s="728" t="s">
        <v>2880</v>
      </c>
      <c r="J3167" s="728" t="s">
        <v>1102</v>
      </c>
      <c r="K3167" s="728" t="s">
        <v>2881</v>
      </c>
      <c r="L3167" s="729">
        <v>0</v>
      </c>
      <c r="M3167" s="729">
        <v>0</v>
      </c>
      <c r="N3167" s="728">
        <v>1</v>
      </c>
      <c r="O3167" s="813">
        <v>1</v>
      </c>
      <c r="P3167" s="729">
        <v>0</v>
      </c>
      <c r="Q3167" s="746"/>
      <c r="R3167" s="728">
        <v>1</v>
      </c>
      <c r="S3167" s="746">
        <v>1</v>
      </c>
      <c r="T3167" s="813">
        <v>1</v>
      </c>
      <c r="U3167" s="769">
        <v>1</v>
      </c>
    </row>
    <row r="3168" spans="1:21" ht="14.4" customHeight="1" x14ac:dyDescent="0.3">
      <c r="A3168" s="727">
        <v>32</v>
      </c>
      <c r="B3168" s="728" t="s">
        <v>2677</v>
      </c>
      <c r="C3168" s="728" t="s">
        <v>2683</v>
      </c>
      <c r="D3168" s="811" t="s">
        <v>5087</v>
      </c>
      <c r="E3168" s="812" t="s">
        <v>2722</v>
      </c>
      <c r="F3168" s="728" t="s">
        <v>2678</v>
      </c>
      <c r="G3168" s="728" t="s">
        <v>2728</v>
      </c>
      <c r="H3168" s="728" t="s">
        <v>568</v>
      </c>
      <c r="I3168" s="728" t="s">
        <v>2302</v>
      </c>
      <c r="J3168" s="728" t="s">
        <v>1100</v>
      </c>
      <c r="K3168" s="728" t="s">
        <v>2303</v>
      </c>
      <c r="L3168" s="729">
        <v>36.270000000000003</v>
      </c>
      <c r="M3168" s="729">
        <v>72.540000000000006</v>
      </c>
      <c r="N3168" s="728">
        <v>2</v>
      </c>
      <c r="O3168" s="813">
        <v>1</v>
      </c>
      <c r="P3168" s="729">
        <v>72.540000000000006</v>
      </c>
      <c r="Q3168" s="746">
        <v>1</v>
      </c>
      <c r="R3168" s="728">
        <v>2</v>
      </c>
      <c r="S3168" s="746">
        <v>1</v>
      </c>
      <c r="T3168" s="813">
        <v>1</v>
      </c>
      <c r="U3168" s="769">
        <v>1</v>
      </c>
    </row>
    <row r="3169" spans="1:21" ht="14.4" customHeight="1" x14ac:dyDescent="0.3">
      <c r="A3169" s="727">
        <v>32</v>
      </c>
      <c r="B3169" s="728" t="s">
        <v>2677</v>
      </c>
      <c r="C3169" s="728" t="s">
        <v>2683</v>
      </c>
      <c r="D3169" s="811" t="s">
        <v>5087</v>
      </c>
      <c r="E3169" s="812" t="s">
        <v>2722</v>
      </c>
      <c r="F3169" s="728" t="s">
        <v>2678</v>
      </c>
      <c r="G3169" s="728" t="s">
        <v>2728</v>
      </c>
      <c r="H3169" s="728" t="s">
        <v>568</v>
      </c>
      <c r="I3169" s="728" t="s">
        <v>2738</v>
      </c>
      <c r="J3169" s="728" t="s">
        <v>1102</v>
      </c>
      <c r="K3169" s="728" t="s">
        <v>2739</v>
      </c>
      <c r="L3169" s="729">
        <v>121.75</v>
      </c>
      <c r="M3169" s="729">
        <v>1217.5</v>
      </c>
      <c r="N3169" s="728">
        <v>10</v>
      </c>
      <c r="O3169" s="813">
        <v>8</v>
      </c>
      <c r="P3169" s="729">
        <v>1095.75</v>
      </c>
      <c r="Q3169" s="746">
        <v>0.9</v>
      </c>
      <c r="R3169" s="728">
        <v>9</v>
      </c>
      <c r="S3169" s="746">
        <v>0.9</v>
      </c>
      <c r="T3169" s="813">
        <v>7</v>
      </c>
      <c r="U3169" s="769">
        <v>0.875</v>
      </c>
    </row>
    <row r="3170" spans="1:21" ht="14.4" customHeight="1" x14ac:dyDescent="0.3">
      <c r="A3170" s="727">
        <v>32</v>
      </c>
      <c r="B3170" s="728" t="s">
        <v>2677</v>
      </c>
      <c r="C3170" s="728" t="s">
        <v>2683</v>
      </c>
      <c r="D3170" s="811" t="s">
        <v>5087</v>
      </c>
      <c r="E3170" s="812" t="s">
        <v>2722</v>
      </c>
      <c r="F3170" s="728" t="s">
        <v>2678</v>
      </c>
      <c r="G3170" s="728" t="s">
        <v>2728</v>
      </c>
      <c r="H3170" s="728" t="s">
        <v>568</v>
      </c>
      <c r="I3170" s="728" t="s">
        <v>3440</v>
      </c>
      <c r="J3170" s="728" t="s">
        <v>1100</v>
      </c>
      <c r="K3170" s="728" t="s">
        <v>2303</v>
      </c>
      <c r="L3170" s="729">
        <v>36.270000000000003</v>
      </c>
      <c r="M3170" s="729">
        <v>72.540000000000006</v>
      </c>
      <c r="N3170" s="728">
        <v>2</v>
      </c>
      <c r="O3170" s="813">
        <v>1</v>
      </c>
      <c r="P3170" s="729">
        <v>72.540000000000006</v>
      </c>
      <c r="Q3170" s="746">
        <v>1</v>
      </c>
      <c r="R3170" s="728">
        <v>2</v>
      </c>
      <c r="S3170" s="746">
        <v>1</v>
      </c>
      <c r="T3170" s="813">
        <v>1</v>
      </c>
      <c r="U3170" s="769">
        <v>1</v>
      </c>
    </row>
    <row r="3171" spans="1:21" ht="14.4" customHeight="1" x14ac:dyDescent="0.3">
      <c r="A3171" s="727">
        <v>32</v>
      </c>
      <c r="B3171" s="728" t="s">
        <v>2677</v>
      </c>
      <c r="C3171" s="728" t="s">
        <v>2683</v>
      </c>
      <c r="D3171" s="811" t="s">
        <v>5087</v>
      </c>
      <c r="E3171" s="812" t="s">
        <v>2722</v>
      </c>
      <c r="F3171" s="728" t="s">
        <v>2678</v>
      </c>
      <c r="G3171" s="728" t="s">
        <v>2742</v>
      </c>
      <c r="H3171" s="728" t="s">
        <v>661</v>
      </c>
      <c r="I3171" s="728" t="s">
        <v>2218</v>
      </c>
      <c r="J3171" s="728" t="s">
        <v>662</v>
      </c>
      <c r="K3171" s="728" t="s">
        <v>2219</v>
      </c>
      <c r="L3171" s="729">
        <v>154.36000000000001</v>
      </c>
      <c r="M3171" s="729">
        <v>1389.2400000000002</v>
      </c>
      <c r="N3171" s="728">
        <v>9</v>
      </c>
      <c r="O3171" s="813">
        <v>6</v>
      </c>
      <c r="P3171" s="729">
        <v>1389.2400000000002</v>
      </c>
      <c r="Q3171" s="746">
        <v>1</v>
      </c>
      <c r="R3171" s="728">
        <v>9</v>
      </c>
      <c r="S3171" s="746">
        <v>1</v>
      </c>
      <c r="T3171" s="813">
        <v>6</v>
      </c>
      <c r="U3171" s="769">
        <v>1</v>
      </c>
    </row>
    <row r="3172" spans="1:21" ht="14.4" customHeight="1" x14ac:dyDescent="0.3">
      <c r="A3172" s="727">
        <v>32</v>
      </c>
      <c r="B3172" s="728" t="s">
        <v>2677</v>
      </c>
      <c r="C3172" s="728" t="s">
        <v>2683</v>
      </c>
      <c r="D3172" s="811" t="s">
        <v>5087</v>
      </c>
      <c r="E3172" s="812" t="s">
        <v>2722</v>
      </c>
      <c r="F3172" s="728" t="s">
        <v>2678</v>
      </c>
      <c r="G3172" s="728" t="s">
        <v>2742</v>
      </c>
      <c r="H3172" s="728" t="s">
        <v>661</v>
      </c>
      <c r="I3172" s="728" t="s">
        <v>2216</v>
      </c>
      <c r="J3172" s="728" t="s">
        <v>662</v>
      </c>
      <c r="K3172" s="728" t="s">
        <v>2217</v>
      </c>
      <c r="L3172" s="729">
        <v>225.06</v>
      </c>
      <c r="M3172" s="729">
        <v>225.06</v>
      </c>
      <c r="N3172" s="728">
        <v>1</v>
      </c>
      <c r="O3172" s="813">
        <v>0.5</v>
      </c>
      <c r="P3172" s="729">
        <v>225.06</v>
      </c>
      <c r="Q3172" s="746">
        <v>1</v>
      </c>
      <c r="R3172" s="728">
        <v>1</v>
      </c>
      <c r="S3172" s="746">
        <v>1</v>
      </c>
      <c r="T3172" s="813">
        <v>0.5</v>
      </c>
      <c r="U3172" s="769">
        <v>1</v>
      </c>
    </row>
    <row r="3173" spans="1:21" ht="14.4" customHeight="1" x14ac:dyDescent="0.3">
      <c r="A3173" s="727">
        <v>32</v>
      </c>
      <c r="B3173" s="728" t="s">
        <v>2677</v>
      </c>
      <c r="C3173" s="728" t="s">
        <v>2683</v>
      </c>
      <c r="D3173" s="811" t="s">
        <v>5087</v>
      </c>
      <c r="E3173" s="812" t="s">
        <v>2722</v>
      </c>
      <c r="F3173" s="728" t="s">
        <v>2678</v>
      </c>
      <c r="G3173" s="728" t="s">
        <v>4933</v>
      </c>
      <c r="H3173" s="728" t="s">
        <v>568</v>
      </c>
      <c r="I3173" s="728" t="s">
        <v>4934</v>
      </c>
      <c r="J3173" s="728" t="s">
        <v>1225</v>
      </c>
      <c r="K3173" s="728" t="s">
        <v>4935</v>
      </c>
      <c r="L3173" s="729">
        <v>0</v>
      </c>
      <c r="M3173" s="729">
        <v>0</v>
      </c>
      <c r="N3173" s="728">
        <v>2</v>
      </c>
      <c r="O3173" s="813">
        <v>1</v>
      </c>
      <c r="P3173" s="729">
        <v>0</v>
      </c>
      <c r="Q3173" s="746"/>
      <c r="R3173" s="728">
        <v>2</v>
      </c>
      <c r="S3173" s="746">
        <v>1</v>
      </c>
      <c r="T3173" s="813">
        <v>1</v>
      </c>
      <c r="U3173" s="769">
        <v>1</v>
      </c>
    </row>
    <row r="3174" spans="1:21" ht="14.4" customHeight="1" x14ac:dyDescent="0.3">
      <c r="A3174" s="727">
        <v>32</v>
      </c>
      <c r="B3174" s="728" t="s">
        <v>2677</v>
      </c>
      <c r="C3174" s="728" t="s">
        <v>2683</v>
      </c>
      <c r="D3174" s="811" t="s">
        <v>5087</v>
      </c>
      <c r="E3174" s="812" t="s">
        <v>2722</v>
      </c>
      <c r="F3174" s="728" t="s">
        <v>2678</v>
      </c>
      <c r="G3174" s="728" t="s">
        <v>2745</v>
      </c>
      <c r="H3174" s="728" t="s">
        <v>661</v>
      </c>
      <c r="I3174" s="728" t="s">
        <v>3928</v>
      </c>
      <c r="J3174" s="728" t="s">
        <v>2159</v>
      </c>
      <c r="K3174" s="728" t="s">
        <v>3929</v>
      </c>
      <c r="L3174" s="729">
        <v>229.38</v>
      </c>
      <c r="M3174" s="729">
        <v>229.38</v>
      </c>
      <c r="N3174" s="728">
        <v>1</v>
      </c>
      <c r="O3174" s="813">
        <v>0.5</v>
      </c>
      <c r="P3174" s="729"/>
      <c r="Q3174" s="746">
        <v>0</v>
      </c>
      <c r="R3174" s="728"/>
      <c r="S3174" s="746">
        <v>0</v>
      </c>
      <c r="T3174" s="813"/>
      <c r="U3174" s="769">
        <v>0</v>
      </c>
    </row>
    <row r="3175" spans="1:21" ht="14.4" customHeight="1" x14ac:dyDescent="0.3">
      <c r="A3175" s="727">
        <v>32</v>
      </c>
      <c r="B3175" s="728" t="s">
        <v>2677</v>
      </c>
      <c r="C3175" s="728" t="s">
        <v>2683</v>
      </c>
      <c r="D3175" s="811" t="s">
        <v>5087</v>
      </c>
      <c r="E3175" s="812" t="s">
        <v>2722</v>
      </c>
      <c r="F3175" s="728" t="s">
        <v>2678</v>
      </c>
      <c r="G3175" s="728" t="s">
        <v>3130</v>
      </c>
      <c r="H3175" s="728" t="s">
        <v>661</v>
      </c>
      <c r="I3175" s="728" t="s">
        <v>3931</v>
      </c>
      <c r="J3175" s="728" t="s">
        <v>1754</v>
      </c>
      <c r="K3175" s="728" t="s">
        <v>2165</v>
      </c>
      <c r="L3175" s="729">
        <v>105.32</v>
      </c>
      <c r="M3175" s="729">
        <v>105.32</v>
      </c>
      <c r="N3175" s="728">
        <v>1</v>
      </c>
      <c r="O3175" s="813">
        <v>0.5</v>
      </c>
      <c r="P3175" s="729">
        <v>105.32</v>
      </c>
      <c r="Q3175" s="746">
        <v>1</v>
      </c>
      <c r="R3175" s="728">
        <v>1</v>
      </c>
      <c r="S3175" s="746">
        <v>1</v>
      </c>
      <c r="T3175" s="813">
        <v>0.5</v>
      </c>
      <c r="U3175" s="769">
        <v>1</v>
      </c>
    </row>
    <row r="3176" spans="1:21" ht="14.4" customHeight="1" x14ac:dyDescent="0.3">
      <c r="A3176" s="727">
        <v>32</v>
      </c>
      <c r="B3176" s="728" t="s">
        <v>2677</v>
      </c>
      <c r="C3176" s="728" t="s">
        <v>2683</v>
      </c>
      <c r="D3176" s="811" t="s">
        <v>5087</v>
      </c>
      <c r="E3176" s="812" t="s">
        <v>2722</v>
      </c>
      <c r="F3176" s="728" t="s">
        <v>2678</v>
      </c>
      <c r="G3176" s="728" t="s">
        <v>2940</v>
      </c>
      <c r="H3176" s="728" t="s">
        <v>568</v>
      </c>
      <c r="I3176" s="728" t="s">
        <v>3040</v>
      </c>
      <c r="J3176" s="728" t="s">
        <v>2942</v>
      </c>
      <c r="K3176" s="728" t="s">
        <v>2943</v>
      </c>
      <c r="L3176" s="729">
        <v>0</v>
      </c>
      <c r="M3176" s="729">
        <v>0</v>
      </c>
      <c r="N3176" s="728">
        <v>2</v>
      </c>
      <c r="O3176" s="813">
        <v>2</v>
      </c>
      <c r="P3176" s="729">
        <v>0</v>
      </c>
      <c r="Q3176" s="746"/>
      <c r="R3176" s="728">
        <v>2</v>
      </c>
      <c r="S3176" s="746">
        <v>1</v>
      </c>
      <c r="T3176" s="813">
        <v>2</v>
      </c>
      <c r="U3176" s="769">
        <v>1</v>
      </c>
    </row>
    <row r="3177" spans="1:21" ht="14.4" customHeight="1" x14ac:dyDescent="0.3">
      <c r="A3177" s="727">
        <v>32</v>
      </c>
      <c r="B3177" s="728" t="s">
        <v>2677</v>
      </c>
      <c r="C3177" s="728" t="s">
        <v>2683</v>
      </c>
      <c r="D3177" s="811" t="s">
        <v>5087</v>
      </c>
      <c r="E3177" s="812" t="s">
        <v>2722</v>
      </c>
      <c r="F3177" s="728" t="s">
        <v>2678</v>
      </c>
      <c r="G3177" s="728" t="s">
        <v>4516</v>
      </c>
      <c r="H3177" s="728" t="s">
        <v>568</v>
      </c>
      <c r="I3177" s="728" t="s">
        <v>4517</v>
      </c>
      <c r="J3177" s="728" t="s">
        <v>4518</v>
      </c>
      <c r="K3177" s="728" t="s">
        <v>2232</v>
      </c>
      <c r="L3177" s="729">
        <v>170.52</v>
      </c>
      <c r="M3177" s="729">
        <v>170.52</v>
      </c>
      <c r="N3177" s="728">
        <v>1</v>
      </c>
      <c r="O3177" s="813">
        <v>1</v>
      </c>
      <c r="P3177" s="729">
        <v>170.52</v>
      </c>
      <c r="Q3177" s="746">
        <v>1</v>
      </c>
      <c r="R3177" s="728">
        <v>1</v>
      </c>
      <c r="S3177" s="746">
        <v>1</v>
      </c>
      <c r="T3177" s="813">
        <v>1</v>
      </c>
      <c r="U3177" s="769">
        <v>1</v>
      </c>
    </row>
    <row r="3178" spans="1:21" ht="14.4" customHeight="1" x14ac:dyDescent="0.3">
      <c r="A3178" s="727">
        <v>32</v>
      </c>
      <c r="B3178" s="728" t="s">
        <v>2677</v>
      </c>
      <c r="C3178" s="728" t="s">
        <v>2683</v>
      </c>
      <c r="D3178" s="811" t="s">
        <v>5087</v>
      </c>
      <c r="E3178" s="812" t="s">
        <v>2722</v>
      </c>
      <c r="F3178" s="728" t="s">
        <v>2678</v>
      </c>
      <c r="G3178" s="728" t="s">
        <v>2746</v>
      </c>
      <c r="H3178" s="728" t="s">
        <v>568</v>
      </c>
      <c r="I3178" s="728" t="s">
        <v>3041</v>
      </c>
      <c r="J3178" s="728" t="s">
        <v>2231</v>
      </c>
      <c r="K3178" s="728" t="s">
        <v>2232</v>
      </c>
      <c r="L3178" s="729">
        <v>170.52</v>
      </c>
      <c r="M3178" s="729">
        <v>2216.7600000000002</v>
      </c>
      <c r="N3178" s="728">
        <v>13</v>
      </c>
      <c r="O3178" s="813">
        <v>5.5</v>
      </c>
      <c r="P3178" s="729">
        <v>1875.7200000000003</v>
      </c>
      <c r="Q3178" s="746">
        <v>0.84615384615384615</v>
      </c>
      <c r="R3178" s="728">
        <v>11</v>
      </c>
      <c r="S3178" s="746">
        <v>0.84615384615384615</v>
      </c>
      <c r="T3178" s="813">
        <v>4.5</v>
      </c>
      <c r="U3178" s="769">
        <v>0.81818181818181823</v>
      </c>
    </row>
    <row r="3179" spans="1:21" ht="14.4" customHeight="1" x14ac:dyDescent="0.3">
      <c r="A3179" s="727">
        <v>32</v>
      </c>
      <c r="B3179" s="728" t="s">
        <v>2677</v>
      </c>
      <c r="C3179" s="728" t="s">
        <v>2683</v>
      </c>
      <c r="D3179" s="811" t="s">
        <v>5087</v>
      </c>
      <c r="E3179" s="812" t="s">
        <v>2722</v>
      </c>
      <c r="F3179" s="728" t="s">
        <v>2678</v>
      </c>
      <c r="G3179" s="728" t="s">
        <v>2746</v>
      </c>
      <c r="H3179" s="728" t="s">
        <v>568</v>
      </c>
      <c r="I3179" s="728" t="s">
        <v>3859</v>
      </c>
      <c r="J3179" s="728" t="s">
        <v>2231</v>
      </c>
      <c r="K3179" s="728" t="s">
        <v>2749</v>
      </c>
      <c r="L3179" s="729">
        <v>85.27</v>
      </c>
      <c r="M3179" s="729">
        <v>170.54</v>
      </c>
      <c r="N3179" s="728">
        <v>2</v>
      </c>
      <c r="O3179" s="813">
        <v>1</v>
      </c>
      <c r="P3179" s="729">
        <v>170.54</v>
      </c>
      <c r="Q3179" s="746">
        <v>1</v>
      </c>
      <c r="R3179" s="728">
        <v>2</v>
      </c>
      <c r="S3179" s="746">
        <v>1</v>
      </c>
      <c r="T3179" s="813">
        <v>1</v>
      </c>
      <c r="U3179" s="769">
        <v>1</v>
      </c>
    </row>
    <row r="3180" spans="1:21" ht="14.4" customHeight="1" x14ac:dyDescent="0.3">
      <c r="A3180" s="727">
        <v>32</v>
      </c>
      <c r="B3180" s="728" t="s">
        <v>2677</v>
      </c>
      <c r="C3180" s="728" t="s">
        <v>2683</v>
      </c>
      <c r="D3180" s="811" t="s">
        <v>5087</v>
      </c>
      <c r="E3180" s="812" t="s">
        <v>2722</v>
      </c>
      <c r="F3180" s="728" t="s">
        <v>2678</v>
      </c>
      <c r="G3180" s="728" t="s">
        <v>2746</v>
      </c>
      <c r="H3180" s="728" t="s">
        <v>568</v>
      </c>
      <c r="I3180" s="728" t="s">
        <v>2230</v>
      </c>
      <c r="J3180" s="728" t="s">
        <v>2231</v>
      </c>
      <c r="K3180" s="728" t="s">
        <v>2232</v>
      </c>
      <c r="L3180" s="729">
        <v>170.52</v>
      </c>
      <c r="M3180" s="729">
        <v>2728.32</v>
      </c>
      <c r="N3180" s="728">
        <v>16</v>
      </c>
      <c r="O3180" s="813">
        <v>4</v>
      </c>
      <c r="P3180" s="729">
        <v>2728.32</v>
      </c>
      <c r="Q3180" s="746">
        <v>1</v>
      </c>
      <c r="R3180" s="728">
        <v>16</v>
      </c>
      <c r="S3180" s="746">
        <v>1</v>
      </c>
      <c r="T3180" s="813">
        <v>4</v>
      </c>
      <c r="U3180" s="769">
        <v>1</v>
      </c>
    </row>
    <row r="3181" spans="1:21" ht="14.4" customHeight="1" x14ac:dyDescent="0.3">
      <c r="A3181" s="727">
        <v>32</v>
      </c>
      <c r="B3181" s="728" t="s">
        <v>2677</v>
      </c>
      <c r="C3181" s="728" t="s">
        <v>2683</v>
      </c>
      <c r="D3181" s="811" t="s">
        <v>5087</v>
      </c>
      <c r="E3181" s="812" t="s">
        <v>2722</v>
      </c>
      <c r="F3181" s="728" t="s">
        <v>2678</v>
      </c>
      <c r="G3181" s="728" t="s">
        <v>2746</v>
      </c>
      <c r="H3181" s="728" t="s">
        <v>568</v>
      </c>
      <c r="I3181" s="728" t="s">
        <v>2794</v>
      </c>
      <c r="J3181" s="728" t="s">
        <v>2231</v>
      </c>
      <c r="K3181" s="728" t="s">
        <v>2757</v>
      </c>
      <c r="L3181" s="729">
        <v>238.72</v>
      </c>
      <c r="M3181" s="729">
        <v>1909.76</v>
      </c>
      <c r="N3181" s="728">
        <v>8</v>
      </c>
      <c r="O3181" s="813">
        <v>3</v>
      </c>
      <c r="P3181" s="729">
        <v>1909.76</v>
      </c>
      <c r="Q3181" s="746">
        <v>1</v>
      </c>
      <c r="R3181" s="728">
        <v>8</v>
      </c>
      <c r="S3181" s="746">
        <v>1</v>
      </c>
      <c r="T3181" s="813">
        <v>3</v>
      </c>
      <c r="U3181" s="769">
        <v>1</v>
      </c>
    </row>
    <row r="3182" spans="1:21" ht="14.4" customHeight="1" x14ac:dyDescent="0.3">
      <c r="A3182" s="727">
        <v>32</v>
      </c>
      <c r="B3182" s="728" t="s">
        <v>2677</v>
      </c>
      <c r="C3182" s="728" t="s">
        <v>2683</v>
      </c>
      <c r="D3182" s="811" t="s">
        <v>5087</v>
      </c>
      <c r="E3182" s="812" t="s">
        <v>2722</v>
      </c>
      <c r="F3182" s="728" t="s">
        <v>2678</v>
      </c>
      <c r="G3182" s="728" t="s">
        <v>2746</v>
      </c>
      <c r="H3182" s="728" t="s">
        <v>568</v>
      </c>
      <c r="I3182" s="728" t="s">
        <v>2795</v>
      </c>
      <c r="J3182" s="728" t="s">
        <v>2231</v>
      </c>
      <c r="K3182" s="728" t="s">
        <v>2232</v>
      </c>
      <c r="L3182" s="729">
        <v>0</v>
      </c>
      <c r="M3182" s="729">
        <v>0</v>
      </c>
      <c r="N3182" s="728">
        <v>4</v>
      </c>
      <c r="O3182" s="813">
        <v>2</v>
      </c>
      <c r="P3182" s="729">
        <v>0</v>
      </c>
      <c r="Q3182" s="746"/>
      <c r="R3182" s="728">
        <v>4</v>
      </c>
      <c r="S3182" s="746">
        <v>1</v>
      </c>
      <c r="T3182" s="813">
        <v>2</v>
      </c>
      <c r="U3182" s="769">
        <v>1</v>
      </c>
    </row>
    <row r="3183" spans="1:21" ht="14.4" customHeight="1" x14ac:dyDescent="0.3">
      <c r="A3183" s="727">
        <v>32</v>
      </c>
      <c r="B3183" s="728" t="s">
        <v>2677</v>
      </c>
      <c r="C3183" s="728" t="s">
        <v>2683</v>
      </c>
      <c r="D3183" s="811" t="s">
        <v>5087</v>
      </c>
      <c r="E3183" s="812" t="s">
        <v>2722</v>
      </c>
      <c r="F3183" s="728" t="s">
        <v>2678</v>
      </c>
      <c r="G3183" s="728" t="s">
        <v>2796</v>
      </c>
      <c r="H3183" s="728" t="s">
        <v>568</v>
      </c>
      <c r="I3183" s="728" t="s">
        <v>3044</v>
      </c>
      <c r="J3183" s="728" t="s">
        <v>3045</v>
      </c>
      <c r="K3183" s="728" t="s">
        <v>2232</v>
      </c>
      <c r="L3183" s="729">
        <v>78.33</v>
      </c>
      <c r="M3183" s="729">
        <v>156.66</v>
      </c>
      <c r="N3183" s="728">
        <v>2</v>
      </c>
      <c r="O3183" s="813">
        <v>0.5</v>
      </c>
      <c r="P3183" s="729">
        <v>156.66</v>
      </c>
      <c r="Q3183" s="746">
        <v>1</v>
      </c>
      <c r="R3183" s="728">
        <v>2</v>
      </c>
      <c r="S3183" s="746">
        <v>1</v>
      </c>
      <c r="T3183" s="813">
        <v>0.5</v>
      </c>
      <c r="U3183" s="769">
        <v>1</v>
      </c>
    </row>
    <row r="3184" spans="1:21" ht="14.4" customHeight="1" x14ac:dyDescent="0.3">
      <c r="A3184" s="727">
        <v>32</v>
      </c>
      <c r="B3184" s="728" t="s">
        <v>2677</v>
      </c>
      <c r="C3184" s="728" t="s">
        <v>2683</v>
      </c>
      <c r="D3184" s="811" t="s">
        <v>5087</v>
      </c>
      <c r="E3184" s="812" t="s">
        <v>2722</v>
      </c>
      <c r="F3184" s="728" t="s">
        <v>2678</v>
      </c>
      <c r="G3184" s="728" t="s">
        <v>3282</v>
      </c>
      <c r="H3184" s="728" t="s">
        <v>568</v>
      </c>
      <c r="I3184" s="728" t="s">
        <v>3283</v>
      </c>
      <c r="J3184" s="728" t="s">
        <v>3284</v>
      </c>
      <c r="K3184" s="728" t="s">
        <v>3285</v>
      </c>
      <c r="L3184" s="729">
        <v>0</v>
      </c>
      <c r="M3184" s="729">
        <v>0</v>
      </c>
      <c r="N3184" s="728">
        <v>3</v>
      </c>
      <c r="O3184" s="813">
        <v>2.5</v>
      </c>
      <c r="P3184" s="729">
        <v>0</v>
      </c>
      <c r="Q3184" s="746"/>
      <c r="R3184" s="728">
        <v>3</v>
      </c>
      <c r="S3184" s="746">
        <v>1</v>
      </c>
      <c r="T3184" s="813">
        <v>2.5</v>
      </c>
      <c r="U3184" s="769">
        <v>1</v>
      </c>
    </row>
    <row r="3185" spans="1:21" ht="14.4" customHeight="1" x14ac:dyDescent="0.3">
      <c r="A3185" s="727">
        <v>32</v>
      </c>
      <c r="B3185" s="728" t="s">
        <v>2677</v>
      </c>
      <c r="C3185" s="728" t="s">
        <v>2683</v>
      </c>
      <c r="D3185" s="811" t="s">
        <v>5087</v>
      </c>
      <c r="E3185" s="812" t="s">
        <v>2722</v>
      </c>
      <c r="F3185" s="728" t="s">
        <v>2678</v>
      </c>
      <c r="G3185" s="728" t="s">
        <v>3046</v>
      </c>
      <c r="H3185" s="728" t="s">
        <v>568</v>
      </c>
      <c r="I3185" s="728" t="s">
        <v>3047</v>
      </c>
      <c r="J3185" s="728" t="s">
        <v>3048</v>
      </c>
      <c r="K3185" s="728" t="s">
        <v>3049</v>
      </c>
      <c r="L3185" s="729">
        <v>344</v>
      </c>
      <c r="M3185" s="729">
        <v>688</v>
      </c>
      <c r="N3185" s="728">
        <v>2</v>
      </c>
      <c r="O3185" s="813">
        <v>1</v>
      </c>
      <c r="P3185" s="729">
        <v>688</v>
      </c>
      <c r="Q3185" s="746">
        <v>1</v>
      </c>
      <c r="R3185" s="728">
        <v>2</v>
      </c>
      <c r="S3185" s="746">
        <v>1</v>
      </c>
      <c r="T3185" s="813">
        <v>1</v>
      </c>
      <c r="U3185" s="769">
        <v>1</v>
      </c>
    </row>
    <row r="3186" spans="1:21" ht="14.4" customHeight="1" x14ac:dyDescent="0.3">
      <c r="A3186" s="727">
        <v>32</v>
      </c>
      <c r="B3186" s="728" t="s">
        <v>2677</v>
      </c>
      <c r="C3186" s="728" t="s">
        <v>2683</v>
      </c>
      <c r="D3186" s="811" t="s">
        <v>5087</v>
      </c>
      <c r="E3186" s="812" t="s">
        <v>2722</v>
      </c>
      <c r="F3186" s="728" t="s">
        <v>2678</v>
      </c>
      <c r="G3186" s="728" t="s">
        <v>3292</v>
      </c>
      <c r="H3186" s="728" t="s">
        <v>568</v>
      </c>
      <c r="I3186" s="728" t="s">
        <v>4287</v>
      </c>
      <c r="J3186" s="728" t="s">
        <v>3294</v>
      </c>
      <c r="K3186" s="728" t="s">
        <v>4288</v>
      </c>
      <c r="L3186" s="729">
        <v>72.64</v>
      </c>
      <c r="M3186" s="729">
        <v>72.64</v>
      </c>
      <c r="N3186" s="728">
        <v>1</v>
      </c>
      <c r="O3186" s="813">
        <v>1</v>
      </c>
      <c r="P3186" s="729"/>
      <c r="Q3186" s="746">
        <v>0</v>
      </c>
      <c r="R3186" s="728"/>
      <c r="S3186" s="746">
        <v>0</v>
      </c>
      <c r="T3186" s="813"/>
      <c r="U3186" s="769">
        <v>0</v>
      </c>
    </row>
    <row r="3187" spans="1:21" ht="14.4" customHeight="1" x14ac:dyDescent="0.3">
      <c r="A3187" s="727">
        <v>32</v>
      </c>
      <c r="B3187" s="728" t="s">
        <v>2677</v>
      </c>
      <c r="C3187" s="728" t="s">
        <v>2683</v>
      </c>
      <c r="D3187" s="811" t="s">
        <v>5087</v>
      </c>
      <c r="E3187" s="812" t="s">
        <v>2722</v>
      </c>
      <c r="F3187" s="728" t="s">
        <v>2678</v>
      </c>
      <c r="G3187" s="728" t="s">
        <v>3301</v>
      </c>
      <c r="H3187" s="728" t="s">
        <v>568</v>
      </c>
      <c r="I3187" s="728" t="s">
        <v>4293</v>
      </c>
      <c r="J3187" s="728" t="s">
        <v>4291</v>
      </c>
      <c r="K3187" s="728" t="s">
        <v>4294</v>
      </c>
      <c r="L3187" s="729">
        <v>46.75</v>
      </c>
      <c r="M3187" s="729">
        <v>187</v>
      </c>
      <c r="N3187" s="728">
        <v>4</v>
      </c>
      <c r="O3187" s="813">
        <v>1</v>
      </c>
      <c r="P3187" s="729">
        <v>187</v>
      </c>
      <c r="Q3187" s="746">
        <v>1</v>
      </c>
      <c r="R3187" s="728">
        <v>4</v>
      </c>
      <c r="S3187" s="746">
        <v>1</v>
      </c>
      <c r="T3187" s="813">
        <v>1</v>
      </c>
      <c r="U3187" s="769">
        <v>1</v>
      </c>
    </row>
    <row r="3188" spans="1:21" ht="14.4" customHeight="1" x14ac:dyDescent="0.3">
      <c r="A3188" s="727">
        <v>32</v>
      </c>
      <c r="B3188" s="728" t="s">
        <v>2677</v>
      </c>
      <c r="C3188" s="728" t="s">
        <v>2683</v>
      </c>
      <c r="D3188" s="811" t="s">
        <v>5087</v>
      </c>
      <c r="E3188" s="812" t="s">
        <v>2722</v>
      </c>
      <c r="F3188" s="728" t="s">
        <v>2678</v>
      </c>
      <c r="G3188" s="728" t="s">
        <v>4701</v>
      </c>
      <c r="H3188" s="728" t="s">
        <v>568</v>
      </c>
      <c r="I3188" s="728" t="s">
        <v>4936</v>
      </c>
      <c r="J3188" s="728" t="s">
        <v>4703</v>
      </c>
      <c r="K3188" s="728" t="s">
        <v>2790</v>
      </c>
      <c r="L3188" s="729">
        <v>4.6399999999999997</v>
      </c>
      <c r="M3188" s="729">
        <v>9.2799999999999994</v>
      </c>
      <c r="N3188" s="728">
        <v>2</v>
      </c>
      <c r="O3188" s="813">
        <v>0.5</v>
      </c>
      <c r="P3188" s="729">
        <v>9.2799999999999994</v>
      </c>
      <c r="Q3188" s="746">
        <v>1</v>
      </c>
      <c r="R3188" s="728">
        <v>2</v>
      </c>
      <c r="S3188" s="746">
        <v>1</v>
      </c>
      <c r="T3188" s="813">
        <v>0.5</v>
      </c>
      <c r="U3188" s="769">
        <v>1</v>
      </c>
    </row>
    <row r="3189" spans="1:21" ht="14.4" customHeight="1" x14ac:dyDescent="0.3">
      <c r="A3189" s="727">
        <v>32</v>
      </c>
      <c r="B3189" s="728" t="s">
        <v>2677</v>
      </c>
      <c r="C3189" s="728" t="s">
        <v>2683</v>
      </c>
      <c r="D3189" s="811" t="s">
        <v>5087</v>
      </c>
      <c r="E3189" s="812" t="s">
        <v>2722</v>
      </c>
      <c r="F3189" s="728" t="s">
        <v>2678</v>
      </c>
      <c r="G3189" s="728" t="s">
        <v>3864</v>
      </c>
      <c r="H3189" s="728" t="s">
        <v>568</v>
      </c>
      <c r="I3189" s="728" t="s">
        <v>3865</v>
      </c>
      <c r="J3189" s="728" t="s">
        <v>852</v>
      </c>
      <c r="K3189" s="728" t="s">
        <v>3866</v>
      </c>
      <c r="L3189" s="729">
        <v>159.16999999999999</v>
      </c>
      <c r="M3189" s="729">
        <v>159.16999999999999</v>
      </c>
      <c r="N3189" s="728">
        <v>1</v>
      </c>
      <c r="O3189" s="813">
        <v>1</v>
      </c>
      <c r="P3189" s="729">
        <v>159.16999999999999</v>
      </c>
      <c r="Q3189" s="746">
        <v>1</v>
      </c>
      <c r="R3189" s="728">
        <v>1</v>
      </c>
      <c r="S3189" s="746">
        <v>1</v>
      </c>
      <c r="T3189" s="813">
        <v>1</v>
      </c>
      <c r="U3189" s="769">
        <v>1</v>
      </c>
    </row>
    <row r="3190" spans="1:21" ht="14.4" customHeight="1" x14ac:dyDescent="0.3">
      <c r="A3190" s="727">
        <v>32</v>
      </c>
      <c r="B3190" s="728" t="s">
        <v>2677</v>
      </c>
      <c r="C3190" s="728" t="s">
        <v>2683</v>
      </c>
      <c r="D3190" s="811" t="s">
        <v>5087</v>
      </c>
      <c r="E3190" s="812" t="s">
        <v>2722</v>
      </c>
      <c r="F3190" s="728" t="s">
        <v>2678</v>
      </c>
      <c r="G3190" s="728" t="s">
        <v>2805</v>
      </c>
      <c r="H3190" s="728" t="s">
        <v>568</v>
      </c>
      <c r="I3190" s="728" t="s">
        <v>2806</v>
      </c>
      <c r="J3190" s="728" t="s">
        <v>2807</v>
      </c>
      <c r="K3190" s="728" t="s">
        <v>2358</v>
      </c>
      <c r="L3190" s="729">
        <v>8540.5</v>
      </c>
      <c r="M3190" s="729">
        <v>42702.5</v>
      </c>
      <c r="N3190" s="728">
        <v>5</v>
      </c>
      <c r="O3190" s="813">
        <v>2.5</v>
      </c>
      <c r="P3190" s="729">
        <v>42702.5</v>
      </c>
      <c r="Q3190" s="746">
        <v>1</v>
      </c>
      <c r="R3190" s="728">
        <v>5</v>
      </c>
      <c r="S3190" s="746">
        <v>1</v>
      </c>
      <c r="T3190" s="813">
        <v>2.5</v>
      </c>
      <c r="U3190" s="769">
        <v>1</v>
      </c>
    </row>
    <row r="3191" spans="1:21" ht="14.4" customHeight="1" x14ac:dyDescent="0.3">
      <c r="A3191" s="727">
        <v>32</v>
      </c>
      <c r="B3191" s="728" t="s">
        <v>2677</v>
      </c>
      <c r="C3191" s="728" t="s">
        <v>2683</v>
      </c>
      <c r="D3191" s="811" t="s">
        <v>5087</v>
      </c>
      <c r="E3191" s="812" t="s">
        <v>2722</v>
      </c>
      <c r="F3191" s="728" t="s">
        <v>2678</v>
      </c>
      <c r="G3191" s="728" t="s">
        <v>2805</v>
      </c>
      <c r="H3191" s="728" t="s">
        <v>568</v>
      </c>
      <c r="I3191" s="728" t="s">
        <v>4937</v>
      </c>
      <c r="J3191" s="728" t="s">
        <v>2807</v>
      </c>
      <c r="K3191" s="728" t="s">
        <v>4938</v>
      </c>
      <c r="L3191" s="729">
        <v>0</v>
      </c>
      <c r="M3191" s="729">
        <v>0</v>
      </c>
      <c r="N3191" s="728">
        <v>2</v>
      </c>
      <c r="O3191" s="813">
        <v>0.5</v>
      </c>
      <c r="P3191" s="729">
        <v>0</v>
      </c>
      <c r="Q3191" s="746"/>
      <c r="R3191" s="728">
        <v>2</v>
      </c>
      <c r="S3191" s="746">
        <v>1</v>
      </c>
      <c r="T3191" s="813">
        <v>0.5</v>
      </c>
      <c r="U3191" s="769">
        <v>1</v>
      </c>
    </row>
    <row r="3192" spans="1:21" ht="14.4" customHeight="1" x14ac:dyDescent="0.3">
      <c r="A3192" s="727">
        <v>32</v>
      </c>
      <c r="B3192" s="728" t="s">
        <v>2677</v>
      </c>
      <c r="C3192" s="728" t="s">
        <v>2683</v>
      </c>
      <c r="D3192" s="811" t="s">
        <v>5087</v>
      </c>
      <c r="E3192" s="812" t="s">
        <v>2722</v>
      </c>
      <c r="F3192" s="728" t="s">
        <v>2678</v>
      </c>
      <c r="G3192" s="728" t="s">
        <v>2751</v>
      </c>
      <c r="H3192" s="728" t="s">
        <v>568</v>
      </c>
      <c r="I3192" s="728" t="s">
        <v>2996</v>
      </c>
      <c r="J3192" s="728" t="s">
        <v>2997</v>
      </c>
      <c r="K3192" s="728" t="s">
        <v>2967</v>
      </c>
      <c r="L3192" s="729">
        <v>846.47</v>
      </c>
      <c r="M3192" s="729">
        <v>6771.7600000000011</v>
      </c>
      <c r="N3192" s="728">
        <v>8</v>
      </c>
      <c r="O3192" s="813">
        <v>4</v>
      </c>
      <c r="P3192" s="729">
        <v>5925.2900000000009</v>
      </c>
      <c r="Q3192" s="746">
        <v>0.875</v>
      </c>
      <c r="R3192" s="728">
        <v>7</v>
      </c>
      <c r="S3192" s="746">
        <v>0.875</v>
      </c>
      <c r="T3192" s="813">
        <v>3.5</v>
      </c>
      <c r="U3192" s="769">
        <v>0.875</v>
      </c>
    </row>
    <row r="3193" spans="1:21" ht="14.4" customHeight="1" x14ac:dyDescent="0.3">
      <c r="A3193" s="727">
        <v>32</v>
      </c>
      <c r="B3193" s="728" t="s">
        <v>2677</v>
      </c>
      <c r="C3193" s="728" t="s">
        <v>2683</v>
      </c>
      <c r="D3193" s="811" t="s">
        <v>5087</v>
      </c>
      <c r="E3193" s="812" t="s">
        <v>2722</v>
      </c>
      <c r="F3193" s="728" t="s">
        <v>2678</v>
      </c>
      <c r="G3193" s="728" t="s">
        <v>2751</v>
      </c>
      <c r="H3193" s="728" t="s">
        <v>661</v>
      </c>
      <c r="I3193" s="728" t="s">
        <v>2260</v>
      </c>
      <c r="J3193" s="728" t="s">
        <v>2261</v>
      </c>
      <c r="K3193" s="728" t="s">
        <v>2262</v>
      </c>
      <c r="L3193" s="729">
        <v>3231.81</v>
      </c>
      <c r="M3193" s="729">
        <v>6463.62</v>
      </c>
      <c r="N3193" s="728">
        <v>2</v>
      </c>
      <c r="O3193" s="813">
        <v>1</v>
      </c>
      <c r="P3193" s="729">
        <v>6463.62</v>
      </c>
      <c r="Q3193" s="746">
        <v>1</v>
      </c>
      <c r="R3193" s="728">
        <v>2</v>
      </c>
      <c r="S3193" s="746">
        <v>1</v>
      </c>
      <c r="T3193" s="813">
        <v>1</v>
      </c>
      <c r="U3193" s="769">
        <v>1</v>
      </c>
    </row>
    <row r="3194" spans="1:21" ht="14.4" customHeight="1" x14ac:dyDescent="0.3">
      <c r="A3194" s="727">
        <v>32</v>
      </c>
      <c r="B3194" s="728" t="s">
        <v>2677</v>
      </c>
      <c r="C3194" s="728" t="s">
        <v>2683</v>
      </c>
      <c r="D3194" s="811" t="s">
        <v>5087</v>
      </c>
      <c r="E3194" s="812" t="s">
        <v>2722</v>
      </c>
      <c r="F3194" s="728" t="s">
        <v>2678</v>
      </c>
      <c r="G3194" s="728" t="s">
        <v>2808</v>
      </c>
      <c r="H3194" s="728" t="s">
        <v>568</v>
      </c>
      <c r="I3194" s="728" t="s">
        <v>2944</v>
      </c>
      <c r="J3194" s="728" t="s">
        <v>902</v>
      </c>
      <c r="K3194" s="728" t="s">
        <v>2887</v>
      </c>
      <c r="L3194" s="729">
        <v>42.51</v>
      </c>
      <c r="M3194" s="729">
        <v>170.04</v>
      </c>
      <c r="N3194" s="728">
        <v>4</v>
      </c>
      <c r="O3194" s="813">
        <v>2.5</v>
      </c>
      <c r="P3194" s="729">
        <v>170.04</v>
      </c>
      <c r="Q3194" s="746">
        <v>1</v>
      </c>
      <c r="R3194" s="728">
        <v>4</v>
      </c>
      <c r="S3194" s="746">
        <v>1</v>
      </c>
      <c r="T3194" s="813">
        <v>2.5</v>
      </c>
      <c r="U3194" s="769">
        <v>1</v>
      </c>
    </row>
    <row r="3195" spans="1:21" ht="14.4" customHeight="1" x14ac:dyDescent="0.3">
      <c r="A3195" s="727">
        <v>32</v>
      </c>
      <c r="B3195" s="728" t="s">
        <v>2677</v>
      </c>
      <c r="C3195" s="728" t="s">
        <v>2683</v>
      </c>
      <c r="D3195" s="811" t="s">
        <v>5087</v>
      </c>
      <c r="E3195" s="812" t="s">
        <v>2722</v>
      </c>
      <c r="F3195" s="728" t="s">
        <v>2678</v>
      </c>
      <c r="G3195" s="728" t="s">
        <v>2811</v>
      </c>
      <c r="H3195" s="728" t="s">
        <v>661</v>
      </c>
      <c r="I3195" s="728" t="s">
        <v>4939</v>
      </c>
      <c r="J3195" s="728" t="s">
        <v>4940</v>
      </c>
      <c r="K3195" s="728" t="s">
        <v>4941</v>
      </c>
      <c r="L3195" s="729">
        <v>860.52</v>
      </c>
      <c r="M3195" s="729">
        <v>860.52</v>
      </c>
      <c r="N3195" s="728">
        <v>1</v>
      </c>
      <c r="O3195" s="813">
        <v>0.5</v>
      </c>
      <c r="P3195" s="729">
        <v>860.52</v>
      </c>
      <c r="Q3195" s="746">
        <v>1</v>
      </c>
      <c r="R3195" s="728">
        <v>1</v>
      </c>
      <c r="S3195" s="746">
        <v>1</v>
      </c>
      <c r="T3195" s="813">
        <v>0.5</v>
      </c>
      <c r="U3195" s="769">
        <v>1</v>
      </c>
    </row>
    <row r="3196" spans="1:21" ht="14.4" customHeight="1" x14ac:dyDescent="0.3">
      <c r="A3196" s="727">
        <v>32</v>
      </c>
      <c r="B3196" s="728" t="s">
        <v>2677</v>
      </c>
      <c r="C3196" s="728" t="s">
        <v>2683</v>
      </c>
      <c r="D3196" s="811" t="s">
        <v>5087</v>
      </c>
      <c r="E3196" s="812" t="s">
        <v>2722</v>
      </c>
      <c r="F3196" s="728" t="s">
        <v>2678</v>
      </c>
      <c r="G3196" s="728" t="s">
        <v>2998</v>
      </c>
      <c r="H3196" s="728" t="s">
        <v>568</v>
      </c>
      <c r="I3196" s="728" t="s">
        <v>3320</v>
      </c>
      <c r="J3196" s="728" t="s">
        <v>1072</v>
      </c>
      <c r="K3196" s="728" t="s">
        <v>3000</v>
      </c>
      <c r="L3196" s="729">
        <v>107.27</v>
      </c>
      <c r="M3196" s="729">
        <v>214.54</v>
      </c>
      <c r="N3196" s="728">
        <v>2</v>
      </c>
      <c r="O3196" s="813">
        <v>1</v>
      </c>
      <c r="P3196" s="729">
        <v>214.54</v>
      </c>
      <c r="Q3196" s="746">
        <v>1</v>
      </c>
      <c r="R3196" s="728">
        <v>2</v>
      </c>
      <c r="S3196" s="746">
        <v>1</v>
      </c>
      <c r="T3196" s="813">
        <v>1</v>
      </c>
      <c r="U3196" s="769">
        <v>1</v>
      </c>
    </row>
    <row r="3197" spans="1:21" ht="14.4" customHeight="1" x14ac:dyDescent="0.3">
      <c r="A3197" s="727">
        <v>32</v>
      </c>
      <c r="B3197" s="728" t="s">
        <v>2677</v>
      </c>
      <c r="C3197" s="728" t="s">
        <v>2683</v>
      </c>
      <c r="D3197" s="811" t="s">
        <v>5087</v>
      </c>
      <c r="E3197" s="812" t="s">
        <v>2722</v>
      </c>
      <c r="F3197" s="728" t="s">
        <v>2678</v>
      </c>
      <c r="G3197" s="728" t="s">
        <v>3321</v>
      </c>
      <c r="H3197" s="728" t="s">
        <v>568</v>
      </c>
      <c r="I3197" s="728" t="s">
        <v>3322</v>
      </c>
      <c r="J3197" s="728" t="s">
        <v>1031</v>
      </c>
      <c r="K3197" s="728" t="s">
        <v>3323</v>
      </c>
      <c r="L3197" s="729">
        <v>1860.93</v>
      </c>
      <c r="M3197" s="729">
        <v>14887.44</v>
      </c>
      <c r="N3197" s="728">
        <v>8</v>
      </c>
      <c r="O3197" s="813">
        <v>7.5</v>
      </c>
      <c r="P3197" s="729">
        <v>14887.44</v>
      </c>
      <c r="Q3197" s="746">
        <v>1</v>
      </c>
      <c r="R3197" s="728">
        <v>8</v>
      </c>
      <c r="S3197" s="746">
        <v>1</v>
      </c>
      <c r="T3197" s="813">
        <v>7.5</v>
      </c>
      <c r="U3197" s="769">
        <v>1</v>
      </c>
    </row>
    <row r="3198" spans="1:21" ht="14.4" customHeight="1" x14ac:dyDescent="0.3">
      <c r="A3198" s="727">
        <v>32</v>
      </c>
      <c r="B3198" s="728" t="s">
        <v>2677</v>
      </c>
      <c r="C3198" s="728" t="s">
        <v>2683</v>
      </c>
      <c r="D3198" s="811" t="s">
        <v>5087</v>
      </c>
      <c r="E3198" s="812" t="s">
        <v>2722</v>
      </c>
      <c r="F3198" s="728" t="s">
        <v>2678</v>
      </c>
      <c r="G3198" s="728" t="s">
        <v>2752</v>
      </c>
      <c r="H3198" s="728" t="s">
        <v>568</v>
      </c>
      <c r="I3198" s="728" t="s">
        <v>2753</v>
      </c>
      <c r="J3198" s="728" t="s">
        <v>1001</v>
      </c>
      <c r="K3198" s="728" t="s">
        <v>2754</v>
      </c>
      <c r="L3198" s="729">
        <v>33</v>
      </c>
      <c r="M3198" s="729">
        <v>33</v>
      </c>
      <c r="N3198" s="728">
        <v>1</v>
      </c>
      <c r="O3198" s="813">
        <v>0.5</v>
      </c>
      <c r="P3198" s="729">
        <v>33</v>
      </c>
      <c r="Q3198" s="746">
        <v>1</v>
      </c>
      <c r="R3198" s="728">
        <v>1</v>
      </c>
      <c r="S3198" s="746">
        <v>1</v>
      </c>
      <c r="T3198" s="813">
        <v>0.5</v>
      </c>
      <c r="U3198" s="769">
        <v>1</v>
      </c>
    </row>
    <row r="3199" spans="1:21" ht="14.4" customHeight="1" x14ac:dyDescent="0.3">
      <c r="A3199" s="727">
        <v>32</v>
      </c>
      <c r="B3199" s="728" t="s">
        <v>2677</v>
      </c>
      <c r="C3199" s="728" t="s">
        <v>2683</v>
      </c>
      <c r="D3199" s="811" t="s">
        <v>5087</v>
      </c>
      <c r="E3199" s="812" t="s">
        <v>2722</v>
      </c>
      <c r="F3199" s="728" t="s">
        <v>2678</v>
      </c>
      <c r="G3199" s="728" t="s">
        <v>3063</v>
      </c>
      <c r="H3199" s="728" t="s">
        <v>568</v>
      </c>
      <c r="I3199" s="728" t="s">
        <v>3820</v>
      </c>
      <c r="J3199" s="728" t="s">
        <v>1668</v>
      </c>
      <c r="K3199" s="728" t="s">
        <v>3821</v>
      </c>
      <c r="L3199" s="729">
        <v>60.9</v>
      </c>
      <c r="M3199" s="729">
        <v>60.9</v>
      </c>
      <c r="N3199" s="728">
        <v>1</v>
      </c>
      <c r="O3199" s="813">
        <v>1</v>
      </c>
      <c r="P3199" s="729">
        <v>60.9</v>
      </c>
      <c r="Q3199" s="746">
        <v>1</v>
      </c>
      <c r="R3199" s="728">
        <v>1</v>
      </c>
      <c r="S3199" s="746">
        <v>1</v>
      </c>
      <c r="T3199" s="813">
        <v>1</v>
      </c>
      <c r="U3199" s="769">
        <v>1</v>
      </c>
    </row>
    <row r="3200" spans="1:21" ht="14.4" customHeight="1" x14ac:dyDescent="0.3">
      <c r="A3200" s="727">
        <v>32</v>
      </c>
      <c r="B3200" s="728" t="s">
        <v>2677</v>
      </c>
      <c r="C3200" s="728" t="s">
        <v>2683</v>
      </c>
      <c r="D3200" s="811" t="s">
        <v>5087</v>
      </c>
      <c r="E3200" s="812" t="s">
        <v>2722</v>
      </c>
      <c r="F3200" s="728" t="s">
        <v>2678</v>
      </c>
      <c r="G3200" s="728" t="s">
        <v>2818</v>
      </c>
      <c r="H3200" s="728" t="s">
        <v>568</v>
      </c>
      <c r="I3200" s="728" t="s">
        <v>2819</v>
      </c>
      <c r="J3200" s="728" t="s">
        <v>1120</v>
      </c>
      <c r="K3200" s="728" t="s">
        <v>2820</v>
      </c>
      <c r="L3200" s="729">
        <v>0</v>
      </c>
      <c r="M3200" s="729">
        <v>0</v>
      </c>
      <c r="N3200" s="728">
        <v>4</v>
      </c>
      <c r="O3200" s="813">
        <v>2.5</v>
      </c>
      <c r="P3200" s="729">
        <v>0</v>
      </c>
      <c r="Q3200" s="746"/>
      <c r="R3200" s="728">
        <v>3</v>
      </c>
      <c r="S3200" s="746">
        <v>0.75</v>
      </c>
      <c r="T3200" s="813">
        <v>2</v>
      </c>
      <c r="U3200" s="769">
        <v>0.8</v>
      </c>
    </row>
    <row r="3201" spans="1:21" ht="14.4" customHeight="1" x14ac:dyDescent="0.3">
      <c r="A3201" s="727">
        <v>32</v>
      </c>
      <c r="B3201" s="728" t="s">
        <v>2677</v>
      </c>
      <c r="C3201" s="728" t="s">
        <v>2683</v>
      </c>
      <c r="D3201" s="811" t="s">
        <v>5087</v>
      </c>
      <c r="E3201" s="812" t="s">
        <v>2722</v>
      </c>
      <c r="F3201" s="728" t="s">
        <v>2678</v>
      </c>
      <c r="G3201" s="728" t="s">
        <v>2755</v>
      </c>
      <c r="H3201" s="728" t="s">
        <v>568</v>
      </c>
      <c r="I3201" s="728" t="s">
        <v>3066</v>
      </c>
      <c r="J3201" s="728" t="s">
        <v>1442</v>
      </c>
      <c r="K3201" s="728" t="s">
        <v>3067</v>
      </c>
      <c r="L3201" s="729">
        <v>49.38</v>
      </c>
      <c r="M3201" s="729">
        <v>148.14000000000001</v>
      </c>
      <c r="N3201" s="728">
        <v>3</v>
      </c>
      <c r="O3201" s="813">
        <v>2</v>
      </c>
      <c r="P3201" s="729">
        <v>148.14000000000001</v>
      </c>
      <c r="Q3201" s="746">
        <v>1</v>
      </c>
      <c r="R3201" s="728">
        <v>3</v>
      </c>
      <c r="S3201" s="746">
        <v>1</v>
      </c>
      <c r="T3201" s="813">
        <v>2</v>
      </c>
      <c r="U3201" s="769">
        <v>1</v>
      </c>
    </row>
    <row r="3202" spans="1:21" ht="14.4" customHeight="1" x14ac:dyDescent="0.3">
      <c r="A3202" s="727">
        <v>32</v>
      </c>
      <c r="B3202" s="728" t="s">
        <v>2677</v>
      </c>
      <c r="C3202" s="728" t="s">
        <v>2683</v>
      </c>
      <c r="D3202" s="811" t="s">
        <v>5087</v>
      </c>
      <c r="E3202" s="812" t="s">
        <v>2722</v>
      </c>
      <c r="F3202" s="728" t="s">
        <v>2678</v>
      </c>
      <c r="G3202" s="728" t="s">
        <v>2755</v>
      </c>
      <c r="H3202" s="728" t="s">
        <v>568</v>
      </c>
      <c r="I3202" s="728" t="s">
        <v>3208</v>
      </c>
      <c r="J3202" s="728" t="s">
        <v>1442</v>
      </c>
      <c r="K3202" s="728" t="s">
        <v>3209</v>
      </c>
      <c r="L3202" s="729">
        <v>98.75</v>
      </c>
      <c r="M3202" s="729">
        <v>98.75</v>
      </c>
      <c r="N3202" s="728">
        <v>1</v>
      </c>
      <c r="O3202" s="813">
        <v>0.5</v>
      </c>
      <c r="P3202" s="729">
        <v>98.75</v>
      </c>
      <c r="Q3202" s="746">
        <v>1</v>
      </c>
      <c r="R3202" s="728">
        <v>1</v>
      </c>
      <c r="S3202" s="746">
        <v>1</v>
      </c>
      <c r="T3202" s="813">
        <v>0.5</v>
      </c>
      <c r="U3202" s="769">
        <v>1</v>
      </c>
    </row>
    <row r="3203" spans="1:21" ht="14.4" customHeight="1" x14ac:dyDescent="0.3">
      <c r="A3203" s="727">
        <v>32</v>
      </c>
      <c r="B3203" s="728" t="s">
        <v>2677</v>
      </c>
      <c r="C3203" s="728" t="s">
        <v>2683</v>
      </c>
      <c r="D3203" s="811" t="s">
        <v>5087</v>
      </c>
      <c r="E3203" s="812" t="s">
        <v>2722</v>
      </c>
      <c r="F3203" s="728" t="s">
        <v>2678</v>
      </c>
      <c r="G3203" s="728" t="s">
        <v>2755</v>
      </c>
      <c r="H3203" s="728" t="s">
        <v>568</v>
      </c>
      <c r="I3203" s="728" t="s">
        <v>2756</v>
      </c>
      <c r="J3203" s="728" t="s">
        <v>1022</v>
      </c>
      <c r="K3203" s="728" t="s">
        <v>2757</v>
      </c>
      <c r="L3203" s="729">
        <v>98.75</v>
      </c>
      <c r="M3203" s="729">
        <v>98.75</v>
      </c>
      <c r="N3203" s="728">
        <v>1</v>
      </c>
      <c r="O3203" s="813">
        <v>0.5</v>
      </c>
      <c r="P3203" s="729">
        <v>98.75</v>
      </c>
      <c r="Q3203" s="746">
        <v>1</v>
      </c>
      <c r="R3203" s="728">
        <v>1</v>
      </c>
      <c r="S3203" s="746">
        <v>1</v>
      </c>
      <c r="T3203" s="813">
        <v>0.5</v>
      </c>
      <c r="U3203" s="769">
        <v>1</v>
      </c>
    </row>
    <row r="3204" spans="1:21" ht="14.4" customHeight="1" x14ac:dyDescent="0.3">
      <c r="A3204" s="727">
        <v>32</v>
      </c>
      <c r="B3204" s="728" t="s">
        <v>2677</v>
      </c>
      <c r="C3204" s="728" t="s">
        <v>2683</v>
      </c>
      <c r="D3204" s="811" t="s">
        <v>5087</v>
      </c>
      <c r="E3204" s="812" t="s">
        <v>2722</v>
      </c>
      <c r="F3204" s="728" t="s">
        <v>2678</v>
      </c>
      <c r="G3204" s="728" t="s">
        <v>2755</v>
      </c>
      <c r="H3204" s="728" t="s">
        <v>568</v>
      </c>
      <c r="I3204" s="728" t="s">
        <v>4942</v>
      </c>
      <c r="J3204" s="728" t="s">
        <v>1442</v>
      </c>
      <c r="K3204" s="728" t="s">
        <v>3209</v>
      </c>
      <c r="L3204" s="729">
        <v>98.75</v>
      </c>
      <c r="M3204" s="729">
        <v>98.75</v>
      </c>
      <c r="N3204" s="728">
        <v>1</v>
      </c>
      <c r="O3204" s="813">
        <v>0.5</v>
      </c>
      <c r="P3204" s="729">
        <v>98.75</v>
      </c>
      <c r="Q3204" s="746">
        <v>1</v>
      </c>
      <c r="R3204" s="728">
        <v>1</v>
      </c>
      <c r="S3204" s="746">
        <v>1</v>
      </c>
      <c r="T3204" s="813">
        <v>0.5</v>
      </c>
      <c r="U3204" s="769">
        <v>1</v>
      </c>
    </row>
    <row r="3205" spans="1:21" ht="14.4" customHeight="1" x14ac:dyDescent="0.3">
      <c r="A3205" s="727">
        <v>32</v>
      </c>
      <c r="B3205" s="728" t="s">
        <v>2677</v>
      </c>
      <c r="C3205" s="728" t="s">
        <v>2683</v>
      </c>
      <c r="D3205" s="811" t="s">
        <v>5087</v>
      </c>
      <c r="E3205" s="812" t="s">
        <v>2722</v>
      </c>
      <c r="F3205" s="728" t="s">
        <v>2678</v>
      </c>
      <c r="G3205" s="728" t="s">
        <v>3743</v>
      </c>
      <c r="H3205" s="728" t="s">
        <v>568</v>
      </c>
      <c r="I3205" s="728" t="s">
        <v>4943</v>
      </c>
      <c r="J3205" s="728" t="s">
        <v>766</v>
      </c>
      <c r="K3205" s="728" t="s">
        <v>4944</v>
      </c>
      <c r="L3205" s="729">
        <v>0</v>
      </c>
      <c r="M3205" s="729">
        <v>0</v>
      </c>
      <c r="N3205" s="728">
        <v>1</v>
      </c>
      <c r="O3205" s="813">
        <v>1</v>
      </c>
      <c r="P3205" s="729">
        <v>0</v>
      </c>
      <c r="Q3205" s="746"/>
      <c r="R3205" s="728">
        <v>1</v>
      </c>
      <c r="S3205" s="746">
        <v>1</v>
      </c>
      <c r="T3205" s="813">
        <v>1</v>
      </c>
      <c r="U3205" s="769">
        <v>1</v>
      </c>
    </row>
    <row r="3206" spans="1:21" ht="14.4" customHeight="1" x14ac:dyDescent="0.3">
      <c r="A3206" s="727">
        <v>32</v>
      </c>
      <c r="B3206" s="728" t="s">
        <v>2677</v>
      </c>
      <c r="C3206" s="728" t="s">
        <v>2683</v>
      </c>
      <c r="D3206" s="811" t="s">
        <v>5087</v>
      </c>
      <c r="E3206" s="812" t="s">
        <v>2722</v>
      </c>
      <c r="F3206" s="728" t="s">
        <v>2678</v>
      </c>
      <c r="G3206" s="728" t="s">
        <v>2729</v>
      </c>
      <c r="H3206" s="728" t="s">
        <v>568</v>
      </c>
      <c r="I3206" s="728" t="s">
        <v>2730</v>
      </c>
      <c r="J3206" s="728" t="s">
        <v>2731</v>
      </c>
      <c r="K3206" s="728" t="s">
        <v>2732</v>
      </c>
      <c r="L3206" s="729">
        <v>88.76</v>
      </c>
      <c r="M3206" s="729">
        <v>1686.44</v>
      </c>
      <c r="N3206" s="728">
        <v>19</v>
      </c>
      <c r="O3206" s="813">
        <v>8</v>
      </c>
      <c r="P3206" s="729">
        <v>1331.4</v>
      </c>
      <c r="Q3206" s="746">
        <v>0.78947368421052633</v>
      </c>
      <c r="R3206" s="728">
        <v>15</v>
      </c>
      <c r="S3206" s="746">
        <v>0.78947368421052633</v>
      </c>
      <c r="T3206" s="813">
        <v>7</v>
      </c>
      <c r="U3206" s="769">
        <v>0.875</v>
      </c>
    </row>
    <row r="3207" spans="1:21" ht="14.4" customHeight="1" x14ac:dyDescent="0.3">
      <c r="A3207" s="727">
        <v>32</v>
      </c>
      <c r="B3207" s="728" t="s">
        <v>2677</v>
      </c>
      <c r="C3207" s="728" t="s">
        <v>2683</v>
      </c>
      <c r="D3207" s="811" t="s">
        <v>5087</v>
      </c>
      <c r="E3207" s="812" t="s">
        <v>2722</v>
      </c>
      <c r="F3207" s="728" t="s">
        <v>2678</v>
      </c>
      <c r="G3207" s="728" t="s">
        <v>3352</v>
      </c>
      <c r="H3207" s="728" t="s">
        <v>661</v>
      </c>
      <c r="I3207" s="728" t="s">
        <v>3526</v>
      </c>
      <c r="J3207" s="728" t="s">
        <v>825</v>
      </c>
      <c r="K3207" s="728" t="s">
        <v>2465</v>
      </c>
      <c r="L3207" s="729">
        <v>0</v>
      </c>
      <c r="M3207" s="729">
        <v>0</v>
      </c>
      <c r="N3207" s="728">
        <v>1</v>
      </c>
      <c r="O3207" s="813">
        <v>0.5</v>
      </c>
      <c r="P3207" s="729">
        <v>0</v>
      </c>
      <c r="Q3207" s="746"/>
      <c r="R3207" s="728">
        <v>1</v>
      </c>
      <c r="S3207" s="746">
        <v>1</v>
      </c>
      <c r="T3207" s="813">
        <v>0.5</v>
      </c>
      <c r="U3207" s="769">
        <v>1</v>
      </c>
    </row>
    <row r="3208" spans="1:21" ht="14.4" customHeight="1" x14ac:dyDescent="0.3">
      <c r="A3208" s="727">
        <v>32</v>
      </c>
      <c r="B3208" s="728" t="s">
        <v>2677</v>
      </c>
      <c r="C3208" s="728" t="s">
        <v>2683</v>
      </c>
      <c r="D3208" s="811" t="s">
        <v>5087</v>
      </c>
      <c r="E3208" s="812" t="s">
        <v>2722</v>
      </c>
      <c r="F3208" s="728" t="s">
        <v>2678</v>
      </c>
      <c r="G3208" s="728" t="s">
        <v>2902</v>
      </c>
      <c r="H3208" s="728" t="s">
        <v>568</v>
      </c>
      <c r="I3208" s="728" t="s">
        <v>2903</v>
      </c>
      <c r="J3208" s="728" t="s">
        <v>863</v>
      </c>
      <c r="K3208" s="728" t="s">
        <v>2814</v>
      </c>
      <c r="L3208" s="729">
        <v>0</v>
      </c>
      <c r="M3208" s="729">
        <v>0</v>
      </c>
      <c r="N3208" s="728">
        <v>1</v>
      </c>
      <c r="O3208" s="813">
        <v>0.5</v>
      </c>
      <c r="P3208" s="729">
        <v>0</v>
      </c>
      <c r="Q3208" s="746"/>
      <c r="R3208" s="728">
        <v>1</v>
      </c>
      <c r="S3208" s="746">
        <v>1</v>
      </c>
      <c r="T3208" s="813">
        <v>0.5</v>
      </c>
      <c r="U3208" s="769">
        <v>1</v>
      </c>
    </row>
    <row r="3209" spans="1:21" ht="14.4" customHeight="1" x14ac:dyDescent="0.3">
      <c r="A3209" s="727">
        <v>32</v>
      </c>
      <c r="B3209" s="728" t="s">
        <v>2677</v>
      </c>
      <c r="C3209" s="728" t="s">
        <v>2683</v>
      </c>
      <c r="D3209" s="811" t="s">
        <v>5087</v>
      </c>
      <c r="E3209" s="812" t="s">
        <v>2722</v>
      </c>
      <c r="F3209" s="728" t="s">
        <v>2678</v>
      </c>
      <c r="G3209" s="728" t="s">
        <v>2902</v>
      </c>
      <c r="H3209" s="728" t="s">
        <v>568</v>
      </c>
      <c r="I3209" s="728" t="s">
        <v>3009</v>
      </c>
      <c r="J3209" s="728" t="s">
        <v>3010</v>
      </c>
      <c r="K3209" s="728" t="s">
        <v>3011</v>
      </c>
      <c r="L3209" s="729">
        <v>0</v>
      </c>
      <c r="M3209" s="729">
        <v>0</v>
      </c>
      <c r="N3209" s="728">
        <v>3</v>
      </c>
      <c r="O3209" s="813">
        <v>2.5</v>
      </c>
      <c r="P3209" s="729">
        <v>0</v>
      </c>
      <c r="Q3209" s="746"/>
      <c r="R3209" s="728">
        <v>3</v>
      </c>
      <c r="S3209" s="746">
        <v>1</v>
      </c>
      <c r="T3209" s="813">
        <v>2.5</v>
      </c>
      <c r="U3209" s="769">
        <v>1</v>
      </c>
    </row>
    <row r="3210" spans="1:21" ht="14.4" customHeight="1" x14ac:dyDescent="0.3">
      <c r="A3210" s="727">
        <v>32</v>
      </c>
      <c r="B3210" s="728" t="s">
        <v>2677</v>
      </c>
      <c r="C3210" s="728" t="s">
        <v>2683</v>
      </c>
      <c r="D3210" s="811" t="s">
        <v>5087</v>
      </c>
      <c r="E3210" s="812" t="s">
        <v>2722</v>
      </c>
      <c r="F3210" s="728" t="s">
        <v>2678</v>
      </c>
      <c r="G3210" s="728" t="s">
        <v>4192</v>
      </c>
      <c r="H3210" s="728" t="s">
        <v>661</v>
      </c>
      <c r="I3210" s="728" t="s">
        <v>4945</v>
      </c>
      <c r="J3210" s="728" t="s">
        <v>2176</v>
      </c>
      <c r="K3210" s="728" t="s">
        <v>4946</v>
      </c>
      <c r="L3210" s="729">
        <v>0</v>
      </c>
      <c r="M3210" s="729">
        <v>0</v>
      </c>
      <c r="N3210" s="728">
        <v>1</v>
      </c>
      <c r="O3210" s="813">
        <v>0.5</v>
      </c>
      <c r="P3210" s="729">
        <v>0</v>
      </c>
      <c r="Q3210" s="746"/>
      <c r="R3210" s="728">
        <v>1</v>
      </c>
      <c r="S3210" s="746">
        <v>1</v>
      </c>
      <c r="T3210" s="813">
        <v>0.5</v>
      </c>
      <c r="U3210" s="769">
        <v>1</v>
      </c>
    </row>
    <row r="3211" spans="1:21" ht="14.4" customHeight="1" x14ac:dyDescent="0.3">
      <c r="A3211" s="727">
        <v>32</v>
      </c>
      <c r="B3211" s="728" t="s">
        <v>2677</v>
      </c>
      <c r="C3211" s="728" t="s">
        <v>2683</v>
      </c>
      <c r="D3211" s="811" t="s">
        <v>5087</v>
      </c>
      <c r="E3211" s="812" t="s">
        <v>2722</v>
      </c>
      <c r="F3211" s="728" t="s">
        <v>2678</v>
      </c>
      <c r="G3211" s="728" t="s">
        <v>2972</v>
      </c>
      <c r="H3211" s="728" t="s">
        <v>568</v>
      </c>
      <c r="I3211" s="728" t="s">
        <v>3074</v>
      </c>
      <c r="J3211" s="728" t="s">
        <v>1065</v>
      </c>
      <c r="K3211" s="728" t="s">
        <v>2975</v>
      </c>
      <c r="L3211" s="729">
        <v>0</v>
      </c>
      <c r="M3211" s="729">
        <v>0</v>
      </c>
      <c r="N3211" s="728">
        <v>2</v>
      </c>
      <c r="O3211" s="813">
        <v>1</v>
      </c>
      <c r="P3211" s="729">
        <v>0</v>
      </c>
      <c r="Q3211" s="746"/>
      <c r="R3211" s="728">
        <v>2</v>
      </c>
      <c r="S3211" s="746">
        <v>1</v>
      </c>
      <c r="T3211" s="813">
        <v>1</v>
      </c>
      <c r="U3211" s="769">
        <v>1</v>
      </c>
    </row>
    <row r="3212" spans="1:21" ht="14.4" customHeight="1" x14ac:dyDescent="0.3">
      <c r="A3212" s="727">
        <v>32</v>
      </c>
      <c r="B3212" s="728" t="s">
        <v>2677</v>
      </c>
      <c r="C3212" s="728" t="s">
        <v>2683</v>
      </c>
      <c r="D3212" s="811" t="s">
        <v>5087</v>
      </c>
      <c r="E3212" s="812" t="s">
        <v>2722</v>
      </c>
      <c r="F3212" s="728" t="s">
        <v>2678</v>
      </c>
      <c r="G3212" s="728" t="s">
        <v>3188</v>
      </c>
      <c r="H3212" s="728" t="s">
        <v>568</v>
      </c>
      <c r="I3212" s="728" t="s">
        <v>3189</v>
      </c>
      <c r="J3212" s="728" t="s">
        <v>3190</v>
      </c>
      <c r="K3212" s="728" t="s">
        <v>3191</v>
      </c>
      <c r="L3212" s="729">
        <v>727.03</v>
      </c>
      <c r="M3212" s="729">
        <v>2181.09</v>
      </c>
      <c r="N3212" s="728">
        <v>3</v>
      </c>
      <c r="O3212" s="813">
        <v>1.5</v>
      </c>
      <c r="P3212" s="729">
        <v>2181.09</v>
      </c>
      <c r="Q3212" s="746">
        <v>1</v>
      </c>
      <c r="R3212" s="728">
        <v>3</v>
      </c>
      <c r="S3212" s="746">
        <v>1</v>
      </c>
      <c r="T3212" s="813">
        <v>1.5</v>
      </c>
      <c r="U3212" s="769">
        <v>1</v>
      </c>
    </row>
    <row r="3213" spans="1:21" ht="14.4" customHeight="1" x14ac:dyDescent="0.3">
      <c r="A3213" s="727">
        <v>32</v>
      </c>
      <c r="B3213" s="728" t="s">
        <v>2677</v>
      </c>
      <c r="C3213" s="728" t="s">
        <v>2683</v>
      </c>
      <c r="D3213" s="811" t="s">
        <v>5087</v>
      </c>
      <c r="E3213" s="812" t="s">
        <v>2722</v>
      </c>
      <c r="F3213" s="728" t="s">
        <v>2678</v>
      </c>
      <c r="G3213" s="728" t="s">
        <v>4791</v>
      </c>
      <c r="H3213" s="728" t="s">
        <v>568</v>
      </c>
      <c r="I3213" s="728" t="s">
        <v>4792</v>
      </c>
      <c r="J3213" s="728" t="s">
        <v>4793</v>
      </c>
      <c r="K3213" s="728" t="s">
        <v>4794</v>
      </c>
      <c r="L3213" s="729">
        <v>69.59</v>
      </c>
      <c r="M3213" s="729">
        <v>69.59</v>
      </c>
      <c r="N3213" s="728">
        <v>1</v>
      </c>
      <c r="O3213" s="813">
        <v>1</v>
      </c>
      <c r="P3213" s="729"/>
      <c r="Q3213" s="746">
        <v>0</v>
      </c>
      <c r="R3213" s="728"/>
      <c r="S3213" s="746">
        <v>0</v>
      </c>
      <c r="T3213" s="813"/>
      <c r="U3213" s="769">
        <v>0</v>
      </c>
    </row>
    <row r="3214" spans="1:21" ht="14.4" customHeight="1" x14ac:dyDescent="0.3">
      <c r="A3214" s="727">
        <v>32</v>
      </c>
      <c r="B3214" s="728" t="s">
        <v>2677</v>
      </c>
      <c r="C3214" s="728" t="s">
        <v>2683</v>
      </c>
      <c r="D3214" s="811" t="s">
        <v>5087</v>
      </c>
      <c r="E3214" s="812" t="s">
        <v>2722</v>
      </c>
      <c r="F3214" s="728" t="s">
        <v>2678</v>
      </c>
      <c r="G3214" s="728" t="s">
        <v>2762</v>
      </c>
      <c r="H3214" s="728" t="s">
        <v>661</v>
      </c>
      <c r="I3214" s="728" t="s">
        <v>2763</v>
      </c>
      <c r="J3214" s="728" t="s">
        <v>895</v>
      </c>
      <c r="K3214" s="728" t="s">
        <v>2137</v>
      </c>
      <c r="L3214" s="729">
        <v>368.16</v>
      </c>
      <c r="M3214" s="729">
        <v>1840.8000000000002</v>
      </c>
      <c r="N3214" s="728">
        <v>5</v>
      </c>
      <c r="O3214" s="813">
        <v>3.5</v>
      </c>
      <c r="P3214" s="729">
        <v>1472.64</v>
      </c>
      <c r="Q3214" s="746">
        <v>0.79999999999999993</v>
      </c>
      <c r="R3214" s="728">
        <v>4</v>
      </c>
      <c r="S3214" s="746">
        <v>0.8</v>
      </c>
      <c r="T3214" s="813">
        <v>2.5</v>
      </c>
      <c r="U3214" s="769">
        <v>0.7142857142857143</v>
      </c>
    </row>
    <row r="3215" spans="1:21" ht="14.4" customHeight="1" x14ac:dyDescent="0.3">
      <c r="A3215" s="727">
        <v>32</v>
      </c>
      <c r="B3215" s="728" t="s">
        <v>2677</v>
      </c>
      <c r="C3215" s="728" t="s">
        <v>2683</v>
      </c>
      <c r="D3215" s="811" t="s">
        <v>5087</v>
      </c>
      <c r="E3215" s="812" t="s">
        <v>2722</v>
      </c>
      <c r="F3215" s="728" t="s">
        <v>2678</v>
      </c>
      <c r="G3215" s="728" t="s">
        <v>2762</v>
      </c>
      <c r="H3215" s="728" t="s">
        <v>661</v>
      </c>
      <c r="I3215" s="728" t="s">
        <v>2764</v>
      </c>
      <c r="J3215" s="728" t="s">
        <v>895</v>
      </c>
      <c r="K3215" s="728" t="s">
        <v>2143</v>
      </c>
      <c r="L3215" s="729">
        <v>490.89</v>
      </c>
      <c r="M3215" s="729">
        <v>10799.579999999998</v>
      </c>
      <c r="N3215" s="728">
        <v>22</v>
      </c>
      <c r="O3215" s="813">
        <v>4.5</v>
      </c>
      <c r="P3215" s="729">
        <v>10799.579999999998</v>
      </c>
      <c r="Q3215" s="746">
        <v>1</v>
      </c>
      <c r="R3215" s="728">
        <v>22</v>
      </c>
      <c r="S3215" s="746">
        <v>1</v>
      </c>
      <c r="T3215" s="813">
        <v>4.5</v>
      </c>
      <c r="U3215" s="769">
        <v>1</v>
      </c>
    </row>
    <row r="3216" spans="1:21" ht="14.4" customHeight="1" x14ac:dyDescent="0.3">
      <c r="A3216" s="727">
        <v>32</v>
      </c>
      <c r="B3216" s="728" t="s">
        <v>2677</v>
      </c>
      <c r="C3216" s="728" t="s">
        <v>2683</v>
      </c>
      <c r="D3216" s="811" t="s">
        <v>5087</v>
      </c>
      <c r="E3216" s="812" t="s">
        <v>2722</v>
      </c>
      <c r="F3216" s="728" t="s">
        <v>2678</v>
      </c>
      <c r="G3216" s="728" t="s">
        <v>2762</v>
      </c>
      <c r="H3216" s="728" t="s">
        <v>661</v>
      </c>
      <c r="I3216" s="728" t="s">
        <v>2765</v>
      </c>
      <c r="J3216" s="728" t="s">
        <v>895</v>
      </c>
      <c r="K3216" s="728" t="s">
        <v>2139</v>
      </c>
      <c r="L3216" s="729">
        <v>736.33</v>
      </c>
      <c r="M3216" s="729">
        <v>7363.3</v>
      </c>
      <c r="N3216" s="728">
        <v>10</v>
      </c>
      <c r="O3216" s="813">
        <v>4.5</v>
      </c>
      <c r="P3216" s="729">
        <v>5890.64</v>
      </c>
      <c r="Q3216" s="746">
        <v>0.8</v>
      </c>
      <c r="R3216" s="728">
        <v>8</v>
      </c>
      <c r="S3216" s="746">
        <v>0.8</v>
      </c>
      <c r="T3216" s="813">
        <v>3.5</v>
      </c>
      <c r="U3216" s="769">
        <v>0.77777777777777779</v>
      </c>
    </row>
    <row r="3217" spans="1:21" ht="14.4" customHeight="1" x14ac:dyDescent="0.3">
      <c r="A3217" s="727">
        <v>32</v>
      </c>
      <c r="B3217" s="728" t="s">
        <v>2677</v>
      </c>
      <c r="C3217" s="728" t="s">
        <v>2683</v>
      </c>
      <c r="D3217" s="811" t="s">
        <v>5087</v>
      </c>
      <c r="E3217" s="812" t="s">
        <v>2722</v>
      </c>
      <c r="F3217" s="728" t="s">
        <v>2678</v>
      </c>
      <c r="G3217" s="728" t="s">
        <v>2767</v>
      </c>
      <c r="H3217" s="728" t="s">
        <v>661</v>
      </c>
      <c r="I3217" s="728" t="s">
        <v>2296</v>
      </c>
      <c r="J3217" s="728" t="s">
        <v>694</v>
      </c>
      <c r="K3217" s="728" t="s">
        <v>2297</v>
      </c>
      <c r="L3217" s="729">
        <v>48.42</v>
      </c>
      <c r="M3217" s="729">
        <v>193.68</v>
      </c>
      <c r="N3217" s="728">
        <v>4</v>
      </c>
      <c r="O3217" s="813">
        <v>1</v>
      </c>
      <c r="P3217" s="729">
        <v>193.68</v>
      </c>
      <c r="Q3217" s="746">
        <v>1</v>
      </c>
      <c r="R3217" s="728">
        <v>4</v>
      </c>
      <c r="S3217" s="746">
        <v>1</v>
      </c>
      <c r="T3217" s="813">
        <v>1</v>
      </c>
      <c r="U3217" s="769">
        <v>1</v>
      </c>
    </row>
    <row r="3218" spans="1:21" ht="14.4" customHeight="1" x14ac:dyDescent="0.3">
      <c r="A3218" s="727">
        <v>32</v>
      </c>
      <c r="B3218" s="728" t="s">
        <v>2677</v>
      </c>
      <c r="C3218" s="728" t="s">
        <v>2683</v>
      </c>
      <c r="D3218" s="811" t="s">
        <v>5087</v>
      </c>
      <c r="E3218" s="812" t="s">
        <v>2722</v>
      </c>
      <c r="F3218" s="728" t="s">
        <v>2678</v>
      </c>
      <c r="G3218" s="728" t="s">
        <v>3876</v>
      </c>
      <c r="H3218" s="728" t="s">
        <v>568</v>
      </c>
      <c r="I3218" s="728" t="s">
        <v>3877</v>
      </c>
      <c r="J3218" s="728" t="s">
        <v>3878</v>
      </c>
      <c r="K3218" s="728" t="s">
        <v>2297</v>
      </c>
      <c r="L3218" s="729">
        <v>88.1</v>
      </c>
      <c r="M3218" s="729">
        <v>88.1</v>
      </c>
      <c r="N3218" s="728">
        <v>1</v>
      </c>
      <c r="O3218" s="813">
        <v>1</v>
      </c>
      <c r="P3218" s="729">
        <v>88.1</v>
      </c>
      <c r="Q3218" s="746">
        <v>1</v>
      </c>
      <c r="R3218" s="728">
        <v>1</v>
      </c>
      <c r="S3218" s="746">
        <v>1</v>
      </c>
      <c r="T3218" s="813">
        <v>1</v>
      </c>
      <c r="U3218" s="769">
        <v>1</v>
      </c>
    </row>
    <row r="3219" spans="1:21" ht="14.4" customHeight="1" x14ac:dyDescent="0.3">
      <c r="A3219" s="727">
        <v>32</v>
      </c>
      <c r="B3219" s="728" t="s">
        <v>2677</v>
      </c>
      <c r="C3219" s="728" t="s">
        <v>2683</v>
      </c>
      <c r="D3219" s="811" t="s">
        <v>5087</v>
      </c>
      <c r="E3219" s="812" t="s">
        <v>2722</v>
      </c>
      <c r="F3219" s="728" t="s">
        <v>2678</v>
      </c>
      <c r="G3219" s="728" t="s">
        <v>2768</v>
      </c>
      <c r="H3219" s="728" t="s">
        <v>568</v>
      </c>
      <c r="I3219" s="728" t="s">
        <v>2919</v>
      </c>
      <c r="J3219" s="728" t="s">
        <v>934</v>
      </c>
      <c r="K3219" s="728" t="s">
        <v>2839</v>
      </c>
      <c r="L3219" s="729">
        <v>301.2</v>
      </c>
      <c r="M3219" s="729">
        <v>602.4</v>
      </c>
      <c r="N3219" s="728">
        <v>2</v>
      </c>
      <c r="O3219" s="813">
        <v>1.5</v>
      </c>
      <c r="P3219" s="729">
        <v>602.4</v>
      </c>
      <c r="Q3219" s="746">
        <v>1</v>
      </c>
      <c r="R3219" s="728">
        <v>2</v>
      </c>
      <c r="S3219" s="746">
        <v>1</v>
      </c>
      <c r="T3219" s="813">
        <v>1.5</v>
      </c>
      <c r="U3219" s="769">
        <v>1</v>
      </c>
    </row>
    <row r="3220" spans="1:21" ht="14.4" customHeight="1" x14ac:dyDescent="0.3">
      <c r="A3220" s="727">
        <v>32</v>
      </c>
      <c r="B3220" s="728" t="s">
        <v>2677</v>
      </c>
      <c r="C3220" s="728" t="s">
        <v>2683</v>
      </c>
      <c r="D3220" s="811" t="s">
        <v>5087</v>
      </c>
      <c r="E3220" s="812" t="s">
        <v>2722</v>
      </c>
      <c r="F3220" s="728" t="s">
        <v>2678</v>
      </c>
      <c r="G3220" s="728" t="s">
        <v>2768</v>
      </c>
      <c r="H3220" s="728" t="s">
        <v>568</v>
      </c>
      <c r="I3220" s="728" t="s">
        <v>2919</v>
      </c>
      <c r="J3220" s="728" t="s">
        <v>934</v>
      </c>
      <c r="K3220" s="728" t="s">
        <v>2839</v>
      </c>
      <c r="L3220" s="729">
        <v>103.67</v>
      </c>
      <c r="M3220" s="729">
        <v>103.67</v>
      </c>
      <c r="N3220" s="728">
        <v>1</v>
      </c>
      <c r="O3220" s="813">
        <v>0.5</v>
      </c>
      <c r="P3220" s="729">
        <v>103.67</v>
      </c>
      <c r="Q3220" s="746">
        <v>1</v>
      </c>
      <c r="R3220" s="728">
        <v>1</v>
      </c>
      <c r="S3220" s="746">
        <v>1</v>
      </c>
      <c r="T3220" s="813">
        <v>0.5</v>
      </c>
      <c r="U3220" s="769">
        <v>1</v>
      </c>
    </row>
    <row r="3221" spans="1:21" ht="14.4" customHeight="1" x14ac:dyDescent="0.3">
      <c r="A3221" s="727">
        <v>32</v>
      </c>
      <c r="B3221" s="728" t="s">
        <v>2677</v>
      </c>
      <c r="C3221" s="728" t="s">
        <v>2683</v>
      </c>
      <c r="D3221" s="811" t="s">
        <v>5087</v>
      </c>
      <c r="E3221" s="812" t="s">
        <v>2722</v>
      </c>
      <c r="F3221" s="728" t="s">
        <v>2678</v>
      </c>
      <c r="G3221" s="728" t="s">
        <v>2768</v>
      </c>
      <c r="H3221" s="728" t="s">
        <v>568</v>
      </c>
      <c r="I3221" s="728" t="s">
        <v>2838</v>
      </c>
      <c r="J3221" s="728" t="s">
        <v>934</v>
      </c>
      <c r="K3221" s="728" t="s">
        <v>2839</v>
      </c>
      <c r="L3221" s="729">
        <v>185.26</v>
      </c>
      <c r="M3221" s="729">
        <v>370.52</v>
      </c>
      <c r="N3221" s="728">
        <v>2</v>
      </c>
      <c r="O3221" s="813">
        <v>1.5</v>
      </c>
      <c r="P3221" s="729">
        <v>185.26</v>
      </c>
      <c r="Q3221" s="746">
        <v>0.5</v>
      </c>
      <c r="R3221" s="728">
        <v>1</v>
      </c>
      <c r="S3221" s="746">
        <v>0.5</v>
      </c>
      <c r="T3221" s="813">
        <v>0.5</v>
      </c>
      <c r="U3221" s="769">
        <v>0.33333333333333331</v>
      </c>
    </row>
    <row r="3222" spans="1:21" ht="14.4" customHeight="1" x14ac:dyDescent="0.3">
      <c r="A3222" s="727">
        <v>32</v>
      </c>
      <c r="B3222" s="728" t="s">
        <v>2677</v>
      </c>
      <c r="C3222" s="728" t="s">
        <v>2683</v>
      </c>
      <c r="D3222" s="811" t="s">
        <v>5087</v>
      </c>
      <c r="E3222" s="812" t="s">
        <v>2722</v>
      </c>
      <c r="F3222" s="728" t="s">
        <v>2678</v>
      </c>
      <c r="G3222" s="728" t="s">
        <v>2768</v>
      </c>
      <c r="H3222" s="728" t="s">
        <v>568</v>
      </c>
      <c r="I3222" s="728" t="s">
        <v>4796</v>
      </c>
      <c r="J3222" s="728" t="s">
        <v>3542</v>
      </c>
      <c r="K3222" s="728" t="s">
        <v>3762</v>
      </c>
      <c r="L3222" s="729">
        <v>205.84</v>
      </c>
      <c r="M3222" s="729">
        <v>205.84</v>
      </c>
      <c r="N3222" s="728">
        <v>1</v>
      </c>
      <c r="O3222" s="813">
        <v>1</v>
      </c>
      <c r="P3222" s="729">
        <v>205.84</v>
      </c>
      <c r="Q3222" s="746">
        <v>1</v>
      </c>
      <c r="R3222" s="728">
        <v>1</v>
      </c>
      <c r="S3222" s="746">
        <v>1</v>
      </c>
      <c r="T3222" s="813">
        <v>1</v>
      </c>
      <c r="U3222" s="769">
        <v>1</v>
      </c>
    </row>
    <row r="3223" spans="1:21" ht="14.4" customHeight="1" x14ac:dyDescent="0.3">
      <c r="A3223" s="727">
        <v>32</v>
      </c>
      <c r="B3223" s="728" t="s">
        <v>2677</v>
      </c>
      <c r="C3223" s="728" t="s">
        <v>2683</v>
      </c>
      <c r="D3223" s="811" t="s">
        <v>5087</v>
      </c>
      <c r="E3223" s="812" t="s">
        <v>2722</v>
      </c>
      <c r="F3223" s="728" t="s">
        <v>2678</v>
      </c>
      <c r="G3223" s="728" t="s">
        <v>2980</v>
      </c>
      <c r="H3223" s="728" t="s">
        <v>568</v>
      </c>
      <c r="I3223" s="728" t="s">
        <v>4013</v>
      </c>
      <c r="J3223" s="728" t="s">
        <v>1317</v>
      </c>
      <c r="K3223" s="728" t="s">
        <v>2983</v>
      </c>
      <c r="L3223" s="729">
        <v>668.54</v>
      </c>
      <c r="M3223" s="729">
        <v>668.54</v>
      </c>
      <c r="N3223" s="728">
        <v>1</v>
      </c>
      <c r="O3223" s="813">
        <v>1</v>
      </c>
      <c r="P3223" s="729">
        <v>668.54</v>
      </c>
      <c r="Q3223" s="746">
        <v>1</v>
      </c>
      <c r="R3223" s="728">
        <v>1</v>
      </c>
      <c r="S3223" s="746">
        <v>1</v>
      </c>
      <c r="T3223" s="813">
        <v>1</v>
      </c>
      <c r="U3223" s="769">
        <v>1</v>
      </c>
    </row>
    <row r="3224" spans="1:21" ht="14.4" customHeight="1" x14ac:dyDescent="0.3">
      <c r="A3224" s="727">
        <v>32</v>
      </c>
      <c r="B3224" s="728" t="s">
        <v>2677</v>
      </c>
      <c r="C3224" s="728" t="s">
        <v>2683</v>
      </c>
      <c r="D3224" s="811" t="s">
        <v>5087</v>
      </c>
      <c r="E3224" s="812" t="s">
        <v>2722</v>
      </c>
      <c r="F3224" s="728" t="s">
        <v>2678</v>
      </c>
      <c r="G3224" s="728" t="s">
        <v>2980</v>
      </c>
      <c r="H3224" s="728" t="s">
        <v>568</v>
      </c>
      <c r="I3224" s="728" t="s">
        <v>3084</v>
      </c>
      <c r="J3224" s="728" t="s">
        <v>1319</v>
      </c>
      <c r="K3224" s="728" t="s">
        <v>1320</v>
      </c>
      <c r="L3224" s="729">
        <v>334.27</v>
      </c>
      <c r="M3224" s="729">
        <v>668.54</v>
      </c>
      <c r="N3224" s="728">
        <v>2</v>
      </c>
      <c r="O3224" s="813">
        <v>1</v>
      </c>
      <c r="P3224" s="729">
        <v>668.54</v>
      </c>
      <c r="Q3224" s="746">
        <v>1</v>
      </c>
      <c r="R3224" s="728">
        <v>2</v>
      </c>
      <c r="S3224" s="746">
        <v>1</v>
      </c>
      <c r="T3224" s="813">
        <v>1</v>
      </c>
      <c r="U3224" s="769">
        <v>1</v>
      </c>
    </row>
    <row r="3225" spans="1:21" ht="14.4" customHeight="1" x14ac:dyDescent="0.3">
      <c r="A3225" s="727">
        <v>32</v>
      </c>
      <c r="B3225" s="728" t="s">
        <v>2677</v>
      </c>
      <c r="C3225" s="728" t="s">
        <v>2683</v>
      </c>
      <c r="D3225" s="811" t="s">
        <v>5087</v>
      </c>
      <c r="E3225" s="812" t="s">
        <v>2722</v>
      </c>
      <c r="F3225" s="728" t="s">
        <v>2678</v>
      </c>
      <c r="G3225" s="728" t="s">
        <v>2771</v>
      </c>
      <c r="H3225" s="728" t="s">
        <v>661</v>
      </c>
      <c r="I3225" s="728" t="s">
        <v>3022</v>
      </c>
      <c r="J3225" s="728" t="s">
        <v>2105</v>
      </c>
      <c r="K3225" s="728" t="s">
        <v>2844</v>
      </c>
      <c r="L3225" s="729">
        <v>16.12</v>
      </c>
      <c r="M3225" s="729">
        <v>16.12</v>
      </c>
      <c r="N3225" s="728">
        <v>1</v>
      </c>
      <c r="O3225" s="813">
        <v>0.5</v>
      </c>
      <c r="P3225" s="729">
        <v>16.12</v>
      </c>
      <c r="Q3225" s="746">
        <v>1</v>
      </c>
      <c r="R3225" s="728">
        <v>1</v>
      </c>
      <c r="S3225" s="746">
        <v>1</v>
      </c>
      <c r="T3225" s="813">
        <v>0.5</v>
      </c>
      <c r="U3225" s="769">
        <v>1</v>
      </c>
    </row>
    <row r="3226" spans="1:21" ht="14.4" customHeight="1" x14ac:dyDescent="0.3">
      <c r="A3226" s="727">
        <v>32</v>
      </c>
      <c r="B3226" s="728" t="s">
        <v>2677</v>
      </c>
      <c r="C3226" s="728" t="s">
        <v>2683</v>
      </c>
      <c r="D3226" s="811" t="s">
        <v>5087</v>
      </c>
      <c r="E3226" s="812" t="s">
        <v>2722</v>
      </c>
      <c r="F3226" s="728" t="s">
        <v>2678</v>
      </c>
      <c r="G3226" s="728" t="s">
        <v>2771</v>
      </c>
      <c r="H3226" s="728" t="s">
        <v>661</v>
      </c>
      <c r="I3226" s="728" t="s">
        <v>2841</v>
      </c>
      <c r="J3226" s="728" t="s">
        <v>2105</v>
      </c>
      <c r="K3226" s="728" t="s">
        <v>2842</v>
      </c>
      <c r="L3226" s="729">
        <v>57.6</v>
      </c>
      <c r="M3226" s="729">
        <v>57.6</v>
      </c>
      <c r="N3226" s="728">
        <v>1</v>
      </c>
      <c r="O3226" s="813">
        <v>0.5</v>
      </c>
      <c r="P3226" s="729">
        <v>57.6</v>
      </c>
      <c r="Q3226" s="746">
        <v>1</v>
      </c>
      <c r="R3226" s="728">
        <v>1</v>
      </c>
      <c r="S3226" s="746">
        <v>1</v>
      </c>
      <c r="T3226" s="813">
        <v>0.5</v>
      </c>
      <c r="U3226" s="769">
        <v>1</v>
      </c>
    </row>
    <row r="3227" spans="1:21" ht="14.4" customHeight="1" x14ac:dyDescent="0.3">
      <c r="A3227" s="727">
        <v>32</v>
      </c>
      <c r="B3227" s="728" t="s">
        <v>2677</v>
      </c>
      <c r="C3227" s="728" t="s">
        <v>2683</v>
      </c>
      <c r="D3227" s="811" t="s">
        <v>5087</v>
      </c>
      <c r="E3227" s="812" t="s">
        <v>2722</v>
      </c>
      <c r="F3227" s="728" t="s">
        <v>2678</v>
      </c>
      <c r="G3227" s="728" t="s">
        <v>2771</v>
      </c>
      <c r="H3227" s="728" t="s">
        <v>661</v>
      </c>
      <c r="I3227" s="728" t="s">
        <v>2841</v>
      </c>
      <c r="J3227" s="728" t="s">
        <v>2105</v>
      </c>
      <c r="K3227" s="728" t="s">
        <v>2842</v>
      </c>
      <c r="L3227" s="729">
        <v>102.93</v>
      </c>
      <c r="M3227" s="729">
        <v>205.86</v>
      </c>
      <c r="N3227" s="728">
        <v>2</v>
      </c>
      <c r="O3227" s="813">
        <v>1.5</v>
      </c>
      <c r="P3227" s="729">
        <v>102.93</v>
      </c>
      <c r="Q3227" s="746">
        <v>0.5</v>
      </c>
      <c r="R3227" s="728">
        <v>1</v>
      </c>
      <c r="S3227" s="746">
        <v>0.5</v>
      </c>
      <c r="T3227" s="813">
        <v>0.5</v>
      </c>
      <c r="U3227" s="769">
        <v>0.33333333333333331</v>
      </c>
    </row>
    <row r="3228" spans="1:21" ht="14.4" customHeight="1" x14ac:dyDescent="0.3">
      <c r="A3228" s="727">
        <v>32</v>
      </c>
      <c r="B3228" s="728" t="s">
        <v>2677</v>
      </c>
      <c r="C3228" s="728" t="s">
        <v>2683</v>
      </c>
      <c r="D3228" s="811" t="s">
        <v>5087</v>
      </c>
      <c r="E3228" s="812" t="s">
        <v>2722</v>
      </c>
      <c r="F3228" s="728" t="s">
        <v>2678</v>
      </c>
      <c r="G3228" s="728" t="s">
        <v>2771</v>
      </c>
      <c r="H3228" s="728" t="s">
        <v>661</v>
      </c>
      <c r="I3228" s="728" t="s">
        <v>3234</v>
      </c>
      <c r="J3228" s="728" t="s">
        <v>2105</v>
      </c>
      <c r="K3228" s="728" t="s">
        <v>3235</v>
      </c>
      <c r="L3228" s="729">
        <v>150.59</v>
      </c>
      <c r="M3228" s="729">
        <v>150.59</v>
      </c>
      <c r="N3228" s="728">
        <v>1</v>
      </c>
      <c r="O3228" s="813">
        <v>0.5</v>
      </c>
      <c r="P3228" s="729"/>
      <c r="Q3228" s="746">
        <v>0</v>
      </c>
      <c r="R3228" s="728"/>
      <c r="S3228" s="746">
        <v>0</v>
      </c>
      <c r="T3228" s="813"/>
      <c r="U3228" s="769">
        <v>0</v>
      </c>
    </row>
    <row r="3229" spans="1:21" ht="14.4" customHeight="1" x14ac:dyDescent="0.3">
      <c r="A3229" s="727">
        <v>32</v>
      </c>
      <c r="B3229" s="728" t="s">
        <v>2677</v>
      </c>
      <c r="C3229" s="728" t="s">
        <v>2683</v>
      </c>
      <c r="D3229" s="811" t="s">
        <v>5087</v>
      </c>
      <c r="E3229" s="812" t="s">
        <v>2722</v>
      </c>
      <c r="F3229" s="728" t="s">
        <v>2678</v>
      </c>
      <c r="G3229" s="728" t="s">
        <v>2771</v>
      </c>
      <c r="H3229" s="728" t="s">
        <v>568</v>
      </c>
      <c r="I3229" s="728" t="s">
        <v>4947</v>
      </c>
      <c r="J3229" s="728" t="s">
        <v>4948</v>
      </c>
      <c r="K3229" s="728" t="s">
        <v>4400</v>
      </c>
      <c r="L3229" s="729">
        <v>0</v>
      </c>
      <c r="M3229" s="729">
        <v>0</v>
      </c>
      <c r="N3229" s="728">
        <v>1</v>
      </c>
      <c r="O3229" s="813">
        <v>0.5</v>
      </c>
      <c r="P3229" s="729">
        <v>0</v>
      </c>
      <c r="Q3229" s="746"/>
      <c r="R3229" s="728">
        <v>1</v>
      </c>
      <c r="S3229" s="746">
        <v>1</v>
      </c>
      <c r="T3229" s="813">
        <v>0.5</v>
      </c>
      <c r="U3229" s="769">
        <v>1</v>
      </c>
    </row>
    <row r="3230" spans="1:21" ht="14.4" customHeight="1" x14ac:dyDescent="0.3">
      <c r="A3230" s="727">
        <v>32</v>
      </c>
      <c r="B3230" s="728" t="s">
        <v>2677</v>
      </c>
      <c r="C3230" s="728" t="s">
        <v>2683</v>
      </c>
      <c r="D3230" s="811" t="s">
        <v>5087</v>
      </c>
      <c r="E3230" s="812" t="s">
        <v>2722</v>
      </c>
      <c r="F3230" s="728" t="s">
        <v>2678</v>
      </c>
      <c r="G3230" s="728" t="s">
        <v>2852</v>
      </c>
      <c r="H3230" s="728" t="s">
        <v>661</v>
      </c>
      <c r="I3230" s="728" t="s">
        <v>2853</v>
      </c>
      <c r="J3230" s="728" t="s">
        <v>2854</v>
      </c>
      <c r="K3230" s="728" t="s">
        <v>1351</v>
      </c>
      <c r="L3230" s="729">
        <v>127.34</v>
      </c>
      <c r="M3230" s="729">
        <v>254.68</v>
      </c>
      <c r="N3230" s="728">
        <v>2</v>
      </c>
      <c r="O3230" s="813">
        <v>0.5</v>
      </c>
      <c r="P3230" s="729">
        <v>254.68</v>
      </c>
      <c r="Q3230" s="746">
        <v>1</v>
      </c>
      <c r="R3230" s="728">
        <v>2</v>
      </c>
      <c r="S3230" s="746">
        <v>1</v>
      </c>
      <c r="T3230" s="813">
        <v>0.5</v>
      </c>
      <c r="U3230" s="769">
        <v>1</v>
      </c>
    </row>
    <row r="3231" spans="1:21" ht="14.4" customHeight="1" x14ac:dyDescent="0.3">
      <c r="A3231" s="727">
        <v>32</v>
      </c>
      <c r="B3231" s="728" t="s">
        <v>2677</v>
      </c>
      <c r="C3231" s="728" t="s">
        <v>2683</v>
      </c>
      <c r="D3231" s="811" t="s">
        <v>5087</v>
      </c>
      <c r="E3231" s="812" t="s">
        <v>2722</v>
      </c>
      <c r="F3231" s="728" t="s">
        <v>2678</v>
      </c>
      <c r="G3231" s="728" t="s">
        <v>2852</v>
      </c>
      <c r="H3231" s="728" t="s">
        <v>661</v>
      </c>
      <c r="I3231" s="728" t="s">
        <v>2615</v>
      </c>
      <c r="J3231" s="728" t="s">
        <v>1917</v>
      </c>
      <c r="K3231" s="728" t="s">
        <v>1351</v>
      </c>
      <c r="L3231" s="729">
        <v>127.34</v>
      </c>
      <c r="M3231" s="729">
        <v>254.68</v>
      </c>
      <c r="N3231" s="728">
        <v>2</v>
      </c>
      <c r="O3231" s="813">
        <v>0.5</v>
      </c>
      <c r="P3231" s="729">
        <v>254.68</v>
      </c>
      <c r="Q3231" s="746">
        <v>1</v>
      </c>
      <c r="R3231" s="728">
        <v>2</v>
      </c>
      <c r="S3231" s="746">
        <v>1</v>
      </c>
      <c r="T3231" s="813">
        <v>0.5</v>
      </c>
      <c r="U3231" s="769">
        <v>1</v>
      </c>
    </row>
    <row r="3232" spans="1:21" ht="14.4" customHeight="1" x14ac:dyDescent="0.3">
      <c r="A3232" s="727">
        <v>32</v>
      </c>
      <c r="B3232" s="728" t="s">
        <v>2677</v>
      </c>
      <c r="C3232" s="728" t="s">
        <v>2683</v>
      </c>
      <c r="D3232" s="811" t="s">
        <v>5087</v>
      </c>
      <c r="E3232" s="812" t="s">
        <v>2722</v>
      </c>
      <c r="F3232" s="728" t="s">
        <v>2678</v>
      </c>
      <c r="G3232" s="728" t="s">
        <v>2852</v>
      </c>
      <c r="H3232" s="728" t="s">
        <v>661</v>
      </c>
      <c r="I3232" s="728" t="s">
        <v>2616</v>
      </c>
      <c r="J3232" s="728" t="s">
        <v>1916</v>
      </c>
      <c r="K3232" s="728" t="s">
        <v>1351</v>
      </c>
      <c r="L3232" s="729">
        <v>127.34</v>
      </c>
      <c r="M3232" s="729">
        <v>509.36</v>
      </c>
      <c r="N3232" s="728">
        <v>4</v>
      </c>
      <c r="O3232" s="813">
        <v>0.5</v>
      </c>
      <c r="P3232" s="729">
        <v>509.36</v>
      </c>
      <c r="Q3232" s="746">
        <v>1</v>
      </c>
      <c r="R3232" s="728">
        <v>4</v>
      </c>
      <c r="S3232" s="746">
        <v>1</v>
      </c>
      <c r="T3232" s="813">
        <v>0.5</v>
      </c>
      <c r="U3232" s="769">
        <v>1</v>
      </c>
    </row>
    <row r="3233" spans="1:21" ht="14.4" customHeight="1" x14ac:dyDescent="0.3">
      <c r="A3233" s="727">
        <v>32</v>
      </c>
      <c r="B3233" s="728" t="s">
        <v>2677</v>
      </c>
      <c r="C3233" s="728" t="s">
        <v>2683</v>
      </c>
      <c r="D3233" s="811" t="s">
        <v>5087</v>
      </c>
      <c r="E3233" s="812" t="s">
        <v>2722</v>
      </c>
      <c r="F3233" s="728" t="s">
        <v>2678</v>
      </c>
      <c r="G3233" s="728" t="s">
        <v>2852</v>
      </c>
      <c r="H3233" s="728" t="s">
        <v>661</v>
      </c>
      <c r="I3233" s="728" t="s">
        <v>2437</v>
      </c>
      <c r="J3233" s="728" t="s">
        <v>2438</v>
      </c>
      <c r="K3233" s="728" t="s">
        <v>1351</v>
      </c>
      <c r="L3233" s="729">
        <v>127.34</v>
      </c>
      <c r="M3233" s="729">
        <v>254.68</v>
      </c>
      <c r="N3233" s="728">
        <v>2</v>
      </c>
      <c r="O3233" s="813">
        <v>0.5</v>
      </c>
      <c r="P3233" s="729">
        <v>254.68</v>
      </c>
      <c r="Q3233" s="746">
        <v>1</v>
      </c>
      <c r="R3233" s="728">
        <v>2</v>
      </c>
      <c r="S3233" s="746">
        <v>1</v>
      </c>
      <c r="T3233" s="813">
        <v>0.5</v>
      </c>
      <c r="U3233" s="769">
        <v>1</v>
      </c>
    </row>
    <row r="3234" spans="1:21" ht="14.4" customHeight="1" x14ac:dyDescent="0.3">
      <c r="A3234" s="727">
        <v>32</v>
      </c>
      <c r="B3234" s="728" t="s">
        <v>2677</v>
      </c>
      <c r="C3234" s="728" t="s">
        <v>2683</v>
      </c>
      <c r="D3234" s="811" t="s">
        <v>5087</v>
      </c>
      <c r="E3234" s="812" t="s">
        <v>2722</v>
      </c>
      <c r="F3234" s="728" t="s">
        <v>2678</v>
      </c>
      <c r="G3234" s="728" t="s">
        <v>2773</v>
      </c>
      <c r="H3234" s="728" t="s">
        <v>568</v>
      </c>
      <c r="I3234" s="728" t="s">
        <v>2855</v>
      </c>
      <c r="J3234" s="728" t="s">
        <v>2856</v>
      </c>
      <c r="K3234" s="728" t="s">
        <v>2857</v>
      </c>
      <c r="L3234" s="729">
        <v>21.92</v>
      </c>
      <c r="M3234" s="729">
        <v>21.92</v>
      </c>
      <c r="N3234" s="728">
        <v>1</v>
      </c>
      <c r="O3234" s="813">
        <v>0.5</v>
      </c>
      <c r="P3234" s="729">
        <v>21.92</v>
      </c>
      <c r="Q3234" s="746">
        <v>1</v>
      </c>
      <c r="R3234" s="728">
        <v>1</v>
      </c>
      <c r="S3234" s="746">
        <v>1</v>
      </c>
      <c r="T3234" s="813">
        <v>0.5</v>
      </c>
      <c r="U3234" s="769">
        <v>1</v>
      </c>
    </row>
    <row r="3235" spans="1:21" ht="14.4" customHeight="1" x14ac:dyDescent="0.3">
      <c r="A3235" s="727">
        <v>32</v>
      </c>
      <c r="B3235" s="728" t="s">
        <v>2677</v>
      </c>
      <c r="C3235" s="728" t="s">
        <v>2683</v>
      </c>
      <c r="D3235" s="811" t="s">
        <v>5087</v>
      </c>
      <c r="E3235" s="812" t="s">
        <v>2722</v>
      </c>
      <c r="F3235" s="728" t="s">
        <v>2678</v>
      </c>
      <c r="G3235" s="728" t="s">
        <v>2773</v>
      </c>
      <c r="H3235" s="728" t="s">
        <v>568</v>
      </c>
      <c r="I3235" s="728" t="s">
        <v>2855</v>
      </c>
      <c r="J3235" s="728" t="s">
        <v>2856</v>
      </c>
      <c r="K3235" s="728" t="s">
        <v>2857</v>
      </c>
      <c r="L3235" s="729">
        <v>24.78</v>
      </c>
      <c r="M3235" s="729">
        <v>24.78</v>
      </c>
      <c r="N3235" s="728">
        <v>1</v>
      </c>
      <c r="O3235" s="813">
        <v>1</v>
      </c>
      <c r="P3235" s="729"/>
      <c r="Q3235" s="746">
        <v>0</v>
      </c>
      <c r="R3235" s="728"/>
      <c r="S3235" s="746">
        <v>0</v>
      </c>
      <c r="T3235" s="813"/>
      <c r="U3235" s="769">
        <v>0</v>
      </c>
    </row>
    <row r="3236" spans="1:21" ht="14.4" customHeight="1" x14ac:dyDescent="0.3">
      <c r="A3236" s="727">
        <v>32</v>
      </c>
      <c r="B3236" s="728" t="s">
        <v>2677</v>
      </c>
      <c r="C3236" s="728" t="s">
        <v>2683</v>
      </c>
      <c r="D3236" s="811" t="s">
        <v>5087</v>
      </c>
      <c r="E3236" s="812" t="s">
        <v>2722</v>
      </c>
      <c r="F3236" s="728" t="s">
        <v>2678</v>
      </c>
      <c r="G3236" s="728" t="s">
        <v>2773</v>
      </c>
      <c r="H3236" s="728" t="s">
        <v>568</v>
      </c>
      <c r="I3236" s="728" t="s">
        <v>2774</v>
      </c>
      <c r="J3236" s="728" t="s">
        <v>2775</v>
      </c>
      <c r="K3236" s="728" t="s">
        <v>2776</v>
      </c>
      <c r="L3236" s="729">
        <v>99.11</v>
      </c>
      <c r="M3236" s="729">
        <v>495.55</v>
      </c>
      <c r="N3236" s="728">
        <v>5</v>
      </c>
      <c r="O3236" s="813">
        <v>2.5</v>
      </c>
      <c r="P3236" s="729">
        <v>396.44</v>
      </c>
      <c r="Q3236" s="746">
        <v>0.79999999999999993</v>
      </c>
      <c r="R3236" s="728">
        <v>4</v>
      </c>
      <c r="S3236" s="746">
        <v>0.8</v>
      </c>
      <c r="T3236" s="813">
        <v>1.5</v>
      </c>
      <c r="U3236" s="769">
        <v>0.6</v>
      </c>
    </row>
    <row r="3237" spans="1:21" ht="14.4" customHeight="1" x14ac:dyDescent="0.3">
      <c r="A3237" s="727">
        <v>32</v>
      </c>
      <c r="B3237" s="728" t="s">
        <v>2677</v>
      </c>
      <c r="C3237" s="728" t="s">
        <v>2683</v>
      </c>
      <c r="D3237" s="811" t="s">
        <v>5087</v>
      </c>
      <c r="E3237" s="812" t="s">
        <v>2722</v>
      </c>
      <c r="F3237" s="728" t="s">
        <v>2678</v>
      </c>
      <c r="G3237" s="728" t="s">
        <v>2773</v>
      </c>
      <c r="H3237" s="728" t="s">
        <v>568</v>
      </c>
      <c r="I3237" s="728" t="s">
        <v>2774</v>
      </c>
      <c r="J3237" s="728" t="s">
        <v>2775</v>
      </c>
      <c r="K3237" s="728" t="s">
        <v>2776</v>
      </c>
      <c r="L3237" s="729">
        <v>87.67</v>
      </c>
      <c r="M3237" s="729">
        <v>87.67</v>
      </c>
      <c r="N3237" s="728">
        <v>1</v>
      </c>
      <c r="O3237" s="813">
        <v>1</v>
      </c>
      <c r="P3237" s="729">
        <v>87.67</v>
      </c>
      <c r="Q3237" s="746">
        <v>1</v>
      </c>
      <c r="R3237" s="728">
        <v>1</v>
      </c>
      <c r="S3237" s="746">
        <v>1</v>
      </c>
      <c r="T3237" s="813">
        <v>1</v>
      </c>
      <c r="U3237" s="769">
        <v>1</v>
      </c>
    </row>
    <row r="3238" spans="1:21" ht="14.4" customHeight="1" x14ac:dyDescent="0.3">
      <c r="A3238" s="727">
        <v>32</v>
      </c>
      <c r="B3238" s="728" t="s">
        <v>2677</v>
      </c>
      <c r="C3238" s="728" t="s">
        <v>2683</v>
      </c>
      <c r="D3238" s="811" t="s">
        <v>5087</v>
      </c>
      <c r="E3238" s="812" t="s">
        <v>2722</v>
      </c>
      <c r="F3238" s="728" t="s">
        <v>2678</v>
      </c>
      <c r="G3238" s="728" t="s">
        <v>3095</v>
      </c>
      <c r="H3238" s="728" t="s">
        <v>568</v>
      </c>
      <c r="I3238" s="728" t="s">
        <v>4949</v>
      </c>
      <c r="J3238" s="728" t="s">
        <v>1059</v>
      </c>
      <c r="K3238" s="728" t="s">
        <v>4950</v>
      </c>
      <c r="L3238" s="729">
        <v>0</v>
      </c>
      <c r="M3238" s="729">
        <v>0</v>
      </c>
      <c r="N3238" s="728">
        <v>1</v>
      </c>
      <c r="O3238" s="813">
        <v>1</v>
      </c>
      <c r="P3238" s="729">
        <v>0</v>
      </c>
      <c r="Q3238" s="746"/>
      <c r="R3238" s="728">
        <v>1</v>
      </c>
      <c r="S3238" s="746">
        <v>1</v>
      </c>
      <c r="T3238" s="813">
        <v>1</v>
      </c>
      <c r="U3238" s="769">
        <v>1</v>
      </c>
    </row>
    <row r="3239" spans="1:21" ht="14.4" customHeight="1" x14ac:dyDescent="0.3">
      <c r="A3239" s="727">
        <v>32</v>
      </c>
      <c r="B3239" s="728" t="s">
        <v>2677</v>
      </c>
      <c r="C3239" s="728" t="s">
        <v>2683</v>
      </c>
      <c r="D3239" s="811" t="s">
        <v>5087</v>
      </c>
      <c r="E3239" s="812" t="s">
        <v>2722</v>
      </c>
      <c r="F3239" s="728" t="s">
        <v>2678</v>
      </c>
      <c r="G3239" s="728" t="s">
        <v>3095</v>
      </c>
      <c r="H3239" s="728" t="s">
        <v>568</v>
      </c>
      <c r="I3239" s="728" t="s">
        <v>4951</v>
      </c>
      <c r="J3239" s="728" t="s">
        <v>1059</v>
      </c>
      <c r="K3239" s="728" t="s">
        <v>4952</v>
      </c>
      <c r="L3239" s="729">
        <v>0</v>
      </c>
      <c r="M3239" s="729">
        <v>0</v>
      </c>
      <c r="N3239" s="728">
        <v>1</v>
      </c>
      <c r="O3239" s="813">
        <v>0.5</v>
      </c>
      <c r="P3239" s="729">
        <v>0</v>
      </c>
      <c r="Q3239" s="746"/>
      <c r="R3239" s="728">
        <v>1</v>
      </c>
      <c r="S3239" s="746">
        <v>1</v>
      </c>
      <c r="T3239" s="813">
        <v>0.5</v>
      </c>
      <c r="U3239" s="769">
        <v>1</v>
      </c>
    </row>
    <row r="3240" spans="1:21" ht="14.4" customHeight="1" x14ac:dyDescent="0.3">
      <c r="A3240" s="727">
        <v>32</v>
      </c>
      <c r="B3240" s="728" t="s">
        <v>2677</v>
      </c>
      <c r="C3240" s="728" t="s">
        <v>2683</v>
      </c>
      <c r="D3240" s="811" t="s">
        <v>5087</v>
      </c>
      <c r="E3240" s="812" t="s">
        <v>2722</v>
      </c>
      <c r="F3240" s="728" t="s">
        <v>2678</v>
      </c>
      <c r="G3240" s="728" t="s">
        <v>4033</v>
      </c>
      <c r="H3240" s="728" t="s">
        <v>661</v>
      </c>
      <c r="I3240" s="728" t="s">
        <v>2482</v>
      </c>
      <c r="J3240" s="728" t="s">
        <v>2152</v>
      </c>
      <c r="K3240" s="728" t="s">
        <v>2483</v>
      </c>
      <c r="L3240" s="729">
        <v>320.20999999999998</v>
      </c>
      <c r="M3240" s="729">
        <v>320.20999999999998</v>
      </c>
      <c r="N3240" s="728">
        <v>1</v>
      </c>
      <c r="O3240" s="813">
        <v>0.5</v>
      </c>
      <c r="P3240" s="729">
        <v>320.20999999999998</v>
      </c>
      <c r="Q3240" s="746">
        <v>1</v>
      </c>
      <c r="R3240" s="728">
        <v>1</v>
      </c>
      <c r="S3240" s="746">
        <v>1</v>
      </c>
      <c r="T3240" s="813">
        <v>0.5</v>
      </c>
      <c r="U3240" s="769">
        <v>1</v>
      </c>
    </row>
    <row r="3241" spans="1:21" ht="14.4" customHeight="1" x14ac:dyDescent="0.3">
      <c r="A3241" s="727">
        <v>32</v>
      </c>
      <c r="B3241" s="728" t="s">
        <v>2677</v>
      </c>
      <c r="C3241" s="728" t="s">
        <v>2683</v>
      </c>
      <c r="D3241" s="811" t="s">
        <v>5087</v>
      </c>
      <c r="E3241" s="812" t="s">
        <v>2722</v>
      </c>
      <c r="F3241" s="728" t="s">
        <v>2678</v>
      </c>
      <c r="G3241" s="728" t="s">
        <v>2862</v>
      </c>
      <c r="H3241" s="728" t="s">
        <v>568</v>
      </c>
      <c r="I3241" s="728" t="s">
        <v>2863</v>
      </c>
      <c r="J3241" s="728" t="s">
        <v>2864</v>
      </c>
      <c r="K3241" s="728" t="s">
        <v>2865</v>
      </c>
      <c r="L3241" s="729">
        <v>181.04</v>
      </c>
      <c r="M3241" s="729">
        <v>181.04</v>
      </c>
      <c r="N3241" s="728">
        <v>1</v>
      </c>
      <c r="O3241" s="813">
        <v>1</v>
      </c>
      <c r="P3241" s="729"/>
      <c r="Q3241" s="746">
        <v>0</v>
      </c>
      <c r="R3241" s="728"/>
      <c r="S3241" s="746">
        <v>0</v>
      </c>
      <c r="T3241" s="813"/>
      <c r="U3241" s="769">
        <v>0</v>
      </c>
    </row>
    <row r="3242" spans="1:21" ht="14.4" customHeight="1" x14ac:dyDescent="0.3">
      <c r="A3242" s="727">
        <v>32</v>
      </c>
      <c r="B3242" s="728" t="s">
        <v>2677</v>
      </c>
      <c r="C3242" s="728" t="s">
        <v>2683</v>
      </c>
      <c r="D3242" s="811" t="s">
        <v>5087</v>
      </c>
      <c r="E3242" s="812" t="s">
        <v>2722</v>
      </c>
      <c r="F3242" s="728" t="s">
        <v>2678</v>
      </c>
      <c r="G3242" s="728" t="s">
        <v>2862</v>
      </c>
      <c r="H3242" s="728" t="s">
        <v>568</v>
      </c>
      <c r="I3242" s="728" t="s">
        <v>3099</v>
      </c>
      <c r="J3242" s="728" t="s">
        <v>2864</v>
      </c>
      <c r="K3242" s="728" t="s">
        <v>3028</v>
      </c>
      <c r="L3242" s="729">
        <v>0</v>
      </c>
      <c r="M3242" s="729">
        <v>0</v>
      </c>
      <c r="N3242" s="728">
        <v>2</v>
      </c>
      <c r="O3242" s="813">
        <v>1</v>
      </c>
      <c r="P3242" s="729">
        <v>0</v>
      </c>
      <c r="Q3242" s="746"/>
      <c r="R3242" s="728">
        <v>2</v>
      </c>
      <c r="S3242" s="746">
        <v>1</v>
      </c>
      <c r="T3242" s="813">
        <v>1</v>
      </c>
      <c r="U3242" s="769">
        <v>1</v>
      </c>
    </row>
    <row r="3243" spans="1:21" ht="14.4" customHeight="1" x14ac:dyDescent="0.3">
      <c r="A3243" s="727">
        <v>32</v>
      </c>
      <c r="B3243" s="728" t="s">
        <v>2677</v>
      </c>
      <c r="C3243" s="728" t="s">
        <v>2683</v>
      </c>
      <c r="D3243" s="811" t="s">
        <v>5087</v>
      </c>
      <c r="E3243" s="812" t="s">
        <v>2722</v>
      </c>
      <c r="F3243" s="728" t="s">
        <v>2678</v>
      </c>
      <c r="G3243" s="728" t="s">
        <v>2862</v>
      </c>
      <c r="H3243" s="728" t="s">
        <v>568</v>
      </c>
      <c r="I3243" s="728" t="s">
        <v>3099</v>
      </c>
      <c r="J3243" s="728" t="s">
        <v>2864</v>
      </c>
      <c r="K3243" s="728" t="s">
        <v>3028</v>
      </c>
      <c r="L3243" s="729">
        <v>90.53</v>
      </c>
      <c r="M3243" s="729">
        <v>90.53</v>
      </c>
      <c r="N3243" s="728">
        <v>1</v>
      </c>
      <c r="O3243" s="813">
        <v>0.5</v>
      </c>
      <c r="P3243" s="729">
        <v>90.53</v>
      </c>
      <c r="Q3243" s="746">
        <v>1</v>
      </c>
      <c r="R3243" s="728">
        <v>1</v>
      </c>
      <c r="S3243" s="746">
        <v>1</v>
      </c>
      <c r="T3243" s="813">
        <v>0.5</v>
      </c>
      <c r="U3243" s="769">
        <v>1</v>
      </c>
    </row>
    <row r="3244" spans="1:21" ht="14.4" customHeight="1" x14ac:dyDescent="0.3">
      <c r="A3244" s="727">
        <v>32</v>
      </c>
      <c r="B3244" s="728" t="s">
        <v>2677</v>
      </c>
      <c r="C3244" s="728" t="s">
        <v>2683</v>
      </c>
      <c r="D3244" s="811" t="s">
        <v>5087</v>
      </c>
      <c r="E3244" s="812" t="s">
        <v>2722</v>
      </c>
      <c r="F3244" s="728" t="s">
        <v>2678</v>
      </c>
      <c r="G3244" s="728" t="s">
        <v>2862</v>
      </c>
      <c r="H3244" s="728" t="s">
        <v>568</v>
      </c>
      <c r="I3244" s="728" t="s">
        <v>3027</v>
      </c>
      <c r="J3244" s="728" t="s">
        <v>2864</v>
      </c>
      <c r="K3244" s="728" t="s">
        <v>3028</v>
      </c>
      <c r="L3244" s="729">
        <v>0</v>
      </c>
      <c r="M3244" s="729">
        <v>0</v>
      </c>
      <c r="N3244" s="728">
        <v>5</v>
      </c>
      <c r="O3244" s="813">
        <v>3.5</v>
      </c>
      <c r="P3244" s="729">
        <v>0</v>
      </c>
      <c r="Q3244" s="746"/>
      <c r="R3244" s="728">
        <v>2</v>
      </c>
      <c r="S3244" s="746">
        <v>0.4</v>
      </c>
      <c r="T3244" s="813">
        <v>1.5</v>
      </c>
      <c r="U3244" s="769">
        <v>0.42857142857142855</v>
      </c>
    </row>
    <row r="3245" spans="1:21" ht="14.4" customHeight="1" x14ac:dyDescent="0.3">
      <c r="A3245" s="727">
        <v>32</v>
      </c>
      <c r="B3245" s="728" t="s">
        <v>2677</v>
      </c>
      <c r="C3245" s="728" t="s">
        <v>2683</v>
      </c>
      <c r="D3245" s="811" t="s">
        <v>5087</v>
      </c>
      <c r="E3245" s="812" t="s">
        <v>2722</v>
      </c>
      <c r="F3245" s="728" t="s">
        <v>2678</v>
      </c>
      <c r="G3245" s="728" t="s">
        <v>2930</v>
      </c>
      <c r="H3245" s="728" t="s">
        <v>661</v>
      </c>
      <c r="I3245" s="728" t="s">
        <v>2326</v>
      </c>
      <c r="J3245" s="728" t="s">
        <v>2327</v>
      </c>
      <c r="K3245" s="728" t="s">
        <v>2328</v>
      </c>
      <c r="L3245" s="729">
        <v>0</v>
      </c>
      <c r="M3245" s="729">
        <v>0</v>
      </c>
      <c r="N3245" s="728">
        <v>7</v>
      </c>
      <c r="O3245" s="813">
        <v>2</v>
      </c>
      <c r="P3245" s="729">
        <v>0</v>
      </c>
      <c r="Q3245" s="746"/>
      <c r="R3245" s="728">
        <v>7</v>
      </c>
      <c r="S3245" s="746">
        <v>1</v>
      </c>
      <c r="T3245" s="813">
        <v>2</v>
      </c>
      <c r="U3245" s="769">
        <v>1</v>
      </c>
    </row>
    <row r="3246" spans="1:21" ht="14.4" customHeight="1" x14ac:dyDescent="0.3">
      <c r="A3246" s="727">
        <v>32</v>
      </c>
      <c r="B3246" s="728" t="s">
        <v>2677</v>
      </c>
      <c r="C3246" s="728" t="s">
        <v>2683</v>
      </c>
      <c r="D3246" s="811" t="s">
        <v>5087</v>
      </c>
      <c r="E3246" s="812" t="s">
        <v>2722</v>
      </c>
      <c r="F3246" s="728" t="s">
        <v>2678</v>
      </c>
      <c r="G3246" s="728" t="s">
        <v>2866</v>
      </c>
      <c r="H3246" s="728" t="s">
        <v>568</v>
      </c>
      <c r="I3246" s="728" t="s">
        <v>2931</v>
      </c>
      <c r="J3246" s="728" t="s">
        <v>1288</v>
      </c>
      <c r="K3246" s="728" t="s">
        <v>2932</v>
      </c>
      <c r="L3246" s="729">
        <v>210.38</v>
      </c>
      <c r="M3246" s="729">
        <v>210.38</v>
      </c>
      <c r="N3246" s="728">
        <v>1</v>
      </c>
      <c r="O3246" s="813">
        <v>0.5</v>
      </c>
      <c r="P3246" s="729">
        <v>210.38</v>
      </c>
      <c r="Q3246" s="746">
        <v>1</v>
      </c>
      <c r="R3246" s="728">
        <v>1</v>
      </c>
      <c r="S3246" s="746">
        <v>1</v>
      </c>
      <c r="T3246" s="813">
        <v>0.5</v>
      </c>
      <c r="U3246" s="769">
        <v>1</v>
      </c>
    </row>
    <row r="3247" spans="1:21" ht="14.4" customHeight="1" x14ac:dyDescent="0.3">
      <c r="A3247" s="727">
        <v>32</v>
      </c>
      <c r="B3247" s="728" t="s">
        <v>2677</v>
      </c>
      <c r="C3247" s="728" t="s">
        <v>2683</v>
      </c>
      <c r="D3247" s="811" t="s">
        <v>5087</v>
      </c>
      <c r="E3247" s="812" t="s">
        <v>2722</v>
      </c>
      <c r="F3247" s="728" t="s">
        <v>2678</v>
      </c>
      <c r="G3247" s="728" t="s">
        <v>2777</v>
      </c>
      <c r="H3247" s="728" t="s">
        <v>568</v>
      </c>
      <c r="I3247" s="728" t="s">
        <v>4218</v>
      </c>
      <c r="J3247" s="728" t="s">
        <v>1431</v>
      </c>
      <c r="K3247" s="728" t="s">
        <v>4219</v>
      </c>
      <c r="L3247" s="729">
        <v>33.44</v>
      </c>
      <c r="M3247" s="729">
        <v>33.44</v>
      </c>
      <c r="N3247" s="728">
        <v>1</v>
      </c>
      <c r="O3247" s="813">
        <v>0.5</v>
      </c>
      <c r="P3247" s="729">
        <v>33.44</v>
      </c>
      <c r="Q3247" s="746">
        <v>1</v>
      </c>
      <c r="R3247" s="728">
        <v>1</v>
      </c>
      <c r="S3247" s="746">
        <v>1</v>
      </c>
      <c r="T3247" s="813">
        <v>0.5</v>
      </c>
      <c r="U3247" s="769">
        <v>1</v>
      </c>
    </row>
    <row r="3248" spans="1:21" ht="14.4" customHeight="1" x14ac:dyDescent="0.3">
      <c r="A3248" s="727">
        <v>32</v>
      </c>
      <c r="B3248" s="728" t="s">
        <v>2677</v>
      </c>
      <c r="C3248" s="728" t="s">
        <v>2683</v>
      </c>
      <c r="D3248" s="811" t="s">
        <v>5087</v>
      </c>
      <c r="E3248" s="812" t="s">
        <v>2722</v>
      </c>
      <c r="F3248" s="728" t="s">
        <v>2678</v>
      </c>
      <c r="G3248" s="728" t="s">
        <v>2777</v>
      </c>
      <c r="H3248" s="728" t="s">
        <v>568</v>
      </c>
      <c r="I3248" s="728" t="s">
        <v>2778</v>
      </c>
      <c r="J3248" s="728" t="s">
        <v>1431</v>
      </c>
      <c r="K3248" s="728" t="s">
        <v>2779</v>
      </c>
      <c r="L3248" s="729">
        <v>66.88</v>
      </c>
      <c r="M3248" s="729">
        <v>1136.96</v>
      </c>
      <c r="N3248" s="728">
        <v>17</v>
      </c>
      <c r="O3248" s="813">
        <v>7</v>
      </c>
      <c r="P3248" s="729">
        <v>869.43999999999994</v>
      </c>
      <c r="Q3248" s="746">
        <v>0.76470588235294112</v>
      </c>
      <c r="R3248" s="728">
        <v>13</v>
      </c>
      <c r="S3248" s="746">
        <v>0.76470588235294112</v>
      </c>
      <c r="T3248" s="813">
        <v>6</v>
      </c>
      <c r="U3248" s="769">
        <v>0.8571428571428571</v>
      </c>
    </row>
    <row r="3249" spans="1:21" ht="14.4" customHeight="1" x14ac:dyDescent="0.3">
      <c r="A3249" s="727">
        <v>32</v>
      </c>
      <c r="B3249" s="728" t="s">
        <v>2677</v>
      </c>
      <c r="C3249" s="728" t="s">
        <v>2683</v>
      </c>
      <c r="D3249" s="811" t="s">
        <v>5087</v>
      </c>
      <c r="E3249" s="812" t="s">
        <v>2722</v>
      </c>
      <c r="F3249" s="728" t="s">
        <v>2678</v>
      </c>
      <c r="G3249" s="728" t="s">
        <v>2777</v>
      </c>
      <c r="H3249" s="728" t="s">
        <v>568</v>
      </c>
      <c r="I3249" s="728" t="s">
        <v>2871</v>
      </c>
      <c r="J3249" s="728" t="s">
        <v>722</v>
      </c>
      <c r="K3249" s="728" t="s">
        <v>2872</v>
      </c>
      <c r="L3249" s="729">
        <v>59.56</v>
      </c>
      <c r="M3249" s="729">
        <v>59.56</v>
      </c>
      <c r="N3249" s="728">
        <v>1</v>
      </c>
      <c r="O3249" s="813">
        <v>0.5</v>
      </c>
      <c r="P3249" s="729">
        <v>59.56</v>
      </c>
      <c r="Q3249" s="746">
        <v>1</v>
      </c>
      <c r="R3249" s="728">
        <v>1</v>
      </c>
      <c r="S3249" s="746">
        <v>1</v>
      </c>
      <c r="T3249" s="813">
        <v>0.5</v>
      </c>
      <c r="U3249" s="769">
        <v>1</v>
      </c>
    </row>
    <row r="3250" spans="1:21" ht="14.4" customHeight="1" x14ac:dyDescent="0.3">
      <c r="A3250" s="727">
        <v>32</v>
      </c>
      <c r="B3250" s="728" t="s">
        <v>2677</v>
      </c>
      <c r="C3250" s="728" t="s">
        <v>2683</v>
      </c>
      <c r="D3250" s="811" t="s">
        <v>5087</v>
      </c>
      <c r="E3250" s="812" t="s">
        <v>2722</v>
      </c>
      <c r="F3250" s="728" t="s">
        <v>2678</v>
      </c>
      <c r="G3250" s="728" t="s">
        <v>3100</v>
      </c>
      <c r="H3250" s="728" t="s">
        <v>568</v>
      </c>
      <c r="I3250" s="728" t="s">
        <v>3569</v>
      </c>
      <c r="J3250" s="728" t="s">
        <v>870</v>
      </c>
      <c r="K3250" s="728" t="s">
        <v>3570</v>
      </c>
      <c r="L3250" s="729">
        <v>47.2</v>
      </c>
      <c r="M3250" s="729">
        <v>188.8</v>
      </c>
      <c r="N3250" s="728">
        <v>4</v>
      </c>
      <c r="O3250" s="813">
        <v>2</v>
      </c>
      <c r="P3250" s="729">
        <v>188.8</v>
      </c>
      <c r="Q3250" s="746">
        <v>1</v>
      </c>
      <c r="R3250" s="728">
        <v>4</v>
      </c>
      <c r="S3250" s="746">
        <v>1</v>
      </c>
      <c r="T3250" s="813">
        <v>2</v>
      </c>
      <c r="U3250" s="769">
        <v>1</v>
      </c>
    </row>
    <row r="3251" spans="1:21" ht="14.4" customHeight="1" x14ac:dyDescent="0.3">
      <c r="A3251" s="727">
        <v>32</v>
      </c>
      <c r="B3251" s="728" t="s">
        <v>2677</v>
      </c>
      <c r="C3251" s="728" t="s">
        <v>2683</v>
      </c>
      <c r="D3251" s="811" t="s">
        <v>5087</v>
      </c>
      <c r="E3251" s="812" t="s">
        <v>2722</v>
      </c>
      <c r="F3251" s="728" t="s">
        <v>2678</v>
      </c>
      <c r="G3251" s="728" t="s">
        <v>3100</v>
      </c>
      <c r="H3251" s="728" t="s">
        <v>568</v>
      </c>
      <c r="I3251" s="728" t="s">
        <v>4953</v>
      </c>
      <c r="J3251" s="728" t="s">
        <v>870</v>
      </c>
      <c r="K3251" s="728" t="s">
        <v>3570</v>
      </c>
      <c r="L3251" s="729">
        <v>47.2</v>
      </c>
      <c r="M3251" s="729">
        <v>94.4</v>
      </c>
      <c r="N3251" s="728">
        <v>2</v>
      </c>
      <c r="O3251" s="813">
        <v>0.5</v>
      </c>
      <c r="P3251" s="729">
        <v>94.4</v>
      </c>
      <c r="Q3251" s="746">
        <v>1</v>
      </c>
      <c r="R3251" s="728">
        <v>2</v>
      </c>
      <c r="S3251" s="746">
        <v>1</v>
      </c>
      <c r="T3251" s="813">
        <v>0.5</v>
      </c>
      <c r="U3251" s="769">
        <v>1</v>
      </c>
    </row>
    <row r="3252" spans="1:21" ht="14.4" customHeight="1" x14ac:dyDescent="0.3">
      <c r="A3252" s="727">
        <v>32</v>
      </c>
      <c r="B3252" s="728" t="s">
        <v>2677</v>
      </c>
      <c r="C3252" s="728" t="s">
        <v>2683</v>
      </c>
      <c r="D3252" s="811" t="s">
        <v>5087</v>
      </c>
      <c r="E3252" s="812" t="s">
        <v>2722</v>
      </c>
      <c r="F3252" s="728" t="s">
        <v>2678</v>
      </c>
      <c r="G3252" s="728" t="s">
        <v>3578</v>
      </c>
      <c r="H3252" s="728" t="s">
        <v>568</v>
      </c>
      <c r="I3252" s="728" t="s">
        <v>4954</v>
      </c>
      <c r="J3252" s="728" t="s">
        <v>4955</v>
      </c>
      <c r="K3252" s="728" t="s">
        <v>4956</v>
      </c>
      <c r="L3252" s="729">
        <v>25.12</v>
      </c>
      <c r="M3252" s="729">
        <v>25.12</v>
      </c>
      <c r="N3252" s="728">
        <v>1</v>
      </c>
      <c r="O3252" s="813">
        <v>1</v>
      </c>
      <c r="P3252" s="729"/>
      <c r="Q3252" s="746">
        <v>0</v>
      </c>
      <c r="R3252" s="728"/>
      <c r="S3252" s="746">
        <v>0</v>
      </c>
      <c r="T3252" s="813"/>
      <c r="U3252" s="769">
        <v>0</v>
      </c>
    </row>
    <row r="3253" spans="1:21" ht="14.4" customHeight="1" x14ac:dyDescent="0.3">
      <c r="A3253" s="727">
        <v>32</v>
      </c>
      <c r="B3253" s="728" t="s">
        <v>2677</v>
      </c>
      <c r="C3253" s="728" t="s">
        <v>2683</v>
      </c>
      <c r="D3253" s="811" t="s">
        <v>5087</v>
      </c>
      <c r="E3253" s="812" t="s">
        <v>2722</v>
      </c>
      <c r="F3253" s="728" t="s">
        <v>2678</v>
      </c>
      <c r="G3253" s="728" t="s">
        <v>2784</v>
      </c>
      <c r="H3253" s="728" t="s">
        <v>568</v>
      </c>
      <c r="I3253" s="728" t="s">
        <v>2273</v>
      </c>
      <c r="J3253" s="728" t="s">
        <v>2272</v>
      </c>
      <c r="K3253" s="728" t="s">
        <v>2274</v>
      </c>
      <c r="L3253" s="729">
        <v>1427.23</v>
      </c>
      <c r="M3253" s="729">
        <v>2854.46</v>
      </c>
      <c r="N3253" s="728">
        <v>2</v>
      </c>
      <c r="O3253" s="813">
        <v>1</v>
      </c>
      <c r="P3253" s="729">
        <v>2854.46</v>
      </c>
      <c r="Q3253" s="746">
        <v>1</v>
      </c>
      <c r="R3253" s="728">
        <v>2</v>
      </c>
      <c r="S3253" s="746">
        <v>1</v>
      </c>
      <c r="T3253" s="813">
        <v>1</v>
      </c>
      <c r="U3253" s="769">
        <v>1</v>
      </c>
    </row>
    <row r="3254" spans="1:21" ht="14.4" customHeight="1" x14ac:dyDescent="0.3">
      <c r="A3254" s="727">
        <v>32</v>
      </c>
      <c r="B3254" s="728" t="s">
        <v>2677</v>
      </c>
      <c r="C3254" s="728" t="s">
        <v>2683</v>
      </c>
      <c r="D3254" s="811" t="s">
        <v>5087</v>
      </c>
      <c r="E3254" s="812" t="s">
        <v>2722</v>
      </c>
      <c r="F3254" s="728" t="s">
        <v>2678</v>
      </c>
      <c r="G3254" s="728" t="s">
        <v>2876</v>
      </c>
      <c r="H3254" s="728" t="s">
        <v>661</v>
      </c>
      <c r="I3254" s="728" t="s">
        <v>2442</v>
      </c>
      <c r="J3254" s="728" t="s">
        <v>2443</v>
      </c>
      <c r="K3254" s="728" t="s">
        <v>2444</v>
      </c>
      <c r="L3254" s="729">
        <v>10325.280000000001</v>
      </c>
      <c r="M3254" s="729">
        <v>20650.560000000001</v>
      </c>
      <c r="N3254" s="728">
        <v>2</v>
      </c>
      <c r="O3254" s="813">
        <v>1</v>
      </c>
      <c r="P3254" s="729">
        <v>20650.560000000001</v>
      </c>
      <c r="Q3254" s="746">
        <v>1</v>
      </c>
      <c r="R3254" s="728">
        <v>2</v>
      </c>
      <c r="S3254" s="746">
        <v>1</v>
      </c>
      <c r="T3254" s="813">
        <v>1</v>
      </c>
      <c r="U3254" s="769">
        <v>1</v>
      </c>
    </row>
    <row r="3255" spans="1:21" ht="14.4" customHeight="1" x14ac:dyDescent="0.3">
      <c r="A3255" s="727">
        <v>32</v>
      </c>
      <c r="B3255" s="728" t="s">
        <v>2677</v>
      </c>
      <c r="C3255" s="728" t="s">
        <v>2683</v>
      </c>
      <c r="D3255" s="811" t="s">
        <v>5087</v>
      </c>
      <c r="E3255" s="812" t="s">
        <v>2722</v>
      </c>
      <c r="F3255" s="728" t="s">
        <v>2678</v>
      </c>
      <c r="G3255" s="728" t="s">
        <v>1303</v>
      </c>
      <c r="H3255" s="728" t="s">
        <v>661</v>
      </c>
      <c r="I3255" s="728" t="s">
        <v>2130</v>
      </c>
      <c r="J3255" s="728" t="s">
        <v>2131</v>
      </c>
      <c r="K3255" s="728" t="s">
        <v>2132</v>
      </c>
      <c r="L3255" s="729">
        <v>120.61</v>
      </c>
      <c r="M3255" s="729">
        <v>120.61</v>
      </c>
      <c r="N3255" s="728">
        <v>1</v>
      </c>
      <c r="O3255" s="813">
        <v>1</v>
      </c>
      <c r="P3255" s="729">
        <v>120.61</v>
      </c>
      <c r="Q3255" s="746">
        <v>1</v>
      </c>
      <c r="R3255" s="728">
        <v>1</v>
      </c>
      <c r="S3255" s="746">
        <v>1</v>
      </c>
      <c r="T3255" s="813">
        <v>1</v>
      </c>
      <c r="U3255" s="769">
        <v>1</v>
      </c>
    </row>
    <row r="3256" spans="1:21" ht="14.4" customHeight="1" x14ac:dyDescent="0.3">
      <c r="A3256" s="727">
        <v>32</v>
      </c>
      <c r="B3256" s="728" t="s">
        <v>2677</v>
      </c>
      <c r="C3256" s="728" t="s">
        <v>2683</v>
      </c>
      <c r="D3256" s="811" t="s">
        <v>5087</v>
      </c>
      <c r="E3256" s="812" t="s">
        <v>2722</v>
      </c>
      <c r="F3256" s="728" t="s">
        <v>2678</v>
      </c>
      <c r="G3256" s="728" t="s">
        <v>3581</v>
      </c>
      <c r="H3256" s="728" t="s">
        <v>568</v>
      </c>
      <c r="I3256" s="728" t="s">
        <v>3582</v>
      </c>
      <c r="J3256" s="728" t="s">
        <v>3583</v>
      </c>
      <c r="K3256" s="728" t="s">
        <v>3584</v>
      </c>
      <c r="L3256" s="729">
        <v>277.70999999999998</v>
      </c>
      <c r="M3256" s="729">
        <v>277.70999999999998</v>
      </c>
      <c r="N3256" s="728">
        <v>1</v>
      </c>
      <c r="O3256" s="813">
        <v>1</v>
      </c>
      <c r="P3256" s="729">
        <v>277.70999999999998</v>
      </c>
      <c r="Q3256" s="746">
        <v>1</v>
      </c>
      <c r="R3256" s="728">
        <v>1</v>
      </c>
      <c r="S3256" s="746">
        <v>1</v>
      </c>
      <c r="T3256" s="813">
        <v>1</v>
      </c>
      <c r="U3256" s="769">
        <v>1</v>
      </c>
    </row>
    <row r="3257" spans="1:21" ht="14.4" customHeight="1" x14ac:dyDescent="0.3">
      <c r="A3257" s="727">
        <v>32</v>
      </c>
      <c r="B3257" s="728" t="s">
        <v>2677</v>
      </c>
      <c r="C3257" s="728" t="s">
        <v>2683</v>
      </c>
      <c r="D3257" s="811" t="s">
        <v>5087</v>
      </c>
      <c r="E3257" s="812" t="s">
        <v>2722</v>
      </c>
      <c r="F3257" s="728" t="s">
        <v>2678</v>
      </c>
      <c r="G3257" s="728" t="s">
        <v>2951</v>
      </c>
      <c r="H3257" s="728" t="s">
        <v>568</v>
      </c>
      <c r="I3257" s="728" t="s">
        <v>2952</v>
      </c>
      <c r="J3257" s="728" t="s">
        <v>704</v>
      </c>
      <c r="K3257" s="728" t="s">
        <v>2953</v>
      </c>
      <c r="L3257" s="729">
        <v>203.9</v>
      </c>
      <c r="M3257" s="729">
        <v>407.8</v>
      </c>
      <c r="N3257" s="728">
        <v>2</v>
      </c>
      <c r="O3257" s="813">
        <v>1.5</v>
      </c>
      <c r="P3257" s="729">
        <v>407.8</v>
      </c>
      <c r="Q3257" s="746">
        <v>1</v>
      </c>
      <c r="R3257" s="728">
        <v>2</v>
      </c>
      <c r="S3257" s="746">
        <v>1</v>
      </c>
      <c r="T3257" s="813">
        <v>1.5</v>
      </c>
      <c r="U3257" s="769">
        <v>1</v>
      </c>
    </row>
    <row r="3258" spans="1:21" ht="14.4" customHeight="1" x14ac:dyDescent="0.3">
      <c r="A3258" s="727">
        <v>32</v>
      </c>
      <c r="B3258" s="728" t="s">
        <v>2677</v>
      </c>
      <c r="C3258" s="728" t="s">
        <v>2683</v>
      </c>
      <c r="D3258" s="811" t="s">
        <v>5087</v>
      </c>
      <c r="E3258" s="812" t="s">
        <v>2722</v>
      </c>
      <c r="F3258" s="728" t="s">
        <v>2678</v>
      </c>
      <c r="G3258" s="728" t="s">
        <v>3251</v>
      </c>
      <c r="H3258" s="728" t="s">
        <v>568</v>
      </c>
      <c r="I3258" s="728" t="s">
        <v>4825</v>
      </c>
      <c r="J3258" s="728" t="s">
        <v>1310</v>
      </c>
      <c r="K3258" s="728" t="s">
        <v>4826</v>
      </c>
      <c r="L3258" s="729">
        <v>33.549999999999997</v>
      </c>
      <c r="M3258" s="729">
        <v>33.549999999999997</v>
      </c>
      <c r="N3258" s="728">
        <v>1</v>
      </c>
      <c r="O3258" s="813">
        <v>1</v>
      </c>
      <c r="P3258" s="729">
        <v>33.549999999999997</v>
      </c>
      <c r="Q3258" s="746">
        <v>1</v>
      </c>
      <c r="R3258" s="728">
        <v>1</v>
      </c>
      <c r="S3258" s="746">
        <v>1</v>
      </c>
      <c r="T3258" s="813">
        <v>1</v>
      </c>
      <c r="U3258" s="769">
        <v>1</v>
      </c>
    </row>
    <row r="3259" spans="1:21" ht="14.4" customHeight="1" x14ac:dyDescent="0.3">
      <c r="A3259" s="727">
        <v>32</v>
      </c>
      <c r="B3259" s="728" t="s">
        <v>2677</v>
      </c>
      <c r="C3259" s="728" t="s">
        <v>2683</v>
      </c>
      <c r="D3259" s="811" t="s">
        <v>5087</v>
      </c>
      <c r="E3259" s="812" t="s">
        <v>2722</v>
      </c>
      <c r="F3259" s="728" t="s">
        <v>2678</v>
      </c>
      <c r="G3259" s="728" t="s">
        <v>3251</v>
      </c>
      <c r="H3259" s="728" t="s">
        <v>568</v>
      </c>
      <c r="I3259" s="728" t="s">
        <v>3800</v>
      </c>
      <c r="J3259" s="728" t="s">
        <v>2700</v>
      </c>
      <c r="K3259" s="728"/>
      <c r="L3259" s="729">
        <v>100.62</v>
      </c>
      <c r="M3259" s="729">
        <v>201.24</v>
      </c>
      <c r="N3259" s="728">
        <v>2</v>
      </c>
      <c r="O3259" s="813">
        <v>1</v>
      </c>
      <c r="P3259" s="729">
        <v>201.24</v>
      </c>
      <c r="Q3259" s="746">
        <v>1</v>
      </c>
      <c r="R3259" s="728">
        <v>2</v>
      </c>
      <c r="S3259" s="746">
        <v>1</v>
      </c>
      <c r="T3259" s="813">
        <v>1</v>
      </c>
      <c r="U3259" s="769">
        <v>1</v>
      </c>
    </row>
    <row r="3260" spans="1:21" ht="14.4" customHeight="1" x14ac:dyDescent="0.3">
      <c r="A3260" s="727">
        <v>32</v>
      </c>
      <c r="B3260" s="728" t="s">
        <v>2677</v>
      </c>
      <c r="C3260" s="728" t="s">
        <v>2683</v>
      </c>
      <c r="D3260" s="811" t="s">
        <v>5087</v>
      </c>
      <c r="E3260" s="812" t="s">
        <v>2722</v>
      </c>
      <c r="F3260" s="728" t="s">
        <v>2678</v>
      </c>
      <c r="G3260" s="728" t="s">
        <v>3251</v>
      </c>
      <c r="H3260" s="728" t="s">
        <v>568</v>
      </c>
      <c r="I3260" s="728" t="s">
        <v>3422</v>
      </c>
      <c r="J3260" s="728" t="s">
        <v>1310</v>
      </c>
      <c r="K3260" s="728" t="s">
        <v>3253</v>
      </c>
      <c r="L3260" s="729">
        <v>50.32</v>
      </c>
      <c r="M3260" s="729">
        <v>50.32</v>
      </c>
      <c r="N3260" s="728">
        <v>1</v>
      </c>
      <c r="O3260" s="813">
        <v>0.5</v>
      </c>
      <c r="P3260" s="729">
        <v>50.32</v>
      </c>
      <c r="Q3260" s="746">
        <v>1</v>
      </c>
      <c r="R3260" s="728">
        <v>1</v>
      </c>
      <c r="S3260" s="746">
        <v>1</v>
      </c>
      <c r="T3260" s="813">
        <v>0.5</v>
      </c>
      <c r="U3260" s="769">
        <v>1</v>
      </c>
    </row>
    <row r="3261" spans="1:21" ht="14.4" customHeight="1" x14ac:dyDescent="0.3">
      <c r="A3261" s="727">
        <v>32</v>
      </c>
      <c r="B3261" s="728" t="s">
        <v>2677</v>
      </c>
      <c r="C3261" s="728" t="s">
        <v>2683</v>
      </c>
      <c r="D3261" s="811" t="s">
        <v>5087</v>
      </c>
      <c r="E3261" s="812" t="s">
        <v>2715</v>
      </c>
      <c r="F3261" s="728" t="s">
        <v>2678</v>
      </c>
      <c r="G3261" s="728" t="s">
        <v>2724</v>
      </c>
      <c r="H3261" s="728" t="s">
        <v>568</v>
      </c>
      <c r="I3261" s="728" t="s">
        <v>2725</v>
      </c>
      <c r="J3261" s="728" t="s">
        <v>2726</v>
      </c>
      <c r="K3261" s="728" t="s">
        <v>2727</v>
      </c>
      <c r="L3261" s="729">
        <v>263.26</v>
      </c>
      <c r="M3261" s="729">
        <v>789.78</v>
      </c>
      <c r="N3261" s="728">
        <v>3</v>
      </c>
      <c r="O3261" s="813">
        <v>0.5</v>
      </c>
      <c r="P3261" s="729">
        <v>789.78</v>
      </c>
      <c r="Q3261" s="746">
        <v>1</v>
      </c>
      <c r="R3261" s="728">
        <v>3</v>
      </c>
      <c r="S3261" s="746">
        <v>1</v>
      </c>
      <c r="T3261" s="813">
        <v>0.5</v>
      </c>
      <c r="U3261" s="769">
        <v>1</v>
      </c>
    </row>
    <row r="3262" spans="1:21" ht="14.4" customHeight="1" x14ac:dyDescent="0.3">
      <c r="A3262" s="727">
        <v>32</v>
      </c>
      <c r="B3262" s="728" t="s">
        <v>2677</v>
      </c>
      <c r="C3262" s="728" t="s">
        <v>2683</v>
      </c>
      <c r="D3262" s="811" t="s">
        <v>5087</v>
      </c>
      <c r="E3262" s="812" t="s">
        <v>2715</v>
      </c>
      <c r="F3262" s="728" t="s">
        <v>2678</v>
      </c>
      <c r="G3262" s="728" t="s">
        <v>2724</v>
      </c>
      <c r="H3262" s="728" t="s">
        <v>568</v>
      </c>
      <c r="I3262" s="728" t="s">
        <v>2785</v>
      </c>
      <c r="J3262" s="728" t="s">
        <v>2726</v>
      </c>
      <c r="K3262" s="728" t="s">
        <v>2786</v>
      </c>
      <c r="L3262" s="729">
        <v>1295.6400000000001</v>
      </c>
      <c r="M3262" s="729">
        <v>9069.4800000000014</v>
      </c>
      <c r="N3262" s="728">
        <v>7</v>
      </c>
      <c r="O3262" s="813">
        <v>5</v>
      </c>
      <c r="P3262" s="729">
        <v>7773.8400000000011</v>
      </c>
      <c r="Q3262" s="746">
        <v>0.8571428571428571</v>
      </c>
      <c r="R3262" s="728">
        <v>6</v>
      </c>
      <c r="S3262" s="746">
        <v>0.8571428571428571</v>
      </c>
      <c r="T3262" s="813">
        <v>4</v>
      </c>
      <c r="U3262" s="769">
        <v>0.8</v>
      </c>
    </row>
    <row r="3263" spans="1:21" ht="14.4" customHeight="1" x14ac:dyDescent="0.3">
      <c r="A3263" s="727">
        <v>32</v>
      </c>
      <c r="B3263" s="728" t="s">
        <v>2677</v>
      </c>
      <c r="C3263" s="728" t="s">
        <v>2683</v>
      </c>
      <c r="D3263" s="811" t="s">
        <v>5087</v>
      </c>
      <c r="E3263" s="812" t="s">
        <v>2715</v>
      </c>
      <c r="F3263" s="728" t="s">
        <v>2678</v>
      </c>
      <c r="G3263" s="728" t="s">
        <v>2724</v>
      </c>
      <c r="H3263" s="728" t="s">
        <v>568</v>
      </c>
      <c r="I3263" s="728" t="s">
        <v>2736</v>
      </c>
      <c r="J3263" s="728" t="s">
        <v>944</v>
      </c>
      <c r="K3263" s="728" t="s">
        <v>2737</v>
      </c>
      <c r="L3263" s="729">
        <v>462.73</v>
      </c>
      <c r="M3263" s="729">
        <v>6478.22</v>
      </c>
      <c r="N3263" s="728">
        <v>14</v>
      </c>
      <c r="O3263" s="813">
        <v>4.5</v>
      </c>
      <c r="P3263" s="729">
        <v>3701.84</v>
      </c>
      <c r="Q3263" s="746">
        <v>0.5714285714285714</v>
      </c>
      <c r="R3263" s="728">
        <v>8</v>
      </c>
      <c r="S3263" s="746">
        <v>0.5714285714285714</v>
      </c>
      <c r="T3263" s="813">
        <v>3</v>
      </c>
      <c r="U3263" s="769">
        <v>0.66666666666666663</v>
      </c>
    </row>
    <row r="3264" spans="1:21" ht="14.4" customHeight="1" x14ac:dyDescent="0.3">
      <c r="A3264" s="727">
        <v>32</v>
      </c>
      <c r="B3264" s="728" t="s">
        <v>2677</v>
      </c>
      <c r="C3264" s="728" t="s">
        <v>2683</v>
      </c>
      <c r="D3264" s="811" t="s">
        <v>5087</v>
      </c>
      <c r="E3264" s="812" t="s">
        <v>2715</v>
      </c>
      <c r="F3264" s="728" t="s">
        <v>2678</v>
      </c>
      <c r="G3264" s="728" t="s">
        <v>2724</v>
      </c>
      <c r="H3264" s="728" t="s">
        <v>568</v>
      </c>
      <c r="I3264" s="728" t="s">
        <v>2878</v>
      </c>
      <c r="J3264" s="728" t="s">
        <v>944</v>
      </c>
      <c r="K3264" s="728" t="s">
        <v>2879</v>
      </c>
      <c r="L3264" s="729">
        <v>0</v>
      </c>
      <c r="M3264" s="729">
        <v>0</v>
      </c>
      <c r="N3264" s="728">
        <v>2</v>
      </c>
      <c r="O3264" s="813">
        <v>1</v>
      </c>
      <c r="P3264" s="729">
        <v>0</v>
      </c>
      <c r="Q3264" s="746"/>
      <c r="R3264" s="728">
        <v>2</v>
      </c>
      <c r="S3264" s="746">
        <v>1</v>
      </c>
      <c r="T3264" s="813">
        <v>1</v>
      </c>
      <c r="U3264" s="769">
        <v>1</v>
      </c>
    </row>
    <row r="3265" spans="1:21" ht="14.4" customHeight="1" x14ac:dyDescent="0.3">
      <c r="A3265" s="727">
        <v>32</v>
      </c>
      <c r="B3265" s="728" t="s">
        <v>2677</v>
      </c>
      <c r="C3265" s="728" t="s">
        <v>2683</v>
      </c>
      <c r="D3265" s="811" t="s">
        <v>5087</v>
      </c>
      <c r="E3265" s="812" t="s">
        <v>2715</v>
      </c>
      <c r="F3265" s="728" t="s">
        <v>2678</v>
      </c>
      <c r="G3265" s="728" t="s">
        <v>2728</v>
      </c>
      <c r="H3265" s="728" t="s">
        <v>568</v>
      </c>
      <c r="I3265" s="728" t="s">
        <v>3436</v>
      </c>
      <c r="J3265" s="728" t="s">
        <v>3435</v>
      </c>
      <c r="K3265" s="728" t="s">
        <v>2761</v>
      </c>
      <c r="L3265" s="729">
        <v>72.55</v>
      </c>
      <c r="M3265" s="729">
        <v>217.64999999999998</v>
      </c>
      <c r="N3265" s="728">
        <v>3</v>
      </c>
      <c r="O3265" s="813">
        <v>2</v>
      </c>
      <c r="P3265" s="729"/>
      <c r="Q3265" s="746">
        <v>0</v>
      </c>
      <c r="R3265" s="728"/>
      <c r="S3265" s="746">
        <v>0</v>
      </c>
      <c r="T3265" s="813"/>
      <c r="U3265" s="769">
        <v>0</v>
      </c>
    </row>
    <row r="3266" spans="1:21" ht="14.4" customHeight="1" x14ac:dyDescent="0.3">
      <c r="A3266" s="727">
        <v>32</v>
      </c>
      <c r="B3266" s="728" t="s">
        <v>2677</v>
      </c>
      <c r="C3266" s="728" t="s">
        <v>2683</v>
      </c>
      <c r="D3266" s="811" t="s">
        <v>5087</v>
      </c>
      <c r="E3266" s="812" t="s">
        <v>2715</v>
      </c>
      <c r="F3266" s="728" t="s">
        <v>2678</v>
      </c>
      <c r="G3266" s="728" t="s">
        <v>2728</v>
      </c>
      <c r="H3266" s="728" t="s">
        <v>568</v>
      </c>
      <c r="I3266" s="728" t="s">
        <v>3034</v>
      </c>
      <c r="J3266" s="728" t="s">
        <v>1100</v>
      </c>
      <c r="K3266" s="728" t="s">
        <v>2761</v>
      </c>
      <c r="L3266" s="729">
        <v>0</v>
      </c>
      <c r="M3266" s="729">
        <v>0</v>
      </c>
      <c r="N3266" s="728">
        <v>3</v>
      </c>
      <c r="O3266" s="813">
        <v>1</v>
      </c>
      <c r="P3266" s="729">
        <v>0</v>
      </c>
      <c r="Q3266" s="746"/>
      <c r="R3266" s="728">
        <v>2</v>
      </c>
      <c r="S3266" s="746">
        <v>0.66666666666666663</v>
      </c>
      <c r="T3266" s="813">
        <v>0.5</v>
      </c>
      <c r="U3266" s="769">
        <v>0.5</v>
      </c>
    </row>
    <row r="3267" spans="1:21" ht="14.4" customHeight="1" x14ac:dyDescent="0.3">
      <c r="A3267" s="727">
        <v>32</v>
      </c>
      <c r="B3267" s="728" t="s">
        <v>2677</v>
      </c>
      <c r="C3267" s="728" t="s">
        <v>2683</v>
      </c>
      <c r="D3267" s="811" t="s">
        <v>5087</v>
      </c>
      <c r="E3267" s="812" t="s">
        <v>2715</v>
      </c>
      <c r="F3267" s="728" t="s">
        <v>2678</v>
      </c>
      <c r="G3267" s="728" t="s">
        <v>2728</v>
      </c>
      <c r="H3267" s="728" t="s">
        <v>568</v>
      </c>
      <c r="I3267" s="728" t="s">
        <v>2880</v>
      </c>
      <c r="J3267" s="728" t="s">
        <v>1102</v>
      </c>
      <c r="K3267" s="728" t="s">
        <v>2881</v>
      </c>
      <c r="L3267" s="729">
        <v>0</v>
      </c>
      <c r="M3267" s="729">
        <v>0</v>
      </c>
      <c r="N3267" s="728">
        <v>1</v>
      </c>
      <c r="O3267" s="813">
        <v>1</v>
      </c>
      <c r="P3267" s="729">
        <v>0</v>
      </c>
      <c r="Q3267" s="746"/>
      <c r="R3267" s="728">
        <v>1</v>
      </c>
      <c r="S3267" s="746">
        <v>1</v>
      </c>
      <c r="T3267" s="813">
        <v>1</v>
      </c>
      <c r="U3267" s="769">
        <v>1</v>
      </c>
    </row>
    <row r="3268" spans="1:21" ht="14.4" customHeight="1" x14ac:dyDescent="0.3">
      <c r="A3268" s="727">
        <v>32</v>
      </c>
      <c r="B3268" s="728" t="s">
        <v>2677</v>
      </c>
      <c r="C3268" s="728" t="s">
        <v>2683</v>
      </c>
      <c r="D3268" s="811" t="s">
        <v>5087</v>
      </c>
      <c r="E3268" s="812" t="s">
        <v>2715</v>
      </c>
      <c r="F3268" s="728" t="s">
        <v>2678</v>
      </c>
      <c r="G3268" s="728" t="s">
        <v>2728</v>
      </c>
      <c r="H3268" s="728" t="s">
        <v>568</v>
      </c>
      <c r="I3268" s="728" t="s">
        <v>2302</v>
      </c>
      <c r="J3268" s="728" t="s">
        <v>1100</v>
      </c>
      <c r="K3268" s="728" t="s">
        <v>2303</v>
      </c>
      <c r="L3268" s="729">
        <v>36.270000000000003</v>
      </c>
      <c r="M3268" s="729">
        <v>290.16000000000003</v>
      </c>
      <c r="N3268" s="728">
        <v>8</v>
      </c>
      <c r="O3268" s="813">
        <v>4</v>
      </c>
      <c r="P3268" s="729">
        <v>181.35000000000002</v>
      </c>
      <c r="Q3268" s="746">
        <v>0.625</v>
      </c>
      <c r="R3268" s="728">
        <v>5</v>
      </c>
      <c r="S3268" s="746">
        <v>0.625</v>
      </c>
      <c r="T3268" s="813">
        <v>2</v>
      </c>
      <c r="U3268" s="769">
        <v>0.5</v>
      </c>
    </row>
    <row r="3269" spans="1:21" ht="14.4" customHeight="1" x14ac:dyDescent="0.3">
      <c r="A3269" s="727">
        <v>32</v>
      </c>
      <c r="B3269" s="728" t="s">
        <v>2677</v>
      </c>
      <c r="C3269" s="728" t="s">
        <v>2683</v>
      </c>
      <c r="D3269" s="811" t="s">
        <v>5087</v>
      </c>
      <c r="E3269" s="812" t="s">
        <v>2715</v>
      </c>
      <c r="F3269" s="728" t="s">
        <v>2678</v>
      </c>
      <c r="G3269" s="728" t="s">
        <v>2728</v>
      </c>
      <c r="H3269" s="728" t="s">
        <v>568</v>
      </c>
      <c r="I3269" s="728" t="s">
        <v>3439</v>
      </c>
      <c r="J3269" s="728" t="s">
        <v>3438</v>
      </c>
      <c r="K3269" s="728" t="s">
        <v>2301</v>
      </c>
      <c r="L3269" s="729">
        <v>65.28</v>
      </c>
      <c r="M3269" s="729">
        <v>195.84</v>
      </c>
      <c r="N3269" s="728">
        <v>3</v>
      </c>
      <c r="O3269" s="813">
        <v>0.5</v>
      </c>
      <c r="P3269" s="729"/>
      <c r="Q3269" s="746">
        <v>0</v>
      </c>
      <c r="R3269" s="728"/>
      <c r="S3269" s="746">
        <v>0</v>
      </c>
      <c r="T3269" s="813"/>
      <c r="U3269" s="769">
        <v>0</v>
      </c>
    </row>
    <row r="3270" spans="1:21" ht="14.4" customHeight="1" x14ac:dyDescent="0.3">
      <c r="A3270" s="727">
        <v>32</v>
      </c>
      <c r="B3270" s="728" t="s">
        <v>2677</v>
      </c>
      <c r="C3270" s="728" t="s">
        <v>2683</v>
      </c>
      <c r="D3270" s="811" t="s">
        <v>5087</v>
      </c>
      <c r="E3270" s="812" t="s">
        <v>2715</v>
      </c>
      <c r="F3270" s="728" t="s">
        <v>2678</v>
      </c>
      <c r="G3270" s="728" t="s">
        <v>2728</v>
      </c>
      <c r="H3270" s="728" t="s">
        <v>568</v>
      </c>
      <c r="I3270" s="728" t="s">
        <v>2738</v>
      </c>
      <c r="J3270" s="728" t="s">
        <v>1102</v>
      </c>
      <c r="K3270" s="728" t="s">
        <v>2739</v>
      </c>
      <c r="L3270" s="729">
        <v>121.75</v>
      </c>
      <c r="M3270" s="729">
        <v>1461</v>
      </c>
      <c r="N3270" s="728">
        <v>12</v>
      </c>
      <c r="O3270" s="813">
        <v>9.5</v>
      </c>
      <c r="P3270" s="729">
        <v>487</v>
      </c>
      <c r="Q3270" s="746">
        <v>0.33333333333333331</v>
      </c>
      <c r="R3270" s="728">
        <v>4</v>
      </c>
      <c r="S3270" s="746">
        <v>0.33333333333333331</v>
      </c>
      <c r="T3270" s="813">
        <v>3</v>
      </c>
      <c r="U3270" s="769">
        <v>0.31578947368421051</v>
      </c>
    </row>
    <row r="3271" spans="1:21" ht="14.4" customHeight="1" x14ac:dyDescent="0.3">
      <c r="A3271" s="727">
        <v>32</v>
      </c>
      <c r="B3271" s="728" t="s">
        <v>2677</v>
      </c>
      <c r="C3271" s="728" t="s">
        <v>2683</v>
      </c>
      <c r="D3271" s="811" t="s">
        <v>5087</v>
      </c>
      <c r="E3271" s="812" t="s">
        <v>2715</v>
      </c>
      <c r="F3271" s="728" t="s">
        <v>2678</v>
      </c>
      <c r="G3271" s="728" t="s">
        <v>2728</v>
      </c>
      <c r="H3271" s="728" t="s">
        <v>661</v>
      </c>
      <c r="I3271" s="728" t="s">
        <v>3441</v>
      </c>
      <c r="J3271" s="728" t="s">
        <v>2741</v>
      </c>
      <c r="K3271" s="728" t="s">
        <v>2761</v>
      </c>
      <c r="L3271" s="729">
        <v>85.7</v>
      </c>
      <c r="M3271" s="729">
        <v>342.8</v>
      </c>
      <c r="N3271" s="728">
        <v>4</v>
      </c>
      <c r="O3271" s="813">
        <v>1.5</v>
      </c>
      <c r="P3271" s="729">
        <v>342.8</v>
      </c>
      <c r="Q3271" s="746">
        <v>1</v>
      </c>
      <c r="R3271" s="728">
        <v>4</v>
      </c>
      <c r="S3271" s="746">
        <v>1</v>
      </c>
      <c r="T3271" s="813">
        <v>1.5</v>
      </c>
      <c r="U3271" s="769">
        <v>1</v>
      </c>
    </row>
    <row r="3272" spans="1:21" ht="14.4" customHeight="1" x14ac:dyDescent="0.3">
      <c r="A3272" s="727">
        <v>32</v>
      </c>
      <c r="B3272" s="728" t="s">
        <v>2677</v>
      </c>
      <c r="C3272" s="728" t="s">
        <v>2683</v>
      </c>
      <c r="D3272" s="811" t="s">
        <v>5087</v>
      </c>
      <c r="E3272" s="812" t="s">
        <v>2715</v>
      </c>
      <c r="F3272" s="728" t="s">
        <v>2678</v>
      </c>
      <c r="G3272" s="728" t="s">
        <v>3261</v>
      </c>
      <c r="H3272" s="728" t="s">
        <v>661</v>
      </c>
      <c r="I3272" s="728" t="s">
        <v>2542</v>
      </c>
      <c r="J3272" s="728" t="s">
        <v>2543</v>
      </c>
      <c r="K3272" s="728" t="s">
        <v>2351</v>
      </c>
      <c r="L3272" s="729">
        <v>4.7</v>
      </c>
      <c r="M3272" s="729">
        <v>4.7</v>
      </c>
      <c r="N3272" s="728">
        <v>1</v>
      </c>
      <c r="O3272" s="813">
        <v>0.5</v>
      </c>
      <c r="P3272" s="729"/>
      <c r="Q3272" s="746">
        <v>0</v>
      </c>
      <c r="R3272" s="728"/>
      <c r="S3272" s="746">
        <v>0</v>
      </c>
      <c r="T3272" s="813"/>
      <c r="U3272" s="769">
        <v>0</v>
      </c>
    </row>
    <row r="3273" spans="1:21" ht="14.4" customHeight="1" x14ac:dyDescent="0.3">
      <c r="A3273" s="727">
        <v>32</v>
      </c>
      <c r="B3273" s="728" t="s">
        <v>2677</v>
      </c>
      <c r="C3273" s="728" t="s">
        <v>2683</v>
      </c>
      <c r="D3273" s="811" t="s">
        <v>5087</v>
      </c>
      <c r="E3273" s="812" t="s">
        <v>2715</v>
      </c>
      <c r="F3273" s="728" t="s">
        <v>2678</v>
      </c>
      <c r="G3273" s="728" t="s">
        <v>2788</v>
      </c>
      <c r="H3273" s="728" t="s">
        <v>568</v>
      </c>
      <c r="I3273" s="728" t="s">
        <v>3918</v>
      </c>
      <c r="J3273" s="728" t="s">
        <v>672</v>
      </c>
      <c r="K3273" s="728" t="s">
        <v>3411</v>
      </c>
      <c r="L3273" s="729">
        <v>103.64</v>
      </c>
      <c r="M3273" s="729">
        <v>103.64</v>
      </c>
      <c r="N3273" s="728">
        <v>1</v>
      </c>
      <c r="O3273" s="813">
        <v>0.5</v>
      </c>
      <c r="P3273" s="729">
        <v>103.64</v>
      </c>
      <c r="Q3273" s="746">
        <v>1</v>
      </c>
      <c r="R3273" s="728">
        <v>1</v>
      </c>
      <c r="S3273" s="746">
        <v>1</v>
      </c>
      <c r="T3273" s="813">
        <v>0.5</v>
      </c>
      <c r="U3273" s="769">
        <v>1</v>
      </c>
    </row>
    <row r="3274" spans="1:21" ht="14.4" customHeight="1" x14ac:dyDescent="0.3">
      <c r="A3274" s="727">
        <v>32</v>
      </c>
      <c r="B3274" s="728" t="s">
        <v>2677</v>
      </c>
      <c r="C3274" s="728" t="s">
        <v>2683</v>
      </c>
      <c r="D3274" s="811" t="s">
        <v>5087</v>
      </c>
      <c r="E3274" s="812" t="s">
        <v>2715</v>
      </c>
      <c r="F3274" s="728" t="s">
        <v>2678</v>
      </c>
      <c r="G3274" s="728" t="s">
        <v>2742</v>
      </c>
      <c r="H3274" s="728" t="s">
        <v>661</v>
      </c>
      <c r="I3274" s="728" t="s">
        <v>2218</v>
      </c>
      <c r="J3274" s="728" t="s">
        <v>662</v>
      </c>
      <c r="K3274" s="728" t="s">
        <v>2219</v>
      </c>
      <c r="L3274" s="729">
        <v>154.36000000000001</v>
      </c>
      <c r="M3274" s="729">
        <v>1080.52</v>
      </c>
      <c r="N3274" s="728">
        <v>7</v>
      </c>
      <c r="O3274" s="813">
        <v>5.5</v>
      </c>
      <c r="P3274" s="729">
        <v>617.44000000000005</v>
      </c>
      <c r="Q3274" s="746">
        <v>0.57142857142857151</v>
      </c>
      <c r="R3274" s="728">
        <v>4</v>
      </c>
      <c r="S3274" s="746">
        <v>0.5714285714285714</v>
      </c>
      <c r="T3274" s="813">
        <v>3</v>
      </c>
      <c r="U3274" s="769">
        <v>0.54545454545454541</v>
      </c>
    </row>
    <row r="3275" spans="1:21" ht="14.4" customHeight="1" x14ac:dyDescent="0.3">
      <c r="A3275" s="727">
        <v>32</v>
      </c>
      <c r="B3275" s="728" t="s">
        <v>2677</v>
      </c>
      <c r="C3275" s="728" t="s">
        <v>2683</v>
      </c>
      <c r="D3275" s="811" t="s">
        <v>5087</v>
      </c>
      <c r="E3275" s="812" t="s">
        <v>2715</v>
      </c>
      <c r="F3275" s="728" t="s">
        <v>2678</v>
      </c>
      <c r="G3275" s="728" t="s">
        <v>2742</v>
      </c>
      <c r="H3275" s="728" t="s">
        <v>661</v>
      </c>
      <c r="I3275" s="728" t="s">
        <v>4957</v>
      </c>
      <c r="J3275" s="728" t="s">
        <v>4958</v>
      </c>
      <c r="K3275" s="728" t="s">
        <v>4959</v>
      </c>
      <c r="L3275" s="729">
        <v>111.22</v>
      </c>
      <c r="M3275" s="729">
        <v>556.1</v>
      </c>
      <c r="N3275" s="728">
        <v>5</v>
      </c>
      <c r="O3275" s="813">
        <v>0.5</v>
      </c>
      <c r="P3275" s="729">
        <v>556.1</v>
      </c>
      <c r="Q3275" s="746">
        <v>1</v>
      </c>
      <c r="R3275" s="728">
        <v>5</v>
      </c>
      <c r="S3275" s="746">
        <v>1</v>
      </c>
      <c r="T3275" s="813">
        <v>0.5</v>
      </c>
      <c r="U3275" s="769">
        <v>1</v>
      </c>
    </row>
    <row r="3276" spans="1:21" ht="14.4" customHeight="1" x14ac:dyDescent="0.3">
      <c r="A3276" s="727">
        <v>32</v>
      </c>
      <c r="B3276" s="728" t="s">
        <v>2677</v>
      </c>
      <c r="C3276" s="728" t="s">
        <v>2683</v>
      </c>
      <c r="D3276" s="811" t="s">
        <v>5087</v>
      </c>
      <c r="E3276" s="812" t="s">
        <v>2715</v>
      </c>
      <c r="F3276" s="728" t="s">
        <v>2678</v>
      </c>
      <c r="G3276" s="728" t="s">
        <v>2742</v>
      </c>
      <c r="H3276" s="728" t="s">
        <v>661</v>
      </c>
      <c r="I3276" s="728" t="s">
        <v>2220</v>
      </c>
      <c r="J3276" s="728" t="s">
        <v>2221</v>
      </c>
      <c r="K3276" s="728" t="s">
        <v>2222</v>
      </c>
      <c r="L3276" s="729">
        <v>149.52000000000001</v>
      </c>
      <c r="M3276" s="729">
        <v>2541.84</v>
      </c>
      <c r="N3276" s="728">
        <v>17</v>
      </c>
      <c r="O3276" s="813">
        <v>4</v>
      </c>
      <c r="P3276" s="729">
        <v>1943.76</v>
      </c>
      <c r="Q3276" s="746">
        <v>0.76470588235294112</v>
      </c>
      <c r="R3276" s="728">
        <v>13</v>
      </c>
      <c r="S3276" s="746">
        <v>0.76470588235294112</v>
      </c>
      <c r="T3276" s="813">
        <v>3.5</v>
      </c>
      <c r="U3276" s="769">
        <v>0.875</v>
      </c>
    </row>
    <row r="3277" spans="1:21" ht="14.4" customHeight="1" x14ac:dyDescent="0.3">
      <c r="A3277" s="727">
        <v>32</v>
      </c>
      <c r="B3277" s="728" t="s">
        <v>2677</v>
      </c>
      <c r="C3277" s="728" t="s">
        <v>2683</v>
      </c>
      <c r="D3277" s="811" t="s">
        <v>5087</v>
      </c>
      <c r="E3277" s="812" t="s">
        <v>2715</v>
      </c>
      <c r="F3277" s="728" t="s">
        <v>2678</v>
      </c>
      <c r="G3277" s="728" t="s">
        <v>3446</v>
      </c>
      <c r="H3277" s="728" t="s">
        <v>568</v>
      </c>
      <c r="I3277" s="728" t="s">
        <v>3450</v>
      </c>
      <c r="J3277" s="728" t="s">
        <v>3448</v>
      </c>
      <c r="K3277" s="728" t="s">
        <v>3449</v>
      </c>
      <c r="L3277" s="729">
        <v>9989.3700000000008</v>
      </c>
      <c r="M3277" s="729">
        <v>39957.480000000003</v>
      </c>
      <c r="N3277" s="728">
        <v>4</v>
      </c>
      <c r="O3277" s="813">
        <v>1</v>
      </c>
      <c r="P3277" s="729">
        <v>39957.480000000003</v>
      </c>
      <c r="Q3277" s="746">
        <v>1</v>
      </c>
      <c r="R3277" s="728">
        <v>4</v>
      </c>
      <c r="S3277" s="746">
        <v>1</v>
      </c>
      <c r="T3277" s="813">
        <v>1</v>
      </c>
      <c r="U3277" s="769">
        <v>1</v>
      </c>
    </row>
    <row r="3278" spans="1:21" ht="14.4" customHeight="1" x14ac:dyDescent="0.3">
      <c r="A3278" s="727">
        <v>32</v>
      </c>
      <c r="B3278" s="728" t="s">
        <v>2677</v>
      </c>
      <c r="C3278" s="728" t="s">
        <v>2683</v>
      </c>
      <c r="D3278" s="811" t="s">
        <v>5087</v>
      </c>
      <c r="E3278" s="812" t="s">
        <v>2715</v>
      </c>
      <c r="F3278" s="728" t="s">
        <v>2678</v>
      </c>
      <c r="G3278" s="728" t="s">
        <v>3454</v>
      </c>
      <c r="H3278" s="728" t="s">
        <v>661</v>
      </c>
      <c r="I3278" s="728" t="s">
        <v>2241</v>
      </c>
      <c r="J3278" s="728" t="s">
        <v>2242</v>
      </c>
      <c r="K3278" s="728" t="s">
        <v>2243</v>
      </c>
      <c r="L3278" s="729">
        <v>70.540000000000006</v>
      </c>
      <c r="M3278" s="729">
        <v>211.62</v>
      </c>
      <c r="N3278" s="728">
        <v>3</v>
      </c>
      <c r="O3278" s="813">
        <v>2</v>
      </c>
      <c r="P3278" s="729">
        <v>141.08000000000001</v>
      </c>
      <c r="Q3278" s="746">
        <v>0.66666666666666674</v>
      </c>
      <c r="R3278" s="728">
        <v>2</v>
      </c>
      <c r="S3278" s="746">
        <v>0.66666666666666663</v>
      </c>
      <c r="T3278" s="813">
        <v>1</v>
      </c>
      <c r="U3278" s="769">
        <v>0.5</v>
      </c>
    </row>
    <row r="3279" spans="1:21" ht="14.4" customHeight="1" x14ac:dyDescent="0.3">
      <c r="A3279" s="727">
        <v>32</v>
      </c>
      <c r="B3279" s="728" t="s">
        <v>2677</v>
      </c>
      <c r="C3279" s="728" t="s">
        <v>2683</v>
      </c>
      <c r="D3279" s="811" t="s">
        <v>5087</v>
      </c>
      <c r="E3279" s="812" t="s">
        <v>2715</v>
      </c>
      <c r="F3279" s="728" t="s">
        <v>2678</v>
      </c>
      <c r="G3279" s="728" t="s">
        <v>3454</v>
      </c>
      <c r="H3279" s="728" t="s">
        <v>661</v>
      </c>
      <c r="I3279" s="728" t="s">
        <v>3857</v>
      </c>
      <c r="J3279" s="728" t="s">
        <v>2242</v>
      </c>
      <c r="K3279" s="728" t="s">
        <v>3858</v>
      </c>
      <c r="L3279" s="729">
        <v>141.09</v>
      </c>
      <c r="M3279" s="729">
        <v>846.54</v>
      </c>
      <c r="N3279" s="728">
        <v>6</v>
      </c>
      <c r="O3279" s="813">
        <v>1</v>
      </c>
      <c r="P3279" s="729">
        <v>846.54</v>
      </c>
      <c r="Q3279" s="746">
        <v>1</v>
      </c>
      <c r="R3279" s="728">
        <v>6</v>
      </c>
      <c r="S3279" s="746">
        <v>1</v>
      </c>
      <c r="T3279" s="813">
        <v>1</v>
      </c>
      <c r="U3279" s="769">
        <v>1</v>
      </c>
    </row>
    <row r="3280" spans="1:21" ht="14.4" customHeight="1" x14ac:dyDescent="0.3">
      <c r="A3280" s="727">
        <v>32</v>
      </c>
      <c r="B3280" s="728" t="s">
        <v>2677</v>
      </c>
      <c r="C3280" s="728" t="s">
        <v>2683</v>
      </c>
      <c r="D3280" s="811" t="s">
        <v>5087</v>
      </c>
      <c r="E3280" s="812" t="s">
        <v>2715</v>
      </c>
      <c r="F3280" s="728" t="s">
        <v>2678</v>
      </c>
      <c r="G3280" s="728" t="s">
        <v>4960</v>
      </c>
      <c r="H3280" s="728" t="s">
        <v>568</v>
      </c>
      <c r="I3280" s="728" t="s">
        <v>4961</v>
      </c>
      <c r="J3280" s="728" t="s">
        <v>4962</v>
      </c>
      <c r="K3280" s="728" t="s">
        <v>3609</v>
      </c>
      <c r="L3280" s="729">
        <v>69.16</v>
      </c>
      <c r="M3280" s="729">
        <v>138.32</v>
      </c>
      <c r="N3280" s="728">
        <v>2</v>
      </c>
      <c r="O3280" s="813">
        <v>1.5</v>
      </c>
      <c r="P3280" s="729">
        <v>138.32</v>
      </c>
      <c r="Q3280" s="746">
        <v>1</v>
      </c>
      <c r="R3280" s="728">
        <v>2</v>
      </c>
      <c r="S3280" s="746">
        <v>1</v>
      </c>
      <c r="T3280" s="813">
        <v>1.5</v>
      </c>
      <c r="U3280" s="769">
        <v>1</v>
      </c>
    </row>
    <row r="3281" spans="1:21" ht="14.4" customHeight="1" x14ac:dyDescent="0.3">
      <c r="A3281" s="727">
        <v>32</v>
      </c>
      <c r="B3281" s="728" t="s">
        <v>2677</v>
      </c>
      <c r="C3281" s="728" t="s">
        <v>2683</v>
      </c>
      <c r="D3281" s="811" t="s">
        <v>5087</v>
      </c>
      <c r="E3281" s="812" t="s">
        <v>2715</v>
      </c>
      <c r="F3281" s="728" t="s">
        <v>2678</v>
      </c>
      <c r="G3281" s="728" t="s">
        <v>4960</v>
      </c>
      <c r="H3281" s="728" t="s">
        <v>568</v>
      </c>
      <c r="I3281" s="728" t="s">
        <v>4963</v>
      </c>
      <c r="J3281" s="728" t="s">
        <v>4962</v>
      </c>
      <c r="K3281" s="728" t="s">
        <v>4964</v>
      </c>
      <c r="L3281" s="729">
        <v>115.26</v>
      </c>
      <c r="M3281" s="729">
        <v>115.26</v>
      </c>
      <c r="N3281" s="728">
        <v>1</v>
      </c>
      <c r="O3281" s="813">
        <v>0.5</v>
      </c>
      <c r="P3281" s="729">
        <v>115.26</v>
      </c>
      <c r="Q3281" s="746">
        <v>1</v>
      </c>
      <c r="R3281" s="728">
        <v>1</v>
      </c>
      <c r="S3281" s="746">
        <v>1</v>
      </c>
      <c r="T3281" s="813">
        <v>0.5</v>
      </c>
      <c r="U3281" s="769">
        <v>1</v>
      </c>
    </row>
    <row r="3282" spans="1:21" ht="14.4" customHeight="1" x14ac:dyDescent="0.3">
      <c r="A3282" s="727">
        <v>32</v>
      </c>
      <c r="B3282" s="728" t="s">
        <v>2677</v>
      </c>
      <c r="C3282" s="728" t="s">
        <v>2683</v>
      </c>
      <c r="D3282" s="811" t="s">
        <v>5087</v>
      </c>
      <c r="E3282" s="812" t="s">
        <v>2715</v>
      </c>
      <c r="F3282" s="728" t="s">
        <v>2678</v>
      </c>
      <c r="G3282" s="728" t="s">
        <v>3130</v>
      </c>
      <c r="H3282" s="728" t="s">
        <v>661</v>
      </c>
      <c r="I3282" s="728" t="s">
        <v>3931</v>
      </c>
      <c r="J3282" s="728" t="s">
        <v>1754</v>
      </c>
      <c r="K3282" s="728" t="s">
        <v>2165</v>
      </c>
      <c r="L3282" s="729">
        <v>105.32</v>
      </c>
      <c r="M3282" s="729">
        <v>105.32</v>
      </c>
      <c r="N3282" s="728">
        <v>1</v>
      </c>
      <c r="O3282" s="813">
        <v>0.5</v>
      </c>
      <c r="P3282" s="729">
        <v>105.32</v>
      </c>
      <c r="Q3282" s="746">
        <v>1</v>
      </c>
      <c r="R3282" s="728">
        <v>1</v>
      </c>
      <c r="S3282" s="746">
        <v>1</v>
      </c>
      <c r="T3282" s="813">
        <v>0.5</v>
      </c>
      <c r="U3282" s="769">
        <v>1</v>
      </c>
    </row>
    <row r="3283" spans="1:21" ht="14.4" customHeight="1" x14ac:dyDescent="0.3">
      <c r="A3283" s="727">
        <v>32</v>
      </c>
      <c r="B3283" s="728" t="s">
        <v>2677</v>
      </c>
      <c r="C3283" s="728" t="s">
        <v>2683</v>
      </c>
      <c r="D3283" s="811" t="s">
        <v>5087</v>
      </c>
      <c r="E3283" s="812" t="s">
        <v>2715</v>
      </c>
      <c r="F3283" s="728" t="s">
        <v>2678</v>
      </c>
      <c r="G3283" s="728" t="s">
        <v>2940</v>
      </c>
      <c r="H3283" s="728" t="s">
        <v>568</v>
      </c>
      <c r="I3283" s="728" t="s">
        <v>3040</v>
      </c>
      <c r="J3283" s="728" t="s">
        <v>2942</v>
      </c>
      <c r="K3283" s="728" t="s">
        <v>2943</v>
      </c>
      <c r="L3283" s="729">
        <v>0</v>
      </c>
      <c r="M3283" s="729">
        <v>0</v>
      </c>
      <c r="N3283" s="728">
        <v>1</v>
      </c>
      <c r="O3283" s="813">
        <v>0.5</v>
      </c>
      <c r="P3283" s="729">
        <v>0</v>
      </c>
      <c r="Q3283" s="746"/>
      <c r="R3283" s="728">
        <v>1</v>
      </c>
      <c r="S3283" s="746">
        <v>1</v>
      </c>
      <c r="T3283" s="813">
        <v>0.5</v>
      </c>
      <c r="U3283" s="769">
        <v>1</v>
      </c>
    </row>
    <row r="3284" spans="1:21" ht="14.4" customHeight="1" x14ac:dyDescent="0.3">
      <c r="A3284" s="727">
        <v>32</v>
      </c>
      <c r="B3284" s="728" t="s">
        <v>2677</v>
      </c>
      <c r="C3284" s="728" t="s">
        <v>2683</v>
      </c>
      <c r="D3284" s="811" t="s">
        <v>5087</v>
      </c>
      <c r="E3284" s="812" t="s">
        <v>2715</v>
      </c>
      <c r="F3284" s="728" t="s">
        <v>2678</v>
      </c>
      <c r="G3284" s="728" t="s">
        <v>2940</v>
      </c>
      <c r="H3284" s="728" t="s">
        <v>568</v>
      </c>
      <c r="I3284" s="728" t="s">
        <v>2941</v>
      </c>
      <c r="J3284" s="728" t="s">
        <v>2942</v>
      </c>
      <c r="K3284" s="728" t="s">
        <v>2943</v>
      </c>
      <c r="L3284" s="729">
        <v>0</v>
      </c>
      <c r="M3284" s="729">
        <v>0</v>
      </c>
      <c r="N3284" s="728">
        <v>1</v>
      </c>
      <c r="O3284" s="813">
        <v>1</v>
      </c>
      <c r="P3284" s="729"/>
      <c r="Q3284" s="746"/>
      <c r="R3284" s="728"/>
      <c r="S3284" s="746">
        <v>0</v>
      </c>
      <c r="T3284" s="813"/>
      <c r="U3284" s="769">
        <v>0</v>
      </c>
    </row>
    <row r="3285" spans="1:21" ht="14.4" customHeight="1" x14ac:dyDescent="0.3">
      <c r="A3285" s="727">
        <v>32</v>
      </c>
      <c r="B3285" s="728" t="s">
        <v>2677</v>
      </c>
      <c r="C3285" s="728" t="s">
        <v>2683</v>
      </c>
      <c r="D3285" s="811" t="s">
        <v>5087</v>
      </c>
      <c r="E3285" s="812" t="s">
        <v>2715</v>
      </c>
      <c r="F3285" s="728" t="s">
        <v>2678</v>
      </c>
      <c r="G3285" s="728" t="s">
        <v>2746</v>
      </c>
      <c r="H3285" s="728" t="s">
        <v>568</v>
      </c>
      <c r="I3285" s="728" t="s">
        <v>3041</v>
      </c>
      <c r="J3285" s="728" t="s">
        <v>2231</v>
      </c>
      <c r="K3285" s="728" t="s">
        <v>2232</v>
      </c>
      <c r="L3285" s="729">
        <v>170.52</v>
      </c>
      <c r="M3285" s="729">
        <v>170.52</v>
      </c>
      <c r="N3285" s="728">
        <v>1</v>
      </c>
      <c r="O3285" s="813">
        <v>0.5</v>
      </c>
      <c r="P3285" s="729">
        <v>170.52</v>
      </c>
      <c r="Q3285" s="746">
        <v>1</v>
      </c>
      <c r="R3285" s="728">
        <v>1</v>
      </c>
      <c r="S3285" s="746">
        <v>1</v>
      </c>
      <c r="T3285" s="813">
        <v>0.5</v>
      </c>
      <c r="U3285" s="769">
        <v>1</v>
      </c>
    </row>
    <row r="3286" spans="1:21" ht="14.4" customHeight="1" x14ac:dyDescent="0.3">
      <c r="A3286" s="727">
        <v>32</v>
      </c>
      <c r="B3286" s="728" t="s">
        <v>2677</v>
      </c>
      <c r="C3286" s="728" t="s">
        <v>2683</v>
      </c>
      <c r="D3286" s="811" t="s">
        <v>5087</v>
      </c>
      <c r="E3286" s="812" t="s">
        <v>2715</v>
      </c>
      <c r="F3286" s="728" t="s">
        <v>2678</v>
      </c>
      <c r="G3286" s="728" t="s">
        <v>2746</v>
      </c>
      <c r="H3286" s="728" t="s">
        <v>568</v>
      </c>
      <c r="I3286" s="728" t="s">
        <v>3859</v>
      </c>
      <c r="J3286" s="728" t="s">
        <v>2231</v>
      </c>
      <c r="K3286" s="728" t="s">
        <v>2749</v>
      </c>
      <c r="L3286" s="729">
        <v>85.27</v>
      </c>
      <c r="M3286" s="729">
        <v>341.08</v>
      </c>
      <c r="N3286" s="728">
        <v>4</v>
      </c>
      <c r="O3286" s="813">
        <v>2</v>
      </c>
      <c r="P3286" s="729">
        <v>255.81</v>
      </c>
      <c r="Q3286" s="746">
        <v>0.75</v>
      </c>
      <c r="R3286" s="728">
        <v>3</v>
      </c>
      <c r="S3286" s="746">
        <v>0.75</v>
      </c>
      <c r="T3286" s="813">
        <v>1.5</v>
      </c>
      <c r="U3286" s="769">
        <v>0.75</v>
      </c>
    </row>
    <row r="3287" spans="1:21" ht="14.4" customHeight="1" x14ac:dyDescent="0.3">
      <c r="A3287" s="727">
        <v>32</v>
      </c>
      <c r="B3287" s="728" t="s">
        <v>2677</v>
      </c>
      <c r="C3287" s="728" t="s">
        <v>2683</v>
      </c>
      <c r="D3287" s="811" t="s">
        <v>5087</v>
      </c>
      <c r="E3287" s="812" t="s">
        <v>2715</v>
      </c>
      <c r="F3287" s="728" t="s">
        <v>2678</v>
      </c>
      <c r="G3287" s="728" t="s">
        <v>2746</v>
      </c>
      <c r="H3287" s="728" t="s">
        <v>568</v>
      </c>
      <c r="I3287" s="728" t="s">
        <v>2230</v>
      </c>
      <c r="J3287" s="728" t="s">
        <v>2231</v>
      </c>
      <c r="K3287" s="728" t="s">
        <v>2232</v>
      </c>
      <c r="L3287" s="729">
        <v>170.52</v>
      </c>
      <c r="M3287" s="729">
        <v>1193.6400000000001</v>
      </c>
      <c r="N3287" s="728">
        <v>7</v>
      </c>
      <c r="O3287" s="813">
        <v>5</v>
      </c>
      <c r="P3287" s="729">
        <v>682.08</v>
      </c>
      <c r="Q3287" s="746">
        <v>0.5714285714285714</v>
      </c>
      <c r="R3287" s="728">
        <v>4</v>
      </c>
      <c r="S3287" s="746">
        <v>0.5714285714285714</v>
      </c>
      <c r="T3287" s="813">
        <v>3.5</v>
      </c>
      <c r="U3287" s="769">
        <v>0.7</v>
      </c>
    </row>
    <row r="3288" spans="1:21" ht="14.4" customHeight="1" x14ac:dyDescent="0.3">
      <c r="A3288" s="727">
        <v>32</v>
      </c>
      <c r="B3288" s="728" t="s">
        <v>2677</v>
      </c>
      <c r="C3288" s="728" t="s">
        <v>2683</v>
      </c>
      <c r="D3288" s="811" t="s">
        <v>5087</v>
      </c>
      <c r="E3288" s="812" t="s">
        <v>2715</v>
      </c>
      <c r="F3288" s="728" t="s">
        <v>2678</v>
      </c>
      <c r="G3288" s="728" t="s">
        <v>2746</v>
      </c>
      <c r="H3288" s="728" t="s">
        <v>568</v>
      </c>
      <c r="I3288" s="728" t="s">
        <v>2794</v>
      </c>
      <c r="J3288" s="728" t="s">
        <v>2231</v>
      </c>
      <c r="K3288" s="728" t="s">
        <v>2757</v>
      </c>
      <c r="L3288" s="729">
        <v>238.72</v>
      </c>
      <c r="M3288" s="729">
        <v>238.72</v>
      </c>
      <c r="N3288" s="728">
        <v>1</v>
      </c>
      <c r="O3288" s="813">
        <v>1</v>
      </c>
      <c r="P3288" s="729"/>
      <c r="Q3288" s="746">
        <v>0</v>
      </c>
      <c r="R3288" s="728"/>
      <c r="S3288" s="746">
        <v>0</v>
      </c>
      <c r="T3288" s="813"/>
      <c r="U3288" s="769">
        <v>0</v>
      </c>
    </row>
    <row r="3289" spans="1:21" ht="14.4" customHeight="1" x14ac:dyDescent="0.3">
      <c r="A3289" s="727">
        <v>32</v>
      </c>
      <c r="B3289" s="728" t="s">
        <v>2677</v>
      </c>
      <c r="C3289" s="728" t="s">
        <v>2683</v>
      </c>
      <c r="D3289" s="811" t="s">
        <v>5087</v>
      </c>
      <c r="E3289" s="812" t="s">
        <v>2715</v>
      </c>
      <c r="F3289" s="728" t="s">
        <v>2678</v>
      </c>
      <c r="G3289" s="728" t="s">
        <v>2746</v>
      </c>
      <c r="H3289" s="728" t="s">
        <v>568</v>
      </c>
      <c r="I3289" s="728" t="s">
        <v>4919</v>
      </c>
      <c r="J3289" s="728" t="s">
        <v>2231</v>
      </c>
      <c r="K3289" s="728" t="s">
        <v>4920</v>
      </c>
      <c r="L3289" s="729">
        <v>55.41</v>
      </c>
      <c r="M3289" s="729">
        <v>55.41</v>
      </c>
      <c r="N3289" s="728">
        <v>1</v>
      </c>
      <c r="O3289" s="813">
        <v>1</v>
      </c>
      <c r="P3289" s="729"/>
      <c r="Q3289" s="746">
        <v>0</v>
      </c>
      <c r="R3289" s="728"/>
      <c r="S3289" s="746">
        <v>0</v>
      </c>
      <c r="T3289" s="813"/>
      <c r="U3289" s="769">
        <v>0</v>
      </c>
    </row>
    <row r="3290" spans="1:21" ht="14.4" customHeight="1" x14ac:dyDescent="0.3">
      <c r="A3290" s="727">
        <v>32</v>
      </c>
      <c r="B3290" s="728" t="s">
        <v>2677</v>
      </c>
      <c r="C3290" s="728" t="s">
        <v>2683</v>
      </c>
      <c r="D3290" s="811" t="s">
        <v>5087</v>
      </c>
      <c r="E3290" s="812" t="s">
        <v>2715</v>
      </c>
      <c r="F3290" s="728" t="s">
        <v>2678</v>
      </c>
      <c r="G3290" s="728" t="s">
        <v>2750</v>
      </c>
      <c r="H3290" s="728" t="s">
        <v>661</v>
      </c>
      <c r="I3290" s="728" t="s">
        <v>2403</v>
      </c>
      <c r="J3290" s="728" t="s">
        <v>1315</v>
      </c>
      <c r="K3290" s="728" t="s">
        <v>2404</v>
      </c>
      <c r="L3290" s="729">
        <v>138.31</v>
      </c>
      <c r="M3290" s="729">
        <v>138.31</v>
      </c>
      <c r="N3290" s="728">
        <v>1</v>
      </c>
      <c r="O3290" s="813">
        <v>0.5</v>
      </c>
      <c r="P3290" s="729">
        <v>138.31</v>
      </c>
      <c r="Q3290" s="746">
        <v>1</v>
      </c>
      <c r="R3290" s="728">
        <v>1</v>
      </c>
      <c r="S3290" s="746">
        <v>1</v>
      </c>
      <c r="T3290" s="813">
        <v>0.5</v>
      </c>
      <c r="U3290" s="769">
        <v>1</v>
      </c>
    </row>
    <row r="3291" spans="1:21" ht="14.4" customHeight="1" x14ac:dyDescent="0.3">
      <c r="A3291" s="727">
        <v>32</v>
      </c>
      <c r="B3291" s="728" t="s">
        <v>2677</v>
      </c>
      <c r="C3291" s="728" t="s">
        <v>2683</v>
      </c>
      <c r="D3291" s="811" t="s">
        <v>5087</v>
      </c>
      <c r="E3291" s="812" t="s">
        <v>2715</v>
      </c>
      <c r="F3291" s="728" t="s">
        <v>2678</v>
      </c>
      <c r="G3291" s="728" t="s">
        <v>2750</v>
      </c>
      <c r="H3291" s="728" t="s">
        <v>661</v>
      </c>
      <c r="I3291" s="728" t="s">
        <v>2405</v>
      </c>
      <c r="J3291" s="728" t="s">
        <v>1315</v>
      </c>
      <c r="K3291" s="728" t="s">
        <v>2187</v>
      </c>
      <c r="L3291" s="729">
        <v>69.16</v>
      </c>
      <c r="M3291" s="729">
        <v>345.79999999999995</v>
      </c>
      <c r="N3291" s="728">
        <v>5</v>
      </c>
      <c r="O3291" s="813">
        <v>4</v>
      </c>
      <c r="P3291" s="729">
        <v>138.32</v>
      </c>
      <c r="Q3291" s="746">
        <v>0.4</v>
      </c>
      <c r="R3291" s="728">
        <v>2</v>
      </c>
      <c r="S3291" s="746">
        <v>0.4</v>
      </c>
      <c r="T3291" s="813">
        <v>1.5</v>
      </c>
      <c r="U3291" s="769">
        <v>0.375</v>
      </c>
    </row>
    <row r="3292" spans="1:21" ht="14.4" customHeight="1" x14ac:dyDescent="0.3">
      <c r="A3292" s="727">
        <v>32</v>
      </c>
      <c r="B3292" s="728" t="s">
        <v>2677</v>
      </c>
      <c r="C3292" s="728" t="s">
        <v>2683</v>
      </c>
      <c r="D3292" s="811" t="s">
        <v>5087</v>
      </c>
      <c r="E3292" s="812" t="s">
        <v>2715</v>
      </c>
      <c r="F3292" s="728" t="s">
        <v>2678</v>
      </c>
      <c r="G3292" s="728" t="s">
        <v>2796</v>
      </c>
      <c r="H3292" s="728" t="s">
        <v>568</v>
      </c>
      <c r="I3292" s="728" t="s">
        <v>2797</v>
      </c>
      <c r="J3292" s="728" t="s">
        <v>1421</v>
      </c>
      <c r="K3292" s="728" t="s">
        <v>2232</v>
      </c>
      <c r="L3292" s="729">
        <v>78.33</v>
      </c>
      <c r="M3292" s="729">
        <v>78.33</v>
      </c>
      <c r="N3292" s="728">
        <v>1</v>
      </c>
      <c r="O3292" s="813">
        <v>1</v>
      </c>
      <c r="P3292" s="729"/>
      <c r="Q3292" s="746">
        <v>0</v>
      </c>
      <c r="R3292" s="728"/>
      <c r="S3292" s="746">
        <v>0</v>
      </c>
      <c r="T3292" s="813"/>
      <c r="U3292" s="769">
        <v>0</v>
      </c>
    </row>
    <row r="3293" spans="1:21" ht="14.4" customHeight="1" x14ac:dyDescent="0.3">
      <c r="A3293" s="727">
        <v>32</v>
      </c>
      <c r="B3293" s="728" t="s">
        <v>2677</v>
      </c>
      <c r="C3293" s="728" t="s">
        <v>2683</v>
      </c>
      <c r="D3293" s="811" t="s">
        <v>5087</v>
      </c>
      <c r="E3293" s="812" t="s">
        <v>2715</v>
      </c>
      <c r="F3293" s="728" t="s">
        <v>2678</v>
      </c>
      <c r="G3293" s="728" t="s">
        <v>2800</v>
      </c>
      <c r="H3293" s="728" t="s">
        <v>661</v>
      </c>
      <c r="I3293" s="728" t="s">
        <v>2366</v>
      </c>
      <c r="J3293" s="728" t="s">
        <v>759</v>
      </c>
      <c r="K3293" s="728" t="s">
        <v>2187</v>
      </c>
      <c r="L3293" s="729">
        <v>42.57</v>
      </c>
      <c r="M3293" s="729">
        <v>297.99</v>
      </c>
      <c r="N3293" s="728">
        <v>7</v>
      </c>
      <c r="O3293" s="813">
        <v>3.5</v>
      </c>
      <c r="P3293" s="729">
        <v>255.42000000000002</v>
      </c>
      <c r="Q3293" s="746">
        <v>0.85714285714285721</v>
      </c>
      <c r="R3293" s="728">
        <v>6</v>
      </c>
      <c r="S3293" s="746">
        <v>0.8571428571428571</v>
      </c>
      <c r="T3293" s="813">
        <v>2.5</v>
      </c>
      <c r="U3293" s="769">
        <v>0.7142857142857143</v>
      </c>
    </row>
    <row r="3294" spans="1:21" ht="14.4" customHeight="1" x14ac:dyDescent="0.3">
      <c r="A3294" s="727">
        <v>32</v>
      </c>
      <c r="B3294" s="728" t="s">
        <v>2677</v>
      </c>
      <c r="C3294" s="728" t="s">
        <v>2683</v>
      </c>
      <c r="D3294" s="811" t="s">
        <v>5087</v>
      </c>
      <c r="E3294" s="812" t="s">
        <v>2715</v>
      </c>
      <c r="F3294" s="728" t="s">
        <v>2678</v>
      </c>
      <c r="G3294" s="728" t="s">
        <v>2800</v>
      </c>
      <c r="H3294" s="728" t="s">
        <v>661</v>
      </c>
      <c r="I3294" s="728" t="s">
        <v>2546</v>
      </c>
      <c r="J3294" s="728" t="s">
        <v>761</v>
      </c>
      <c r="K3294" s="728" t="s">
        <v>2547</v>
      </c>
      <c r="L3294" s="729">
        <v>170.32</v>
      </c>
      <c r="M3294" s="729">
        <v>340.64</v>
      </c>
      <c r="N3294" s="728">
        <v>2</v>
      </c>
      <c r="O3294" s="813">
        <v>1.5</v>
      </c>
      <c r="P3294" s="729">
        <v>340.64</v>
      </c>
      <c r="Q3294" s="746">
        <v>1</v>
      </c>
      <c r="R3294" s="728">
        <v>2</v>
      </c>
      <c r="S3294" s="746">
        <v>1</v>
      </c>
      <c r="T3294" s="813">
        <v>1.5</v>
      </c>
      <c r="U3294" s="769">
        <v>1</v>
      </c>
    </row>
    <row r="3295" spans="1:21" ht="14.4" customHeight="1" x14ac:dyDescent="0.3">
      <c r="A3295" s="727">
        <v>32</v>
      </c>
      <c r="B3295" s="728" t="s">
        <v>2677</v>
      </c>
      <c r="C3295" s="728" t="s">
        <v>2683</v>
      </c>
      <c r="D3295" s="811" t="s">
        <v>5087</v>
      </c>
      <c r="E3295" s="812" t="s">
        <v>2715</v>
      </c>
      <c r="F3295" s="728" t="s">
        <v>2678</v>
      </c>
      <c r="G3295" s="728" t="s">
        <v>3460</v>
      </c>
      <c r="H3295" s="728" t="s">
        <v>568</v>
      </c>
      <c r="I3295" s="728" t="s">
        <v>3461</v>
      </c>
      <c r="J3295" s="728" t="s">
        <v>3462</v>
      </c>
      <c r="K3295" s="728" t="s">
        <v>3463</v>
      </c>
      <c r="L3295" s="729">
        <v>359.45</v>
      </c>
      <c r="M3295" s="729">
        <v>359.45</v>
      </c>
      <c r="N3295" s="728">
        <v>1</v>
      </c>
      <c r="O3295" s="813">
        <v>0.5</v>
      </c>
      <c r="P3295" s="729">
        <v>359.45</v>
      </c>
      <c r="Q3295" s="746">
        <v>1</v>
      </c>
      <c r="R3295" s="728">
        <v>1</v>
      </c>
      <c r="S3295" s="746">
        <v>1</v>
      </c>
      <c r="T3295" s="813">
        <v>0.5</v>
      </c>
      <c r="U3295" s="769">
        <v>1</v>
      </c>
    </row>
    <row r="3296" spans="1:21" ht="14.4" customHeight="1" x14ac:dyDescent="0.3">
      <c r="A3296" s="727">
        <v>32</v>
      </c>
      <c r="B3296" s="728" t="s">
        <v>2677</v>
      </c>
      <c r="C3296" s="728" t="s">
        <v>2683</v>
      </c>
      <c r="D3296" s="811" t="s">
        <v>5087</v>
      </c>
      <c r="E3296" s="812" t="s">
        <v>2715</v>
      </c>
      <c r="F3296" s="728" t="s">
        <v>2678</v>
      </c>
      <c r="G3296" s="728" t="s">
        <v>3460</v>
      </c>
      <c r="H3296" s="728" t="s">
        <v>568</v>
      </c>
      <c r="I3296" s="728" t="s">
        <v>4169</v>
      </c>
      <c r="J3296" s="728" t="s">
        <v>3462</v>
      </c>
      <c r="K3296" s="728" t="s">
        <v>4168</v>
      </c>
      <c r="L3296" s="729">
        <v>718.91</v>
      </c>
      <c r="M3296" s="729">
        <v>718.91</v>
      </c>
      <c r="N3296" s="728">
        <v>1</v>
      </c>
      <c r="O3296" s="813">
        <v>0.5</v>
      </c>
      <c r="P3296" s="729">
        <v>718.91</v>
      </c>
      <c r="Q3296" s="746">
        <v>1</v>
      </c>
      <c r="R3296" s="728">
        <v>1</v>
      </c>
      <c r="S3296" s="746">
        <v>1</v>
      </c>
      <c r="T3296" s="813">
        <v>0.5</v>
      </c>
      <c r="U3296" s="769">
        <v>1</v>
      </c>
    </row>
    <row r="3297" spans="1:21" ht="14.4" customHeight="1" x14ac:dyDescent="0.3">
      <c r="A3297" s="727">
        <v>32</v>
      </c>
      <c r="B3297" s="728" t="s">
        <v>2677</v>
      </c>
      <c r="C3297" s="728" t="s">
        <v>2683</v>
      </c>
      <c r="D3297" s="811" t="s">
        <v>5087</v>
      </c>
      <c r="E3297" s="812" t="s">
        <v>2715</v>
      </c>
      <c r="F3297" s="728" t="s">
        <v>2678</v>
      </c>
      <c r="G3297" s="728" t="s">
        <v>3460</v>
      </c>
      <c r="H3297" s="728" t="s">
        <v>568</v>
      </c>
      <c r="I3297" s="728" t="s">
        <v>3464</v>
      </c>
      <c r="J3297" s="728" t="s">
        <v>3462</v>
      </c>
      <c r="K3297" s="728" t="s">
        <v>3465</v>
      </c>
      <c r="L3297" s="729">
        <v>1437.8</v>
      </c>
      <c r="M3297" s="729">
        <v>1437.8</v>
      </c>
      <c r="N3297" s="728">
        <v>1</v>
      </c>
      <c r="O3297" s="813">
        <v>0.5</v>
      </c>
      <c r="P3297" s="729">
        <v>1437.8</v>
      </c>
      <c r="Q3297" s="746">
        <v>1</v>
      </c>
      <c r="R3297" s="728">
        <v>1</v>
      </c>
      <c r="S3297" s="746">
        <v>1</v>
      </c>
      <c r="T3297" s="813">
        <v>0.5</v>
      </c>
      <c r="U3297" s="769">
        <v>1</v>
      </c>
    </row>
    <row r="3298" spans="1:21" ht="14.4" customHeight="1" x14ac:dyDescent="0.3">
      <c r="A3298" s="727">
        <v>32</v>
      </c>
      <c r="B3298" s="728" t="s">
        <v>2677</v>
      </c>
      <c r="C3298" s="728" t="s">
        <v>2683</v>
      </c>
      <c r="D3298" s="811" t="s">
        <v>5087</v>
      </c>
      <c r="E3298" s="812" t="s">
        <v>2715</v>
      </c>
      <c r="F3298" s="728" t="s">
        <v>2678</v>
      </c>
      <c r="G3298" s="728" t="s">
        <v>3460</v>
      </c>
      <c r="H3298" s="728" t="s">
        <v>568</v>
      </c>
      <c r="I3298" s="728" t="s">
        <v>3466</v>
      </c>
      <c r="J3298" s="728" t="s">
        <v>3462</v>
      </c>
      <c r="K3298" s="728" t="s">
        <v>3467</v>
      </c>
      <c r="L3298" s="729">
        <v>1437.8</v>
      </c>
      <c r="M3298" s="729">
        <v>15815.799999999997</v>
      </c>
      <c r="N3298" s="728">
        <v>11</v>
      </c>
      <c r="O3298" s="813">
        <v>6</v>
      </c>
      <c r="P3298" s="729">
        <v>15815.799999999997</v>
      </c>
      <c r="Q3298" s="746">
        <v>1</v>
      </c>
      <c r="R3298" s="728">
        <v>11</v>
      </c>
      <c r="S3298" s="746">
        <v>1</v>
      </c>
      <c r="T3298" s="813">
        <v>6</v>
      </c>
      <c r="U3298" s="769">
        <v>1</v>
      </c>
    </row>
    <row r="3299" spans="1:21" ht="14.4" customHeight="1" x14ac:dyDescent="0.3">
      <c r="A3299" s="727">
        <v>32</v>
      </c>
      <c r="B3299" s="728" t="s">
        <v>2677</v>
      </c>
      <c r="C3299" s="728" t="s">
        <v>2683</v>
      </c>
      <c r="D3299" s="811" t="s">
        <v>5087</v>
      </c>
      <c r="E3299" s="812" t="s">
        <v>2715</v>
      </c>
      <c r="F3299" s="728" t="s">
        <v>2678</v>
      </c>
      <c r="G3299" s="728" t="s">
        <v>3460</v>
      </c>
      <c r="H3299" s="728" t="s">
        <v>568</v>
      </c>
      <c r="I3299" s="728" t="s">
        <v>4757</v>
      </c>
      <c r="J3299" s="728" t="s">
        <v>1899</v>
      </c>
      <c r="K3299" s="728" t="s">
        <v>4758</v>
      </c>
      <c r="L3299" s="729">
        <v>0</v>
      </c>
      <c r="M3299" s="729">
        <v>0</v>
      </c>
      <c r="N3299" s="728">
        <v>2</v>
      </c>
      <c r="O3299" s="813">
        <v>1.5</v>
      </c>
      <c r="P3299" s="729">
        <v>0</v>
      </c>
      <c r="Q3299" s="746"/>
      <c r="R3299" s="728">
        <v>2</v>
      </c>
      <c r="S3299" s="746">
        <v>1</v>
      </c>
      <c r="T3299" s="813">
        <v>1.5</v>
      </c>
      <c r="U3299" s="769">
        <v>1</v>
      </c>
    </row>
    <row r="3300" spans="1:21" ht="14.4" customHeight="1" x14ac:dyDescent="0.3">
      <c r="A3300" s="727">
        <v>32</v>
      </c>
      <c r="B3300" s="728" t="s">
        <v>2677</v>
      </c>
      <c r="C3300" s="728" t="s">
        <v>2683</v>
      </c>
      <c r="D3300" s="811" t="s">
        <v>5087</v>
      </c>
      <c r="E3300" s="812" t="s">
        <v>2715</v>
      </c>
      <c r="F3300" s="728" t="s">
        <v>2678</v>
      </c>
      <c r="G3300" s="728" t="s">
        <v>2802</v>
      </c>
      <c r="H3300" s="728" t="s">
        <v>568</v>
      </c>
      <c r="I3300" s="728" t="s">
        <v>3296</v>
      </c>
      <c r="J3300" s="728" t="s">
        <v>805</v>
      </c>
      <c r="K3300" s="728" t="s">
        <v>3198</v>
      </c>
      <c r="L3300" s="729">
        <v>91.11</v>
      </c>
      <c r="M3300" s="729">
        <v>182.22</v>
      </c>
      <c r="N3300" s="728">
        <v>2</v>
      </c>
      <c r="O3300" s="813">
        <v>2</v>
      </c>
      <c r="P3300" s="729"/>
      <c r="Q3300" s="746">
        <v>0</v>
      </c>
      <c r="R3300" s="728"/>
      <c r="S3300" s="746">
        <v>0</v>
      </c>
      <c r="T3300" s="813"/>
      <c r="U3300" s="769">
        <v>0</v>
      </c>
    </row>
    <row r="3301" spans="1:21" ht="14.4" customHeight="1" x14ac:dyDescent="0.3">
      <c r="A3301" s="727">
        <v>32</v>
      </c>
      <c r="B3301" s="728" t="s">
        <v>2677</v>
      </c>
      <c r="C3301" s="728" t="s">
        <v>2683</v>
      </c>
      <c r="D3301" s="811" t="s">
        <v>5087</v>
      </c>
      <c r="E3301" s="812" t="s">
        <v>2715</v>
      </c>
      <c r="F3301" s="728" t="s">
        <v>2678</v>
      </c>
      <c r="G3301" s="728" t="s">
        <v>3301</v>
      </c>
      <c r="H3301" s="728" t="s">
        <v>568</v>
      </c>
      <c r="I3301" s="728" t="s">
        <v>3945</v>
      </c>
      <c r="J3301" s="728" t="s">
        <v>3946</v>
      </c>
      <c r="K3301" s="728" t="s">
        <v>3947</v>
      </c>
      <c r="L3301" s="729">
        <v>93.49</v>
      </c>
      <c r="M3301" s="729">
        <v>93.49</v>
      </c>
      <c r="N3301" s="728">
        <v>1</v>
      </c>
      <c r="O3301" s="813">
        <v>0.5</v>
      </c>
      <c r="P3301" s="729"/>
      <c r="Q3301" s="746">
        <v>0</v>
      </c>
      <c r="R3301" s="728"/>
      <c r="S3301" s="746">
        <v>0</v>
      </c>
      <c r="T3301" s="813"/>
      <c r="U3301" s="769">
        <v>0</v>
      </c>
    </row>
    <row r="3302" spans="1:21" ht="14.4" customHeight="1" x14ac:dyDescent="0.3">
      <c r="A3302" s="727">
        <v>32</v>
      </c>
      <c r="B3302" s="728" t="s">
        <v>2677</v>
      </c>
      <c r="C3302" s="728" t="s">
        <v>2683</v>
      </c>
      <c r="D3302" s="811" t="s">
        <v>5087</v>
      </c>
      <c r="E3302" s="812" t="s">
        <v>2715</v>
      </c>
      <c r="F3302" s="728" t="s">
        <v>2678</v>
      </c>
      <c r="G3302" s="728" t="s">
        <v>2751</v>
      </c>
      <c r="H3302" s="728" t="s">
        <v>568</v>
      </c>
      <c r="I3302" s="728" t="s">
        <v>3057</v>
      </c>
      <c r="J3302" s="728" t="s">
        <v>2997</v>
      </c>
      <c r="K3302" s="728" t="s">
        <v>3058</v>
      </c>
      <c r="L3302" s="729">
        <v>211.61</v>
      </c>
      <c r="M3302" s="729">
        <v>211.61</v>
      </c>
      <c r="N3302" s="728">
        <v>1</v>
      </c>
      <c r="O3302" s="813">
        <v>1</v>
      </c>
      <c r="P3302" s="729">
        <v>211.61</v>
      </c>
      <c r="Q3302" s="746">
        <v>1</v>
      </c>
      <c r="R3302" s="728">
        <v>1</v>
      </c>
      <c r="S3302" s="746">
        <v>1</v>
      </c>
      <c r="T3302" s="813">
        <v>1</v>
      </c>
      <c r="U3302" s="769">
        <v>1</v>
      </c>
    </row>
    <row r="3303" spans="1:21" ht="14.4" customHeight="1" x14ac:dyDescent="0.3">
      <c r="A3303" s="727">
        <v>32</v>
      </c>
      <c r="B3303" s="728" t="s">
        <v>2677</v>
      </c>
      <c r="C3303" s="728" t="s">
        <v>2683</v>
      </c>
      <c r="D3303" s="811" t="s">
        <v>5087</v>
      </c>
      <c r="E3303" s="812" t="s">
        <v>2715</v>
      </c>
      <c r="F3303" s="728" t="s">
        <v>2678</v>
      </c>
      <c r="G3303" s="728" t="s">
        <v>2751</v>
      </c>
      <c r="H3303" s="728" t="s">
        <v>661</v>
      </c>
      <c r="I3303" s="728" t="s">
        <v>2883</v>
      </c>
      <c r="J3303" s="728" t="s">
        <v>2261</v>
      </c>
      <c r="K3303" s="728" t="s">
        <v>2884</v>
      </c>
      <c r="L3303" s="729">
        <v>525.16999999999996</v>
      </c>
      <c r="M3303" s="729">
        <v>1575.5099999999998</v>
      </c>
      <c r="N3303" s="728">
        <v>3</v>
      </c>
      <c r="O3303" s="813">
        <v>1.5</v>
      </c>
      <c r="P3303" s="729">
        <v>1575.5099999999998</v>
      </c>
      <c r="Q3303" s="746">
        <v>1</v>
      </c>
      <c r="R3303" s="728">
        <v>3</v>
      </c>
      <c r="S3303" s="746">
        <v>1</v>
      </c>
      <c r="T3303" s="813">
        <v>1.5</v>
      </c>
      <c r="U3303" s="769">
        <v>1</v>
      </c>
    </row>
    <row r="3304" spans="1:21" ht="14.4" customHeight="1" x14ac:dyDescent="0.3">
      <c r="A3304" s="727">
        <v>32</v>
      </c>
      <c r="B3304" s="728" t="s">
        <v>2677</v>
      </c>
      <c r="C3304" s="728" t="s">
        <v>2683</v>
      </c>
      <c r="D3304" s="811" t="s">
        <v>5087</v>
      </c>
      <c r="E3304" s="812" t="s">
        <v>2715</v>
      </c>
      <c r="F3304" s="728" t="s">
        <v>2678</v>
      </c>
      <c r="G3304" s="728" t="s">
        <v>2751</v>
      </c>
      <c r="H3304" s="728" t="s">
        <v>661</v>
      </c>
      <c r="I3304" s="728" t="s">
        <v>2260</v>
      </c>
      <c r="J3304" s="728" t="s">
        <v>2261</v>
      </c>
      <c r="K3304" s="728" t="s">
        <v>2262</v>
      </c>
      <c r="L3304" s="729">
        <v>846.47</v>
      </c>
      <c r="M3304" s="729">
        <v>6771.76</v>
      </c>
      <c r="N3304" s="728">
        <v>8</v>
      </c>
      <c r="O3304" s="813">
        <v>2</v>
      </c>
      <c r="P3304" s="729">
        <v>4232.3500000000004</v>
      </c>
      <c r="Q3304" s="746">
        <v>0.625</v>
      </c>
      <c r="R3304" s="728">
        <v>5</v>
      </c>
      <c r="S3304" s="746">
        <v>0.625</v>
      </c>
      <c r="T3304" s="813">
        <v>1.5</v>
      </c>
      <c r="U3304" s="769">
        <v>0.75</v>
      </c>
    </row>
    <row r="3305" spans="1:21" ht="14.4" customHeight="1" x14ac:dyDescent="0.3">
      <c r="A3305" s="727">
        <v>32</v>
      </c>
      <c r="B3305" s="728" t="s">
        <v>2677</v>
      </c>
      <c r="C3305" s="728" t="s">
        <v>2683</v>
      </c>
      <c r="D3305" s="811" t="s">
        <v>5087</v>
      </c>
      <c r="E3305" s="812" t="s">
        <v>2715</v>
      </c>
      <c r="F3305" s="728" t="s">
        <v>2678</v>
      </c>
      <c r="G3305" s="728" t="s">
        <v>2751</v>
      </c>
      <c r="H3305" s="728" t="s">
        <v>661</v>
      </c>
      <c r="I3305" s="728" t="s">
        <v>2260</v>
      </c>
      <c r="J3305" s="728" t="s">
        <v>2261</v>
      </c>
      <c r="K3305" s="728" t="s">
        <v>2262</v>
      </c>
      <c r="L3305" s="729">
        <v>3231.81</v>
      </c>
      <c r="M3305" s="729">
        <v>32318.100000000002</v>
      </c>
      <c r="N3305" s="728">
        <v>10</v>
      </c>
      <c r="O3305" s="813">
        <v>4</v>
      </c>
      <c r="P3305" s="729">
        <v>29086.29</v>
      </c>
      <c r="Q3305" s="746">
        <v>0.89999999999999991</v>
      </c>
      <c r="R3305" s="728">
        <v>9</v>
      </c>
      <c r="S3305" s="746">
        <v>0.9</v>
      </c>
      <c r="T3305" s="813">
        <v>3</v>
      </c>
      <c r="U3305" s="769">
        <v>0.75</v>
      </c>
    </row>
    <row r="3306" spans="1:21" ht="14.4" customHeight="1" x14ac:dyDescent="0.3">
      <c r="A3306" s="727">
        <v>32</v>
      </c>
      <c r="B3306" s="728" t="s">
        <v>2677</v>
      </c>
      <c r="C3306" s="728" t="s">
        <v>2683</v>
      </c>
      <c r="D3306" s="811" t="s">
        <v>5087</v>
      </c>
      <c r="E3306" s="812" t="s">
        <v>2715</v>
      </c>
      <c r="F3306" s="728" t="s">
        <v>2678</v>
      </c>
      <c r="G3306" s="728" t="s">
        <v>2808</v>
      </c>
      <c r="H3306" s="728" t="s">
        <v>568</v>
      </c>
      <c r="I3306" s="728" t="s">
        <v>2944</v>
      </c>
      <c r="J3306" s="728" t="s">
        <v>902</v>
      </c>
      <c r="K3306" s="728" t="s">
        <v>2887</v>
      </c>
      <c r="L3306" s="729">
        <v>42.51</v>
      </c>
      <c r="M3306" s="729">
        <v>127.53</v>
      </c>
      <c r="N3306" s="728">
        <v>3</v>
      </c>
      <c r="O3306" s="813">
        <v>1.5</v>
      </c>
      <c r="P3306" s="729">
        <v>42.51</v>
      </c>
      <c r="Q3306" s="746">
        <v>0.33333333333333331</v>
      </c>
      <c r="R3306" s="728">
        <v>1</v>
      </c>
      <c r="S3306" s="746">
        <v>0.33333333333333331</v>
      </c>
      <c r="T3306" s="813">
        <v>0.5</v>
      </c>
      <c r="U3306" s="769">
        <v>0.33333333333333331</v>
      </c>
    </row>
    <row r="3307" spans="1:21" ht="14.4" customHeight="1" x14ac:dyDescent="0.3">
      <c r="A3307" s="727">
        <v>32</v>
      </c>
      <c r="B3307" s="728" t="s">
        <v>2677</v>
      </c>
      <c r="C3307" s="728" t="s">
        <v>2683</v>
      </c>
      <c r="D3307" s="811" t="s">
        <v>5087</v>
      </c>
      <c r="E3307" s="812" t="s">
        <v>2715</v>
      </c>
      <c r="F3307" s="728" t="s">
        <v>2678</v>
      </c>
      <c r="G3307" s="728" t="s">
        <v>2998</v>
      </c>
      <c r="H3307" s="728" t="s">
        <v>568</v>
      </c>
      <c r="I3307" s="728" t="s">
        <v>3320</v>
      </c>
      <c r="J3307" s="728" t="s">
        <v>1072</v>
      </c>
      <c r="K3307" s="728" t="s">
        <v>3000</v>
      </c>
      <c r="L3307" s="729">
        <v>107.27</v>
      </c>
      <c r="M3307" s="729">
        <v>1072.7</v>
      </c>
      <c r="N3307" s="728">
        <v>10</v>
      </c>
      <c r="O3307" s="813">
        <v>3.5</v>
      </c>
      <c r="P3307" s="729">
        <v>536.35</v>
      </c>
      <c r="Q3307" s="746">
        <v>0.5</v>
      </c>
      <c r="R3307" s="728">
        <v>5</v>
      </c>
      <c r="S3307" s="746">
        <v>0.5</v>
      </c>
      <c r="T3307" s="813">
        <v>2.5</v>
      </c>
      <c r="U3307" s="769">
        <v>0.7142857142857143</v>
      </c>
    </row>
    <row r="3308" spans="1:21" ht="14.4" customHeight="1" x14ac:dyDescent="0.3">
      <c r="A3308" s="727">
        <v>32</v>
      </c>
      <c r="B3308" s="728" t="s">
        <v>2677</v>
      </c>
      <c r="C3308" s="728" t="s">
        <v>2683</v>
      </c>
      <c r="D3308" s="811" t="s">
        <v>5087</v>
      </c>
      <c r="E3308" s="812" t="s">
        <v>2715</v>
      </c>
      <c r="F3308" s="728" t="s">
        <v>2678</v>
      </c>
      <c r="G3308" s="728" t="s">
        <v>2998</v>
      </c>
      <c r="H3308" s="728" t="s">
        <v>568</v>
      </c>
      <c r="I3308" s="728" t="s">
        <v>2999</v>
      </c>
      <c r="J3308" s="728" t="s">
        <v>1072</v>
      </c>
      <c r="K3308" s="728" t="s">
        <v>3000</v>
      </c>
      <c r="L3308" s="729">
        <v>107.27</v>
      </c>
      <c r="M3308" s="729">
        <v>429.08</v>
      </c>
      <c r="N3308" s="728">
        <v>4</v>
      </c>
      <c r="O3308" s="813">
        <v>1</v>
      </c>
      <c r="P3308" s="729">
        <v>429.08</v>
      </c>
      <c r="Q3308" s="746">
        <v>1</v>
      </c>
      <c r="R3308" s="728">
        <v>4</v>
      </c>
      <c r="S3308" s="746">
        <v>1</v>
      </c>
      <c r="T3308" s="813">
        <v>1</v>
      </c>
      <c r="U3308" s="769">
        <v>1</v>
      </c>
    </row>
    <row r="3309" spans="1:21" ht="14.4" customHeight="1" x14ac:dyDescent="0.3">
      <c r="A3309" s="727">
        <v>32</v>
      </c>
      <c r="B3309" s="728" t="s">
        <v>2677</v>
      </c>
      <c r="C3309" s="728" t="s">
        <v>2683</v>
      </c>
      <c r="D3309" s="811" t="s">
        <v>5087</v>
      </c>
      <c r="E3309" s="812" t="s">
        <v>2715</v>
      </c>
      <c r="F3309" s="728" t="s">
        <v>2678</v>
      </c>
      <c r="G3309" s="728" t="s">
        <v>3483</v>
      </c>
      <c r="H3309" s="728" t="s">
        <v>568</v>
      </c>
      <c r="I3309" s="728" t="s">
        <v>4605</v>
      </c>
      <c r="J3309" s="728" t="s">
        <v>1563</v>
      </c>
      <c r="K3309" s="728" t="s">
        <v>3487</v>
      </c>
      <c r="L3309" s="729">
        <v>168.78</v>
      </c>
      <c r="M3309" s="729">
        <v>168.78</v>
      </c>
      <c r="N3309" s="728">
        <v>1</v>
      </c>
      <c r="O3309" s="813">
        <v>0.5</v>
      </c>
      <c r="P3309" s="729"/>
      <c r="Q3309" s="746">
        <v>0</v>
      </c>
      <c r="R3309" s="728"/>
      <c r="S3309" s="746">
        <v>0</v>
      </c>
      <c r="T3309" s="813"/>
      <c r="U3309" s="769">
        <v>0</v>
      </c>
    </row>
    <row r="3310" spans="1:21" ht="14.4" customHeight="1" x14ac:dyDescent="0.3">
      <c r="A3310" s="727">
        <v>32</v>
      </c>
      <c r="B3310" s="728" t="s">
        <v>2677</v>
      </c>
      <c r="C3310" s="728" t="s">
        <v>2683</v>
      </c>
      <c r="D3310" s="811" t="s">
        <v>5087</v>
      </c>
      <c r="E3310" s="812" t="s">
        <v>2715</v>
      </c>
      <c r="F3310" s="728" t="s">
        <v>2678</v>
      </c>
      <c r="G3310" s="728" t="s">
        <v>3483</v>
      </c>
      <c r="H3310" s="728" t="s">
        <v>568</v>
      </c>
      <c r="I3310" s="728" t="s">
        <v>3484</v>
      </c>
      <c r="J3310" s="728" t="s">
        <v>1106</v>
      </c>
      <c r="K3310" s="728" t="s">
        <v>3485</v>
      </c>
      <c r="L3310" s="729">
        <v>50.64</v>
      </c>
      <c r="M3310" s="729">
        <v>202.56</v>
      </c>
      <c r="N3310" s="728">
        <v>4</v>
      </c>
      <c r="O3310" s="813">
        <v>2</v>
      </c>
      <c r="P3310" s="729">
        <v>202.56</v>
      </c>
      <c r="Q3310" s="746">
        <v>1</v>
      </c>
      <c r="R3310" s="728">
        <v>4</v>
      </c>
      <c r="S3310" s="746">
        <v>1</v>
      </c>
      <c r="T3310" s="813">
        <v>2</v>
      </c>
      <c r="U3310" s="769">
        <v>1</v>
      </c>
    </row>
    <row r="3311" spans="1:21" ht="14.4" customHeight="1" x14ac:dyDescent="0.3">
      <c r="A3311" s="727">
        <v>32</v>
      </c>
      <c r="B3311" s="728" t="s">
        <v>2677</v>
      </c>
      <c r="C3311" s="728" t="s">
        <v>2683</v>
      </c>
      <c r="D3311" s="811" t="s">
        <v>5087</v>
      </c>
      <c r="E3311" s="812" t="s">
        <v>2715</v>
      </c>
      <c r="F3311" s="728" t="s">
        <v>2678</v>
      </c>
      <c r="G3311" s="728" t="s">
        <v>3816</v>
      </c>
      <c r="H3311" s="728" t="s">
        <v>568</v>
      </c>
      <c r="I3311" s="728" t="s">
        <v>3961</v>
      </c>
      <c r="J3311" s="728" t="s">
        <v>3818</v>
      </c>
      <c r="K3311" s="728" t="s">
        <v>3962</v>
      </c>
      <c r="L3311" s="729">
        <v>140.72</v>
      </c>
      <c r="M3311" s="729">
        <v>281.44</v>
      </c>
      <c r="N3311" s="728">
        <v>2</v>
      </c>
      <c r="O3311" s="813">
        <v>0.5</v>
      </c>
      <c r="P3311" s="729">
        <v>281.44</v>
      </c>
      <c r="Q3311" s="746">
        <v>1</v>
      </c>
      <c r="R3311" s="728">
        <v>2</v>
      </c>
      <c r="S3311" s="746">
        <v>1</v>
      </c>
      <c r="T3311" s="813">
        <v>0.5</v>
      </c>
      <c r="U3311" s="769">
        <v>1</v>
      </c>
    </row>
    <row r="3312" spans="1:21" ht="14.4" customHeight="1" x14ac:dyDescent="0.3">
      <c r="A3312" s="727">
        <v>32</v>
      </c>
      <c r="B3312" s="728" t="s">
        <v>2677</v>
      </c>
      <c r="C3312" s="728" t="s">
        <v>2683</v>
      </c>
      <c r="D3312" s="811" t="s">
        <v>5087</v>
      </c>
      <c r="E3312" s="812" t="s">
        <v>2715</v>
      </c>
      <c r="F3312" s="728" t="s">
        <v>2678</v>
      </c>
      <c r="G3312" s="728" t="s">
        <v>2815</v>
      </c>
      <c r="H3312" s="728" t="s">
        <v>568</v>
      </c>
      <c r="I3312" s="728" t="s">
        <v>2816</v>
      </c>
      <c r="J3312" s="728" t="s">
        <v>1042</v>
      </c>
      <c r="K3312" s="728" t="s">
        <v>2817</v>
      </c>
      <c r="L3312" s="729">
        <v>420.07</v>
      </c>
      <c r="M3312" s="729">
        <v>3780.63</v>
      </c>
      <c r="N3312" s="728">
        <v>9</v>
      </c>
      <c r="O3312" s="813">
        <v>5</v>
      </c>
      <c r="P3312" s="729">
        <v>2940.4900000000002</v>
      </c>
      <c r="Q3312" s="746">
        <v>0.77777777777777779</v>
      </c>
      <c r="R3312" s="728">
        <v>7</v>
      </c>
      <c r="S3312" s="746">
        <v>0.77777777777777779</v>
      </c>
      <c r="T3312" s="813">
        <v>4</v>
      </c>
      <c r="U3312" s="769">
        <v>0.8</v>
      </c>
    </row>
    <row r="3313" spans="1:21" ht="14.4" customHeight="1" x14ac:dyDescent="0.3">
      <c r="A3313" s="727">
        <v>32</v>
      </c>
      <c r="B3313" s="728" t="s">
        <v>2677</v>
      </c>
      <c r="C3313" s="728" t="s">
        <v>2683</v>
      </c>
      <c r="D3313" s="811" t="s">
        <v>5087</v>
      </c>
      <c r="E3313" s="812" t="s">
        <v>2715</v>
      </c>
      <c r="F3313" s="728" t="s">
        <v>2678</v>
      </c>
      <c r="G3313" s="728" t="s">
        <v>2815</v>
      </c>
      <c r="H3313" s="728" t="s">
        <v>568</v>
      </c>
      <c r="I3313" s="728" t="s">
        <v>2816</v>
      </c>
      <c r="J3313" s="728" t="s">
        <v>1042</v>
      </c>
      <c r="K3313" s="728" t="s">
        <v>2817</v>
      </c>
      <c r="L3313" s="729">
        <v>421.79</v>
      </c>
      <c r="M3313" s="729">
        <v>2952.53</v>
      </c>
      <c r="N3313" s="728">
        <v>7</v>
      </c>
      <c r="O3313" s="813">
        <v>5.5</v>
      </c>
      <c r="P3313" s="729">
        <v>1687.16</v>
      </c>
      <c r="Q3313" s="746">
        <v>0.5714285714285714</v>
      </c>
      <c r="R3313" s="728">
        <v>4</v>
      </c>
      <c r="S3313" s="746">
        <v>0.5714285714285714</v>
      </c>
      <c r="T3313" s="813">
        <v>3.5</v>
      </c>
      <c r="U3313" s="769">
        <v>0.63636363636363635</v>
      </c>
    </row>
    <row r="3314" spans="1:21" ht="14.4" customHeight="1" x14ac:dyDescent="0.3">
      <c r="A3314" s="727">
        <v>32</v>
      </c>
      <c r="B3314" s="728" t="s">
        <v>2677</v>
      </c>
      <c r="C3314" s="728" t="s">
        <v>2683</v>
      </c>
      <c r="D3314" s="811" t="s">
        <v>5087</v>
      </c>
      <c r="E3314" s="812" t="s">
        <v>2715</v>
      </c>
      <c r="F3314" s="728" t="s">
        <v>2678</v>
      </c>
      <c r="G3314" s="728" t="s">
        <v>2752</v>
      </c>
      <c r="H3314" s="728" t="s">
        <v>568</v>
      </c>
      <c r="I3314" s="728" t="s">
        <v>2753</v>
      </c>
      <c r="J3314" s="728" t="s">
        <v>1001</v>
      </c>
      <c r="K3314" s="728" t="s">
        <v>2754</v>
      </c>
      <c r="L3314" s="729">
        <v>33</v>
      </c>
      <c r="M3314" s="729">
        <v>33</v>
      </c>
      <c r="N3314" s="728">
        <v>1</v>
      </c>
      <c r="O3314" s="813">
        <v>1</v>
      </c>
      <c r="P3314" s="729">
        <v>33</v>
      </c>
      <c r="Q3314" s="746">
        <v>1</v>
      </c>
      <c r="R3314" s="728">
        <v>1</v>
      </c>
      <c r="S3314" s="746">
        <v>1</v>
      </c>
      <c r="T3314" s="813">
        <v>1</v>
      </c>
      <c r="U3314" s="769">
        <v>1</v>
      </c>
    </row>
    <row r="3315" spans="1:21" ht="14.4" customHeight="1" x14ac:dyDescent="0.3">
      <c r="A3315" s="727">
        <v>32</v>
      </c>
      <c r="B3315" s="728" t="s">
        <v>2677</v>
      </c>
      <c r="C3315" s="728" t="s">
        <v>2683</v>
      </c>
      <c r="D3315" s="811" t="s">
        <v>5087</v>
      </c>
      <c r="E3315" s="812" t="s">
        <v>2715</v>
      </c>
      <c r="F3315" s="728" t="s">
        <v>2678</v>
      </c>
      <c r="G3315" s="728" t="s">
        <v>2752</v>
      </c>
      <c r="H3315" s="728" t="s">
        <v>568</v>
      </c>
      <c r="I3315" s="728" t="s">
        <v>3061</v>
      </c>
      <c r="J3315" s="728" t="s">
        <v>1680</v>
      </c>
      <c r="K3315" s="728" t="s">
        <v>3062</v>
      </c>
      <c r="L3315" s="729">
        <v>55.01</v>
      </c>
      <c r="M3315" s="729">
        <v>110.02</v>
      </c>
      <c r="N3315" s="728">
        <v>2</v>
      </c>
      <c r="O3315" s="813">
        <v>1.5</v>
      </c>
      <c r="P3315" s="729">
        <v>110.02</v>
      </c>
      <c r="Q3315" s="746">
        <v>1</v>
      </c>
      <c r="R3315" s="728">
        <v>2</v>
      </c>
      <c r="S3315" s="746">
        <v>1</v>
      </c>
      <c r="T3315" s="813">
        <v>1.5</v>
      </c>
      <c r="U3315" s="769">
        <v>1</v>
      </c>
    </row>
    <row r="3316" spans="1:21" ht="14.4" customHeight="1" x14ac:dyDescent="0.3">
      <c r="A3316" s="727">
        <v>32</v>
      </c>
      <c r="B3316" s="728" t="s">
        <v>2677</v>
      </c>
      <c r="C3316" s="728" t="s">
        <v>2683</v>
      </c>
      <c r="D3316" s="811" t="s">
        <v>5087</v>
      </c>
      <c r="E3316" s="812" t="s">
        <v>2715</v>
      </c>
      <c r="F3316" s="728" t="s">
        <v>2678</v>
      </c>
      <c r="G3316" s="728" t="s">
        <v>3492</v>
      </c>
      <c r="H3316" s="728" t="s">
        <v>568</v>
      </c>
      <c r="I3316" s="728" t="s">
        <v>4965</v>
      </c>
      <c r="J3316" s="728" t="s">
        <v>3494</v>
      </c>
      <c r="K3316" s="728" t="s">
        <v>4966</v>
      </c>
      <c r="L3316" s="729">
        <v>0</v>
      </c>
      <c r="M3316" s="729">
        <v>0</v>
      </c>
      <c r="N3316" s="728">
        <v>2</v>
      </c>
      <c r="O3316" s="813">
        <v>1</v>
      </c>
      <c r="P3316" s="729">
        <v>0</v>
      </c>
      <c r="Q3316" s="746"/>
      <c r="R3316" s="728">
        <v>2</v>
      </c>
      <c r="S3316" s="746">
        <v>1</v>
      </c>
      <c r="T3316" s="813">
        <v>1</v>
      </c>
      <c r="U3316" s="769">
        <v>1</v>
      </c>
    </row>
    <row r="3317" spans="1:21" ht="14.4" customHeight="1" x14ac:dyDescent="0.3">
      <c r="A3317" s="727">
        <v>32</v>
      </c>
      <c r="B3317" s="728" t="s">
        <v>2677</v>
      </c>
      <c r="C3317" s="728" t="s">
        <v>2683</v>
      </c>
      <c r="D3317" s="811" t="s">
        <v>5087</v>
      </c>
      <c r="E3317" s="812" t="s">
        <v>2715</v>
      </c>
      <c r="F3317" s="728" t="s">
        <v>2678</v>
      </c>
      <c r="G3317" s="728" t="s">
        <v>2888</v>
      </c>
      <c r="H3317" s="728" t="s">
        <v>568</v>
      </c>
      <c r="I3317" s="728" t="s">
        <v>2966</v>
      </c>
      <c r="J3317" s="728" t="s">
        <v>2890</v>
      </c>
      <c r="K3317" s="728" t="s">
        <v>2967</v>
      </c>
      <c r="L3317" s="729">
        <v>879.21</v>
      </c>
      <c r="M3317" s="729">
        <v>23738.670000000006</v>
      </c>
      <c r="N3317" s="728">
        <v>27</v>
      </c>
      <c r="O3317" s="813">
        <v>5.5</v>
      </c>
      <c r="P3317" s="729">
        <v>23738.670000000006</v>
      </c>
      <c r="Q3317" s="746">
        <v>1</v>
      </c>
      <c r="R3317" s="728">
        <v>27</v>
      </c>
      <c r="S3317" s="746">
        <v>1</v>
      </c>
      <c r="T3317" s="813">
        <v>5.5</v>
      </c>
      <c r="U3317" s="769">
        <v>1</v>
      </c>
    </row>
    <row r="3318" spans="1:21" ht="14.4" customHeight="1" x14ac:dyDescent="0.3">
      <c r="A3318" s="727">
        <v>32</v>
      </c>
      <c r="B3318" s="728" t="s">
        <v>2677</v>
      </c>
      <c r="C3318" s="728" t="s">
        <v>2683</v>
      </c>
      <c r="D3318" s="811" t="s">
        <v>5087</v>
      </c>
      <c r="E3318" s="812" t="s">
        <v>2715</v>
      </c>
      <c r="F3318" s="728" t="s">
        <v>2678</v>
      </c>
      <c r="G3318" s="728" t="s">
        <v>3501</v>
      </c>
      <c r="H3318" s="728" t="s">
        <v>568</v>
      </c>
      <c r="I3318" s="728" t="s">
        <v>4329</v>
      </c>
      <c r="J3318" s="728" t="s">
        <v>4330</v>
      </c>
      <c r="K3318" s="728" t="s">
        <v>4331</v>
      </c>
      <c r="L3318" s="729">
        <v>89.91</v>
      </c>
      <c r="M3318" s="729">
        <v>89.91</v>
      </c>
      <c r="N3318" s="728">
        <v>1</v>
      </c>
      <c r="O3318" s="813">
        <v>1</v>
      </c>
      <c r="P3318" s="729"/>
      <c r="Q3318" s="746">
        <v>0</v>
      </c>
      <c r="R3318" s="728"/>
      <c r="S3318" s="746">
        <v>0</v>
      </c>
      <c r="T3318" s="813"/>
      <c r="U3318" s="769">
        <v>0</v>
      </c>
    </row>
    <row r="3319" spans="1:21" ht="14.4" customHeight="1" x14ac:dyDescent="0.3">
      <c r="A3319" s="727">
        <v>32</v>
      </c>
      <c r="B3319" s="728" t="s">
        <v>2677</v>
      </c>
      <c r="C3319" s="728" t="s">
        <v>2683</v>
      </c>
      <c r="D3319" s="811" t="s">
        <v>5087</v>
      </c>
      <c r="E3319" s="812" t="s">
        <v>2715</v>
      </c>
      <c r="F3319" s="728" t="s">
        <v>2678</v>
      </c>
      <c r="G3319" s="728" t="s">
        <v>3739</v>
      </c>
      <c r="H3319" s="728" t="s">
        <v>568</v>
      </c>
      <c r="I3319" s="728" t="s">
        <v>4967</v>
      </c>
      <c r="J3319" s="728" t="s">
        <v>3741</v>
      </c>
      <c r="K3319" s="728" t="s">
        <v>4968</v>
      </c>
      <c r="L3319" s="729">
        <v>87.23</v>
      </c>
      <c r="M3319" s="729">
        <v>174.46</v>
      </c>
      <c r="N3319" s="728">
        <v>2</v>
      </c>
      <c r="O3319" s="813">
        <v>1</v>
      </c>
      <c r="P3319" s="729"/>
      <c r="Q3319" s="746">
        <v>0</v>
      </c>
      <c r="R3319" s="728"/>
      <c r="S3319" s="746">
        <v>0</v>
      </c>
      <c r="T3319" s="813"/>
      <c r="U3319" s="769">
        <v>0</v>
      </c>
    </row>
    <row r="3320" spans="1:21" ht="14.4" customHeight="1" x14ac:dyDescent="0.3">
      <c r="A3320" s="727">
        <v>32</v>
      </c>
      <c r="B3320" s="728" t="s">
        <v>2677</v>
      </c>
      <c r="C3320" s="728" t="s">
        <v>2683</v>
      </c>
      <c r="D3320" s="811" t="s">
        <v>5087</v>
      </c>
      <c r="E3320" s="812" t="s">
        <v>2715</v>
      </c>
      <c r="F3320" s="728" t="s">
        <v>2678</v>
      </c>
      <c r="G3320" s="728" t="s">
        <v>2755</v>
      </c>
      <c r="H3320" s="728" t="s">
        <v>568</v>
      </c>
      <c r="I3320" s="728" t="s">
        <v>2756</v>
      </c>
      <c r="J3320" s="728" t="s">
        <v>1022</v>
      </c>
      <c r="K3320" s="728" t="s">
        <v>2757</v>
      </c>
      <c r="L3320" s="729">
        <v>98.75</v>
      </c>
      <c r="M3320" s="729">
        <v>197.5</v>
      </c>
      <c r="N3320" s="728">
        <v>2</v>
      </c>
      <c r="O3320" s="813">
        <v>1.5</v>
      </c>
      <c r="P3320" s="729">
        <v>197.5</v>
      </c>
      <c r="Q3320" s="746">
        <v>1</v>
      </c>
      <c r="R3320" s="728">
        <v>2</v>
      </c>
      <c r="S3320" s="746">
        <v>1</v>
      </c>
      <c r="T3320" s="813">
        <v>1.5</v>
      </c>
      <c r="U3320" s="769">
        <v>1</v>
      </c>
    </row>
    <row r="3321" spans="1:21" ht="14.4" customHeight="1" x14ac:dyDescent="0.3">
      <c r="A3321" s="727">
        <v>32</v>
      </c>
      <c r="B3321" s="728" t="s">
        <v>2677</v>
      </c>
      <c r="C3321" s="728" t="s">
        <v>2683</v>
      </c>
      <c r="D3321" s="811" t="s">
        <v>5087</v>
      </c>
      <c r="E3321" s="812" t="s">
        <v>2715</v>
      </c>
      <c r="F3321" s="728" t="s">
        <v>2678</v>
      </c>
      <c r="G3321" s="728" t="s">
        <v>2755</v>
      </c>
      <c r="H3321" s="728" t="s">
        <v>568</v>
      </c>
      <c r="I3321" s="728" t="s">
        <v>4969</v>
      </c>
      <c r="J3321" s="728" t="s">
        <v>1442</v>
      </c>
      <c r="K3321" s="728" t="s">
        <v>3067</v>
      </c>
      <c r="L3321" s="729">
        <v>49.38</v>
      </c>
      <c r="M3321" s="729">
        <v>49.38</v>
      </c>
      <c r="N3321" s="728">
        <v>1</v>
      </c>
      <c r="O3321" s="813">
        <v>0.5</v>
      </c>
      <c r="P3321" s="729">
        <v>49.38</v>
      </c>
      <c r="Q3321" s="746">
        <v>1</v>
      </c>
      <c r="R3321" s="728">
        <v>1</v>
      </c>
      <c r="S3321" s="746">
        <v>1</v>
      </c>
      <c r="T3321" s="813">
        <v>0.5</v>
      </c>
      <c r="U3321" s="769">
        <v>1</v>
      </c>
    </row>
    <row r="3322" spans="1:21" ht="14.4" customHeight="1" x14ac:dyDescent="0.3">
      <c r="A3322" s="727">
        <v>32</v>
      </c>
      <c r="B3322" s="728" t="s">
        <v>2677</v>
      </c>
      <c r="C3322" s="728" t="s">
        <v>2683</v>
      </c>
      <c r="D3322" s="811" t="s">
        <v>5087</v>
      </c>
      <c r="E3322" s="812" t="s">
        <v>2715</v>
      </c>
      <c r="F3322" s="728" t="s">
        <v>2678</v>
      </c>
      <c r="G3322" s="728" t="s">
        <v>2755</v>
      </c>
      <c r="H3322" s="728" t="s">
        <v>568</v>
      </c>
      <c r="I3322" s="728" t="s">
        <v>4942</v>
      </c>
      <c r="J3322" s="728" t="s">
        <v>1442</v>
      </c>
      <c r="K3322" s="728" t="s">
        <v>3209</v>
      </c>
      <c r="L3322" s="729">
        <v>98.75</v>
      </c>
      <c r="M3322" s="729">
        <v>98.75</v>
      </c>
      <c r="N3322" s="728">
        <v>1</v>
      </c>
      <c r="O3322" s="813">
        <v>0.5</v>
      </c>
      <c r="P3322" s="729"/>
      <c r="Q3322" s="746">
        <v>0</v>
      </c>
      <c r="R3322" s="728"/>
      <c r="S3322" s="746">
        <v>0</v>
      </c>
      <c r="T3322" s="813"/>
      <c r="U3322" s="769">
        <v>0</v>
      </c>
    </row>
    <row r="3323" spans="1:21" ht="14.4" customHeight="1" x14ac:dyDescent="0.3">
      <c r="A3323" s="727">
        <v>32</v>
      </c>
      <c r="B3323" s="728" t="s">
        <v>2677</v>
      </c>
      <c r="C3323" s="728" t="s">
        <v>2683</v>
      </c>
      <c r="D3323" s="811" t="s">
        <v>5087</v>
      </c>
      <c r="E3323" s="812" t="s">
        <v>2715</v>
      </c>
      <c r="F3323" s="728" t="s">
        <v>2678</v>
      </c>
      <c r="G3323" s="728" t="s">
        <v>2755</v>
      </c>
      <c r="H3323" s="728" t="s">
        <v>568</v>
      </c>
      <c r="I3323" s="728" t="s">
        <v>4341</v>
      </c>
      <c r="J3323" s="728" t="s">
        <v>1442</v>
      </c>
      <c r="K3323" s="728" t="s">
        <v>3067</v>
      </c>
      <c r="L3323" s="729">
        <v>49.38</v>
      </c>
      <c r="M3323" s="729">
        <v>49.38</v>
      </c>
      <c r="N3323" s="728">
        <v>1</v>
      </c>
      <c r="O3323" s="813">
        <v>1</v>
      </c>
      <c r="P3323" s="729">
        <v>49.38</v>
      </c>
      <c r="Q3323" s="746">
        <v>1</v>
      </c>
      <c r="R3323" s="728">
        <v>1</v>
      </c>
      <c r="S3323" s="746">
        <v>1</v>
      </c>
      <c r="T3323" s="813">
        <v>1</v>
      </c>
      <c r="U3323" s="769">
        <v>1</v>
      </c>
    </row>
    <row r="3324" spans="1:21" ht="14.4" customHeight="1" x14ac:dyDescent="0.3">
      <c r="A3324" s="727">
        <v>32</v>
      </c>
      <c r="B3324" s="728" t="s">
        <v>2677</v>
      </c>
      <c r="C3324" s="728" t="s">
        <v>2683</v>
      </c>
      <c r="D3324" s="811" t="s">
        <v>5087</v>
      </c>
      <c r="E3324" s="812" t="s">
        <v>2715</v>
      </c>
      <c r="F3324" s="728" t="s">
        <v>2678</v>
      </c>
      <c r="G3324" s="728" t="s">
        <v>3135</v>
      </c>
      <c r="H3324" s="728" t="s">
        <v>661</v>
      </c>
      <c r="I3324" s="728" t="s">
        <v>3136</v>
      </c>
      <c r="J3324" s="728" t="s">
        <v>2148</v>
      </c>
      <c r="K3324" s="728" t="s">
        <v>3137</v>
      </c>
      <c r="L3324" s="729">
        <v>186.87</v>
      </c>
      <c r="M3324" s="729">
        <v>186.87</v>
      </c>
      <c r="N3324" s="728">
        <v>1</v>
      </c>
      <c r="O3324" s="813">
        <v>0.5</v>
      </c>
      <c r="P3324" s="729">
        <v>186.87</v>
      </c>
      <c r="Q3324" s="746">
        <v>1</v>
      </c>
      <c r="R3324" s="728">
        <v>1</v>
      </c>
      <c r="S3324" s="746">
        <v>1</v>
      </c>
      <c r="T3324" s="813">
        <v>0.5</v>
      </c>
      <c r="U3324" s="769">
        <v>1</v>
      </c>
    </row>
    <row r="3325" spans="1:21" ht="14.4" customHeight="1" x14ac:dyDescent="0.3">
      <c r="A3325" s="727">
        <v>32</v>
      </c>
      <c r="B3325" s="728" t="s">
        <v>2677</v>
      </c>
      <c r="C3325" s="728" t="s">
        <v>2683</v>
      </c>
      <c r="D3325" s="811" t="s">
        <v>5087</v>
      </c>
      <c r="E3325" s="812" t="s">
        <v>2715</v>
      </c>
      <c r="F3325" s="728" t="s">
        <v>2678</v>
      </c>
      <c r="G3325" s="728" t="s">
        <v>3517</v>
      </c>
      <c r="H3325" s="728" t="s">
        <v>568</v>
      </c>
      <c r="I3325" s="728" t="s">
        <v>3521</v>
      </c>
      <c r="J3325" s="728" t="s">
        <v>3519</v>
      </c>
      <c r="K3325" s="728" t="s">
        <v>3522</v>
      </c>
      <c r="L3325" s="729">
        <v>73.989999999999995</v>
      </c>
      <c r="M3325" s="729">
        <v>73.989999999999995</v>
      </c>
      <c r="N3325" s="728">
        <v>1</v>
      </c>
      <c r="O3325" s="813">
        <v>1</v>
      </c>
      <c r="P3325" s="729"/>
      <c r="Q3325" s="746">
        <v>0</v>
      </c>
      <c r="R3325" s="728"/>
      <c r="S3325" s="746">
        <v>0</v>
      </c>
      <c r="T3325" s="813"/>
      <c r="U3325" s="769">
        <v>0</v>
      </c>
    </row>
    <row r="3326" spans="1:21" ht="14.4" customHeight="1" x14ac:dyDescent="0.3">
      <c r="A3326" s="727">
        <v>32</v>
      </c>
      <c r="B3326" s="728" t="s">
        <v>2677</v>
      </c>
      <c r="C3326" s="728" t="s">
        <v>2683</v>
      </c>
      <c r="D3326" s="811" t="s">
        <v>5087</v>
      </c>
      <c r="E3326" s="812" t="s">
        <v>2715</v>
      </c>
      <c r="F3326" s="728" t="s">
        <v>2678</v>
      </c>
      <c r="G3326" s="728" t="s">
        <v>3339</v>
      </c>
      <c r="H3326" s="728" t="s">
        <v>568</v>
      </c>
      <c r="I3326" s="728" t="s">
        <v>3524</v>
      </c>
      <c r="J3326" s="728" t="s">
        <v>3341</v>
      </c>
      <c r="K3326" s="728" t="s">
        <v>3525</v>
      </c>
      <c r="L3326" s="729">
        <v>57.48</v>
      </c>
      <c r="M3326" s="729">
        <v>57.48</v>
      </c>
      <c r="N3326" s="728">
        <v>1</v>
      </c>
      <c r="O3326" s="813">
        <v>1</v>
      </c>
      <c r="P3326" s="729">
        <v>57.48</v>
      </c>
      <c r="Q3326" s="746">
        <v>1</v>
      </c>
      <c r="R3326" s="728">
        <v>1</v>
      </c>
      <c r="S3326" s="746">
        <v>1</v>
      </c>
      <c r="T3326" s="813">
        <v>1</v>
      </c>
      <c r="U3326" s="769">
        <v>1</v>
      </c>
    </row>
    <row r="3327" spans="1:21" ht="14.4" customHeight="1" x14ac:dyDescent="0.3">
      <c r="A3327" s="727">
        <v>32</v>
      </c>
      <c r="B3327" s="728" t="s">
        <v>2677</v>
      </c>
      <c r="C3327" s="728" t="s">
        <v>2683</v>
      </c>
      <c r="D3327" s="811" t="s">
        <v>5087</v>
      </c>
      <c r="E3327" s="812" t="s">
        <v>2715</v>
      </c>
      <c r="F3327" s="728" t="s">
        <v>2678</v>
      </c>
      <c r="G3327" s="728" t="s">
        <v>2758</v>
      </c>
      <c r="H3327" s="728" t="s">
        <v>568</v>
      </c>
      <c r="I3327" s="728" t="s">
        <v>3070</v>
      </c>
      <c r="J3327" s="728" t="s">
        <v>3071</v>
      </c>
      <c r="K3327" s="728" t="s">
        <v>3072</v>
      </c>
      <c r="L3327" s="729">
        <v>29.31</v>
      </c>
      <c r="M3327" s="729">
        <v>29.31</v>
      </c>
      <c r="N3327" s="728">
        <v>1</v>
      </c>
      <c r="O3327" s="813">
        <v>1</v>
      </c>
      <c r="P3327" s="729"/>
      <c r="Q3327" s="746">
        <v>0</v>
      </c>
      <c r="R3327" s="728"/>
      <c r="S3327" s="746">
        <v>0</v>
      </c>
      <c r="T3327" s="813"/>
      <c r="U3327" s="769">
        <v>0</v>
      </c>
    </row>
    <row r="3328" spans="1:21" ht="14.4" customHeight="1" x14ac:dyDescent="0.3">
      <c r="A3328" s="727">
        <v>32</v>
      </c>
      <c r="B3328" s="728" t="s">
        <v>2677</v>
      </c>
      <c r="C3328" s="728" t="s">
        <v>2683</v>
      </c>
      <c r="D3328" s="811" t="s">
        <v>5087</v>
      </c>
      <c r="E3328" s="812" t="s">
        <v>2715</v>
      </c>
      <c r="F3328" s="728" t="s">
        <v>2678</v>
      </c>
      <c r="G3328" s="728" t="s">
        <v>2758</v>
      </c>
      <c r="H3328" s="728" t="s">
        <v>568</v>
      </c>
      <c r="I3328" s="728" t="s">
        <v>3343</v>
      </c>
      <c r="J3328" s="728" t="s">
        <v>3071</v>
      </c>
      <c r="K3328" s="728" t="s">
        <v>3344</v>
      </c>
      <c r="L3328" s="729">
        <v>58.63</v>
      </c>
      <c r="M3328" s="729">
        <v>351.78000000000003</v>
      </c>
      <c r="N3328" s="728">
        <v>6</v>
      </c>
      <c r="O3328" s="813">
        <v>3.5</v>
      </c>
      <c r="P3328" s="729">
        <v>175.89000000000001</v>
      </c>
      <c r="Q3328" s="746">
        <v>0.5</v>
      </c>
      <c r="R3328" s="728">
        <v>3</v>
      </c>
      <c r="S3328" s="746">
        <v>0.5</v>
      </c>
      <c r="T3328" s="813">
        <v>2</v>
      </c>
      <c r="U3328" s="769">
        <v>0.5714285714285714</v>
      </c>
    </row>
    <row r="3329" spans="1:21" ht="14.4" customHeight="1" x14ac:dyDescent="0.3">
      <c r="A3329" s="727">
        <v>32</v>
      </c>
      <c r="B3329" s="728" t="s">
        <v>2677</v>
      </c>
      <c r="C3329" s="728" t="s">
        <v>2683</v>
      </c>
      <c r="D3329" s="811" t="s">
        <v>5087</v>
      </c>
      <c r="E3329" s="812" t="s">
        <v>2715</v>
      </c>
      <c r="F3329" s="728" t="s">
        <v>2678</v>
      </c>
      <c r="G3329" s="728" t="s">
        <v>2758</v>
      </c>
      <c r="H3329" s="728" t="s">
        <v>568</v>
      </c>
      <c r="I3329" s="728" t="s">
        <v>2759</v>
      </c>
      <c r="J3329" s="728" t="s">
        <v>2760</v>
      </c>
      <c r="K3329" s="728" t="s">
        <v>2761</v>
      </c>
      <c r="L3329" s="729">
        <v>58.62</v>
      </c>
      <c r="M3329" s="729">
        <v>410.34</v>
      </c>
      <c r="N3329" s="728">
        <v>7</v>
      </c>
      <c r="O3329" s="813">
        <v>4.5</v>
      </c>
      <c r="P3329" s="729">
        <v>175.85999999999999</v>
      </c>
      <c r="Q3329" s="746">
        <v>0.42857142857142855</v>
      </c>
      <c r="R3329" s="728">
        <v>3</v>
      </c>
      <c r="S3329" s="746">
        <v>0.42857142857142855</v>
      </c>
      <c r="T3329" s="813">
        <v>1.5</v>
      </c>
      <c r="U3329" s="769">
        <v>0.33333333333333331</v>
      </c>
    </row>
    <row r="3330" spans="1:21" ht="14.4" customHeight="1" x14ac:dyDescent="0.3">
      <c r="A3330" s="727">
        <v>32</v>
      </c>
      <c r="B3330" s="728" t="s">
        <v>2677</v>
      </c>
      <c r="C3330" s="728" t="s">
        <v>2683</v>
      </c>
      <c r="D3330" s="811" t="s">
        <v>5087</v>
      </c>
      <c r="E3330" s="812" t="s">
        <v>2715</v>
      </c>
      <c r="F3330" s="728" t="s">
        <v>2678</v>
      </c>
      <c r="G3330" s="728" t="s">
        <v>2729</v>
      </c>
      <c r="H3330" s="728" t="s">
        <v>568</v>
      </c>
      <c r="I3330" s="728" t="s">
        <v>2730</v>
      </c>
      <c r="J3330" s="728" t="s">
        <v>2731</v>
      </c>
      <c r="K3330" s="728" t="s">
        <v>2732</v>
      </c>
      <c r="L3330" s="729">
        <v>88.76</v>
      </c>
      <c r="M3330" s="729">
        <v>887.6</v>
      </c>
      <c r="N3330" s="728">
        <v>10</v>
      </c>
      <c r="O3330" s="813">
        <v>4</v>
      </c>
      <c r="P3330" s="729">
        <v>710.08</v>
      </c>
      <c r="Q3330" s="746">
        <v>0.8</v>
      </c>
      <c r="R3330" s="728">
        <v>8</v>
      </c>
      <c r="S3330" s="746">
        <v>0.8</v>
      </c>
      <c r="T3330" s="813">
        <v>3</v>
      </c>
      <c r="U3330" s="769">
        <v>0.75</v>
      </c>
    </row>
    <row r="3331" spans="1:21" ht="14.4" customHeight="1" x14ac:dyDescent="0.3">
      <c r="A3331" s="727">
        <v>32</v>
      </c>
      <c r="B3331" s="728" t="s">
        <v>2677</v>
      </c>
      <c r="C3331" s="728" t="s">
        <v>2683</v>
      </c>
      <c r="D3331" s="811" t="s">
        <v>5087</v>
      </c>
      <c r="E3331" s="812" t="s">
        <v>2715</v>
      </c>
      <c r="F3331" s="728" t="s">
        <v>2678</v>
      </c>
      <c r="G3331" s="728" t="s">
        <v>4970</v>
      </c>
      <c r="H3331" s="728" t="s">
        <v>568</v>
      </c>
      <c r="I3331" s="728" t="s">
        <v>4971</v>
      </c>
      <c r="J3331" s="728" t="s">
        <v>4972</v>
      </c>
      <c r="K3331" s="728" t="s">
        <v>4973</v>
      </c>
      <c r="L3331" s="729">
        <v>32.28</v>
      </c>
      <c r="M3331" s="729">
        <v>32.28</v>
      </c>
      <c r="N3331" s="728">
        <v>1</v>
      </c>
      <c r="O3331" s="813">
        <v>0.5</v>
      </c>
      <c r="P3331" s="729"/>
      <c r="Q3331" s="746">
        <v>0</v>
      </c>
      <c r="R3331" s="728"/>
      <c r="S3331" s="746">
        <v>0</v>
      </c>
      <c r="T3331" s="813"/>
      <c r="U3331" s="769">
        <v>0</v>
      </c>
    </row>
    <row r="3332" spans="1:21" ht="14.4" customHeight="1" x14ac:dyDescent="0.3">
      <c r="A3332" s="727">
        <v>32</v>
      </c>
      <c r="B3332" s="728" t="s">
        <v>2677</v>
      </c>
      <c r="C3332" s="728" t="s">
        <v>2683</v>
      </c>
      <c r="D3332" s="811" t="s">
        <v>5087</v>
      </c>
      <c r="E3332" s="812" t="s">
        <v>2715</v>
      </c>
      <c r="F3332" s="728" t="s">
        <v>2678</v>
      </c>
      <c r="G3332" s="728" t="s">
        <v>2902</v>
      </c>
      <c r="H3332" s="728" t="s">
        <v>568</v>
      </c>
      <c r="I3332" s="728" t="s">
        <v>3215</v>
      </c>
      <c r="J3332" s="728" t="s">
        <v>863</v>
      </c>
      <c r="K3332" s="728" t="s">
        <v>3200</v>
      </c>
      <c r="L3332" s="729">
        <v>0</v>
      </c>
      <c r="M3332" s="729">
        <v>0</v>
      </c>
      <c r="N3332" s="728">
        <v>3</v>
      </c>
      <c r="O3332" s="813">
        <v>3</v>
      </c>
      <c r="P3332" s="729">
        <v>0</v>
      </c>
      <c r="Q3332" s="746"/>
      <c r="R3332" s="728">
        <v>2</v>
      </c>
      <c r="S3332" s="746">
        <v>0.66666666666666663</v>
      </c>
      <c r="T3332" s="813">
        <v>2</v>
      </c>
      <c r="U3332" s="769">
        <v>0.66666666666666663</v>
      </c>
    </row>
    <row r="3333" spans="1:21" ht="14.4" customHeight="1" x14ac:dyDescent="0.3">
      <c r="A3333" s="727">
        <v>32</v>
      </c>
      <c r="B3333" s="728" t="s">
        <v>2677</v>
      </c>
      <c r="C3333" s="728" t="s">
        <v>2683</v>
      </c>
      <c r="D3333" s="811" t="s">
        <v>5087</v>
      </c>
      <c r="E3333" s="812" t="s">
        <v>2715</v>
      </c>
      <c r="F3333" s="728" t="s">
        <v>2678</v>
      </c>
      <c r="G3333" s="728" t="s">
        <v>2971</v>
      </c>
      <c r="H3333" s="728" t="s">
        <v>661</v>
      </c>
      <c r="I3333" s="728" t="s">
        <v>4974</v>
      </c>
      <c r="J3333" s="728" t="s">
        <v>4975</v>
      </c>
      <c r="K3333" s="728" t="s">
        <v>4976</v>
      </c>
      <c r="L3333" s="729">
        <v>98.78</v>
      </c>
      <c r="M3333" s="729">
        <v>98.78</v>
      </c>
      <c r="N3333" s="728">
        <v>1</v>
      </c>
      <c r="O3333" s="813">
        <v>0.5</v>
      </c>
      <c r="P3333" s="729">
        <v>98.78</v>
      </c>
      <c r="Q3333" s="746">
        <v>1</v>
      </c>
      <c r="R3333" s="728">
        <v>1</v>
      </c>
      <c r="S3333" s="746">
        <v>1</v>
      </c>
      <c r="T3333" s="813">
        <v>0.5</v>
      </c>
      <c r="U3333" s="769">
        <v>1</v>
      </c>
    </row>
    <row r="3334" spans="1:21" ht="14.4" customHeight="1" x14ac:dyDescent="0.3">
      <c r="A3334" s="727">
        <v>32</v>
      </c>
      <c r="B3334" s="728" t="s">
        <v>2677</v>
      </c>
      <c r="C3334" s="728" t="s">
        <v>2683</v>
      </c>
      <c r="D3334" s="811" t="s">
        <v>5087</v>
      </c>
      <c r="E3334" s="812" t="s">
        <v>2715</v>
      </c>
      <c r="F3334" s="728" t="s">
        <v>2678</v>
      </c>
      <c r="G3334" s="728" t="s">
        <v>4192</v>
      </c>
      <c r="H3334" s="728" t="s">
        <v>661</v>
      </c>
      <c r="I3334" s="728" t="s">
        <v>2180</v>
      </c>
      <c r="J3334" s="728" t="s">
        <v>1054</v>
      </c>
      <c r="K3334" s="728" t="s">
        <v>2181</v>
      </c>
      <c r="L3334" s="729">
        <v>140.18</v>
      </c>
      <c r="M3334" s="729">
        <v>280.36</v>
      </c>
      <c r="N3334" s="728">
        <v>2</v>
      </c>
      <c r="O3334" s="813">
        <v>1</v>
      </c>
      <c r="P3334" s="729">
        <v>280.36</v>
      </c>
      <c r="Q3334" s="746">
        <v>1</v>
      </c>
      <c r="R3334" s="728">
        <v>2</v>
      </c>
      <c r="S3334" s="746">
        <v>1</v>
      </c>
      <c r="T3334" s="813">
        <v>1</v>
      </c>
      <c r="U3334" s="769">
        <v>1</v>
      </c>
    </row>
    <row r="3335" spans="1:21" ht="14.4" customHeight="1" x14ac:dyDescent="0.3">
      <c r="A3335" s="727">
        <v>32</v>
      </c>
      <c r="B3335" s="728" t="s">
        <v>2677</v>
      </c>
      <c r="C3335" s="728" t="s">
        <v>2683</v>
      </c>
      <c r="D3335" s="811" t="s">
        <v>5087</v>
      </c>
      <c r="E3335" s="812" t="s">
        <v>2715</v>
      </c>
      <c r="F3335" s="728" t="s">
        <v>2678</v>
      </c>
      <c r="G3335" s="728" t="s">
        <v>2972</v>
      </c>
      <c r="H3335" s="728" t="s">
        <v>568</v>
      </c>
      <c r="I3335" s="728" t="s">
        <v>3074</v>
      </c>
      <c r="J3335" s="728" t="s">
        <v>1065</v>
      </c>
      <c r="K3335" s="728" t="s">
        <v>2975</v>
      </c>
      <c r="L3335" s="729">
        <v>0</v>
      </c>
      <c r="M3335" s="729">
        <v>0</v>
      </c>
      <c r="N3335" s="728">
        <v>1</v>
      </c>
      <c r="O3335" s="813">
        <v>0.5</v>
      </c>
      <c r="P3335" s="729"/>
      <c r="Q3335" s="746"/>
      <c r="R3335" s="728"/>
      <c r="S3335" s="746">
        <v>0</v>
      </c>
      <c r="T3335" s="813"/>
      <c r="U3335" s="769">
        <v>0</v>
      </c>
    </row>
    <row r="3336" spans="1:21" ht="14.4" customHeight="1" x14ac:dyDescent="0.3">
      <c r="A3336" s="727">
        <v>32</v>
      </c>
      <c r="B3336" s="728" t="s">
        <v>2677</v>
      </c>
      <c r="C3336" s="728" t="s">
        <v>2683</v>
      </c>
      <c r="D3336" s="811" t="s">
        <v>5087</v>
      </c>
      <c r="E3336" s="812" t="s">
        <v>2715</v>
      </c>
      <c r="F3336" s="728" t="s">
        <v>2678</v>
      </c>
      <c r="G3336" s="728" t="s">
        <v>3619</v>
      </c>
      <c r="H3336" s="728" t="s">
        <v>568</v>
      </c>
      <c r="I3336" s="728" t="s">
        <v>3620</v>
      </c>
      <c r="J3336" s="728" t="s">
        <v>891</v>
      </c>
      <c r="K3336" s="728" t="s">
        <v>3621</v>
      </c>
      <c r="L3336" s="729">
        <v>256.67</v>
      </c>
      <c r="M3336" s="729">
        <v>513.34</v>
      </c>
      <c r="N3336" s="728">
        <v>2</v>
      </c>
      <c r="O3336" s="813">
        <v>2</v>
      </c>
      <c r="P3336" s="729">
        <v>513.34</v>
      </c>
      <c r="Q3336" s="746">
        <v>1</v>
      </c>
      <c r="R3336" s="728">
        <v>2</v>
      </c>
      <c r="S3336" s="746">
        <v>1</v>
      </c>
      <c r="T3336" s="813">
        <v>2</v>
      </c>
      <c r="U3336" s="769">
        <v>1</v>
      </c>
    </row>
    <row r="3337" spans="1:21" ht="14.4" customHeight="1" x14ac:dyDescent="0.3">
      <c r="A3337" s="727">
        <v>32</v>
      </c>
      <c r="B3337" s="728" t="s">
        <v>2677</v>
      </c>
      <c r="C3337" s="728" t="s">
        <v>2683</v>
      </c>
      <c r="D3337" s="811" t="s">
        <v>5087</v>
      </c>
      <c r="E3337" s="812" t="s">
        <v>2715</v>
      </c>
      <c r="F3337" s="728" t="s">
        <v>2678</v>
      </c>
      <c r="G3337" s="728" t="s">
        <v>3188</v>
      </c>
      <c r="H3337" s="728" t="s">
        <v>568</v>
      </c>
      <c r="I3337" s="728" t="s">
        <v>3189</v>
      </c>
      <c r="J3337" s="728" t="s">
        <v>3190</v>
      </c>
      <c r="K3337" s="728" t="s">
        <v>3191</v>
      </c>
      <c r="L3337" s="729">
        <v>727.03</v>
      </c>
      <c r="M3337" s="729">
        <v>2181.09</v>
      </c>
      <c r="N3337" s="728">
        <v>3</v>
      </c>
      <c r="O3337" s="813">
        <v>1</v>
      </c>
      <c r="P3337" s="729">
        <v>727.03</v>
      </c>
      <c r="Q3337" s="746">
        <v>0.33333333333333331</v>
      </c>
      <c r="R3337" s="728">
        <v>1</v>
      </c>
      <c r="S3337" s="746">
        <v>0.33333333333333331</v>
      </c>
      <c r="T3337" s="813">
        <v>0.5</v>
      </c>
      <c r="U3337" s="769">
        <v>0.5</v>
      </c>
    </row>
    <row r="3338" spans="1:21" ht="14.4" customHeight="1" x14ac:dyDescent="0.3">
      <c r="A3338" s="727">
        <v>32</v>
      </c>
      <c r="B3338" s="728" t="s">
        <v>2677</v>
      </c>
      <c r="C3338" s="728" t="s">
        <v>2683</v>
      </c>
      <c r="D3338" s="811" t="s">
        <v>5087</v>
      </c>
      <c r="E3338" s="812" t="s">
        <v>2715</v>
      </c>
      <c r="F3338" s="728" t="s">
        <v>2678</v>
      </c>
      <c r="G3338" s="728" t="s">
        <v>2976</v>
      </c>
      <c r="H3338" s="728" t="s">
        <v>568</v>
      </c>
      <c r="I3338" s="728" t="s">
        <v>4561</v>
      </c>
      <c r="J3338" s="728" t="s">
        <v>4562</v>
      </c>
      <c r="K3338" s="728" t="s">
        <v>4563</v>
      </c>
      <c r="L3338" s="729">
        <v>73.45</v>
      </c>
      <c r="M3338" s="729">
        <v>146.9</v>
      </c>
      <c r="N3338" s="728">
        <v>2</v>
      </c>
      <c r="O3338" s="813">
        <v>1</v>
      </c>
      <c r="P3338" s="729"/>
      <c r="Q3338" s="746">
        <v>0</v>
      </c>
      <c r="R3338" s="728"/>
      <c r="S3338" s="746">
        <v>0</v>
      </c>
      <c r="T3338" s="813"/>
      <c r="U3338" s="769">
        <v>0</v>
      </c>
    </row>
    <row r="3339" spans="1:21" ht="14.4" customHeight="1" x14ac:dyDescent="0.3">
      <c r="A3339" s="727">
        <v>32</v>
      </c>
      <c r="B3339" s="728" t="s">
        <v>2677</v>
      </c>
      <c r="C3339" s="728" t="s">
        <v>2683</v>
      </c>
      <c r="D3339" s="811" t="s">
        <v>5087</v>
      </c>
      <c r="E3339" s="812" t="s">
        <v>2715</v>
      </c>
      <c r="F3339" s="728" t="s">
        <v>2678</v>
      </c>
      <c r="G3339" s="728" t="s">
        <v>3228</v>
      </c>
      <c r="H3339" s="728" t="s">
        <v>568</v>
      </c>
      <c r="I3339" s="728" t="s">
        <v>3229</v>
      </c>
      <c r="J3339" s="728" t="s">
        <v>793</v>
      </c>
      <c r="K3339" s="728" t="s">
        <v>3230</v>
      </c>
      <c r="L3339" s="729">
        <v>53.57</v>
      </c>
      <c r="M3339" s="729">
        <v>53.57</v>
      </c>
      <c r="N3339" s="728">
        <v>1</v>
      </c>
      <c r="O3339" s="813">
        <v>1</v>
      </c>
      <c r="P3339" s="729">
        <v>53.57</v>
      </c>
      <c r="Q3339" s="746">
        <v>1</v>
      </c>
      <c r="R3339" s="728">
        <v>1</v>
      </c>
      <c r="S3339" s="746">
        <v>1</v>
      </c>
      <c r="T3339" s="813">
        <v>1</v>
      </c>
      <c r="U3339" s="769">
        <v>1</v>
      </c>
    </row>
    <row r="3340" spans="1:21" ht="14.4" customHeight="1" x14ac:dyDescent="0.3">
      <c r="A3340" s="727">
        <v>32</v>
      </c>
      <c r="B3340" s="728" t="s">
        <v>2677</v>
      </c>
      <c r="C3340" s="728" t="s">
        <v>2683</v>
      </c>
      <c r="D3340" s="811" t="s">
        <v>5087</v>
      </c>
      <c r="E3340" s="812" t="s">
        <v>2715</v>
      </c>
      <c r="F3340" s="728" t="s">
        <v>2678</v>
      </c>
      <c r="G3340" s="728" t="s">
        <v>2904</v>
      </c>
      <c r="H3340" s="728" t="s">
        <v>568</v>
      </c>
      <c r="I3340" s="728" t="s">
        <v>4977</v>
      </c>
      <c r="J3340" s="728" t="s">
        <v>3080</v>
      </c>
      <c r="K3340" s="728" t="s">
        <v>4381</v>
      </c>
      <c r="L3340" s="729">
        <v>16.5</v>
      </c>
      <c r="M3340" s="729">
        <v>16.5</v>
      </c>
      <c r="N3340" s="728">
        <v>1</v>
      </c>
      <c r="O3340" s="813">
        <v>0.5</v>
      </c>
      <c r="P3340" s="729"/>
      <c r="Q3340" s="746">
        <v>0</v>
      </c>
      <c r="R3340" s="728"/>
      <c r="S3340" s="746">
        <v>0</v>
      </c>
      <c r="T3340" s="813"/>
      <c r="U3340" s="769">
        <v>0</v>
      </c>
    </row>
    <row r="3341" spans="1:21" ht="14.4" customHeight="1" x14ac:dyDescent="0.3">
      <c r="A3341" s="727">
        <v>32</v>
      </c>
      <c r="B3341" s="728" t="s">
        <v>2677</v>
      </c>
      <c r="C3341" s="728" t="s">
        <v>2683</v>
      </c>
      <c r="D3341" s="811" t="s">
        <v>5087</v>
      </c>
      <c r="E3341" s="812" t="s">
        <v>2715</v>
      </c>
      <c r="F3341" s="728" t="s">
        <v>2678</v>
      </c>
      <c r="G3341" s="728" t="s">
        <v>2904</v>
      </c>
      <c r="H3341" s="728" t="s">
        <v>568</v>
      </c>
      <c r="I3341" s="728" t="s">
        <v>4978</v>
      </c>
      <c r="J3341" s="728" t="s">
        <v>3080</v>
      </c>
      <c r="K3341" s="728" t="s">
        <v>4381</v>
      </c>
      <c r="L3341" s="729">
        <v>16.5</v>
      </c>
      <c r="M3341" s="729">
        <v>16.5</v>
      </c>
      <c r="N3341" s="728">
        <v>1</v>
      </c>
      <c r="O3341" s="813">
        <v>0.5</v>
      </c>
      <c r="P3341" s="729"/>
      <c r="Q3341" s="746">
        <v>0</v>
      </c>
      <c r="R3341" s="728"/>
      <c r="S3341" s="746">
        <v>0</v>
      </c>
      <c r="T3341" s="813"/>
      <c r="U3341" s="769">
        <v>0</v>
      </c>
    </row>
    <row r="3342" spans="1:21" ht="14.4" customHeight="1" x14ac:dyDescent="0.3">
      <c r="A3342" s="727">
        <v>32</v>
      </c>
      <c r="B3342" s="728" t="s">
        <v>2677</v>
      </c>
      <c r="C3342" s="728" t="s">
        <v>2683</v>
      </c>
      <c r="D3342" s="811" t="s">
        <v>5087</v>
      </c>
      <c r="E3342" s="812" t="s">
        <v>2715</v>
      </c>
      <c r="F3342" s="728" t="s">
        <v>2678</v>
      </c>
      <c r="G3342" s="728" t="s">
        <v>2733</v>
      </c>
      <c r="H3342" s="728" t="s">
        <v>568</v>
      </c>
      <c r="I3342" s="728" t="s">
        <v>2734</v>
      </c>
      <c r="J3342" s="728" t="s">
        <v>1436</v>
      </c>
      <c r="K3342" s="728" t="s">
        <v>2735</v>
      </c>
      <c r="L3342" s="729">
        <v>34.19</v>
      </c>
      <c r="M3342" s="729">
        <v>170.95</v>
      </c>
      <c r="N3342" s="728">
        <v>5</v>
      </c>
      <c r="O3342" s="813">
        <v>3</v>
      </c>
      <c r="P3342" s="729">
        <v>102.57</v>
      </c>
      <c r="Q3342" s="746">
        <v>0.6</v>
      </c>
      <c r="R3342" s="728">
        <v>3</v>
      </c>
      <c r="S3342" s="746">
        <v>0.6</v>
      </c>
      <c r="T3342" s="813">
        <v>2</v>
      </c>
      <c r="U3342" s="769">
        <v>0.66666666666666663</v>
      </c>
    </row>
    <row r="3343" spans="1:21" ht="14.4" customHeight="1" x14ac:dyDescent="0.3">
      <c r="A3343" s="727">
        <v>32</v>
      </c>
      <c r="B3343" s="728" t="s">
        <v>2677</v>
      </c>
      <c r="C3343" s="728" t="s">
        <v>2683</v>
      </c>
      <c r="D3343" s="811" t="s">
        <v>5087</v>
      </c>
      <c r="E3343" s="812" t="s">
        <v>2715</v>
      </c>
      <c r="F3343" s="728" t="s">
        <v>2678</v>
      </c>
      <c r="G3343" s="728" t="s">
        <v>2733</v>
      </c>
      <c r="H3343" s="728" t="s">
        <v>568</v>
      </c>
      <c r="I3343" s="728" t="s">
        <v>4979</v>
      </c>
      <c r="J3343" s="728" t="s">
        <v>1436</v>
      </c>
      <c r="K3343" s="728" t="s">
        <v>4980</v>
      </c>
      <c r="L3343" s="729">
        <v>34.19</v>
      </c>
      <c r="M3343" s="729">
        <v>34.19</v>
      </c>
      <c r="N3343" s="728">
        <v>1</v>
      </c>
      <c r="O3343" s="813">
        <v>0.5</v>
      </c>
      <c r="P3343" s="729">
        <v>34.19</v>
      </c>
      <c r="Q3343" s="746">
        <v>1</v>
      </c>
      <c r="R3343" s="728">
        <v>1</v>
      </c>
      <c r="S3343" s="746">
        <v>1</v>
      </c>
      <c r="T3343" s="813">
        <v>0.5</v>
      </c>
      <c r="U3343" s="769">
        <v>1</v>
      </c>
    </row>
    <row r="3344" spans="1:21" ht="14.4" customHeight="1" x14ac:dyDescent="0.3">
      <c r="A3344" s="727">
        <v>32</v>
      </c>
      <c r="B3344" s="728" t="s">
        <v>2677</v>
      </c>
      <c r="C3344" s="728" t="s">
        <v>2683</v>
      </c>
      <c r="D3344" s="811" t="s">
        <v>5087</v>
      </c>
      <c r="E3344" s="812" t="s">
        <v>2715</v>
      </c>
      <c r="F3344" s="728" t="s">
        <v>2678</v>
      </c>
      <c r="G3344" s="728" t="s">
        <v>3625</v>
      </c>
      <c r="H3344" s="728" t="s">
        <v>568</v>
      </c>
      <c r="I3344" s="728" t="s">
        <v>4981</v>
      </c>
      <c r="J3344" s="728" t="s">
        <v>4982</v>
      </c>
      <c r="K3344" s="728" t="s">
        <v>4983</v>
      </c>
      <c r="L3344" s="729">
        <v>374.79</v>
      </c>
      <c r="M3344" s="729">
        <v>749.58</v>
      </c>
      <c r="N3344" s="728">
        <v>2</v>
      </c>
      <c r="O3344" s="813">
        <v>0.5</v>
      </c>
      <c r="P3344" s="729">
        <v>749.58</v>
      </c>
      <c r="Q3344" s="746">
        <v>1</v>
      </c>
      <c r="R3344" s="728">
        <v>2</v>
      </c>
      <c r="S3344" s="746">
        <v>1</v>
      </c>
      <c r="T3344" s="813">
        <v>0.5</v>
      </c>
      <c r="U3344" s="769">
        <v>1</v>
      </c>
    </row>
    <row r="3345" spans="1:21" ht="14.4" customHeight="1" x14ac:dyDescent="0.3">
      <c r="A3345" s="727">
        <v>32</v>
      </c>
      <c r="B3345" s="728" t="s">
        <v>2677</v>
      </c>
      <c r="C3345" s="728" t="s">
        <v>2683</v>
      </c>
      <c r="D3345" s="811" t="s">
        <v>5087</v>
      </c>
      <c r="E3345" s="812" t="s">
        <v>2715</v>
      </c>
      <c r="F3345" s="728" t="s">
        <v>2678</v>
      </c>
      <c r="G3345" s="728" t="s">
        <v>2762</v>
      </c>
      <c r="H3345" s="728" t="s">
        <v>661</v>
      </c>
      <c r="I3345" s="728" t="s">
        <v>2763</v>
      </c>
      <c r="J3345" s="728" t="s">
        <v>895</v>
      </c>
      <c r="K3345" s="728" t="s">
        <v>2137</v>
      </c>
      <c r="L3345" s="729">
        <v>368.16</v>
      </c>
      <c r="M3345" s="729">
        <v>368.16</v>
      </c>
      <c r="N3345" s="728">
        <v>1</v>
      </c>
      <c r="O3345" s="813">
        <v>1</v>
      </c>
      <c r="P3345" s="729">
        <v>368.16</v>
      </c>
      <c r="Q3345" s="746">
        <v>1</v>
      </c>
      <c r="R3345" s="728">
        <v>1</v>
      </c>
      <c r="S3345" s="746">
        <v>1</v>
      </c>
      <c r="T3345" s="813">
        <v>1</v>
      </c>
      <c r="U3345" s="769">
        <v>1</v>
      </c>
    </row>
    <row r="3346" spans="1:21" ht="14.4" customHeight="1" x14ac:dyDescent="0.3">
      <c r="A3346" s="727">
        <v>32</v>
      </c>
      <c r="B3346" s="728" t="s">
        <v>2677</v>
      </c>
      <c r="C3346" s="728" t="s">
        <v>2683</v>
      </c>
      <c r="D3346" s="811" t="s">
        <v>5087</v>
      </c>
      <c r="E3346" s="812" t="s">
        <v>2715</v>
      </c>
      <c r="F3346" s="728" t="s">
        <v>2678</v>
      </c>
      <c r="G3346" s="728" t="s">
        <v>2762</v>
      </c>
      <c r="H3346" s="728" t="s">
        <v>661</v>
      </c>
      <c r="I3346" s="728" t="s">
        <v>2764</v>
      </c>
      <c r="J3346" s="728" t="s">
        <v>895</v>
      </c>
      <c r="K3346" s="728" t="s">
        <v>2143</v>
      </c>
      <c r="L3346" s="729">
        <v>490.89</v>
      </c>
      <c r="M3346" s="729">
        <v>5399.79</v>
      </c>
      <c r="N3346" s="728">
        <v>11</v>
      </c>
      <c r="O3346" s="813">
        <v>4</v>
      </c>
      <c r="P3346" s="729">
        <v>1963.56</v>
      </c>
      <c r="Q3346" s="746">
        <v>0.36363636363636365</v>
      </c>
      <c r="R3346" s="728">
        <v>4</v>
      </c>
      <c r="S3346" s="746">
        <v>0.36363636363636365</v>
      </c>
      <c r="T3346" s="813">
        <v>2</v>
      </c>
      <c r="U3346" s="769">
        <v>0.5</v>
      </c>
    </row>
    <row r="3347" spans="1:21" ht="14.4" customHeight="1" x14ac:dyDescent="0.3">
      <c r="A3347" s="727">
        <v>32</v>
      </c>
      <c r="B3347" s="728" t="s">
        <v>2677</v>
      </c>
      <c r="C3347" s="728" t="s">
        <v>2683</v>
      </c>
      <c r="D3347" s="811" t="s">
        <v>5087</v>
      </c>
      <c r="E3347" s="812" t="s">
        <v>2715</v>
      </c>
      <c r="F3347" s="728" t="s">
        <v>2678</v>
      </c>
      <c r="G3347" s="728" t="s">
        <v>2762</v>
      </c>
      <c r="H3347" s="728" t="s">
        <v>661</v>
      </c>
      <c r="I3347" s="728" t="s">
        <v>2765</v>
      </c>
      <c r="J3347" s="728" t="s">
        <v>895</v>
      </c>
      <c r="K3347" s="728" t="s">
        <v>2139</v>
      </c>
      <c r="L3347" s="729">
        <v>736.33</v>
      </c>
      <c r="M3347" s="729">
        <v>2208.9900000000002</v>
      </c>
      <c r="N3347" s="728">
        <v>3</v>
      </c>
      <c r="O3347" s="813">
        <v>0.5</v>
      </c>
      <c r="P3347" s="729">
        <v>2208.9900000000002</v>
      </c>
      <c r="Q3347" s="746">
        <v>1</v>
      </c>
      <c r="R3347" s="728">
        <v>3</v>
      </c>
      <c r="S3347" s="746">
        <v>1</v>
      </c>
      <c r="T3347" s="813">
        <v>0.5</v>
      </c>
      <c r="U3347" s="769">
        <v>1</v>
      </c>
    </row>
    <row r="3348" spans="1:21" ht="14.4" customHeight="1" x14ac:dyDescent="0.3">
      <c r="A3348" s="727">
        <v>32</v>
      </c>
      <c r="B3348" s="728" t="s">
        <v>2677</v>
      </c>
      <c r="C3348" s="728" t="s">
        <v>2683</v>
      </c>
      <c r="D3348" s="811" t="s">
        <v>5087</v>
      </c>
      <c r="E3348" s="812" t="s">
        <v>2715</v>
      </c>
      <c r="F3348" s="728" t="s">
        <v>2678</v>
      </c>
      <c r="G3348" s="728" t="s">
        <v>2762</v>
      </c>
      <c r="H3348" s="728" t="s">
        <v>661</v>
      </c>
      <c r="I3348" s="728" t="s">
        <v>2910</v>
      </c>
      <c r="J3348" s="728" t="s">
        <v>901</v>
      </c>
      <c r="K3348" s="728" t="s">
        <v>2911</v>
      </c>
      <c r="L3348" s="729">
        <v>1385.62</v>
      </c>
      <c r="M3348" s="729">
        <v>5542.48</v>
      </c>
      <c r="N3348" s="728">
        <v>4</v>
      </c>
      <c r="O3348" s="813">
        <v>2.5</v>
      </c>
      <c r="P3348" s="729">
        <v>2771.24</v>
      </c>
      <c r="Q3348" s="746">
        <v>0.5</v>
      </c>
      <c r="R3348" s="728">
        <v>2</v>
      </c>
      <c r="S3348" s="746">
        <v>0.5</v>
      </c>
      <c r="T3348" s="813">
        <v>1.5</v>
      </c>
      <c r="U3348" s="769">
        <v>0.6</v>
      </c>
    </row>
    <row r="3349" spans="1:21" ht="14.4" customHeight="1" x14ac:dyDescent="0.3">
      <c r="A3349" s="727">
        <v>32</v>
      </c>
      <c r="B3349" s="728" t="s">
        <v>2677</v>
      </c>
      <c r="C3349" s="728" t="s">
        <v>2683</v>
      </c>
      <c r="D3349" s="811" t="s">
        <v>5087</v>
      </c>
      <c r="E3349" s="812" t="s">
        <v>2715</v>
      </c>
      <c r="F3349" s="728" t="s">
        <v>2678</v>
      </c>
      <c r="G3349" s="728" t="s">
        <v>2762</v>
      </c>
      <c r="H3349" s="728" t="s">
        <v>661</v>
      </c>
      <c r="I3349" s="728" t="s">
        <v>2138</v>
      </c>
      <c r="J3349" s="728" t="s">
        <v>895</v>
      </c>
      <c r="K3349" s="728" t="s">
        <v>2139</v>
      </c>
      <c r="L3349" s="729">
        <v>736.33</v>
      </c>
      <c r="M3349" s="729">
        <v>2208.9900000000002</v>
      </c>
      <c r="N3349" s="728">
        <v>3</v>
      </c>
      <c r="O3349" s="813">
        <v>0.5</v>
      </c>
      <c r="P3349" s="729">
        <v>2208.9900000000002</v>
      </c>
      <c r="Q3349" s="746">
        <v>1</v>
      </c>
      <c r="R3349" s="728">
        <v>3</v>
      </c>
      <c r="S3349" s="746">
        <v>1</v>
      </c>
      <c r="T3349" s="813">
        <v>0.5</v>
      </c>
      <c r="U3349" s="769">
        <v>1</v>
      </c>
    </row>
    <row r="3350" spans="1:21" ht="14.4" customHeight="1" x14ac:dyDescent="0.3">
      <c r="A3350" s="727">
        <v>32</v>
      </c>
      <c r="B3350" s="728" t="s">
        <v>2677</v>
      </c>
      <c r="C3350" s="728" t="s">
        <v>2683</v>
      </c>
      <c r="D3350" s="811" t="s">
        <v>5087</v>
      </c>
      <c r="E3350" s="812" t="s">
        <v>2715</v>
      </c>
      <c r="F3350" s="728" t="s">
        <v>2678</v>
      </c>
      <c r="G3350" s="728" t="s">
        <v>2767</v>
      </c>
      <c r="H3350" s="728" t="s">
        <v>661</v>
      </c>
      <c r="I3350" s="728" t="s">
        <v>2296</v>
      </c>
      <c r="J3350" s="728" t="s">
        <v>694</v>
      </c>
      <c r="K3350" s="728" t="s">
        <v>2297</v>
      </c>
      <c r="L3350" s="729">
        <v>48.42</v>
      </c>
      <c r="M3350" s="729">
        <v>48.42</v>
      </c>
      <c r="N3350" s="728">
        <v>1</v>
      </c>
      <c r="O3350" s="813">
        <v>0.5</v>
      </c>
      <c r="P3350" s="729">
        <v>48.42</v>
      </c>
      <c r="Q3350" s="746">
        <v>1</v>
      </c>
      <c r="R3350" s="728">
        <v>1</v>
      </c>
      <c r="S3350" s="746">
        <v>1</v>
      </c>
      <c r="T3350" s="813">
        <v>0.5</v>
      </c>
      <c r="U3350" s="769">
        <v>1</v>
      </c>
    </row>
    <row r="3351" spans="1:21" ht="14.4" customHeight="1" x14ac:dyDescent="0.3">
      <c r="A3351" s="727">
        <v>32</v>
      </c>
      <c r="B3351" s="728" t="s">
        <v>2677</v>
      </c>
      <c r="C3351" s="728" t="s">
        <v>2683</v>
      </c>
      <c r="D3351" s="811" t="s">
        <v>5087</v>
      </c>
      <c r="E3351" s="812" t="s">
        <v>2715</v>
      </c>
      <c r="F3351" s="728" t="s">
        <v>2678</v>
      </c>
      <c r="G3351" s="728" t="s">
        <v>2768</v>
      </c>
      <c r="H3351" s="728" t="s">
        <v>568</v>
      </c>
      <c r="I3351" s="728" t="s">
        <v>2919</v>
      </c>
      <c r="J3351" s="728" t="s">
        <v>934</v>
      </c>
      <c r="K3351" s="728" t="s">
        <v>2839</v>
      </c>
      <c r="L3351" s="729">
        <v>301.2</v>
      </c>
      <c r="M3351" s="729">
        <v>903.59999999999991</v>
      </c>
      <c r="N3351" s="728">
        <v>3</v>
      </c>
      <c r="O3351" s="813">
        <v>2</v>
      </c>
      <c r="P3351" s="729">
        <v>602.4</v>
      </c>
      <c r="Q3351" s="746">
        <v>0.66666666666666674</v>
      </c>
      <c r="R3351" s="728">
        <v>2</v>
      </c>
      <c r="S3351" s="746">
        <v>0.66666666666666663</v>
      </c>
      <c r="T3351" s="813">
        <v>1</v>
      </c>
      <c r="U3351" s="769">
        <v>0.5</v>
      </c>
    </row>
    <row r="3352" spans="1:21" ht="14.4" customHeight="1" x14ac:dyDescent="0.3">
      <c r="A3352" s="727">
        <v>32</v>
      </c>
      <c r="B3352" s="728" t="s">
        <v>2677</v>
      </c>
      <c r="C3352" s="728" t="s">
        <v>2683</v>
      </c>
      <c r="D3352" s="811" t="s">
        <v>5087</v>
      </c>
      <c r="E3352" s="812" t="s">
        <v>2715</v>
      </c>
      <c r="F3352" s="728" t="s">
        <v>2678</v>
      </c>
      <c r="G3352" s="728" t="s">
        <v>2768</v>
      </c>
      <c r="H3352" s="728" t="s">
        <v>568</v>
      </c>
      <c r="I3352" s="728" t="s">
        <v>4984</v>
      </c>
      <c r="J3352" s="728" t="s">
        <v>3761</v>
      </c>
      <c r="K3352" s="728" t="s">
        <v>2770</v>
      </c>
      <c r="L3352" s="729">
        <v>32.25</v>
      </c>
      <c r="M3352" s="729">
        <v>32.25</v>
      </c>
      <c r="N3352" s="728">
        <v>1</v>
      </c>
      <c r="O3352" s="813">
        <v>0.5</v>
      </c>
      <c r="P3352" s="729">
        <v>32.25</v>
      </c>
      <c r="Q3352" s="746">
        <v>1</v>
      </c>
      <c r="R3352" s="728">
        <v>1</v>
      </c>
      <c r="S3352" s="746">
        <v>1</v>
      </c>
      <c r="T3352" s="813">
        <v>0.5</v>
      </c>
      <c r="U3352" s="769">
        <v>1</v>
      </c>
    </row>
    <row r="3353" spans="1:21" ht="14.4" customHeight="1" x14ac:dyDescent="0.3">
      <c r="A3353" s="727">
        <v>32</v>
      </c>
      <c r="B3353" s="728" t="s">
        <v>2677</v>
      </c>
      <c r="C3353" s="728" t="s">
        <v>2683</v>
      </c>
      <c r="D3353" s="811" t="s">
        <v>5087</v>
      </c>
      <c r="E3353" s="812" t="s">
        <v>2715</v>
      </c>
      <c r="F3353" s="728" t="s">
        <v>2678</v>
      </c>
      <c r="G3353" s="728" t="s">
        <v>2768</v>
      </c>
      <c r="H3353" s="728" t="s">
        <v>568</v>
      </c>
      <c r="I3353" s="728" t="s">
        <v>3760</v>
      </c>
      <c r="J3353" s="728" t="s">
        <v>3761</v>
      </c>
      <c r="K3353" s="728" t="s">
        <v>3762</v>
      </c>
      <c r="L3353" s="729">
        <v>115.18</v>
      </c>
      <c r="M3353" s="729">
        <v>230.36</v>
      </c>
      <c r="N3353" s="728">
        <v>2</v>
      </c>
      <c r="O3353" s="813">
        <v>1</v>
      </c>
      <c r="P3353" s="729">
        <v>115.18</v>
      </c>
      <c r="Q3353" s="746">
        <v>0.5</v>
      </c>
      <c r="R3353" s="728">
        <v>1</v>
      </c>
      <c r="S3353" s="746">
        <v>0.5</v>
      </c>
      <c r="T3353" s="813">
        <v>0.5</v>
      </c>
      <c r="U3353" s="769">
        <v>0.5</v>
      </c>
    </row>
    <row r="3354" spans="1:21" ht="14.4" customHeight="1" x14ac:dyDescent="0.3">
      <c r="A3354" s="727">
        <v>32</v>
      </c>
      <c r="B3354" s="728" t="s">
        <v>2677</v>
      </c>
      <c r="C3354" s="728" t="s">
        <v>2683</v>
      </c>
      <c r="D3354" s="811" t="s">
        <v>5087</v>
      </c>
      <c r="E3354" s="812" t="s">
        <v>2715</v>
      </c>
      <c r="F3354" s="728" t="s">
        <v>2678</v>
      </c>
      <c r="G3354" s="728" t="s">
        <v>2768</v>
      </c>
      <c r="H3354" s="728" t="s">
        <v>568</v>
      </c>
      <c r="I3354" s="728" t="s">
        <v>2837</v>
      </c>
      <c r="J3354" s="728" t="s">
        <v>934</v>
      </c>
      <c r="K3354" s="728" t="s">
        <v>2770</v>
      </c>
      <c r="L3354" s="729">
        <v>32.25</v>
      </c>
      <c r="M3354" s="729">
        <v>64.5</v>
      </c>
      <c r="N3354" s="728">
        <v>2</v>
      </c>
      <c r="O3354" s="813">
        <v>1.5</v>
      </c>
      <c r="P3354" s="729">
        <v>32.25</v>
      </c>
      <c r="Q3354" s="746">
        <v>0.5</v>
      </c>
      <c r="R3354" s="728">
        <v>1</v>
      </c>
      <c r="S3354" s="746">
        <v>0.5</v>
      </c>
      <c r="T3354" s="813">
        <v>0.5</v>
      </c>
      <c r="U3354" s="769">
        <v>0.33333333333333331</v>
      </c>
    </row>
    <row r="3355" spans="1:21" ht="14.4" customHeight="1" x14ac:dyDescent="0.3">
      <c r="A3355" s="727">
        <v>32</v>
      </c>
      <c r="B3355" s="728" t="s">
        <v>2677</v>
      </c>
      <c r="C3355" s="728" t="s">
        <v>2683</v>
      </c>
      <c r="D3355" s="811" t="s">
        <v>5087</v>
      </c>
      <c r="E3355" s="812" t="s">
        <v>2715</v>
      </c>
      <c r="F3355" s="728" t="s">
        <v>2678</v>
      </c>
      <c r="G3355" s="728" t="s">
        <v>2768</v>
      </c>
      <c r="H3355" s="728" t="s">
        <v>568</v>
      </c>
      <c r="I3355" s="728" t="s">
        <v>2838</v>
      </c>
      <c r="J3355" s="728" t="s">
        <v>934</v>
      </c>
      <c r="K3355" s="728" t="s">
        <v>2839</v>
      </c>
      <c r="L3355" s="729">
        <v>185.26</v>
      </c>
      <c r="M3355" s="729">
        <v>1111.56</v>
      </c>
      <c r="N3355" s="728">
        <v>6</v>
      </c>
      <c r="O3355" s="813">
        <v>4</v>
      </c>
      <c r="P3355" s="729">
        <v>1111.56</v>
      </c>
      <c r="Q3355" s="746">
        <v>1</v>
      </c>
      <c r="R3355" s="728">
        <v>6</v>
      </c>
      <c r="S3355" s="746">
        <v>1</v>
      </c>
      <c r="T3355" s="813">
        <v>4</v>
      </c>
      <c r="U3355" s="769">
        <v>1</v>
      </c>
    </row>
    <row r="3356" spans="1:21" ht="14.4" customHeight="1" x14ac:dyDescent="0.3">
      <c r="A3356" s="727">
        <v>32</v>
      </c>
      <c r="B3356" s="728" t="s">
        <v>2677</v>
      </c>
      <c r="C3356" s="728" t="s">
        <v>2683</v>
      </c>
      <c r="D3356" s="811" t="s">
        <v>5087</v>
      </c>
      <c r="E3356" s="812" t="s">
        <v>2715</v>
      </c>
      <c r="F3356" s="728" t="s">
        <v>2678</v>
      </c>
      <c r="G3356" s="728" t="s">
        <v>2768</v>
      </c>
      <c r="H3356" s="728" t="s">
        <v>568</v>
      </c>
      <c r="I3356" s="728" t="s">
        <v>3233</v>
      </c>
      <c r="J3356" s="728" t="s">
        <v>934</v>
      </c>
      <c r="K3356" s="728" t="s">
        <v>2839</v>
      </c>
      <c r="L3356" s="729">
        <v>301.2</v>
      </c>
      <c r="M3356" s="729">
        <v>301.2</v>
      </c>
      <c r="N3356" s="728">
        <v>1</v>
      </c>
      <c r="O3356" s="813">
        <v>0.5</v>
      </c>
      <c r="P3356" s="729">
        <v>301.2</v>
      </c>
      <c r="Q3356" s="746">
        <v>1</v>
      </c>
      <c r="R3356" s="728">
        <v>1</v>
      </c>
      <c r="S3356" s="746">
        <v>1</v>
      </c>
      <c r="T3356" s="813">
        <v>0.5</v>
      </c>
      <c r="U3356" s="769">
        <v>1</v>
      </c>
    </row>
    <row r="3357" spans="1:21" ht="14.4" customHeight="1" x14ac:dyDescent="0.3">
      <c r="A3357" s="727">
        <v>32</v>
      </c>
      <c r="B3357" s="728" t="s">
        <v>2677</v>
      </c>
      <c r="C3357" s="728" t="s">
        <v>2683</v>
      </c>
      <c r="D3357" s="811" t="s">
        <v>5087</v>
      </c>
      <c r="E3357" s="812" t="s">
        <v>2715</v>
      </c>
      <c r="F3357" s="728" t="s">
        <v>2678</v>
      </c>
      <c r="G3357" s="728" t="s">
        <v>2768</v>
      </c>
      <c r="H3357" s="728" t="s">
        <v>568</v>
      </c>
      <c r="I3357" s="728" t="s">
        <v>3360</v>
      </c>
      <c r="J3357" s="728" t="s">
        <v>3361</v>
      </c>
      <c r="K3357" s="728" t="s">
        <v>3362</v>
      </c>
      <c r="L3357" s="729">
        <v>0</v>
      </c>
      <c r="M3357" s="729">
        <v>0</v>
      </c>
      <c r="N3357" s="728">
        <v>1</v>
      </c>
      <c r="O3357" s="813">
        <v>0.5</v>
      </c>
      <c r="P3357" s="729">
        <v>0</v>
      </c>
      <c r="Q3357" s="746"/>
      <c r="R3357" s="728">
        <v>1</v>
      </c>
      <c r="S3357" s="746">
        <v>1</v>
      </c>
      <c r="T3357" s="813">
        <v>0.5</v>
      </c>
      <c r="U3357" s="769">
        <v>1</v>
      </c>
    </row>
    <row r="3358" spans="1:21" ht="14.4" customHeight="1" x14ac:dyDescent="0.3">
      <c r="A3358" s="727">
        <v>32</v>
      </c>
      <c r="B3358" s="728" t="s">
        <v>2677</v>
      </c>
      <c r="C3358" s="728" t="s">
        <v>2683</v>
      </c>
      <c r="D3358" s="811" t="s">
        <v>5087</v>
      </c>
      <c r="E3358" s="812" t="s">
        <v>2715</v>
      </c>
      <c r="F3358" s="728" t="s">
        <v>2678</v>
      </c>
      <c r="G3358" s="728" t="s">
        <v>2980</v>
      </c>
      <c r="H3358" s="728" t="s">
        <v>661</v>
      </c>
      <c r="I3358" s="728" t="s">
        <v>2981</v>
      </c>
      <c r="J3358" s="728" t="s">
        <v>2982</v>
      </c>
      <c r="K3358" s="728" t="s">
        <v>2983</v>
      </c>
      <c r="L3358" s="729">
        <v>668.54</v>
      </c>
      <c r="M3358" s="729">
        <v>5348.32</v>
      </c>
      <c r="N3358" s="728">
        <v>8</v>
      </c>
      <c r="O3358" s="813">
        <v>5.5</v>
      </c>
      <c r="P3358" s="729">
        <v>4679.78</v>
      </c>
      <c r="Q3358" s="746">
        <v>0.875</v>
      </c>
      <c r="R3358" s="728">
        <v>7</v>
      </c>
      <c r="S3358" s="746">
        <v>0.875</v>
      </c>
      <c r="T3358" s="813">
        <v>4.5</v>
      </c>
      <c r="U3358" s="769">
        <v>0.81818181818181823</v>
      </c>
    </row>
    <row r="3359" spans="1:21" ht="14.4" customHeight="1" x14ac:dyDescent="0.3">
      <c r="A3359" s="727">
        <v>32</v>
      </c>
      <c r="B3359" s="728" t="s">
        <v>2677</v>
      </c>
      <c r="C3359" s="728" t="s">
        <v>2683</v>
      </c>
      <c r="D3359" s="811" t="s">
        <v>5087</v>
      </c>
      <c r="E3359" s="812" t="s">
        <v>2715</v>
      </c>
      <c r="F3359" s="728" t="s">
        <v>2678</v>
      </c>
      <c r="G3359" s="728" t="s">
        <v>2980</v>
      </c>
      <c r="H3359" s="728" t="s">
        <v>661</v>
      </c>
      <c r="I3359" s="728" t="s">
        <v>4207</v>
      </c>
      <c r="J3359" s="728" t="s">
        <v>4205</v>
      </c>
      <c r="K3359" s="728" t="s">
        <v>4206</v>
      </c>
      <c r="L3359" s="729">
        <v>668.54</v>
      </c>
      <c r="M3359" s="729">
        <v>668.54</v>
      </c>
      <c r="N3359" s="728">
        <v>1</v>
      </c>
      <c r="O3359" s="813">
        <v>0.5</v>
      </c>
      <c r="P3359" s="729"/>
      <c r="Q3359" s="746">
        <v>0</v>
      </c>
      <c r="R3359" s="728"/>
      <c r="S3359" s="746">
        <v>0</v>
      </c>
      <c r="T3359" s="813"/>
      <c r="U3359" s="769">
        <v>0</v>
      </c>
    </row>
    <row r="3360" spans="1:21" ht="14.4" customHeight="1" x14ac:dyDescent="0.3">
      <c r="A3360" s="727">
        <v>32</v>
      </c>
      <c r="B3360" s="728" t="s">
        <v>2677</v>
      </c>
      <c r="C3360" s="728" t="s">
        <v>2683</v>
      </c>
      <c r="D3360" s="811" t="s">
        <v>5087</v>
      </c>
      <c r="E3360" s="812" t="s">
        <v>2715</v>
      </c>
      <c r="F3360" s="728" t="s">
        <v>2678</v>
      </c>
      <c r="G3360" s="728" t="s">
        <v>3085</v>
      </c>
      <c r="H3360" s="728" t="s">
        <v>568</v>
      </c>
      <c r="I3360" s="728" t="s">
        <v>3546</v>
      </c>
      <c r="J3360" s="728" t="s">
        <v>3547</v>
      </c>
      <c r="K3360" s="728" t="s">
        <v>3548</v>
      </c>
      <c r="L3360" s="729">
        <v>173.31</v>
      </c>
      <c r="M3360" s="729">
        <v>173.31</v>
      </c>
      <c r="N3360" s="728">
        <v>1</v>
      </c>
      <c r="O3360" s="813">
        <v>1</v>
      </c>
      <c r="P3360" s="729"/>
      <c r="Q3360" s="746">
        <v>0</v>
      </c>
      <c r="R3360" s="728"/>
      <c r="S3360" s="746">
        <v>0</v>
      </c>
      <c r="T3360" s="813"/>
      <c r="U3360" s="769">
        <v>0</v>
      </c>
    </row>
    <row r="3361" spans="1:21" ht="14.4" customHeight="1" x14ac:dyDescent="0.3">
      <c r="A3361" s="727">
        <v>32</v>
      </c>
      <c r="B3361" s="728" t="s">
        <v>2677</v>
      </c>
      <c r="C3361" s="728" t="s">
        <v>2683</v>
      </c>
      <c r="D3361" s="811" t="s">
        <v>5087</v>
      </c>
      <c r="E3361" s="812" t="s">
        <v>2715</v>
      </c>
      <c r="F3361" s="728" t="s">
        <v>2678</v>
      </c>
      <c r="G3361" s="728" t="s">
        <v>2848</v>
      </c>
      <c r="H3361" s="728" t="s">
        <v>661</v>
      </c>
      <c r="I3361" s="728" t="s">
        <v>4985</v>
      </c>
      <c r="J3361" s="728" t="s">
        <v>4986</v>
      </c>
      <c r="K3361" s="728" t="s">
        <v>3939</v>
      </c>
      <c r="L3361" s="729">
        <v>160.88999999999999</v>
      </c>
      <c r="M3361" s="729">
        <v>160.88999999999999</v>
      </c>
      <c r="N3361" s="728">
        <v>1</v>
      </c>
      <c r="O3361" s="813">
        <v>1</v>
      </c>
      <c r="P3361" s="729"/>
      <c r="Q3361" s="746">
        <v>0</v>
      </c>
      <c r="R3361" s="728"/>
      <c r="S3361" s="746">
        <v>0</v>
      </c>
      <c r="T3361" s="813"/>
      <c r="U3361" s="769">
        <v>0</v>
      </c>
    </row>
    <row r="3362" spans="1:21" ht="14.4" customHeight="1" x14ac:dyDescent="0.3">
      <c r="A3362" s="727">
        <v>32</v>
      </c>
      <c r="B3362" s="728" t="s">
        <v>2677</v>
      </c>
      <c r="C3362" s="728" t="s">
        <v>2683</v>
      </c>
      <c r="D3362" s="811" t="s">
        <v>5087</v>
      </c>
      <c r="E3362" s="812" t="s">
        <v>2715</v>
      </c>
      <c r="F3362" s="728" t="s">
        <v>2678</v>
      </c>
      <c r="G3362" s="728" t="s">
        <v>2924</v>
      </c>
      <c r="H3362" s="728" t="s">
        <v>568</v>
      </c>
      <c r="I3362" s="728" t="s">
        <v>2925</v>
      </c>
      <c r="J3362" s="728" t="s">
        <v>648</v>
      </c>
      <c r="K3362" s="728" t="s">
        <v>2926</v>
      </c>
      <c r="L3362" s="729">
        <v>108.44</v>
      </c>
      <c r="M3362" s="729">
        <v>108.44</v>
      </c>
      <c r="N3362" s="728">
        <v>1</v>
      </c>
      <c r="O3362" s="813">
        <v>0.5</v>
      </c>
      <c r="P3362" s="729"/>
      <c r="Q3362" s="746">
        <v>0</v>
      </c>
      <c r="R3362" s="728"/>
      <c r="S3362" s="746">
        <v>0</v>
      </c>
      <c r="T3362" s="813"/>
      <c r="U3362" s="769">
        <v>0</v>
      </c>
    </row>
    <row r="3363" spans="1:21" ht="14.4" customHeight="1" x14ac:dyDescent="0.3">
      <c r="A3363" s="727">
        <v>32</v>
      </c>
      <c r="B3363" s="728" t="s">
        <v>2677</v>
      </c>
      <c r="C3363" s="728" t="s">
        <v>2683</v>
      </c>
      <c r="D3363" s="811" t="s">
        <v>5087</v>
      </c>
      <c r="E3363" s="812" t="s">
        <v>2715</v>
      </c>
      <c r="F3363" s="728" t="s">
        <v>2678</v>
      </c>
      <c r="G3363" s="728" t="s">
        <v>2852</v>
      </c>
      <c r="H3363" s="728" t="s">
        <v>661</v>
      </c>
      <c r="I3363" s="728" t="s">
        <v>2616</v>
      </c>
      <c r="J3363" s="728" t="s">
        <v>1916</v>
      </c>
      <c r="K3363" s="728" t="s">
        <v>1351</v>
      </c>
      <c r="L3363" s="729">
        <v>127.34</v>
      </c>
      <c r="M3363" s="729">
        <v>254.68</v>
      </c>
      <c r="N3363" s="728">
        <v>2</v>
      </c>
      <c r="O3363" s="813">
        <v>0.5</v>
      </c>
      <c r="P3363" s="729">
        <v>254.68</v>
      </c>
      <c r="Q3363" s="746">
        <v>1</v>
      </c>
      <c r="R3363" s="728">
        <v>2</v>
      </c>
      <c r="S3363" s="746">
        <v>1</v>
      </c>
      <c r="T3363" s="813">
        <v>0.5</v>
      </c>
      <c r="U3363" s="769">
        <v>1</v>
      </c>
    </row>
    <row r="3364" spans="1:21" ht="14.4" customHeight="1" x14ac:dyDescent="0.3">
      <c r="A3364" s="727">
        <v>32</v>
      </c>
      <c r="B3364" s="728" t="s">
        <v>2677</v>
      </c>
      <c r="C3364" s="728" t="s">
        <v>2683</v>
      </c>
      <c r="D3364" s="811" t="s">
        <v>5087</v>
      </c>
      <c r="E3364" s="812" t="s">
        <v>2715</v>
      </c>
      <c r="F3364" s="728" t="s">
        <v>2678</v>
      </c>
      <c r="G3364" s="728" t="s">
        <v>2852</v>
      </c>
      <c r="H3364" s="728" t="s">
        <v>661</v>
      </c>
      <c r="I3364" s="728" t="s">
        <v>2576</v>
      </c>
      <c r="J3364" s="728" t="s">
        <v>1824</v>
      </c>
      <c r="K3364" s="728" t="s">
        <v>1351</v>
      </c>
      <c r="L3364" s="729">
        <v>129.51</v>
      </c>
      <c r="M3364" s="729">
        <v>259.02</v>
      </c>
      <c r="N3364" s="728">
        <v>2</v>
      </c>
      <c r="O3364" s="813">
        <v>0.5</v>
      </c>
      <c r="P3364" s="729">
        <v>259.02</v>
      </c>
      <c r="Q3364" s="746">
        <v>1</v>
      </c>
      <c r="R3364" s="728">
        <v>2</v>
      </c>
      <c r="S3364" s="746">
        <v>1</v>
      </c>
      <c r="T3364" s="813">
        <v>0.5</v>
      </c>
      <c r="U3364" s="769">
        <v>1</v>
      </c>
    </row>
    <row r="3365" spans="1:21" ht="14.4" customHeight="1" x14ac:dyDescent="0.3">
      <c r="A3365" s="727">
        <v>32</v>
      </c>
      <c r="B3365" s="728" t="s">
        <v>2677</v>
      </c>
      <c r="C3365" s="728" t="s">
        <v>2683</v>
      </c>
      <c r="D3365" s="811" t="s">
        <v>5087</v>
      </c>
      <c r="E3365" s="812" t="s">
        <v>2715</v>
      </c>
      <c r="F3365" s="728" t="s">
        <v>2678</v>
      </c>
      <c r="G3365" s="728" t="s">
        <v>2852</v>
      </c>
      <c r="H3365" s="728" t="s">
        <v>661</v>
      </c>
      <c r="I3365" s="728" t="s">
        <v>2575</v>
      </c>
      <c r="J3365" s="728" t="s">
        <v>1823</v>
      </c>
      <c r="K3365" s="728" t="s">
        <v>1351</v>
      </c>
      <c r="L3365" s="729">
        <v>129.51</v>
      </c>
      <c r="M3365" s="729">
        <v>129.51</v>
      </c>
      <c r="N3365" s="728">
        <v>1</v>
      </c>
      <c r="O3365" s="813">
        <v>1</v>
      </c>
      <c r="P3365" s="729">
        <v>129.51</v>
      </c>
      <c r="Q3365" s="746">
        <v>1</v>
      </c>
      <c r="R3365" s="728">
        <v>1</v>
      </c>
      <c r="S3365" s="746">
        <v>1</v>
      </c>
      <c r="T3365" s="813">
        <v>1</v>
      </c>
      <c r="U3365" s="769">
        <v>1</v>
      </c>
    </row>
    <row r="3366" spans="1:21" ht="14.4" customHeight="1" x14ac:dyDescent="0.3">
      <c r="A3366" s="727">
        <v>32</v>
      </c>
      <c r="B3366" s="728" t="s">
        <v>2677</v>
      </c>
      <c r="C3366" s="728" t="s">
        <v>2683</v>
      </c>
      <c r="D3366" s="811" t="s">
        <v>5087</v>
      </c>
      <c r="E3366" s="812" t="s">
        <v>2715</v>
      </c>
      <c r="F3366" s="728" t="s">
        <v>2678</v>
      </c>
      <c r="G3366" s="728" t="s">
        <v>2773</v>
      </c>
      <c r="H3366" s="728" t="s">
        <v>568</v>
      </c>
      <c r="I3366" s="728" t="s">
        <v>2855</v>
      </c>
      <c r="J3366" s="728" t="s">
        <v>2856</v>
      </c>
      <c r="K3366" s="728" t="s">
        <v>2857</v>
      </c>
      <c r="L3366" s="729">
        <v>24.78</v>
      </c>
      <c r="M3366" s="729">
        <v>148.68</v>
      </c>
      <c r="N3366" s="728">
        <v>6</v>
      </c>
      <c r="O3366" s="813">
        <v>1.5</v>
      </c>
      <c r="P3366" s="729">
        <v>148.68</v>
      </c>
      <c r="Q3366" s="746">
        <v>1</v>
      </c>
      <c r="R3366" s="728">
        <v>6</v>
      </c>
      <c r="S3366" s="746">
        <v>1</v>
      </c>
      <c r="T3366" s="813">
        <v>1.5</v>
      </c>
      <c r="U3366" s="769">
        <v>1</v>
      </c>
    </row>
    <row r="3367" spans="1:21" ht="14.4" customHeight="1" x14ac:dyDescent="0.3">
      <c r="A3367" s="727">
        <v>32</v>
      </c>
      <c r="B3367" s="728" t="s">
        <v>2677</v>
      </c>
      <c r="C3367" s="728" t="s">
        <v>2683</v>
      </c>
      <c r="D3367" s="811" t="s">
        <v>5087</v>
      </c>
      <c r="E3367" s="812" t="s">
        <v>2715</v>
      </c>
      <c r="F3367" s="728" t="s">
        <v>2678</v>
      </c>
      <c r="G3367" s="728" t="s">
        <v>2773</v>
      </c>
      <c r="H3367" s="728" t="s">
        <v>568</v>
      </c>
      <c r="I3367" s="728" t="s">
        <v>2774</v>
      </c>
      <c r="J3367" s="728" t="s">
        <v>2775</v>
      </c>
      <c r="K3367" s="728" t="s">
        <v>2776</v>
      </c>
      <c r="L3367" s="729">
        <v>99.11</v>
      </c>
      <c r="M3367" s="729">
        <v>1090.21</v>
      </c>
      <c r="N3367" s="728">
        <v>11</v>
      </c>
      <c r="O3367" s="813">
        <v>3.5</v>
      </c>
      <c r="P3367" s="729">
        <v>1090.21</v>
      </c>
      <c r="Q3367" s="746">
        <v>1</v>
      </c>
      <c r="R3367" s="728">
        <v>11</v>
      </c>
      <c r="S3367" s="746">
        <v>1</v>
      </c>
      <c r="T3367" s="813">
        <v>3.5</v>
      </c>
      <c r="U3367" s="769">
        <v>1</v>
      </c>
    </row>
    <row r="3368" spans="1:21" ht="14.4" customHeight="1" x14ac:dyDescent="0.3">
      <c r="A3368" s="727">
        <v>32</v>
      </c>
      <c r="B3368" s="728" t="s">
        <v>2677</v>
      </c>
      <c r="C3368" s="728" t="s">
        <v>2683</v>
      </c>
      <c r="D3368" s="811" t="s">
        <v>5087</v>
      </c>
      <c r="E3368" s="812" t="s">
        <v>2715</v>
      </c>
      <c r="F3368" s="728" t="s">
        <v>2678</v>
      </c>
      <c r="G3368" s="728" t="s">
        <v>2773</v>
      </c>
      <c r="H3368" s="728" t="s">
        <v>568</v>
      </c>
      <c r="I3368" s="728" t="s">
        <v>2774</v>
      </c>
      <c r="J3368" s="728" t="s">
        <v>2775</v>
      </c>
      <c r="K3368" s="728" t="s">
        <v>2776</v>
      </c>
      <c r="L3368" s="729">
        <v>87.67</v>
      </c>
      <c r="M3368" s="729">
        <v>526.02</v>
      </c>
      <c r="N3368" s="728">
        <v>6</v>
      </c>
      <c r="O3368" s="813">
        <v>3.5</v>
      </c>
      <c r="P3368" s="729">
        <v>526.02</v>
      </c>
      <c r="Q3368" s="746">
        <v>1</v>
      </c>
      <c r="R3368" s="728">
        <v>6</v>
      </c>
      <c r="S3368" s="746">
        <v>1</v>
      </c>
      <c r="T3368" s="813">
        <v>3.5</v>
      </c>
      <c r="U3368" s="769">
        <v>1</v>
      </c>
    </row>
    <row r="3369" spans="1:21" ht="14.4" customHeight="1" x14ac:dyDescent="0.3">
      <c r="A3369" s="727">
        <v>32</v>
      </c>
      <c r="B3369" s="728" t="s">
        <v>2677</v>
      </c>
      <c r="C3369" s="728" t="s">
        <v>2683</v>
      </c>
      <c r="D3369" s="811" t="s">
        <v>5087</v>
      </c>
      <c r="E3369" s="812" t="s">
        <v>2715</v>
      </c>
      <c r="F3369" s="728" t="s">
        <v>2678</v>
      </c>
      <c r="G3369" s="728" t="s">
        <v>3832</v>
      </c>
      <c r="H3369" s="728" t="s">
        <v>568</v>
      </c>
      <c r="I3369" s="728" t="s">
        <v>3833</v>
      </c>
      <c r="J3369" s="728" t="s">
        <v>1843</v>
      </c>
      <c r="K3369" s="728" t="s">
        <v>3834</v>
      </c>
      <c r="L3369" s="729">
        <v>453.8</v>
      </c>
      <c r="M3369" s="729">
        <v>4084.2</v>
      </c>
      <c r="N3369" s="728">
        <v>9</v>
      </c>
      <c r="O3369" s="813">
        <v>2.5</v>
      </c>
      <c r="P3369" s="729">
        <v>4084.2</v>
      </c>
      <c r="Q3369" s="746">
        <v>1</v>
      </c>
      <c r="R3369" s="728">
        <v>9</v>
      </c>
      <c r="S3369" s="746">
        <v>1</v>
      </c>
      <c r="T3369" s="813">
        <v>2.5</v>
      </c>
      <c r="U3369" s="769">
        <v>1</v>
      </c>
    </row>
    <row r="3370" spans="1:21" ht="14.4" customHeight="1" x14ac:dyDescent="0.3">
      <c r="A3370" s="727">
        <v>32</v>
      </c>
      <c r="B3370" s="728" t="s">
        <v>2677</v>
      </c>
      <c r="C3370" s="728" t="s">
        <v>2683</v>
      </c>
      <c r="D3370" s="811" t="s">
        <v>5087</v>
      </c>
      <c r="E3370" s="812" t="s">
        <v>2715</v>
      </c>
      <c r="F3370" s="728" t="s">
        <v>2678</v>
      </c>
      <c r="G3370" s="728" t="s">
        <v>3832</v>
      </c>
      <c r="H3370" s="728" t="s">
        <v>568</v>
      </c>
      <c r="I3370" s="728" t="s">
        <v>3833</v>
      </c>
      <c r="J3370" s="728" t="s">
        <v>1843</v>
      </c>
      <c r="K3370" s="728" t="s">
        <v>3834</v>
      </c>
      <c r="L3370" s="729">
        <v>453.79</v>
      </c>
      <c r="M3370" s="729">
        <v>907.58</v>
      </c>
      <c r="N3370" s="728">
        <v>2</v>
      </c>
      <c r="O3370" s="813">
        <v>0.5</v>
      </c>
      <c r="P3370" s="729">
        <v>907.58</v>
      </c>
      <c r="Q3370" s="746">
        <v>1</v>
      </c>
      <c r="R3370" s="728">
        <v>2</v>
      </c>
      <c r="S3370" s="746">
        <v>1</v>
      </c>
      <c r="T3370" s="813">
        <v>0.5</v>
      </c>
      <c r="U3370" s="769">
        <v>1</v>
      </c>
    </row>
    <row r="3371" spans="1:21" ht="14.4" customHeight="1" x14ac:dyDescent="0.3">
      <c r="A3371" s="727">
        <v>32</v>
      </c>
      <c r="B3371" s="728" t="s">
        <v>2677</v>
      </c>
      <c r="C3371" s="728" t="s">
        <v>2683</v>
      </c>
      <c r="D3371" s="811" t="s">
        <v>5087</v>
      </c>
      <c r="E3371" s="812" t="s">
        <v>2715</v>
      </c>
      <c r="F3371" s="728" t="s">
        <v>2678</v>
      </c>
      <c r="G3371" s="728" t="s">
        <v>3560</v>
      </c>
      <c r="H3371" s="728" t="s">
        <v>568</v>
      </c>
      <c r="I3371" s="728" t="s">
        <v>4568</v>
      </c>
      <c r="J3371" s="728" t="s">
        <v>3562</v>
      </c>
      <c r="K3371" s="728" t="s">
        <v>4569</v>
      </c>
      <c r="L3371" s="729">
        <v>1982.3</v>
      </c>
      <c r="M3371" s="729">
        <v>1982.3</v>
      </c>
      <c r="N3371" s="728">
        <v>1</v>
      </c>
      <c r="O3371" s="813">
        <v>1</v>
      </c>
      <c r="P3371" s="729">
        <v>1982.3</v>
      </c>
      <c r="Q3371" s="746">
        <v>1</v>
      </c>
      <c r="R3371" s="728">
        <v>1</v>
      </c>
      <c r="S3371" s="746">
        <v>1</v>
      </c>
      <c r="T3371" s="813">
        <v>1</v>
      </c>
      <c r="U3371" s="769">
        <v>1</v>
      </c>
    </row>
    <row r="3372" spans="1:21" ht="14.4" customHeight="1" x14ac:dyDescent="0.3">
      <c r="A3372" s="727">
        <v>32</v>
      </c>
      <c r="B3372" s="728" t="s">
        <v>2677</v>
      </c>
      <c r="C3372" s="728" t="s">
        <v>2683</v>
      </c>
      <c r="D3372" s="811" t="s">
        <v>5087</v>
      </c>
      <c r="E3372" s="812" t="s">
        <v>2715</v>
      </c>
      <c r="F3372" s="728" t="s">
        <v>2678</v>
      </c>
      <c r="G3372" s="728" t="s">
        <v>3560</v>
      </c>
      <c r="H3372" s="728" t="s">
        <v>568</v>
      </c>
      <c r="I3372" s="728" t="s">
        <v>4145</v>
      </c>
      <c r="J3372" s="728" t="s">
        <v>3562</v>
      </c>
      <c r="K3372" s="728" t="s">
        <v>4146</v>
      </c>
      <c r="L3372" s="729">
        <v>1762.05</v>
      </c>
      <c r="M3372" s="729">
        <v>3524.1</v>
      </c>
      <c r="N3372" s="728">
        <v>2</v>
      </c>
      <c r="O3372" s="813">
        <v>0.5</v>
      </c>
      <c r="P3372" s="729">
        <v>3524.1</v>
      </c>
      <c r="Q3372" s="746">
        <v>1</v>
      </c>
      <c r="R3372" s="728">
        <v>2</v>
      </c>
      <c r="S3372" s="746">
        <v>1</v>
      </c>
      <c r="T3372" s="813">
        <v>0.5</v>
      </c>
      <c r="U3372" s="769">
        <v>1</v>
      </c>
    </row>
    <row r="3373" spans="1:21" ht="14.4" customHeight="1" x14ac:dyDescent="0.3">
      <c r="A3373" s="727">
        <v>32</v>
      </c>
      <c r="B3373" s="728" t="s">
        <v>2677</v>
      </c>
      <c r="C3373" s="728" t="s">
        <v>2683</v>
      </c>
      <c r="D3373" s="811" t="s">
        <v>5087</v>
      </c>
      <c r="E3373" s="812" t="s">
        <v>2715</v>
      </c>
      <c r="F3373" s="728" t="s">
        <v>2678</v>
      </c>
      <c r="G3373" s="728" t="s">
        <v>3560</v>
      </c>
      <c r="H3373" s="728" t="s">
        <v>568</v>
      </c>
      <c r="I3373" s="728" t="s">
        <v>4147</v>
      </c>
      <c r="J3373" s="728" t="s">
        <v>3562</v>
      </c>
      <c r="K3373" s="728" t="s">
        <v>4148</v>
      </c>
      <c r="L3373" s="729">
        <v>6167.15</v>
      </c>
      <c r="M3373" s="729">
        <v>6167.15</v>
      </c>
      <c r="N3373" s="728">
        <v>1</v>
      </c>
      <c r="O3373" s="813">
        <v>1</v>
      </c>
      <c r="P3373" s="729">
        <v>6167.15</v>
      </c>
      <c r="Q3373" s="746">
        <v>1</v>
      </c>
      <c r="R3373" s="728">
        <v>1</v>
      </c>
      <c r="S3373" s="746">
        <v>1</v>
      </c>
      <c r="T3373" s="813">
        <v>1</v>
      </c>
      <c r="U3373" s="769">
        <v>1</v>
      </c>
    </row>
    <row r="3374" spans="1:21" ht="14.4" customHeight="1" x14ac:dyDescent="0.3">
      <c r="A3374" s="727">
        <v>32</v>
      </c>
      <c r="B3374" s="728" t="s">
        <v>2677</v>
      </c>
      <c r="C3374" s="728" t="s">
        <v>2683</v>
      </c>
      <c r="D3374" s="811" t="s">
        <v>5087</v>
      </c>
      <c r="E3374" s="812" t="s">
        <v>2715</v>
      </c>
      <c r="F3374" s="728" t="s">
        <v>2678</v>
      </c>
      <c r="G3374" s="728" t="s">
        <v>2858</v>
      </c>
      <c r="H3374" s="728" t="s">
        <v>568</v>
      </c>
      <c r="I3374" s="728" t="s">
        <v>2859</v>
      </c>
      <c r="J3374" s="728" t="s">
        <v>2860</v>
      </c>
      <c r="K3374" s="728" t="s">
        <v>2861</v>
      </c>
      <c r="L3374" s="729">
        <v>0</v>
      </c>
      <c r="M3374" s="729">
        <v>0</v>
      </c>
      <c r="N3374" s="728">
        <v>3</v>
      </c>
      <c r="O3374" s="813">
        <v>2.5</v>
      </c>
      <c r="P3374" s="729"/>
      <c r="Q3374" s="746"/>
      <c r="R3374" s="728"/>
      <c r="S3374" s="746">
        <v>0</v>
      </c>
      <c r="T3374" s="813"/>
      <c r="U3374" s="769">
        <v>0</v>
      </c>
    </row>
    <row r="3375" spans="1:21" ht="14.4" customHeight="1" x14ac:dyDescent="0.3">
      <c r="A3375" s="727">
        <v>32</v>
      </c>
      <c r="B3375" s="728" t="s">
        <v>2677</v>
      </c>
      <c r="C3375" s="728" t="s">
        <v>2683</v>
      </c>
      <c r="D3375" s="811" t="s">
        <v>5087</v>
      </c>
      <c r="E3375" s="812" t="s">
        <v>2715</v>
      </c>
      <c r="F3375" s="728" t="s">
        <v>2678</v>
      </c>
      <c r="G3375" s="728" t="s">
        <v>2862</v>
      </c>
      <c r="H3375" s="728" t="s">
        <v>568</v>
      </c>
      <c r="I3375" s="728" t="s">
        <v>3237</v>
      </c>
      <c r="J3375" s="728" t="s">
        <v>2864</v>
      </c>
      <c r="K3375" s="728" t="s">
        <v>3238</v>
      </c>
      <c r="L3375" s="729">
        <v>128.69999999999999</v>
      </c>
      <c r="M3375" s="729">
        <v>128.69999999999999</v>
      </c>
      <c r="N3375" s="728">
        <v>1</v>
      </c>
      <c r="O3375" s="813">
        <v>1</v>
      </c>
      <c r="P3375" s="729"/>
      <c r="Q3375" s="746">
        <v>0</v>
      </c>
      <c r="R3375" s="728"/>
      <c r="S3375" s="746">
        <v>0</v>
      </c>
      <c r="T3375" s="813"/>
      <c r="U3375" s="769">
        <v>0</v>
      </c>
    </row>
    <row r="3376" spans="1:21" ht="14.4" customHeight="1" x14ac:dyDescent="0.3">
      <c r="A3376" s="727">
        <v>32</v>
      </c>
      <c r="B3376" s="728" t="s">
        <v>2677</v>
      </c>
      <c r="C3376" s="728" t="s">
        <v>2683</v>
      </c>
      <c r="D3376" s="811" t="s">
        <v>5087</v>
      </c>
      <c r="E3376" s="812" t="s">
        <v>2715</v>
      </c>
      <c r="F3376" s="728" t="s">
        <v>2678</v>
      </c>
      <c r="G3376" s="728" t="s">
        <v>2862</v>
      </c>
      <c r="H3376" s="728" t="s">
        <v>568</v>
      </c>
      <c r="I3376" s="728" t="s">
        <v>2863</v>
      </c>
      <c r="J3376" s="728" t="s">
        <v>2864</v>
      </c>
      <c r="K3376" s="728" t="s">
        <v>2865</v>
      </c>
      <c r="L3376" s="729">
        <v>181.04</v>
      </c>
      <c r="M3376" s="729">
        <v>1629.3600000000001</v>
      </c>
      <c r="N3376" s="728">
        <v>9</v>
      </c>
      <c r="O3376" s="813">
        <v>8</v>
      </c>
      <c r="P3376" s="729">
        <v>543.12</v>
      </c>
      <c r="Q3376" s="746">
        <v>0.33333333333333331</v>
      </c>
      <c r="R3376" s="728">
        <v>3</v>
      </c>
      <c r="S3376" s="746">
        <v>0.33333333333333331</v>
      </c>
      <c r="T3376" s="813">
        <v>2</v>
      </c>
      <c r="U3376" s="769">
        <v>0.25</v>
      </c>
    </row>
    <row r="3377" spans="1:21" ht="14.4" customHeight="1" x14ac:dyDescent="0.3">
      <c r="A3377" s="727">
        <v>32</v>
      </c>
      <c r="B3377" s="728" t="s">
        <v>2677</v>
      </c>
      <c r="C3377" s="728" t="s">
        <v>2683</v>
      </c>
      <c r="D3377" s="811" t="s">
        <v>5087</v>
      </c>
      <c r="E3377" s="812" t="s">
        <v>2715</v>
      </c>
      <c r="F3377" s="728" t="s">
        <v>2678</v>
      </c>
      <c r="G3377" s="728" t="s">
        <v>4124</v>
      </c>
      <c r="H3377" s="728" t="s">
        <v>661</v>
      </c>
      <c r="I3377" s="728" t="s">
        <v>2382</v>
      </c>
      <c r="J3377" s="728" t="s">
        <v>1282</v>
      </c>
      <c r="K3377" s="728" t="s">
        <v>2383</v>
      </c>
      <c r="L3377" s="729">
        <v>63.75</v>
      </c>
      <c r="M3377" s="729">
        <v>63.75</v>
      </c>
      <c r="N3377" s="728">
        <v>1</v>
      </c>
      <c r="O3377" s="813">
        <v>0.5</v>
      </c>
      <c r="P3377" s="729">
        <v>63.75</v>
      </c>
      <c r="Q3377" s="746">
        <v>1</v>
      </c>
      <c r="R3377" s="728">
        <v>1</v>
      </c>
      <c r="S3377" s="746">
        <v>1</v>
      </c>
      <c r="T3377" s="813">
        <v>0.5</v>
      </c>
      <c r="U3377" s="769">
        <v>1</v>
      </c>
    </row>
    <row r="3378" spans="1:21" ht="14.4" customHeight="1" x14ac:dyDescent="0.3">
      <c r="A3378" s="727">
        <v>32</v>
      </c>
      <c r="B3378" s="728" t="s">
        <v>2677</v>
      </c>
      <c r="C3378" s="728" t="s">
        <v>2683</v>
      </c>
      <c r="D3378" s="811" t="s">
        <v>5087</v>
      </c>
      <c r="E3378" s="812" t="s">
        <v>2715</v>
      </c>
      <c r="F3378" s="728" t="s">
        <v>2678</v>
      </c>
      <c r="G3378" s="728" t="s">
        <v>4987</v>
      </c>
      <c r="H3378" s="728" t="s">
        <v>568</v>
      </c>
      <c r="I3378" s="728" t="s">
        <v>4988</v>
      </c>
      <c r="J3378" s="728" t="s">
        <v>4989</v>
      </c>
      <c r="K3378" s="728" t="s">
        <v>4990</v>
      </c>
      <c r="L3378" s="729">
        <v>139.63999999999999</v>
      </c>
      <c r="M3378" s="729">
        <v>139.63999999999999</v>
      </c>
      <c r="N3378" s="728">
        <v>1</v>
      </c>
      <c r="O3378" s="813">
        <v>1</v>
      </c>
      <c r="P3378" s="729"/>
      <c r="Q3378" s="746">
        <v>0</v>
      </c>
      <c r="R3378" s="728"/>
      <c r="S3378" s="746">
        <v>0</v>
      </c>
      <c r="T3378" s="813"/>
      <c r="U3378" s="769">
        <v>0</v>
      </c>
    </row>
    <row r="3379" spans="1:21" ht="14.4" customHeight="1" x14ac:dyDescent="0.3">
      <c r="A3379" s="727">
        <v>32</v>
      </c>
      <c r="B3379" s="728" t="s">
        <v>2677</v>
      </c>
      <c r="C3379" s="728" t="s">
        <v>2683</v>
      </c>
      <c r="D3379" s="811" t="s">
        <v>5087</v>
      </c>
      <c r="E3379" s="812" t="s">
        <v>2715</v>
      </c>
      <c r="F3379" s="728" t="s">
        <v>2678</v>
      </c>
      <c r="G3379" s="728" t="s">
        <v>2866</v>
      </c>
      <c r="H3379" s="728" t="s">
        <v>568</v>
      </c>
      <c r="I3379" s="728" t="s">
        <v>2931</v>
      </c>
      <c r="J3379" s="728" t="s">
        <v>1288</v>
      </c>
      <c r="K3379" s="728" t="s">
        <v>2932</v>
      </c>
      <c r="L3379" s="729">
        <v>210.38</v>
      </c>
      <c r="M3379" s="729">
        <v>210.38</v>
      </c>
      <c r="N3379" s="728">
        <v>1</v>
      </c>
      <c r="O3379" s="813">
        <v>1</v>
      </c>
      <c r="P3379" s="729">
        <v>210.38</v>
      </c>
      <c r="Q3379" s="746">
        <v>1</v>
      </c>
      <c r="R3379" s="728">
        <v>1</v>
      </c>
      <c r="S3379" s="746">
        <v>1</v>
      </c>
      <c r="T3379" s="813">
        <v>1</v>
      </c>
      <c r="U3379" s="769">
        <v>1</v>
      </c>
    </row>
    <row r="3380" spans="1:21" ht="14.4" customHeight="1" x14ac:dyDescent="0.3">
      <c r="A3380" s="727">
        <v>32</v>
      </c>
      <c r="B3380" s="728" t="s">
        <v>2677</v>
      </c>
      <c r="C3380" s="728" t="s">
        <v>2683</v>
      </c>
      <c r="D3380" s="811" t="s">
        <v>5087</v>
      </c>
      <c r="E3380" s="812" t="s">
        <v>2715</v>
      </c>
      <c r="F3380" s="728" t="s">
        <v>2678</v>
      </c>
      <c r="G3380" s="728" t="s">
        <v>2777</v>
      </c>
      <c r="H3380" s="728" t="s">
        <v>568</v>
      </c>
      <c r="I3380" s="728" t="s">
        <v>2869</v>
      </c>
      <c r="J3380" s="728" t="s">
        <v>722</v>
      </c>
      <c r="K3380" s="728" t="s">
        <v>2870</v>
      </c>
      <c r="L3380" s="729">
        <v>42.54</v>
      </c>
      <c r="M3380" s="729">
        <v>170.16</v>
      </c>
      <c r="N3380" s="728">
        <v>4</v>
      </c>
      <c r="O3380" s="813">
        <v>2</v>
      </c>
      <c r="P3380" s="729">
        <v>170.16</v>
      </c>
      <c r="Q3380" s="746">
        <v>1</v>
      </c>
      <c r="R3380" s="728">
        <v>4</v>
      </c>
      <c r="S3380" s="746">
        <v>1</v>
      </c>
      <c r="T3380" s="813">
        <v>2</v>
      </c>
      <c r="U3380" s="769">
        <v>1</v>
      </c>
    </row>
    <row r="3381" spans="1:21" ht="14.4" customHeight="1" x14ac:dyDescent="0.3">
      <c r="A3381" s="727">
        <v>32</v>
      </c>
      <c r="B3381" s="728" t="s">
        <v>2677</v>
      </c>
      <c r="C3381" s="728" t="s">
        <v>2683</v>
      </c>
      <c r="D3381" s="811" t="s">
        <v>5087</v>
      </c>
      <c r="E3381" s="812" t="s">
        <v>2715</v>
      </c>
      <c r="F3381" s="728" t="s">
        <v>2678</v>
      </c>
      <c r="G3381" s="728" t="s">
        <v>2777</v>
      </c>
      <c r="H3381" s="728" t="s">
        <v>568</v>
      </c>
      <c r="I3381" s="728" t="s">
        <v>2778</v>
      </c>
      <c r="J3381" s="728" t="s">
        <v>1431</v>
      </c>
      <c r="K3381" s="728" t="s">
        <v>2779</v>
      </c>
      <c r="L3381" s="729">
        <v>66.88</v>
      </c>
      <c r="M3381" s="729">
        <v>1136.96</v>
      </c>
      <c r="N3381" s="728">
        <v>17</v>
      </c>
      <c r="O3381" s="813">
        <v>5.5</v>
      </c>
      <c r="P3381" s="729">
        <v>1003.1999999999999</v>
      </c>
      <c r="Q3381" s="746">
        <v>0.88235294117647045</v>
      </c>
      <c r="R3381" s="728">
        <v>15</v>
      </c>
      <c r="S3381" s="746">
        <v>0.88235294117647056</v>
      </c>
      <c r="T3381" s="813">
        <v>5</v>
      </c>
      <c r="U3381" s="769">
        <v>0.90909090909090906</v>
      </c>
    </row>
    <row r="3382" spans="1:21" ht="14.4" customHeight="1" x14ac:dyDescent="0.3">
      <c r="A3382" s="727">
        <v>32</v>
      </c>
      <c r="B3382" s="728" t="s">
        <v>2677</v>
      </c>
      <c r="C3382" s="728" t="s">
        <v>2683</v>
      </c>
      <c r="D3382" s="811" t="s">
        <v>5087</v>
      </c>
      <c r="E3382" s="812" t="s">
        <v>2715</v>
      </c>
      <c r="F3382" s="728" t="s">
        <v>2678</v>
      </c>
      <c r="G3382" s="728" t="s">
        <v>4991</v>
      </c>
      <c r="H3382" s="728" t="s">
        <v>568</v>
      </c>
      <c r="I3382" s="728" t="s">
        <v>4992</v>
      </c>
      <c r="J3382" s="728" t="s">
        <v>4993</v>
      </c>
      <c r="K3382" s="728" t="s">
        <v>4136</v>
      </c>
      <c r="L3382" s="729">
        <v>0</v>
      </c>
      <c r="M3382" s="729">
        <v>0</v>
      </c>
      <c r="N3382" s="728">
        <v>2</v>
      </c>
      <c r="O3382" s="813">
        <v>1</v>
      </c>
      <c r="P3382" s="729"/>
      <c r="Q3382" s="746"/>
      <c r="R3382" s="728"/>
      <c r="S3382" s="746">
        <v>0</v>
      </c>
      <c r="T3382" s="813"/>
      <c r="U3382" s="769">
        <v>0</v>
      </c>
    </row>
    <row r="3383" spans="1:21" ht="14.4" customHeight="1" x14ac:dyDescent="0.3">
      <c r="A3383" s="727">
        <v>32</v>
      </c>
      <c r="B3383" s="728" t="s">
        <v>2677</v>
      </c>
      <c r="C3383" s="728" t="s">
        <v>2683</v>
      </c>
      <c r="D3383" s="811" t="s">
        <v>5087</v>
      </c>
      <c r="E3383" s="812" t="s">
        <v>2715</v>
      </c>
      <c r="F3383" s="728" t="s">
        <v>2678</v>
      </c>
      <c r="G3383" s="728" t="s">
        <v>3843</v>
      </c>
      <c r="H3383" s="728" t="s">
        <v>568</v>
      </c>
      <c r="I3383" s="728" t="s">
        <v>3844</v>
      </c>
      <c r="J3383" s="728" t="s">
        <v>880</v>
      </c>
      <c r="K3383" s="728" t="s">
        <v>3845</v>
      </c>
      <c r="L3383" s="729">
        <v>79.069999999999993</v>
      </c>
      <c r="M3383" s="729">
        <v>237.20999999999998</v>
      </c>
      <c r="N3383" s="728">
        <v>3</v>
      </c>
      <c r="O3383" s="813">
        <v>1.5</v>
      </c>
      <c r="P3383" s="729">
        <v>79.069999999999993</v>
      </c>
      <c r="Q3383" s="746">
        <v>0.33333333333333331</v>
      </c>
      <c r="R3383" s="728">
        <v>1</v>
      </c>
      <c r="S3383" s="746">
        <v>0.33333333333333331</v>
      </c>
      <c r="T3383" s="813">
        <v>0.5</v>
      </c>
      <c r="U3383" s="769">
        <v>0.33333333333333331</v>
      </c>
    </row>
    <row r="3384" spans="1:21" ht="14.4" customHeight="1" x14ac:dyDescent="0.3">
      <c r="A3384" s="727">
        <v>32</v>
      </c>
      <c r="B3384" s="728" t="s">
        <v>2677</v>
      </c>
      <c r="C3384" s="728" t="s">
        <v>2683</v>
      </c>
      <c r="D3384" s="811" t="s">
        <v>5087</v>
      </c>
      <c r="E3384" s="812" t="s">
        <v>2715</v>
      </c>
      <c r="F3384" s="728" t="s">
        <v>2678</v>
      </c>
      <c r="G3384" s="728" t="s">
        <v>2784</v>
      </c>
      <c r="H3384" s="728" t="s">
        <v>568</v>
      </c>
      <c r="I3384" s="728" t="s">
        <v>2273</v>
      </c>
      <c r="J3384" s="728" t="s">
        <v>2272</v>
      </c>
      <c r="K3384" s="728" t="s">
        <v>2274</v>
      </c>
      <c r="L3384" s="729">
        <v>1427.23</v>
      </c>
      <c r="M3384" s="729">
        <v>59943.659999999989</v>
      </c>
      <c r="N3384" s="728">
        <v>42</v>
      </c>
      <c r="O3384" s="813">
        <v>17.5</v>
      </c>
      <c r="P3384" s="729">
        <v>42816.899999999994</v>
      </c>
      <c r="Q3384" s="746">
        <v>0.7142857142857143</v>
      </c>
      <c r="R3384" s="728">
        <v>30</v>
      </c>
      <c r="S3384" s="746">
        <v>0.7142857142857143</v>
      </c>
      <c r="T3384" s="813">
        <v>12</v>
      </c>
      <c r="U3384" s="769">
        <v>0.68571428571428572</v>
      </c>
    </row>
    <row r="3385" spans="1:21" ht="14.4" customHeight="1" x14ac:dyDescent="0.3">
      <c r="A3385" s="727">
        <v>32</v>
      </c>
      <c r="B3385" s="728" t="s">
        <v>2677</v>
      </c>
      <c r="C3385" s="728" t="s">
        <v>2683</v>
      </c>
      <c r="D3385" s="811" t="s">
        <v>5087</v>
      </c>
      <c r="E3385" s="812" t="s">
        <v>2715</v>
      </c>
      <c r="F3385" s="728" t="s">
        <v>2678</v>
      </c>
      <c r="G3385" s="728" t="s">
        <v>2784</v>
      </c>
      <c r="H3385" s="728" t="s">
        <v>661</v>
      </c>
      <c r="I3385" s="728" t="s">
        <v>2595</v>
      </c>
      <c r="J3385" s="728" t="s">
        <v>2596</v>
      </c>
      <c r="K3385" s="728" t="s">
        <v>2274</v>
      </c>
      <c r="L3385" s="729">
        <v>902.57</v>
      </c>
      <c r="M3385" s="729">
        <v>23466.819999999996</v>
      </c>
      <c r="N3385" s="728">
        <v>26</v>
      </c>
      <c r="O3385" s="813">
        <v>10.5</v>
      </c>
      <c r="P3385" s="729">
        <v>23466.819999999996</v>
      </c>
      <c r="Q3385" s="746">
        <v>1</v>
      </c>
      <c r="R3385" s="728">
        <v>26</v>
      </c>
      <c r="S3385" s="746">
        <v>1</v>
      </c>
      <c r="T3385" s="813">
        <v>10.5</v>
      </c>
      <c r="U3385" s="769">
        <v>1</v>
      </c>
    </row>
    <row r="3386" spans="1:21" ht="14.4" customHeight="1" x14ac:dyDescent="0.3">
      <c r="A3386" s="727">
        <v>32</v>
      </c>
      <c r="B3386" s="728" t="s">
        <v>2677</v>
      </c>
      <c r="C3386" s="728" t="s">
        <v>2683</v>
      </c>
      <c r="D3386" s="811" t="s">
        <v>5087</v>
      </c>
      <c r="E3386" s="812" t="s">
        <v>2715</v>
      </c>
      <c r="F3386" s="728" t="s">
        <v>2678</v>
      </c>
      <c r="G3386" s="728" t="s">
        <v>2784</v>
      </c>
      <c r="H3386" s="728" t="s">
        <v>661</v>
      </c>
      <c r="I3386" s="728" t="s">
        <v>2271</v>
      </c>
      <c r="J3386" s="728" t="s">
        <v>2272</v>
      </c>
      <c r="K3386" s="728" t="s">
        <v>2232</v>
      </c>
      <c r="L3386" s="729">
        <v>339.8</v>
      </c>
      <c r="M3386" s="729">
        <v>339.8</v>
      </c>
      <c r="N3386" s="728">
        <v>1</v>
      </c>
      <c r="O3386" s="813">
        <v>1</v>
      </c>
      <c r="P3386" s="729"/>
      <c r="Q3386" s="746">
        <v>0</v>
      </c>
      <c r="R3386" s="728"/>
      <c r="S3386" s="746">
        <v>0</v>
      </c>
      <c r="T3386" s="813"/>
      <c r="U3386" s="769">
        <v>0</v>
      </c>
    </row>
    <row r="3387" spans="1:21" ht="14.4" customHeight="1" x14ac:dyDescent="0.3">
      <c r="A3387" s="727">
        <v>32</v>
      </c>
      <c r="B3387" s="728" t="s">
        <v>2677</v>
      </c>
      <c r="C3387" s="728" t="s">
        <v>2683</v>
      </c>
      <c r="D3387" s="811" t="s">
        <v>5087</v>
      </c>
      <c r="E3387" s="812" t="s">
        <v>2715</v>
      </c>
      <c r="F3387" s="728" t="s">
        <v>2678</v>
      </c>
      <c r="G3387" s="728" t="s">
        <v>3029</v>
      </c>
      <c r="H3387" s="728" t="s">
        <v>568</v>
      </c>
      <c r="I3387" s="728" t="s">
        <v>3030</v>
      </c>
      <c r="J3387" s="728" t="s">
        <v>3031</v>
      </c>
      <c r="K3387" s="728" t="s">
        <v>3032</v>
      </c>
      <c r="L3387" s="729">
        <v>22509.4</v>
      </c>
      <c r="M3387" s="729">
        <v>135056.4</v>
      </c>
      <c r="N3387" s="728">
        <v>6</v>
      </c>
      <c r="O3387" s="813">
        <v>3</v>
      </c>
      <c r="P3387" s="729">
        <v>135056.4</v>
      </c>
      <c r="Q3387" s="746">
        <v>1</v>
      </c>
      <c r="R3387" s="728">
        <v>6</v>
      </c>
      <c r="S3387" s="746">
        <v>1</v>
      </c>
      <c r="T3387" s="813">
        <v>3</v>
      </c>
      <c r="U3387" s="769">
        <v>1</v>
      </c>
    </row>
    <row r="3388" spans="1:21" ht="14.4" customHeight="1" x14ac:dyDescent="0.3">
      <c r="A3388" s="727">
        <v>32</v>
      </c>
      <c r="B3388" s="728" t="s">
        <v>2677</v>
      </c>
      <c r="C3388" s="728" t="s">
        <v>2683</v>
      </c>
      <c r="D3388" s="811" t="s">
        <v>5087</v>
      </c>
      <c r="E3388" s="812" t="s">
        <v>2715</v>
      </c>
      <c r="F3388" s="728" t="s">
        <v>2678</v>
      </c>
      <c r="G3388" s="728" t="s">
        <v>3029</v>
      </c>
      <c r="H3388" s="728" t="s">
        <v>568</v>
      </c>
      <c r="I3388" s="728" t="s">
        <v>3846</v>
      </c>
      <c r="J3388" s="728" t="s">
        <v>3847</v>
      </c>
      <c r="K3388" s="728" t="s">
        <v>3032</v>
      </c>
      <c r="L3388" s="729">
        <v>22509.4</v>
      </c>
      <c r="M3388" s="729">
        <v>22509.4</v>
      </c>
      <c r="N3388" s="728">
        <v>1</v>
      </c>
      <c r="O3388" s="813">
        <v>0.5</v>
      </c>
      <c r="P3388" s="729">
        <v>22509.4</v>
      </c>
      <c r="Q3388" s="746">
        <v>1</v>
      </c>
      <c r="R3388" s="728">
        <v>1</v>
      </c>
      <c r="S3388" s="746">
        <v>1</v>
      </c>
      <c r="T3388" s="813">
        <v>0.5</v>
      </c>
      <c r="U3388" s="769">
        <v>1</v>
      </c>
    </row>
    <row r="3389" spans="1:21" ht="14.4" customHeight="1" x14ac:dyDescent="0.3">
      <c r="A3389" s="727">
        <v>32</v>
      </c>
      <c r="B3389" s="728" t="s">
        <v>2677</v>
      </c>
      <c r="C3389" s="728" t="s">
        <v>2683</v>
      </c>
      <c r="D3389" s="811" t="s">
        <v>5087</v>
      </c>
      <c r="E3389" s="812" t="s">
        <v>2715</v>
      </c>
      <c r="F3389" s="728" t="s">
        <v>2678</v>
      </c>
      <c r="G3389" s="728" t="s">
        <v>3244</v>
      </c>
      <c r="H3389" s="728" t="s">
        <v>568</v>
      </c>
      <c r="I3389" s="728" t="s">
        <v>3245</v>
      </c>
      <c r="J3389" s="728" t="s">
        <v>743</v>
      </c>
      <c r="K3389" s="728" t="s">
        <v>3246</v>
      </c>
      <c r="L3389" s="729">
        <v>271.94</v>
      </c>
      <c r="M3389" s="729">
        <v>271.94</v>
      </c>
      <c r="N3389" s="728">
        <v>1</v>
      </c>
      <c r="O3389" s="813">
        <v>1</v>
      </c>
      <c r="P3389" s="729">
        <v>271.94</v>
      </c>
      <c r="Q3389" s="746">
        <v>1</v>
      </c>
      <c r="R3389" s="728">
        <v>1</v>
      </c>
      <c r="S3389" s="746">
        <v>1</v>
      </c>
      <c r="T3389" s="813">
        <v>1</v>
      </c>
      <c r="U3389" s="769">
        <v>1</v>
      </c>
    </row>
    <row r="3390" spans="1:21" ht="14.4" customHeight="1" x14ac:dyDescent="0.3">
      <c r="A3390" s="727">
        <v>32</v>
      </c>
      <c r="B3390" s="728" t="s">
        <v>2677</v>
      </c>
      <c r="C3390" s="728" t="s">
        <v>2683</v>
      </c>
      <c r="D3390" s="811" t="s">
        <v>5087</v>
      </c>
      <c r="E3390" s="812" t="s">
        <v>2715</v>
      </c>
      <c r="F3390" s="728" t="s">
        <v>2678</v>
      </c>
      <c r="G3390" s="728" t="s">
        <v>2876</v>
      </c>
      <c r="H3390" s="728" t="s">
        <v>661</v>
      </c>
      <c r="I3390" s="728" t="s">
        <v>2442</v>
      </c>
      <c r="J3390" s="728" t="s">
        <v>2443</v>
      </c>
      <c r="K3390" s="728" t="s">
        <v>2444</v>
      </c>
      <c r="L3390" s="729">
        <v>10325.280000000001</v>
      </c>
      <c r="M3390" s="729">
        <v>30975.840000000004</v>
      </c>
      <c r="N3390" s="728">
        <v>3</v>
      </c>
      <c r="O3390" s="813">
        <v>0.5</v>
      </c>
      <c r="P3390" s="729"/>
      <c r="Q3390" s="746">
        <v>0</v>
      </c>
      <c r="R3390" s="728"/>
      <c r="S3390" s="746">
        <v>0</v>
      </c>
      <c r="T3390" s="813"/>
      <c r="U3390" s="769">
        <v>0</v>
      </c>
    </row>
    <row r="3391" spans="1:21" ht="14.4" customHeight="1" x14ac:dyDescent="0.3">
      <c r="A3391" s="727">
        <v>32</v>
      </c>
      <c r="B3391" s="728" t="s">
        <v>2677</v>
      </c>
      <c r="C3391" s="728" t="s">
        <v>2683</v>
      </c>
      <c r="D3391" s="811" t="s">
        <v>5087</v>
      </c>
      <c r="E3391" s="812" t="s">
        <v>2715</v>
      </c>
      <c r="F3391" s="728" t="s">
        <v>2678</v>
      </c>
      <c r="G3391" s="728" t="s">
        <v>2876</v>
      </c>
      <c r="H3391" s="728" t="s">
        <v>568</v>
      </c>
      <c r="I3391" s="728" t="s">
        <v>2938</v>
      </c>
      <c r="J3391" s="728" t="s">
        <v>2939</v>
      </c>
      <c r="K3391" s="728" t="s">
        <v>2444</v>
      </c>
      <c r="L3391" s="729">
        <v>10325.280000000001</v>
      </c>
      <c r="M3391" s="729">
        <v>20650.560000000001</v>
      </c>
      <c r="N3391" s="728">
        <v>2</v>
      </c>
      <c r="O3391" s="813">
        <v>0.5</v>
      </c>
      <c r="P3391" s="729"/>
      <c r="Q3391" s="746">
        <v>0</v>
      </c>
      <c r="R3391" s="728"/>
      <c r="S3391" s="746">
        <v>0</v>
      </c>
      <c r="T3391" s="813"/>
      <c r="U3391" s="769">
        <v>0</v>
      </c>
    </row>
    <row r="3392" spans="1:21" ht="14.4" customHeight="1" x14ac:dyDescent="0.3">
      <c r="A3392" s="727">
        <v>32</v>
      </c>
      <c r="B3392" s="728" t="s">
        <v>2677</v>
      </c>
      <c r="C3392" s="728" t="s">
        <v>2683</v>
      </c>
      <c r="D3392" s="811" t="s">
        <v>5087</v>
      </c>
      <c r="E3392" s="812" t="s">
        <v>2715</v>
      </c>
      <c r="F3392" s="728" t="s">
        <v>2678</v>
      </c>
      <c r="G3392" s="728" t="s">
        <v>1303</v>
      </c>
      <c r="H3392" s="728" t="s">
        <v>661</v>
      </c>
      <c r="I3392" s="728" t="s">
        <v>2130</v>
      </c>
      <c r="J3392" s="728" t="s">
        <v>2131</v>
      </c>
      <c r="K3392" s="728" t="s">
        <v>2132</v>
      </c>
      <c r="L3392" s="729">
        <v>120.61</v>
      </c>
      <c r="M3392" s="729">
        <v>241.22</v>
      </c>
      <c r="N3392" s="728">
        <v>2</v>
      </c>
      <c r="O3392" s="813">
        <v>1.5</v>
      </c>
      <c r="P3392" s="729">
        <v>120.61</v>
      </c>
      <c r="Q3392" s="746">
        <v>0.5</v>
      </c>
      <c r="R3392" s="728">
        <v>1</v>
      </c>
      <c r="S3392" s="746">
        <v>0.5</v>
      </c>
      <c r="T3392" s="813">
        <v>0.5</v>
      </c>
      <c r="U3392" s="769">
        <v>0.33333333333333331</v>
      </c>
    </row>
    <row r="3393" spans="1:21" ht="14.4" customHeight="1" x14ac:dyDescent="0.3">
      <c r="A3393" s="727">
        <v>32</v>
      </c>
      <c r="B3393" s="728" t="s">
        <v>2677</v>
      </c>
      <c r="C3393" s="728" t="s">
        <v>2683</v>
      </c>
      <c r="D3393" s="811" t="s">
        <v>5087</v>
      </c>
      <c r="E3393" s="812" t="s">
        <v>2715</v>
      </c>
      <c r="F3393" s="728" t="s">
        <v>2678</v>
      </c>
      <c r="G3393" s="728" t="s">
        <v>2877</v>
      </c>
      <c r="H3393" s="728" t="s">
        <v>661</v>
      </c>
      <c r="I3393" s="728" t="s">
        <v>2357</v>
      </c>
      <c r="J3393" s="728" t="s">
        <v>1325</v>
      </c>
      <c r="K3393" s="728" t="s">
        <v>2358</v>
      </c>
      <c r="L3393" s="729">
        <v>0</v>
      </c>
      <c r="M3393" s="729">
        <v>0</v>
      </c>
      <c r="N3393" s="728">
        <v>6</v>
      </c>
      <c r="O3393" s="813">
        <v>4.5</v>
      </c>
      <c r="P3393" s="729">
        <v>0</v>
      </c>
      <c r="Q3393" s="746"/>
      <c r="R3393" s="728">
        <v>4</v>
      </c>
      <c r="S3393" s="746">
        <v>0.66666666666666663</v>
      </c>
      <c r="T3393" s="813">
        <v>2.5</v>
      </c>
      <c r="U3393" s="769">
        <v>0.55555555555555558</v>
      </c>
    </row>
    <row r="3394" spans="1:21" ht="14.4" customHeight="1" x14ac:dyDescent="0.3">
      <c r="A3394" s="727">
        <v>32</v>
      </c>
      <c r="B3394" s="728" t="s">
        <v>2677</v>
      </c>
      <c r="C3394" s="728" t="s">
        <v>2683</v>
      </c>
      <c r="D3394" s="811" t="s">
        <v>5087</v>
      </c>
      <c r="E3394" s="812" t="s">
        <v>2715</v>
      </c>
      <c r="F3394" s="728" t="s">
        <v>2678</v>
      </c>
      <c r="G3394" s="728" t="s">
        <v>2877</v>
      </c>
      <c r="H3394" s="728" t="s">
        <v>661</v>
      </c>
      <c r="I3394" s="728" t="s">
        <v>2359</v>
      </c>
      <c r="J3394" s="728" t="s">
        <v>1325</v>
      </c>
      <c r="K3394" s="728" t="s">
        <v>2360</v>
      </c>
      <c r="L3394" s="729">
        <v>0</v>
      </c>
      <c r="M3394" s="729">
        <v>0</v>
      </c>
      <c r="N3394" s="728">
        <v>1</v>
      </c>
      <c r="O3394" s="813">
        <v>1</v>
      </c>
      <c r="P3394" s="729">
        <v>0</v>
      </c>
      <c r="Q3394" s="746"/>
      <c r="R3394" s="728">
        <v>1</v>
      </c>
      <c r="S3394" s="746">
        <v>1</v>
      </c>
      <c r="T3394" s="813">
        <v>1</v>
      </c>
      <c r="U3394" s="769">
        <v>1</v>
      </c>
    </row>
    <row r="3395" spans="1:21" ht="14.4" customHeight="1" x14ac:dyDescent="0.3">
      <c r="A3395" s="727">
        <v>32</v>
      </c>
      <c r="B3395" s="728" t="s">
        <v>2677</v>
      </c>
      <c r="C3395" s="728" t="s">
        <v>2683</v>
      </c>
      <c r="D3395" s="811" t="s">
        <v>5087</v>
      </c>
      <c r="E3395" s="812" t="s">
        <v>2715</v>
      </c>
      <c r="F3395" s="728" t="s">
        <v>2678</v>
      </c>
      <c r="G3395" s="728" t="s">
        <v>2877</v>
      </c>
      <c r="H3395" s="728" t="s">
        <v>568</v>
      </c>
      <c r="I3395" s="728" t="s">
        <v>3413</v>
      </c>
      <c r="J3395" s="728" t="s">
        <v>3414</v>
      </c>
      <c r="K3395" s="728" t="s">
        <v>2358</v>
      </c>
      <c r="L3395" s="729">
        <v>0</v>
      </c>
      <c r="M3395" s="729">
        <v>0</v>
      </c>
      <c r="N3395" s="728">
        <v>1</v>
      </c>
      <c r="O3395" s="813">
        <v>0.5</v>
      </c>
      <c r="P3395" s="729"/>
      <c r="Q3395" s="746"/>
      <c r="R3395" s="728"/>
      <c r="S3395" s="746">
        <v>0</v>
      </c>
      <c r="T3395" s="813"/>
      <c r="U3395" s="769">
        <v>0</v>
      </c>
    </row>
    <row r="3396" spans="1:21" ht="14.4" customHeight="1" x14ac:dyDescent="0.3">
      <c r="A3396" s="727">
        <v>32</v>
      </c>
      <c r="B3396" s="728" t="s">
        <v>2677</v>
      </c>
      <c r="C3396" s="728" t="s">
        <v>2683</v>
      </c>
      <c r="D3396" s="811" t="s">
        <v>5087</v>
      </c>
      <c r="E3396" s="812" t="s">
        <v>2715</v>
      </c>
      <c r="F3396" s="728" t="s">
        <v>2678</v>
      </c>
      <c r="G3396" s="728" t="s">
        <v>2877</v>
      </c>
      <c r="H3396" s="728" t="s">
        <v>568</v>
      </c>
      <c r="I3396" s="728" t="s">
        <v>4685</v>
      </c>
      <c r="J3396" s="728" t="s">
        <v>2362</v>
      </c>
      <c r="K3396" s="728" t="s">
        <v>2187</v>
      </c>
      <c r="L3396" s="729">
        <v>0</v>
      </c>
      <c r="M3396" s="729">
        <v>0</v>
      </c>
      <c r="N3396" s="728">
        <v>2</v>
      </c>
      <c r="O3396" s="813">
        <v>2</v>
      </c>
      <c r="P3396" s="729">
        <v>0</v>
      </c>
      <c r="Q3396" s="746"/>
      <c r="R3396" s="728">
        <v>2</v>
      </c>
      <c r="S3396" s="746">
        <v>1</v>
      </c>
      <c r="T3396" s="813">
        <v>2</v>
      </c>
      <c r="U3396" s="769">
        <v>1</v>
      </c>
    </row>
    <row r="3397" spans="1:21" ht="14.4" customHeight="1" x14ac:dyDescent="0.3">
      <c r="A3397" s="727">
        <v>32</v>
      </c>
      <c r="B3397" s="728" t="s">
        <v>2677</v>
      </c>
      <c r="C3397" s="728" t="s">
        <v>2683</v>
      </c>
      <c r="D3397" s="811" t="s">
        <v>5087</v>
      </c>
      <c r="E3397" s="812" t="s">
        <v>2715</v>
      </c>
      <c r="F3397" s="728" t="s">
        <v>2678</v>
      </c>
      <c r="G3397" s="728" t="s">
        <v>2877</v>
      </c>
      <c r="H3397" s="728" t="s">
        <v>568</v>
      </c>
      <c r="I3397" s="728" t="s">
        <v>2361</v>
      </c>
      <c r="J3397" s="728" t="s">
        <v>2362</v>
      </c>
      <c r="K3397" s="728" t="s">
        <v>2358</v>
      </c>
      <c r="L3397" s="729">
        <v>0</v>
      </c>
      <c r="M3397" s="729">
        <v>0</v>
      </c>
      <c r="N3397" s="728">
        <v>2</v>
      </c>
      <c r="O3397" s="813">
        <v>0.5</v>
      </c>
      <c r="P3397" s="729">
        <v>0</v>
      </c>
      <c r="Q3397" s="746"/>
      <c r="R3397" s="728">
        <v>2</v>
      </c>
      <c r="S3397" s="746">
        <v>1</v>
      </c>
      <c r="T3397" s="813">
        <v>0.5</v>
      </c>
      <c r="U3397" s="769">
        <v>1</v>
      </c>
    </row>
    <row r="3398" spans="1:21" ht="14.4" customHeight="1" x14ac:dyDescent="0.3">
      <c r="A3398" s="727">
        <v>32</v>
      </c>
      <c r="B3398" s="728" t="s">
        <v>2677</v>
      </c>
      <c r="C3398" s="728" t="s">
        <v>2683</v>
      </c>
      <c r="D3398" s="811" t="s">
        <v>5087</v>
      </c>
      <c r="E3398" s="812" t="s">
        <v>2715</v>
      </c>
      <c r="F3398" s="728" t="s">
        <v>2678</v>
      </c>
      <c r="G3398" s="728" t="s">
        <v>2877</v>
      </c>
      <c r="H3398" s="728" t="s">
        <v>568</v>
      </c>
      <c r="I3398" s="728" t="s">
        <v>4584</v>
      </c>
      <c r="J3398" s="728" t="s">
        <v>2362</v>
      </c>
      <c r="K3398" s="728" t="s">
        <v>2394</v>
      </c>
      <c r="L3398" s="729">
        <v>0</v>
      </c>
      <c r="M3398" s="729">
        <v>0</v>
      </c>
      <c r="N3398" s="728">
        <v>1</v>
      </c>
      <c r="O3398" s="813">
        <v>0.5</v>
      </c>
      <c r="P3398" s="729">
        <v>0</v>
      </c>
      <c r="Q3398" s="746"/>
      <c r="R3398" s="728">
        <v>1</v>
      </c>
      <c r="S3398" s="746">
        <v>1</v>
      </c>
      <c r="T3398" s="813">
        <v>0.5</v>
      </c>
      <c r="U3398" s="769">
        <v>1</v>
      </c>
    </row>
    <row r="3399" spans="1:21" ht="14.4" customHeight="1" x14ac:dyDescent="0.3">
      <c r="A3399" s="727">
        <v>32</v>
      </c>
      <c r="B3399" s="728" t="s">
        <v>2677</v>
      </c>
      <c r="C3399" s="728" t="s">
        <v>2683</v>
      </c>
      <c r="D3399" s="811" t="s">
        <v>5087</v>
      </c>
      <c r="E3399" s="812" t="s">
        <v>2715</v>
      </c>
      <c r="F3399" s="728" t="s">
        <v>2678</v>
      </c>
      <c r="G3399" s="728" t="s">
        <v>2877</v>
      </c>
      <c r="H3399" s="728" t="s">
        <v>568</v>
      </c>
      <c r="I3399" s="728" t="s">
        <v>4994</v>
      </c>
      <c r="J3399" s="728" t="s">
        <v>2362</v>
      </c>
      <c r="K3399" s="728" t="s">
        <v>4995</v>
      </c>
      <c r="L3399" s="729">
        <v>0</v>
      </c>
      <c r="M3399" s="729">
        <v>0</v>
      </c>
      <c r="N3399" s="728">
        <v>1</v>
      </c>
      <c r="O3399" s="813">
        <v>1</v>
      </c>
      <c r="P3399" s="729">
        <v>0</v>
      </c>
      <c r="Q3399" s="746"/>
      <c r="R3399" s="728">
        <v>1</v>
      </c>
      <c r="S3399" s="746">
        <v>1</v>
      </c>
      <c r="T3399" s="813">
        <v>1</v>
      </c>
      <c r="U3399" s="769">
        <v>1</v>
      </c>
    </row>
    <row r="3400" spans="1:21" ht="14.4" customHeight="1" x14ac:dyDescent="0.3">
      <c r="A3400" s="727">
        <v>32</v>
      </c>
      <c r="B3400" s="728" t="s">
        <v>2677</v>
      </c>
      <c r="C3400" s="728" t="s">
        <v>2683</v>
      </c>
      <c r="D3400" s="811" t="s">
        <v>5087</v>
      </c>
      <c r="E3400" s="812" t="s">
        <v>2715</v>
      </c>
      <c r="F3400" s="728" t="s">
        <v>2678</v>
      </c>
      <c r="G3400" s="728" t="s">
        <v>3250</v>
      </c>
      <c r="H3400" s="728" t="s">
        <v>568</v>
      </c>
      <c r="I3400" s="728" t="s">
        <v>2264</v>
      </c>
      <c r="J3400" s="728" t="s">
        <v>2265</v>
      </c>
      <c r="K3400" s="728" t="s">
        <v>2266</v>
      </c>
      <c r="L3400" s="729">
        <v>11800.32</v>
      </c>
      <c r="M3400" s="729">
        <v>141603.84</v>
      </c>
      <c r="N3400" s="728">
        <v>12</v>
      </c>
      <c r="O3400" s="813">
        <v>3.5</v>
      </c>
      <c r="P3400" s="729">
        <v>141603.84</v>
      </c>
      <c r="Q3400" s="746">
        <v>1</v>
      </c>
      <c r="R3400" s="728">
        <v>12</v>
      </c>
      <c r="S3400" s="746">
        <v>1</v>
      </c>
      <c r="T3400" s="813">
        <v>3.5</v>
      </c>
      <c r="U3400" s="769">
        <v>1</v>
      </c>
    </row>
    <row r="3401" spans="1:21" ht="14.4" customHeight="1" x14ac:dyDescent="0.3">
      <c r="A3401" s="727">
        <v>32</v>
      </c>
      <c r="B3401" s="728" t="s">
        <v>2677</v>
      </c>
      <c r="C3401" s="728" t="s">
        <v>2683</v>
      </c>
      <c r="D3401" s="811" t="s">
        <v>5087</v>
      </c>
      <c r="E3401" s="812" t="s">
        <v>2715</v>
      </c>
      <c r="F3401" s="728" t="s">
        <v>2678</v>
      </c>
      <c r="G3401" s="728" t="s">
        <v>3251</v>
      </c>
      <c r="H3401" s="728" t="s">
        <v>568</v>
      </c>
      <c r="I3401" s="728" t="s">
        <v>4996</v>
      </c>
      <c r="J3401" s="728" t="s">
        <v>4997</v>
      </c>
      <c r="K3401" s="728" t="s">
        <v>4998</v>
      </c>
      <c r="L3401" s="729">
        <v>99.94</v>
      </c>
      <c r="M3401" s="729">
        <v>99.94</v>
      </c>
      <c r="N3401" s="728">
        <v>1</v>
      </c>
      <c r="O3401" s="813">
        <v>0.5</v>
      </c>
      <c r="P3401" s="729"/>
      <c r="Q3401" s="746">
        <v>0</v>
      </c>
      <c r="R3401" s="728"/>
      <c r="S3401" s="746">
        <v>0</v>
      </c>
      <c r="T3401" s="813"/>
      <c r="U3401" s="769">
        <v>0</v>
      </c>
    </row>
    <row r="3402" spans="1:21" ht="14.4" customHeight="1" x14ac:dyDescent="0.3">
      <c r="A3402" s="727">
        <v>32</v>
      </c>
      <c r="B3402" s="728" t="s">
        <v>2677</v>
      </c>
      <c r="C3402" s="728" t="s">
        <v>2683</v>
      </c>
      <c r="D3402" s="811" t="s">
        <v>5087</v>
      </c>
      <c r="E3402" s="812" t="s">
        <v>2715</v>
      </c>
      <c r="F3402" s="728" t="s">
        <v>2678</v>
      </c>
      <c r="G3402" s="728" t="s">
        <v>4999</v>
      </c>
      <c r="H3402" s="728" t="s">
        <v>568</v>
      </c>
      <c r="I3402" s="728" t="s">
        <v>5000</v>
      </c>
      <c r="J3402" s="728" t="s">
        <v>5001</v>
      </c>
      <c r="K3402" s="728" t="s">
        <v>5002</v>
      </c>
      <c r="L3402" s="729">
        <v>40453.94</v>
      </c>
      <c r="M3402" s="729">
        <v>121361.82</v>
      </c>
      <c r="N3402" s="728">
        <v>3</v>
      </c>
      <c r="O3402" s="813">
        <v>1</v>
      </c>
      <c r="P3402" s="729">
        <v>121361.82</v>
      </c>
      <c r="Q3402" s="746">
        <v>1</v>
      </c>
      <c r="R3402" s="728">
        <v>3</v>
      </c>
      <c r="S3402" s="746">
        <v>1</v>
      </c>
      <c r="T3402" s="813">
        <v>1</v>
      </c>
      <c r="U3402" s="769">
        <v>1</v>
      </c>
    </row>
    <row r="3403" spans="1:21" ht="14.4" customHeight="1" x14ac:dyDescent="0.3">
      <c r="A3403" s="727">
        <v>32</v>
      </c>
      <c r="B3403" s="728" t="s">
        <v>2677</v>
      </c>
      <c r="C3403" s="728" t="s">
        <v>2683</v>
      </c>
      <c r="D3403" s="811" t="s">
        <v>5087</v>
      </c>
      <c r="E3403" s="812" t="s">
        <v>2704</v>
      </c>
      <c r="F3403" s="728" t="s">
        <v>2678</v>
      </c>
      <c r="G3403" s="728" t="s">
        <v>2724</v>
      </c>
      <c r="H3403" s="728" t="s">
        <v>568</v>
      </c>
      <c r="I3403" s="728" t="s">
        <v>2785</v>
      </c>
      <c r="J3403" s="728" t="s">
        <v>2726</v>
      </c>
      <c r="K3403" s="728" t="s">
        <v>2786</v>
      </c>
      <c r="L3403" s="729">
        <v>1295.6400000000001</v>
      </c>
      <c r="M3403" s="729">
        <v>16843.32</v>
      </c>
      <c r="N3403" s="728">
        <v>13</v>
      </c>
      <c r="O3403" s="813">
        <v>8</v>
      </c>
      <c r="P3403" s="729">
        <v>12956.400000000001</v>
      </c>
      <c r="Q3403" s="746">
        <v>0.76923076923076938</v>
      </c>
      <c r="R3403" s="728">
        <v>10</v>
      </c>
      <c r="S3403" s="746">
        <v>0.76923076923076927</v>
      </c>
      <c r="T3403" s="813">
        <v>5.5</v>
      </c>
      <c r="U3403" s="769">
        <v>0.6875</v>
      </c>
    </row>
    <row r="3404" spans="1:21" ht="14.4" customHeight="1" x14ac:dyDescent="0.3">
      <c r="A3404" s="727">
        <v>32</v>
      </c>
      <c r="B3404" s="728" t="s">
        <v>2677</v>
      </c>
      <c r="C3404" s="728" t="s">
        <v>2683</v>
      </c>
      <c r="D3404" s="811" t="s">
        <v>5087</v>
      </c>
      <c r="E3404" s="812" t="s">
        <v>2704</v>
      </c>
      <c r="F3404" s="728" t="s">
        <v>2678</v>
      </c>
      <c r="G3404" s="728" t="s">
        <v>2724</v>
      </c>
      <c r="H3404" s="728" t="s">
        <v>568</v>
      </c>
      <c r="I3404" s="728" t="s">
        <v>2736</v>
      </c>
      <c r="J3404" s="728" t="s">
        <v>944</v>
      </c>
      <c r="K3404" s="728" t="s">
        <v>2737</v>
      </c>
      <c r="L3404" s="729">
        <v>462.73</v>
      </c>
      <c r="M3404" s="729">
        <v>4627.3</v>
      </c>
      <c r="N3404" s="728">
        <v>10</v>
      </c>
      <c r="O3404" s="813">
        <v>5</v>
      </c>
      <c r="P3404" s="729">
        <v>3701.84</v>
      </c>
      <c r="Q3404" s="746">
        <v>0.8</v>
      </c>
      <c r="R3404" s="728">
        <v>8</v>
      </c>
      <c r="S3404" s="746">
        <v>0.8</v>
      </c>
      <c r="T3404" s="813">
        <v>4</v>
      </c>
      <c r="U3404" s="769">
        <v>0.8</v>
      </c>
    </row>
    <row r="3405" spans="1:21" ht="14.4" customHeight="1" x14ac:dyDescent="0.3">
      <c r="A3405" s="727">
        <v>32</v>
      </c>
      <c r="B3405" s="728" t="s">
        <v>2677</v>
      </c>
      <c r="C3405" s="728" t="s">
        <v>2683</v>
      </c>
      <c r="D3405" s="811" t="s">
        <v>5087</v>
      </c>
      <c r="E3405" s="812" t="s">
        <v>2704</v>
      </c>
      <c r="F3405" s="728" t="s">
        <v>2678</v>
      </c>
      <c r="G3405" s="728" t="s">
        <v>2724</v>
      </c>
      <c r="H3405" s="728" t="s">
        <v>568</v>
      </c>
      <c r="I3405" s="728" t="s">
        <v>2787</v>
      </c>
      <c r="J3405" s="728" t="s">
        <v>942</v>
      </c>
      <c r="K3405" s="728" t="s">
        <v>2727</v>
      </c>
      <c r="L3405" s="729">
        <v>263.26</v>
      </c>
      <c r="M3405" s="729">
        <v>526.52</v>
      </c>
      <c r="N3405" s="728">
        <v>2</v>
      </c>
      <c r="O3405" s="813">
        <v>0.5</v>
      </c>
      <c r="P3405" s="729"/>
      <c r="Q3405" s="746">
        <v>0</v>
      </c>
      <c r="R3405" s="728"/>
      <c r="S3405" s="746">
        <v>0</v>
      </c>
      <c r="T3405" s="813"/>
      <c r="U3405" s="769">
        <v>0</v>
      </c>
    </row>
    <row r="3406" spans="1:21" ht="14.4" customHeight="1" x14ac:dyDescent="0.3">
      <c r="A3406" s="727">
        <v>32</v>
      </c>
      <c r="B3406" s="728" t="s">
        <v>2677</v>
      </c>
      <c r="C3406" s="728" t="s">
        <v>2683</v>
      </c>
      <c r="D3406" s="811" t="s">
        <v>5087</v>
      </c>
      <c r="E3406" s="812" t="s">
        <v>2704</v>
      </c>
      <c r="F3406" s="728" t="s">
        <v>2678</v>
      </c>
      <c r="G3406" s="728" t="s">
        <v>2724</v>
      </c>
      <c r="H3406" s="728" t="s">
        <v>568</v>
      </c>
      <c r="I3406" s="728" t="s">
        <v>2878</v>
      </c>
      <c r="J3406" s="728" t="s">
        <v>944</v>
      </c>
      <c r="K3406" s="728" t="s">
        <v>2879</v>
      </c>
      <c r="L3406" s="729">
        <v>0</v>
      </c>
      <c r="M3406" s="729">
        <v>0</v>
      </c>
      <c r="N3406" s="728">
        <v>12</v>
      </c>
      <c r="O3406" s="813">
        <v>5</v>
      </c>
      <c r="P3406" s="729">
        <v>0</v>
      </c>
      <c r="Q3406" s="746"/>
      <c r="R3406" s="728">
        <v>7</v>
      </c>
      <c r="S3406" s="746">
        <v>0.58333333333333337</v>
      </c>
      <c r="T3406" s="813">
        <v>2.5</v>
      </c>
      <c r="U3406" s="769">
        <v>0.5</v>
      </c>
    </row>
    <row r="3407" spans="1:21" ht="14.4" customHeight="1" x14ac:dyDescent="0.3">
      <c r="A3407" s="727">
        <v>32</v>
      </c>
      <c r="B3407" s="728" t="s">
        <v>2677</v>
      </c>
      <c r="C3407" s="728" t="s">
        <v>2683</v>
      </c>
      <c r="D3407" s="811" t="s">
        <v>5087</v>
      </c>
      <c r="E3407" s="812" t="s">
        <v>2704</v>
      </c>
      <c r="F3407" s="728" t="s">
        <v>2678</v>
      </c>
      <c r="G3407" s="728" t="s">
        <v>2954</v>
      </c>
      <c r="H3407" s="728" t="s">
        <v>568</v>
      </c>
      <c r="I3407" s="728" t="s">
        <v>2955</v>
      </c>
      <c r="J3407" s="728" t="s">
        <v>1253</v>
      </c>
      <c r="K3407" s="728" t="s">
        <v>2956</v>
      </c>
      <c r="L3407" s="729">
        <v>385.3</v>
      </c>
      <c r="M3407" s="729">
        <v>770.6</v>
      </c>
      <c r="N3407" s="728">
        <v>2</v>
      </c>
      <c r="O3407" s="813">
        <v>0.5</v>
      </c>
      <c r="P3407" s="729">
        <v>770.6</v>
      </c>
      <c r="Q3407" s="746">
        <v>1</v>
      </c>
      <c r="R3407" s="728">
        <v>2</v>
      </c>
      <c r="S3407" s="746">
        <v>1</v>
      </c>
      <c r="T3407" s="813">
        <v>0.5</v>
      </c>
      <c r="U3407" s="769">
        <v>1</v>
      </c>
    </row>
    <row r="3408" spans="1:21" ht="14.4" customHeight="1" x14ac:dyDescent="0.3">
      <c r="A3408" s="727">
        <v>32</v>
      </c>
      <c r="B3408" s="728" t="s">
        <v>2677</v>
      </c>
      <c r="C3408" s="728" t="s">
        <v>2683</v>
      </c>
      <c r="D3408" s="811" t="s">
        <v>5087</v>
      </c>
      <c r="E3408" s="812" t="s">
        <v>2704</v>
      </c>
      <c r="F3408" s="728" t="s">
        <v>2678</v>
      </c>
      <c r="G3408" s="728" t="s">
        <v>2728</v>
      </c>
      <c r="H3408" s="728" t="s">
        <v>568</v>
      </c>
      <c r="I3408" s="728" t="s">
        <v>3034</v>
      </c>
      <c r="J3408" s="728" t="s">
        <v>1100</v>
      </c>
      <c r="K3408" s="728" t="s">
        <v>2761</v>
      </c>
      <c r="L3408" s="729">
        <v>0</v>
      </c>
      <c r="M3408" s="729">
        <v>0</v>
      </c>
      <c r="N3408" s="728">
        <v>1</v>
      </c>
      <c r="O3408" s="813">
        <v>0.5</v>
      </c>
      <c r="P3408" s="729">
        <v>0</v>
      </c>
      <c r="Q3408" s="746"/>
      <c r="R3408" s="728">
        <v>1</v>
      </c>
      <c r="S3408" s="746">
        <v>1</v>
      </c>
      <c r="T3408" s="813">
        <v>0.5</v>
      </c>
      <c r="U3408" s="769">
        <v>1</v>
      </c>
    </row>
    <row r="3409" spans="1:21" ht="14.4" customHeight="1" x14ac:dyDescent="0.3">
      <c r="A3409" s="727">
        <v>32</v>
      </c>
      <c r="B3409" s="728" t="s">
        <v>2677</v>
      </c>
      <c r="C3409" s="728" t="s">
        <v>2683</v>
      </c>
      <c r="D3409" s="811" t="s">
        <v>5087</v>
      </c>
      <c r="E3409" s="812" t="s">
        <v>2704</v>
      </c>
      <c r="F3409" s="728" t="s">
        <v>2678</v>
      </c>
      <c r="G3409" s="728" t="s">
        <v>2728</v>
      </c>
      <c r="H3409" s="728" t="s">
        <v>568</v>
      </c>
      <c r="I3409" s="728" t="s">
        <v>2880</v>
      </c>
      <c r="J3409" s="728" t="s">
        <v>1102</v>
      </c>
      <c r="K3409" s="728" t="s">
        <v>2881</v>
      </c>
      <c r="L3409" s="729">
        <v>0</v>
      </c>
      <c r="M3409" s="729">
        <v>0</v>
      </c>
      <c r="N3409" s="728">
        <v>2</v>
      </c>
      <c r="O3409" s="813">
        <v>1</v>
      </c>
      <c r="P3409" s="729">
        <v>0</v>
      </c>
      <c r="Q3409" s="746"/>
      <c r="R3409" s="728">
        <v>2</v>
      </c>
      <c r="S3409" s="746">
        <v>1</v>
      </c>
      <c r="T3409" s="813">
        <v>1</v>
      </c>
      <c r="U3409" s="769">
        <v>1</v>
      </c>
    </row>
    <row r="3410" spans="1:21" ht="14.4" customHeight="1" x14ac:dyDescent="0.3">
      <c r="A3410" s="727">
        <v>32</v>
      </c>
      <c r="B3410" s="728" t="s">
        <v>2677</v>
      </c>
      <c r="C3410" s="728" t="s">
        <v>2683</v>
      </c>
      <c r="D3410" s="811" t="s">
        <v>5087</v>
      </c>
      <c r="E3410" s="812" t="s">
        <v>2704</v>
      </c>
      <c r="F3410" s="728" t="s">
        <v>2678</v>
      </c>
      <c r="G3410" s="728" t="s">
        <v>2728</v>
      </c>
      <c r="H3410" s="728" t="s">
        <v>568</v>
      </c>
      <c r="I3410" s="728" t="s">
        <v>2302</v>
      </c>
      <c r="J3410" s="728" t="s">
        <v>1100</v>
      </c>
      <c r="K3410" s="728" t="s">
        <v>2303</v>
      </c>
      <c r="L3410" s="729">
        <v>36.270000000000003</v>
      </c>
      <c r="M3410" s="729">
        <v>36.270000000000003</v>
      </c>
      <c r="N3410" s="728">
        <v>1</v>
      </c>
      <c r="O3410" s="813">
        <v>0.5</v>
      </c>
      <c r="P3410" s="729">
        <v>36.270000000000003</v>
      </c>
      <c r="Q3410" s="746">
        <v>1</v>
      </c>
      <c r="R3410" s="728">
        <v>1</v>
      </c>
      <c r="S3410" s="746">
        <v>1</v>
      </c>
      <c r="T3410" s="813">
        <v>0.5</v>
      </c>
      <c r="U3410" s="769">
        <v>1</v>
      </c>
    </row>
    <row r="3411" spans="1:21" ht="14.4" customHeight="1" x14ac:dyDescent="0.3">
      <c r="A3411" s="727">
        <v>32</v>
      </c>
      <c r="B3411" s="728" t="s">
        <v>2677</v>
      </c>
      <c r="C3411" s="728" t="s">
        <v>2683</v>
      </c>
      <c r="D3411" s="811" t="s">
        <v>5087</v>
      </c>
      <c r="E3411" s="812" t="s">
        <v>2704</v>
      </c>
      <c r="F3411" s="728" t="s">
        <v>2678</v>
      </c>
      <c r="G3411" s="728" t="s">
        <v>2728</v>
      </c>
      <c r="H3411" s="728" t="s">
        <v>568</v>
      </c>
      <c r="I3411" s="728" t="s">
        <v>2738</v>
      </c>
      <c r="J3411" s="728" t="s">
        <v>1102</v>
      </c>
      <c r="K3411" s="728" t="s">
        <v>2739</v>
      </c>
      <c r="L3411" s="729">
        <v>121.75</v>
      </c>
      <c r="M3411" s="729">
        <v>730.5</v>
      </c>
      <c r="N3411" s="728">
        <v>6</v>
      </c>
      <c r="O3411" s="813">
        <v>4</v>
      </c>
      <c r="P3411" s="729">
        <v>608.75</v>
      </c>
      <c r="Q3411" s="746">
        <v>0.83333333333333337</v>
      </c>
      <c r="R3411" s="728">
        <v>5</v>
      </c>
      <c r="S3411" s="746">
        <v>0.83333333333333337</v>
      </c>
      <c r="T3411" s="813">
        <v>3.5</v>
      </c>
      <c r="U3411" s="769">
        <v>0.875</v>
      </c>
    </row>
    <row r="3412" spans="1:21" ht="14.4" customHeight="1" x14ac:dyDescent="0.3">
      <c r="A3412" s="727">
        <v>32</v>
      </c>
      <c r="B3412" s="728" t="s">
        <v>2677</v>
      </c>
      <c r="C3412" s="728" t="s">
        <v>2683</v>
      </c>
      <c r="D3412" s="811" t="s">
        <v>5087</v>
      </c>
      <c r="E3412" s="812" t="s">
        <v>2704</v>
      </c>
      <c r="F3412" s="728" t="s">
        <v>2678</v>
      </c>
      <c r="G3412" s="728" t="s">
        <v>2728</v>
      </c>
      <c r="H3412" s="728" t="s">
        <v>568</v>
      </c>
      <c r="I3412" s="728" t="s">
        <v>3440</v>
      </c>
      <c r="J3412" s="728" t="s">
        <v>1100</v>
      </c>
      <c r="K3412" s="728" t="s">
        <v>2303</v>
      </c>
      <c r="L3412" s="729">
        <v>36.270000000000003</v>
      </c>
      <c r="M3412" s="729">
        <v>108.81</v>
      </c>
      <c r="N3412" s="728">
        <v>3</v>
      </c>
      <c r="O3412" s="813">
        <v>1.5</v>
      </c>
      <c r="P3412" s="729">
        <v>36.270000000000003</v>
      </c>
      <c r="Q3412" s="746">
        <v>0.33333333333333337</v>
      </c>
      <c r="R3412" s="728">
        <v>1</v>
      </c>
      <c r="S3412" s="746">
        <v>0.33333333333333331</v>
      </c>
      <c r="T3412" s="813">
        <v>1</v>
      </c>
      <c r="U3412" s="769">
        <v>0.66666666666666663</v>
      </c>
    </row>
    <row r="3413" spans="1:21" ht="14.4" customHeight="1" x14ac:dyDescent="0.3">
      <c r="A3413" s="727">
        <v>32</v>
      </c>
      <c r="B3413" s="728" t="s">
        <v>2677</v>
      </c>
      <c r="C3413" s="728" t="s">
        <v>2683</v>
      </c>
      <c r="D3413" s="811" t="s">
        <v>5087</v>
      </c>
      <c r="E3413" s="812" t="s">
        <v>2704</v>
      </c>
      <c r="F3413" s="728" t="s">
        <v>2678</v>
      </c>
      <c r="G3413" s="728" t="s">
        <v>2788</v>
      </c>
      <c r="H3413" s="728" t="s">
        <v>568</v>
      </c>
      <c r="I3413" s="728" t="s">
        <v>5003</v>
      </c>
      <c r="J3413" s="728" t="s">
        <v>5004</v>
      </c>
      <c r="K3413" s="728" t="s">
        <v>2914</v>
      </c>
      <c r="L3413" s="729">
        <v>93.27</v>
      </c>
      <c r="M3413" s="729">
        <v>93.27</v>
      </c>
      <c r="N3413" s="728">
        <v>1</v>
      </c>
      <c r="O3413" s="813">
        <v>0.5</v>
      </c>
      <c r="P3413" s="729"/>
      <c r="Q3413" s="746">
        <v>0</v>
      </c>
      <c r="R3413" s="728"/>
      <c r="S3413" s="746">
        <v>0</v>
      </c>
      <c r="T3413" s="813"/>
      <c r="U3413" s="769">
        <v>0</v>
      </c>
    </row>
    <row r="3414" spans="1:21" ht="14.4" customHeight="1" x14ac:dyDescent="0.3">
      <c r="A3414" s="727">
        <v>32</v>
      </c>
      <c r="B3414" s="728" t="s">
        <v>2677</v>
      </c>
      <c r="C3414" s="728" t="s">
        <v>2683</v>
      </c>
      <c r="D3414" s="811" t="s">
        <v>5087</v>
      </c>
      <c r="E3414" s="812" t="s">
        <v>2704</v>
      </c>
      <c r="F3414" s="728" t="s">
        <v>2678</v>
      </c>
      <c r="G3414" s="728" t="s">
        <v>2788</v>
      </c>
      <c r="H3414" s="728" t="s">
        <v>568</v>
      </c>
      <c r="I3414" s="728" t="s">
        <v>5005</v>
      </c>
      <c r="J3414" s="728" t="s">
        <v>670</v>
      </c>
      <c r="K3414" s="728" t="s">
        <v>4129</v>
      </c>
      <c r="L3414" s="729">
        <v>0</v>
      </c>
      <c r="M3414" s="729">
        <v>0</v>
      </c>
      <c r="N3414" s="728">
        <v>1</v>
      </c>
      <c r="O3414" s="813">
        <v>0.5</v>
      </c>
      <c r="P3414" s="729"/>
      <c r="Q3414" s="746"/>
      <c r="R3414" s="728"/>
      <c r="S3414" s="746">
        <v>0</v>
      </c>
      <c r="T3414" s="813"/>
      <c r="U3414" s="769">
        <v>0</v>
      </c>
    </row>
    <row r="3415" spans="1:21" ht="14.4" customHeight="1" x14ac:dyDescent="0.3">
      <c r="A3415" s="727">
        <v>32</v>
      </c>
      <c r="B3415" s="728" t="s">
        <v>2677</v>
      </c>
      <c r="C3415" s="728" t="s">
        <v>2683</v>
      </c>
      <c r="D3415" s="811" t="s">
        <v>5087</v>
      </c>
      <c r="E3415" s="812" t="s">
        <v>2704</v>
      </c>
      <c r="F3415" s="728" t="s">
        <v>2678</v>
      </c>
      <c r="G3415" s="728" t="s">
        <v>2742</v>
      </c>
      <c r="H3415" s="728" t="s">
        <v>568</v>
      </c>
      <c r="I3415" s="728" t="s">
        <v>2743</v>
      </c>
      <c r="J3415" s="728" t="s">
        <v>692</v>
      </c>
      <c r="K3415" s="728" t="s">
        <v>2744</v>
      </c>
      <c r="L3415" s="729">
        <v>154.36000000000001</v>
      </c>
      <c r="M3415" s="729">
        <v>1852.3200000000004</v>
      </c>
      <c r="N3415" s="728">
        <v>12</v>
      </c>
      <c r="O3415" s="813">
        <v>4.5</v>
      </c>
      <c r="P3415" s="729">
        <v>1543.6000000000004</v>
      </c>
      <c r="Q3415" s="746">
        <v>0.83333333333333337</v>
      </c>
      <c r="R3415" s="728">
        <v>10</v>
      </c>
      <c r="S3415" s="746">
        <v>0.83333333333333337</v>
      </c>
      <c r="T3415" s="813">
        <v>3</v>
      </c>
      <c r="U3415" s="769">
        <v>0.66666666666666663</v>
      </c>
    </row>
    <row r="3416" spans="1:21" ht="14.4" customHeight="1" x14ac:dyDescent="0.3">
      <c r="A3416" s="727">
        <v>32</v>
      </c>
      <c r="B3416" s="728" t="s">
        <v>2677</v>
      </c>
      <c r="C3416" s="728" t="s">
        <v>2683</v>
      </c>
      <c r="D3416" s="811" t="s">
        <v>5087</v>
      </c>
      <c r="E3416" s="812" t="s">
        <v>2704</v>
      </c>
      <c r="F3416" s="728" t="s">
        <v>2678</v>
      </c>
      <c r="G3416" s="728" t="s">
        <v>2742</v>
      </c>
      <c r="H3416" s="728" t="s">
        <v>568</v>
      </c>
      <c r="I3416" s="728" t="s">
        <v>2793</v>
      </c>
      <c r="J3416" s="728" t="s">
        <v>692</v>
      </c>
      <c r="K3416" s="728" t="s">
        <v>2219</v>
      </c>
      <c r="L3416" s="729">
        <v>154.36000000000001</v>
      </c>
      <c r="M3416" s="729">
        <v>308.72000000000003</v>
      </c>
      <c r="N3416" s="728">
        <v>2</v>
      </c>
      <c r="O3416" s="813">
        <v>1.5</v>
      </c>
      <c r="P3416" s="729">
        <v>154.36000000000001</v>
      </c>
      <c r="Q3416" s="746">
        <v>0.5</v>
      </c>
      <c r="R3416" s="728">
        <v>1</v>
      </c>
      <c r="S3416" s="746">
        <v>0.5</v>
      </c>
      <c r="T3416" s="813">
        <v>0.5</v>
      </c>
      <c r="U3416" s="769">
        <v>0.33333333333333331</v>
      </c>
    </row>
    <row r="3417" spans="1:21" ht="14.4" customHeight="1" x14ac:dyDescent="0.3">
      <c r="A3417" s="727">
        <v>32</v>
      </c>
      <c r="B3417" s="728" t="s">
        <v>2677</v>
      </c>
      <c r="C3417" s="728" t="s">
        <v>2683</v>
      </c>
      <c r="D3417" s="811" t="s">
        <v>5087</v>
      </c>
      <c r="E3417" s="812" t="s">
        <v>2704</v>
      </c>
      <c r="F3417" s="728" t="s">
        <v>2678</v>
      </c>
      <c r="G3417" s="728" t="s">
        <v>2742</v>
      </c>
      <c r="H3417" s="728" t="s">
        <v>568</v>
      </c>
      <c r="I3417" s="728" t="s">
        <v>4693</v>
      </c>
      <c r="J3417" s="728" t="s">
        <v>692</v>
      </c>
      <c r="K3417" s="728" t="s">
        <v>2219</v>
      </c>
      <c r="L3417" s="729">
        <v>0</v>
      </c>
      <c r="M3417" s="729">
        <v>0</v>
      </c>
      <c r="N3417" s="728">
        <v>1</v>
      </c>
      <c r="O3417" s="813">
        <v>1</v>
      </c>
      <c r="P3417" s="729">
        <v>0</v>
      </c>
      <c r="Q3417" s="746"/>
      <c r="R3417" s="728">
        <v>1</v>
      </c>
      <c r="S3417" s="746">
        <v>1</v>
      </c>
      <c r="T3417" s="813">
        <v>1</v>
      </c>
      <c r="U3417" s="769">
        <v>1</v>
      </c>
    </row>
    <row r="3418" spans="1:21" ht="14.4" customHeight="1" x14ac:dyDescent="0.3">
      <c r="A3418" s="727">
        <v>32</v>
      </c>
      <c r="B3418" s="728" t="s">
        <v>2677</v>
      </c>
      <c r="C3418" s="728" t="s">
        <v>2683</v>
      </c>
      <c r="D3418" s="811" t="s">
        <v>5087</v>
      </c>
      <c r="E3418" s="812" t="s">
        <v>2704</v>
      </c>
      <c r="F3418" s="728" t="s">
        <v>2678</v>
      </c>
      <c r="G3418" s="728" t="s">
        <v>3446</v>
      </c>
      <c r="H3418" s="728" t="s">
        <v>568</v>
      </c>
      <c r="I3418" s="728" t="s">
        <v>3447</v>
      </c>
      <c r="J3418" s="728" t="s">
        <v>3448</v>
      </c>
      <c r="K3418" s="728" t="s">
        <v>3449</v>
      </c>
      <c r="L3418" s="729">
        <v>9989.3700000000008</v>
      </c>
      <c r="M3418" s="729">
        <v>59936.22</v>
      </c>
      <c r="N3418" s="728">
        <v>6</v>
      </c>
      <c r="O3418" s="813">
        <v>1.5</v>
      </c>
      <c r="P3418" s="729">
        <v>39957.480000000003</v>
      </c>
      <c r="Q3418" s="746">
        <v>0.66666666666666674</v>
      </c>
      <c r="R3418" s="728">
        <v>4</v>
      </c>
      <c r="S3418" s="746">
        <v>0.66666666666666663</v>
      </c>
      <c r="T3418" s="813">
        <v>1</v>
      </c>
      <c r="U3418" s="769">
        <v>0.66666666666666663</v>
      </c>
    </row>
    <row r="3419" spans="1:21" ht="14.4" customHeight="1" x14ac:dyDescent="0.3">
      <c r="A3419" s="727">
        <v>32</v>
      </c>
      <c r="B3419" s="728" t="s">
        <v>2677</v>
      </c>
      <c r="C3419" s="728" t="s">
        <v>2683</v>
      </c>
      <c r="D3419" s="811" t="s">
        <v>5087</v>
      </c>
      <c r="E3419" s="812" t="s">
        <v>2704</v>
      </c>
      <c r="F3419" s="728" t="s">
        <v>2678</v>
      </c>
      <c r="G3419" s="728" t="s">
        <v>3446</v>
      </c>
      <c r="H3419" s="728" t="s">
        <v>568</v>
      </c>
      <c r="I3419" s="728" t="s">
        <v>3450</v>
      </c>
      <c r="J3419" s="728" t="s">
        <v>3448</v>
      </c>
      <c r="K3419" s="728" t="s">
        <v>3449</v>
      </c>
      <c r="L3419" s="729">
        <v>9989.3700000000008</v>
      </c>
      <c r="M3419" s="729">
        <v>39957.480000000003</v>
      </c>
      <c r="N3419" s="728">
        <v>4</v>
      </c>
      <c r="O3419" s="813">
        <v>1</v>
      </c>
      <c r="P3419" s="729">
        <v>39957.480000000003</v>
      </c>
      <c r="Q3419" s="746">
        <v>1</v>
      </c>
      <c r="R3419" s="728">
        <v>4</v>
      </c>
      <c r="S3419" s="746">
        <v>1</v>
      </c>
      <c r="T3419" s="813">
        <v>1</v>
      </c>
      <c r="U3419" s="769">
        <v>1</v>
      </c>
    </row>
    <row r="3420" spans="1:21" ht="14.4" customHeight="1" x14ac:dyDescent="0.3">
      <c r="A3420" s="727">
        <v>32</v>
      </c>
      <c r="B3420" s="728" t="s">
        <v>2677</v>
      </c>
      <c r="C3420" s="728" t="s">
        <v>2683</v>
      </c>
      <c r="D3420" s="811" t="s">
        <v>5087</v>
      </c>
      <c r="E3420" s="812" t="s">
        <v>2704</v>
      </c>
      <c r="F3420" s="728" t="s">
        <v>2678</v>
      </c>
      <c r="G3420" s="728" t="s">
        <v>3127</v>
      </c>
      <c r="H3420" s="728" t="s">
        <v>568</v>
      </c>
      <c r="I3420" s="728" t="s">
        <v>3128</v>
      </c>
      <c r="J3420" s="728" t="s">
        <v>700</v>
      </c>
      <c r="K3420" s="728" t="s">
        <v>3129</v>
      </c>
      <c r="L3420" s="729">
        <v>47.41</v>
      </c>
      <c r="M3420" s="729">
        <v>94.82</v>
      </c>
      <c r="N3420" s="728">
        <v>2</v>
      </c>
      <c r="O3420" s="813">
        <v>1</v>
      </c>
      <c r="P3420" s="729">
        <v>94.82</v>
      </c>
      <c r="Q3420" s="746">
        <v>1</v>
      </c>
      <c r="R3420" s="728">
        <v>2</v>
      </c>
      <c r="S3420" s="746">
        <v>1</v>
      </c>
      <c r="T3420" s="813">
        <v>1</v>
      </c>
      <c r="U3420" s="769">
        <v>1</v>
      </c>
    </row>
    <row r="3421" spans="1:21" ht="14.4" customHeight="1" x14ac:dyDescent="0.3">
      <c r="A3421" s="727">
        <v>32</v>
      </c>
      <c r="B3421" s="728" t="s">
        <v>2677</v>
      </c>
      <c r="C3421" s="728" t="s">
        <v>2683</v>
      </c>
      <c r="D3421" s="811" t="s">
        <v>5087</v>
      </c>
      <c r="E3421" s="812" t="s">
        <v>2704</v>
      </c>
      <c r="F3421" s="728" t="s">
        <v>2678</v>
      </c>
      <c r="G3421" s="728" t="s">
        <v>3127</v>
      </c>
      <c r="H3421" s="728" t="s">
        <v>568</v>
      </c>
      <c r="I3421" s="728" t="s">
        <v>3128</v>
      </c>
      <c r="J3421" s="728" t="s">
        <v>700</v>
      </c>
      <c r="K3421" s="728" t="s">
        <v>3129</v>
      </c>
      <c r="L3421" s="729">
        <v>46.03</v>
      </c>
      <c r="M3421" s="729">
        <v>46.03</v>
      </c>
      <c r="N3421" s="728">
        <v>1</v>
      </c>
      <c r="O3421" s="813">
        <v>1</v>
      </c>
      <c r="P3421" s="729">
        <v>46.03</v>
      </c>
      <c r="Q3421" s="746">
        <v>1</v>
      </c>
      <c r="R3421" s="728">
        <v>1</v>
      </c>
      <c r="S3421" s="746">
        <v>1</v>
      </c>
      <c r="T3421" s="813">
        <v>1</v>
      </c>
      <c r="U3421" s="769">
        <v>1</v>
      </c>
    </row>
    <row r="3422" spans="1:21" ht="14.4" customHeight="1" x14ac:dyDescent="0.3">
      <c r="A3422" s="727">
        <v>32</v>
      </c>
      <c r="B3422" s="728" t="s">
        <v>2677</v>
      </c>
      <c r="C3422" s="728" t="s">
        <v>2683</v>
      </c>
      <c r="D3422" s="811" t="s">
        <v>5087</v>
      </c>
      <c r="E3422" s="812" t="s">
        <v>2704</v>
      </c>
      <c r="F3422" s="728" t="s">
        <v>2678</v>
      </c>
      <c r="G3422" s="728" t="s">
        <v>3130</v>
      </c>
      <c r="H3422" s="728" t="s">
        <v>661</v>
      </c>
      <c r="I3422" s="728" t="s">
        <v>3931</v>
      </c>
      <c r="J3422" s="728" t="s">
        <v>1754</v>
      </c>
      <c r="K3422" s="728" t="s">
        <v>2165</v>
      </c>
      <c r="L3422" s="729">
        <v>105.32</v>
      </c>
      <c r="M3422" s="729">
        <v>105.32</v>
      </c>
      <c r="N3422" s="728">
        <v>1</v>
      </c>
      <c r="O3422" s="813">
        <v>0.5</v>
      </c>
      <c r="P3422" s="729">
        <v>105.32</v>
      </c>
      <c r="Q3422" s="746">
        <v>1</v>
      </c>
      <c r="R3422" s="728">
        <v>1</v>
      </c>
      <c r="S3422" s="746">
        <v>1</v>
      </c>
      <c r="T3422" s="813">
        <v>0.5</v>
      </c>
      <c r="U3422" s="769">
        <v>1</v>
      </c>
    </row>
    <row r="3423" spans="1:21" ht="14.4" customHeight="1" x14ac:dyDescent="0.3">
      <c r="A3423" s="727">
        <v>32</v>
      </c>
      <c r="B3423" s="728" t="s">
        <v>2677</v>
      </c>
      <c r="C3423" s="728" t="s">
        <v>2683</v>
      </c>
      <c r="D3423" s="811" t="s">
        <v>5087</v>
      </c>
      <c r="E3423" s="812" t="s">
        <v>2704</v>
      </c>
      <c r="F3423" s="728" t="s">
        <v>2678</v>
      </c>
      <c r="G3423" s="728" t="s">
        <v>3130</v>
      </c>
      <c r="H3423" s="728" t="s">
        <v>661</v>
      </c>
      <c r="I3423" s="728" t="s">
        <v>2491</v>
      </c>
      <c r="J3423" s="728" t="s">
        <v>1754</v>
      </c>
      <c r="K3423" s="728" t="s">
        <v>2163</v>
      </c>
      <c r="L3423" s="729">
        <v>35.11</v>
      </c>
      <c r="M3423" s="729">
        <v>35.11</v>
      </c>
      <c r="N3423" s="728">
        <v>1</v>
      </c>
      <c r="O3423" s="813">
        <v>1</v>
      </c>
      <c r="P3423" s="729">
        <v>35.11</v>
      </c>
      <c r="Q3423" s="746">
        <v>1</v>
      </c>
      <c r="R3423" s="728">
        <v>1</v>
      </c>
      <c r="S3423" s="746">
        <v>1</v>
      </c>
      <c r="T3423" s="813">
        <v>1</v>
      </c>
      <c r="U3423" s="769">
        <v>1</v>
      </c>
    </row>
    <row r="3424" spans="1:21" ht="14.4" customHeight="1" x14ac:dyDescent="0.3">
      <c r="A3424" s="727">
        <v>32</v>
      </c>
      <c r="B3424" s="728" t="s">
        <v>2677</v>
      </c>
      <c r="C3424" s="728" t="s">
        <v>2683</v>
      </c>
      <c r="D3424" s="811" t="s">
        <v>5087</v>
      </c>
      <c r="E3424" s="812" t="s">
        <v>2704</v>
      </c>
      <c r="F3424" s="728" t="s">
        <v>2678</v>
      </c>
      <c r="G3424" s="728" t="s">
        <v>2940</v>
      </c>
      <c r="H3424" s="728" t="s">
        <v>568</v>
      </c>
      <c r="I3424" s="728" t="s">
        <v>3040</v>
      </c>
      <c r="J3424" s="728" t="s">
        <v>2942</v>
      </c>
      <c r="K3424" s="728" t="s">
        <v>2943</v>
      </c>
      <c r="L3424" s="729">
        <v>0</v>
      </c>
      <c r="M3424" s="729">
        <v>0</v>
      </c>
      <c r="N3424" s="728">
        <v>1</v>
      </c>
      <c r="O3424" s="813">
        <v>0.5</v>
      </c>
      <c r="P3424" s="729"/>
      <c r="Q3424" s="746"/>
      <c r="R3424" s="728"/>
      <c r="S3424" s="746">
        <v>0</v>
      </c>
      <c r="T3424" s="813"/>
      <c r="U3424" s="769">
        <v>0</v>
      </c>
    </row>
    <row r="3425" spans="1:21" ht="14.4" customHeight="1" x14ac:dyDescent="0.3">
      <c r="A3425" s="727">
        <v>32</v>
      </c>
      <c r="B3425" s="728" t="s">
        <v>2677</v>
      </c>
      <c r="C3425" s="728" t="s">
        <v>2683</v>
      </c>
      <c r="D3425" s="811" t="s">
        <v>5087</v>
      </c>
      <c r="E3425" s="812" t="s">
        <v>2704</v>
      </c>
      <c r="F3425" s="728" t="s">
        <v>2678</v>
      </c>
      <c r="G3425" s="728" t="s">
        <v>2940</v>
      </c>
      <c r="H3425" s="728" t="s">
        <v>568</v>
      </c>
      <c r="I3425" s="728" t="s">
        <v>4694</v>
      </c>
      <c r="J3425" s="728" t="s">
        <v>2942</v>
      </c>
      <c r="K3425" s="728" t="s">
        <v>2943</v>
      </c>
      <c r="L3425" s="729">
        <v>0</v>
      </c>
      <c r="M3425" s="729">
        <v>0</v>
      </c>
      <c r="N3425" s="728">
        <v>1</v>
      </c>
      <c r="O3425" s="813">
        <v>1</v>
      </c>
      <c r="P3425" s="729"/>
      <c r="Q3425" s="746"/>
      <c r="R3425" s="728"/>
      <c r="S3425" s="746">
        <v>0</v>
      </c>
      <c r="T3425" s="813"/>
      <c r="U3425" s="769">
        <v>0</v>
      </c>
    </row>
    <row r="3426" spans="1:21" ht="14.4" customHeight="1" x14ac:dyDescent="0.3">
      <c r="A3426" s="727">
        <v>32</v>
      </c>
      <c r="B3426" s="728" t="s">
        <v>2677</v>
      </c>
      <c r="C3426" s="728" t="s">
        <v>2683</v>
      </c>
      <c r="D3426" s="811" t="s">
        <v>5087</v>
      </c>
      <c r="E3426" s="812" t="s">
        <v>2704</v>
      </c>
      <c r="F3426" s="728" t="s">
        <v>2678</v>
      </c>
      <c r="G3426" s="728" t="s">
        <v>2746</v>
      </c>
      <c r="H3426" s="728" t="s">
        <v>568</v>
      </c>
      <c r="I3426" s="728" t="s">
        <v>2230</v>
      </c>
      <c r="J3426" s="728" t="s">
        <v>2231</v>
      </c>
      <c r="K3426" s="728" t="s">
        <v>2232</v>
      </c>
      <c r="L3426" s="729">
        <v>170.52</v>
      </c>
      <c r="M3426" s="729">
        <v>511.56000000000006</v>
      </c>
      <c r="N3426" s="728">
        <v>3</v>
      </c>
      <c r="O3426" s="813">
        <v>2.5</v>
      </c>
      <c r="P3426" s="729">
        <v>341.04</v>
      </c>
      <c r="Q3426" s="746">
        <v>0.66666666666666663</v>
      </c>
      <c r="R3426" s="728">
        <v>2</v>
      </c>
      <c r="S3426" s="746">
        <v>0.66666666666666663</v>
      </c>
      <c r="T3426" s="813">
        <v>1.5</v>
      </c>
      <c r="U3426" s="769">
        <v>0.6</v>
      </c>
    </row>
    <row r="3427" spans="1:21" ht="14.4" customHeight="1" x14ac:dyDescent="0.3">
      <c r="A3427" s="727">
        <v>32</v>
      </c>
      <c r="B3427" s="728" t="s">
        <v>2677</v>
      </c>
      <c r="C3427" s="728" t="s">
        <v>2683</v>
      </c>
      <c r="D3427" s="811" t="s">
        <v>5087</v>
      </c>
      <c r="E3427" s="812" t="s">
        <v>2704</v>
      </c>
      <c r="F3427" s="728" t="s">
        <v>2678</v>
      </c>
      <c r="G3427" s="728" t="s">
        <v>2746</v>
      </c>
      <c r="H3427" s="728" t="s">
        <v>568</v>
      </c>
      <c r="I3427" s="728" t="s">
        <v>2794</v>
      </c>
      <c r="J3427" s="728" t="s">
        <v>2231</v>
      </c>
      <c r="K3427" s="728" t="s">
        <v>2757</v>
      </c>
      <c r="L3427" s="729">
        <v>238.72</v>
      </c>
      <c r="M3427" s="729">
        <v>238.72</v>
      </c>
      <c r="N3427" s="728">
        <v>1</v>
      </c>
      <c r="O3427" s="813">
        <v>1</v>
      </c>
      <c r="P3427" s="729"/>
      <c r="Q3427" s="746">
        <v>0</v>
      </c>
      <c r="R3427" s="728"/>
      <c r="S3427" s="746">
        <v>0</v>
      </c>
      <c r="T3427" s="813"/>
      <c r="U3427" s="769">
        <v>0</v>
      </c>
    </row>
    <row r="3428" spans="1:21" ht="14.4" customHeight="1" x14ac:dyDescent="0.3">
      <c r="A3428" s="727">
        <v>32</v>
      </c>
      <c r="B3428" s="728" t="s">
        <v>2677</v>
      </c>
      <c r="C3428" s="728" t="s">
        <v>2683</v>
      </c>
      <c r="D3428" s="811" t="s">
        <v>5087</v>
      </c>
      <c r="E3428" s="812" t="s">
        <v>2704</v>
      </c>
      <c r="F3428" s="728" t="s">
        <v>2678</v>
      </c>
      <c r="G3428" s="728" t="s">
        <v>2750</v>
      </c>
      <c r="H3428" s="728" t="s">
        <v>661</v>
      </c>
      <c r="I3428" s="728" t="s">
        <v>2403</v>
      </c>
      <c r="J3428" s="728" t="s">
        <v>1315</v>
      </c>
      <c r="K3428" s="728" t="s">
        <v>2404</v>
      </c>
      <c r="L3428" s="729">
        <v>138.31</v>
      </c>
      <c r="M3428" s="729">
        <v>276.62</v>
      </c>
      <c r="N3428" s="728">
        <v>2</v>
      </c>
      <c r="O3428" s="813">
        <v>1.5</v>
      </c>
      <c r="P3428" s="729">
        <v>276.62</v>
      </c>
      <c r="Q3428" s="746">
        <v>1</v>
      </c>
      <c r="R3428" s="728">
        <v>2</v>
      </c>
      <c r="S3428" s="746">
        <v>1</v>
      </c>
      <c r="T3428" s="813">
        <v>1.5</v>
      </c>
      <c r="U3428" s="769">
        <v>1</v>
      </c>
    </row>
    <row r="3429" spans="1:21" ht="14.4" customHeight="1" x14ac:dyDescent="0.3">
      <c r="A3429" s="727">
        <v>32</v>
      </c>
      <c r="B3429" s="728" t="s">
        <v>2677</v>
      </c>
      <c r="C3429" s="728" t="s">
        <v>2683</v>
      </c>
      <c r="D3429" s="811" t="s">
        <v>5087</v>
      </c>
      <c r="E3429" s="812" t="s">
        <v>2704</v>
      </c>
      <c r="F3429" s="728" t="s">
        <v>2678</v>
      </c>
      <c r="G3429" s="728" t="s">
        <v>2750</v>
      </c>
      <c r="H3429" s="728" t="s">
        <v>661</v>
      </c>
      <c r="I3429" s="728" t="s">
        <v>2462</v>
      </c>
      <c r="J3429" s="728" t="s">
        <v>1315</v>
      </c>
      <c r="K3429" s="728" t="s">
        <v>2463</v>
      </c>
      <c r="L3429" s="729">
        <v>207.45</v>
      </c>
      <c r="M3429" s="729">
        <v>207.45</v>
      </c>
      <c r="N3429" s="728">
        <v>1</v>
      </c>
      <c r="O3429" s="813">
        <v>1</v>
      </c>
      <c r="P3429" s="729">
        <v>207.45</v>
      </c>
      <c r="Q3429" s="746">
        <v>1</v>
      </c>
      <c r="R3429" s="728">
        <v>1</v>
      </c>
      <c r="S3429" s="746">
        <v>1</v>
      </c>
      <c r="T3429" s="813">
        <v>1</v>
      </c>
      <c r="U3429" s="769">
        <v>1</v>
      </c>
    </row>
    <row r="3430" spans="1:21" ht="14.4" customHeight="1" x14ac:dyDescent="0.3">
      <c r="A3430" s="727">
        <v>32</v>
      </c>
      <c r="B3430" s="728" t="s">
        <v>2677</v>
      </c>
      <c r="C3430" s="728" t="s">
        <v>2683</v>
      </c>
      <c r="D3430" s="811" t="s">
        <v>5087</v>
      </c>
      <c r="E3430" s="812" t="s">
        <v>2704</v>
      </c>
      <c r="F3430" s="728" t="s">
        <v>2678</v>
      </c>
      <c r="G3430" s="728" t="s">
        <v>2796</v>
      </c>
      <c r="H3430" s="728" t="s">
        <v>568</v>
      </c>
      <c r="I3430" s="728" t="s">
        <v>2797</v>
      </c>
      <c r="J3430" s="728" t="s">
        <v>1421</v>
      </c>
      <c r="K3430" s="728" t="s">
        <v>2232</v>
      </c>
      <c r="L3430" s="729">
        <v>78.33</v>
      </c>
      <c r="M3430" s="729">
        <v>156.66</v>
      </c>
      <c r="N3430" s="728">
        <v>2</v>
      </c>
      <c r="O3430" s="813">
        <v>1</v>
      </c>
      <c r="P3430" s="729">
        <v>156.66</v>
      </c>
      <c r="Q3430" s="746">
        <v>1</v>
      </c>
      <c r="R3430" s="728">
        <v>2</v>
      </c>
      <c r="S3430" s="746">
        <v>1</v>
      </c>
      <c r="T3430" s="813">
        <v>1</v>
      </c>
      <c r="U3430" s="769">
        <v>1</v>
      </c>
    </row>
    <row r="3431" spans="1:21" ht="14.4" customHeight="1" x14ac:dyDescent="0.3">
      <c r="A3431" s="727">
        <v>32</v>
      </c>
      <c r="B3431" s="728" t="s">
        <v>2677</v>
      </c>
      <c r="C3431" s="728" t="s">
        <v>2683</v>
      </c>
      <c r="D3431" s="811" t="s">
        <v>5087</v>
      </c>
      <c r="E3431" s="812" t="s">
        <v>2704</v>
      </c>
      <c r="F3431" s="728" t="s">
        <v>2678</v>
      </c>
      <c r="G3431" s="728" t="s">
        <v>2800</v>
      </c>
      <c r="H3431" s="728" t="s">
        <v>661</v>
      </c>
      <c r="I3431" s="728" t="s">
        <v>3113</v>
      </c>
      <c r="J3431" s="728" t="s">
        <v>761</v>
      </c>
      <c r="K3431" s="728" t="s">
        <v>2189</v>
      </c>
      <c r="L3431" s="729">
        <v>85.16</v>
      </c>
      <c r="M3431" s="729">
        <v>85.16</v>
      </c>
      <c r="N3431" s="728">
        <v>1</v>
      </c>
      <c r="O3431" s="813">
        <v>0.5</v>
      </c>
      <c r="P3431" s="729">
        <v>85.16</v>
      </c>
      <c r="Q3431" s="746">
        <v>1</v>
      </c>
      <c r="R3431" s="728">
        <v>1</v>
      </c>
      <c r="S3431" s="746">
        <v>1</v>
      </c>
      <c r="T3431" s="813">
        <v>0.5</v>
      </c>
      <c r="U3431" s="769">
        <v>1</v>
      </c>
    </row>
    <row r="3432" spans="1:21" ht="14.4" customHeight="1" x14ac:dyDescent="0.3">
      <c r="A3432" s="727">
        <v>32</v>
      </c>
      <c r="B3432" s="728" t="s">
        <v>2677</v>
      </c>
      <c r="C3432" s="728" t="s">
        <v>2683</v>
      </c>
      <c r="D3432" s="811" t="s">
        <v>5087</v>
      </c>
      <c r="E3432" s="812" t="s">
        <v>2704</v>
      </c>
      <c r="F3432" s="728" t="s">
        <v>2678</v>
      </c>
      <c r="G3432" s="728" t="s">
        <v>2800</v>
      </c>
      <c r="H3432" s="728" t="s">
        <v>661</v>
      </c>
      <c r="I3432" s="728" t="s">
        <v>2801</v>
      </c>
      <c r="J3432" s="728" t="s">
        <v>761</v>
      </c>
      <c r="K3432" s="728" t="s">
        <v>2547</v>
      </c>
      <c r="L3432" s="729">
        <v>170.32</v>
      </c>
      <c r="M3432" s="729">
        <v>340.64</v>
      </c>
      <c r="N3432" s="728">
        <v>2</v>
      </c>
      <c r="O3432" s="813">
        <v>1</v>
      </c>
      <c r="P3432" s="729">
        <v>170.32</v>
      </c>
      <c r="Q3432" s="746">
        <v>0.5</v>
      </c>
      <c r="R3432" s="728">
        <v>1</v>
      </c>
      <c r="S3432" s="746">
        <v>0.5</v>
      </c>
      <c r="T3432" s="813">
        <v>0.5</v>
      </c>
      <c r="U3432" s="769">
        <v>0.5</v>
      </c>
    </row>
    <row r="3433" spans="1:21" ht="14.4" customHeight="1" x14ac:dyDescent="0.3">
      <c r="A3433" s="727">
        <v>32</v>
      </c>
      <c r="B3433" s="728" t="s">
        <v>2677</v>
      </c>
      <c r="C3433" s="728" t="s">
        <v>2683</v>
      </c>
      <c r="D3433" s="811" t="s">
        <v>5087</v>
      </c>
      <c r="E3433" s="812" t="s">
        <v>2704</v>
      </c>
      <c r="F3433" s="728" t="s">
        <v>2678</v>
      </c>
      <c r="G3433" s="728" t="s">
        <v>2800</v>
      </c>
      <c r="H3433" s="728" t="s">
        <v>661</v>
      </c>
      <c r="I3433" s="728" t="s">
        <v>2546</v>
      </c>
      <c r="J3433" s="728" t="s">
        <v>761</v>
      </c>
      <c r="K3433" s="728" t="s">
        <v>2547</v>
      </c>
      <c r="L3433" s="729">
        <v>170.32</v>
      </c>
      <c r="M3433" s="729">
        <v>170.32</v>
      </c>
      <c r="N3433" s="728">
        <v>1</v>
      </c>
      <c r="O3433" s="813">
        <v>0.5</v>
      </c>
      <c r="P3433" s="729">
        <v>170.32</v>
      </c>
      <c r="Q3433" s="746">
        <v>1</v>
      </c>
      <c r="R3433" s="728">
        <v>1</v>
      </c>
      <c r="S3433" s="746">
        <v>1</v>
      </c>
      <c r="T3433" s="813">
        <v>0.5</v>
      </c>
      <c r="U3433" s="769">
        <v>1</v>
      </c>
    </row>
    <row r="3434" spans="1:21" ht="14.4" customHeight="1" x14ac:dyDescent="0.3">
      <c r="A3434" s="727">
        <v>32</v>
      </c>
      <c r="B3434" s="728" t="s">
        <v>2677</v>
      </c>
      <c r="C3434" s="728" t="s">
        <v>2683</v>
      </c>
      <c r="D3434" s="811" t="s">
        <v>5087</v>
      </c>
      <c r="E3434" s="812" t="s">
        <v>2704</v>
      </c>
      <c r="F3434" s="728" t="s">
        <v>2678</v>
      </c>
      <c r="G3434" s="728" t="s">
        <v>3460</v>
      </c>
      <c r="H3434" s="728" t="s">
        <v>568</v>
      </c>
      <c r="I3434" s="728" t="s">
        <v>3461</v>
      </c>
      <c r="J3434" s="728" t="s">
        <v>3462</v>
      </c>
      <c r="K3434" s="728" t="s">
        <v>3463</v>
      </c>
      <c r="L3434" s="729">
        <v>359.45</v>
      </c>
      <c r="M3434" s="729">
        <v>718.9</v>
      </c>
      <c r="N3434" s="728">
        <v>2</v>
      </c>
      <c r="O3434" s="813">
        <v>1</v>
      </c>
      <c r="P3434" s="729">
        <v>718.9</v>
      </c>
      <c r="Q3434" s="746">
        <v>1</v>
      </c>
      <c r="R3434" s="728">
        <v>2</v>
      </c>
      <c r="S3434" s="746">
        <v>1</v>
      </c>
      <c r="T3434" s="813">
        <v>1</v>
      </c>
      <c r="U3434" s="769">
        <v>1</v>
      </c>
    </row>
    <row r="3435" spans="1:21" ht="14.4" customHeight="1" x14ac:dyDescent="0.3">
      <c r="A3435" s="727">
        <v>32</v>
      </c>
      <c r="B3435" s="728" t="s">
        <v>2677</v>
      </c>
      <c r="C3435" s="728" t="s">
        <v>2683</v>
      </c>
      <c r="D3435" s="811" t="s">
        <v>5087</v>
      </c>
      <c r="E3435" s="812" t="s">
        <v>2704</v>
      </c>
      <c r="F3435" s="728" t="s">
        <v>2678</v>
      </c>
      <c r="G3435" s="728" t="s">
        <v>3460</v>
      </c>
      <c r="H3435" s="728" t="s">
        <v>568</v>
      </c>
      <c r="I3435" s="728" t="s">
        <v>4169</v>
      </c>
      <c r="J3435" s="728" t="s">
        <v>3462</v>
      </c>
      <c r="K3435" s="728" t="s">
        <v>4168</v>
      </c>
      <c r="L3435" s="729">
        <v>718.91</v>
      </c>
      <c r="M3435" s="729">
        <v>1437.82</v>
      </c>
      <c r="N3435" s="728">
        <v>2</v>
      </c>
      <c r="O3435" s="813">
        <v>1.5</v>
      </c>
      <c r="P3435" s="729">
        <v>1437.82</v>
      </c>
      <c r="Q3435" s="746">
        <v>1</v>
      </c>
      <c r="R3435" s="728">
        <v>2</v>
      </c>
      <c r="S3435" s="746">
        <v>1</v>
      </c>
      <c r="T3435" s="813">
        <v>1.5</v>
      </c>
      <c r="U3435" s="769">
        <v>1</v>
      </c>
    </row>
    <row r="3436" spans="1:21" ht="14.4" customHeight="1" x14ac:dyDescent="0.3">
      <c r="A3436" s="727">
        <v>32</v>
      </c>
      <c r="B3436" s="728" t="s">
        <v>2677</v>
      </c>
      <c r="C3436" s="728" t="s">
        <v>2683</v>
      </c>
      <c r="D3436" s="811" t="s">
        <v>5087</v>
      </c>
      <c r="E3436" s="812" t="s">
        <v>2704</v>
      </c>
      <c r="F3436" s="728" t="s">
        <v>2678</v>
      </c>
      <c r="G3436" s="728" t="s">
        <v>3460</v>
      </c>
      <c r="H3436" s="728" t="s">
        <v>568</v>
      </c>
      <c r="I3436" s="728" t="s">
        <v>3464</v>
      </c>
      <c r="J3436" s="728" t="s">
        <v>3462</v>
      </c>
      <c r="K3436" s="728" t="s">
        <v>3465</v>
      </c>
      <c r="L3436" s="729">
        <v>1437.8</v>
      </c>
      <c r="M3436" s="729">
        <v>2875.6</v>
      </c>
      <c r="N3436" s="728">
        <v>2</v>
      </c>
      <c r="O3436" s="813">
        <v>1</v>
      </c>
      <c r="P3436" s="729">
        <v>2875.6</v>
      </c>
      <c r="Q3436" s="746">
        <v>1</v>
      </c>
      <c r="R3436" s="728">
        <v>2</v>
      </c>
      <c r="S3436" s="746">
        <v>1</v>
      </c>
      <c r="T3436" s="813">
        <v>1</v>
      </c>
      <c r="U3436" s="769">
        <v>1</v>
      </c>
    </row>
    <row r="3437" spans="1:21" ht="14.4" customHeight="1" x14ac:dyDescent="0.3">
      <c r="A3437" s="727">
        <v>32</v>
      </c>
      <c r="B3437" s="728" t="s">
        <v>2677</v>
      </c>
      <c r="C3437" s="728" t="s">
        <v>2683</v>
      </c>
      <c r="D3437" s="811" t="s">
        <v>5087</v>
      </c>
      <c r="E3437" s="812" t="s">
        <v>2704</v>
      </c>
      <c r="F3437" s="728" t="s">
        <v>2678</v>
      </c>
      <c r="G3437" s="728" t="s">
        <v>3460</v>
      </c>
      <c r="H3437" s="728" t="s">
        <v>568</v>
      </c>
      <c r="I3437" s="728" t="s">
        <v>3466</v>
      </c>
      <c r="J3437" s="728" t="s">
        <v>3462</v>
      </c>
      <c r="K3437" s="728" t="s">
        <v>3467</v>
      </c>
      <c r="L3437" s="729">
        <v>1437.8</v>
      </c>
      <c r="M3437" s="729">
        <v>1437.8</v>
      </c>
      <c r="N3437" s="728">
        <v>1</v>
      </c>
      <c r="O3437" s="813">
        <v>1</v>
      </c>
      <c r="P3437" s="729">
        <v>1437.8</v>
      </c>
      <c r="Q3437" s="746">
        <v>1</v>
      </c>
      <c r="R3437" s="728">
        <v>1</v>
      </c>
      <c r="S3437" s="746">
        <v>1</v>
      </c>
      <c r="T3437" s="813">
        <v>1</v>
      </c>
      <c r="U3437" s="769">
        <v>1</v>
      </c>
    </row>
    <row r="3438" spans="1:21" ht="14.4" customHeight="1" x14ac:dyDescent="0.3">
      <c r="A3438" s="727">
        <v>32</v>
      </c>
      <c r="B3438" s="728" t="s">
        <v>2677</v>
      </c>
      <c r="C3438" s="728" t="s">
        <v>2683</v>
      </c>
      <c r="D3438" s="811" t="s">
        <v>5087</v>
      </c>
      <c r="E3438" s="812" t="s">
        <v>2704</v>
      </c>
      <c r="F3438" s="728" t="s">
        <v>2678</v>
      </c>
      <c r="G3438" s="728" t="s">
        <v>3050</v>
      </c>
      <c r="H3438" s="728" t="s">
        <v>568</v>
      </c>
      <c r="I3438" s="728" t="s">
        <v>3289</v>
      </c>
      <c r="J3438" s="728" t="s">
        <v>3290</v>
      </c>
      <c r="K3438" s="728" t="s">
        <v>3291</v>
      </c>
      <c r="L3438" s="729">
        <v>23.72</v>
      </c>
      <c r="M3438" s="729">
        <v>47.44</v>
      </c>
      <c r="N3438" s="728">
        <v>2</v>
      </c>
      <c r="O3438" s="813">
        <v>1</v>
      </c>
      <c r="P3438" s="729">
        <v>47.44</v>
      </c>
      <c r="Q3438" s="746">
        <v>1</v>
      </c>
      <c r="R3438" s="728">
        <v>2</v>
      </c>
      <c r="S3438" s="746">
        <v>1</v>
      </c>
      <c r="T3438" s="813">
        <v>1</v>
      </c>
      <c r="U3438" s="769">
        <v>1</v>
      </c>
    </row>
    <row r="3439" spans="1:21" ht="14.4" customHeight="1" x14ac:dyDescent="0.3">
      <c r="A3439" s="727">
        <v>32</v>
      </c>
      <c r="B3439" s="728" t="s">
        <v>2677</v>
      </c>
      <c r="C3439" s="728" t="s">
        <v>2683</v>
      </c>
      <c r="D3439" s="811" t="s">
        <v>5087</v>
      </c>
      <c r="E3439" s="812" t="s">
        <v>2704</v>
      </c>
      <c r="F3439" s="728" t="s">
        <v>2678</v>
      </c>
      <c r="G3439" s="728" t="s">
        <v>2802</v>
      </c>
      <c r="H3439" s="728" t="s">
        <v>568</v>
      </c>
      <c r="I3439" s="728" t="s">
        <v>3296</v>
      </c>
      <c r="J3439" s="728" t="s">
        <v>805</v>
      </c>
      <c r="K3439" s="728" t="s">
        <v>3198</v>
      </c>
      <c r="L3439" s="729">
        <v>91.11</v>
      </c>
      <c r="M3439" s="729">
        <v>91.11</v>
      </c>
      <c r="N3439" s="728">
        <v>1</v>
      </c>
      <c r="O3439" s="813">
        <v>1</v>
      </c>
      <c r="P3439" s="729"/>
      <c r="Q3439" s="746">
        <v>0</v>
      </c>
      <c r="R3439" s="728"/>
      <c r="S3439" s="746">
        <v>0</v>
      </c>
      <c r="T3439" s="813"/>
      <c r="U3439" s="769">
        <v>0</v>
      </c>
    </row>
    <row r="3440" spans="1:21" ht="14.4" customHeight="1" x14ac:dyDescent="0.3">
      <c r="A3440" s="727">
        <v>32</v>
      </c>
      <c r="B3440" s="728" t="s">
        <v>2677</v>
      </c>
      <c r="C3440" s="728" t="s">
        <v>2683</v>
      </c>
      <c r="D3440" s="811" t="s">
        <v>5087</v>
      </c>
      <c r="E3440" s="812" t="s">
        <v>2704</v>
      </c>
      <c r="F3440" s="728" t="s">
        <v>2678</v>
      </c>
      <c r="G3440" s="728" t="s">
        <v>2802</v>
      </c>
      <c r="H3440" s="728" t="s">
        <v>568</v>
      </c>
      <c r="I3440" s="728" t="s">
        <v>3863</v>
      </c>
      <c r="J3440" s="728" t="s">
        <v>805</v>
      </c>
      <c r="K3440" s="728" t="s">
        <v>3299</v>
      </c>
      <c r="L3440" s="729">
        <v>182.22</v>
      </c>
      <c r="M3440" s="729">
        <v>182.22</v>
      </c>
      <c r="N3440" s="728">
        <v>1</v>
      </c>
      <c r="O3440" s="813">
        <v>0.5</v>
      </c>
      <c r="P3440" s="729"/>
      <c r="Q3440" s="746">
        <v>0</v>
      </c>
      <c r="R3440" s="728"/>
      <c r="S3440" s="746">
        <v>0</v>
      </c>
      <c r="T3440" s="813"/>
      <c r="U3440" s="769">
        <v>0</v>
      </c>
    </row>
    <row r="3441" spans="1:21" ht="14.4" customHeight="1" x14ac:dyDescent="0.3">
      <c r="A3441" s="727">
        <v>32</v>
      </c>
      <c r="B3441" s="728" t="s">
        <v>2677</v>
      </c>
      <c r="C3441" s="728" t="s">
        <v>2683</v>
      </c>
      <c r="D3441" s="811" t="s">
        <v>5087</v>
      </c>
      <c r="E3441" s="812" t="s">
        <v>2704</v>
      </c>
      <c r="F3441" s="728" t="s">
        <v>2678</v>
      </c>
      <c r="G3441" s="728" t="s">
        <v>2958</v>
      </c>
      <c r="H3441" s="728" t="s">
        <v>568</v>
      </c>
      <c r="I3441" s="728" t="s">
        <v>2959</v>
      </c>
      <c r="J3441" s="728" t="s">
        <v>2960</v>
      </c>
      <c r="K3441" s="728" t="s">
        <v>2961</v>
      </c>
      <c r="L3441" s="729">
        <v>0</v>
      </c>
      <c r="M3441" s="729">
        <v>0</v>
      </c>
      <c r="N3441" s="728">
        <v>1</v>
      </c>
      <c r="O3441" s="813">
        <v>0.5</v>
      </c>
      <c r="P3441" s="729"/>
      <c r="Q3441" s="746"/>
      <c r="R3441" s="728"/>
      <c r="S3441" s="746">
        <v>0</v>
      </c>
      <c r="T3441" s="813"/>
      <c r="U3441" s="769">
        <v>0</v>
      </c>
    </row>
    <row r="3442" spans="1:21" ht="14.4" customHeight="1" x14ac:dyDescent="0.3">
      <c r="A3442" s="727">
        <v>32</v>
      </c>
      <c r="B3442" s="728" t="s">
        <v>2677</v>
      </c>
      <c r="C3442" s="728" t="s">
        <v>2683</v>
      </c>
      <c r="D3442" s="811" t="s">
        <v>5087</v>
      </c>
      <c r="E3442" s="812" t="s">
        <v>2704</v>
      </c>
      <c r="F3442" s="728" t="s">
        <v>2678</v>
      </c>
      <c r="G3442" s="728" t="s">
        <v>4304</v>
      </c>
      <c r="H3442" s="728" t="s">
        <v>568</v>
      </c>
      <c r="I3442" s="728" t="s">
        <v>4704</v>
      </c>
      <c r="J3442" s="728" t="s">
        <v>4306</v>
      </c>
      <c r="K3442" s="728" t="s">
        <v>4705</v>
      </c>
      <c r="L3442" s="729">
        <v>1065.51</v>
      </c>
      <c r="M3442" s="729">
        <v>2131.02</v>
      </c>
      <c r="N3442" s="728">
        <v>2</v>
      </c>
      <c r="O3442" s="813">
        <v>1</v>
      </c>
      <c r="P3442" s="729">
        <v>2131.02</v>
      </c>
      <c r="Q3442" s="746">
        <v>1</v>
      </c>
      <c r="R3442" s="728">
        <v>2</v>
      </c>
      <c r="S3442" s="746">
        <v>1</v>
      </c>
      <c r="T3442" s="813">
        <v>1</v>
      </c>
      <c r="U3442" s="769">
        <v>1</v>
      </c>
    </row>
    <row r="3443" spans="1:21" ht="14.4" customHeight="1" x14ac:dyDescent="0.3">
      <c r="A3443" s="727">
        <v>32</v>
      </c>
      <c r="B3443" s="728" t="s">
        <v>2677</v>
      </c>
      <c r="C3443" s="728" t="s">
        <v>2683</v>
      </c>
      <c r="D3443" s="811" t="s">
        <v>5087</v>
      </c>
      <c r="E3443" s="812" t="s">
        <v>2704</v>
      </c>
      <c r="F3443" s="728" t="s">
        <v>2678</v>
      </c>
      <c r="G3443" s="728" t="s">
        <v>4524</v>
      </c>
      <c r="H3443" s="728" t="s">
        <v>568</v>
      </c>
      <c r="I3443" s="728" t="s">
        <v>5006</v>
      </c>
      <c r="J3443" s="728" t="s">
        <v>4526</v>
      </c>
      <c r="K3443" s="728" t="s">
        <v>5007</v>
      </c>
      <c r="L3443" s="729">
        <v>0</v>
      </c>
      <c r="M3443" s="729">
        <v>0</v>
      </c>
      <c r="N3443" s="728">
        <v>1</v>
      </c>
      <c r="O3443" s="813">
        <v>0.5</v>
      </c>
      <c r="P3443" s="729">
        <v>0</v>
      </c>
      <c r="Q3443" s="746"/>
      <c r="R3443" s="728">
        <v>1</v>
      </c>
      <c r="S3443" s="746">
        <v>1</v>
      </c>
      <c r="T3443" s="813">
        <v>0.5</v>
      </c>
      <c r="U3443" s="769">
        <v>1</v>
      </c>
    </row>
    <row r="3444" spans="1:21" ht="14.4" customHeight="1" x14ac:dyDescent="0.3">
      <c r="A3444" s="727">
        <v>32</v>
      </c>
      <c r="B3444" s="728" t="s">
        <v>2677</v>
      </c>
      <c r="C3444" s="728" t="s">
        <v>2683</v>
      </c>
      <c r="D3444" s="811" t="s">
        <v>5087</v>
      </c>
      <c r="E3444" s="812" t="s">
        <v>2704</v>
      </c>
      <c r="F3444" s="728" t="s">
        <v>2678</v>
      </c>
      <c r="G3444" s="728" t="s">
        <v>5008</v>
      </c>
      <c r="H3444" s="728" t="s">
        <v>568</v>
      </c>
      <c r="I3444" s="728" t="s">
        <v>5009</v>
      </c>
      <c r="J3444" s="728" t="s">
        <v>5010</v>
      </c>
      <c r="K3444" s="728" t="s">
        <v>5011</v>
      </c>
      <c r="L3444" s="729">
        <v>31.09</v>
      </c>
      <c r="M3444" s="729">
        <v>31.09</v>
      </c>
      <c r="N3444" s="728">
        <v>1</v>
      </c>
      <c r="O3444" s="813">
        <v>1</v>
      </c>
      <c r="P3444" s="729"/>
      <c r="Q3444" s="746">
        <v>0</v>
      </c>
      <c r="R3444" s="728"/>
      <c r="S3444" s="746">
        <v>0</v>
      </c>
      <c r="T3444" s="813"/>
      <c r="U3444" s="769">
        <v>0</v>
      </c>
    </row>
    <row r="3445" spans="1:21" ht="14.4" customHeight="1" x14ac:dyDescent="0.3">
      <c r="A3445" s="727">
        <v>32</v>
      </c>
      <c r="B3445" s="728" t="s">
        <v>2677</v>
      </c>
      <c r="C3445" s="728" t="s">
        <v>2683</v>
      </c>
      <c r="D3445" s="811" t="s">
        <v>5087</v>
      </c>
      <c r="E3445" s="812" t="s">
        <v>2704</v>
      </c>
      <c r="F3445" s="728" t="s">
        <v>2678</v>
      </c>
      <c r="G3445" s="728" t="s">
        <v>2805</v>
      </c>
      <c r="H3445" s="728" t="s">
        <v>568</v>
      </c>
      <c r="I3445" s="728" t="s">
        <v>2806</v>
      </c>
      <c r="J3445" s="728" t="s">
        <v>2807</v>
      </c>
      <c r="K3445" s="728" t="s">
        <v>2358</v>
      </c>
      <c r="L3445" s="729">
        <v>8540.5</v>
      </c>
      <c r="M3445" s="729">
        <v>8540.5</v>
      </c>
      <c r="N3445" s="728">
        <v>1</v>
      </c>
      <c r="O3445" s="813">
        <v>1</v>
      </c>
      <c r="P3445" s="729">
        <v>8540.5</v>
      </c>
      <c r="Q3445" s="746">
        <v>1</v>
      </c>
      <c r="R3445" s="728">
        <v>1</v>
      </c>
      <c r="S3445" s="746">
        <v>1</v>
      </c>
      <c r="T3445" s="813">
        <v>1</v>
      </c>
      <c r="U3445" s="769">
        <v>1</v>
      </c>
    </row>
    <row r="3446" spans="1:21" ht="14.4" customHeight="1" x14ac:dyDescent="0.3">
      <c r="A3446" s="727">
        <v>32</v>
      </c>
      <c r="B3446" s="728" t="s">
        <v>2677</v>
      </c>
      <c r="C3446" s="728" t="s">
        <v>2683</v>
      </c>
      <c r="D3446" s="811" t="s">
        <v>5087</v>
      </c>
      <c r="E3446" s="812" t="s">
        <v>2704</v>
      </c>
      <c r="F3446" s="728" t="s">
        <v>2678</v>
      </c>
      <c r="G3446" s="728" t="s">
        <v>2751</v>
      </c>
      <c r="H3446" s="728" t="s">
        <v>661</v>
      </c>
      <c r="I3446" s="728" t="s">
        <v>2260</v>
      </c>
      <c r="J3446" s="728" t="s">
        <v>2261</v>
      </c>
      <c r="K3446" s="728" t="s">
        <v>2262</v>
      </c>
      <c r="L3446" s="729">
        <v>846.47</v>
      </c>
      <c r="M3446" s="729">
        <v>2539.41</v>
      </c>
      <c r="N3446" s="728">
        <v>3</v>
      </c>
      <c r="O3446" s="813">
        <v>2</v>
      </c>
      <c r="P3446" s="729">
        <v>2539.41</v>
      </c>
      <c r="Q3446" s="746">
        <v>1</v>
      </c>
      <c r="R3446" s="728">
        <v>3</v>
      </c>
      <c r="S3446" s="746">
        <v>1</v>
      </c>
      <c r="T3446" s="813">
        <v>2</v>
      </c>
      <c r="U3446" s="769">
        <v>1</v>
      </c>
    </row>
    <row r="3447" spans="1:21" ht="14.4" customHeight="1" x14ac:dyDescent="0.3">
      <c r="A3447" s="727">
        <v>32</v>
      </c>
      <c r="B3447" s="728" t="s">
        <v>2677</v>
      </c>
      <c r="C3447" s="728" t="s">
        <v>2683</v>
      </c>
      <c r="D3447" s="811" t="s">
        <v>5087</v>
      </c>
      <c r="E3447" s="812" t="s">
        <v>2704</v>
      </c>
      <c r="F3447" s="728" t="s">
        <v>2678</v>
      </c>
      <c r="G3447" s="728" t="s">
        <v>2751</v>
      </c>
      <c r="H3447" s="728" t="s">
        <v>661</v>
      </c>
      <c r="I3447" s="728" t="s">
        <v>2260</v>
      </c>
      <c r="J3447" s="728" t="s">
        <v>2261</v>
      </c>
      <c r="K3447" s="728" t="s">
        <v>2262</v>
      </c>
      <c r="L3447" s="729">
        <v>3231.81</v>
      </c>
      <c r="M3447" s="729">
        <v>32318.100000000002</v>
      </c>
      <c r="N3447" s="728">
        <v>10</v>
      </c>
      <c r="O3447" s="813">
        <v>6</v>
      </c>
      <c r="P3447" s="729">
        <v>25854.480000000003</v>
      </c>
      <c r="Q3447" s="746">
        <v>0.8</v>
      </c>
      <c r="R3447" s="728">
        <v>8</v>
      </c>
      <c r="S3447" s="746">
        <v>0.8</v>
      </c>
      <c r="T3447" s="813">
        <v>5</v>
      </c>
      <c r="U3447" s="769">
        <v>0.83333333333333337</v>
      </c>
    </row>
    <row r="3448" spans="1:21" ht="14.4" customHeight="1" x14ac:dyDescent="0.3">
      <c r="A3448" s="727">
        <v>32</v>
      </c>
      <c r="B3448" s="728" t="s">
        <v>2677</v>
      </c>
      <c r="C3448" s="728" t="s">
        <v>2683</v>
      </c>
      <c r="D3448" s="811" t="s">
        <v>5087</v>
      </c>
      <c r="E3448" s="812" t="s">
        <v>2704</v>
      </c>
      <c r="F3448" s="728" t="s">
        <v>2678</v>
      </c>
      <c r="G3448" s="728" t="s">
        <v>2808</v>
      </c>
      <c r="H3448" s="728" t="s">
        <v>568</v>
      </c>
      <c r="I3448" s="728" t="s">
        <v>2944</v>
      </c>
      <c r="J3448" s="728" t="s">
        <v>902</v>
      </c>
      <c r="K3448" s="728" t="s">
        <v>2887</v>
      </c>
      <c r="L3448" s="729">
        <v>42.51</v>
      </c>
      <c r="M3448" s="729">
        <v>42.51</v>
      </c>
      <c r="N3448" s="728">
        <v>1</v>
      </c>
      <c r="O3448" s="813">
        <v>1</v>
      </c>
      <c r="P3448" s="729"/>
      <c r="Q3448" s="746">
        <v>0</v>
      </c>
      <c r="R3448" s="728"/>
      <c r="S3448" s="746">
        <v>0</v>
      </c>
      <c r="T3448" s="813"/>
      <c r="U3448" s="769">
        <v>0</v>
      </c>
    </row>
    <row r="3449" spans="1:21" ht="14.4" customHeight="1" x14ac:dyDescent="0.3">
      <c r="A3449" s="727">
        <v>32</v>
      </c>
      <c r="B3449" s="728" t="s">
        <v>2677</v>
      </c>
      <c r="C3449" s="728" t="s">
        <v>2683</v>
      </c>
      <c r="D3449" s="811" t="s">
        <v>5087</v>
      </c>
      <c r="E3449" s="812" t="s">
        <v>2704</v>
      </c>
      <c r="F3449" s="728" t="s">
        <v>2678</v>
      </c>
      <c r="G3449" s="728" t="s">
        <v>2962</v>
      </c>
      <c r="H3449" s="728" t="s">
        <v>568</v>
      </c>
      <c r="I3449" s="728" t="s">
        <v>2963</v>
      </c>
      <c r="J3449" s="728" t="s">
        <v>1003</v>
      </c>
      <c r="K3449" s="728" t="s">
        <v>2964</v>
      </c>
      <c r="L3449" s="729">
        <v>105.63</v>
      </c>
      <c r="M3449" s="729">
        <v>528.15</v>
      </c>
      <c r="N3449" s="728">
        <v>5</v>
      </c>
      <c r="O3449" s="813">
        <v>1</v>
      </c>
      <c r="P3449" s="729">
        <v>528.15</v>
      </c>
      <c r="Q3449" s="746">
        <v>1</v>
      </c>
      <c r="R3449" s="728">
        <v>5</v>
      </c>
      <c r="S3449" s="746">
        <v>1</v>
      </c>
      <c r="T3449" s="813">
        <v>1</v>
      </c>
      <c r="U3449" s="769">
        <v>1</v>
      </c>
    </row>
    <row r="3450" spans="1:21" ht="14.4" customHeight="1" x14ac:dyDescent="0.3">
      <c r="A3450" s="727">
        <v>32</v>
      </c>
      <c r="B3450" s="728" t="s">
        <v>2677</v>
      </c>
      <c r="C3450" s="728" t="s">
        <v>2683</v>
      </c>
      <c r="D3450" s="811" t="s">
        <v>5087</v>
      </c>
      <c r="E3450" s="812" t="s">
        <v>2704</v>
      </c>
      <c r="F3450" s="728" t="s">
        <v>2678</v>
      </c>
      <c r="G3450" s="728" t="s">
        <v>2811</v>
      </c>
      <c r="H3450" s="728" t="s">
        <v>568</v>
      </c>
      <c r="I3450" s="728" t="s">
        <v>2812</v>
      </c>
      <c r="J3450" s="728" t="s">
        <v>2813</v>
      </c>
      <c r="K3450" s="728" t="s">
        <v>2814</v>
      </c>
      <c r="L3450" s="729">
        <v>848.49</v>
      </c>
      <c r="M3450" s="729">
        <v>848.49</v>
      </c>
      <c r="N3450" s="728">
        <v>1</v>
      </c>
      <c r="O3450" s="813">
        <v>0.5</v>
      </c>
      <c r="P3450" s="729"/>
      <c r="Q3450" s="746">
        <v>0</v>
      </c>
      <c r="R3450" s="728"/>
      <c r="S3450" s="746">
        <v>0</v>
      </c>
      <c r="T3450" s="813"/>
      <c r="U3450" s="769">
        <v>0</v>
      </c>
    </row>
    <row r="3451" spans="1:21" ht="14.4" customHeight="1" x14ac:dyDescent="0.3">
      <c r="A3451" s="727">
        <v>32</v>
      </c>
      <c r="B3451" s="728" t="s">
        <v>2677</v>
      </c>
      <c r="C3451" s="728" t="s">
        <v>2683</v>
      </c>
      <c r="D3451" s="811" t="s">
        <v>5087</v>
      </c>
      <c r="E3451" s="812" t="s">
        <v>2704</v>
      </c>
      <c r="F3451" s="728" t="s">
        <v>2678</v>
      </c>
      <c r="G3451" s="728" t="s">
        <v>3957</v>
      </c>
      <c r="H3451" s="728" t="s">
        <v>568</v>
      </c>
      <c r="I3451" s="728" t="s">
        <v>5012</v>
      </c>
      <c r="J3451" s="728" t="s">
        <v>3959</v>
      </c>
      <c r="K3451" s="728" t="s">
        <v>5013</v>
      </c>
      <c r="L3451" s="729">
        <v>0</v>
      </c>
      <c r="M3451" s="729">
        <v>0</v>
      </c>
      <c r="N3451" s="728">
        <v>1</v>
      </c>
      <c r="O3451" s="813">
        <v>1</v>
      </c>
      <c r="P3451" s="729">
        <v>0</v>
      </c>
      <c r="Q3451" s="746"/>
      <c r="R3451" s="728">
        <v>1</v>
      </c>
      <c r="S3451" s="746">
        <v>1</v>
      </c>
      <c r="T3451" s="813">
        <v>1</v>
      </c>
      <c r="U3451" s="769">
        <v>1</v>
      </c>
    </row>
    <row r="3452" spans="1:21" ht="14.4" customHeight="1" x14ac:dyDescent="0.3">
      <c r="A3452" s="727">
        <v>32</v>
      </c>
      <c r="B3452" s="728" t="s">
        <v>2677</v>
      </c>
      <c r="C3452" s="728" t="s">
        <v>2683</v>
      </c>
      <c r="D3452" s="811" t="s">
        <v>5087</v>
      </c>
      <c r="E3452" s="812" t="s">
        <v>2704</v>
      </c>
      <c r="F3452" s="728" t="s">
        <v>2678</v>
      </c>
      <c r="G3452" s="728" t="s">
        <v>2998</v>
      </c>
      <c r="H3452" s="728" t="s">
        <v>568</v>
      </c>
      <c r="I3452" s="728" t="s">
        <v>2999</v>
      </c>
      <c r="J3452" s="728" t="s">
        <v>1072</v>
      </c>
      <c r="K3452" s="728" t="s">
        <v>3000</v>
      </c>
      <c r="L3452" s="729">
        <v>107.27</v>
      </c>
      <c r="M3452" s="729">
        <v>214.54</v>
      </c>
      <c r="N3452" s="728">
        <v>2</v>
      </c>
      <c r="O3452" s="813">
        <v>1</v>
      </c>
      <c r="P3452" s="729">
        <v>214.54</v>
      </c>
      <c r="Q3452" s="746">
        <v>1</v>
      </c>
      <c r="R3452" s="728">
        <v>2</v>
      </c>
      <c r="S3452" s="746">
        <v>1</v>
      </c>
      <c r="T3452" s="813">
        <v>1</v>
      </c>
      <c r="U3452" s="769">
        <v>1</v>
      </c>
    </row>
    <row r="3453" spans="1:21" ht="14.4" customHeight="1" x14ac:dyDescent="0.3">
      <c r="A3453" s="727">
        <v>32</v>
      </c>
      <c r="B3453" s="728" t="s">
        <v>2677</v>
      </c>
      <c r="C3453" s="728" t="s">
        <v>2683</v>
      </c>
      <c r="D3453" s="811" t="s">
        <v>5087</v>
      </c>
      <c r="E3453" s="812" t="s">
        <v>2704</v>
      </c>
      <c r="F3453" s="728" t="s">
        <v>2678</v>
      </c>
      <c r="G3453" s="728" t="s">
        <v>3816</v>
      </c>
      <c r="H3453" s="728" t="s">
        <v>568</v>
      </c>
      <c r="I3453" s="728" t="s">
        <v>3817</v>
      </c>
      <c r="J3453" s="728" t="s">
        <v>3818</v>
      </c>
      <c r="K3453" s="728" t="s">
        <v>3819</v>
      </c>
      <c r="L3453" s="729">
        <v>0</v>
      </c>
      <c r="M3453" s="729">
        <v>0</v>
      </c>
      <c r="N3453" s="728">
        <v>2</v>
      </c>
      <c r="O3453" s="813">
        <v>1.5</v>
      </c>
      <c r="P3453" s="729">
        <v>0</v>
      </c>
      <c r="Q3453" s="746"/>
      <c r="R3453" s="728">
        <v>1</v>
      </c>
      <c r="S3453" s="746">
        <v>0.5</v>
      </c>
      <c r="T3453" s="813">
        <v>1</v>
      </c>
      <c r="U3453" s="769">
        <v>0.66666666666666663</v>
      </c>
    </row>
    <row r="3454" spans="1:21" ht="14.4" customHeight="1" x14ac:dyDescent="0.3">
      <c r="A3454" s="727">
        <v>32</v>
      </c>
      <c r="B3454" s="728" t="s">
        <v>2677</v>
      </c>
      <c r="C3454" s="728" t="s">
        <v>2683</v>
      </c>
      <c r="D3454" s="811" t="s">
        <v>5087</v>
      </c>
      <c r="E3454" s="812" t="s">
        <v>2704</v>
      </c>
      <c r="F3454" s="728" t="s">
        <v>2678</v>
      </c>
      <c r="G3454" s="728" t="s">
        <v>5014</v>
      </c>
      <c r="H3454" s="728" t="s">
        <v>568</v>
      </c>
      <c r="I3454" s="728" t="s">
        <v>5015</v>
      </c>
      <c r="J3454" s="728" t="s">
        <v>5016</v>
      </c>
      <c r="K3454" s="728" t="s">
        <v>5017</v>
      </c>
      <c r="L3454" s="729">
        <v>79.64</v>
      </c>
      <c r="M3454" s="729">
        <v>79.64</v>
      </c>
      <c r="N3454" s="728">
        <v>1</v>
      </c>
      <c r="O3454" s="813">
        <v>1</v>
      </c>
      <c r="P3454" s="729">
        <v>79.64</v>
      </c>
      <c r="Q3454" s="746">
        <v>1</v>
      </c>
      <c r="R3454" s="728">
        <v>1</v>
      </c>
      <c r="S3454" s="746">
        <v>1</v>
      </c>
      <c r="T3454" s="813">
        <v>1</v>
      </c>
      <c r="U3454" s="769">
        <v>1</v>
      </c>
    </row>
    <row r="3455" spans="1:21" ht="14.4" customHeight="1" x14ac:dyDescent="0.3">
      <c r="A3455" s="727">
        <v>32</v>
      </c>
      <c r="B3455" s="728" t="s">
        <v>2677</v>
      </c>
      <c r="C3455" s="728" t="s">
        <v>2683</v>
      </c>
      <c r="D3455" s="811" t="s">
        <v>5087</v>
      </c>
      <c r="E3455" s="812" t="s">
        <v>2704</v>
      </c>
      <c r="F3455" s="728" t="s">
        <v>2678</v>
      </c>
      <c r="G3455" s="728" t="s">
        <v>2815</v>
      </c>
      <c r="H3455" s="728" t="s">
        <v>568</v>
      </c>
      <c r="I3455" s="728" t="s">
        <v>2816</v>
      </c>
      <c r="J3455" s="728" t="s">
        <v>1042</v>
      </c>
      <c r="K3455" s="728" t="s">
        <v>2817</v>
      </c>
      <c r="L3455" s="729">
        <v>420.07</v>
      </c>
      <c r="M3455" s="729">
        <v>420.07</v>
      </c>
      <c r="N3455" s="728">
        <v>1</v>
      </c>
      <c r="O3455" s="813">
        <v>0.5</v>
      </c>
      <c r="P3455" s="729">
        <v>420.07</v>
      </c>
      <c r="Q3455" s="746">
        <v>1</v>
      </c>
      <c r="R3455" s="728">
        <v>1</v>
      </c>
      <c r="S3455" s="746">
        <v>1</v>
      </c>
      <c r="T3455" s="813">
        <v>0.5</v>
      </c>
      <c r="U3455" s="769">
        <v>1</v>
      </c>
    </row>
    <row r="3456" spans="1:21" ht="14.4" customHeight="1" x14ac:dyDescent="0.3">
      <c r="A3456" s="727">
        <v>32</v>
      </c>
      <c r="B3456" s="728" t="s">
        <v>2677</v>
      </c>
      <c r="C3456" s="728" t="s">
        <v>2683</v>
      </c>
      <c r="D3456" s="811" t="s">
        <v>5087</v>
      </c>
      <c r="E3456" s="812" t="s">
        <v>2704</v>
      </c>
      <c r="F3456" s="728" t="s">
        <v>2678</v>
      </c>
      <c r="G3456" s="728" t="s">
        <v>2815</v>
      </c>
      <c r="H3456" s="728" t="s">
        <v>568</v>
      </c>
      <c r="I3456" s="728" t="s">
        <v>2816</v>
      </c>
      <c r="J3456" s="728" t="s">
        <v>1042</v>
      </c>
      <c r="K3456" s="728" t="s">
        <v>2817</v>
      </c>
      <c r="L3456" s="729">
        <v>421.79</v>
      </c>
      <c r="M3456" s="729">
        <v>843.58</v>
      </c>
      <c r="N3456" s="728">
        <v>2</v>
      </c>
      <c r="O3456" s="813">
        <v>0.5</v>
      </c>
      <c r="P3456" s="729">
        <v>843.58</v>
      </c>
      <c r="Q3456" s="746">
        <v>1</v>
      </c>
      <c r="R3456" s="728">
        <v>2</v>
      </c>
      <c r="S3456" s="746">
        <v>1</v>
      </c>
      <c r="T3456" s="813">
        <v>0.5</v>
      </c>
      <c r="U3456" s="769">
        <v>1</v>
      </c>
    </row>
    <row r="3457" spans="1:21" ht="14.4" customHeight="1" x14ac:dyDescent="0.3">
      <c r="A3457" s="727">
        <v>32</v>
      </c>
      <c r="B3457" s="728" t="s">
        <v>2677</v>
      </c>
      <c r="C3457" s="728" t="s">
        <v>2683</v>
      </c>
      <c r="D3457" s="811" t="s">
        <v>5087</v>
      </c>
      <c r="E3457" s="812" t="s">
        <v>2704</v>
      </c>
      <c r="F3457" s="728" t="s">
        <v>2678</v>
      </c>
      <c r="G3457" s="728" t="s">
        <v>2752</v>
      </c>
      <c r="H3457" s="728" t="s">
        <v>568</v>
      </c>
      <c r="I3457" s="728" t="s">
        <v>2753</v>
      </c>
      <c r="J3457" s="728" t="s">
        <v>1001</v>
      </c>
      <c r="K3457" s="728" t="s">
        <v>2754</v>
      </c>
      <c r="L3457" s="729">
        <v>33</v>
      </c>
      <c r="M3457" s="729">
        <v>66</v>
      </c>
      <c r="N3457" s="728">
        <v>2</v>
      </c>
      <c r="O3457" s="813">
        <v>0.5</v>
      </c>
      <c r="P3457" s="729"/>
      <c r="Q3457" s="746">
        <v>0</v>
      </c>
      <c r="R3457" s="728"/>
      <c r="S3457" s="746">
        <v>0</v>
      </c>
      <c r="T3457" s="813"/>
      <c r="U3457" s="769">
        <v>0</v>
      </c>
    </row>
    <row r="3458" spans="1:21" ht="14.4" customHeight="1" x14ac:dyDescent="0.3">
      <c r="A3458" s="727">
        <v>32</v>
      </c>
      <c r="B3458" s="728" t="s">
        <v>2677</v>
      </c>
      <c r="C3458" s="728" t="s">
        <v>2683</v>
      </c>
      <c r="D3458" s="811" t="s">
        <v>5087</v>
      </c>
      <c r="E3458" s="812" t="s">
        <v>2704</v>
      </c>
      <c r="F3458" s="728" t="s">
        <v>2678</v>
      </c>
      <c r="G3458" s="728" t="s">
        <v>3204</v>
      </c>
      <c r="H3458" s="728" t="s">
        <v>568</v>
      </c>
      <c r="I3458" s="728" t="s">
        <v>5018</v>
      </c>
      <c r="J3458" s="728" t="s">
        <v>3206</v>
      </c>
      <c r="K3458" s="728" t="s">
        <v>5019</v>
      </c>
      <c r="L3458" s="729">
        <v>0</v>
      </c>
      <c r="M3458" s="729">
        <v>0</v>
      </c>
      <c r="N3458" s="728">
        <v>1</v>
      </c>
      <c r="O3458" s="813">
        <v>1</v>
      </c>
      <c r="P3458" s="729"/>
      <c r="Q3458" s="746"/>
      <c r="R3458" s="728"/>
      <c r="S3458" s="746">
        <v>0</v>
      </c>
      <c r="T3458" s="813"/>
      <c r="U3458" s="769">
        <v>0</v>
      </c>
    </row>
    <row r="3459" spans="1:21" ht="14.4" customHeight="1" x14ac:dyDescent="0.3">
      <c r="A3459" s="727">
        <v>32</v>
      </c>
      <c r="B3459" s="728" t="s">
        <v>2677</v>
      </c>
      <c r="C3459" s="728" t="s">
        <v>2683</v>
      </c>
      <c r="D3459" s="811" t="s">
        <v>5087</v>
      </c>
      <c r="E3459" s="812" t="s">
        <v>2704</v>
      </c>
      <c r="F3459" s="728" t="s">
        <v>2678</v>
      </c>
      <c r="G3459" s="728" t="s">
        <v>3063</v>
      </c>
      <c r="H3459" s="728" t="s">
        <v>568</v>
      </c>
      <c r="I3459" s="728" t="s">
        <v>3820</v>
      </c>
      <c r="J3459" s="728" t="s">
        <v>1668</v>
      </c>
      <c r="K3459" s="728" t="s">
        <v>3821</v>
      </c>
      <c r="L3459" s="729">
        <v>60.9</v>
      </c>
      <c r="M3459" s="729">
        <v>60.9</v>
      </c>
      <c r="N3459" s="728">
        <v>1</v>
      </c>
      <c r="O3459" s="813">
        <v>0.5</v>
      </c>
      <c r="P3459" s="729">
        <v>60.9</v>
      </c>
      <c r="Q3459" s="746">
        <v>1</v>
      </c>
      <c r="R3459" s="728">
        <v>1</v>
      </c>
      <c r="S3459" s="746">
        <v>1</v>
      </c>
      <c r="T3459" s="813">
        <v>0.5</v>
      </c>
      <c r="U3459" s="769">
        <v>1</v>
      </c>
    </row>
    <row r="3460" spans="1:21" ht="14.4" customHeight="1" x14ac:dyDescent="0.3">
      <c r="A3460" s="727">
        <v>32</v>
      </c>
      <c r="B3460" s="728" t="s">
        <v>2677</v>
      </c>
      <c r="C3460" s="728" t="s">
        <v>2683</v>
      </c>
      <c r="D3460" s="811" t="s">
        <v>5087</v>
      </c>
      <c r="E3460" s="812" t="s">
        <v>2704</v>
      </c>
      <c r="F3460" s="728" t="s">
        <v>2678</v>
      </c>
      <c r="G3460" s="728" t="s">
        <v>3501</v>
      </c>
      <c r="H3460" s="728" t="s">
        <v>568</v>
      </c>
      <c r="I3460" s="728" t="s">
        <v>4329</v>
      </c>
      <c r="J3460" s="728" t="s">
        <v>4330</v>
      </c>
      <c r="K3460" s="728" t="s">
        <v>4331</v>
      </c>
      <c r="L3460" s="729">
        <v>89.91</v>
      </c>
      <c r="M3460" s="729">
        <v>89.91</v>
      </c>
      <c r="N3460" s="728">
        <v>1</v>
      </c>
      <c r="O3460" s="813">
        <v>1</v>
      </c>
      <c r="P3460" s="729">
        <v>89.91</v>
      </c>
      <c r="Q3460" s="746">
        <v>1</v>
      </c>
      <c r="R3460" s="728">
        <v>1</v>
      </c>
      <c r="S3460" s="746">
        <v>1</v>
      </c>
      <c r="T3460" s="813">
        <v>1</v>
      </c>
      <c r="U3460" s="769">
        <v>1</v>
      </c>
    </row>
    <row r="3461" spans="1:21" ht="14.4" customHeight="1" x14ac:dyDescent="0.3">
      <c r="A3461" s="727">
        <v>32</v>
      </c>
      <c r="B3461" s="728" t="s">
        <v>2677</v>
      </c>
      <c r="C3461" s="728" t="s">
        <v>2683</v>
      </c>
      <c r="D3461" s="811" t="s">
        <v>5087</v>
      </c>
      <c r="E3461" s="812" t="s">
        <v>2704</v>
      </c>
      <c r="F3461" s="728" t="s">
        <v>2678</v>
      </c>
      <c r="G3461" s="728" t="s">
        <v>2896</v>
      </c>
      <c r="H3461" s="728" t="s">
        <v>568</v>
      </c>
      <c r="I3461" s="728" t="s">
        <v>2897</v>
      </c>
      <c r="J3461" s="728" t="s">
        <v>2898</v>
      </c>
      <c r="K3461" s="728" t="s">
        <v>2899</v>
      </c>
      <c r="L3461" s="729">
        <v>132.97999999999999</v>
      </c>
      <c r="M3461" s="729">
        <v>398.93999999999994</v>
      </c>
      <c r="N3461" s="728">
        <v>3</v>
      </c>
      <c r="O3461" s="813">
        <v>0.5</v>
      </c>
      <c r="P3461" s="729">
        <v>398.93999999999994</v>
      </c>
      <c r="Q3461" s="746">
        <v>1</v>
      </c>
      <c r="R3461" s="728">
        <v>3</v>
      </c>
      <c r="S3461" s="746">
        <v>1</v>
      </c>
      <c r="T3461" s="813">
        <v>0.5</v>
      </c>
      <c r="U3461" s="769">
        <v>1</v>
      </c>
    </row>
    <row r="3462" spans="1:21" ht="14.4" customHeight="1" x14ac:dyDescent="0.3">
      <c r="A3462" s="727">
        <v>32</v>
      </c>
      <c r="B3462" s="728" t="s">
        <v>2677</v>
      </c>
      <c r="C3462" s="728" t="s">
        <v>2683</v>
      </c>
      <c r="D3462" s="811" t="s">
        <v>5087</v>
      </c>
      <c r="E3462" s="812" t="s">
        <v>2704</v>
      </c>
      <c r="F3462" s="728" t="s">
        <v>2678</v>
      </c>
      <c r="G3462" s="728" t="s">
        <v>2896</v>
      </c>
      <c r="H3462" s="728" t="s">
        <v>568</v>
      </c>
      <c r="I3462" s="728" t="s">
        <v>3822</v>
      </c>
      <c r="J3462" s="728" t="s">
        <v>2898</v>
      </c>
      <c r="K3462" s="728" t="s">
        <v>2814</v>
      </c>
      <c r="L3462" s="729">
        <v>0</v>
      </c>
      <c r="M3462" s="729">
        <v>0</v>
      </c>
      <c r="N3462" s="728">
        <v>3</v>
      </c>
      <c r="O3462" s="813">
        <v>0.5</v>
      </c>
      <c r="P3462" s="729">
        <v>0</v>
      </c>
      <c r="Q3462" s="746"/>
      <c r="R3462" s="728">
        <v>3</v>
      </c>
      <c r="S3462" s="746">
        <v>1</v>
      </c>
      <c r="T3462" s="813">
        <v>0.5</v>
      </c>
      <c r="U3462" s="769">
        <v>1</v>
      </c>
    </row>
    <row r="3463" spans="1:21" ht="14.4" customHeight="1" x14ac:dyDescent="0.3">
      <c r="A3463" s="727">
        <v>32</v>
      </c>
      <c r="B3463" s="728" t="s">
        <v>2677</v>
      </c>
      <c r="C3463" s="728" t="s">
        <v>2683</v>
      </c>
      <c r="D3463" s="811" t="s">
        <v>5087</v>
      </c>
      <c r="E3463" s="812" t="s">
        <v>2704</v>
      </c>
      <c r="F3463" s="728" t="s">
        <v>2678</v>
      </c>
      <c r="G3463" s="728" t="s">
        <v>3135</v>
      </c>
      <c r="H3463" s="728" t="s">
        <v>568</v>
      </c>
      <c r="I3463" s="728" t="s">
        <v>3823</v>
      </c>
      <c r="J3463" s="728" t="s">
        <v>3515</v>
      </c>
      <c r="K3463" s="728" t="s">
        <v>3516</v>
      </c>
      <c r="L3463" s="729">
        <v>300.33</v>
      </c>
      <c r="M3463" s="729">
        <v>300.33</v>
      </c>
      <c r="N3463" s="728">
        <v>1</v>
      </c>
      <c r="O3463" s="813">
        <v>0.5</v>
      </c>
      <c r="P3463" s="729">
        <v>300.33</v>
      </c>
      <c r="Q3463" s="746">
        <v>1</v>
      </c>
      <c r="R3463" s="728">
        <v>1</v>
      </c>
      <c r="S3463" s="746">
        <v>1</v>
      </c>
      <c r="T3463" s="813">
        <v>0.5</v>
      </c>
      <c r="U3463" s="769">
        <v>1</v>
      </c>
    </row>
    <row r="3464" spans="1:21" ht="14.4" customHeight="1" x14ac:dyDescent="0.3">
      <c r="A3464" s="727">
        <v>32</v>
      </c>
      <c r="B3464" s="728" t="s">
        <v>2677</v>
      </c>
      <c r="C3464" s="728" t="s">
        <v>2683</v>
      </c>
      <c r="D3464" s="811" t="s">
        <v>5087</v>
      </c>
      <c r="E3464" s="812" t="s">
        <v>2704</v>
      </c>
      <c r="F3464" s="728" t="s">
        <v>2678</v>
      </c>
      <c r="G3464" s="728" t="s">
        <v>3517</v>
      </c>
      <c r="H3464" s="728" t="s">
        <v>568</v>
      </c>
      <c r="I3464" s="728" t="s">
        <v>3518</v>
      </c>
      <c r="J3464" s="728" t="s">
        <v>3519</v>
      </c>
      <c r="K3464" s="728" t="s">
        <v>3520</v>
      </c>
      <c r="L3464" s="729">
        <v>38.5</v>
      </c>
      <c r="M3464" s="729">
        <v>38.5</v>
      </c>
      <c r="N3464" s="728">
        <v>1</v>
      </c>
      <c r="O3464" s="813">
        <v>0.5</v>
      </c>
      <c r="P3464" s="729">
        <v>38.5</v>
      </c>
      <c r="Q3464" s="746">
        <v>1</v>
      </c>
      <c r="R3464" s="728">
        <v>1</v>
      </c>
      <c r="S3464" s="746">
        <v>1</v>
      </c>
      <c r="T3464" s="813">
        <v>0.5</v>
      </c>
      <c r="U3464" s="769">
        <v>1</v>
      </c>
    </row>
    <row r="3465" spans="1:21" ht="14.4" customHeight="1" x14ac:dyDescent="0.3">
      <c r="A3465" s="727">
        <v>32</v>
      </c>
      <c r="B3465" s="728" t="s">
        <v>2677</v>
      </c>
      <c r="C3465" s="728" t="s">
        <v>2683</v>
      </c>
      <c r="D3465" s="811" t="s">
        <v>5087</v>
      </c>
      <c r="E3465" s="812" t="s">
        <v>2704</v>
      </c>
      <c r="F3465" s="728" t="s">
        <v>2678</v>
      </c>
      <c r="G3465" s="728" t="s">
        <v>2823</v>
      </c>
      <c r="H3465" s="728" t="s">
        <v>568</v>
      </c>
      <c r="I3465" s="728" t="s">
        <v>3333</v>
      </c>
      <c r="J3465" s="728" t="s">
        <v>1880</v>
      </c>
      <c r="K3465" s="728" t="s">
        <v>3334</v>
      </c>
      <c r="L3465" s="729">
        <v>77.14</v>
      </c>
      <c r="M3465" s="729">
        <v>308.56</v>
      </c>
      <c r="N3465" s="728">
        <v>4</v>
      </c>
      <c r="O3465" s="813">
        <v>1.5</v>
      </c>
      <c r="P3465" s="729"/>
      <c r="Q3465" s="746">
        <v>0</v>
      </c>
      <c r="R3465" s="728"/>
      <c r="S3465" s="746">
        <v>0</v>
      </c>
      <c r="T3465" s="813"/>
      <c r="U3465" s="769">
        <v>0</v>
      </c>
    </row>
    <row r="3466" spans="1:21" ht="14.4" customHeight="1" x14ac:dyDescent="0.3">
      <c r="A3466" s="727">
        <v>32</v>
      </c>
      <c r="B3466" s="728" t="s">
        <v>2677</v>
      </c>
      <c r="C3466" s="728" t="s">
        <v>2683</v>
      </c>
      <c r="D3466" s="811" t="s">
        <v>5087</v>
      </c>
      <c r="E3466" s="812" t="s">
        <v>2704</v>
      </c>
      <c r="F3466" s="728" t="s">
        <v>2678</v>
      </c>
      <c r="G3466" s="728" t="s">
        <v>3335</v>
      </c>
      <c r="H3466" s="728" t="s">
        <v>568</v>
      </c>
      <c r="I3466" s="728" t="s">
        <v>3336</v>
      </c>
      <c r="J3466" s="728" t="s">
        <v>3337</v>
      </c>
      <c r="K3466" s="728" t="s">
        <v>3338</v>
      </c>
      <c r="L3466" s="729">
        <v>0</v>
      </c>
      <c r="M3466" s="729">
        <v>0</v>
      </c>
      <c r="N3466" s="728">
        <v>4</v>
      </c>
      <c r="O3466" s="813">
        <v>1.5</v>
      </c>
      <c r="P3466" s="729"/>
      <c r="Q3466" s="746"/>
      <c r="R3466" s="728"/>
      <c r="S3466" s="746">
        <v>0</v>
      </c>
      <c r="T3466" s="813"/>
      <c r="U3466" s="769">
        <v>0</v>
      </c>
    </row>
    <row r="3467" spans="1:21" ht="14.4" customHeight="1" x14ac:dyDescent="0.3">
      <c r="A3467" s="727">
        <v>32</v>
      </c>
      <c r="B3467" s="728" t="s">
        <v>2677</v>
      </c>
      <c r="C3467" s="728" t="s">
        <v>2683</v>
      </c>
      <c r="D3467" s="811" t="s">
        <v>5087</v>
      </c>
      <c r="E3467" s="812" t="s">
        <v>2704</v>
      </c>
      <c r="F3467" s="728" t="s">
        <v>2678</v>
      </c>
      <c r="G3467" s="728" t="s">
        <v>2758</v>
      </c>
      <c r="H3467" s="728" t="s">
        <v>568</v>
      </c>
      <c r="I3467" s="728" t="s">
        <v>3343</v>
      </c>
      <c r="J3467" s="728" t="s">
        <v>3071</v>
      </c>
      <c r="K3467" s="728" t="s">
        <v>3344</v>
      </c>
      <c r="L3467" s="729">
        <v>58.63</v>
      </c>
      <c r="M3467" s="729">
        <v>175.89000000000001</v>
      </c>
      <c r="N3467" s="728">
        <v>3</v>
      </c>
      <c r="O3467" s="813">
        <v>2</v>
      </c>
      <c r="P3467" s="729">
        <v>58.63</v>
      </c>
      <c r="Q3467" s="746">
        <v>0.33333333333333331</v>
      </c>
      <c r="R3467" s="728">
        <v>1</v>
      </c>
      <c r="S3467" s="746">
        <v>0.33333333333333331</v>
      </c>
      <c r="T3467" s="813">
        <v>1</v>
      </c>
      <c r="U3467" s="769">
        <v>0.5</v>
      </c>
    </row>
    <row r="3468" spans="1:21" ht="14.4" customHeight="1" x14ac:dyDescent="0.3">
      <c r="A3468" s="727">
        <v>32</v>
      </c>
      <c r="B3468" s="728" t="s">
        <v>2677</v>
      </c>
      <c r="C3468" s="728" t="s">
        <v>2683</v>
      </c>
      <c r="D3468" s="811" t="s">
        <v>5087</v>
      </c>
      <c r="E3468" s="812" t="s">
        <v>2704</v>
      </c>
      <c r="F3468" s="728" t="s">
        <v>2678</v>
      </c>
      <c r="G3468" s="728" t="s">
        <v>2758</v>
      </c>
      <c r="H3468" s="728" t="s">
        <v>568</v>
      </c>
      <c r="I3468" s="728" t="s">
        <v>3138</v>
      </c>
      <c r="J3468" s="728" t="s">
        <v>2760</v>
      </c>
      <c r="K3468" s="728" t="s">
        <v>3139</v>
      </c>
      <c r="L3468" s="729">
        <v>0</v>
      </c>
      <c r="M3468" s="729">
        <v>0</v>
      </c>
      <c r="N3468" s="728">
        <v>2</v>
      </c>
      <c r="O3468" s="813">
        <v>1</v>
      </c>
      <c r="P3468" s="729"/>
      <c r="Q3468" s="746"/>
      <c r="R3468" s="728"/>
      <c r="S3468" s="746">
        <v>0</v>
      </c>
      <c r="T3468" s="813"/>
      <c r="U3468" s="769">
        <v>0</v>
      </c>
    </row>
    <row r="3469" spans="1:21" ht="14.4" customHeight="1" x14ac:dyDescent="0.3">
      <c r="A3469" s="727">
        <v>32</v>
      </c>
      <c r="B3469" s="728" t="s">
        <v>2677</v>
      </c>
      <c r="C3469" s="728" t="s">
        <v>2683</v>
      </c>
      <c r="D3469" s="811" t="s">
        <v>5087</v>
      </c>
      <c r="E3469" s="812" t="s">
        <v>2704</v>
      </c>
      <c r="F3469" s="728" t="s">
        <v>2678</v>
      </c>
      <c r="G3469" s="728" t="s">
        <v>2827</v>
      </c>
      <c r="H3469" s="728" t="s">
        <v>568</v>
      </c>
      <c r="I3469" s="728" t="s">
        <v>2828</v>
      </c>
      <c r="J3469" s="728" t="s">
        <v>1440</v>
      </c>
      <c r="K3469" s="728" t="s">
        <v>2829</v>
      </c>
      <c r="L3469" s="729">
        <v>69.59</v>
      </c>
      <c r="M3469" s="729">
        <v>139.18</v>
      </c>
      <c r="N3469" s="728">
        <v>2</v>
      </c>
      <c r="O3469" s="813">
        <v>1</v>
      </c>
      <c r="P3469" s="729">
        <v>139.18</v>
      </c>
      <c r="Q3469" s="746">
        <v>1</v>
      </c>
      <c r="R3469" s="728">
        <v>2</v>
      </c>
      <c r="S3469" s="746">
        <v>1</v>
      </c>
      <c r="T3469" s="813">
        <v>1</v>
      </c>
      <c r="U3469" s="769">
        <v>1</v>
      </c>
    </row>
    <row r="3470" spans="1:21" ht="14.4" customHeight="1" x14ac:dyDescent="0.3">
      <c r="A3470" s="727">
        <v>32</v>
      </c>
      <c r="B3470" s="728" t="s">
        <v>2677</v>
      </c>
      <c r="C3470" s="728" t="s">
        <v>2683</v>
      </c>
      <c r="D3470" s="811" t="s">
        <v>5087</v>
      </c>
      <c r="E3470" s="812" t="s">
        <v>2704</v>
      </c>
      <c r="F3470" s="728" t="s">
        <v>2678</v>
      </c>
      <c r="G3470" s="728" t="s">
        <v>3345</v>
      </c>
      <c r="H3470" s="728" t="s">
        <v>568</v>
      </c>
      <c r="I3470" s="728" t="s">
        <v>4888</v>
      </c>
      <c r="J3470" s="728" t="s">
        <v>4889</v>
      </c>
      <c r="K3470" s="728" t="s">
        <v>4890</v>
      </c>
      <c r="L3470" s="729">
        <v>663.86</v>
      </c>
      <c r="M3470" s="729">
        <v>663.86</v>
      </c>
      <c r="N3470" s="728">
        <v>1</v>
      </c>
      <c r="O3470" s="813">
        <v>0.5</v>
      </c>
      <c r="P3470" s="729">
        <v>663.86</v>
      </c>
      <c r="Q3470" s="746">
        <v>1</v>
      </c>
      <c r="R3470" s="728">
        <v>1</v>
      </c>
      <c r="S3470" s="746">
        <v>1</v>
      </c>
      <c r="T3470" s="813">
        <v>0.5</v>
      </c>
      <c r="U3470" s="769">
        <v>1</v>
      </c>
    </row>
    <row r="3471" spans="1:21" ht="14.4" customHeight="1" x14ac:dyDescent="0.3">
      <c r="A3471" s="727">
        <v>32</v>
      </c>
      <c r="B3471" s="728" t="s">
        <v>2677</v>
      </c>
      <c r="C3471" s="728" t="s">
        <v>2683</v>
      </c>
      <c r="D3471" s="811" t="s">
        <v>5087</v>
      </c>
      <c r="E3471" s="812" t="s">
        <v>2704</v>
      </c>
      <c r="F3471" s="728" t="s">
        <v>2678</v>
      </c>
      <c r="G3471" s="728" t="s">
        <v>3348</v>
      </c>
      <c r="H3471" s="728" t="s">
        <v>568</v>
      </c>
      <c r="I3471" s="728" t="s">
        <v>3349</v>
      </c>
      <c r="J3471" s="728" t="s">
        <v>3350</v>
      </c>
      <c r="K3471" s="728" t="s">
        <v>3351</v>
      </c>
      <c r="L3471" s="729">
        <v>3161.19</v>
      </c>
      <c r="M3471" s="729">
        <v>15805.95</v>
      </c>
      <c r="N3471" s="728">
        <v>5</v>
      </c>
      <c r="O3471" s="813">
        <v>2</v>
      </c>
      <c r="P3471" s="729">
        <v>15805.95</v>
      </c>
      <c r="Q3471" s="746">
        <v>1</v>
      </c>
      <c r="R3471" s="728">
        <v>5</v>
      </c>
      <c r="S3471" s="746">
        <v>1</v>
      </c>
      <c r="T3471" s="813">
        <v>2</v>
      </c>
      <c r="U3471" s="769">
        <v>1</v>
      </c>
    </row>
    <row r="3472" spans="1:21" ht="14.4" customHeight="1" x14ac:dyDescent="0.3">
      <c r="A3472" s="727">
        <v>32</v>
      </c>
      <c r="B3472" s="728" t="s">
        <v>2677</v>
      </c>
      <c r="C3472" s="728" t="s">
        <v>2683</v>
      </c>
      <c r="D3472" s="811" t="s">
        <v>5087</v>
      </c>
      <c r="E3472" s="812" t="s">
        <v>2704</v>
      </c>
      <c r="F3472" s="728" t="s">
        <v>2678</v>
      </c>
      <c r="G3472" s="728" t="s">
        <v>2729</v>
      </c>
      <c r="H3472" s="728" t="s">
        <v>568</v>
      </c>
      <c r="I3472" s="728" t="s">
        <v>2730</v>
      </c>
      <c r="J3472" s="728" t="s">
        <v>2731</v>
      </c>
      <c r="K3472" s="728" t="s">
        <v>2732</v>
      </c>
      <c r="L3472" s="729">
        <v>88.76</v>
      </c>
      <c r="M3472" s="729">
        <v>2130.2400000000002</v>
      </c>
      <c r="N3472" s="728">
        <v>24</v>
      </c>
      <c r="O3472" s="813">
        <v>11</v>
      </c>
      <c r="P3472" s="729">
        <v>1420.16</v>
      </c>
      <c r="Q3472" s="746">
        <v>0.66666666666666663</v>
      </c>
      <c r="R3472" s="728">
        <v>16</v>
      </c>
      <c r="S3472" s="746">
        <v>0.66666666666666663</v>
      </c>
      <c r="T3472" s="813">
        <v>8</v>
      </c>
      <c r="U3472" s="769">
        <v>0.72727272727272729</v>
      </c>
    </row>
    <row r="3473" spans="1:21" ht="14.4" customHeight="1" x14ac:dyDescent="0.3">
      <c r="A3473" s="727">
        <v>32</v>
      </c>
      <c r="B3473" s="728" t="s">
        <v>2677</v>
      </c>
      <c r="C3473" s="728" t="s">
        <v>2683</v>
      </c>
      <c r="D3473" s="811" t="s">
        <v>5087</v>
      </c>
      <c r="E3473" s="812" t="s">
        <v>2704</v>
      </c>
      <c r="F3473" s="728" t="s">
        <v>2678</v>
      </c>
      <c r="G3473" s="728" t="s">
        <v>2830</v>
      </c>
      <c r="H3473" s="728" t="s">
        <v>661</v>
      </c>
      <c r="I3473" s="728" t="s">
        <v>2831</v>
      </c>
      <c r="J3473" s="728" t="s">
        <v>2340</v>
      </c>
      <c r="K3473" s="728" t="s">
        <v>2832</v>
      </c>
      <c r="L3473" s="729">
        <v>366.31</v>
      </c>
      <c r="M3473" s="729">
        <v>366.31</v>
      </c>
      <c r="N3473" s="728">
        <v>1</v>
      </c>
      <c r="O3473" s="813">
        <v>0.5</v>
      </c>
      <c r="P3473" s="729"/>
      <c r="Q3473" s="746">
        <v>0</v>
      </c>
      <c r="R3473" s="728"/>
      <c r="S3473" s="746">
        <v>0</v>
      </c>
      <c r="T3473" s="813"/>
      <c r="U3473" s="769">
        <v>0</v>
      </c>
    </row>
    <row r="3474" spans="1:21" ht="14.4" customHeight="1" x14ac:dyDescent="0.3">
      <c r="A3474" s="727">
        <v>32</v>
      </c>
      <c r="B3474" s="728" t="s">
        <v>2677</v>
      </c>
      <c r="C3474" s="728" t="s">
        <v>2683</v>
      </c>
      <c r="D3474" s="811" t="s">
        <v>5087</v>
      </c>
      <c r="E3474" s="812" t="s">
        <v>2704</v>
      </c>
      <c r="F3474" s="728" t="s">
        <v>2678</v>
      </c>
      <c r="G3474" s="728" t="s">
        <v>2902</v>
      </c>
      <c r="H3474" s="728" t="s">
        <v>568</v>
      </c>
      <c r="I3474" s="728" t="s">
        <v>3215</v>
      </c>
      <c r="J3474" s="728" t="s">
        <v>863</v>
      </c>
      <c r="K3474" s="728" t="s">
        <v>3200</v>
      </c>
      <c r="L3474" s="729">
        <v>0</v>
      </c>
      <c r="M3474" s="729">
        <v>0</v>
      </c>
      <c r="N3474" s="728">
        <v>1</v>
      </c>
      <c r="O3474" s="813">
        <v>1</v>
      </c>
      <c r="P3474" s="729"/>
      <c r="Q3474" s="746"/>
      <c r="R3474" s="728"/>
      <c r="S3474" s="746">
        <v>0</v>
      </c>
      <c r="T3474" s="813"/>
      <c r="U3474" s="769">
        <v>0</v>
      </c>
    </row>
    <row r="3475" spans="1:21" ht="14.4" customHeight="1" x14ac:dyDescent="0.3">
      <c r="A3475" s="727">
        <v>32</v>
      </c>
      <c r="B3475" s="728" t="s">
        <v>2677</v>
      </c>
      <c r="C3475" s="728" t="s">
        <v>2683</v>
      </c>
      <c r="D3475" s="811" t="s">
        <v>5087</v>
      </c>
      <c r="E3475" s="812" t="s">
        <v>2704</v>
      </c>
      <c r="F3475" s="728" t="s">
        <v>2678</v>
      </c>
      <c r="G3475" s="728" t="s">
        <v>2902</v>
      </c>
      <c r="H3475" s="728" t="s">
        <v>568</v>
      </c>
      <c r="I3475" s="728" t="s">
        <v>2903</v>
      </c>
      <c r="J3475" s="728" t="s">
        <v>863</v>
      </c>
      <c r="K3475" s="728" t="s">
        <v>2814</v>
      </c>
      <c r="L3475" s="729">
        <v>0</v>
      </c>
      <c r="M3475" s="729">
        <v>0</v>
      </c>
      <c r="N3475" s="728">
        <v>3</v>
      </c>
      <c r="O3475" s="813">
        <v>2.5</v>
      </c>
      <c r="P3475" s="729">
        <v>0</v>
      </c>
      <c r="Q3475" s="746"/>
      <c r="R3475" s="728">
        <v>3</v>
      </c>
      <c r="S3475" s="746">
        <v>1</v>
      </c>
      <c r="T3475" s="813">
        <v>2.5</v>
      </c>
      <c r="U3475" s="769">
        <v>1</v>
      </c>
    </row>
    <row r="3476" spans="1:21" ht="14.4" customHeight="1" x14ac:dyDescent="0.3">
      <c r="A3476" s="727">
        <v>32</v>
      </c>
      <c r="B3476" s="728" t="s">
        <v>2677</v>
      </c>
      <c r="C3476" s="728" t="s">
        <v>2683</v>
      </c>
      <c r="D3476" s="811" t="s">
        <v>5087</v>
      </c>
      <c r="E3476" s="812" t="s">
        <v>2704</v>
      </c>
      <c r="F3476" s="728" t="s">
        <v>2678</v>
      </c>
      <c r="G3476" s="728" t="s">
        <v>2902</v>
      </c>
      <c r="H3476" s="728" t="s">
        <v>568</v>
      </c>
      <c r="I3476" s="728" t="s">
        <v>3009</v>
      </c>
      <c r="J3476" s="728" t="s">
        <v>3010</v>
      </c>
      <c r="K3476" s="728" t="s">
        <v>3011</v>
      </c>
      <c r="L3476" s="729">
        <v>0</v>
      </c>
      <c r="M3476" s="729">
        <v>0</v>
      </c>
      <c r="N3476" s="728">
        <v>3</v>
      </c>
      <c r="O3476" s="813">
        <v>0.5</v>
      </c>
      <c r="P3476" s="729"/>
      <c r="Q3476" s="746"/>
      <c r="R3476" s="728"/>
      <c r="S3476" s="746">
        <v>0</v>
      </c>
      <c r="T3476" s="813"/>
      <c r="U3476" s="769">
        <v>0</v>
      </c>
    </row>
    <row r="3477" spans="1:21" ht="14.4" customHeight="1" x14ac:dyDescent="0.3">
      <c r="A3477" s="727">
        <v>32</v>
      </c>
      <c r="B3477" s="728" t="s">
        <v>2677</v>
      </c>
      <c r="C3477" s="728" t="s">
        <v>2683</v>
      </c>
      <c r="D3477" s="811" t="s">
        <v>5087</v>
      </c>
      <c r="E3477" s="812" t="s">
        <v>2704</v>
      </c>
      <c r="F3477" s="728" t="s">
        <v>2678</v>
      </c>
      <c r="G3477" s="728" t="s">
        <v>2833</v>
      </c>
      <c r="H3477" s="728" t="s">
        <v>661</v>
      </c>
      <c r="I3477" s="728" t="s">
        <v>4553</v>
      </c>
      <c r="J3477" s="728" t="s">
        <v>2835</v>
      </c>
      <c r="K3477" s="728" t="s">
        <v>4554</v>
      </c>
      <c r="L3477" s="729">
        <v>69.16</v>
      </c>
      <c r="M3477" s="729">
        <v>69.16</v>
      </c>
      <c r="N3477" s="728">
        <v>1</v>
      </c>
      <c r="O3477" s="813">
        <v>0.5</v>
      </c>
      <c r="P3477" s="729">
        <v>69.16</v>
      </c>
      <c r="Q3477" s="746">
        <v>1</v>
      </c>
      <c r="R3477" s="728">
        <v>1</v>
      </c>
      <c r="S3477" s="746">
        <v>1</v>
      </c>
      <c r="T3477" s="813">
        <v>0.5</v>
      </c>
      <c r="U3477" s="769">
        <v>1</v>
      </c>
    </row>
    <row r="3478" spans="1:21" ht="14.4" customHeight="1" x14ac:dyDescent="0.3">
      <c r="A3478" s="727">
        <v>32</v>
      </c>
      <c r="B3478" s="728" t="s">
        <v>2677</v>
      </c>
      <c r="C3478" s="728" t="s">
        <v>2683</v>
      </c>
      <c r="D3478" s="811" t="s">
        <v>5087</v>
      </c>
      <c r="E3478" s="812" t="s">
        <v>2704</v>
      </c>
      <c r="F3478" s="728" t="s">
        <v>2678</v>
      </c>
      <c r="G3478" s="728" t="s">
        <v>2833</v>
      </c>
      <c r="H3478" s="728" t="s">
        <v>568</v>
      </c>
      <c r="I3478" s="728" t="s">
        <v>4352</v>
      </c>
      <c r="J3478" s="728" t="s">
        <v>4353</v>
      </c>
      <c r="K3478" s="728" t="s">
        <v>4354</v>
      </c>
      <c r="L3478" s="729">
        <v>207.45</v>
      </c>
      <c r="M3478" s="729">
        <v>207.45</v>
      </c>
      <c r="N3478" s="728">
        <v>1</v>
      </c>
      <c r="O3478" s="813">
        <v>1</v>
      </c>
      <c r="P3478" s="729"/>
      <c r="Q3478" s="746">
        <v>0</v>
      </c>
      <c r="R3478" s="728"/>
      <c r="S3478" s="746">
        <v>0</v>
      </c>
      <c r="T3478" s="813"/>
      <c r="U3478" s="769">
        <v>0</v>
      </c>
    </row>
    <row r="3479" spans="1:21" ht="14.4" customHeight="1" x14ac:dyDescent="0.3">
      <c r="A3479" s="727">
        <v>32</v>
      </c>
      <c r="B3479" s="728" t="s">
        <v>2677</v>
      </c>
      <c r="C3479" s="728" t="s">
        <v>2683</v>
      </c>
      <c r="D3479" s="811" t="s">
        <v>5087</v>
      </c>
      <c r="E3479" s="812" t="s">
        <v>2704</v>
      </c>
      <c r="F3479" s="728" t="s">
        <v>2678</v>
      </c>
      <c r="G3479" s="728" t="s">
        <v>3184</v>
      </c>
      <c r="H3479" s="728" t="s">
        <v>568</v>
      </c>
      <c r="I3479" s="728" t="s">
        <v>3185</v>
      </c>
      <c r="J3479" s="728" t="s">
        <v>3186</v>
      </c>
      <c r="K3479" s="728" t="s">
        <v>3187</v>
      </c>
      <c r="L3479" s="729">
        <v>1021.58</v>
      </c>
      <c r="M3479" s="729">
        <v>1021.58</v>
      </c>
      <c r="N3479" s="728">
        <v>1</v>
      </c>
      <c r="O3479" s="813">
        <v>0.5</v>
      </c>
      <c r="P3479" s="729">
        <v>1021.58</v>
      </c>
      <c r="Q3479" s="746">
        <v>1</v>
      </c>
      <c r="R3479" s="728">
        <v>1</v>
      </c>
      <c r="S3479" s="746">
        <v>1</v>
      </c>
      <c r="T3479" s="813">
        <v>0.5</v>
      </c>
      <c r="U3479" s="769">
        <v>1</v>
      </c>
    </row>
    <row r="3480" spans="1:21" ht="14.4" customHeight="1" x14ac:dyDescent="0.3">
      <c r="A3480" s="727">
        <v>32</v>
      </c>
      <c r="B3480" s="728" t="s">
        <v>2677</v>
      </c>
      <c r="C3480" s="728" t="s">
        <v>2683</v>
      </c>
      <c r="D3480" s="811" t="s">
        <v>5087</v>
      </c>
      <c r="E3480" s="812" t="s">
        <v>2704</v>
      </c>
      <c r="F3480" s="728" t="s">
        <v>2678</v>
      </c>
      <c r="G3480" s="728" t="s">
        <v>4192</v>
      </c>
      <c r="H3480" s="728" t="s">
        <v>661</v>
      </c>
      <c r="I3480" s="728" t="s">
        <v>2180</v>
      </c>
      <c r="J3480" s="728" t="s">
        <v>1054</v>
      </c>
      <c r="K3480" s="728" t="s">
        <v>2181</v>
      </c>
      <c r="L3480" s="729">
        <v>140.18</v>
      </c>
      <c r="M3480" s="729">
        <v>140.18</v>
      </c>
      <c r="N3480" s="728">
        <v>1</v>
      </c>
      <c r="O3480" s="813">
        <v>0.5</v>
      </c>
      <c r="P3480" s="729"/>
      <c r="Q3480" s="746">
        <v>0</v>
      </c>
      <c r="R3480" s="728"/>
      <c r="S3480" s="746">
        <v>0</v>
      </c>
      <c r="T3480" s="813"/>
      <c r="U3480" s="769">
        <v>0</v>
      </c>
    </row>
    <row r="3481" spans="1:21" ht="14.4" customHeight="1" x14ac:dyDescent="0.3">
      <c r="A3481" s="727">
        <v>32</v>
      </c>
      <c r="B3481" s="728" t="s">
        <v>2677</v>
      </c>
      <c r="C3481" s="728" t="s">
        <v>2683</v>
      </c>
      <c r="D3481" s="811" t="s">
        <v>5087</v>
      </c>
      <c r="E3481" s="812" t="s">
        <v>2704</v>
      </c>
      <c r="F3481" s="728" t="s">
        <v>2678</v>
      </c>
      <c r="G3481" s="728" t="s">
        <v>3619</v>
      </c>
      <c r="H3481" s="728" t="s">
        <v>568</v>
      </c>
      <c r="I3481" s="728" t="s">
        <v>3620</v>
      </c>
      <c r="J3481" s="728" t="s">
        <v>891</v>
      </c>
      <c r="K3481" s="728" t="s">
        <v>3621</v>
      </c>
      <c r="L3481" s="729">
        <v>256.67</v>
      </c>
      <c r="M3481" s="729">
        <v>256.67</v>
      </c>
      <c r="N3481" s="728">
        <v>1</v>
      </c>
      <c r="O3481" s="813">
        <v>1</v>
      </c>
      <c r="P3481" s="729"/>
      <c r="Q3481" s="746">
        <v>0</v>
      </c>
      <c r="R3481" s="728"/>
      <c r="S3481" s="746">
        <v>0</v>
      </c>
      <c r="T3481" s="813"/>
      <c r="U3481" s="769">
        <v>0</v>
      </c>
    </row>
    <row r="3482" spans="1:21" ht="14.4" customHeight="1" x14ac:dyDescent="0.3">
      <c r="A3482" s="727">
        <v>32</v>
      </c>
      <c r="B3482" s="728" t="s">
        <v>2677</v>
      </c>
      <c r="C3482" s="728" t="s">
        <v>2683</v>
      </c>
      <c r="D3482" s="811" t="s">
        <v>5087</v>
      </c>
      <c r="E3482" s="812" t="s">
        <v>2704</v>
      </c>
      <c r="F3482" s="728" t="s">
        <v>2678</v>
      </c>
      <c r="G3482" s="728" t="s">
        <v>3188</v>
      </c>
      <c r="H3482" s="728" t="s">
        <v>568</v>
      </c>
      <c r="I3482" s="728" t="s">
        <v>3189</v>
      </c>
      <c r="J3482" s="728" t="s">
        <v>3190</v>
      </c>
      <c r="K3482" s="728" t="s">
        <v>3191</v>
      </c>
      <c r="L3482" s="729">
        <v>727.03</v>
      </c>
      <c r="M3482" s="729">
        <v>1454.06</v>
      </c>
      <c r="N3482" s="728">
        <v>2</v>
      </c>
      <c r="O3482" s="813">
        <v>1.5</v>
      </c>
      <c r="P3482" s="729"/>
      <c r="Q3482" s="746">
        <v>0</v>
      </c>
      <c r="R3482" s="728"/>
      <c r="S3482" s="746">
        <v>0</v>
      </c>
      <c r="T3482" s="813"/>
      <c r="U3482" s="769">
        <v>0</v>
      </c>
    </row>
    <row r="3483" spans="1:21" ht="14.4" customHeight="1" x14ac:dyDescent="0.3">
      <c r="A3483" s="727">
        <v>32</v>
      </c>
      <c r="B3483" s="728" t="s">
        <v>2677</v>
      </c>
      <c r="C3483" s="728" t="s">
        <v>2683</v>
      </c>
      <c r="D3483" s="811" t="s">
        <v>5087</v>
      </c>
      <c r="E3483" s="812" t="s">
        <v>2704</v>
      </c>
      <c r="F3483" s="728" t="s">
        <v>2678</v>
      </c>
      <c r="G3483" s="728" t="s">
        <v>3188</v>
      </c>
      <c r="H3483" s="728" t="s">
        <v>568</v>
      </c>
      <c r="I3483" s="728" t="s">
        <v>5020</v>
      </c>
      <c r="J3483" s="728" t="s">
        <v>4857</v>
      </c>
      <c r="K3483" s="728" t="s">
        <v>5021</v>
      </c>
      <c r="L3483" s="729">
        <v>0</v>
      </c>
      <c r="M3483" s="729">
        <v>0</v>
      </c>
      <c r="N3483" s="728">
        <v>1</v>
      </c>
      <c r="O3483" s="813">
        <v>1</v>
      </c>
      <c r="P3483" s="729">
        <v>0</v>
      </c>
      <c r="Q3483" s="746"/>
      <c r="R3483" s="728">
        <v>1</v>
      </c>
      <c r="S3483" s="746">
        <v>1</v>
      </c>
      <c r="T3483" s="813">
        <v>1</v>
      </c>
      <c r="U3483" s="769">
        <v>1</v>
      </c>
    </row>
    <row r="3484" spans="1:21" ht="14.4" customHeight="1" x14ac:dyDescent="0.3">
      <c r="A3484" s="727">
        <v>32</v>
      </c>
      <c r="B3484" s="728" t="s">
        <v>2677</v>
      </c>
      <c r="C3484" s="728" t="s">
        <v>2683</v>
      </c>
      <c r="D3484" s="811" t="s">
        <v>5087</v>
      </c>
      <c r="E3484" s="812" t="s">
        <v>2704</v>
      </c>
      <c r="F3484" s="728" t="s">
        <v>2678</v>
      </c>
      <c r="G3484" s="728" t="s">
        <v>2904</v>
      </c>
      <c r="H3484" s="728" t="s">
        <v>568</v>
      </c>
      <c r="I3484" s="728" t="s">
        <v>4193</v>
      </c>
      <c r="J3484" s="728" t="s">
        <v>4194</v>
      </c>
      <c r="K3484" s="728" t="s">
        <v>4195</v>
      </c>
      <c r="L3484" s="729">
        <v>54.99</v>
      </c>
      <c r="M3484" s="729">
        <v>54.99</v>
      </c>
      <c r="N3484" s="728">
        <v>1</v>
      </c>
      <c r="O3484" s="813">
        <v>0.5</v>
      </c>
      <c r="P3484" s="729">
        <v>54.99</v>
      </c>
      <c r="Q3484" s="746">
        <v>1</v>
      </c>
      <c r="R3484" s="728">
        <v>1</v>
      </c>
      <c r="S3484" s="746">
        <v>1</v>
      </c>
      <c r="T3484" s="813">
        <v>0.5</v>
      </c>
      <c r="U3484" s="769">
        <v>1</v>
      </c>
    </row>
    <row r="3485" spans="1:21" ht="14.4" customHeight="1" x14ac:dyDescent="0.3">
      <c r="A3485" s="727">
        <v>32</v>
      </c>
      <c r="B3485" s="728" t="s">
        <v>2677</v>
      </c>
      <c r="C3485" s="728" t="s">
        <v>2683</v>
      </c>
      <c r="D3485" s="811" t="s">
        <v>5087</v>
      </c>
      <c r="E3485" s="812" t="s">
        <v>2704</v>
      </c>
      <c r="F3485" s="728" t="s">
        <v>2678</v>
      </c>
      <c r="G3485" s="728" t="s">
        <v>2904</v>
      </c>
      <c r="H3485" s="728" t="s">
        <v>568</v>
      </c>
      <c r="I3485" s="728" t="s">
        <v>5022</v>
      </c>
      <c r="J3485" s="728" t="s">
        <v>2906</v>
      </c>
      <c r="K3485" s="728" t="s">
        <v>5023</v>
      </c>
      <c r="L3485" s="729">
        <v>0</v>
      </c>
      <c r="M3485" s="729">
        <v>0</v>
      </c>
      <c r="N3485" s="728">
        <v>1</v>
      </c>
      <c r="O3485" s="813">
        <v>0.5</v>
      </c>
      <c r="P3485" s="729">
        <v>0</v>
      </c>
      <c r="Q3485" s="746"/>
      <c r="R3485" s="728">
        <v>1</v>
      </c>
      <c r="S3485" s="746">
        <v>1</v>
      </c>
      <c r="T3485" s="813">
        <v>0.5</v>
      </c>
      <c r="U3485" s="769">
        <v>1</v>
      </c>
    </row>
    <row r="3486" spans="1:21" ht="14.4" customHeight="1" x14ac:dyDescent="0.3">
      <c r="A3486" s="727">
        <v>32</v>
      </c>
      <c r="B3486" s="728" t="s">
        <v>2677</v>
      </c>
      <c r="C3486" s="728" t="s">
        <v>2683</v>
      </c>
      <c r="D3486" s="811" t="s">
        <v>5087</v>
      </c>
      <c r="E3486" s="812" t="s">
        <v>2704</v>
      </c>
      <c r="F3486" s="728" t="s">
        <v>2678</v>
      </c>
      <c r="G3486" s="728" t="s">
        <v>2904</v>
      </c>
      <c r="H3486" s="728" t="s">
        <v>568</v>
      </c>
      <c r="I3486" s="728" t="s">
        <v>3231</v>
      </c>
      <c r="J3486" s="728" t="s">
        <v>2906</v>
      </c>
      <c r="K3486" s="728" t="s">
        <v>3232</v>
      </c>
      <c r="L3486" s="729">
        <v>58.52</v>
      </c>
      <c r="M3486" s="729">
        <v>58.52</v>
      </c>
      <c r="N3486" s="728">
        <v>1</v>
      </c>
      <c r="O3486" s="813">
        <v>0.5</v>
      </c>
      <c r="P3486" s="729">
        <v>58.52</v>
      </c>
      <c r="Q3486" s="746">
        <v>1</v>
      </c>
      <c r="R3486" s="728">
        <v>1</v>
      </c>
      <c r="S3486" s="746">
        <v>1</v>
      </c>
      <c r="T3486" s="813">
        <v>0.5</v>
      </c>
      <c r="U3486" s="769">
        <v>1</v>
      </c>
    </row>
    <row r="3487" spans="1:21" ht="14.4" customHeight="1" x14ac:dyDescent="0.3">
      <c r="A3487" s="727">
        <v>32</v>
      </c>
      <c r="B3487" s="728" t="s">
        <v>2677</v>
      </c>
      <c r="C3487" s="728" t="s">
        <v>2683</v>
      </c>
      <c r="D3487" s="811" t="s">
        <v>5087</v>
      </c>
      <c r="E3487" s="812" t="s">
        <v>2704</v>
      </c>
      <c r="F3487" s="728" t="s">
        <v>2678</v>
      </c>
      <c r="G3487" s="728" t="s">
        <v>4383</v>
      </c>
      <c r="H3487" s="728" t="s">
        <v>661</v>
      </c>
      <c r="I3487" s="728" t="s">
        <v>5024</v>
      </c>
      <c r="J3487" s="728" t="s">
        <v>2393</v>
      </c>
      <c r="K3487" s="728" t="s">
        <v>5025</v>
      </c>
      <c r="L3487" s="729">
        <v>1472.61</v>
      </c>
      <c r="M3487" s="729">
        <v>2945.22</v>
      </c>
      <c r="N3487" s="728">
        <v>2</v>
      </c>
      <c r="O3487" s="813">
        <v>1</v>
      </c>
      <c r="P3487" s="729">
        <v>2945.22</v>
      </c>
      <c r="Q3487" s="746">
        <v>1</v>
      </c>
      <c r="R3487" s="728">
        <v>2</v>
      </c>
      <c r="S3487" s="746">
        <v>1</v>
      </c>
      <c r="T3487" s="813">
        <v>1</v>
      </c>
      <c r="U3487" s="769">
        <v>1</v>
      </c>
    </row>
    <row r="3488" spans="1:21" ht="14.4" customHeight="1" x14ac:dyDescent="0.3">
      <c r="A3488" s="727">
        <v>32</v>
      </c>
      <c r="B3488" s="728" t="s">
        <v>2677</v>
      </c>
      <c r="C3488" s="728" t="s">
        <v>2683</v>
      </c>
      <c r="D3488" s="811" t="s">
        <v>5087</v>
      </c>
      <c r="E3488" s="812" t="s">
        <v>2704</v>
      </c>
      <c r="F3488" s="728" t="s">
        <v>2678</v>
      </c>
      <c r="G3488" s="728" t="s">
        <v>4383</v>
      </c>
      <c r="H3488" s="728" t="s">
        <v>661</v>
      </c>
      <c r="I3488" s="728" t="s">
        <v>5026</v>
      </c>
      <c r="J3488" s="728" t="s">
        <v>2393</v>
      </c>
      <c r="K3488" s="728" t="s">
        <v>4386</v>
      </c>
      <c r="L3488" s="729">
        <v>1472.61</v>
      </c>
      <c r="M3488" s="729">
        <v>2945.22</v>
      </c>
      <c r="N3488" s="728">
        <v>2</v>
      </c>
      <c r="O3488" s="813">
        <v>1</v>
      </c>
      <c r="P3488" s="729">
        <v>2945.22</v>
      </c>
      <c r="Q3488" s="746">
        <v>1</v>
      </c>
      <c r="R3488" s="728">
        <v>2</v>
      </c>
      <c r="S3488" s="746">
        <v>1</v>
      </c>
      <c r="T3488" s="813">
        <v>1</v>
      </c>
      <c r="U3488" s="769">
        <v>1</v>
      </c>
    </row>
    <row r="3489" spans="1:21" ht="14.4" customHeight="1" x14ac:dyDescent="0.3">
      <c r="A3489" s="727">
        <v>32</v>
      </c>
      <c r="B3489" s="728" t="s">
        <v>2677</v>
      </c>
      <c r="C3489" s="728" t="s">
        <v>2683</v>
      </c>
      <c r="D3489" s="811" t="s">
        <v>5087</v>
      </c>
      <c r="E3489" s="812" t="s">
        <v>2704</v>
      </c>
      <c r="F3489" s="728" t="s">
        <v>2678</v>
      </c>
      <c r="G3489" s="728" t="s">
        <v>4791</v>
      </c>
      <c r="H3489" s="728" t="s">
        <v>568</v>
      </c>
      <c r="I3489" s="728" t="s">
        <v>4792</v>
      </c>
      <c r="J3489" s="728" t="s">
        <v>4793</v>
      </c>
      <c r="K3489" s="728" t="s">
        <v>4794</v>
      </c>
      <c r="L3489" s="729">
        <v>69.59</v>
      </c>
      <c r="M3489" s="729">
        <v>69.59</v>
      </c>
      <c r="N3489" s="728">
        <v>1</v>
      </c>
      <c r="O3489" s="813">
        <v>1</v>
      </c>
      <c r="P3489" s="729"/>
      <c r="Q3489" s="746">
        <v>0</v>
      </c>
      <c r="R3489" s="728"/>
      <c r="S3489" s="746">
        <v>0</v>
      </c>
      <c r="T3489" s="813"/>
      <c r="U3489" s="769">
        <v>0</v>
      </c>
    </row>
    <row r="3490" spans="1:21" ht="14.4" customHeight="1" x14ac:dyDescent="0.3">
      <c r="A3490" s="727">
        <v>32</v>
      </c>
      <c r="B3490" s="728" t="s">
        <v>2677</v>
      </c>
      <c r="C3490" s="728" t="s">
        <v>2683</v>
      </c>
      <c r="D3490" s="811" t="s">
        <v>5087</v>
      </c>
      <c r="E3490" s="812" t="s">
        <v>2704</v>
      </c>
      <c r="F3490" s="728" t="s">
        <v>2678</v>
      </c>
      <c r="G3490" s="728" t="s">
        <v>2762</v>
      </c>
      <c r="H3490" s="728" t="s">
        <v>661</v>
      </c>
      <c r="I3490" s="728" t="s">
        <v>2763</v>
      </c>
      <c r="J3490" s="728" t="s">
        <v>895</v>
      </c>
      <c r="K3490" s="728" t="s">
        <v>2137</v>
      </c>
      <c r="L3490" s="729">
        <v>368.16</v>
      </c>
      <c r="M3490" s="729">
        <v>1840.8000000000002</v>
      </c>
      <c r="N3490" s="728">
        <v>5</v>
      </c>
      <c r="O3490" s="813">
        <v>2.5</v>
      </c>
      <c r="P3490" s="729">
        <v>1472.64</v>
      </c>
      <c r="Q3490" s="746">
        <v>0.79999999999999993</v>
      </c>
      <c r="R3490" s="728">
        <v>4</v>
      </c>
      <c r="S3490" s="746">
        <v>0.8</v>
      </c>
      <c r="T3490" s="813">
        <v>1.5</v>
      </c>
      <c r="U3490" s="769">
        <v>0.6</v>
      </c>
    </row>
    <row r="3491" spans="1:21" ht="14.4" customHeight="1" x14ac:dyDescent="0.3">
      <c r="A3491" s="727">
        <v>32</v>
      </c>
      <c r="B3491" s="728" t="s">
        <v>2677</v>
      </c>
      <c r="C3491" s="728" t="s">
        <v>2683</v>
      </c>
      <c r="D3491" s="811" t="s">
        <v>5087</v>
      </c>
      <c r="E3491" s="812" t="s">
        <v>2704</v>
      </c>
      <c r="F3491" s="728" t="s">
        <v>2678</v>
      </c>
      <c r="G3491" s="728" t="s">
        <v>2762</v>
      </c>
      <c r="H3491" s="728" t="s">
        <v>661</v>
      </c>
      <c r="I3491" s="728" t="s">
        <v>2764</v>
      </c>
      <c r="J3491" s="728" t="s">
        <v>895</v>
      </c>
      <c r="K3491" s="728" t="s">
        <v>2143</v>
      </c>
      <c r="L3491" s="729">
        <v>490.89</v>
      </c>
      <c r="M3491" s="729">
        <v>8345.1299999999992</v>
      </c>
      <c r="N3491" s="728">
        <v>17</v>
      </c>
      <c r="O3491" s="813">
        <v>6</v>
      </c>
      <c r="P3491" s="729">
        <v>8345.1299999999992</v>
      </c>
      <c r="Q3491" s="746">
        <v>1</v>
      </c>
      <c r="R3491" s="728">
        <v>17</v>
      </c>
      <c r="S3491" s="746">
        <v>1</v>
      </c>
      <c r="T3491" s="813">
        <v>6</v>
      </c>
      <c r="U3491" s="769">
        <v>1</v>
      </c>
    </row>
    <row r="3492" spans="1:21" ht="14.4" customHeight="1" x14ac:dyDescent="0.3">
      <c r="A3492" s="727">
        <v>32</v>
      </c>
      <c r="B3492" s="728" t="s">
        <v>2677</v>
      </c>
      <c r="C3492" s="728" t="s">
        <v>2683</v>
      </c>
      <c r="D3492" s="811" t="s">
        <v>5087</v>
      </c>
      <c r="E3492" s="812" t="s">
        <v>2704</v>
      </c>
      <c r="F3492" s="728" t="s">
        <v>2678</v>
      </c>
      <c r="G3492" s="728" t="s">
        <v>2762</v>
      </c>
      <c r="H3492" s="728" t="s">
        <v>661</v>
      </c>
      <c r="I3492" s="728" t="s">
        <v>2765</v>
      </c>
      <c r="J3492" s="728" t="s">
        <v>895</v>
      </c>
      <c r="K3492" s="728" t="s">
        <v>2139</v>
      </c>
      <c r="L3492" s="729">
        <v>736.33</v>
      </c>
      <c r="M3492" s="729">
        <v>5890.64</v>
      </c>
      <c r="N3492" s="728">
        <v>8</v>
      </c>
      <c r="O3492" s="813">
        <v>2.5</v>
      </c>
      <c r="P3492" s="729">
        <v>5890.64</v>
      </c>
      <c r="Q3492" s="746">
        <v>1</v>
      </c>
      <c r="R3492" s="728">
        <v>8</v>
      </c>
      <c r="S3492" s="746">
        <v>1</v>
      </c>
      <c r="T3492" s="813">
        <v>2.5</v>
      </c>
      <c r="U3492" s="769">
        <v>1</v>
      </c>
    </row>
    <row r="3493" spans="1:21" ht="14.4" customHeight="1" x14ac:dyDescent="0.3">
      <c r="A3493" s="727">
        <v>32</v>
      </c>
      <c r="B3493" s="728" t="s">
        <v>2677</v>
      </c>
      <c r="C3493" s="728" t="s">
        <v>2683</v>
      </c>
      <c r="D3493" s="811" t="s">
        <v>5087</v>
      </c>
      <c r="E3493" s="812" t="s">
        <v>2704</v>
      </c>
      <c r="F3493" s="728" t="s">
        <v>2678</v>
      </c>
      <c r="G3493" s="728" t="s">
        <v>2762</v>
      </c>
      <c r="H3493" s="728" t="s">
        <v>661</v>
      </c>
      <c r="I3493" s="728" t="s">
        <v>2144</v>
      </c>
      <c r="J3493" s="728" t="s">
        <v>895</v>
      </c>
      <c r="K3493" s="728" t="s">
        <v>2145</v>
      </c>
      <c r="L3493" s="729">
        <v>923.74</v>
      </c>
      <c r="M3493" s="729">
        <v>1847.48</v>
      </c>
      <c r="N3493" s="728">
        <v>2</v>
      </c>
      <c r="O3493" s="813">
        <v>1.5</v>
      </c>
      <c r="P3493" s="729">
        <v>1847.48</v>
      </c>
      <c r="Q3493" s="746">
        <v>1</v>
      </c>
      <c r="R3493" s="728">
        <v>2</v>
      </c>
      <c r="S3493" s="746">
        <v>1</v>
      </c>
      <c r="T3493" s="813">
        <v>1.5</v>
      </c>
      <c r="U3493" s="769">
        <v>1</v>
      </c>
    </row>
    <row r="3494" spans="1:21" ht="14.4" customHeight="1" x14ac:dyDescent="0.3">
      <c r="A3494" s="727">
        <v>32</v>
      </c>
      <c r="B3494" s="728" t="s">
        <v>2677</v>
      </c>
      <c r="C3494" s="728" t="s">
        <v>2683</v>
      </c>
      <c r="D3494" s="811" t="s">
        <v>5087</v>
      </c>
      <c r="E3494" s="812" t="s">
        <v>2704</v>
      </c>
      <c r="F3494" s="728" t="s">
        <v>2678</v>
      </c>
      <c r="G3494" s="728" t="s">
        <v>2762</v>
      </c>
      <c r="H3494" s="728" t="s">
        <v>661</v>
      </c>
      <c r="I3494" s="728" t="s">
        <v>2910</v>
      </c>
      <c r="J3494" s="728" t="s">
        <v>901</v>
      </c>
      <c r="K3494" s="728" t="s">
        <v>2911</v>
      </c>
      <c r="L3494" s="729">
        <v>1385.62</v>
      </c>
      <c r="M3494" s="729">
        <v>30483.639999999996</v>
      </c>
      <c r="N3494" s="728">
        <v>22</v>
      </c>
      <c r="O3494" s="813">
        <v>7.5</v>
      </c>
      <c r="P3494" s="729">
        <v>24941.159999999996</v>
      </c>
      <c r="Q3494" s="746">
        <v>0.81818181818181812</v>
      </c>
      <c r="R3494" s="728">
        <v>18</v>
      </c>
      <c r="S3494" s="746">
        <v>0.81818181818181823</v>
      </c>
      <c r="T3494" s="813">
        <v>6</v>
      </c>
      <c r="U3494" s="769">
        <v>0.8</v>
      </c>
    </row>
    <row r="3495" spans="1:21" ht="14.4" customHeight="1" x14ac:dyDescent="0.3">
      <c r="A3495" s="727">
        <v>32</v>
      </c>
      <c r="B3495" s="728" t="s">
        <v>2677</v>
      </c>
      <c r="C3495" s="728" t="s">
        <v>2683</v>
      </c>
      <c r="D3495" s="811" t="s">
        <v>5087</v>
      </c>
      <c r="E3495" s="812" t="s">
        <v>2704</v>
      </c>
      <c r="F3495" s="728" t="s">
        <v>2678</v>
      </c>
      <c r="G3495" s="728" t="s">
        <v>2762</v>
      </c>
      <c r="H3495" s="728" t="s">
        <v>661</v>
      </c>
      <c r="I3495" s="728" t="s">
        <v>2479</v>
      </c>
      <c r="J3495" s="728" t="s">
        <v>901</v>
      </c>
      <c r="K3495" s="728" t="s">
        <v>3015</v>
      </c>
      <c r="L3495" s="729">
        <v>1847.49</v>
      </c>
      <c r="M3495" s="729">
        <v>9237.4500000000007</v>
      </c>
      <c r="N3495" s="728">
        <v>5</v>
      </c>
      <c r="O3495" s="813">
        <v>1.5</v>
      </c>
      <c r="P3495" s="729">
        <v>9237.4500000000007</v>
      </c>
      <c r="Q3495" s="746">
        <v>1</v>
      </c>
      <c r="R3495" s="728">
        <v>5</v>
      </c>
      <c r="S3495" s="746">
        <v>1</v>
      </c>
      <c r="T3495" s="813">
        <v>1.5</v>
      </c>
      <c r="U3495" s="769">
        <v>1</v>
      </c>
    </row>
    <row r="3496" spans="1:21" ht="14.4" customHeight="1" x14ac:dyDescent="0.3">
      <c r="A3496" s="727">
        <v>32</v>
      </c>
      <c r="B3496" s="728" t="s">
        <v>2677</v>
      </c>
      <c r="C3496" s="728" t="s">
        <v>2683</v>
      </c>
      <c r="D3496" s="811" t="s">
        <v>5087</v>
      </c>
      <c r="E3496" s="812" t="s">
        <v>2704</v>
      </c>
      <c r="F3496" s="728" t="s">
        <v>2678</v>
      </c>
      <c r="G3496" s="728" t="s">
        <v>2762</v>
      </c>
      <c r="H3496" s="728" t="s">
        <v>661</v>
      </c>
      <c r="I3496" s="728" t="s">
        <v>3151</v>
      </c>
      <c r="J3496" s="728" t="s">
        <v>901</v>
      </c>
      <c r="K3496" s="728" t="s">
        <v>3152</v>
      </c>
      <c r="L3496" s="729">
        <v>2309.36</v>
      </c>
      <c r="M3496" s="729">
        <v>4618.72</v>
      </c>
      <c r="N3496" s="728">
        <v>2</v>
      </c>
      <c r="O3496" s="813">
        <v>1</v>
      </c>
      <c r="P3496" s="729">
        <v>4618.72</v>
      </c>
      <c r="Q3496" s="746">
        <v>1</v>
      </c>
      <c r="R3496" s="728">
        <v>2</v>
      </c>
      <c r="S3496" s="746">
        <v>1</v>
      </c>
      <c r="T3496" s="813">
        <v>1</v>
      </c>
      <c r="U3496" s="769">
        <v>1</v>
      </c>
    </row>
    <row r="3497" spans="1:21" ht="14.4" customHeight="1" x14ac:dyDescent="0.3">
      <c r="A3497" s="727">
        <v>32</v>
      </c>
      <c r="B3497" s="728" t="s">
        <v>2677</v>
      </c>
      <c r="C3497" s="728" t="s">
        <v>2683</v>
      </c>
      <c r="D3497" s="811" t="s">
        <v>5087</v>
      </c>
      <c r="E3497" s="812" t="s">
        <v>2704</v>
      </c>
      <c r="F3497" s="728" t="s">
        <v>2678</v>
      </c>
      <c r="G3497" s="728" t="s">
        <v>2762</v>
      </c>
      <c r="H3497" s="728" t="s">
        <v>661</v>
      </c>
      <c r="I3497" s="728" t="s">
        <v>2138</v>
      </c>
      <c r="J3497" s="728" t="s">
        <v>895</v>
      </c>
      <c r="K3497" s="728" t="s">
        <v>2139</v>
      </c>
      <c r="L3497" s="729">
        <v>736.33</v>
      </c>
      <c r="M3497" s="729">
        <v>1472.66</v>
      </c>
      <c r="N3497" s="728">
        <v>2</v>
      </c>
      <c r="O3497" s="813">
        <v>0.5</v>
      </c>
      <c r="P3497" s="729">
        <v>1472.66</v>
      </c>
      <c r="Q3497" s="746">
        <v>1</v>
      </c>
      <c r="R3497" s="728">
        <v>2</v>
      </c>
      <c r="S3497" s="746">
        <v>1</v>
      </c>
      <c r="T3497" s="813">
        <v>0.5</v>
      </c>
      <c r="U3497" s="769">
        <v>1</v>
      </c>
    </row>
    <row r="3498" spans="1:21" ht="14.4" customHeight="1" x14ac:dyDescent="0.3">
      <c r="A3498" s="727">
        <v>32</v>
      </c>
      <c r="B3498" s="728" t="s">
        <v>2677</v>
      </c>
      <c r="C3498" s="728" t="s">
        <v>2683</v>
      </c>
      <c r="D3498" s="811" t="s">
        <v>5087</v>
      </c>
      <c r="E3498" s="812" t="s">
        <v>2704</v>
      </c>
      <c r="F3498" s="728" t="s">
        <v>2678</v>
      </c>
      <c r="G3498" s="728" t="s">
        <v>2762</v>
      </c>
      <c r="H3498" s="728" t="s">
        <v>661</v>
      </c>
      <c r="I3498" s="728" t="s">
        <v>2140</v>
      </c>
      <c r="J3498" s="728" t="s">
        <v>895</v>
      </c>
      <c r="K3498" s="728" t="s">
        <v>2141</v>
      </c>
      <c r="L3498" s="729">
        <v>1154.68</v>
      </c>
      <c r="M3498" s="729">
        <v>1154.68</v>
      </c>
      <c r="N3498" s="728">
        <v>1</v>
      </c>
      <c r="O3498" s="813">
        <v>0.5</v>
      </c>
      <c r="P3498" s="729">
        <v>1154.68</v>
      </c>
      <c r="Q3498" s="746">
        <v>1</v>
      </c>
      <c r="R3498" s="728">
        <v>1</v>
      </c>
      <c r="S3498" s="746">
        <v>1</v>
      </c>
      <c r="T3498" s="813">
        <v>0.5</v>
      </c>
      <c r="U3498" s="769">
        <v>1</v>
      </c>
    </row>
    <row r="3499" spans="1:21" ht="14.4" customHeight="1" x14ac:dyDescent="0.3">
      <c r="A3499" s="727">
        <v>32</v>
      </c>
      <c r="B3499" s="728" t="s">
        <v>2677</v>
      </c>
      <c r="C3499" s="728" t="s">
        <v>2683</v>
      </c>
      <c r="D3499" s="811" t="s">
        <v>5087</v>
      </c>
      <c r="E3499" s="812" t="s">
        <v>2704</v>
      </c>
      <c r="F3499" s="728" t="s">
        <v>2678</v>
      </c>
      <c r="G3499" s="728" t="s">
        <v>2767</v>
      </c>
      <c r="H3499" s="728" t="s">
        <v>661</v>
      </c>
      <c r="I3499" s="728" t="s">
        <v>2294</v>
      </c>
      <c r="J3499" s="728" t="s">
        <v>694</v>
      </c>
      <c r="K3499" s="728" t="s">
        <v>2295</v>
      </c>
      <c r="L3499" s="729">
        <v>24.22</v>
      </c>
      <c r="M3499" s="729">
        <v>24.22</v>
      </c>
      <c r="N3499" s="728">
        <v>1</v>
      </c>
      <c r="O3499" s="813">
        <v>0.5</v>
      </c>
      <c r="P3499" s="729"/>
      <c r="Q3499" s="746">
        <v>0</v>
      </c>
      <c r="R3499" s="728"/>
      <c r="S3499" s="746">
        <v>0</v>
      </c>
      <c r="T3499" s="813"/>
      <c r="U3499" s="769">
        <v>0</v>
      </c>
    </row>
    <row r="3500" spans="1:21" ht="14.4" customHeight="1" x14ac:dyDescent="0.3">
      <c r="A3500" s="727">
        <v>32</v>
      </c>
      <c r="B3500" s="728" t="s">
        <v>2677</v>
      </c>
      <c r="C3500" s="728" t="s">
        <v>2683</v>
      </c>
      <c r="D3500" s="811" t="s">
        <v>5087</v>
      </c>
      <c r="E3500" s="812" t="s">
        <v>2704</v>
      </c>
      <c r="F3500" s="728" t="s">
        <v>2678</v>
      </c>
      <c r="G3500" s="728" t="s">
        <v>4728</v>
      </c>
      <c r="H3500" s="728" t="s">
        <v>568</v>
      </c>
      <c r="I3500" s="728" t="s">
        <v>4729</v>
      </c>
      <c r="J3500" s="728" t="s">
        <v>1138</v>
      </c>
      <c r="K3500" s="728" t="s">
        <v>2790</v>
      </c>
      <c r="L3500" s="729">
        <v>0</v>
      </c>
      <c r="M3500" s="729">
        <v>0</v>
      </c>
      <c r="N3500" s="728">
        <v>1</v>
      </c>
      <c r="O3500" s="813">
        <v>1</v>
      </c>
      <c r="P3500" s="729"/>
      <c r="Q3500" s="746"/>
      <c r="R3500" s="728"/>
      <c r="S3500" s="746">
        <v>0</v>
      </c>
      <c r="T3500" s="813"/>
      <c r="U3500" s="769">
        <v>0</v>
      </c>
    </row>
    <row r="3501" spans="1:21" ht="14.4" customHeight="1" x14ac:dyDescent="0.3">
      <c r="A3501" s="727">
        <v>32</v>
      </c>
      <c r="B3501" s="728" t="s">
        <v>2677</v>
      </c>
      <c r="C3501" s="728" t="s">
        <v>2683</v>
      </c>
      <c r="D3501" s="811" t="s">
        <v>5087</v>
      </c>
      <c r="E3501" s="812" t="s">
        <v>2704</v>
      </c>
      <c r="F3501" s="728" t="s">
        <v>2678</v>
      </c>
      <c r="G3501" s="728" t="s">
        <v>2768</v>
      </c>
      <c r="H3501" s="728" t="s">
        <v>568</v>
      </c>
      <c r="I3501" s="728" t="s">
        <v>2919</v>
      </c>
      <c r="J3501" s="728" t="s">
        <v>934</v>
      </c>
      <c r="K3501" s="728" t="s">
        <v>2839</v>
      </c>
      <c r="L3501" s="729">
        <v>301.2</v>
      </c>
      <c r="M3501" s="729">
        <v>1506</v>
      </c>
      <c r="N3501" s="728">
        <v>5</v>
      </c>
      <c r="O3501" s="813">
        <v>3</v>
      </c>
      <c r="P3501" s="729">
        <v>1204.8</v>
      </c>
      <c r="Q3501" s="746">
        <v>0.79999999999999993</v>
      </c>
      <c r="R3501" s="728">
        <v>4</v>
      </c>
      <c r="S3501" s="746">
        <v>0.8</v>
      </c>
      <c r="T3501" s="813">
        <v>2.5</v>
      </c>
      <c r="U3501" s="769">
        <v>0.83333333333333337</v>
      </c>
    </row>
    <row r="3502" spans="1:21" ht="14.4" customHeight="1" x14ac:dyDescent="0.3">
      <c r="A3502" s="727">
        <v>32</v>
      </c>
      <c r="B3502" s="728" t="s">
        <v>2677</v>
      </c>
      <c r="C3502" s="728" t="s">
        <v>2683</v>
      </c>
      <c r="D3502" s="811" t="s">
        <v>5087</v>
      </c>
      <c r="E3502" s="812" t="s">
        <v>2704</v>
      </c>
      <c r="F3502" s="728" t="s">
        <v>2678</v>
      </c>
      <c r="G3502" s="728" t="s">
        <v>2768</v>
      </c>
      <c r="H3502" s="728" t="s">
        <v>568</v>
      </c>
      <c r="I3502" s="728" t="s">
        <v>2838</v>
      </c>
      <c r="J3502" s="728" t="s">
        <v>934</v>
      </c>
      <c r="K3502" s="728" t="s">
        <v>2839</v>
      </c>
      <c r="L3502" s="729">
        <v>185.26</v>
      </c>
      <c r="M3502" s="729">
        <v>2223.12</v>
      </c>
      <c r="N3502" s="728">
        <v>12</v>
      </c>
      <c r="O3502" s="813">
        <v>8</v>
      </c>
      <c r="P3502" s="729">
        <v>1482.08</v>
      </c>
      <c r="Q3502" s="746">
        <v>0.66666666666666663</v>
      </c>
      <c r="R3502" s="728">
        <v>8</v>
      </c>
      <c r="S3502" s="746">
        <v>0.66666666666666663</v>
      </c>
      <c r="T3502" s="813">
        <v>5</v>
      </c>
      <c r="U3502" s="769">
        <v>0.625</v>
      </c>
    </row>
    <row r="3503" spans="1:21" ht="14.4" customHeight="1" x14ac:dyDescent="0.3">
      <c r="A3503" s="727">
        <v>32</v>
      </c>
      <c r="B3503" s="728" t="s">
        <v>2677</v>
      </c>
      <c r="C3503" s="728" t="s">
        <v>2683</v>
      </c>
      <c r="D3503" s="811" t="s">
        <v>5087</v>
      </c>
      <c r="E3503" s="812" t="s">
        <v>2704</v>
      </c>
      <c r="F3503" s="728" t="s">
        <v>2678</v>
      </c>
      <c r="G3503" s="728" t="s">
        <v>2768</v>
      </c>
      <c r="H3503" s="728" t="s">
        <v>568</v>
      </c>
      <c r="I3503" s="728" t="s">
        <v>4796</v>
      </c>
      <c r="J3503" s="728" t="s">
        <v>3542</v>
      </c>
      <c r="K3503" s="728" t="s">
        <v>3762</v>
      </c>
      <c r="L3503" s="729">
        <v>205.84</v>
      </c>
      <c r="M3503" s="729">
        <v>205.84</v>
      </c>
      <c r="N3503" s="728">
        <v>1</v>
      </c>
      <c r="O3503" s="813">
        <v>0.5</v>
      </c>
      <c r="P3503" s="729">
        <v>205.84</v>
      </c>
      <c r="Q3503" s="746">
        <v>1</v>
      </c>
      <c r="R3503" s="728">
        <v>1</v>
      </c>
      <c r="S3503" s="746">
        <v>1</v>
      </c>
      <c r="T3503" s="813">
        <v>0.5</v>
      </c>
      <c r="U3503" s="769">
        <v>1</v>
      </c>
    </row>
    <row r="3504" spans="1:21" ht="14.4" customHeight="1" x14ac:dyDescent="0.3">
      <c r="A3504" s="727">
        <v>32</v>
      </c>
      <c r="B3504" s="728" t="s">
        <v>2677</v>
      </c>
      <c r="C3504" s="728" t="s">
        <v>2683</v>
      </c>
      <c r="D3504" s="811" t="s">
        <v>5087</v>
      </c>
      <c r="E3504" s="812" t="s">
        <v>2704</v>
      </c>
      <c r="F3504" s="728" t="s">
        <v>2678</v>
      </c>
      <c r="G3504" s="728" t="s">
        <v>2768</v>
      </c>
      <c r="H3504" s="728" t="s">
        <v>568</v>
      </c>
      <c r="I3504" s="728" t="s">
        <v>3233</v>
      </c>
      <c r="J3504" s="728" t="s">
        <v>934</v>
      </c>
      <c r="K3504" s="728" t="s">
        <v>2839</v>
      </c>
      <c r="L3504" s="729">
        <v>301.2</v>
      </c>
      <c r="M3504" s="729">
        <v>1204.8</v>
      </c>
      <c r="N3504" s="728">
        <v>4</v>
      </c>
      <c r="O3504" s="813">
        <v>2</v>
      </c>
      <c r="P3504" s="729">
        <v>1204.8</v>
      </c>
      <c r="Q3504" s="746">
        <v>1</v>
      </c>
      <c r="R3504" s="728">
        <v>4</v>
      </c>
      <c r="S3504" s="746">
        <v>1</v>
      </c>
      <c r="T3504" s="813">
        <v>2</v>
      </c>
      <c r="U3504" s="769">
        <v>1</v>
      </c>
    </row>
    <row r="3505" spans="1:21" ht="14.4" customHeight="1" x14ac:dyDescent="0.3">
      <c r="A3505" s="727">
        <v>32</v>
      </c>
      <c r="B3505" s="728" t="s">
        <v>2677</v>
      </c>
      <c r="C3505" s="728" t="s">
        <v>2683</v>
      </c>
      <c r="D3505" s="811" t="s">
        <v>5087</v>
      </c>
      <c r="E3505" s="812" t="s">
        <v>2704</v>
      </c>
      <c r="F3505" s="728" t="s">
        <v>2678</v>
      </c>
      <c r="G3505" s="728" t="s">
        <v>2980</v>
      </c>
      <c r="H3505" s="728" t="s">
        <v>661</v>
      </c>
      <c r="I3505" s="728" t="s">
        <v>2981</v>
      </c>
      <c r="J3505" s="728" t="s">
        <v>2982</v>
      </c>
      <c r="K3505" s="728" t="s">
        <v>2983</v>
      </c>
      <c r="L3505" s="729">
        <v>668.54</v>
      </c>
      <c r="M3505" s="729">
        <v>6016.86</v>
      </c>
      <c r="N3505" s="728">
        <v>9</v>
      </c>
      <c r="O3505" s="813">
        <v>7.5</v>
      </c>
      <c r="P3505" s="729">
        <v>6016.86</v>
      </c>
      <c r="Q3505" s="746">
        <v>1</v>
      </c>
      <c r="R3505" s="728">
        <v>9</v>
      </c>
      <c r="S3505" s="746">
        <v>1</v>
      </c>
      <c r="T3505" s="813">
        <v>7.5</v>
      </c>
      <c r="U3505" s="769">
        <v>1</v>
      </c>
    </row>
    <row r="3506" spans="1:21" ht="14.4" customHeight="1" x14ac:dyDescent="0.3">
      <c r="A3506" s="727">
        <v>32</v>
      </c>
      <c r="B3506" s="728" t="s">
        <v>2677</v>
      </c>
      <c r="C3506" s="728" t="s">
        <v>2683</v>
      </c>
      <c r="D3506" s="811" t="s">
        <v>5087</v>
      </c>
      <c r="E3506" s="812" t="s">
        <v>2704</v>
      </c>
      <c r="F3506" s="728" t="s">
        <v>2678</v>
      </c>
      <c r="G3506" s="728" t="s">
        <v>2980</v>
      </c>
      <c r="H3506" s="728" t="s">
        <v>568</v>
      </c>
      <c r="I3506" s="728" t="s">
        <v>5027</v>
      </c>
      <c r="J3506" s="728" t="s">
        <v>4205</v>
      </c>
      <c r="K3506" s="728" t="s">
        <v>5028</v>
      </c>
      <c r="L3506" s="729">
        <v>0</v>
      </c>
      <c r="M3506" s="729">
        <v>0</v>
      </c>
      <c r="N3506" s="728">
        <v>1</v>
      </c>
      <c r="O3506" s="813">
        <v>1</v>
      </c>
      <c r="P3506" s="729">
        <v>0</v>
      </c>
      <c r="Q3506" s="746"/>
      <c r="R3506" s="728">
        <v>1</v>
      </c>
      <c r="S3506" s="746">
        <v>1</v>
      </c>
      <c r="T3506" s="813">
        <v>1</v>
      </c>
      <c r="U3506" s="769">
        <v>1</v>
      </c>
    </row>
    <row r="3507" spans="1:21" ht="14.4" customHeight="1" x14ac:dyDescent="0.3">
      <c r="A3507" s="727">
        <v>32</v>
      </c>
      <c r="B3507" s="728" t="s">
        <v>2677</v>
      </c>
      <c r="C3507" s="728" t="s">
        <v>2683</v>
      </c>
      <c r="D3507" s="811" t="s">
        <v>5087</v>
      </c>
      <c r="E3507" s="812" t="s">
        <v>2704</v>
      </c>
      <c r="F3507" s="728" t="s">
        <v>2678</v>
      </c>
      <c r="G3507" s="728" t="s">
        <v>2771</v>
      </c>
      <c r="H3507" s="728" t="s">
        <v>661</v>
      </c>
      <c r="I3507" s="728" t="s">
        <v>2840</v>
      </c>
      <c r="J3507" s="728" t="s">
        <v>2105</v>
      </c>
      <c r="K3507" s="728" t="s">
        <v>2108</v>
      </c>
      <c r="L3507" s="729">
        <v>205.84</v>
      </c>
      <c r="M3507" s="729">
        <v>205.84</v>
      </c>
      <c r="N3507" s="728">
        <v>1</v>
      </c>
      <c r="O3507" s="813">
        <v>0.5</v>
      </c>
      <c r="P3507" s="729">
        <v>205.84</v>
      </c>
      <c r="Q3507" s="746">
        <v>1</v>
      </c>
      <c r="R3507" s="728">
        <v>1</v>
      </c>
      <c r="S3507" s="746">
        <v>1</v>
      </c>
      <c r="T3507" s="813">
        <v>0.5</v>
      </c>
      <c r="U3507" s="769">
        <v>1</v>
      </c>
    </row>
    <row r="3508" spans="1:21" ht="14.4" customHeight="1" x14ac:dyDescent="0.3">
      <c r="A3508" s="727">
        <v>32</v>
      </c>
      <c r="B3508" s="728" t="s">
        <v>2677</v>
      </c>
      <c r="C3508" s="728" t="s">
        <v>2683</v>
      </c>
      <c r="D3508" s="811" t="s">
        <v>5087</v>
      </c>
      <c r="E3508" s="812" t="s">
        <v>2704</v>
      </c>
      <c r="F3508" s="728" t="s">
        <v>2678</v>
      </c>
      <c r="G3508" s="728" t="s">
        <v>2771</v>
      </c>
      <c r="H3508" s="728" t="s">
        <v>661</v>
      </c>
      <c r="I3508" s="728" t="s">
        <v>2922</v>
      </c>
      <c r="J3508" s="728" t="s">
        <v>2105</v>
      </c>
      <c r="K3508" s="728" t="s">
        <v>2923</v>
      </c>
      <c r="L3508" s="729">
        <v>301.2</v>
      </c>
      <c r="M3508" s="729">
        <v>301.2</v>
      </c>
      <c r="N3508" s="728">
        <v>1</v>
      </c>
      <c r="O3508" s="813">
        <v>0.5</v>
      </c>
      <c r="P3508" s="729">
        <v>301.2</v>
      </c>
      <c r="Q3508" s="746">
        <v>1</v>
      </c>
      <c r="R3508" s="728">
        <v>1</v>
      </c>
      <c r="S3508" s="746">
        <v>1</v>
      </c>
      <c r="T3508" s="813">
        <v>0.5</v>
      </c>
      <c r="U3508" s="769">
        <v>1</v>
      </c>
    </row>
    <row r="3509" spans="1:21" ht="14.4" customHeight="1" x14ac:dyDescent="0.3">
      <c r="A3509" s="727">
        <v>32</v>
      </c>
      <c r="B3509" s="728" t="s">
        <v>2677</v>
      </c>
      <c r="C3509" s="728" t="s">
        <v>2683</v>
      </c>
      <c r="D3509" s="811" t="s">
        <v>5087</v>
      </c>
      <c r="E3509" s="812" t="s">
        <v>2704</v>
      </c>
      <c r="F3509" s="728" t="s">
        <v>2678</v>
      </c>
      <c r="G3509" s="728" t="s">
        <v>2771</v>
      </c>
      <c r="H3509" s="728" t="s">
        <v>661</v>
      </c>
      <c r="I3509" s="728" t="s">
        <v>3236</v>
      </c>
      <c r="J3509" s="728" t="s">
        <v>2105</v>
      </c>
      <c r="K3509" s="728" t="s">
        <v>2842</v>
      </c>
      <c r="L3509" s="729">
        <v>102.93</v>
      </c>
      <c r="M3509" s="729">
        <v>102.93</v>
      </c>
      <c r="N3509" s="728">
        <v>1</v>
      </c>
      <c r="O3509" s="813">
        <v>0.5</v>
      </c>
      <c r="P3509" s="729">
        <v>102.93</v>
      </c>
      <c r="Q3509" s="746">
        <v>1</v>
      </c>
      <c r="R3509" s="728">
        <v>1</v>
      </c>
      <c r="S3509" s="746">
        <v>1</v>
      </c>
      <c r="T3509" s="813">
        <v>0.5</v>
      </c>
      <c r="U3509" s="769">
        <v>1</v>
      </c>
    </row>
    <row r="3510" spans="1:21" ht="14.4" customHeight="1" x14ac:dyDescent="0.3">
      <c r="A3510" s="727">
        <v>32</v>
      </c>
      <c r="B3510" s="728" t="s">
        <v>2677</v>
      </c>
      <c r="C3510" s="728" t="s">
        <v>2683</v>
      </c>
      <c r="D3510" s="811" t="s">
        <v>5087</v>
      </c>
      <c r="E3510" s="812" t="s">
        <v>2704</v>
      </c>
      <c r="F3510" s="728" t="s">
        <v>2678</v>
      </c>
      <c r="G3510" s="728" t="s">
        <v>3089</v>
      </c>
      <c r="H3510" s="728" t="s">
        <v>661</v>
      </c>
      <c r="I3510" s="728" t="s">
        <v>2581</v>
      </c>
      <c r="J3510" s="728" t="s">
        <v>2582</v>
      </c>
      <c r="K3510" s="728" t="s">
        <v>2583</v>
      </c>
      <c r="L3510" s="729">
        <v>262.23</v>
      </c>
      <c r="M3510" s="729">
        <v>262.23</v>
      </c>
      <c r="N3510" s="728">
        <v>1</v>
      </c>
      <c r="O3510" s="813">
        <v>0.5</v>
      </c>
      <c r="P3510" s="729"/>
      <c r="Q3510" s="746">
        <v>0</v>
      </c>
      <c r="R3510" s="728"/>
      <c r="S3510" s="746">
        <v>0</v>
      </c>
      <c r="T3510" s="813"/>
      <c r="U3510" s="769">
        <v>0</v>
      </c>
    </row>
    <row r="3511" spans="1:21" ht="14.4" customHeight="1" x14ac:dyDescent="0.3">
      <c r="A3511" s="727">
        <v>32</v>
      </c>
      <c r="B3511" s="728" t="s">
        <v>2677</v>
      </c>
      <c r="C3511" s="728" t="s">
        <v>2683</v>
      </c>
      <c r="D3511" s="811" t="s">
        <v>5087</v>
      </c>
      <c r="E3511" s="812" t="s">
        <v>2704</v>
      </c>
      <c r="F3511" s="728" t="s">
        <v>2678</v>
      </c>
      <c r="G3511" s="728" t="s">
        <v>2924</v>
      </c>
      <c r="H3511" s="728" t="s">
        <v>568</v>
      </c>
      <c r="I3511" s="728" t="s">
        <v>3638</v>
      </c>
      <c r="J3511" s="728" t="s">
        <v>648</v>
      </c>
      <c r="K3511" s="728" t="s">
        <v>2926</v>
      </c>
      <c r="L3511" s="729">
        <v>52.61</v>
      </c>
      <c r="M3511" s="729">
        <v>52.61</v>
      </c>
      <c r="N3511" s="728">
        <v>1</v>
      </c>
      <c r="O3511" s="813">
        <v>1</v>
      </c>
      <c r="P3511" s="729">
        <v>52.61</v>
      </c>
      <c r="Q3511" s="746">
        <v>1</v>
      </c>
      <c r="R3511" s="728">
        <v>1</v>
      </c>
      <c r="S3511" s="746">
        <v>1</v>
      </c>
      <c r="T3511" s="813">
        <v>1</v>
      </c>
      <c r="U3511" s="769">
        <v>1</v>
      </c>
    </row>
    <row r="3512" spans="1:21" ht="14.4" customHeight="1" x14ac:dyDescent="0.3">
      <c r="A3512" s="727">
        <v>32</v>
      </c>
      <c r="B3512" s="728" t="s">
        <v>2677</v>
      </c>
      <c r="C3512" s="728" t="s">
        <v>2683</v>
      </c>
      <c r="D3512" s="811" t="s">
        <v>5087</v>
      </c>
      <c r="E3512" s="812" t="s">
        <v>2704</v>
      </c>
      <c r="F3512" s="728" t="s">
        <v>2678</v>
      </c>
      <c r="G3512" s="728" t="s">
        <v>2852</v>
      </c>
      <c r="H3512" s="728" t="s">
        <v>661</v>
      </c>
      <c r="I3512" s="728" t="s">
        <v>3555</v>
      </c>
      <c r="J3512" s="728" t="s">
        <v>3556</v>
      </c>
      <c r="K3512" s="728" t="s">
        <v>3554</v>
      </c>
      <c r="L3512" s="729">
        <v>194.26</v>
      </c>
      <c r="M3512" s="729">
        <v>1748.34</v>
      </c>
      <c r="N3512" s="728">
        <v>9</v>
      </c>
      <c r="O3512" s="813">
        <v>2</v>
      </c>
      <c r="P3512" s="729"/>
      <c r="Q3512" s="746">
        <v>0</v>
      </c>
      <c r="R3512" s="728"/>
      <c r="S3512" s="746">
        <v>0</v>
      </c>
      <c r="T3512" s="813"/>
      <c r="U3512" s="769">
        <v>0</v>
      </c>
    </row>
    <row r="3513" spans="1:21" ht="14.4" customHeight="1" x14ac:dyDescent="0.3">
      <c r="A3513" s="727">
        <v>32</v>
      </c>
      <c r="B3513" s="728" t="s">
        <v>2677</v>
      </c>
      <c r="C3513" s="728" t="s">
        <v>2683</v>
      </c>
      <c r="D3513" s="811" t="s">
        <v>5087</v>
      </c>
      <c r="E3513" s="812" t="s">
        <v>2704</v>
      </c>
      <c r="F3513" s="728" t="s">
        <v>2678</v>
      </c>
      <c r="G3513" s="728" t="s">
        <v>2852</v>
      </c>
      <c r="H3513" s="728" t="s">
        <v>661</v>
      </c>
      <c r="I3513" s="728" t="s">
        <v>2618</v>
      </c>
      <c r="J3513" s="728" t="s">
        <v>1915</v>
      </c>
      <c r="K3513" s="728" t="s">
        <v>1351</v>
      </c>
      <c r="L3513" s="729">
        <v>129.51</v>
      </c>
      <c r="M3513" s="729">
        <v>777.06</v>
      </c>
      <c r="N3513" s="728">
        <v>6</v>
      </c>
      <c r="O3513" s="813">
        <v>1</v>
      </c>
      <c r="P3513" s="729">
        <v>777.06</v>
      </c>
      <c r="Q3513" s="746">
        <v>1</v>
      </c>
      <c r="R3513" s="728">
        <v>6</v>
      </c>
      <c r="S3513" s="746">
        <v>1</v>
      </c>
      <c r="T3513" s="813">
        <v>1</v>
      </c>
      <c r="U3513" s="769">
        <v>1</v>
      </c>
    </row>
    <row r="3514" spans="1:21" ht="14.4" customHeight="1" x14ac:dyDescent="0.3">
      <c r="A3514" s="727">
        <v>32</v>
      </c>
      <c r="B3514" s="728" t="s">
        <v>2677</v>
      </c>
      <c r="C3514" s="728" t="s">
        <v>2683</v>
      </c>
      <c r="D3514" s="811" t="s">
        <v>5087</v>
      </c>
      <c r="E3514" s="812" t="s">
        <v>2704</v>
      </c>
      <c r="F3514" s="728" t="s">
        <v>2678</v>
      </c>
      <c r="G3514" s="728" t="s">
        <v>2773</v>
      </c>
      <c r="H3514" s="728" t="s">
        <v>568</v>
      </c>
      <c r="I3514" s="728" t="s">
        <v>2855</v>
      </c>
      <c r="J3514" s="728" t="s">
        <v>2856</v>
      </c>
      <c r="K3514" s="728" t="s">
        <v>2857</v>
      </c>
      <c r="L3514" s="729">
        <v>21.92</v>
      </c>
      <c r="M3514" s="729">
        <v>43.84</v>
      </c>
      <c r="N3514" s="728">
        <v>2</v>
      </c>
      <c r="O3514" s="813">
        <v>1.5</v>
      </c>
      <c r="P3514" s="729">
        <v>21.92</v>
      </c>
      <c r="Q3514" s="746">
        <v>0.5</v>
      </c>
      <c r="R3514" s="728">
        <v>1</v>
      </c>
      <c r="S3514" s="746">
        <v>0.5</v>
      </c>
      <c r="T3514" s="813">
        <v>0.5</v>
      </c>
      <c r="U3514" s="769">
        <v>0.33333333333333331</v>
      </c>
    </row>
    <row r="3515" spans="1:21" ht="14.4" customHeight="1" x14ac:dyDescent="0.3">
      <c r="A3515" s="727">
        <v>32</v>
      </c>
      <c r="B3515" s="728" t="s">
        <v>2677</v>
      </c>
      <c r="C3515" s="728" t="s">
        <v>2683</v>
      </c>
      <c r="D3515" s="811" t="s">
        <v>5087</v>
      </c>
      <c r="E3515" s="812" t="s">
        <v>2704</v>
      </c>
      <c r="F3515" s="728" t="s">
        <v>2678</v>
      </c>
      <c r="G3515" s="728" t="s">
        <v>2773</v>
      </c>
      <c r="H3515" s="728" t="s">
        <v>568</v>
      </c>
      <c r="I3515" s="728" t="s">
        <v>2855</v>
      </c>
      <c r="J3515" s="728" t="s">
        <v>2856</v>
      </c>
      <c r="K3515" s="728" t="s">
        <v>2857</v>
      </c>
      <c r="L3515" s="729">
        <v>24.78</v>
      </c>
      <c r="M3515" s="729">
        <v>198.24</v>
      </c>
      <c r="N3515" s="728">
        <v>8</v>
      </c>
      <c r="O3515" s="813">
        <v>4.5</v>
      </c>
      <c r="P3515" s="729"/>
      <c r="Q3515" s="746">
        <v>0</v>
      </c>
      <c r="R3515" s="728"/>
      <c r="S3515" s="746">
        <v>0</v>
      </c>
      <c r="T3515" s="813"/>
      <c r="U3515" s="769">
        <v>0</v>
      </c>
    </row>
    <row r="3516" spans="1:21" ht="14.4" customHeight="1" x14ac:dyDescent="0.3">
      <c r="A3516" s="727">
        <v>32</v>
      </c>
      <c r="B3516" s="728" t="s">
        <v>2677</v>
      </c>
      <c r="C3516" s="728" t="s">
        <v>2683</v>
      </c>
      <c r="D3516" s="811" t="s">
        <v>5087</v>
      </c>
      <c r="E3516" s="812" t="s">
        <v>2704</v>
      </c>
      <c r="F3516" s="728" t="s">
        <v>2678</v>
      </c>
      <c r="G3516" s="728" t="s">
        <v>2773</v>
      </c>
      <c r="H3516" s="728" t="s">
        <v>568</v>
      </c>
      <c r="I3516" s="728" t="s">
        <v>2774</v>
      </c>
      <c r="J3516" s="728" t="s">
        <v>2775</v>
      </c>
      <c r="K3516" s="728" t="s">
        <v>2776</v>
      </c>
      <c r="L3516" s="729">
        <v>99.11</v>
      </c>
      <c r="M3516" s="729">
        <v>3468.8500000000004</v>
      </c>
      <c r="N3516" s="728">
        <v>35</v>
      </c>
      <c r="O3516" s="813">
        <v>20.5</v>
      </c>
      <c r="P3516" s="729">
        <v>2973.3</v>
      </c>
      <c r="Q3516" s="746">
        <v>0.8571428571428571</v>
      </c>
      <c r="R3516" s="728">
        <v>30</v>
      </c>
      <c r="S3516" s="746">
        <v>0.8571428571428571</v>
      </c>
      <c r="T3516" s="813">
        <v>17.5</v>
      </c>
      <c r="U3516" s="769">
        <v>0.85365853658536583</v>
      </c>
    </row>
    <row r="3517" spans="1:21" ht="14.4" customHeight="1" x14ac:dyDescent="0.3">
      <c r="A3517" s="727">
        <v>32</v>
      </c>
      <c r="B3517" s="728" t="s">
        <v>2677</v>
      </c>
      <c r="C3517" s="728" t="s">
        <v>2683</v>
      </c>
      <c r="D3517" s="811" t="s">
        <v>5087</v>
      </c>
      <c r="E3517" s="812" t="s">
        <v>2704</v>
      </c>
      <c r="F3517" s="728" t="s">
        <v>2678</v>
      </c>
      <c r="G3517" s="728" t="s">
        <v>2773</v>
      </c>
      <c r="H3517" s="728" t="s">
        <v>568</v>
      </c>
      <c r="I3517" s="728" t="s">
        <v>2774</v>
      </c>
      <c r="J3517" s="728" t="s">
        <v>2775</v>
      </c>
      <c r="K3517" s="728" t="s">
        <v>2776</v>
      </c>
      <c r="L3517" s="729">
        <v>87.67</v>
      </c>
      <c r="M3517" s="729">
        <v>263.01</v>
      </c>
      <c r="N3517" s="728">
        <v>3</v>
      </c>
      <c r="O3517" s="813">
        <v>2.5</v>
      </c>
      <c r="P3517" s="729">
        <v>175.34</v>
      </c>
      <c r="Q3517" s="746">
        <v>0.66666666666666674</v>
      </c>
      <c r="R3517" s="728">
        <v>2</v>
      </c>
      <c r="S3517" s="746">
        <v>0.66666666666666663</v>
      </c>
      <c r="T3517" s="813">
        <v>1.5</v>
      </c>
      <c r="U3517" s="769">
        <v>0.6</v>
      </c>
    </row>
    <row r="3518" spans="1:21" ht="14.4" customHeight="1" x14ac:dyDescent="0.3">
      <c r="A3518" s="727">
        <v>32</v>
      </c>
      <c r="B3518" s="728" t="s">
        <v>2677</v>
      </c>
      <c r="C3518" s="728" t="s">
        <v>2683</v>
      </c>
      <c r="D3518" s="811" t="s">
        <v>5087</v>
      </c>
      <c r="E3518" s="812" t="s">
        <v>2704</v>
      </c>
      <c r="F3518" s="728" t="s">
        <v>2678</v>
      </c>
      <c r="G3518" s="728" t="s">
        <v>3373</v>
      </c>
      <c r="H3518" s="728" t="s">
        <v>568</v>
      </c>
      <c r="I3518" s="728" t="s">
        <v>4040</v>
      </c>
      <c r="J3518" s="728" t="s">
        <v>763</v>
      </c>
      <c r="K3518" s="728" t="s">
        <v>3375</v>
      </c>
      <c r="L3518" s="729">
        <v>0</v>
      </c>
      <c r="M3518" s="729">
        <v>0</v>
      </c>
      <c r="N3518" s="728">
        <v>1</v>
      </c>
      <c r="O3518" s="813">
        <v>0.5</v>
      </c>
      <c r="P3518" s="729">
        <v>0</v>
      </c>
      <c r="Q3518" s="746"/>
      <c r="R3518" s="728">
        <v>1</v>
      </c>
      <c r="S3518" s="746">
        <v>1</v>
      </c>
      <c r="T3518" s="813">
        <v>0.5</v>
      </c>
      <c r="U3518" s="769">
        <v>1</v>
      </c>
    </row>
    <row r="3519" spans="1:21" ht="14.4" customHeight="1" x14ac:dyDescent="0.3">
      <c r="A3519" s="727">
        <v>32</v>
      </c>
      <c r="B3519" s="728" t="s">
        <v>2677</v>
      </c>
      <c r="C3519" s="728" t="s">
        <v>2683</v>
      </c>
      <c r="D3519" s="811" t="s">
        <v>5087</v>
      </c>
      <c r="E3519" s="812" t="s">
        <v>2704</v>
      </c>
      <c r="F3519" s="728" t="s">
        <v>2678</v>
      </c>
      <c r="G3519" s="728" t="s">
        <v>3162</v>
      </c>
      <c r="H3519" s="728" t="s">
        <v>568</v>
      </c>
      <c r="I3519" s="728" t="s">
        <v>3163</v>
      </c>
      <c r="J3519" s="728" t="s">
        <v>3164</v>
      </c>
      <c r="K3519" s="728" t="s">
        <v>2776</v>
      </c>
      <c r="L3519" s="729">
        <v>0</v>
      </c>
      <c r="M3519" s="729">
        <v>0</v>
      </c>
      <c r="N3519" s="728">
        <v>1</v>
      </c>
      <c r="O3519" s="813">
        <v>1</v>
      </c>
      <c r="P3519" s="729"/>
      <c r="Q3519" s="746"/>
      <c r="R3519" s="728"/>
      <c r="S3519" s="746">
        <v>0</v>
      </c>
      <c r="T3519" s="813"/>
      <c r="U3519" s="769">
        <v>0</v>
      </c>
    </row>
    <row r="3520" spans="1:21" ht="14.4" customHeight="1" x14ac:dyDescent="0.3">
      <c r="A3520" s="727">
        <v>32</v>
      </c>
      <c r="B3520" s="728" t="s">
        <v>2677</v>
      </c>
      <c r="C3520" s="728" t="s">
        <v>2683</v>
      </c>
      <c r="D3520" s="811" t="s">
        <v>5087</v>
      </c>
      <c r="E3520" s="812" t="s">
        <v>2704</v>
      </c>
      <c r="F3520" s="728" t="s">
        <v>2678</v>
      </c>
      <c r="G3520" s="728" t="s">
        <v>3557</v>
      </c>
      <c r="H3520" s="728" t="s">
        <v>661</v>
      </c>
      <c r="I3520" s="728" t="s">
        <v>2500</v>
      </c>
      <c r="J3520" s="728" t="s">
        <v>2168</v>
      </c>
      <c r="K3520" s="728" t="s">
        <v>2501</v>
      </c>
      <c r="L3520" s="729">
        <v>10.41</v>
      </c>
      <c r="M3520" s="729">
        <v>10.41</v>
      </c>
      <c r="N3520" s="728">
        <v>1</v>
      </c>
      <c r="O3520" s="813">
        <v>0.5</v>
      </c>
      <c r="P3520" s="729">
        <v>10.41</v>
      </c>
      <c r="Q3520" s="746">
        <v>1</v>
      </c>
      <c r="R3520" s="728">
        <v>1</v>
      </c>
      <c r="S3520" s="746">
        <v>1</v>
      </c>
      <c r="T3520" s="813">
        <v>0.5</v>
      </c>
      <c r="U3520" s="769">
        <v>1</v>
      </c>
    </row>
    <row r="3521" spans="1:21" ht="14.4" customHeight="1" x14ac:dyDescent="0.3">
      <c r="A3521" s="727">
        <v>32</v>
      </c>
      <c r="B3521" s="728" t="s">
        <v>2677</v>
      </c>
      <c r="C3521" s="728" t="s">
        <v>2683</v>
      </c>
      <c r="D3521" s="811" t="s">
        <v>5087</v>
      </c>
      <c r="E3521" s="812" t="s">
        <v>2704</v>
      </c>
      <c r="F3521" s="728" t="s">
        <v>2678</v>
      </c>
      <c r="G3521" s="728" t="s">
        <v>3557</v>
      </c>
      <c r="H3521" s="728" t="s">
        <v>661</v>
      </c>
      <c r="I3521" s="728" t="s">
        <v>4043</v>
      </c>
      <c r="J3521" s="728" t="s">
        <v>2168</v>
      </c>
      <c r="K3521" s="728" t="s">
        <v>4044</v>
      </c>
      <c r="L3521" s="729">
        <v>0</v>
      </c>
      <c r="M3521" s="729">
        <v>0</v>
      </c>
      <c r="N3521" s="728">
        <v>1</v>
      </c>
      <c r="O3521" s="813">
        <v>0.5</v>
      </c>
      <c r="P3521" s="729">
        <v>0</v>
      </c>
      <c r="Q3521" s="746"/>
      <c r="R3521" s="728">
        <v>1</v>
      </c>
      <c r="S3521" s="746">
        <v>1</v>
      </c>
      <c r="T3521" s="813">
        <v>0.5</v>
      </c>
      <c r="U3521" s="769">
        <v>1</v>
      </c>
    </row>
    <row r="3522" spans="1:21" ht="14.4" customHeight="1" x14ac:dyDescent="0.3">
      <c r="A3522" s="727">
        <v>32</v>
      </c>
      <c r="B3522" s="728" t="s">
        <v>2677</v>
      </c>
      <c r="C3522" s="728" t="s">
        <v>2683</v>
      </c>
      <c r="D3522" s="811" t="s">
        <v>5087</v>
      </c>
      <c r="E3522" s="812" t="s">
        <v>2704</v>
      </c>
      <c r="F3522" s="728" t="s">
        <v>2678</v>
      </c>
      <c r="G3522" s="728" t="s">
        <v>2862</v>
      </c>
      <c r="H3522" s="728" t="s">
        <v>568</v>
      </c>
      <c r="I3522" s="728" t="s">
        <v>3237</v>
      </c>
      <c r="J3522" s="728" t="s">
        <v>2864</v>
      </c>
      <c r="K3522" s="728" t="s">
        <v>3238</v>
      </c>
      <c r="L3522" s="729">
        <v>128.69999999999999</v>
      </c>
      <c r="M3522" s="729">
        <v>128.69999999999999</v>
      </c>
      <c r="N3522" s="728">
        <v>1</v>
      </c>
      <c r="O3522" s="813">
        <v>1</v>
      </c>
      <c r="P3522" s="729"/>
      <c r="Q3522" s="746">
        <v>0</v>
      </c>
      <c r="R3522" s="728"/>
      <c r="S3522" s="746">
        <v>0</v>
      </c>
      <c r="T3522" s="813"/>
      <c r="U3522" s="769">
        <v>0</v>
      </c>
    </row>
    <row r="3523" spans="1:21" ht="14.4" customHeight="1" x14ac:dyDescent="0.3">
      <c r="A3523" s="727">
        <v>32</v>
      </c>
      <c r="B3523" s="728" t="s">
        <v>2677</v>
      </c>
      <c r="C3523" s="728" t="s">
        <v>2683</v>
      </c>
      <c r="D3523" s="811" t="s">
        <v>5087</v>
      </c>
      <c r="E3523" s="812" t="s">
        <v>2704</v>
      </c>
      <c r="F3523" s="728" t="s">
        <v>2678</v>
      </c>
      <c r="G3523" s="728" t="s">
        <v>2862</v>
      </c>
      <c r="H3523" s="728" t="s">
        <v>568</v>
      </c>
      <c r="I3523" s="728" t="s">
        <v>2863</v>
      </c>
      <c r="J3523" s="728" t="s">
        <v>2864</v>
      </c>
      <c r="K3523" s="728" t="s">
        <v>2865</v>
      </c>
      <c r="L3523" s="729">
        <v>181.04</v>
      </c>
      <c r="M3523" s="729">
        <v>543.12</v>
      </c>
      <c r="N3523" s="728">
        <v>3</v>
      </c>
      <c r="O3523" s="813">
        <v>2.5</v>
      </c>
      <c r="P3523" s="729">
        <v>543.12</v>
      </c>
      <c r="Q3523" s="746">
        <v>1</v>
      </c>
      <c r="R3523" s="728">
        <v>3</v>
      </c>
      <c r="S3523" s="746">
        <v>1</v>
      </c>
      <c r="T3523" s="813">
        <v>2.5</v>
      </c>
      <c r="U3523" s="769">
        <v>1</v>
      </c>
    </row>
    <row r="3524" spans="1:21" ht="14.4" customHeight="1" x14ac:dyDescent="0.3">
      <c r="A3524" s="727">
        <v>32</v>
      </c>
      <c r="B3524" s="728" t="s">
        <v>2677</v>
      </c>
      <c r="C3524" s="728" t="s">
        <v>2683</v>
      </c>
      <c r="D3524" s="811" t="s">
        <v>5087</v>
      </c>
      <c r="E3524" s="812" t="s">
        <v>2704</v>
      </c>
      <c r="F3524" s="728" t="s">
        <v>2678</v>
      </c>
      <c r="G3524" s="728" t="s">
        <v>2862</v>
      </c>
      <c r="H3524" s="728" t="s">
        <v>568</v>
      </c>
      <c r="I3524" s="728" t="s">
        <v>3099</v>
      </c>
      <c r="J3524" s="728" t="s">
        <v>2864</v>
      </c>
      <c r="K3524" s="728" t="s">
        <v>3028</v>
      </c>
      <c r="L3524" s="729">
        <v>0</v>
      </c>
      <c r="M3524" s="729">
        <v>0</v>
      </c>
      <c r="N3524" s="728">
        <v>1</v>
      </c>
      <c r="O3524" s="813">
        <v>0.5</v>
      </c>
      <c r="P3524" s="729">
        <v>0</v>
      </c>
      <c r="Q3524" s="746"/>
      <c r="R3524" s="728">
        <v>1</v>
      </c>
      <c r="S3524" s="746">
        <v>1</v>
      </c>
      <c r="T3524" s="813">
        <v>0.5</v>
      </c>
      <c r="U3524" s="769">
        <v>1</v>
      </c>
    </row>
    <row r="3525" spans="1:21" ht="14.4" customHeight="1" x14ac:dyDescent="0.3">
      <c r="A3525" s="727">
        <v>32</v>
      </c>
      <c r="B3525" s="728" t="s">
        <v>2677</v>
      </c>
      <c r="C3525" s="728" t="s">
        <v>2683</v>
      </c>
      <c r="D3525" s="811" t="s">
        <v>5087</v>
      </c>
      <c r="E3525" s="812" t="s">
        <v>2704</v>
      </c>
      <c r="F3525" s="728" t="s">
        <v>2678</v>
      </c>
      <c r="G3525" s="728" t="s">
        <v>2862</v>
      </c>
      <c r="H3525" s="728" t="s">
        <v>568</v>
      </c>
      <c r="I3525" s="728" t="s">
        <v>4683</v>
      </c>
      <c r="J3525" s="728" t="s">
        <v>3377</v>
      </c>
      <c r="K3525" s="728" t="s">
        <v>4684</v>
      </c>
      <c r="L3525" s="729">
        <v>33.71</v>
      </c>
      <c r="M3525" s="729">
        <v>33.71</v>
      </c>
      <c r="N3525" s="728">
        <v>1</v>
      </c>
      <c r="O3525" s="813">
        <v>1</v>
      </c>
      <c r="P3525" s="729">
        <v>33.71</v>
      </c>
      <c r="Q3525" s="746">
        <v>1</v>
      </c>
      <c r="R3525" s="728">
        <v>1</v>
      </c>
      <c r="S3525" s="746">
        <v>1</v>
      </c>
      <c r="T3525" s="813">
        <v>1</v>
      </c>
      <c r="U3525" s="769">
        <v>1</v>
      </c>
    </row>
    <row r="3526" spans="1:21" ht="14.4" customHeight="1" x14ac:dyDescent="0.3">
      <c r="A3526" s="727">
        <v>32</v>
      </c>
      <c r="B3526" s="728" t="s">
        <v>2677</v>
      </c>
      <c r="C3526" s="728" t="s">
        <v>2683</v>
      </c>
      <c r="D3526" s="811" t="s">
        <v>5087</v>
      </c>
      <c r="E3526" s="812" t="s">
        <v>2704</v>
      </c>
      <c r="F3526" s="728" t="s">
        <v>2678</v>
      </c>
      <c r="G3526" s="728" t="s">
        <v>2862</v>
      </c>
      <c r="H3526" s="728" t="s">
        <v>568</v>
      </c>
      <c r="I3526" s="728" t="s">
        <v>3027</v>
      </c>
      <c r="J3526" s="728" t="s">
        <v>2864</v>
      </c>
      <c r="K3526" s="728" t="s">
        <v>3028</v>
      </c>
      <c r="L3526" s="729">
        <v>90.53</v>
      </c>
      <c r="M3526" s="729">
        <v>90.53</v>
      </c>
      <c r="N3526" s="728">
        <v>1</v>
      </c>
      <c r="O3526" s="813">
        <v>0.5</v>
      </c>
      <c r="P3526" s="729"/>
      <c r="Q3526" s="746">
        <v>0</v>
      </c>
      <c r="R3526" s="728"/>
      <c r="S3526" s="746">
        <v>0</v>
      </c>
      <c r="T3526" s="813"/>
      <c r="U3526" s="769">
        <v>0</v>
      </c>
    </row>
    <row r="3527" spans="1:21" ht="14.4" customHeight="1" x14ac:dyDescent="0.3">
      <c r="A3527" s="727">
        <v>32</v>
      </c>
      <c r="B3527" s="728" t="s">
        <v>2677</v>
      </c>
      <c r="C3527" s="728" t="s">
        <v>2683</v>
      </c>
      <c r="D3527" s="811" t="s">
        <v>5087</v>
      </c>
      <c r="E3527" s="812" t="s">
        <v>2704</v>
      </c>
      <c r="F3527" s="728" t="s">
        <v>2678</v>
      </c>
      <c r="G3527" s="728" t="s">
        <v>2930</v>
      </c>
      <c r="H3527" s="728" t="s">
        <v>661</v>
      </c>
      <c r="I3527" s="728" t="s">
        <v>2326</v>
      </c>
      <c r="J3527" s="728" t="s">
        <v>2327</v>
      </c>
      <c r="K3527" s="728" t="s">
        <v>2328</v>
      </c>
      <c r="L3527" s="729">
        <v>0</v>
      </c>
      <c r="M3527" s="729">
        <v>0</v>
      </c>
      <c r="N3527" s="728">
        <v>5</v>
      </c>
      <c r="O3527" s="813">
        <v>3.5</v>
      </c>
      <c r="P3527" s="729">
        <v>0</v>
      </c>
      <c r="Q3527" s="746"/>
      <c r="R3527" s="728">
        <v>4</v>
      </c>
      <c r="S3527" s="746">
        <v>0.8</v>
      </c>
      <c r="T3527" s="813">
        <v>2.5</v>
      </c>
      <c r="U3527" s="769">
        <v>0.7142857142857143</v>
      </c>
    </row>
    <row r="3528" spans="1:21" ht="14.4" customHeight="1" x14ac:dyDescent="0.3">
      <c r="A3528" s="727">
        <v>32</v>
      </c>
      <c r="B3528" s="728" t="s">
        <v>2677</v>
      </c>
      <c r="C3528" s="728" t="s">
        <v>2683</v>
      </c>
      <c r="D3528" s="811" t="s">
        <v>5087</v>
      </c>
      <c r="E3528" s="812" t="s">
        <v>2704</v>
      </c>
      <c r="F3528" s="728" t="s">
        <v>2678</v>
      </c>
      <c r="G3528" s="728" t="s">
        <v>2777</v>
      </c>
      <c r="H3528" s="728" t="s">
        <v>568</v>
      </c>
      <c r="I3528" s="728" t="s">
        <v>2869</v>
      </c>
      <c r="J3528" s="728" t="s">
        <v>722</v>
      </c>
      <c r="K3528" s="728" t="s">
        <v>2870</v>
      </c>
      <c r="L3528" s="729">
        <v>42.54</v>
      </c>
      <c r="M3528" s="729">
        <v>127.62</v>
      </c>
      <c r="N3528" s="728">
        <v>3</v>
      </c>
      <c r="O3528" s="813">
        <v>0.5</v>
      </c>
      <c r="P3528" s="729">
        <v>127.62</v>
      </c>
      <c r="Q3528" s="746">
        <v>1</v>
      </c>
      <c r="R3528" s="728">
        <v>3</v>
      </c>
      <c r="S3528" s="746">
        <v>1</v>
      </c>
      <c r="T3528" s="813">
        <v>0.5</v>
      </c>
      <c r="U3528" s="769">
        <v>1</v>
      </c>
    </row>
    <row r="3529" spans="1:21" ht="14.4" customHeight="1" x14ac:dyDescent="0.3">
      <c r="A3529" s="727">
        <v>32</v>
      </c>
      <c r="B3529" s="728" t="s">
        <v>2677</v>
      </c>
      <c r="C3529" s="728" t="s">
        <v>2683</v>
      </c>
      <c r="D3529" s="811" t="s">
        <v>5087</v>
      </c>
      <c r="E3529" s="812" t="s">
        <v>2704</v>
      </c>
      <c r="F3529" s="728" t="s">
        <v>2678</v>
      </c>
      <c r="G3529" s="728" t="s">
        <v>2777</v>
      </c>
      <c r="H3529" s="728" t="s">
        <v>568</v>
      </c>
      <c r="I3529" s="728" t="s">
        <v>2778</v>
      </c>
      <c r="J3529" s="728" t="s">
        <v>1431</v>
      </c>
      <c r="K3529" s="728" t="s">
        <v>2779</v>
      </c>
      <c r="L3529" s="729">
        <v>66.88</v>
      </c>
      <c r="M3529" s="729">
        <v>1003.1999999999999</v>
      </c>
      <c r="N3529" s="728">
        <v>15</v>
      </c>
      <c r="O3529" s="813">
        <v>6</v>
      </c>
      <c r="P3529" s="729">
        <v>869.43999999999994</v>
      </c>
      <c r="Q3529" s="746">
        <v>0.8666666666666667</v>
      </c>
      <c r="R3529" s="728">
        <v>13</v>
      </c>
      <c r="S3529" s="746">
        <v>0.8666666666666667</v>
      </c>
      <c r="T3529" s="813">
        <v>5.5</v>
      </c>
      <c r="U3529" s="769">
        <v>0.91666666666666663</v>
      </c>
    </row>
    <row r="3530" spans="1:21" ht="14.4" customHeight="1" x14ac:dyDescent="0.3">
      <c r="A3530" s="727">
        <v>32</v>
      </c>
      <c r="B3530" s="728" t="s">
        <v>2677</v>
      </c>
      <c r="C3530" s="728" t="s">
        <v>2683</v>
      </c>
      <c r="D3530" s="811" t="s">
        <v>5087</v>
      </c>
      <c r="E3530" s="812" t="s">
        <v>2704</v>
      </c>
      <c r="F3530" s="728" t="s">
        <v>2678</v>
      </c>
      <c r="G3530" s="728" t="s">
        <v>2777</v>
      </c>
      <c r="H3530" s="728" t="s">
        <v>568</v>
      </c>
      <c r="I3530" s="728" t="s">
        <v>2871</v>
      </c>
      <c r="J3530" s="728" t="s">
        <v>722</v>
      </c>
      <c r="K3530" s="728" t="s">
        <v>2872</v>
      </c>
      <c r="L3530" s="729">
        <v>59.56</v>
      </c>
      <c r="M3530" s="729">
        <v>297.8</v>
      </c>
      <c r="N3530" s="728">
        <v>5</v>
      </c>
      <c r="O3530" s="813">
        <v>2.5</v>
      </c>
      <c r="P3530" s="729">
        <v>297.8</v>
      </c>
      <c r="Q3530" s="746">
        <v>1</v>
      </c>
      <c r="R3530" s="728">
        <v>5</v>
      </c>
      <c r="S3530" s="746">
        <v>1</v>
      </c>
      <c r="T3530" s="813">
        <v>2.5</v>
      </c>
      <c r="U3530" s="769">
        <v>1</v>
      </c>
    </row>
    <row r="3531" spans="1:21" ht="14.4" customHeight="1" x14ac:dyDescent="0.3">
      <c r="A3531" s="727">
        <v>32</v>
      </c>
      <c r="B3531" s="728" t="s">
        <v>2677</v>
      </c>
      <c r="C3531" s="728" t="s">
        <v>2683</v>
      </c>
      <c r="D3531" s="811" t="s">
        <v>5087</v>
      </c>
      <c r="E3531" s="812" t="s">
        <v>2704</v>
      </c>
      <c r="F3531" s="728" t="s">
        <v>2678</v>
      </c>
      <c r="G3531" s="728" t="s">
        <v>3565</v>
      </c>
      <c r="H3531" s="728" t="s">
        <v>568</v>
      </c>
      <c r="I3531" s="728" t="s">
        <v>4050</v>
      </c>
      <c r="J3531" s="728" t="s">
        <v>3567</v>
      </c>
      <c r="K3531" s="728" t="s">
        <v>4051</v>
      </c>
      <c r="L3531" s="729">
        <v>1578.41</v>
      </c>
      <c r="M3531" s="729">
        <v>1578.41</v>
      </c>
      <c r="N3531" s="728">
        <v>1</v>
      </c>
      <c r="O3531" s="813">
        <v>0.5</v>
      </c>
      <c r="P3531" s="729">
        <v>1578.41</v>
      </c>
      <c r="Q3531" s="746">
        <v>1</v>
      </c>
      <c r="R3531" s="728">
        <v>1</v>
      </c>
      <c r="S3531" s="746">
        <v>1</v>
      </c>
      <c r="T3531" s="813">
        <v>0.5</v>
      </c>
      <c r="U3531" s="769">
        <v>1</v>
      </c>
    </row>
    <row r="3532" spans="1:21" ht="14.4" customHeight="1" x14ac:dyDescent="0.3">
      <c r="A3532" s="727">
        <v>32</v>
      </c>
      <c r="B3532" s="728" t="s">
        <v>2677</v>
      </c>
      <c r="C3532" s="728" t="s">
        <v>2683</v>
      </c>
      <c r="D3532" s="811" t="s">
        <v>5087</v>
      </c>
      <c r="E3532" s="812" t="s">
        <v>2704</v>
      </c>
      <c r="F3532" s="728" t="s">
        <v>2678</v>
      </c>
      <c r="G3532" s="728" t="s">
        <v>2873</v>
      </c>
      <c r="H3532" s="728" t="s">
        <v>568</v>
      </c>
      <c r="I3532" s="728" t="s">
        <v>3106</v>
      </c>
      <c r="J3532" s="728" t="s">
        <v>3107</v>
      </c>
      <c r="K3532" s="728" t="s">
        <v>3108</v>
      </c>
      <c r="L3532" s="729">
        <v>31.32</v>
      </c>
      <c r="M3532" s="729">
        <v>31.32</v>
      </c>
      <c r="N3532" s="728">
        <v>1</v>
      </c>
      <c r="O3532" s="813">
        <v>0.5</v>
      </c>
      <c r="P3532" s="729">
        <v>31.32</v>
      </c>
      <c r="Q3532" s="746">
        <v>1</v>
      </c>
      <c r="R3532" s="728">
        <v>1</v>
      </c>
      <c r="S3532" s="746">
        <v>1</v>
      </c>
      <c r="T3532" s="813">
        <v>0.5</v>
      </c>
      <c r="U3532" s="769">
        <v>1</v>
      </c>
    </row>
    <row r="3533" spans="1:21" ht="14.4" customHeight="1" x14ac:dyDescent="0.3">
      <c r="A3533" s="727">
        <v>32</v>
      </c>
      <c r="B3533" s="728" t="s">
        <v>2677</v>
      </c>
      <c r="C3533" s="728" t="s">
        <v>2683</v>
      </c>
      <c r="D3533" s="811" t="s">
        <v>5087</v>
      </c>
      <c r="E3533" s="812" t="s">
        <v>2704</v>
      </c>
      <c r="F3533" s="728" t="s">
        <v>2678</v>
      </c>
      <c r="G3533" s="728" t="s">
        <v>2873</v>
      </c>
      <c r="H3533" s="728" t="s">
        <v>568</v>
      </c>
      <c r="I3533" s="728" t="s">
        <v>3572</v>
      </c>
      <c r="J3533" s="728" t="s">
        <v>1250</v>
      </c>
      <c r="K3533" s="728" t="s">
        <v>3573</v>
      </c>
      <c r="L3533" s="729">
        <v>156.61000000000001</v>
      </c>
      <c r="M3533" s="729">
        <v>156.61000000000001</v>
      </c>
      <c r="N3533" s="728">
        <v>1</v>
      </c>
      <c r="O3533" s="813">
        <v>1</v>
      </c>
      <c r="P3533" s="729"/>
      <c r="Q3533" s="746">
        <v>0</v>
      </c>
      <c r="R3533" s="728"/>
      <c r="S3533" s="746">
        <v>0</v>
      </c>
      <c r="T3533" s="813"/>
      <c r="U3533" s="769">
        <v>0</v>
      </c>
    </row>
    <row r="3534" spans="1:21" ht="14.4" customHeight="1" x14ac:dyDescent="0.3">
      <c r="A3534" s="727">
        <v>32</v>
      </c>
      <c r="B3534" s="728" t="s">
        <v>2677</v>
      </c>
      <c r="C3534" s="728" t="s">
        <v>2683</v>
      </c>
      <c r="D3534" s="811" t="s">
        <v>5087</v>
      </c>
      <c r="E3534" s="812" t="s">
        <v>2704</v>
      </c>
      <c r="F3534" s="728" t="s">
        <v>2678</v>
      </c>
      <c r="G3534" s="728" t="s">
        <v>2784</v>
      </c>
      <c r="H3534" s="728" t="s">
        <v>568</v>
      </c>
      <c r="I3534" s="728" t="s">
        <v>2273</v>
      </c>
      <c r="J3534" s="728" t="s">
        <v>2272</v>
      </c>
      <c r="K3534" s="728" t="s">
        <v>2274</v>
      </c>
      <c r="L3534" s="729">
        <v>1427.23</v>
      </c>
      <c r="M3534" s="729">
        <v>8563.3799999999992</v>
      </c>
      <c r="N3534" s="728">
        <v>6</v>
      </c>
      <c r="O3534" s="813">
        <v>4</v>
      </c>
      <c r="P3534" s="729">
        <v>8563.3799999999992</v>
      </c>
      <c r="Q3534" s="746">
        <v>1</v>
      </c>
      <c r="R3534" s="728">
        <v>6</v>
      </c>
      <c r="S3534" s="746">
        <v>1</v>
      </c>
      <c r="T3534" s="813">
        <v>4</v>
      </c>
      <c r="U3534" s="769">
        <v>1</v>
      </c>
    </row>
    <row r="3535" spans="1:21" ht="14.4" customHeight="1" x14ac:dyDescent="0.3">
      <c r="A3535" s="727">
        <v>32</v>
      </c>
      <c r="B3535" s="728" t="s">
        <v>2677</v>
      </c>
      <c r="C3535" s="728" t="s">
        <v>2683</v>
      </c>
      <c r="D3535" s="811" t="s">
        <v>5087</v>
      </c>
      <c r="E3535" s="812" t="s">
        <v>2704</v>
      </c>
      <c r="F3535" s="728" t="s">
        <v>2678</v>
      </c>
      <c r="G3535" s="728" t="s">
        <v>2784</v>
      </c>
      <c r="H3535" s="728" t="s">
        <v>661</v>
      </c>
      <c r="I3535" s="728" t="s">
        <v>2271</v>
      </c>
      <c r="J3535" s="728" t="s">
        <v>2272</v>
      </c>
      <c r="K3535" s="728" t="s">
        <v>2232</v>
      </c>
      <c r="L3535" s="729">
        <v>339.8</v>
      </c>
      <c r="M3535" s="729">
        <v>4077.6000000000004</v>
      </c>
      <c r="N3535" s="728">
        <v>12</v>
      </c>
      <c r="O3535" s="813">
        <v>0.5</v>
      </c>
      <c r="P3535" s="729">
        <v>4077.6000000000004</v>
      </c>
      <c r="Q3535" s="746">
        <v>1</v>
      </c>
      <c r="R3535" s="728">
        <v>12</v>
      </c>
      <c r="S3535" s="746">
        <v>1</v>
      </c>
      <c r="T3535" s="813">
        <v>0.5</v>
      </c>
      <c r="U3535" s="769">
        <v>1</v>
      </c>
    </row>
    <row r="3536" spans="1:21" ht="14.4" customHeight="1" x14ac:dyDescent="0.3">
      <c r="A3536" s="727">
        <v>32</v>
      </c>
      <c r="B3536" s="728" t="s">
        <v>2677</v>
      </c>
      <c r="C3536" s="728" t="s">
        <v>2683</v>
      </c>
      <c r="D3536" s="811" t="s">
        <v>5087</v>
      </c>
      <c r="E3536" s="812" t="s">
        <v>2704</v>
      </c>
      <c r="F3536" s="728" t="s">
        <v>2678</v>
      </c>
      <c r="G3536" s="728" t="s">
        <v>3244</v>
      </c>
      <c r="H3536" s="728" t="s">
        <v>568</v>
      </c>
      <c r="I3536" s="728" t="s">
        <v>3247</v>
      </c>
      <c r="J3536" s="728" t="s">
        <v>3248</v>
      </c>
      <c r="K3536" s="728" t="s">
        <v>3249</v>
      </c>
      <c r="L3536" s="729">
        <v>151.62</v>
      </c>
      <c r="M3536" s="729">
        <v>303.24</v>
      </c>
      <c r="N3536" s="728">
        <v>2</v>
      </c>
      <c r="O3536" s="813">
        <v>1.5</v>
      </c>
      <c r="P3536" s="729">
        <v>303.24</v>
      </c>
      <c r="Q3536" s="746">
        <v>1</v>
      </c>
      <c r="R3536" s="728">
        <v>2</v>
      </c>
      <c r="S3536" s="746">
        <v>1</v>
      </c>
      <c r="T3536" s="813">
        <v>1.5</v>
      </c>
      <c r="U3536" s="769">
        <v>1</v>
      </c>
    </row>
    <row r="3537" spans="1:21" ht="14.4" customHeight="1" x14ac:dyDescent="0.3">
      <c r="A3537" s="727">
        <v>32</v>
      </c>
      <c r="B3537" s="728" t="s">
        <v>2677</v>
      </c>
      <c r="C3537" s="728" t="s">
        <v>2683</v>
      </c>
      <c r="D3537" s="811" t="s">
        <v>5087</v>
      </c>
      <c r="E3537" s="812" t="s">
        <v>2704</v>
      </c>
      <c r="F3537" s="728" t="s">
        <v>2678</v>
      </c>
      <c r="G3537" s="728" t="s">
        <v>3244</v>
      </c>
      <c r="H3537" s="728" t="s">
        <v>568</v>
      </c>
      <c r="I3537" s="728" t="s">
        <v>3639</v>
      </c>
      <c r="J3537" s="728" t="s">
        <v>3248</v>
      </c>
      <c r="K3537" s="728" t="s">
        <v>3640</v>
      </c>
      <c r="L3537" s="729">
        <v>0</v>
      </c>
      <c r="M3537" s="729">
        <v>0</v>
      </c>
      <c r="N3537" s="728">
        <v>2</v>
      </c>
      <c r="O3537" s="813">
        <v>1</v>
      </c>
      <c r="P3537" s="729">
        <v>0</v>
      </c>
      <c r="Q3537" s="746"/>
      <c r="R3537" s="728">
        <v>2</v>
      </c>
      <c r="S3537" s="746">
        <v>1</v>
      </c>
      <c r="T3537" s="813">
        <v>1</v>
      </c>
      <c r="U3537" s="769">
        <v>1</v>
      </c>
    </row>
    <row r="3538" spans="1:21" ht="14.4" customHeight="1" x14ac:dyDescent="0.3">
      <c r="A3538" s="727">
        <v>32</v>
      </c>
      <c r="B3538" s="728" t="s">
        <v>2677</v>
      </c>
      <c r="C3538" s="728" t="s">
        <v>2683</v>
      </c>
      <c r="D3538" s="811" t="s">
        <v>5087</v>
      </c>
      <c r="E3538" s="812" t="s">
        <v>2704</v>
      </c>
      <c r="F3538" s="728" t="s">
        <v>2678</v>
      </c>
      <c r="G3538" s="728" t="s">
        <v>3244</v>
      </c>
      <c r="H3538" s="728" t="s">
        <v>568</v>
      </c>
      <c r="I3538" s="728" t="s">
        <v>5029</v>
      </c>
      <c r="J3538" s="728" t="s">
        <v>3248</v>
      </c>
      <c r="K3538" s="728" t="s">
        <v>4088</v>
      </c>
      <c r="L3538" s="729">
        <v>0</v>
      </c>
      <c r="M3538" s="729">
        <v>0</v>
      </c>
      <c r="N3538" s="728">
        <v>1</v>
      </c>
      <c r="O3538" s="813">
        <v>0.5</v>
      </c>
      <c r="P3538" s="729">
        <v>0</v>
      </c>
      <c r="Q3538" s="746"/>
      <c r="R3538" s="728">
        <v>1</v>
      </c>
      <c r="S3538" s="746">
        <v>1</v>
      </c>
      <c r="T3538" s="813">
        <v>0.5</v>
      </c>
      <c r="U3538" s="769">
        <v>1</v>
      </c>
    </row>
    <row r="3539" spans="1:21" ht="14.4" customHeight="1" x14ac:dyDescent="0.3">
      <c r="A3539" s="727">
        <v>32</v>
      </c>
      <c r="B3539" s="728" t="s">
        <v>2677</v>
      </c>
      <c r="C3539" s="728" t="s">
        <v>2683</v>
      </c>
      <c r="D3539" s="811" t="s">
        <v>5087</v>
      </c>
      <c r="E3539" s="812" t="s">
        <v>2704</v>
      </c>
      <c r="F3539" s="728" t="s">
        <v>2678</v>
      </c>
      <c r="G3539" s="728" t="s">
        <v>3244</v>
      </c>
      <c r="H3539" s="728" t="s">
        <v>568</v>
      </c>
      <c r="I3539" s="728" t="s">
        <v>4086</v>
      </c>
      <c r="J3539" s="728" t="s">
        <v>3642</v>
      </c>
      <c r="K3539" s="728" t="s">
        <v>3249</v>
      </c>
      <c r="L3539" s="729">
        <v>151.62</v>
      </c>
      <c r="M3539" s="729">
        <v>151.62</v>
      </c>
      <c r="N3539" s="728">
        <v>1</v>
      </c>
      <c r="O3539" s="813">
        <v>0.5</v>
      </c>
      <c r="P3539" s="729"/>
      <c r="Q3539" s="746">
        <v>0</v>
      </c>
      <c r="R3539" s="728"/>
      <c r="S3539" s="746">
        <v>0</v>
      </c>
      <c r="T3539" s="813"/>
      <c r="U3539" s="769">
        <v>0</v>
      </c>
    </row>
    <row r="3540" spans="1:21" ht="14.4" customHeight="1" x14ac:dyDescent="0.3">
      <c r="A3540" s="727">
        <v>32</v>
      </c>
      <c r="B3540" s="728" t="s">
        <v>2677</v>
      </c>
      <c r="C3540" s="728" t="s">
        <v>2683</v>
      </c>
      <c r="D3540" s="811" t="s">
        <v>5087</v>
      </c>
      <c r="E3540" s="812" t="s">
        <v>2704</v>
      </c>
      <c r="F3540" s="728" t="s">
        <v>2678</v>
      </c>
      <c r="G3540" s="728" t="s">
        <v>2876</v>
      </c>
      <c r="H3540" s="728" t="s">
        <v>661</v>
      </c>
      <c r="I3540" s="728" t="s">
        <v>2442</v>
      </c>
      <c r="J3540" s="728" t="s">
        <v>2443</v>
      </c>
      <c r="K3540" s="728" t="s">
        <v>2444</v>
      </c>
      <c r="L3540" s="729">
        <v>14791.84</v>
      </c>
      <c r="M3540" s="729">
        <v>44375.520000000004</v>
      </c>
      <c r="N3540" s="728">
        <v>3</v>
      </c>
      <c r="O3540" s="813">
        <v>0.5</v>
      </c>
      <c r="P3540" s="729">
        <v>44375.520000000004</v>
      </c>
      <c r="Q3540" s="746">
        <v>1</v>
      </c>
      <c r="R3540" s="728">
        <v>3</v>
      </c>
      <c r="S3540" s="746">
        <v>1</v>
      </c>
      <c r="T3540" s="813">
        <v>0.5</v>
      </c>
      <c r="U3540" s="769">
        <v>1</v>
      </c>
    </row>
    <row r="3541" spans="1:21" ht="14.4" customHeight="1" x14ac:dyDescent="0.3">
      <c r="A3541" s="727">
        <v>32</v>
      </c>
      <c r="B3541" s="728" t="s">
        <v>2677</v>
      </c>
      <c r="C3541" s="728" t="s">
        <v>2683</v>
      </c>
      <c r="D3541" s="811" t="s">
        <v>5087</v>
      </c>
      <c r="E3541" s="812" t="s">
        <v>2704</v>
      </c>
      <c r="F3541" s="728" t="s">
        <v>2678</v>
      </c>
      <c r="G3541" s="728" t="s">
        <v>2876</v>
      </c>
      <c r="H3541" s="728" t="s">
        <v>568</v>
      </c>
      <c r="I3541" s="728" t="s">
        <v>2938</v>
      </c>
      <c r="J3541" s="728" t="s">
        <v>2939</v>
      </c>
      <c r="K3541" s="728" t="s">
        <v>2444</v>
      </c>
      <c r="L3541" s="729">
        <v>14791.84</v>
      </c>
      <c r="M3541" s="729">
        <v>29583.68</v>
      </c>
      <c r="N3541" s="728">
        <v>2</v>
      </c>
      <c r="O3541" s="813">
        <v>0.5</v>
      </c>
      <c r="P3541" s="729">
        <v>29583.68</v>
      </c>
      <c r="Q3541" s="746">
        <v>1</v>
      </c>
      <c r="R3541" s="728">
        <v>2</v>
      </c>
      <c r="S3541" s="746">
        <v>1</v>
      </c>
      <c r="T3541" s="813">
        <v>0.5</v>
      </c>
      <c r="U3541" s="769">
        <v>1</v>
      </c>
    </row>
    <row r="3542" spans="1:21" ht="14.4" customHeight="1" x14ac:dyDescent="0.3">
      <c r="A3542" s="727">
        <v>32</v>
      </c>
      <c r="B3542" s="728" t="s">
        <v>2677</v>
      </c>
      <c r="C3542" s="728" t="s">
        <v>2683</v>
      </c>
      <c r="D3542" s="811" t="s">
        <v>5087</v>
      </c>
      <c r="E3542" s="812" t="s">
        <v>2704</v>
      </c>
      <c r="F3542" s="728" t="s">
        <v>2678</v>
      </c>
      <c r="G3542" s="728" t="s">
        <v>2876</v>
      </c>
      <c r="H3542" s="728" t="s">
        <v>568</v>
      </c>
      <c r="I3542" s="728" t="s">
        <v>2938</v>
      </c>
      <c r="J3542" s="728" t="s">
        <v>2939</v>
      </c>
      <c r="K3542" s="728" t="s">
        <v>2444</v>
      </c>
      <c r="L3542" s="729">
        <v>10325.280000000001</v>
      </c>
      <c r="M3542" s="729">
        <v>20650.560000000001</v>
      </c>
      <c r="N3542" s="728">
        <v>2</v>
      </c>
      <c r="O3542" s="813">
        <v>0.5</v>
      </c>
      <c r="P3542" s="729">
        <v>20650.560000000001</v>
      </c>
      <c r="Q3542" s="746">
        <v>1</v>
      </c>
      <c r="R3542" s="728">
        <v>2</v>
      </c>
      <c r="S3542" s="746">
        <v>1</v>
      </c>
      <c r="T3542" s="813">
        <v>0.5</v>
      </c>
      <c r="U3542" s="769">
        <v>1</v>
      </c>
    </row>
    <row r="3543" spans="1:21" ht="14.4" customHeight="1" x14ac:dyDescent="0.3">
      <c r="A3543" s="727">
        <v>32</v>
      </c>
      <c r="B3543" s="728" t="s">
        <v>2677</v>
      </c>
      <c r="C3543" s="728" t="s">
        <v>2683</v>
      </c>
      <c r="D3543" s="811" t="s">
        <v>5087</v>
      </c>
      <c r="E3543" s="812" t="s">
        <v>2704</v>
      </c>
      <c r="F3543" s="728" t="s">
        <v>2678</v>
      </c>
      <c r="G3543" s="728" t="s">
        <v>1303</v>
      </c>
      <c r="H3543" s="728" t="s">
        <v>661</v>
      </c>
      <c r="I3543" s="728" t="s">
        <v>2130</v>
      </c>
      <c r="J3543" s="728" t="s">
        <v>2131</v>
      </c>
      <c r="K3543" s="728" t="s">
        <v>2132</v>
      </c>
      <c r="L3543" s="729">
        <v>120.61</v>
      </c>
      <c r="M3543" s="729">
        <v>241.22</v>
      </c>
      <c r="N3543" s="728">
        <v>2</v>
      </c>
      <c r="O3543" s="813">
        <v>1.5</v>
      </c>
      <c r="P3543" s="729">
        <v>120.61</v>
      </c>
      <c r="Q3543" s="746">
        <v>0.5</v>
      </c>
      <c r="R3543" s="728">
        <v>1</v>
      </c>
      <c r="S3543" s="746">
        <v>0.5</v>
      </c>
      <c r="T3543" s="813">
        <v>0.5</v>
      </c>
      <c r="U3543" s="769">
        <v>0.33333333333333331</v>
      </c>
    </row>
    <row r="3544" spans="1:21" ht="14.4" customHeight="1" x14ac:dyDescent="0.3">
      <c r="A3544" s="727">
        <v>32</v>
      </c>
      <c r="B3544" s="728" t="s">
        <v>2677</v>
      </c>
      <c r="C3544" s="728" t="s">
        <v>2683</v>
      </c>
      <c r="D3544" s="811" t="s">
        <v>5087</v>
      </c>
      <c r="E3544" s="812" t="s">
        <v>2704</v>
      </c>
      <c r="F3544" s="728" t="s">
        <v>2678</v>
      </c>
      <c r="G3544" s="728" t="s">
        <v>1303</v>
      </c>
      <c r="H3544" s="728" t="s">
        <v>661</v>
      </c>
      <c r="I3544" s="728" t="s">
        <v>3410</v>
      </c>
      <c r="J3544" s="728" t="s">
        <v>2131</v>
      </c>
      <c r="K3544" s="728" t="s">
        <v>3411</v>
      </c>
      <c r="L3544" s="729">
        <v>184.74</v>
      </c>
      <c r="M3544" s="729">
        <v>184.74</v>
      </c>
      <c r="N3544" s="728">
        <v>1</v>
      </c>
      <c r="O3544" s="813">
        <v>1</v>
      </c>
      <c r="P3544" s="729">
        <v>184.74</v>
      </c>
      <c r="Q3544" s="746">
        <v>1</v>
      </c>
      <c r="R3544" s="728">
        <v>1</v>
      </c>
      <c r="S3544" s="746">
        <v>1</v>
      </c>
      <c r="T3544" s="813">
        <v>1</v>
      </c>
      <c r="U3544" s="769">
        <v>1</v>
      </c>
    </row>
    <row r="3545" spans="1:21" ht="14.4" customHeight="1" x14ac:dyDescent="0.3">
      <c r="A3545" s="727">
        <v>32</v>
      </c>
      <c r="B3545" s="728" t="s">
        <v>2677</v>
      </c>
      <c r="C3545" s="728" t="s">
        <v>2683</v>
      </c>
      <c r="D3545" s="811" t="s">
        <v>5087</v>
      </c>
      <c r="E3545" s="812" t="s">
        <v>2704</v>
      </c>
      <c r="F3545" s="728" t="s">
        <v>2678</v>
      </c>
      <c r="G3545" s="728" t="s">
        <v>2877</v>
      </c>
      <c r="H3545" s="728" t="s">
        <v>661</v>
      </c>
      <c r="I3545" s="728" t="s">
        <v>2357</v>
      </c>
      <c r="J3545" s="728" t="s">
        <v>1325</v>
      </c>
      <c r="K3545" s="728" t="s">
        <v>2358</v>
      </c>
      <c r="L3545" s="729">
        <v>0</v>
      </c>
      <c r="M3545" s="729">
        <v>0</v>
      </c>
      <c r="N3545" s="728">
        <v>1</v>
      </c>
      <c r="O3545" s="813">
        <v>0.5</v>
      </c>
      <c r="P3545" s="729"/>
      <c r="Q3545" s="746"/>
      <c r="R3545" s="728"/>
      <c r="S3545" s="746">
        <v>0</v>
      </c>
      <c r="T3545" s="813"/>
      <c r="U3545" s="769">
        <v>0</v>
      </c>
    </row>
    <row r="3546" spans="1:21" ht="14.4" customHeight="1" x14ac:dyDescent="0.3">
      <c r="A3546" s="727">
        <v>32</v>
      </c>
      <c r="B3546" s="728" t="s">
        <v>2677</v>
      </c>
      <c r="C3546" s="728" t="s">
        <v>2683</v>
      </c>
      <c r="D3546" s="811" t="s">
        <v>5087</v>
      </c>
      <c r="E3546" s="812" t="s">
        <v>2704</v>
      </c>
      <c r="F3546" s="728" t="s">
        <v>2678</v>
      </c>
      <c r="G3546" s="728" t="s">
        <v>2877</v>
      </c>
      <c r="H3546" s="728" t="s">
        <v>568</v>
      </c>
      <c r="I3546" s="728" t="s">
        <v>3413</v>
      </c>
      <c r="J3546" s="728" t="s">
        <v>3414</v>
      </c>
      <c r="K3546" s="728" t="s">
        <v>2358</v>
      </c>
      <c r="L3546" s="729">
        <v>0</v>
      </c>
      <c r="M3546" s="729">
        <v>0</v>
      </c>
      <c r="N3546" s="728">
        <v>1</v>
      </c>
      <c r="O3546" s="813">
        <v>0.5</v>
      </c>
      <c r="P3546" s="729"/>
      <c r="Q3546" s="746"/>
      <c r="R3546" s="728"/>
      <c r="S3546" s="746">
        <v>0</v>
      </c>
      <c r="T3546" s="813"/>
      <c r="U3546" s="769">
        <v>0</v>
      </c>
    </row>
    <row r="3547" spans="1:21" ht="14.4" customHeight="1" x14ac:dyDescent="0.3">
      <c r="A3547" s="727">
        <v>32</v>
      </c>
      <c r="B3547" s="728" t="s">
        <v>2677</v>
      </c>
      <c r="C3547" s="728" t="s">
        <v>2683</v>
      </c>
      <c r="D3547" s="811" t="s">
        <v>5087</v>
      </c>
      <c r="E3547" s="812" t="s">
        <v>2704</v>
      </c>
      <c r="F3547" s="728" t="s">
        <v>2678</v>
      </c>
      <c r="G3547" s="728" t="s">
        <v>3655</v>
      </c>
      <c r="H3547" s="728" t="s">
        <v>568</v>
      </c>
      <c r="I3547" s="728" t="s">
        <v>4245</v>
      </c>
      <c r="J3547" s="728" t="s">
        <v>3657</v>
      </c>
      <c r="K3547" s="728" t="s">
        <v>4246</v>
      </c>
      <c r="L3547" s="729">
        <v>0</v>
      </c>
      <c r="M3547" s="729">
        <v>0</v>
      </c>
      <c r="N3547" s="728">
        <v>1</v>
      </c>
      <c r="O3547" s="813">
        <v>1</v>
      </c>
      <c r="P3547" s="729">
        <v>0</v>
      </c>
      <c r="Q3547" s="746"/>
      <c r="R3547" s="728">
        <v>1</v>
      </c>
      <c r="S3547" s="746">
        <v>1</v>
      </c>
      <c r="T3547" s="813">
        <v>1</v>
      </c>
      <c r="U3547" s="769">
        <v>1</v>
      </c>
    </row>
    <row r="3548" spans="1:21" ht="14.4" customHeight="1" x14ac:dyDescent="0.3">
      <c r="A3548" s="727">
        <v>32</v>
      </c>
      <c r="B3548" s="728" t="s">
        <v>2677</v>
      </c>
      <c r="C3548" s="728" t="s">
        <v>2683</v>
      </c>
      <c r="D3548" s="811" t="s">
        <v>5087</v>
      </c>
      <c r="E3548" s="812" t="s">
        <v>2704</v>
      </c>
      <c r="F3548" s="728" t="s">
        <v>2678</v>
      </c>
      <c r="G3548" s="728" t="s">
        <v>5030</v>
      </c>
      <c r="H3548" s="728" t="s">
        <v>568</v>
      </c>
      <c r="I3548" s="728" t="s">
        <v>5031</v>
      </c>
      <c r="J3548" s="728" t="s">
        <v>5032</v>
      </c>
      <c r="K3548" s="728" t="s">
        <v>5033</v>
      </c>
      <c r="L3548" s="729">
        <v>0</v>
      </c>
      <c r="M3548" s="729">
        <v>0</v>
      </c>
      <c r="N3548" s="728">
        <v>1</v>
      </c>
      <c r="O3548" s="813">
        <v>1</v>
      </c>
      <c r="P3548" s="729">
        <v>0</v>
      </c>
      <c r="Q3548" s="746"/>
      <c r="R3548" s="728">
        <v>1</v>
      </c>
      <c r="S3548" s="746">
        <v>1</v>
      </c>
      <c r="T3548" s="813">
        <v>1</v>
      </c>
      <c r="U3548" s="769">
        <v>1</v>
      </c>
    </row>
    <row r="3549" spans="1:21" ht="14.4" customHeight="1" x14ac:dyDescent="0.3">
      <c r="A3549" s="727">
        <v>32</v>
      </c>
      <c r="B3549" s="728" t="s">
        <v>2677</v>
      </c>
      <c r="C3549" s="728" t="s">
        <v>2683</v>
      </c>
      <c r="D3549" s="811" t="s">
        <v>5087</v>
      </c>
      <c r="E3549" s="812" t="s">
        <v>2704</v>
      </c>
      <c r="F3549" s="728" t="s">
        <v>2678</v>
      </c>
      <c r="G3549" s="728" t="s">
        <v>3251</v>
      </c>
      <c r="H3549" s="728" t="s">
        <v>568</v>
      </c>
      <c r="I3549" s="728" t="s">
        <v>3423</v>
      </c>
      <c r="J3549" s="728" t="s">
        <v>1310</v>
      </c>
      <c r="K3549" s="728" t="s">
        <v>3424</v>
      </c>
      <c r="L3549" s="729">
        <v>33.549999999999997</v>
      </c>
      <c r="M3549" s="729">
        <v>33.549999999999997</v>
      </c>
      <c r="N3549" s="728">
        <v>1</v>
      </c>
      <c r="O3549" s="813">
        <v>1</v>
      </c>
      <c r="P3549" s="729"/>
      <c r="Q3549" s="746">
        <v>0</v>
      </c>
      <c r="R3549" s="728"/>
      <c r="S3549" s="746">
        <v>0</v>
      </c>
      <c r="T3549" s="813"/>
      <c r="U3549" s="769">
        <v>0</v>
      </c>
    </row>
    <row r="3550" spans="1:21" ht="14.4" customHeight="1" x14ac:dyDescent="0.3">
      <c r="A3550" s="727">
        <v>32</v>
      </c>
      <c r="B3550" s="728" t="s">
        <v>2677</v>
      </c>
      <c r="C3550" s="728" t="s">
        <v>2683</v>
      </c>
      <c r="D3550" s="811" t="s">
        <v>5087</v>
      </c>
      <c r="E3550" s="812" t="s">
        <v>2704</v>
      </c>
      <c r="F3550" s="728" t="s">
        <v>2678</v>
      </c>
      <c r="G3550" s="728" t="s">
        <v>3251</v>
      </c>
      <c r="H3550" s="728" t="s">
        <v>568</v>
      </c>
      <c r="I3550" s="728" t="s">
        <v>5034</v>
      </c>
      <c r="J3550" s="728" t="s">
        <v>1310</v>
      </c>
      <c r="K3550" s="728" t="s">
        <v>5035</v>
      </c>
      <c r="L3550" s="729">
        <v>16.77</v>
      </c>
      <c r="M3550" s="729">
        <v>16.77</v>
      </c>
      <c r="N3550" s="728">
        <v>1</v>
      </c>
      <c r="O3550" s="813">
        <v>1</v>
      </c>
      <c r="P3550" s="729"/>
      <c r="Q3550" s="746">
        <v>0</v>
      </c>
      <c r="R3550" s="728"/>
      <c r="S3550" s="746">
        <v>0</v>
      </c>
      <c r="T3550" s="813"/>
      <c r="U3550" s="769">
        <v>0</v>
      </c>
    </row>
    <row r="3551" spans="1:21" ht="14.4" customHeight="1" x14ac:dyDescent="0.3">
      <c r="A3551" s="727">
        <v>32</v>
      </c>
      <c r="B3551" s="728" t="s">
        <v>2677</v>
      </c>
      <c r="C3551" s="728" t="s">
        <v>2683</v>
      </c>
      <c r="D3551" s="811" t="s">
        <v>5087</v>
      </c>
      <c r="E3551" s="812" t="s">
        <v>2704</v>
      </c>
      <c r="F3551" s="728" t="s">
        <v>2680</v>
      </c>
      <c r="G3551" s="728" t="s">
        <v>3174</v>
      </c>
      <c r="H3551" s="728" t="s">
        <v>568</v>
      </c>
      <c r="I3551" s="728" t="s">
        <v>3175</v>
      </c>
      <c r="J3551" s="728" t="s">
        <v>3176</v>
      </c>
      <c r="K3551" s="728" t="s">
        <v>3177</v>
      </c>
      <c r="L3551" s="729">
        <v>1000</v>
      </c>
      <c r="M3551" s="729">
        <v>1000</v>
      </c>
      <c r="N3551" s="728">
        <v>1</v>
      </c>
      <c r="O3551" s="813">
        <v>1</v>
      </c>
      <c r="P3551" s="729"/>
      <c r="Q3551" s="746">
        <v>0</v>
      </c>
      <c r="R3551" s="728"/>
      <c r="S3551" s="746">
        <v>0</v>
      </c>
      <c r="T3551" s="813"/>
      <c r="U3551" s="769">
        <v>0</v>
      </c>
    </row>
    <row r="3552" spans="1:21" ht="14.4" customHeight="1" x14ac:dyDescent="0.3">
      <c r="A3552" s="727">
        <v>32</v>
      </c>
      <c r="B3552" s="728" t="s">
        <v>2677</v>
      </c>
      <c r="C3552" s="728" t="s">
        <v>2683</v>
      </c>
      <c r="D3552" s="811" t="s">
        <v>5087</v>
      </c>
      <c r="E3552" s="812" t="s">
        <v>2703</v>
      </c>
      <c r="F3552" s="728" t="s">
        <v>2678</v>
      </c>
      <c r="G3552" s="728" t="s">
        <v>2724</v>
      </c>
      <c r="H3552" s="728" t="s">
        <v>568</v>
      </c>
      <c r="I3552" s="728" t="s">
        <v>2785</v>
      </c>
      <c r="J3552" s="728" t="s">
        <v>2726</v>
      </c>
      <c r="K3552" s="728" t="s">
        <v>2786</v>
      </c>
      <c r="L3552" s="729">
        <v>1295.6400000000001</v>
      </c>
      <c r="M3552" s="729">
        <v>1295.6400000000001</v>
      </c>
      <c r="N3552" s="728">
        <v>1</v>
      </c>
      <c r="O3552" s="813">
        <v>1</v>
      </c>
      <c r="P3552" s="729"/>
      <c r="Q3552" s="746">
        <v>0</v>
      </c>
      <c r="R3552" s="728"/>
      <c r="S3552" s="746">
        <v>0</v>
      </c>
      <c r="T3552" s="813"/>
      <c r="U3552" s="769">
        <v>0</v>
      </c>
    </row>
    <row r="3553" spans="1:21" ht="14.4" customHeight="1" x14ac:dyDescent="0.3">
      <c r="A3553" s="727">
        <v>32</v>
      </c>
      <c r="B3553" s="728" t="s">
        <v>2677</v>
      </c>
      <c r="C3553" s="728" t="s">
        <v>2683</v>
      </c>
      <c r="D3553" s="811" t="s">
        <v>5087</v>
      </c>
      <c r="E3553" s="812" t="s">
        <v>2703</v>
      </c>
      <c r="F3553" s="728" t="s">
        <v>2678</v>
      </c>
      <c r="G3553" s="728" t="s">
        <v>2724</v>
      </c>
      <c r="H3553" s="728" t="s">
        <v>568</v>
      </c>
      <c r="I3553" s="728" t="s">
        <v>2787</v>
      </c>
      <c r="J3553" s="728" t="s">
        <v>942</v>
      </c>
      <c r="K3553" s="728" t="s">
        <v>2727</v>
      </c>
      <c r="L3553" s="729">
        <v>263.26</v>
      </c>
      <c r="M3553" s="729">
        <v>789.78</v>
      </c>
      <c r="N3553" s="728">
        <v>3</v>
      </c>
      <c r="O3553" s="813">
        <v>1.5</v>
      </c>
      <c r="P3553" s="729">
        <v>263.26</v>
      </c>
      <c r="Q3553" s="746">
        <v>0.33333333333333331</v>
      </c>
      <c r="R3553" s="728">
        <v>1</v>
      </c>
      <c r="S3553" s="746">
        <v>0.33333333333333331</v>
      </c>
      <c r="T3553" s="813">
        <v>0.5</v>
      </c>
      <c r="U3553" s="769">
        <v>0.33333333333333331</v>
      </c>
    </row>
    <row r="3554" spans="1:21" ht="14.4" customHeight="1" x14ac:dyDescent="0.3">
      <c r="A3554" s="727">
        <v>32</v>
      </c>
      <c r="B3554" s="728" t="s">
        <v>2677</v>
      </c>
      <c r="C3554" s="728" t="s">
        <v>2683</v>
      </c>
      <c r="D3554" s="811" t="s">
        <v>5087</v>
      </c>
      <c r="E3554" s="812" t="s">
        <v>2703</v>
      </c>
      <c r="F3554" s="728" t="s">
        <v>2678</v>
      </c>
      <c r="G3554" s="728" t="s">
        <v>2954</v>
      </c>
      <c r="H3554" s="728" t="s">
        <v>568</v>
      </c>
      <c r="I3554" s="728" t="s">
        <v>2986</v>
      </c>
      <c r="J3554" s="728" t="s">
        <v>1253</v>
      </c>
      <c r="K3554" s="728" t="s">
        <v>2987</v>
      </c>
      <c r="L3554" s="729">
        <v>0</v>
      </c>
      <c r="M3554" s="729">
        <v>0</v>
      </c>
      <c r="N3554" s="728">
        <v>1</v>
      </c>
      <c r="O3554" s="813">
        <v>1</v>
      </c>
      <c r="P3554" s="729">
        <v>0</v>
      </c>
      <c r="Q3554" s="746"/>
      <c r="R3554" s="728">
        <v>1</v>
      </c>
      <c r="S3554" s="746">
        <v>1</v>
      </c>
      <c r="T3554" s="813">
        <v>1</v>
      </c>
      <c r="U3554" s="769">
        <v>1</v>
      </c>
    </row>
    <row r="3555" spans="1:21" ht="14.4" customHeight="1" x14ac:dyDescent="0.3">
      <c r="A3555" s="727">
        <v>32</v>
      </c>
      <c r="B3555" s="728" t="s">
        <v>2677</v>
      </c>
      <c r="C3555" s="728" t="s">
        <v>2683</v>
      </c>
      <c r="D3555" s="811" t="s">
        <v>5087</v>
      </c>
      <c r="E3555" s="812" t="s">
        <v>2703</v>
      </c>
      <c r="F3555" s="728" t="s">
        <v>2678</v>
      </c>
      <c r="G3555" s="728" t="s">
        <v>2954</v>
      </c>
      <c r="H3555" s="728" t="s">
        <v>568</v>
      </c>
      <c r="I3555" s="728" t="s">
        <v>2955</v>
      </c>
      <c r="J3555" s="728" t="s">
        <v>1253</v>
      </c>
      <c r="K3555" s="728" t="s">
        <v>2956</v>
      </c>
      <c r="L3555" s="729">
        <v>385.3</v>
      </c>
      <c r="M3555" s="729">
        <v>1155.9000000000001</v>
      </c>
      <c r="N3555" s="728">
        <v>3</v>
      </c>
      <c r="O3555" s="813">
        <v>1</v>
      </c>
      <c r="P3555" s="729">
        <v>385.3</v>
      </c>
      <c r="Q3555" s="746">
        <v>0.33333333333333331</v>
      </c>
      <c r="R3555" s="728">
        <v>1</v>
      </c>
      <c r="S3555" s="746">
        <v>0.33333333333333331</v>
      </c>
      <c r="T3555" s="813">
        <v>0.5</v>
      </c>
      <c r="U3555" s="769">
        <v>0.5</v>
      </c>
    </row>
    <row r="3556" spans="1:21" ht="14.4" customHeight="1" x14ac:dyDescent="0.3">
      <c r="A3556" s="727">
        <v>32</v>
      </c>
      <c r="B3556" s="728" t="s">
        <v>2677</v>
      </c>
      <c r="C3556" s="728" t="s">
        <v>2683</v>
      </c>
      <c r="D3556" s="811" t="s">
        <v>5087</v>
      </c>
      <c r="E3556" s="812" t="s">
        <v>2703</v>
      </c>
      <c r="F3556" s="728" t="s">
        <v>2678</v>
      </c>
      <c r="G3556" s="728" t="s">
        <v>2728</v>
      </c>
      <c r="H3556" s="728" t="s">
        <v>568</v>
      </c>
      <c r="I3556" s="728" t="s">
        <v>3034</v>
      </c>
      <c r="J3556" s="728" t="s">
        <v>1100</v>
      </c>
      <c r="K3556" s="728" t="s">
        <v>2761</v>
      </c>
      <c r="L3556" s="729">
        <v>0</v>
      </c>
      <c r="M3556" s="729">
        <v>0</v>
      </c>
      <c r="N3556" s="728">
        <v>1</v>
      </c>
      <c r="O3556" s="813">
        <v>0.5</v>
      </c>
      <c r="P3556" s="729">
        <v>0</v>
      </c>
      <c r="Q3556" s="746"/>
      <c r="R3556" s="728">
        <v>1</v>
      </c>
      <c r="S3556" s="746">
        <v>1</v>
      </c>
      <c r="T3556" s="813">
        <v>0.5</v>
      </c>
      <c r="U3556" s="769">
        <v>1</v>
      </c>
    </row>
    <row r="3557" spans="1:21" ht="14.4" customHeight="1" x14ac:dyDescent="0.3">
      <c r="A3557" s="727">
        <v>32</v>
      </c>
      <c r="B3557" s="728" t="s">
        <v>2677</v>
      </c>
      <c r="C3557" s="728" t="s">
        <v>2683</v>
      </c>
      <c r="D3557" s="811" t="s">
        <v>5087</v>
      </c>
      <c r="E3557" s="812" t="s">
        <v>2703</v>
      </c>
      <c r="F3557" s="728" t="s">
        <v>2678</v>
      </c>
      <c r="G3557" s="728" t="s">
        <v>2728</v>
      </c>
      <c r="H3557" s="728" t="s">
        <v>568</v>
      </c>
      <c r="I3557" s="728" t="s">
        <v>2300</v>
      </c>
      <c r="J3557" s="728" t="s">
        <v>1102</v>
      </c>
      <c r="K3557" s="728" t="s">
        <v>2301</v>
      </c>
      <c r="L3557" s="729">
        <v>65.28</v>
      </c>
      <c r="M3557" s="729">
        <v>587.52</v>
      </c>
      <c r="N3557" s="728">
        <v>9</v>
      </c>
      <c r="O3557" s="813">
        <v>7</v>
      </c>
      <c r="P3557" s="729">
        <v>326.39999999999998</v>
      </c>
      <c r="Q3557" s="746">
        <v>0.55555555555555558</v>
      </c>
      <c r="R3557" s="728">
        <v>5</v>
      </c>
      <c r="S3557" s="746">
        <v>0.55555555555555558</v>
      </c>
      <c r="T3557" s="813">
        <v>4</v>
      </c>
      <c r="U3557" s="769">
        <v>0.5714285714285714</v>
      </c>
    </row>
    <row r="3558" spans="1:21" ht="14.4" customHeight="1" x14ac:dyDescent="0.3">
      <c r="A3558" s="727">
        <v>32</v>
      </c>
      <c r="B3558" s="728" t="s">
        <v>2677</v>
      </c>
      <c r="C3558" s="728" t="s">
        <v>2683</v>
      </c>
      <c r="D3558" s="811" t="s">
        <v>5087</v>
      </c>
      <c r="E3558" s="812" t="s">
        <v>2703</v>
      </c>
      <c r="F3558" s="728" t="s">
        <v>2678</v>
      </c>
      <c r="G3558" s="728" t="s">
        <v>2728</v>
      </c>
      <c r="H3558" s="728" t="s">
        <v>568</v>
      </c>
      <c r="I3558" s="728" t="s">
        <v>2880</v>
      </c>
      <c r="J3558" s="728" t="s">
        <v>1102</v>
      </c>
      <c r="K3558" s="728" t="s">
        <v>2881</v>
      </c>
      <c r="L3558" s="729">
        <v>0</v>
      </c>
      <c r="M3558" s="729">
        <v>0</v>
      </c>
      <c r="N3558" s="728">
        <v>1</v>
      </c>
      <c r="O3558" s="813">
        <v>1</v>
      </c>
      <c r="P3558" s="729">
        <v>0</v>
      </c>
      <c r="Q3558" s="746"/>
      <c r="R3558" s="728">
        <v>1</v>
      </c>
      <c r="S3558" s="746">
        <v>1</v>
      </c>
      <c r="T3558" s="813">
        <v>1</v>
      </c>
      <c r="U3558" s="769">
        <v>1</v>
      </c>
    </row>
    <row r="3559" spans="1:21" ht="14.4" customHeight="1" x14ac:dyDescent="0.3">
      <c r="A3559" s="727">
        <v>32</v>
      </c>
      <c r="B3559" s="728" t="s">
        <v>2677</v>
      </c>
      <c r="C3559" s="728" t="s">
        <v>2683</v>
      </c>
      <c r="D3559" s="811" t="s">
        <v>5087</v>
      </c>
      <c r="E3559" s="812" t="s">
        <v>2703</v>
      </c>
      <c r="F3559" s="728" t="s">
        <v>2678</v>
      </c>
      <c r="G3559" s="728" t="s">
        <v>2728</v>
      </c>
      <c r="H3559" s="728" t="s">
        <v>568</v>
      </c>
      <c r="I3559" s="728" t="s">
        <v>2302</v>
      </c>
      <c r="J3559" s="728" t="s">
        <v>1100</v>
      </c>
      <c r="K3559" s="728" t="s">
        <v>2303</v>
      </c>
      <c r="L3559" s="729">
        <v>36.270000000000003</v>
      </c>
      <c r="M3559" s="729">
        <v>36.270000000000003</v>
      </c>
      <c r="N3559" s="728">
        <v>1</v>
      </c>
      <c r="O3559" s="813">
        <v>1</v>
      </c>
      <c r="P3559" s="729"/>
      <c r="Q3559" s="746">
        <v>0</v>
      </c>
      <c r="R3559" s="728"/>
      <c r="S3559" s="746">
        <v>0</v>
      </c>
      <c r="T3559" s="813"/>
      <c r="U3559" s="769">
        <v>0</v>
      </c>
    </row>
    <row r="3560" spans="1:21" ht="14.4" customHeight="1" x14ac:dyDescent="0.3">
      <c r="A3560" s="727">
        <v>32</v>
      </c>
      <c r="B3560" s="728" t="s">
        <v>2677</v>
      </c>
      <c r="C3560" s="728" t="s">
        <v>2683</v>
      </c>
      <c r="D3560" s="811" t="s">
        <v>5087</v>
      </c>
      <c r="E3560" s="812" t="s">
        <v>2703</v>
      </c>
      <c r="F3560" s="728" t="s">
        <v>2678</v>
      </c>
      <c r="G3560" s="728" t="s">
        <v>2728</v>
      </c>
      <c r="H3560" s="728" t="s">
        <v>661</v>
      </c>
      <c r="I3560" s="728" t="s">
        <v>2740</v>
      </c>
      <c r="J3560" s="728" t="s">
        <v>2741</v>
      </c>
      <c r="K3560" s="728" t="s">
        <v>2301</v>
      </c>
      <c r="L3560" s="729">
        <v>40.58</v>
      </c>
      <c r="M3560" s="729">
        <v>162.32</v>
      </c>
      <c r="N3560" s="728">
        <v>4</v>
      </c>
      <c r="O3560" s="813">
        <v>2.5</v>
      </c>
      <c r="P3560" s="729">
        <v>162.32</v>
      </c>
      <c r="Q3560" s="746">
        <v>1</v>
      </c>
      <c r="R3560" s="728">
        <v>4</v>
      </c>
      <c r="S3560" s="746">
        <v>1</v>
      </c>
      <c r="T3560" s="813">
        <v>2.5</v>
      </c>
      <c r="U3560" s="769">
        <v>1</v>
      </c>
    </row>
    <row r="3561" spans="1:21" ht="14.4" customHeight="1" x14ac:dyDescent="0.3">
      <c r="A3561" s="727">
        <v>32</v>
      </c>
      <c r="B3561" s="728" t="s">
        <v>2677</v>
      </c>
      <c r="C3561" s="728" t="s">
        <v>2683</v>
      </c>
      <c r="D3561" s="811" t="s">
        <v>5087</v>
      </c>
      <c r="E3561" s="812" t="s">
        <v>2703</v>
      </c>
      <c r="F3561" s="728" t="s">
        <v>2678</v>
      </c>
      <c r="G3561" s="728" t="s">
        <v>3123</v>
      </c>
      <c r="H3561" s="728" t="s">
        <v>568</v>
      </c>
      <c r="I3561" s="728" t="s">
        <v>5036</v>
      </c>
      <c r="J3561" s="728" t="s">
        <v>1116</v>
      </c>
      <c r="K3561" s="728" t="s">
        <v>5037</v>
      </c>
      <c r="L3561" s="729">
        <v>0</v>
      </c>
      <c r="M3561" s="729">
        <v>0</v>
      </c>
      <c r="N3561" s="728">
        <v>1</v>
      </c>
      <c r="O3561" s="813">
        <v>0.5</v>
      </c>
      <c r="P3561" s="729">
        <v>0</v>
      </c>
      <c r="Q3561" s="746"/>
      <c r="R3561" s="728">
        <v>1</v>
      </c>
      <c r="S3561" s="746">
        <v>1</v>
      </c>
      <c r="T3561" s="813">
        <v>0.5</v>
      </c>
      <c r="U3561" s="769">
        <v>1</v>
      </c>
    </row>
    <row r="3562" spans="1:21" ht="14.4" customHeight="1" x14ac:dyDescent="0.3">
      <c r="A3562" s="727">
        <v>32</v>
      </c>
      <c r="B3562" s="728" t="s">
        <v>2677</v>
      </c>
      <c r="C3562" s="728" t="s">
        <v>2683</v>
      </c>
      <c r="D3562" s="811" t="s">
        <v>5087</v>
      </c>
      <c r="E3562" s="812" t="s">
        <v>2703</v>
      </c>
      <c r="F3562" s="728" t="s">
        <v>2678</v>
      </c>
      <c r="G3562" s="728" t="s">
        <v>3123</v>
      </c>
      <c r="H3562" s="728" t="s">
        <v>568</v>
      </c>
      <c r="I3562" s="728" t="s">
        <v>5038</v>
      </c>
      <c r="J3562" s="728" t="s">
        <v>656</v>
      </c>
      <c r="K3562" s="728" t="s">
        <v>5039</v>
      </c>
      <c r="L3562" s="729">
        <v>0</v>
      </c>
      <c r="M3562" s="729">
        <v>0</v>
      </c>
      <c r="N3562" s="728">
        <v>1</v>
      </c>
      <c r="O3562" s="813">
        <v>0.5</v>
      </c>
      <c r="P3562" s="729">
        <v>0</v>
      </c>
      <c r="Q3562" s="746"/>
      <c r="R3562" s="728">
        <v>1</v>
      </c>
      <c r="S3562" s="746">
        <v>1</v>
      </c>
      <c r="T3562" s="813">
        <v>0.5</v>
      </c>
      <c r="U3562" s="769">
        <v>1</v>
      </c>
    </row>
    <row r="3563" spans="1:21" ht="14.4" customHeight="1" x14ac:dyDescent="0.3">
      <c r="A3563" s="727">
        <v>32</v>
      </c>
      <c r="B3563" s="728" t="s">
        <v>2677</v>
      </c>
      <c r="C3563" s="728" t="s">
        <v>2683</v>
      </c>
      <c r="D3563" s="811" t="s">
        <v>5087</v>
      </c>
      <c r="E3563" s="812" t="s">
        <v>2703</v>
      </c>
      <c r="F3563" s="728" t="s">
        <v>2678</v>
      </c>
      <c r="G3563" s="728" t="s">
        <v>2788</v>
      </c>
      <c r="H3563" s="728" t="s">
        <v>568</v>
      </c>
      <c r="I3563" s="728" t="s">
        <v>3918</v>
      </c>
      <c r="J3563" s="728" t="s">
        <v>672</v>
      </c>
      <c r="K3563" s="728" t="s">
        <v>3411</v>
      </c>
      <c r="L3563" s="729">
        <v>122.87</v>
      </c>
      <c r="M3563" s="729">
        <v>122.87</v>
      </c>
      <c r="N3563" s="728">
        <v>1</v>
      </c>
      <c r="O3563" s="813">
        <v>1</v>
      </c>
      <c r="P3563" s="729"/>
      <c r="Q3563" s="746">
        <v>0</v>
      </c>
      <c r="R3563" s="728"/>
      <c r="S3563" s="746">
        <v>0</v>
      </c>
      <c r="T3563" s="813"/>
      <c r="U3563" s="769">
        <v>0</v>
      </c>
    </row>
    <row r="3564" spans="1:21" ht="14.4" customHeight="1" x14ac:dyDescent="0.3">
      <c r="A3564" s="727">
        <v>32</v>
      </c>
      <c r="B3564" s="728" t="s">
        <v>2677</v>
      </c>
      <c r="C3564" s="728" t="s">
        <v>2683</v>
      </c>
      <c r="D3564" s="811" t="s">
        <v>5087</v>
      </c>
      <c r="E3564" s="812" t="s">
        <v>2703</v>
      </c>
      <c r="F3564" s="728" t="s">
        <v>2678</v>
      </c>
      <c r="G3564" s="728" t="s">
        <v>2788</v>
      </c>
      <c r="H3564" s="728" t="s">
        <v>568</v>
      </c>
      <c r="I3564" s="728" t="s">
        <v>5003</v>
      </c>
      <c r="J3564" s="728" t="s">
        <v>5004</v>
      </c>
      <c r="K3564" s="728" t="s">
        <v>2914</v>
      </c>
      <c r="L3564" s="729">
        <v>93.27</v>
      </c>
      <c r="M3564" s="729">
        <v>93.27</v>
      </c>
      <c r="N3564" s="728">
        <v>1</v>
      </c>
      <c r="O3564" s="813">
        <v>1</v>
      </c>
      <c r="P3564" s="729">
        <v>93.27</v>
      </c>
      <c r="Q3564" s="746">
        <v>1</v>
      </c>
      <c r="R3564" s="728">
        <v>1</v>
      </c>
      <c r="S3564" s="746">
        <v>1</v>
      </c>
      <c r="T3564" s="813">
        <v>1</v>
      </c>
      <c r="U3564" s="769">
        <v>1</v>
      </c>
    </row>
    <row r="3565" spans="1:21" ht="14.4" customHeight="1" x14ac:dyDescent="0.3">
      <c r="A3565" s="727">
        <v>32</v>
      </c>
      <c r="B3565" s="728" t="s">
        <v>2677</v>
      </c>
      <c r="C3565" s="728" t="s">
        <v>2683</v>
      </c>
      <c r="D3565" s="811" t="s">
        <v>5087</v>
      </c>
      <c r="E3565" s="812" t="s">
        <v>2703</v>
      </c>
      <c r="F3565" s="728" t="s">
        <v>2678</v>
      </c>
      <c r="G3565" s="728" t="s">
        <v>2788</v>
      </c>
      <c r="H3565" s="728" t="s">
        <v>568</v>
      </c>
      <c r="I3565" s="728" t="s">
        <v>5040</v>
      </c>
      <c r="J3565" s="728" t="s">
        <v>2792</v>
      </c>
      <c r="K3565" s="728" t="s">
        <v>3856</v>
      </c>
      <c r="L3565" s="729">
        <v>245.74</v>
      </c>
      <c r="M3565" s="729">
        <v>245.74</v>
      </c>
      <c r="N3565" s="728">
        <v>1</v>
      </c>
      <c r="O3565" s="813">
        <v>0.5</v>
      </c>
      <c r="P3565" s="729"/>
      <c r="Q3565" s="746">
        <v>0</v>
      </c>
      <c r="R3565" s="728"/>
      <c r="S3565" s="746">
        <v>0</v>
      </c>
      <c r="T3565" s="813"/>
      <c r="U3565" s="769">
        <v>0</v>
      </c>
    </row>
    <row r="3566" spans="1:21" ht="14.4" customHeight="1" x14ac:dyDescent="0.3">
      <c r="A3566" s="727">
        <v>32</v>
      </c>
      <c r="B3566" s="728" t="s">
        <v>2677</v>
      </c>
      <c r="C3566" s="728" t="s">
        <v>2683</v>
      </c>
      <c r="D3566" s="811" t="s">
        <v>5087</v>
      </c>
      <c r="E3566" s="812" t="s">
        <v>2703</v>
      </c>
      <c r="F3566" s="728" t="s">
        <v>2678</v>
      </c>
      <c r="G3566" s="728" t="s">
        <v>4689</v>
      </c>
      <c r="H3566" s="728" t="s">
        <v>568</v>
      </c>
      <c r="I3566" s="728" t="s">
        <v>5041</v>
      </c>
      <c r="J3566" s="728" t="s">
        <v>5042</v>
      </c>
      <c r="K3566" s="728" t="s">
        <v>5043</v>
      </c>
      <c r="L3566" s="729">
        <v>61.44</v>
      </c>
      <c r="M3566" s="729">
        <v>61.44</v>
      </c>
      <c r="N3566" s="728">
        <v>1</v>
      </c>
      <c r="O3566" s="813">
        <v>0.5</v>
      </c>
      <c r="P3566" s="729"/>
      <c r="Q3566" s="746">
        <v>0</v>
      </c>
      <c r="R3566" s="728"/>
      <c r="S3566" s="746">
        <v>0</v>
      </c>
      <c r="T3566" s="813"/>
      <c r="U3566" s="769">
        <v>0</v>
      </c>
    </row>
    <row r="3567" spans="1:21" ht="14.4" customHeight="1" x14ac:dyDescent="0.3">
      <c r="A3567" s="727">
        <v>32</v>
      </c>
      <c r="B3567" s="728" t="s">
        <v>2677</v>
      </c>
      <c r="C3567" s="728" t="s">
        <v>2683</v>
      </c>
      <c r="D3567" s="811" t="s">
        <v>5087</v>
      </c>
      <c r="E3567" s="812" t="s">
        <v>2703</v>
      </c>
      <c r="F3567" s="728" t="s">
        <v>2678</v>
      </c>
      <c r="G3567" s="728" t="s">
        <v>2742</v>
      </c>
      <c r="H3567" s="728" t="s">
        <v>661</v>
      </c>
      <c r="I3567" s="728" t="s">
        <v>2218</v>
      </c>
      <c r="J3567" s="728" t="s">
        <v>662</v>
      </c>
      <c r="K3567" s="728" t="s">
        <v>2219</v>
      </c>
      <c r="L3567" s="729">
        <v>154.36000000000001</v>
      </c>
      <c r="M3567" s="729">
        <v>463.08000000000004</v>
      </c>
      <c r="N3567" s="728">
        <v>3</v>
      </c>
      <c r="O3567" s="813">
        <v>1.5</v>
      </c>
      <c r="P3567" s="729">
        <v>154.36000000000001</v>
      </c>
      <c r="Q3567" s="746">
        <v>0.33333333333333331</v>
      </c>
      <c r="R3567" s="728">
        <v>1</v>
      </c>
      <c r="S3567" s="746">
        <v>0.33333333333333331</v>
      </c>
      <c r="T3567" s="813">
        <v>0.5</v>
      </c>
      <c r="U3567" s="769">
        <v>0.33333333333333331</v>
      </c>
    </row>
    <row r="3568" spans="1:21" ht="14.4" customHeight="1" x14ac:dyDescent="0.3">
      <c r="A3568" s="727">
        <v>32</v>
      </c>
      <c r="B3568" s="728" t="s">
        <v>2677</v>
      </c>
      <c r="C3568" s="728" t="s">
        <v>2683</v>
      </c>
      <c r="D3568" s="811" t="s">
        <v>5087</v>
      </c>
      <c r="E3568" s="812" t="s">
        <v>2703</v>
      </c>
      <c r="F3568" s="728" t="s">
        <v>2678</v>
      </c>
      <c r="G3568" s="728" t="s">
        <v>3671</v>
      </c>
      <c r="H3568" s="728" t="s">
        <v>568</v>
      </c>
      <c r="I3568" s="728" t="s">
        <v>5044</v>
      </c>
      <c r="J3568" s="728" t="s">
        <v>1214</v>
      </c>
      <c r="K3568" s="728" t="s">
        <v>3673</v>
      </c>
      <c r="L3568" s="729">
        <v>0</v>
      </c>
      <c r="M3568" s="729">
        <v>0</v>
      </c>
      <c r="N3568" s="728">
        <v>1</v>
      </c>
      <c r="O3568" s="813">
        <v>1</v>
      </c>
      <c r="P3568" s="729"/>
      <c r="Q3568" s="746"/>
      <c r="R3568" s="728"/>
      <c r="S3568" s="746">
        <v>0</v>
      </c>
      <c r="T3568" s="813"/>
      <c r="U3568" s="769">
        <v>0</v>
      </c>
    </row>
    <row r="3569" spans="1:21" ht="14.4" customHeight="1" x14ac:dyDescent="0.3">
      <c r="A3569" s="727">
        <v>32</v>
      </c>
      <c r="B3569" s="728" t="s">
        <v>2677</v>
      </c>
      <c r="C3569" s="728" t="s">
        <v>2683</v>
      </c>
      <c r="D3569" s="811" t="s">
        <v>5087</v>
      </c>
      <c r="E3569" s="812" t="s">
        <v>2703</v>
      </c>
      <c r="F3569" s="728" t="s">
        <v>2678</v>
      </c>
      <c r="G3569" s="728" t="s">
        <v>3454</v>
      </c>
      <c r="H3569" s="728" t="s">
        <v>661</v>
      </c>
      <c r="I3569" s="728" t="s">
        <v>3857</v>
      </c>
      <c r="J3569" s="728" t="s">
        <v>2242</v>
      </c>
      <c r="K3569" s="728" t="s">
        <v>3858</v>
      </c>
      <c r="L3569" s="729">
        <v>141.09</v>
      </c>
      <c r="M3569" s="729">
        <v>141.09</v>
      </c>
      <c r="N3569" s="728">
        <v>1</v>
      </c>
      <c r="O3569" s="813">
        <v>0.5</v>
      </c>
      <c r="P3569" s="729">
        <v>141.09</v>
      </c>
      <c r="Q3569" s="746">
        <v>1</v>
      </c>
      <c r="R3569" s="728">
        <v>1</v>
      </c>
      <c r="S3569" s="746">
        <v>1</v>
      </c>
      <c r="T3569" s="813">
        <v>0.5</v>
      </c>
      <c r="U3569" s="769">
        <v>1</v>
      </c>
    </row>
    <row r="3570" spans="1:21" ht="14.4" customHeight="1" x14ac:dyDescent="0.3">
      <c r="A3570" s="727">
        <v>32</v>
      </c>
      <c r="B3570" s="728" t="s">
        <v>2677</v>
      </c>
      <c r="C3570" s="728" t="s">
        <v>2683</v>
      </c>
      <c r="D3570" s="811" t="s">
        <v>5087</v>
      </c>
      <c r="E3570" s="812" t="s">
        <v>2703</v>
      </c>
      <c r="F3570" s="728" t="s">
        <v>2678</v>
      </c>
      <c r="G3570" s="728" t="s">
        <v>4933</v>
      </c>
      <c r="H3570" s="728" t="s">
        <v>568</v>
      </c>
      <c r="I3570" s="728" t="s">
        <v>4934</v>
      </c>
      <c r="J3570" s="728" t="s">
        <v>1225</v>
      </c>
      <c r="K3570" s="728" t="s">
        <v>4935</v>
      </c>
      <c r="L3570" s="729">
        <v>0</v>
      </c>
      <c r="M3570" s="729">
        <v>0</v>
      </c>
      <c r="N3570" s="728">
        <v>1</v>
      </c>
      <c r="O3570" s="813">
        <v>0.5</v>
      </c>
      <c r="P3570" s="729">
        <v>0</v>
      </c>
      <c r="Q3570" s="746"/>
      <c r="R3570" s="728">
        <v>1</v>
      </c>
      <c r="S3570" s="746">
        <v>1</v>
      </c>
      <c r="T3570" s="813">
        <v>0.5</v>
      </c>
      <c r="U3570" s="769">
        <v>1</v>
      </c>
    </row>
    <row r="3571" spans="1:21" ht="14.4" customHeight="1" x14ac:dyDescent="0.3">
      <c r="A3571" s="727">
        <v>32</v>
      </c>
      <c r="B3571" s="728" t="s">
        <v>2677</v>
      </c>
      <c r="C3571" s="728" t="s">
        <v>2683</v>
      </c>
      <c r="D3571" s="811" t="s">
        <v>5087</v>
      </c>
      <c r="E3571" s="812" t="s">
        <v>2703</v>
      </c>
      <c r="F3571" s="728" t="s">
        <v>2678</v>
      </c>
      <c r="G3571" s="728" t="s">
        <v>3270</v>
      </c>
      <c r="H3571" s="728" t="s">
        <v>568</v>
      </c>
      <c r="I3571" s="728" t="s">
        <v>4510</v>
      </c>
      <c r="J3571" s="728" t="s">
        <v>3272</v>
      </c>
      <c r="K3571" s="728" t="s">
        <v>4511</v>
      </c>
      <c r="L3571" s="729">
        <v>86.02</v>
      </c>
      <c r="M3571" s="729">
        <v>86.02</v>
      </c>
      <c r="N3571" s="728">
        <v>1</v>
      </c>
      <c r="O3571" s="813">
        <v>0.5</v>
      </c>
      <c r="P3571" s="729">
        <v>86.02</v>
      </c>
      <c r="Q3571" s="746">
        <v>1</v>
      </c>
      <c r="R3571" s="728">
        <v>1</v>
      </c>
      <c r="S3571" s="746">
        <v>1</v>
      </c>
      <c r="T3571" s="813">
        <v>0.5</v>
      </c>
      <c r="U3571" s="769">
        <v>1</v>
      </c>
    </row>
    <row r="3572" spans="1:21" ht="14.4" customHeight="1" x14ac:dyDescent="0.3">
      <c r="A3572" s="727">
        <v>32</v>
      </c>
      <c r="B3572" s="728" t="s">
        <v>2677</v>
      </c>
      <c r="C3572" s="728" t="s">
        <v>2683</v>
      </c>
      <c r="D3572" s="811" t="s">
        <v>5087</v>
      </c>
      <c r="E3572" s="812" t="s">
        <v>2703</v>
      </c>
      <c r="F3572" s="728" t="s">
        <v>2678</v>
      </c>
      <c r="G3572" s="728" t="s">
        <v>2750</v>
      </c>
      <c r="H3572" s="728" t="s">
        <v>661</v>
      </c>
      <c r="I3572" s="728" t="s">
        <v>3934</v>
      </c>
      <c r="J3572" s="728" t="s">
        <v>1315</v>
      </c>
      <c r="K3572" s="728" t="s">
        <v>3935</v>
      </c>
      <c r="L3572" s="729">
        <v>0</v>
      </c>
      <c r="M3572" s="729">
        <v>0</v>
      </c>
      <c r="N3572" s="728">
        <v>2</v>
      </c>
      <c r="O3572" s="813">
        <v>1.5</v>
      </c>
      <c r="P3572" s="729">
        <v>0</v>
      </c>
      <c r="Q3572" s="746"/>
      <c r="R3572" s="728">
        <v>1</v>
      </c>
      <c r="S3572" s="746">
        <v>0.5</v>
      </c>
      <c r="T3572" s="813">
        <v>0.5</v>
      </c>
      <c r="U3572" s="769">
        <v>0.33333333333333331</v>
      </c>
    </row>
    <row r="3573" spans="1:21" ht="14.4" customHeight="1" x14ac:dyDescent="0.3">
      <c r="A3573" s="727">
        <v>32</v>
      </c>
      <c r="B3573" s="728" t="s">
        <v>2677</v>
      </c>
      <c r="C3573" s="728" t="s">
        <v>2683</v>
      </c>
      <c r="D3573" s="811" t="s">
        <v>5087</v>
      </c>
      <c r="E3573" s="812" t="s">
        <v>2703</v>
      </c>
      <c r="F3573" s="728" t="s">
        <v>2678</v>
      </c>
      <c r="G3573" s="728" t="s">
        <v>2988</v>
      </c>
      <c r="H3573" s="728" t="s">
        <v>568</v>
      </c>
      <c r="I3573" s="728" t="s">
        <v>2991</v>
      </c>
      <c r="J3573" s="728" t="s">
        <v>882</v>
      </c>
      <c r="K3573" s="728" t="s">
        <v>2992</v>
      </c>
      <c r="L3573" s="729">
        <v>0</v>
      </c>
      <c r="M3573" s="729">
        <v>0</v>
      </c>
      <c r="N3573" s="728">
        <v>1</v>
      </c>
      <c r="O3573" s="813">
        <v>0.5</v>
      </c>
      <c r="P3573" s="729">
        <v>0</v>
      </c>
      <c r="Q3573" s="746"/>
      <c r="R3573" s="728">
        <v>1</v>
      </c>
      <c r="S3573" s="746">
        <v>1</v>
      </c>
      <c r="T3573" s="813">
        <v>0.5</v>
      </c>
      <c r="U3573" s="769">
        <v>1</v>
      </c>
    </row>
    <row r="3574" spans="1:21" ht="14.4" customHeight="1" x14ac:dyDescent="0.3">
      <c r="A3574" s="727">
        <v>32</v>
      </c>
      <c r="B3574" s="728" t="s">
        <v>2677</v>
      </c>
      <c r="C3574" s="728" t="s">
        <v>2683</v>
      </c>
      <c r="D3574" s="811" t="s">
        <v>5087</v>
      </c>
      <c r="E3574" s="812" t="s">
        <v>2703</v>
      </c>
      <c r="F3574" s="728" t="s">
        <v>2678</v>
      </c>
      <c r="G3574" s="728" t="s">
        <v>2796</v>
      </c>
      <c r="H3574" s="728" t="s">
        <v>568</v>
      </c>
      <c r="I3574" s="728" t="s">
        <v>2797</v>
      </c>
      <c r="J3574" s="728" t="s">
        <v>1421</v>
      </c>
      <c r="K3574" s="728" t="s">
        <v>2232</v>
      </c>
      <c r="L3574" s="729">
        <v>78.33</v>
      </c>
      <c r="M3574" s="729">
        <v>78.33</v>
      </c>
      <c r="N3574" s="728">
        <v>1</v>
      </c>
      <c r="O3574" s="813">
        <v>0.5</v>
      </c>
      <c r="P3574" s="729">
        <v>78.33</v>
      </c>
      <c r="Q3574" s="746">
        <v>1</v>
      </c>
      <c r="R3574" s="728">
        <v>1</v>
      </c>
      <c r="S3574" s="746">
        <v>1</v>
      </c>
      <c r="T3574" s="813">
        <v>0.5</v>
      </c>
      <c r="U3574" s="769">
        <v>1</v>
      </c>
    </row>
    <row r="3575" spans="1:21" ht="14.4" customHeight="1" x14ac:dyDescent="0.3">
      <c r="A3575" s="727">
        <v>32</v>
      </c>
      <c r="B3575" s="728" t="s">
        <v>2677</v>
      </c>
      <c r="C3575" s="728" t="s">
        <v>2683</v>
      </c>
      <c r="D3575" s="811" t="s">
        <v>5087</v>
      </c>
      <c r="E3575" s="812" t="s">
        <v>2703</v>
      </c>
      <c r="F3575" s="728" t="s">
        <v>2678</v>
      </c>
      <c r="G3575" s="728" t="s">
        <v>2800</v>
      </c>
      <c r="H3575" s="728" t="s">
        <v>661</v>
      </c>
      <c r="I3575" s="728" t="s">
        <v>2801</v>
      </c>
      <c r="J3575" s="728" t="s">
        <v>761</v>
      </c>
      <c r="K3575" s="728" t="s">
        <v>2547</v>
      </c>
      <c r="L3575" s="729">
        <v>170.32</v>
      </c>
      <c r="M3575" s="729">
        <v>510.96</v>
      </c>
      <c r="N3575" s="728">
        <v>3</v>
      </c>
      <c r="O3575" s="813">
        <v>1.5</v>
      </c>
      <c r="P3575" s="729">
        <v>170.32</v>
      </c>
      <c r="Q3575" s="746">
        <v>0.33333333333333331</v>
      </c>
      <c r="R3575" s="728">
        <v>1</v>
      </c>
      <c r="S3575" s="746">
        <v>0.33333333333333331</v>
      </c>
      <c r="T3575" s="813">
        <v>0.5</v>
      </c>
      <c r="U3575" s="769">
        <v>0.33333333333333331</v>
      </c>
    </row>
    <row r="3576" spans="1:21" ht="14.4" customHeight="1" x14ac:dyDescent="0.3">
      <c r="A3576" s="727">
        <v>32</v>
      </c>
      <c r="B3576" s="728" t="s">
        <v>2677</v>
      </c>
      <c r="C3576" s="728" t="s">
        <v>2683</v>
      </c>
      <c r="D3576" s="811" t="s">
        <v>5087</v>
      </c>
      <c r="E3576" s="812" t="s">
        <v>2703</v>
      </c>
      <c r="F3576" s="728" t="s">
        <v>2678</v>
      </c>
      <c r="G3576" s="728" t="s">
        <v>2800</v>
      </c>
      <c r="H3576" s="728" t="s">
        <v>661</v>
      </c>
      <c r="I3576" s="728" t="s">
        <v>2546</v>
      </c>
      <c r="J3576" s="728" t="s">
        <v>761</v>
      </c>
      <c r="K3576" s="728" t="s">
        <v>2547</v>
      </c>
      <c r="L3576" s="729">
        <v>170.32</v>
      </c>
      <c r="M3576" s="729">
        <v>170.32</v>
      </c>
      <c r="N3576" s="728">
        <v>1</v>
      </c>
      <c r="O3576" s="813">
        <v>0.5</v>
      </c>
      <c r="P3576" s="729">
        <v>170.32</v>
      </c>
      <c r="Q3576" s="746">
        <v>1</v>
      </c>
      <c r="R3576" s="728">
        <v>1</v>
      </c>
      <c r="S3576" s="746">
        <v>1</v>
      </c>
      <c r="T3576" s="813">
        <v>0.5</v>
      </c>
      <c r="U3576" s="769">
        <v>1</v>
      </c>
    </row>
    <row r="3577" spans="1:21" ht="14.4" customHeight="1" x14ac:dyDescent="0.3">
      <c r="A3577" s="727">
        <v>32</v>
      </c>
      <c r="B3577" s="728" t="s">
        <v>2677</v>
      </c>
      <c r="C3577" s="728" t="s">
        <v>2683</v>
      </c>
      <c r="D3577" s="811" t="s">
        <v>5087</v>
      </c>
      <c r="E3577" s="812" t="s">
        <v>2703</v>
      </c>
      <c r="F3577" s="728" t="s">
        <v>2678</v>
      </c>
      <c r="G3577" s="728" t="s">
        <v>3282</v>
      </c>
      <c r="H3577" s="728" t="s">
        <v>568</v>
      </c>
      <c r="I3577" s="728" t="s">
        <v>3283</v>
      </c>
      <c r="J3577" s="728" t="s">
        <v>3284</v>
      </c>
      <c r="K3577" s="728" t="s">
        <v>3285</v>
      </c>
      <c r="L3577" s="729">
        <v>0</v>
      </c>
      <c r="M3577" s="729">
        <v>0</v>
      </c>
      <c r="N3577" s="728">
        <v>2</v>
      </c>
      <c r="O3577" s="813">
        <v>1.5</v>
      </c>
      <c r="P3577" s="729">
        <v>0</v>
      </c>
      <c r="Q3577" s="746"/>
      <c r="R3577" s="728">
        <v>2</v>
      </c>
      <c r="S3577" s="746">
        <v>1</v>
      </c>
      <c r="T3577" s="813">
        <v>1.5</v>
      </c>
      <c r="U3577" s="769">
        <v>1</v>
      </c>
    </row>
    <row r="3578" spans="1:21" ht="14.4" customHeight="1" x14ac:dyDescent="0.3">
      <c r="A3578" s="727">
        <v>32</v>
      </c>
      <c r="B3578" s="728" t="s">
        <v>2677</v>
      </c>
      <c r="C3578" s="728" t="s">
        <v>2683</v>
      </c>
      <c r="D3578" s="811" t="s">
        <v>5087</v>
      </c>
      <c r="E3578" s="812" t="s">
        <v>2703</v>
      </c>
      <c r="F3578" s="728" t="s">
        <v>2678</v>
      </c>
      <c r="G3578" s="728" t="s">
        <v>3460</v>
      </c>
      <c r="H3578" s="728" t="s">
        <v>568</v>
      </c>
      <c r="I3578" s="728" t="s">
        <v>3598</v>
      </c>
      <c r="J3578" s="728" t="s">
        <v>3599</v>
      </c>
      <c r="K3578" s="728" t="s">
        <v>3467</v>
      </c>
      <c r="L3578" s="729">
        <v>1437.8</v>
      </c>
      <c r="M3578" s="729">
        <v>10064.599999999999</v>
      </c>
      <c r="N3578" s="728">
        <v>7</v>
      </c>
      <c r="O3578" s="813">
        <v>3.5</v>
      </c>
      <c r="P3578" s="729">
        <v>10064.599999999999</v>
      </c>
      <c r="Q3578" s="746">
        <v>1</v>
      </c>
      <c r="R3578" s="728">
        <v>7</v>
      </c>
      <c r="S3578" s="746">
        <v>1</v>
      </c>
      <c r="T3578" s="813">
        <v>3.5</v>
      </c>
      <c r="U3578" s="769">
        <v>1</v>
      </c>
    </row>
    <row r="3579" spans="1:21" ht="14.4" customHeight="1" x14ac:dyDescent="0.3">
      <c r="A3579" s="727">
        <v>32</v>
      </c>
      <c r="B3579" s="728" t="s">
        <v>2677</v>
      </c>
      <c r="C3579" s="728" t="s">
        <v>2683</v>
      </c>
      <c r="D3579" s="811" t="s">
        <v>5087</v>
      </c>
      <c r="E3579" s="812" t="s">
        <v>2703</v>
      </c>
      <c r="F3579" s="728" t="s">
        <v>2678</v>
      </c>
      <c r="G3579" s="728" t="s">
        <v>3468</v>
      </c>
      <c r="H3579" s="728" t="s">
        <v>568</v>
      </c>
      <c r="I3579" s="728" t="s">
        <v>5045</v>
      </c>
      <c r="J3579" s="728" t="s">
        <v>3470</v>
      </c>
      <c r="K3579" s="728" t="s">
        <v>5046</v>
      </c>
      <c r="L3579" s="729">
        <v>13.83</v>
      </c>
      <c r="M3579" s="729">
        <v>13.83</v>
      </c>
      <c r="N3579" s="728">
        <v>1</v>
      </c>
      <c r="O3579" s="813">
        <v>0.5</v>
      </c>
      <c r="P3579" s="729">
        <v>13.83</v>
      </c>
      <c r="Q3579" s="746">
        <v>1</v>
      </c>
      <c r="R3579" s="728">
        <v>1</v>
      </c>
      <c r="S3579" s="746">
        <v>1</v>
      </c>
      <c r="T3579" s="813">
        <v>0.5</v>
      </c>
      <c r="U3579" s="769">
        <v>1</v>
      </c>
    </row>
    <row r="3580" spans="1:21" ht="14.4" customHeight="1" x14ac:dyDescent="0.3">
      <c r="A3580" s="727">
        <v>32</v>
      </c>
      <c r="B3580" s="728" t="s">
        <v>2677</v>
      </c>
      <c r="C3580" s="728" t="s">
        <v>2683</v>
      </c>
      <c r="D3580" s="811" t="s">
        <v>5087</v>
      </c>
      <c r="E3580" s="812" t="s">
        <v>2703</v>
      </c>
      <c r="F3580" s="728" t="s">
        <v>2678</v>
      </c>
      <c r="G3580" s="728" t="s">
        <v>2802</v>
      </c>
      <c r="H3580" s="728" t="s">
        <v>568</v>
      </c>
      <c r="I3580" s="728" t="s">
        <v>2803</v>
      </c>
      <c r="J3580" s="728" t="s">
        <v>805</v>
      </c>
      <c r="K3580" s="728" t="s">
        <v>2804</v>
      </c>
      <c r="L3580" s="729">
        <v>45.56</v>
      </c>
      <c r="M3580" s="729">
        <v>45.56</v>
      </c>
      <c r="N3580" s="728">
        <v>1</v>
      </c>
      <c r="O3580" s="813">
        <v>0.5</v>
      </c>
      <c r="P3580" s="729">
        <v>45.56</v>
      </c>
      <c r="Q3580" s="746">
        <v>1</v>
      </c>
      <c r="R3580" s="728">
        <v>1</v>
      </c>
      <c r="S3580" s="746">
        <v>1</v>
      </c>
      <c r="T3580" s="813">
        <v>0.5</v>
      </c>
      <c r="U3580" s="769">
        <v>1</v>
      </c>
    </row>
    <row r="3581" spans="1:21" ht="14.4" customHeight="1" x14ac:dyDescent="0.3">
      <c r="A3581" s="727">
        <v>32</v>
      </c>
      <c r="B3581" s="728" t="s">
        <v>2677</v>
      </c>
      <c r="C3581" s="728" t="s">
        <v>2683</v>
      </c>
      <c r="D3581" s="811" t="s">
        <v>5087</v>
      </c>
      <c r="E3581" s="812" t="s">
        <v>2703</v>
      </c>
      <c r="F3581" s="728" t="s">
        <v>2678</v>
      </c>
      <c r="G3581" s="728" t="s">
        <v>4520</v>
      </c>
      <c r="H3581" s="728" t="s">
        <v>568</v>
      </c>
      <c r="I3581" s="728" t="s">
        <v>4521</v>
      </c>
      <c r="J3581" s="728" t="s">
        <v>4522</v>
      </c>
      <c r="K3581" s="728" t="s">
        <v>4523</v>
      </c>
      <c r="L3581" s="729">
        <v>29.13</v>
      </c>
      <c r="M3581" s="729">
        <v>29.13</v>
      </c>
      <c r="N3581" s="728">
        <v>1</v>
      </c>
      <c r="O3581" s="813">
        <v>0.5</v>
      </c>
      <c r="P3581" s="729">
        <v>29.13</v>
      </c>
      <c r="Q3581" s="746">
        <v>1</v>
      </c>
      <c r="R3581" s="728">
        <v>1</v>
      </c>
      <c r="S3581" s="746">
        <v>1</v>
      </c>
      <c r="T3581" s="813">
        <v>0.5</v>
      </c>
      <c r="U3581" s="769">
        <v>1</v>
      </c>
    </row>
    <row r="3582" spans="1:21" ht="14.4" customHeight="1" x14ac:dyDescent="0.3">
      <c r="A3582" s="727">
        <v>32</v>
      </c>
      <c r="B3582" s="728" t="s">
        <v>2677</v>
      </c>
      <c r="C3582" s="728" t="s">
        <v>2683</v>
      </c>
      <c r="D3582" s="811" t="s">
        <v>5087</v>
      </c>
      <c r="E3582" s="812" t="s">
        <v>2703</v>
      </c>
      <c r="F3582" s="728" t="s">
        <v>2678</v>
      </c>
      <c r="G3582" s="728" t="s">
        <v>2751</v>
      </c>
      <c r="H3582" s="728" t="s">
        <v>568</v>
      </c>
      <c r="I3582" s="728" t="s">
        <v>2996</v>
      </c>
      <c r="J3582" s="728" t="s">
        <v>2997</v>
      </c>
      <c r="K3582" s="728" t="s">
        <v>2967</v>
      </c>
      <c r="L3582" s="729">
        <v>846.47</v>
      </c>
      <c r="M3582" s="729">
        <v>846.47</v>
      </c>
      <c r="N3582" s="728">
        <v>1</v>
      </c>
      <c r="O3582" s="813">
        <v>0.5</v>
      </c>
      <c r="P3582" s="729">
        <v>846.47</v>
      </c>
      <c r="Q3582" s="746">
        <v>1</v>
      </c>
      <c r="R3582" s="728">
        <v>1</v>
      </c>
      <c r="S3582" s="746">
        <v>1</v>
      </c>
      <c r="T3582" s="813">
        <v>0.5</v>
      </c>
      <c r="U3582" s="769">
        <v>1</v>
      </c>
    </row>
    <row r="3583" spans="1:21" ht="14.4" customHeight="1" x14ac:dyDescent="0.3">
      <c r="A3583" s="727">
        <v>32</v>
      </c>
      <c r="B3583" s="728" t="s">
        <v>2677</v>
      </c>
      <c r="C3583" s="728" t="s">
        <v>2683</v>
      </c>
      <c r="D3583" s="811" t="s">
        <v>5087</v>
      </c>
      <c r="E3583" s="812" t="s">
        <v>2703</v>
      </c>
      <c r="F3583" s="728" t="s">
        <v>2678</v>
      </c>
      <c r="G3583" s="728" t="s">
        <v>2751</v>
      </c>
      <c r="H3583" s="728" t="s">
        <v>661</v>
      </c>
      <c r="I3583" s="728" t="s">
        <v>5047</v>
      </c>
      <c r="J3583" s="728" t="s">
        <v>2261</v>
      </c>
      <c r="K3583" s="728" t="s">
        <v>5048</v>
      </c>
      <c r="L3583" s="729">
        <v>173.12</v>
      </c>
      <c r="M3583" s="729">
        <v>173.12</v>
      </c>
      <c r="N3583" s="728">
        <v>1</v>
      </c>
      <c r="O3583" s="813">
        <v>0.5</v>
      </c>
      <c r="P3583" s="729">
        <v>173.12</v>
      </c>
      <c r="Q3583" s="746">
        <v>1</v>
      </c>
      <c r="R3583" s="728">
        <v>1</v>
      </c>
      <c r="S3583" s="746">
        <v>1</v>
      </c>
      <c r="T3583" s="813">
        <v>0.5</v>
      </c>
      <c r="U3583" s="769">
        <v>1</v>
      </c>
    </row>
    <row r="3584" spans="1:21" ht="14.4" customHeight="1" x14ac:dyDescent="0.3">
      <c r="A3584" s="727">
        <v>32</v>
      </c>
      <c r="B3584" s="728" t="s">
        <v>2677</v>
      </c>
      <c r="C3584" s="728" t="s">
        <v>2683</v>
      </c>
      <c r="D3584" s="811" t="s">
        <v>5087</v>
      </c>
      <c r="E3584" s="812" t="s">
        <v>2703</v>
      </c>
      <c r="F3584" s="728" t="s">
        <v>2678</v>
      </c>
      <c r="G3584" s="728" t="s">
        <v>2751</v>
      </c>
      <c r="H3584" s="728" t="s">
        <v>661</v>
      </c>
      <c r="I3584" s="728" t="s">
        <v>2883</v>
      </c>
      <c r="J3584" s="728" t="s">
        <v>2261</v>
      </c>
      <c r="K3584" s="728" t="s">
        <v>2884</v>
      </c>
      <c r="L3584" s="729">
        <v>525.16999999999996</v>
      </c>
      <c r="M3584" s="729">
        <v>1050.3399999999999</v>
      </c>
      <c r="N3584" s="728">
        <v>2</v>
      </c>
      <c r="O3584" s="813">
        <v>1</v>
      </c>
      <c r="P3584" s="729">
        <v>1050.3399999999999</v>
      </c>
      <c r="Q3584" s="746">
        <v>1</v>
      </c>
      <c r="R3584" s="728">
        <v>2</v>
      </c>
      <c r="S3584" s="746">
        <v>1</v>
      </c>
      <c r="T3584" s="813">
        <v>1</v>
      </c>
      <c r="U3584" s="769">
        <v>1</v>
      </c>
    </row>
    <row r="3585" spans="1:21" ht="14.4" customHeight="1" x14ac:dyDescent="0.3">
      <c r="A3585" s="727">
        <v>32</v>
      </c>
      <c r="B3585" s="728" t="s">
        <v>2677</v>
      </c>
      <c r="C3585" s="728" t="s">
        <v>2683</v>
      </c>
      <c r="D3585" s="811" t="s">
        <v>5087</v>
      </c>
      <c r="E3585" s="812" t="s">
        <v>2703</v>
      </c>
      <c r="F3585" s="728" t="s">
        <v>2678</v>
      </c>
      <c r="G3585" s="728" t="s">
        <v>2751</v>
      </c>
      <c r="H3585" s="728" t="s">
        <v>661</v>
      </c>
      <c r="I3585" s="728" t="s">
        <v>2260</v>
      </c>
      <c r="J3585" s="728" t="s">
        <v>2261</v>
      </c>
      <c r="K3585" s="728" t="s">
        <v>2262</v>
      </c>
      <c r="L3585" s="729">
        <v>846.47</v>
      </c>
      <c r="M3585" s="729">
        <v>846.47</v>
      </c>
      <c r="N3585" s="728">
        <v>1</v>
      </c>
      <c r="O3585" s="813">
        <v>0.5</v>
      </c>
      <c r="P3585" s="729">
        <v>846.47</v>
      </c>
      <c r="Q3585" s="746">
        <v>1</v>
      </c>
      <c r="R3585" s="728">
        <v>1</v>
      </c>
      <c r="S3585" s="746">
        <v>1</v>
      </c>
      <c r="T3585" s="813">
        <v>0.5</v>
      </c>
      <c r="U3585" s="769">
        <v>1</v>
      </c>
    </row>
    <row r="3586" spans="1:21" ht="14.4" customHeight="1" x14ac:dyDescent="0.3">
      <c r="A3586" s="727">
        <v>32</v>
      </c>
      <c r="B3586" s="728" t="s">
        <v>2677</v>
      </c>
      <c r="C3586" s="728" t="s">
        <v>2683</v>
      </c>
      <c r="D3586" s="811" t="s">
        <v>5087</v>
      </c>
      <c r="E3586" s="812" t="s">
        <v>2703</v>
      </c>
      <c r="F3586" s="728" t="s">
        <v>2678</v>
      </c>
      <c r="G3586" s="728" t="s">
        <v>2751</v>
      </c>
      <c r="H3586" s="728" t="s">
        <v>661</v>
      </c>
      <c r="I3586" s="728" t="s">
        <v>2260</v>
      </c>
      <c r="J3586" s="728" t="s">
        <v>2261</v>
      </c>
      <c r="K3586" s="728" t="s">
        <v>2262</v>
      </c>
      <c r="L3586" s="729">
        <v>3231.81</v>
      </c>
      <c r="M3586" s="729">
        <v>12927.24</v>
      </c>
      <c r="N3586" s="728">
        <v>4</v>
      </c>
      <c r="O3586" s="813">
        <v>2.5</v>
      </c>
      <c r="P3586" s="729">
        <v>6463.62</v>
      </c>
      <c r="Q3586" s="746">
        <v>0.5</v>
      </c>
      <c r="R3586" s="728">
        <v>2</v>
      </c>
      <c r="S3586" s="746">
        <v>0.5</v>
      </c>
      <c r="T3586" s="813">
        <v>1</v>
      </c>
      <c r="U3586" s="769">
        <v>0.4</v>
      </c>
    </row>
    <row r="3587" spans="1:21" ht="14.4" customHeight="1" x14ac:dyDescent="0.3">
      <c r="A3587" s="727">
        <v>32</v>
      </c>
      <c r="B3587" s="728" t="s">
        <v>2677</v>
      </c>
      <c r="C3587" s="728" t="s">
        <v>2683</v>
      </c>
      <c r="D3587" s="811" t="s">
        <v>5087</v>
      </c>
      <c r="E3587" s="812" t="s">
        <v>2703</v>
      </c>
      <c r="F3587" s="728" t="s">
        <v>2678</v>
      </c>
      <c r="G3587" s="728" t="s">
        <v>3305</v>
      </c>
      <c r="H3587" s="728" t="s">
        <v>568</v>
      </c>
      <c r="I3587" s="728" t="s">
        <v>5049</v>
      </c>
      <c r="J3587" s="728" t="s">
        <v>1647</v>
      </c>
      <c r="K3587" s="728" t="s">
        <v>5050</v>
      </c>
      <c r="L3587" s="729">
        <v>37.68</v>
      </c>
      <c r="M3587" s="729">
        <v>75.36</v>
      </c>
      <c r="N3587" s="728">
        <v>2</v>
      </c>
      <c r="O3587" s="813">
        <v>0.5</v>
      </c>
      <c r="P3587" s="729">
        <v>75.36</v>
      </c>
      <c r="Q3587" s="746">
        <v>1</v>
      </c>
      <c r="R3587" s="728">
        <v>2</v>
      </c>
      <c r="S3587" s="746">
        <v>1</v>
      </c>
      <c r="T3587" s="813">
        <v>0.5</v>
      </c>
      <c r="U3587" s="769">
        <v>1</v>
      </c>
    </row>
    <row r="3588" spans="1:21" ht="14.4" customHeight="1" x14ac:dyDescent="0.3">
      <c r="A3588" s="727">
        <v>32</v>
      </c>
      <c r="B3588" s="728" t="s">
        <v>2677</v>
      </c>
      <c r="C3588" s="728" t="s">
        <v>2683</v>
      </c>
      <c r="D3588" s="811" t="s">
        <v>5087</v>
      </c>
      <c r="E3588" s="812" t="s">
        <v>2703</v>
      </c>
      <c r="F3588" s="728" t="s">
        <v>2678</v>
      </c>
      <c r="G3588" s="728" t="s">
        <v>2808</v>
      </c>
      <c r="H3588" s="728" t="s">
        <v>568</v>
      </c>
      <c r="I3588" s="728" t="s">
        <v>2885</v>
      </c>
      <c r="J3588" s="728" t="s">
        <v>2886</v>
      </c>
      <c r="K3588" s="728" t="s">
        <v>2887</v>
      </c>
      <c r="L3588" s="729">
        <v>42.51</v>
      </c>
      <c r="M3588" s="729">
        <v>42.51</v>
      </c>
      <c r="N3588" s="728">
        <v>1</v>
      </c>
      <c r="O3588" s="813">
        <v>1</v>
      </c>
      <c r="P3588" s="729"/>
      <c r="Q3588" s="746">
        <v>0</v>
      </c>
      <c r="R3588" s="728"/>
      <c r="S3588" s="746">
        <v>0</v>
      </c>
      <c r="T3588" s="813"/>
      <c r="U3588" s="769">
        <v>0</v>
      </c>
    </row>
    <row r="3589" spans="1:21" ht="14.4" customHeight="1" x14ac:dyDescent="0.3">
      <c r="A3589" s="727">
        <v>32</v>
      </c>
      <c r="B3589" s="728" t="s">
        <v>2677</v>
      </c>
      <c r="C3589" s="728" t="s">
        <v>2683</v>
      </c>
      <c r="D3589" s="811" t="s">
        <v>5087</v>
      </c>
      <c r="E3589" s="812" t="s">
        <v>2703</v>
      </c>
      <c r="F3589" s="728" t="s">
        <v>2678</v>
      </c>
      <c r="G3589" s="728" t="s">
        <v>3483</v>
      </c>
      <c r="H3589" s="728" t="s">
        <v>568</v>
      </c>
      <c r="I3589" s="728" t="s">
        <v>3484</v>
      </c>
      <c r="J3589" s="728" t="s">
        <v>1106</v>
      </c>
      <c r="K3589" s="728" t="s">
        <v>3485</v>
      </c>
      <c r="L3589" s="729">
        <v>50.64</v>
      </c>
      <c r="M3589" s="729">
        <v>50.64</v>
      </c>
      <c r="N3589" s="728">
        <v>1</v>
      </c>
      <c r="O3589" s="813">
        <v>0.5</v>
      </c>
      <c r="P3589" s="729">
        <v>50.64</v>
      </c>
      <c r="Q3589" s="746">
        <v>1</v>
      </c>
      <c r="R3589" s="728">
        <v>1</v>
      </c>
      <c r="S3589" s="746">
        <v>1</v>
      </c>
      <c r="T3589" s="813">
        <v>0.5</v>
      </c>
      <c r="U3589" s="769">
        <v>1</v>
      </c>
    </row>
    <row r="3590" spans="1:21" ht="14.4" customHeight="1" x14ac:dyDescent="0.3">
      <c r="A3590" s="727">
        <v>32</v>
      </c>
      <c r="B3590" s="728" t="s">
        <v>2677</v>
      </c>
      <c r="C3590" s="728" t="s">
        <v>2683</v>
      </c>
      <c r="D3590" s="811" t="s">
        <v>5087</v>
      </c>
      <c r="E3590" s="812" t="s">
        <v>2703</v>
      </c>
      <c r="F3590" s="728" t="s">
        <v>2678</v>
      </c>
      <c r="G3590" s="728" t="s">
        <v>2815</v>
      </c>
      <c r="H3590" s="728" t="s">
        <v>568</v>
      </c>
      <c r="I3590" s="728" t="s">
        <v>2816</v>
      </c>
      <c r="J3590" s="728" t="s">
        <v>1042</v>
      </c>
      <c r="K3590" s="728" t="s">
        <v>2817</v>
      </c>
      <c r="L3590" s="729">
        <v>420.07</v>
      </c>
      <c r="M3590" s="729">
        <v>2100.35</v>
      </c>
      <c r="N3590" s="728">
        <v>5</v>
      </c>
      <c r="O3590" s="813">
        <v>4</v>
      </c>
      <c r="P3590" s="729">
        <v>1680.28</v>
      </c>
      <c r="Q3590" s="746">
        <v>0.8</v>
      </c>
      <c r="R3590" s="728">
        <v>4</v>
      </c>
      <c r="S3590" s="746">
        <v>0.8</v>
      </c>
      <c r="T3590" s="813">
        <v>3.5</v>
      </c>
      <c r="U3590" s="769">
        <v>0.875</v>
      </c>
    </row>
    <row r="3591" spans="1:21" ht="14.4" customHeight="1" x14ac:dyDescent="0.3">
      <c r="A3591" s="727">
        <v>32</v>
      </c>
      <c r="B3591" s="728" t="s">
        <v>2677</v>
      </c>
      <c r="C3591" s="728" t="s">
        <v>2683</v>
      </c>
      <c r="D3591" s="811" t="s">
        <v>5087</v>
      </c>
      <c r="E3591" s="812" t="s">
        <v>2703</v>
      </c>
      <c r="F3591" s="728" t="s">
        <v>2678</v>
      </c>
      <c r="G3591" s="728" t="s">
        <v>2815</v>
      </c>
      <c r="H3591" s="728" t="s">
        <v>568</v>
      </c>
      <c r="I3591" s="728" t="s">
        <v>2816</v>
      </c>
      <c r="J3591" s="728" t="s">
        <v>1042</v>
      </c>
      <c r="K3591" s="728" t="s">
        <v>2817</v>
      </c>
      <c r="L3591" s="729">
        <v>421.79</v>
      </c>
      <c r="M3591" s="729">
        <v>2530.7400000000002</v>
      </c>
      <c r="N3591" s="728">
        <v>6</v>
      </c>
      <c r="O3591" s="813">
        <v>2</v>
      </c>
      <c r="P3591" s="729">
        <v>1265.3700000000001</v>
      </c>
      <c r="Q3591" s="746">
        <v>0.5</v>
      </c>
      <c r="R3591" s="728">
        <v>3</v>
      </c>
      <c r="S3591" s="746">
        <v>0.5</v>
      </c>
      <c r="T3591" s="813">
        <v>1</v>
      </c>
      <c r="U3591" s="769">
        <v>0.5</v>
      </c>
    </row>
    <row r="3592" spans="1:21" ht="14.4" customHeight="1" x14ac:dyDescent="0.3">
      <c r="A3592" s="727">
        <v>32</v>
      </c>
      <c r="B3592" s="728" t="s">
        <v>2677</v>
      </c>
      <c r="C3592" s="728" t="s">
        <v>2683</v>
      </c>
      <c r="D3592" s="811" t="s">
        <v>5087</v>
      </c>
      <c r="E3592" s="812" t="s">
        <v>2703</v>
      </c>
      <c r="F3592" s="728" t="s">
        <v>2678</v>
      </c>
      <c r="G3592" s="728" t="s">
        <v>2752</v>
      </c>
      <c r="H3592" s="728" t="s">
        <v>568</v>
      </c>
      <c r="I3592" s="728" t="s">
        <v>2753</v>
      </c>
      <c r="J3592" s="728" t="s">
        <v>1001</v>
      </c>
      <c r="K3592" s="728" t="s">
        <v>2754</v>
      </c>
      <c r="L3592" s="729">
        <v>33</v>
      </c>
      <c r="M3592" s="729">
        <v>132</v>
      </c>
      <c r="N3592" s="728">
        <v>4</v>
      </c>
      <c r="O3592" s="813">
        <v>2.5</v>
      </c>
      <c r="P3592" s="729">
        <v>99</v>
      </c>
      <c r="Q3592" s="746">
        <v>0.75</v>
      </c>
      <c r="R3592" s="728">
        <v>3</v>
      </c>
      <c r="S3592" s="746">
        <v>0.75</v>
      </c>
      <c r="T3592" s="813">
        <v>1.5</v>
      </c>
      <c r="U3592" s="769">
        <v>0.6</v>
      </c>
    </row>
    <row r="3593" spans="1:21" ht="14.4" customHeight="1" x14ac:dyDescent="0.3">
      <c r="A3593" s="727">
        <v>32</v>
      </c>
      <c r="B3593" s="728" t="s">
        <v>2677</v>
      </c>
      <c r="C3593" s="728" t="s">
        <v>2683</v>
      </c>
      <c r="D3593" s="811" t="s">
        <v>5087</v>
      </c>
      <c r="E3593" s="812" t="s">
        <v>2703</v>
      </c>
      <c r="F3593" s="728" t="s">
        <v>2678</v>
      </c>
      <c r="G3593" s="728" t="s">
        <v>2752</v>
      </c>
      <c r="H3593" s="728" t="s">
        <v>568</v>
      </c>
      <c r="I3593" s="728" t="s">
        <v>3004</v>
      </c>
      <c r="J3593" s="728" t="s">
        <v>1680</v>
      </c>
      <c r="K3593" s="728" t="s">
        <v>3005</v>
      </c>
      <c r="L3593" s="729">
        <v>0</v>
      </c>
      <c r="M3593" s="729">
        <v>0</v>
      </c>
      <c r="N3593" s="728">
        <v>2</v>
      </c>
      <c r="O3593" s="813">
        <v>1</v>
      </c>
      <c r="P3593" s="729">
        <v>0</v>
      </c>
      <c r="Q3593" s="746"/>
      <c r="R3593" s="728">
        <v>1</v>
      </c>
      <c r="S3593" s="746">
        <v>0.5</v>
      </c>
      <c r="T3593" s="813">
        <v>0.5</v>
      </c>
      <c r="U3593" s="769">
        <v>0.5</v>
      </c>
    </row>
    <row r="3594" spans="1:21" ht="14.4" customHeight="1" x14ac:dyDescent="0.3">
      <c r="A3594" s="727">
        <v>32</v>
      </c>
      <c r="B3594" s="728" t="s">
        <v>2677</v>
      </c>
      <c r="C3594" s="728" t="s">
        <v>2683</v>
      </c>
      <c r="D3594" s="811" t="s">
        <v>5087</v>
      </c>
      <c r="E3594" s="812" t="s">
        <v>2703</v>
      </c>
      <c r="F3594" s="728" t="s">
        <v>2678</v>
      </c>
      <c r="G3594" s="728" t="s">
        <v>2752</v>
      </c>
      <c r="H3594" s="728" t="s">
        <v>568</v>
      </c>
      <c r="I3594" s="728" t="s">
        <v>3061</v>
      </c>
      <c r="J3594" s="728" t="s">
        <v>1680</v>
      </c>
      <c r="K3594" s="728" t="s">
        <v>3062</v>
      </c>
      <c r="L3594" s="729">
        <v>55.01</v>
      </c>
      <c r="M3594" s="729">
        <v>220.04</v>
      </c>
      <c r="N3594" s="728">
        <v>4</v>
      </c>
      <c r="O3594" s="813">
        <v>3.5</v>
      </c>
      <c r="P3594" s="729"/>
      <c r="Q3594" s="746">
        <v>0</v>
      </c>
      <c r="R3594" s="728"/>
      <c r="S3594" s="746">
        <v>0</v>
      </c>
      <c r="T3594" s="813"/>
      <c r="U3594" s="769">
        <v>0</v>
      </c>
    </row>
    <row r="3595" spans="1:21" ht="14.4" customHeight="1" x14ac:dyDescent="0.3">
      <c r="A3595" s="727">
        <v>32</v>
      </c>
      <c r="B3595" s="728" t="s">
        <v>2677</v>
      </c>
      <c r="C3595" s="728" t="s">
        <v>2683</v>
      </c>
      <c r="D3595" s="811" t="s">
        <v>5087</v>
      </c>
      <c r="E3595" s="812" t="s">
        <v>2703</v>
      </c>
      <c r="F3595" s="728" t="s">
        <v>2678</v>
      </c>
      <c r="G3595" s="728" t="s">
        <v>3204</v>
      </c>
      <c r="H3595" s="728" t="s">
        <v>568</v>
      </c>
      <c r="I3595" s="728" t="s">
        <v>5018</v>
      </c>
      <c r="J3595" s="728" t="s">
        <v>3206</v>
      </c>
      <c r="K3595" s="728" t="s">
        <v>5019</v>
      </c>
      <c r="L3595" s="729">
        <v>0</v>
      </c>
      <c r="M3595" s="729">
        <v>0</v>
      </c>
      <c r="N3595" s="728">
        <v>1</v>
      </c>
      <c r="O3595" s="813">
        <v>0.5</v>
      </c>
      <c r="P3595" s="729">
        <v>0</v>
      </c>
      <c r="Q3595" s="746"/>
      <c r="R3595" s="728">
        <v>1</v>
      </c>
      <c r="S3595" s="746">
        <v>1</v>
      </c>
      <c r="T3595" s="813">
        <v>0.5</v>
      </c>
      <c r="U3595" s="769">
        <v>1</v>
      </c>
    </row>
    <row r="3596" spans="1:21" ht="14.4" customHeight="1" x14ac:dyDescent="0.3">
      <c r="A3596" s="727">
        <v>32</v>
      </c>
      <c r="B3596" s="728" t="s">
        <v>2677</v>
      </c>
      <c r="C3596" s="728" t="s">
        <v>2683</v>
      </c>
      <c r="D3596" s="811" t="s">
        <v>5087</v>
      </c>
      <c r="E3596" s="812" t="s">
        <v>2703</v>
      </c>
      <c r="F3596" s="728" t="s">
        <v>2678</v>
      </c>
      <c r="G3596" s="728" t="s">
        <v>3204</v>
      </c>
      <c r="H3596" s="728" t="s">
        <v>568</v>
      </c>
      <c r="I3596" s="728" t="s">
        <v>5051</v>
      </c>
      <c r="J3596" s="728" t="s">
        <v>3206</v>
      </c>
      <c r="K3596" s="728" t="s">
        <v>5052</v>
      </c>
      <c r="L3596" s="729">
        <v>0</v>
      </c>
      <c r="M3596" s="729">
        <v>0</v>
      </c>
      <c r="N3596" s="728">
        <v>1</v>
      </c>
      <c r="O3596" s="813">
        <v>0.5</v>
      </c>
      <c r="P3596" s="729"/>
      <c r="Q3596" s="746"/>
      <c r="R3596" s="728"/>
      <c r="S3596" s="746">
        <v>0</v>
      </c>
      <c r="T3596" s="813"/>
      <c r="U3596" s="769">
        <v>0</v>
      </c>
    </row>
    <row r="3597" spans="1:21" ht="14.4" customHeight="1" x14ac:dyDescent="0.3">
      <c r="A3597" s="727">
        <v>32</v>
      </c>
      <c r="B3597" s="728" t="s">
        <v>2677</v>
      </c>
      <c r="C3597" s="728" t="s">
        <v>2683</v>
      </c>
      <c r="D3597" s="811" t="s">
        <v>5087</v>
      </c>
      <c r="E3597" s="812" t="s">
        <v>2703</v>
      </c>
      <c r="F3597" s="728" t="s">
        <v>2678</v>
      </c>
      <c r="G3597" s="728" t="s">
        <v>3063</v>
      </c>
      <c r="H3597" s="728" t="s">
        <v>568</v>
      </c>
      <c r="I3597" s="728" t="s">
        <v>3064</v>
      </c>
      <c r="J3597" s="728" t="s">
        <v>1670</v>
      </c>
      <c r="K3597" s="728" t="s">
        <v>3065</v>
      </c>
      <c r="L3597" s="729">
        <v>30.46</v>
      </c>
      <c r="M3597" s="729">
        <v>30.46</v>
      </c>
      <c r="N3597" s="728">
        <v>1</v>
      </c>
      <c r="O3597" s="813">
        <v>1</v>
      </c>
      <c r="P3597" s="729">
        <v>30.46</v>
      </c>
      <c r="Q3597" s="746">
        <v>1</v>
      </c>
      <c r="R3597" s="728">
        <v>1</v>
      </c>
      <c r="S3597" s="746">
        <v>1</v>
      </c>
      <c r="T3597" s="813">
        <v>1</v>
      </c>
      <c r="U3597" s="769">
        <v>1</v>
      </c>
    </row>
    <row r="3598" spans="1:21" ht="14.4" customHeight="1" x14ac:dyDescent="0.3">
      <c r="A3598" s="727">
        <v>32</v>
      </c>
      <c r="B3598" s="728" t="s">
        <v>2677</v>
      </c>
      <c r="C3598" s="728" t="s">
        <v>2683</v>
      </c>
      <c r="D3598" s="811" t="s">
        <v>5087</v>
      </c>
      <c r="E3598" s="812" t="s">
        <v>2703</v>
      </c>
      <c r="F3598" s="728" t="s">
        <v>2678</v>
      </c>
      <c r="G3598" s="728" t="s">
        <v>2755</v>
      </c>
      <c r="H3598" s="728" t="s">
        <v>568</v>
      </c>
      <c r="I3598" s="728" t="s">
        <v>3066</v>
      </c>
      <c r="J3598" s="728" t="s">
        <v>1442</v>
      </c>
      <c r="K3598" s="728" t="s">
        <v>3067</v>
      </c>
      <c r="L3598" s="729">
        <v>49.38</v>
      </c>
      <c r="M3598" s="729">
        <v>98.76</v>
      </c>
      <c r="N3598" s="728">
        <v>2</v>
      </c>
      <c r="O3598" s="813">
        <v>1</v>
      </c>
      <c r="P3598" s="729">
        <v>98.76</v>
      </c>
      <c r="Q3598" s="746">
        <v>1</v>
      </c>
      <c r="R3598" s="728">
        <v>2</v>
      </c>
      <c r="S3598" s="746">
        <v>1</v>
      </c>
      <c r="T3598" s="813">
        <v>1</v>
      </c>
      <c r="U3598" s="769">
        <v>1</v>
      </c>
    </row>
    <row r="3599" spans="1:21" ht="14.4" customHeight="1" x14ac:dyDescent="0.3">
      <c r="A3599" s="727">
        <v>32</v>
      </c>
      <c r="B3599" s="728" t="s">
        <v>2677</v>
      </c>
      <c r="C3599" s="728" t="s">
        <v>2683</v>
      </c>
      <c r="D3599" s="811" t="s">
        <v>5087</v>
      </c>
      <c r="E3599" s="812" t="s">
        <v>2703</v>
      </c>
      <c r="F3599" s="728" t="s">
        <v>2678</v>
      </c>
      <c r="G3599" s="728" t="s">
        <v>2755</v>
      </c>
      <c r="H3599" s="728" t="s">
        <v>568</v>
      </c>
      <c r="I3599" s="728" t="s">
        <v>2756</v>
      </c>
      <c r="J3599" s="728" t="s">
        <v>1022</v>
      </c>
      <c r="K3599" s="728" t="s">
        <v>2757</v>
      </c>
      <c r="L3599" s="729">
        <v>98.75</v>
      </c>
      <c r="M3599" s="729">
        <v>395</v>
      </c>
      <c r="N3599" s="728">
        <v>4</v>
      </c>
      <c r="O3599" s="813">
        <v>2</v>
      </c>
      <c r="P3599" s="729">
        <v>197.5</v>
      </c>
      <c r="Q3599" s="746">
        <v>0.5</v>
      </c>
      <c r="R3599" s="728">
        <v>2</v>
      </c>
      <c r="S3599" s="746">
        <v>0.5</v>
      </c>
      <c r="T3599" s="813">
        <v>1</v>
      </c>
      <c r="U3599" s="769">
        <v>0.5</v>
      </c>
    </row>
    <row r="3600" spans="1:21" ht="14.4" customHeight="1" x14ac:dyDescent="0.3">
      <c r="A3600" s="727">
        <v>32</v>
      </c>
      <c r="B3600" s="728" t="s">
        <v>2677</v>
      </c>
      <c r="C3600" s="728" t="s">
        <v>2683</v>
      </c>
      <c r="D3600" s="811" t="s">
        <v>5087</v>
      </c>
      <c r="E3600" s="812" t="s">
        <v>2703</v>
      </c>
      <c r="F3600" s="728" t="s">
        <v>2678</v>
      </c>
      <c r="G3600" s="728" t="s">
        <v>2758</v>
      </c>
      <c r="H3600" s="728" t="s">
        <v>568</v>
      </c>
      <c r="I3600" s="728" t="s">
        <v>3343</v>
      </c>
      <c r="J3600" s="728" t="s">
        <v>3071</v>
      </c>
      <c r="K3600" s="728" t="s">
        <v>3344</v>
      </c>
      <c r="L3600" s="729">
        <v>58.63</v>
      </c>
      <c r="M3600" s="729">
        <v>175.89000000000001</v>
      </c>
      <c r="N3600" s="728">
        <v>3</v>
      </c>
      <c r="O3600" s="813">
        <v>2</v>
      </c>
      <c r="P3600" s="729"/>
      <c r="Q3600" s="746">
        <v>0</v>
      </c>
      <c r="R3600" s="728"/>
      <c r="S3600" s="746">
        <v>0</v>
      </c>
      <c r="T3600" s="813"/>
      <c r="U3600" s="769">
        <v>0</v>
      </c>
    </row>
    <row r="3601" spans="1:21" ht="14.4" customHeight="1" x14ac:dyDescent="0.3">
      <c r="A3601" s="727">
        <v>32</v>
      </c>
      <c r="B3601" s="728" t="s">
        <v>2677</v>
      </c>
      <c r="C3601" s="728" t="s">
        <v>2683</v>
      </c>
      <c r="D3601" s="811" t="s">
        <v>5087</v>
      </c>
      <c r="E3601" s="812" t="s">
        <v>2703</v>
      </c>
      <c r="F3601" s="728" t="s">
        <v>2678</v>
      </c>
      <c r="G3601" s="728" t="s">
        <v>2758</v>
      </c>
      <c r="H3601" s="728" t="s">
        <v>568</v>
      </c>
      <c r="I3601" s="728" t="s">
        <v>3118</v>
      </c>
      <c r="J3601" s="728" t="s">
        <v>3119</v>
      </c>
      <c r="K3601" s="728" t="s">
        <v>3120</v>
      </c>
      <c r="L3601" s="729">
        <v>58.62</v>
      </c>
      <c r="M3601" s="729">
        <v>58.62</v>
      </c>
      <c r="N3601" s="728">
        <v>1</v>
      </c>
      <c r="O3601" s="813">
        <v>0.5</v>
      </c>
      <c r="P3601" s="729">
        <v>58.62</v>
      </c>
      <c r="Q3601" s="746">
        <v>1</v>
      </c>
      <c r="R3601" s="728">
        <v>1</v>
      </c>
      <c r="S3601" s="746">
        <v>1</v>
      </c>
      <c r="T3601" s="813">
        <v>0.5</v>
      </c>
      <c r="U3601" s="769">
        <v>1</v>
      </c>
    </row>
    <row r="3602" spans="1:21" ht="14.4" customHeight="1" x14ac:dyDescent="0.3">
      <c r="A3602" s="727">
        <v>32</v>
      </c>
      <c r="B3602" s="728" t="s">
        <v>2677</v>
      </c>
      <c r="C3602" s="728" t="s">
        <v>2683</v>
      </c>
      <c r="D3602" s="811" t="s">
        <v>5087</v>
      </c>
      <c r="E3602" s="812" t="s">
        <v>2703</v>
      </c>
      <c r="F3602" s="728" t="s">
        <v>2678</v>
      </c>
      <c r="G3602" s="728" t="s">
        <v>2758</v>
      </c>
      <c r="H3602" s="728" t="s">
        <v>568</v>
      </c>
      <c r="I3602" s="728" t="s">
        <v>2759</v>
      </c>
      <c r="J3602" s="728" t="s">
        <v>2760</v>
      </c>
      <c r="K3602" s="728" t="s">
        <v>2761</v>
      </c>
      <c r="L3602" s="729">
        <v>58.62</v>
      </c>
      <c r="M3602" s="729">
        <v>58.62</v>
      </c>
      <c r="N3602" s="728">
        <v>1</v>
      </c>
      <c r="O3602" s="813">
        <v>1</v>
      </c>
      <c r="P3602" s="729"/>
      <c r="Q3602" s="746">
        <v>0</v>
      </c>
      <c r="R3602" s="728"/>
      <c r="S3602" s="746">
        <v>0</v>
      </c>
      <c r="T3602" s="813"/>
      <c r="U3602" s="769">
        <v>0</v>
      </c>
    </row>
    <row r="3603" spans="1:21" ht="14.4" customHeight="1" x14ac:dyDescent="0.3">
      <c r="A3603" s="727">
        <v>32</v>
      </c>
      <c r="B3603" s="728" t="s">
        <v>2677</v>
      </c>
      <c r="C3603" s="728" t="s">
        <v>2683</v>
      </c>
      <c r="D3603" s="811" t="s">
        <v>5087</v>
      </c>
      <c r="E3603" s="812" t="s">
        <v>2703</v>
      </c>
      <c r="F3603" s="728" t="s">
        <v>2678</v>
      </c>
      <c r="G3603" s="728" t="s">
        <v>2729</v>
      </c>
      <c r="H3603" s="728" t="s">
        <v>568</v>
      </c>
      <c r="I3603" s="728" t="s">
        <v>2730</v>
      </c>
      <c r="J3603" s="728" t="s">
        <v>2731</v>
      </c>
      <c r="K3603" s="728" t="s">
        <v>2732</v>
      </c>
      <c r="L3603" s="729">
        <v>88.76</v>
      </c>
      <c r="M3603" s="729">
        <v>443.8</v>
      </c>
      <c r="N3603" s="728">
        <v>5</v>
      </c>
      <c r="O3603" s="813">
        <v>3</v>
      </c>
      <c r="P3603" s="729">
        <v>88.76</v>
      </c>
      <c r="Q3603" s="746">
        <v>0.2</v>
      </c>
      <c r="R3603" s="728">
        <v>1</v>
      </c>
      <c r="S3603" s="746">
        <v>0.2</v>
      </c>
      <c r="T3603" s="813">
        <v>0.5</v>
      </c>
      <c r="U3603" s="769">
        <v>0.16666666666666666</v>
      </c>
    </row>
    <row r="3604" spans="1:21" ht="14.4" customHeight="1" x14ac:dyDescent="0.3">
      <c r="A3604" s="727">
        <v>32</v>
      </c>
      <c r="B3604" s="728" t="s">
        <v>2677</v>
      </c>
      <c r="C3604" s="728" t="s">
        <v>2683</v>
      </c>
      <c r="D3604" s="811" t="s">
        <v>5087</v>
      </c>
      <c r="E3604" s="812" t="s">
        <v>2703</v>
      </c>
      <c r="F3604" s="728" t="s">
        <v>2678</v>
      </c>
      <c r="G3604" s="728" t="s">
        <v>2830</v>
      </c>
      <c r="H3604" s="728" t="s">
        <v>661</v>
      </c>
      <c r="I3604" s="728" t="s">
        <v>2831</v>
      </c>
      <c r="J3604" s="728" t="s">
        <v>2340</v>
      </c>
      <c r="K3604" s="728" t="s">
        <v>2832</v>
      </c>
      <c r="L3604" s="729">
        <v>366.31</v>
      </c>
      <c r="M3604" s="729">
        <v>366.31</v>
      </c>
      <c r="N3604" s="728">
        <v>1</v>
      </c>
      <c r="O3604" s="813">
        <v>0.5</v>
      </c>
      <c r="P3604" s="729"/>
      <c r="Q3604" s="746">
        <v>0</v>
      </c>
      <c r="R3604" s="728"/>
      <c r="S3604" s="746">
        <v>0</v>
      </c>
      <c r="T3604" s="813"/>
      <c r="U3604" s="769">
        <v>0</v>
      </c>
    </row>
    <row r="3605" spans="1:21" ht="14.4" customHeight="1" x14ac:dyDescent="0.3">
      <c r="A3605" s="727">
        <v>32</v>
      </c>
      <c r="B3605" s="728" t="s">
        <v>2677</v>
      </c>
      <c r="C3605" s="728" t="s">
        <v>2683</v>
      </c>
      <c r="D3605" s="811" t="s">
        <v>5087</v>
      </c>
      <c r="E3605" s="812" t="s">
        <v>2703</v>
      </c>
      <c r="F3605" s="728" t="s">
        <v>2678</v>
      </c>
      <c r="G3605" s="728" t="s">
        <v>3613</v>
      </c>
      <c r="H3605" s="728" t="s">
        <v>661</v>
      </c>
      <c r="I3605" s="728" t="s">
        <v>3985</v>
      </c>
      <c r="J3605" s="728" t="s">
        <v>3615</v>
      </c>
      <c r="K3605" s="728" t="s">
        <v>3986</v>
      </c>
      <c r="L3605" s="729">
        <v>115.27</v>
      </c>
      <c r="M3605" s="729">
        <v>115.27</v>
      </c>
      <c r="N3605" s="728">
        <v>1</v>
      </c>
      <c r="O3605" s="813">
        <v>1</v>
      </c>
      <c r="P3605" s="729"/>
      <c r="Q3605" s="746">
        <v>0</v>
      </c>
      <c r="R3605" s="728"/>
      <c r="S3605" s="746">
        <v>0</v>
      </c>
      <c r="T3605" s="813"/>
      <c r="U3605" s="769">
        <v>0</v>
      </c>
    </row>
    <row r="3606" spans="1:21" ht="14.4" customHeight="1" x14ac:dyDescent="0.3">
      <c r="A3606" s="727">
        <v>32</v>
      </c>
      <c r="B3606" s="728" t="s">
        <v>2677</v>
      </c>
      <c r="C3606" s="728" t="s">
        <v>2683</v>
      </c>
      <c r="D3606" s="811" t="s">
        <v>5087</v>
      </c>
      <c r="E3606" s="812" t="s">
        <v>2703</v>
      </c>
      <c r="F3606" s="728" t="s">
        <v>2678</v>
      </c>
      <c r="G3606" s="728" t="s">
        <v>3613</v>
      </c>
      <c r="H3606" s="728" t="s">
        <v>661</v>
      </c>
      <c r="I3606" s="728" t="s">
        <v>3985</v>
      </c>
      <c r="J3606" s="728" t="s">
        <v>3615</v>
      </c>
      <c r="K3606" s="728" t="s">
        <v>3986</v>
      </c>
      <c r="L3606" s="729">
        <v>64.5</v>
      </c>
      <c r="M3606" s="729">
        <v>64.5</v>
      </c>
      <c r="N3606" s="728">
        <v>1</v>
      </c>
      <c r="O3606" s="813">
        <v>0.5</v>
      </c>
      <c r="P3606" s="729"/>
      <c r="Q3606" s="746">
        <v>0</v>
      </c>
      <c r="R3606" s="728"/>
      <c r="S3606" s="746">
        <v>0</v>
      </c>
      <c r="T3606" s="813"/>
      <c r="U3606" s="769">
        <v>0</v>
      </c>
    </row>
    <row r="3607" spans="1:21" ht="14.4" customHeight="1" x14ac:dyDescent="0.3">
      <c r="A3607" s="727">
        <v>32</v>
      </c>
      <c r="B3607" s="728" t="s">
        <v>2677</v>
      </c>
      <c r="C3607" s="728" t="s">
        <v>2683</v>
      </c>
      <c r="D3607" s="811" t="s">
        <v>5087</v>
      </c>
      <c r="E3607" s="812" t="s">
        <v>2703</v>
      </c>
      <c r="F3607" s="728" t="s">
        <v>2678</v>
      </c>
      <c r="G3607" s="728" t="s">
        <v>2902</v>
      </c>
      <c r="H3607" s="728" t="s">
        <v>568</v>
      </c>
      <c r="I3607" s="728" t="s">
        <v>3009</v>
      </c>
      <c r="J3607" s="728" t="s">
        <v>3010</v>
      </c>
      <c r="K3607" s="728" t="s">
        <v>3011</v>
      </c>
      <c r="L3607" s="729">
        <v>0</v>
      </c>
      <c r="M3607" s="729">
        <v>0</v>
      </c>
      <c r="N3607" s="728">
        <v>1</v>
      </c>
      <c r="O3607" s="813">
        <v>0.5</v>
      </c>
      <c r="P3607" s="729">
        <v>0</v>
      </c>
      <c r="Q3607" s="746"/>
      <c r="R3607" s="728">
        <v>1</v>
      </c>
      <c r="S3607" s="746">
        <v>1</v>
      </c>
      <c r="T3607" s="813">
        <v>0.5</v>
      </c>
      <c r="U3607" s="769">
        <v>1</v>
      </c>
    </row>
    <row r="3608" spans="1:21" ht="14.4" customHeight="1" x14ac:dyDescent="0.3">
      <c r="A3608" s="727">
        <v>32</v>
      </c>
      <c r="B3608" s="728" t="s">
        <v>2677</v>
      </c>
      <c r="C3608" s="728" t="s">
        <v>2683</v>
      </c>
      <c r="D3608" s="811" t="s">
        <v>5087</v>
      </c>
      <c r="E3608" s="812" t="s">
        <v>2703</v>
      </c>
      <c r="F3608" s="728" t="s">
        <v>2678</v>
      </c>
      <c r="G3608" s="728" t="s">
        <v>2972</v>
      </c>
      <c r="H3608" s="728" t="s">
        <v>568</v>
      </c>
      <c r="I3608" s="728" t="s">
        <v>3012</v>
      </c>
      <c r="J3608" s="728" t="s">
        <v>3013</v>
      </c>
      <c r="K3608" s="728" t="s">
        <v>3014</v>
      </c>
      <c r="L3608" s="729">
        <v>0</v>
      </c>
      <c r="M3608" s="729">
        <v>0</v>
      </c>
      <c r="N3608" s="728">
        <v>10</v>
      </c>
      <c r="O3608" s="813">
        <v>6.5</v>
      </c>
      <c r="P3608" s="729">
        <v>0</v>
      </c>
      <c r="Q3608" s="746"/>
      <c r="R3608" s="728">
        <v>6</v>
      </c>
      <c r="S3608" s="746">
        <v>0.6</v>
      </c>
      <c r="T3608" s="813">
        <v>3.5</v>
      </c>
      <c r="U3608" s="769">
        <v>0.53846153846153844</v>
      </c>
    </row>
    <row r="3609" spans="1:21" ht="14.4" customHeight="1" x14ac:dyDescent="0.3">
      <c r="A3609" s="727">
        <v>32</v>
      </c>
      <c r="B3609" s="728" t="s">
        <v>2677</v>
      </c>
      <c r="C3609" s="728" t="s">
        <v>2683</v>
      </c>
      <c r="D3609" s="811" t="s">
        <v>5087</v>
      </c>
      <c r="E3609" s="812" t="s">
        <v>2703</v>
      </c>
      <c r="F3609" s="728" t="s">
        <v>2678</v>
      </c>
      <c r="G3609" s="728" t="s">
        <v>3619</v>
      </c>
      <c r="H3609" s="728" t="s">
        <v>568</v>
      </c>
      <c r="I3609" s="728" t="s">
        <v>3620</v>
      </c>
      <c r="J3609" s="728" t="s">
        <v>891</v>
      </c>
      <c r="K3609" s="728" t="s">
        <v>3621</v>
      </c>
      <c r="L3609" s="729">
        <v>256.67</v>
      </c>
      <c r="M3609" s="729">
        <v>256.67</v>
      </c>
      <c r="N3609" s="728">
        <v>1</v>
      </c>
      <c r="O3609" s="813">
        <v>1</v>
      </c>
      <c r="P3609" s="729">
        <v>256.67</v>
      </c>
      <c r="Q3609" s="746">
        <v>1</v>
      </c>
      <c r="R3609" s="728">
        <v>1</v>
      </c>
      <c r="S3609" s="746">
        <v>1</v>
      </c>
      <c r="T3609" s="813">
        <v>1</v>
      </c>
      <c r="U3609" s="769">
        <v>1</v>
      </c>
    </row>
    <row r="3610" spans="1:21" ht="14.4" customHeight="1" x14ac:dyDescent="0.3">
      <c r="A3610" s="727">
        <v>32</v>
      </c>
      <c r="B3610" s="728" t="s">
        <v>2677</v>
      </c>
      <c r="C3610" s="728" t="s">
        <v>2683</v>
      </c>
      <c r="D3610" s="811" t="s">
        <v>5087</v>
      </c>
      <c r="E3610" s="812" t="s">
        <v>2703</v>
      </c>
      <c r="F3610" s="728" t="s">
        <v>2678</v>
      </c>
      <c r="G3610" s="728" t="s">
        <v>5053</v>
      </c>
      <c r="H3610" s="728" t="s">
        <v>568</v>
      </c>
      <c r="I3610" s="728" t="s">
        <v>5054</v>
      </c>
      <c r="J3610" s="728" t="s">
        <v>5055</v>
      </c>
      <c r="K3610" s="728" t="s">
        <v>5056</v>
      </c>
      <c r="L3610" s="729">
        <v>1256.79</v>
      </c>
      <c r="M3610" s="729">
        <v>2513.58</v>
      </c>
      <c r="N3610" s="728">
        <v>2</v>
      </c>
      <c r="O3610" s="813">
        <v>1.5</v>
      </c>
      <c r="P3610" s="729">
        <v>1256.79</v>
      </c>
      <c r="Q3610" s="746">
        <v>0.5</v>
      </c>
      <c r="R3610" s="728">
        <v>1</v>
      </c>
      <c r="S3610" s="746">
        <v>0.5</v>
      </c>
      <c r="T3610" s="813">
        <v>0.5</v>
      </c>
      <c r="U3610" s="769">
        <v>0.33333333333333331</v>
      </c>
    </row>
    <row r="3611" spans="1:21" ht="14.4" customHeight="1" x14ac:dyDescent="0.3">
      <c r="A3611" s="727">
        <v>32</v>
      </c>
      <c r="B3611" s="728" t="s">
        <v>2677</v>
      </c>
      <c r="C3611" s="728" t="s">
        <v>2683</v>
      </c>
      <c r="D3611" s="811" t="s">
        <v>5087</v>
      </c>
      <c r="E3611" s="812" t="s">
        <v>2703</v>
      </c>
      <c r="F3611" s="728" t="s">
        <v>2678</v>
      </c>
      <c r="G3611" s="728" t="s">
        <v>2762</v>
      </c>
      <c r="H3611" s="728" t="s">
        <v>661</v>
      </c>
      <c r="I3611" s="728" t="s">
        <v>2764</v>
      </c>
      <c r="J3611" s="728" t="s">
        <v>895</v>
      </c>
      <c r="K3611" s="728" t="s">
        <v>2143</v>
      </c>
      <c r="L3611" s="729">
        <v>490.89</v>
      </c>
      <c r="M3611" s="729">
        <v>6381.57</v>
      </c>
      <c r="N3611" s="728">
        <v>13</v>
      </c>
      <c r="O3611" s="813">
        <v>4.5</v>
      </c>
      <c r="P3611" s="729">
        <v>6381.57</v>
      </c>
      <c r="Q3611" s="746">
        <v>1</v>
      </c>
      <c r="R3611" s="728">
        <v>13</v>
      </c>
      <c r="S3611" s="746">
        <v>1</v>
      </c>
      <c r="T3611" s="813">
        <v>4.5</v>
      </c>
      <c r="U3611" s="769">
        <v>1</v>
      </c>
    </row>
    <row r="3612" spans="1:21" ht="14.4" customHeight="1" x14ac:dyDescent="0.3">
      <c r="A3612" s="727">
        <v>32</v>
      </c>
      <c r="B3612" s="728" t="s">
        <v>2677</v>
      </c>
      <c r="C3612" s="728" t="s">
        <v>2683</v>
      </c>
      <c r="D3612" s="811" t="s">
        <v>5087</v>
      </c>
      <c r="E3612" s="812" t="s">
        <v>2703</v>
      </c>
      <c r="F3612" s="728" t="s">
        <v>2678</v>
      </c>
      <c r="G3612" s="728" t="s">
        <v>2762</v>
      </c>
      <c r="H3612" s="728" t="s">
        <v>661</v>
      </c>
      <c r="I3612" s="728" t="s">
        <v>4679</v>
      </c>
      <c r="J3612" s="728" t="s">
        <v>895</v>
      </c>
      <c r="K3612" s="728" t="s">
        <v>4680</v>
      </c>
      <c r="L3612" s="729">
        <v>147.26</v>
      </c>
      <c r="M3612" s="729">
        <v>294.52</v>
      </c>
      <c r="N3612" s="728">
        <v>2</v>
      </c>
      <c r="O3612" s="813">
        <v>0.5</v>
      </c>
      <c r="P3612" s="729">
        <v>294.52</v>
      </c>
      <c r="Q3612" s="746">
        <v>1</v>
      </c>
      <c r="R3612" s="728">
        <v>2</v>
      </c>
      <c r="S3612" s="746">
        <v>1</v>
      </c>
      <c r="T3612" s="813">
        <v>0.5</v>
      </c>
      <c r="U3612" s="769">
        <v>1</v>
      </c>
    </row>
    <row r="3613" spans="1:21" ht="14.4" customHeight="1" x14ac:dyDescent="0.3">
      <c r="A3613" s="727">
        <v>32</v>
      </c>
      <c r="B3613" s="728" t="s">
        <v>2677</v>
      </c>
      <c r="C3613" s="728" t="s">
        <v>2683</v>
      </c>
      <c r="D3613" s="811" t="s">
        <v>5087</v>
      </c>
      <c r="E3613" s="812" t="s">
        <v>2703</v>
      </c>
      <c r="F3613" s="728" t="s">
        <v>2678</v>
      </c>
      <c r="G3613" s="728" t="s">
        <v>2762</v>
      </c>
      <c r="H3613" s="728" t="s">
        <v>661</v>
      </c>
      <c r="I3613" s="728" t="s">
        <v>2765</v>
      </c>
      <c r="J3613" s="728" t="s">
        <v>895</v>
      </c>
      <c r="K3613" s="728" t="s">
        <v>2139</v>
      </c>
      <c r="L3613" s="729">
        <v>736.33</v>
      </c>
      <c r="M3613" s="729">
        <v>7363.3000000000011</v>
      </c>
      <c r="N3613" s="728">
        <v>10</v>
      </c>
      <c r="O3613" s="813">
        <v>3.5</v>
      </c>
      <c r="P3613" s="729">
        <v>4417.9800000000005</v>
      </c>
      <c r="Q3613" s="746">
        <v>0.6</v>
      </c>
      <c r="R3613" s="728">
        <v>6</v>
      </c>
      <c r="S3613" s="746">
        <v>0.6</v>
      </c>
      <c r="T3613" s="813">
        <v>2.5</v>
      </c>
      <c r="U3613" s="769">
        <v>0.7142857142857143</v>
      </c>
    </row>
    <row r="3614" spans="1:21" ht="14.4" customHeight="1" x14ac:dyDescent="0.3">
      <c r="A3614" s="727">
        <v>32</v>
      </c>
      <c r="B3614" s="728" t="s">
        <v>2677</v>
      </c>
      <c r="C3614" s="728" t="s">
        <v>2683</v>
      </c>
      <c r="D3614" s="811" t="s">
        <v>5087</v>
      </c>
      <c r="E3614" s="812" t="s">
        <v>2703</v>
      </c>
      <c r="F3614" s="728" t="s">
        <v>2678</v>
      </c>
      <c r="G3614" s="728" t="s">
        <v>2762</v>
      </c>
      <c r="H3614" s="728" t="s">
        <v>661</v>
      </c>
      <c r="I3614" s="728" t="s">
        <v>2144</v>
      </c>
      <c r="J3614" s="728" t="s">
        <v>895</v>
      </c>
      <c r="K3614" s="728" t="s">
        <v>2145</v>
      </c>
      <c r="L3614" s="729">
        <v>923.74</v>
      </c>
      <c r="M3614" s="729">
        <v>923.74</v>
      </c>
      <c r="N3614" s="728">
        <v>1</v>
      </c>
      <c r="O3614" s="813">
        <v>0.5</v>
      </c>
      <c r="P3614" s="729">
        <v>923.74</v>
      </c>
      <c r="Q3614" s="746">
        <v>1</v>
      </c>
      <c r="R3614" s="728">
        <v>1</v>
      </c>
      <c r="S3614" s="746">
        <v>1</v>
      </c>
      <c r="T3614" s="813">
        <v>0.5</v>
      </c>
      <c r="U3614" s="769">
        <v>1</v>
      </c>
    </row>
    <row r="3615" spans="1:21" ht="14.4" customHeight="1" x14ac:dyDescent="0.3">
      <c r="A3615" s="727">
        <v>32</v>
      </c>
      <c r="B3615" s="728" t="s">
        <v>2677</v>
      </c>
      <c r="C3615" s="728" t="s">
        <v>2683</v>
      </c>
      <c r="D3615" s="811" t="s">
        <v>5087</v>
      </c>
      <c r="E3615" s="812" t="s">
        <v>2703</v>
      </c>
      <c r="F3615" s="728" t="s">
        <v>2678</v>
      </c>
      <c r="G3615" s="728" t="s">
        <v>2762</v>
      </c>
      <c r="H3615" s="728" t="s">
        <v>661</v>
      </c>
      <c r="I3615" s="728" t="s">
        <v>2910</v>
      </c>
      <c r="J3615" s="728" t="s">
        <v>901</v>
      </c>
      <c r="K3615" s="728" t="s">
        <v>2911</v>
      </c>
      <c r="L3615" s="729">
        <v>1385.62</v>
      </c>
      <c r="M3615" s="729">
        <v>1385.62</v>
      </c>
      <c r="N3615" s="728">
        <v>1</v>
      </c>
      <c r="O3615" s="813">
        <v>0.5</v>
      </c>
      <c r="P3615" s="729">
        <v>1385.62</v>
      </c>
      <c r="Q3615" s="746">
        <v>1</v>
      </c>
      <c r="R3615" s="728">
        <v>1</v>
      </c>
      <c r="S3615" s="746">
        <v>1</v>
      </c>
      <c r="T3615" s="813">
        <v>0.5</v>
      </c>
      <c r="U3615" s="769">
        <v>1</v>
      </c>
    </row>
    <row r="3616" spans="1:21" ht="14.4" customHeight="1" x14ac:dyDescent="0.3">
      <c r="A3616" s="727">
        <v>32</v>
      </c>
      <c r="B3616" s="728" t="s">
        <v>2677</v>
      </c>
      <c r="C3616" s="728" t="s">
        <v>2683</v>
      </c>
      <c r="D3616" s="811" t="s">
        <v>5087</v>
      </c>
      <c r="E3616" s="812" t="s">
        <v>2703</v>
      </c>
      <c r="F3616" s="728" t="s">
        <v>2678</v>
      </c>
      <c r="G3616" s="728" t="s">
        <v>2762</v>
      </c>
      <c r="H3616" s="728" t="s">
        <v>661</v>
      </c>
      <c r="I3616" s="728" t="s">
        <v>2142</v>
      </c>
      <c r="J3616" s="728" t="s">
        <v>895</v>
      </c>
      <c r="K3616" s="728" t="s">
        <v>2143</v>
      </c>
      <c r="L3616" s="729">
        <v>490.89</v>
      </c>
      <c r="M3616" s="729">
        <v>1472.67</v>
      </c>
      <c r="N3616" s="728">
        <v>3</v>
      </c>
      <c r="O3616" s="813">
        <v>0.5</v>
      </c>
      <c r="P3616" s="729">
        <v>1472.67</v>
      </c>
      <c r="Q3616" s="746">
        <v>1</v>
      </c>
      <c r="R3616" s="728">
        <v>3</v>
      </c>
      <c r="S3616" s="746">
        <v>1</v>
      </c>
      <c r="T3616" s="813">
        <v>0.5</v>
      </c>
      <c r="U3616" s="769">
        <v>1</v>
      </c>
    </row>
    <row r="3617" spans="1:21" ht="14.4" customHeight="1" x14ac:dyDescent="0.3">
      <c r="A3617" s="727">
        <v>32</v>
      </c>
      <c r="B3617" s="728" t="s">
        <v>2677</v>
      </c>
      <c r="C3617" s="728" t="s">
        <v>2683</v>
      </c>
      <c r="D3617" s="811" t="s">
        <v>5087</v>
      </c>
      <c r="E3617" s="812" t="s">
        <v>2703</v>
      </c>
      <c r="F3617" s="728" t="s">
        <v>2678</v>
      </c>
      <c r="G3617" s="728" t="s">
        <v>2768</v>
      </c>
      <c r="H3617" s="728" t="s">
        <v>568</v>
      </c>
      <c r="I3617" s="728" t="s">
        <v>2769</v>
      </c>
      <c r="J3617" s="728" t="s">
        <v>934</v>
      </c>
      <c r="K3617" s="728" t="s">
        <v>2770</v>
      </c>
      <c r="L3617" s="729">
        <v>93.71</v>
      </c>
      <c r="M3617" s="729">
        <v>187.42</v>
      </c>
      <c r="N3617" s="728">
        <v>2</v>
      </c>
      <c r="O3617" s="813">
        <v>1.5</v>
      </c>
      <c r="P3617" s="729">
        <v>187.42</v>
      </c>
      <c r="Q3617" s="746">
        <v>1</v>
      </c>
      <c r="R3617" s="728">
        <v>2</v>
      </c>
      <c r="S3617" s="746">
        <v>1</v>
      </c>
      <c r="T3617" s="813">
        <v>1.5</v>
      </c>
      <c r="U3617" s="769">
        <v>1</v>
      </c>
    </row>
    <row r="3618" spans="1:21" ht="14.4" customHeight="1" x14ac:dyDescent="0.3">
      <c r="A3618" s="727">
        <v>32</v>
      </c>
      <c r="B3618" s="728" t="s">
        <v>2677</v>
      </c>
      <c r="C3618" s="728" t="s">
        <v>2683</v>
      </c>
      <c r="D3618" s="811" t="s">
        <v>5087</v>
      </c>
      <c r="E3618" s="812" t="s">
        <v>2703</v>
      </c>
      <c r="F3618" s="728" t="s">
        <v>2678</v>
      </c>
      <c r="G3618" s="728" t="s">
        <v>2768</v>
      </c>
      <c r="H3618" s="728" t="s">
        <v>568</v>
      </c>
      <c r="I3618" s="728" t="s">
        <v>4984</v>
      </c>
      <c r="J3618" s="728" t="s">
        <v>3761</v>
      </c>
      <c r="K3618" s="728" t="s">
        <v>2770</v>
      </c>
      <c r="L3618" s="729">
        <v>57.64</v>
      </c>
      <c r="M3618" s="729">
        <v>57.64</v>
      </c>
      <c r="N3618" s="728">
        <v>1</v>
      </c>
      <c r="O3618" s="813">
        <v>1</v>
      </c>
      <c r="P3618" s="729"/>
      <c r="Q3618" s="746">
        <v>0</v>
      </c>
      <c r="R3618" s="728"/>
      <c r="S3618" s="746">
        <v>0</v>
      </c>
      <c r="T3618" s="813"/>
      <c r="U3618" s="769">
        <v>0</v>
      </c>
    </row>
    <row r="3619" spans="1:21" ht="14.4" customHeight="1" x14ac:dyDescent="0.3">
      <c r="A3619" s="727">
        <v>32</v>
      </c>
      <c r="B3619" s="728" t="s">
        <v>2677</v>
      </c>
      <c r="C3619" s="728" t="s">
        <v>2683</v>
      </c>
      <c r="D3619" s="811" t="s">
        <v>5087</v>
      </c>
      <c r="E3619" s="812" t="s">
        <v>2703</v>
      </c>
      <c r="F3619" s="728" t="s">
        <v>2678</v>
      </c>
      <c r="G3619" s="728" t="s">
        <v>2768</v>
      </c>
      <c r="H3619" s="728" t="s">
        <v>568</v>
      </c>
      <c r="I3619" s="728" t="s">
        <v>3760</v>
      </c>
      <c r="J3619" s="728" t="s">
        <v>3761</v>
      </c>
      <c r="K3619" s="728" t="s">
        <v>3762</v>
      </c>
      <c r="L3619" s="729">
        <v>205.84</v>
      </c>
      <c r="M3619" s="729">
        <v>205.84</v>
      </c>
      <c r="N3619" s="728">
        <v>1</v>
      </c>
      <c r="O3619" s="813">
        <v>0.5</v>
      </c>
      <c r="P3619" s="729"/>
      <c r="Q3619" s="746">
        <v>0</v>
      </c>
      <c r="R3619" s="728"/>
      <c r="S3619" s="746">
        <v>0</v>
      </c>
      <c r="T3619" s="813"/>
      <c r="U3619" s="769">
        <v>0</v>
      </c>
    </row>
    <row r="3620" spans="1:21" ht="14.4" customHeight="1" x14ac:dyDescent="0.3">
      <c r="A3620" s="727">
        <v>32</v>
      </c>
      <c r="B3620" s="728" t="s">
        <v>2677</v>
      </c>
      <c r="C3620" s="728" t="s">
        <v>2683</v>
      </c>
      <c r="D3620" s="811" t="s">
        <v>5087</v>
      </c>
      <c r="E3620" s="812" t="s">
        <v>2703</v>
      </c>
      <c r="F3620" s="728" t="s">
        <v>2678</v>
      </c>
      <c r="G3620" s="728" t="s">
        <v>2768</v>
      </c>
      <c r="H3620" s="728" t="s">
        <v>568</v>
      </c>
      <c r="I3620" s="728" t="s">
        <v>5057</v>
      </c>
      <c r="J3620" s="728" t="s">
        <v>934</v>
      </c>
      <c r="K3620" s="728" t="s">
        <v>3154</v>
      </c>
      <c r="L3620" s="729">
        <v>28.81</v>
      </c>
      <c r="M3620" s="729">
        <v>57.62</v>
      </c>
      <c r="N3620" s="728">
        <v>2</v>
      </c>
      <c r="O3620" s="813">
        <v>1.5</v>
      </c>
      <c r="P3620" s="729">
        <v>57.62</v>
      </c>
      <c r="Q3620" s="746">
        <v>1</v>
      </c>
      <c r="R3620" s="728">
        <v>2</v>
      </c>
      <c r="S3620" s="746">
        <v>1</v>
      </c>
      <c r="T3620" s="813">
        <v>1.5</v>
      </c>
      <c r="U3620" s="769">
        <v>1</v>
      </c>
    </row>
    <row r="3621" spans="1:21" ht="14.4" customHeight="1" x14ac:dyDescent="0.3">
      <c r="A3621" s="727">
        <v>32</v>
      </c>
      <c r="B3621" s="728" t="s">
        <v>2677</v>
      </c>
      <c r="C3621" s="728" t="s">
        <v>2683</v>
      </c>
      <c r="D3621" s="811" t="s">
        <v>5087</v>
      </c>
      <c r="E3621" s="812" t="s">
        <v>2703</v>
      </c>
      <c r="F3621" s="728" t="s">
        <v>2678</v>
      </c>
      <c r="G3621" s="728" t="s">
        <v>2768</v>
      </c>
      <c r="H3621" s="728" t="s">
        <v>568</v>
      </c>
      <c r="I3621" s="728" t="s">
        <v>2837</v>
      </c>
      <c r="J3621" s="728" t="s">
        <v>934</v>
      </c>
      <c r="K3621" s="728" t="s">
        <v>2770</v>
      </c>
      <c r="L3621" s="729">
        <v>57.64</v>
      </c>
      <c r="M3621" s="729">
        <v>172.92000000000002</v>
      </c>
      <c r="N3621" s="728">
        <v>3</v>
      </c>
      <c r="O3621" s="813">
        <v>2.5</v>
      </c>
      <c r="P3621" s="729">
        <v>172.92000000000002</v>
      </c>
      <c r="Q3621" s="746">
        <v>1</v>
      </c>
      <c r="R3621" s="728">
        <v>3</v>
      </c>
      <c r="S3621" s="746">
        <v>1</v>
      </c>
      <c r="T3621" s="813">
        <v>2.5</v>
      </c>
      <c r="U3621" s="769">
        <v>1</v>
      </c>
    </row>
    <row r="3622" spans="1:21" ht="14.4" customHeight="1" x14ac:dyDescent="0.3">
      <c r="A3622" s="727">
        <v>32</v>
      </c>
      <c r="B3622" s="728" t="s">
        <v>2677</v>
      </c>
      <c r="C3622" s="728" t="s">
        <v>2683</v>
      </c>
      <c r="D3622" s="811" t="s">
        <v>5087</v>
      </c>
      <c r="E3622" s="812" t="s">
        <v>2703</v>
      </c>
      <c r="F3622" s="728" t="s">
        <v>2678</v>
      </c>
      <c r="G3622" s="728" t="s">
        <v>2768</v>
      </c>
      <c r="H3622" s="728" t="s">
        <v>568</v>
      </c>
      <c r="I3622" s="728" t="s">
        <v>2838</v>
      </c>
      <c r="J3622" s="728" t="s">
        <v>934</v>
      </c>
      <c r="K3622" s="728" t="s">
        <v>2839</v>
      </c>
      <c r="L3622" s="729">
        <v>185.26</v>
      </c>
      <c r="M3622" s="729">
        <v>370.52</v>
      </c>
      <c r="N3622" s="728">
        <v>2</v>
      </c>
      <c r="O3622" s="813">
        <v>1.5</v>
      </c>
      <c r="P3622" s="729">
        <v>185.26</v>
      </c>
      <c r="Q3622" s="746">
        <v>0.5</v>
      </c>
      <c r="R3622" s="728">
        <v>1</v>
      </c>
      <c r="S3622" s="746">
        <v>0.5</v>
      </c>
      <c r="T3622" s="813">
        <v>0.5</v>
      </c>
      <c r="U3622" s="769">
        <v>0.33333333333333331</v>
      </c>
    </row>
    <row r="3623" spans="1:21" ht="14.4" customHeight="1" x14ac:dyDescent="0.3">
      <c r="A3623" s="727">
        <v>32</v>
      </c>
      <c r="B3623" s="728" t="s">
        <v>2677</v>
      </c>
      <c r="C3623" s="728" t="s">
        <v>2683</v>
      </c>
      <c r="D3623" s="811" t="s">
        <v>5087</v>
      </c>
      <c r="E3623" s="812" t="s">
        <v>2703</v>
      </c>
      <c r="F3623" s="728" t="s">
        <v>2678</v>
      </c>
      <c r="G3623" s="728" t="s">
        <v>2768</v>
      </c>
      <c r="H3623" s="728" t="s">
        <v>568</v>
      </c>
      <c r="I3623" s="728" t="s">
        <v>2838</v>
      </c>
      <c r="J3623" s="728" t="s">
        <v>934</v>
      </c>
      <c r="K3623" s="728" t="s">
        <v>2839</v>
      </c>
      <c r="L3623" s="729">
        <v>103.67</v>
      </c>
      <c r="M3623" s="729">
        <v>311.01</v>
      </c>
      <c r="N3623" s="728">
        <v>3</v>
      </c>
      <c r="O3623" s="813">
        <v>2</v>
      </c>
      <c r="P3623" s="729">
        <v>207.34</v>
      </c>
      <c r="Q3623" s="746">
        <v>0.66666666666666674</v>
      </c>
      <c r="R3623" s="728">
        <v>2</v>
      </c>
      <c r="S3623" s="746">
        <v>0.66666666666666663</v>
      </c>
      <c r="T3623" s="813">
        <v>1.5</v>
      </c>
      <c r="U3623" s="769">
        <v>0.75</v>
      </c>
    </row>
    <row r="3624" spans="1:21" ht="14.4" customHeight="1" x14ac:dyDescent="0.3">
      <c r="A3624" s="727">
        <v>32</v>
      </c>
      <c r="B3624" s="728" t="s">
        <v>2677</v>
      </c>
      <c r="C3624" s="728" t="s">
        <v>2683</v>
      </c>
      <c r="D3624" s="811" t="s">
        <v>5087</v>
      </c>
      <c r="E3624" s="812" t="s">
        <v>2703</v>
      </c>
      <c r="F3624" s="728" t="s">
        <v>2678</v>
      </c>
      <c r="G3624" s="728" t="s">
        <v>2980</v>
      </c>
      <c r="H3624" s="728" t="s">
        <v>661</v>
      </c>
      <c r="I3624" s="728" t="s">
        <v>2981</v>
      </c>
      <c r="J3624" s="728" t="s">
        <v>2982</v>
      </c>
      <c r="K3624" s="728" t="s">
        <v>2983</v>
      </c>
      <c r="L3624" s="729">
        <v>668.54</v>
      </c>
      <c r="M3624" s="729">
        <v>1337.08</v>
      </c>
      <c r="N3624" s="728">
        <v>2</v>
      </c>
      <c r="O3624" s="813">
        <v>2</v>
      </c>
      <c r="P3624" s="729">
        <v>1337.08</v>
      </c>
      <c r="Q3624" s="746">
        <v>1</v>
      </c>
      <c r="R3624" s="728">
        <v>2</v>
      </c>
      <c r="S3624" s="746">
        <v>1</v>
      </c>
      <c r="T3624" s="813">
        <v>2</v>
      </c>
      <c r="U3624" s="769">
        <v>1</v>
      </c>
    </row>
    <row r="3625" spans="1:21" ht="14.4" customHeight="1" x14ac:dyDescent="0.3">
      <c r="A3625" s="727">
        <v>32</v>
      </c>
      <c r="B3625" s="728" t="s">
        <v>2677</v>
      </c>
      <c r="C3625" s="728" t="s">
        <v>2683</v>
      </c>
      <c r="D3625" s="811" t="s">
        <v>5087</v>
      </c>
      <c r="E3625" s="812" t="s">
        <v>2703</v>
      </c>
      <c r="F3625" s="728" t="s">
        <v>2678</v>
      </c>
      <c r="G3625" s="728" t="s">
        <v>3155</v>
      </c>
      <c r="H3625" s="728" t="s">
        <v>568</v>
      </c>
      <c r="I3625" s="728" t="s">
        <v>3156</v>
      </c>
      <c r="J3625" s="728" t="s">
        <v>3157</v>
      </c>
      <c r="K3625" s="728" t="s">
        <v>3158</v>
      </c>
      <c r="L3625" s="729">
        <v>0</v>
      </c>
      <c r="M3625" s="729">
        <v>0</v>
      </c>
      <c r="N3625" s="728">
        <v>2</v>
      </c>
      <c r="O3625" s="813">
        <v>1.5</v>
      </c>
      <c r="P3625" s="729"/>
      <c r="Q3625" s="746"/>
      <c r="R3625" s="728"/>
      <c r="S3625" s="746">
        <v>0</v>
      </c>
      <c r="T3625" s="813"/>
      <c r="U3625" s="769">
        <v>0</v>
      </c>
    </row>
    <row r="3626" spans="1:21" ht="14.4" customHeight="1" x14ac:dyDescent="0.3">
      <c r="A3626" s="727">
        <v>32</v>
      </c>
      <c r="B3626" s="728" t="s">
        <v>2677</v>
      </c>
      <c r="C3626" s="728" t="s">
        <v>2683</v>
      </c>
      <c r="D3626" s="811" t="s">
        <v>5087</v>
      </c>
      <c r="E3626" s="812" t="s">
        <v>2703</v>
      </c>
      <c r="F3626" s="728" t="s">
        <v>2678</v>
      </c>
      <c r="G3626" s="728" t="s">
        <v>5058</v>
      </c>
      <c r="H3626" s="728" t="s">
        <v>568</v>
      </c>
      <c r="I3626" s="728" t="s">
        <v>5059</v>
      </c>
      <c r="J3626" s="728" t="s">
        <v>1128</v>
      </c>
      <c r="K3626" s="728" t="s">
        <v>5060</v>
      </c>
      <c r="L3626" s="729">
        <v>0</v>
      </c>
      <c r="M3626" s="729">
        <v>0</v>
      </c>
      <c r="N3626" s="728">
        <v>1</v>
      </c>
      <c r="O3626" s="813">
        <v>1</v>
      </c>
      <c r="P3626" s="729">
        <v>0</v>
      </c>
      <c r="Q3626" s="746"/>
      <c r="R3626" s="728">
        <v>1</v>
      </c>
      <c r="S3626" s="746">
        <v>1</v>
      </c>
      <c r="T3626" s="813">
        <v>1</v>
      </c>
      <c r="U3626" s="769">
        <v>1</v>
      </c>
    </row>
    <row r="3627" spans="1:21" ht="14.4" customHeight="1" x14ac:dyDescent="0.3">
      <c r="A3627" s="727">
        <v>32</v>
      </c>
      <c r="B3627" s="728" t="s">
        <v>2677</v>
      </c>
      <c r="C3627" s="728" t="s">
        <v>2683</v>
      </c>
      <c r="D3627" s="811" t="s">
        <v>5087</v>
      </c>
      <c r="E3627" s="812" t="s">
        <v>2703</v>
      </c>
      <c r="F3627" s="728" t="s">
        <v>2678</v>
      </c>
      <c r="G3627" s="728" t="s">
        <v>5058</v>
      </c>
      <c r="H3627" s="728" t="s">
        <v>568</v>
      </c>
      <c r="I3627" s="728" t="s">
        <v>5061</v>
      </c>
      <c r="J3627" s="728" t="s">
        <v>5062</v>
      </c>
      <c r="K3627" s="728" t="s">
        <v>5063</v>
      </c>
      <c r="L3627" s="729">
        <v>0</v>
      </c>
      <c r="M3627" s="729">
        <v>0</v>
      </c>
      <c r="N3627" s="728">
        <v>1</v>
      </c>
      <c r="O3627" s="813">
        <v>1</v>
      </c>
      <c r="P3627" s="729">
        <v>0</v>
      </c>
      <c r="Q3627" s="746"/>
      <c r="R3627" s="728">
        <v>1</v>
      </c>
      <c r="S3627" s="746">
        <v>1</v>
      </c>
      <c r="T3627" s="813">
        <v>1</v>
      </c>
      <c r="U3627" s="769">
        <v>1</v>
      </c>
    </row>
    <row r="3628" spans="1:21" ht="14.4" customHeight="1" x14ac:dyDescent="0.3">
      <c r="A3628" s="727">
        <v>32</v>
      </c>
      <c r="B3628" s="728" t="s">
        <v>2677</v>
      </c>
      <c r="C3628" s="728" t="s">
        <v>2683</v>
      </c>
      <c r="D3628" s="811" t="s">
        <v>5087</v>
      </c>
      <c r="E3628" s="812" t="s">
        <v>2703</v>
      </c>
      <c r="F3628" s="728" t="s">
        <v>2678</v>
      </c>
      <c r="G3628" s="728" t="s">
        <v>2771</v>
      </c>
      <c r="H3628" s="728" t="s">
        <v>661</v>
      </c>
      <c r="I3628" s="728" t="s">
        <v>2840</v>
      </c>
      <c r="J3628" s="728" t="s">
        <v>2105</v>
      </c>
      <c r="K3628" s="728" t="s">
        <v>2108</v>
      </c>
      <c r="L3628" s="729">
        <v>115.18</v>
      </c>
      <c r="M3628" s="729">
        <v>115.18</v>
      </c>
      <c r="N3628" s="728">
        <v>1</v>
      </c>
      <c r="O3628" s="813">
        <v>0.5</v>
      </c>
      <c r="P3628" s="729">
        <v>115.18</v>
      </c>
      <c r="Q3628" s="746">
        <v>1</v>
      </c>
      <c r="R3628" s="728">
        <v>1</v>
      </c>
      <c r="S3628" s="746">
        <v>1</v>
      </c>
      <c r="T3628" s="813">
        <v>0.5</v>
      </c>
      <c r="U3628" s="769">
        <v>1</v>
      </c>
    </row>
    <row r="3629" spans="1:21" ht="14.4" customHeight="1" x14ac:dyDescent="0.3">
      <c r="A3629" s="727">
        <v>32</v>
      </c>
      <c r="B3629" s="728" t="s">
        <v>2677</v>
      </c>
      <c r="C3629" s="728" t="s">
        <v>2683</v>
      </c>
      <c r="D3629" s="811" t="s">
        <v>5087</v>
      </c>
      <c r="E3629" s="812" t="s">
        <v>2703</v>
      </c>
      <c r="F3629" s="728" t="s">
        <v>2678</v>
      </c>
      <c r="G3629" s="728" t="s">
        <v>2771</v>
      </c>
      <c r="H3629" s="728" t="s">
        <v>661</v>
      </c>
      <c r="I3629" s="728" t="s">
        <v>3022</v>
      </c>
      <c r="J3629" s="728" t="s">
        <v>2105</v>
      </c>
      <c r="K3629" s="728" t="s">
        <v>2844</v>
      </c>
      <c r="L3629" s="729">
        <v>28.81</v>
      </c>
      <c r="M3629" s="729">
        <v>28.81</v>
      </c>
      <c r="N3629" s="728">
        <v>1</v>
      </c>
      <c r="O3629" s="813">
        <v>0.5</v>
      </c>
      <c r="P3629" s="729"/>
      <c r="Q3629" s="746">
        <v>0</v>
      </c>
      <c r="R3629" s="728"/>
      <c r="S3629" s="746">
        <v>0</v>
      </c>
      <c r="T3629" s="813"/>
      <c r="U3629" s="769">
        <v>0</v>
      </c>
    </row>
    <row r="3630" spans="1:21" ht="14.4" customHeight="1" x14ac:dyDescent="0.3">
      <c r="A3630" s="727">
        <v>32</v>
      </c>
      <c r="B3630" s="728" t="s">
        <v>2677</v>
      </c>
      <c r="C3630" s="728" t="s">
        <v>2683</v>
      </c>
      <c r="D3630" s="811" t="s">
        <v>5087</v>
      </c>
      <c r="E3630" s="812" t="s">
        <v>2703</v>
      </c>
      <c r="F3630" s="728" t="s">
        <v>2678</v>
      </c>
      <c r="G3630" s="728" t="s">
        <v>2771</v>
      </c>
      <c r="H3630" s="728" t="s">
        <v>661</v>
      </c>
      <c r="I3630" s="728" t="s">
        <v>2920</v>
      </c>
      <c r="J3630" s="728" t="s">
        <v>2105</v>
      </c>
      <c r="K3630" s="728" t="s">
        <v>2921</v>
      </c>
      <c r="L3630" s="729">
        <v>0</v>
      </c>
      <c r="M3630" s="729">
        <v>0</v>
      </c>
      <c r="N3630" s="728">
        <v>1</v>
      </c>
      <c r="O3630" s="813">
        <v>1</v>
      </c>
      <c r="P3630" s="729"/>
      <c r="Q3630" s="746"/>
      <c r="R3630" s="728"/>
      <c r="S3630" s="746">
        <v>0</v>
      </c>
      <c r="T3630" s="813"/>
      <c r="U3630" s="769">
        <v>0</v>
      </c>
    </row>
    <row r="3631" spans="1:21" ht="14.4" customHeight="1" x14ac:dyDescent="0.3">
      <c r="A3631" s="727">
        <v>32</v>
      </c>
      <c r="B3631" s="728" t="s">
        <v>2677</v>
      </c>
      <c r="C3631" s="728" t="s">
        <v>2683</v>
      </c>
      <c r="D3631" s="811" t="s">
        <v>5087</v>
      </c>
      <c r="E3631" s="812" t="s">
        <v>2703</v>
      </c>
      <c r="F3631" s="728" t="s">
        <v>2678</v>
      </c>
      <c r="G3631" s="728" t="s">
        <v>3085</v>
      </c>
      <c r="H3631" s="728" t="s">
        <v>568</v>
      </c>
      <c r="I3631" s="728" t="s">
        <v>3546</v>
      </c>
      <c r="J3631" s="728" t="s">
        <v>3547</v>
      </c>
      <c r="K3631" s="728" t="s">
        <v>3548</v>
      </c>
      <c r="L3631" s="729">
        <v>173.31</v>
      </c>
      <c r="M3631" s="729">
        <v>173.31</v>
      </c>
      <c r="N3631" s="728">
        <v>1</v>
      </c>
      <c r="O3631" s="813">
        <v>0.5</v>
      </c>
      <c r="P3631" s="729">
        <v>173.31</v>
      </c>
      <c r="Q3631" s="746">
        <v>1</v>
      </c>
      <c r="R3631" s="728">
        <v>1</v>
      </c>
      <c r="S3631" s="746">
        <v>1</v>
      </c>
      <c r="T3631" s="813">
        <v>0.5</v>
      </c>
      <c r="U3631" s="769">
        <v>1</v>
      </c>
    </row>
    <row r="3632" spans="1:21" ht="14.4" customHeight="1" x14ac:dyDescent="0.3">
      <c r="A3632" s="727">
        <v>32</v>
      </c>
      <c r="B3632" s="728" t="s">
        <v>2677</v>
      </c>
      <c r="C3632" s="728" t="s">
        <v>2683</v>
      </c>
      <c r="D3632" s="811" t="s">
        <v>5087</v>
      </c>
      <c r="E3632" s="812" t="s">
        <v>2703</v>
      </c>
      <c r="F3632" s="728" t="s">
        <v>2678</v>
      </c>
      <c r="G3632" s="728" t="s">
        <v>2773</v>
      </c>
      <c r="H3632" s="728" t="s">
        <v>568</v>
      </c>
      <c r="I3632" s="728" t="s">
        <v>2855</v>
      </c>
      <c r="J3632" s="728" t="s">
        <v>2856</v>
      </c>
      <c r="K3632" s="728" t="s">
        <v>2857</v>
      </c>
      <c r="L3632" s="729">
        <v>21.92</v>
      </c>
      <c r="M3632" s="729">
        <v>65.760000000000005</v>
      </c>
      <c r="N3632" s="728">
        <v>3</v>
      </c>
      <c r="O3632" s="813">
        <v>1.5</v>
      </c>
      <c r="P3632" s="729"/>
      <c r="Q3632" s="746">
        <v>0</v>
      </c>
      <c r="R3632" s="728"/>
      <c r="S3632" s="746">
        <v>0</v>
      </c>
      <c r="T3632" s="813"/>
      <c r="U3632" s="769">
        <v>0</v>
      </c>
    </row>
    <row r="3633" spans="1:21" ht="14.4" customHeight="1" x14ac:dyDescent="0.3">
      <c r="A3633" s="727">
        <v>32</v>
      </c>
      <c r="B3633" s="728" t="s">
        <v>2677</v>
      </c>
      <c r="C3633" s="728" t="s">
        <v>2683</v>
      </c>
      <c r="D3633" s="811" t="s">
        <v>5087</v>
      </c>
      <c r="E3633" s="812" t="s">
        <v>2703</v>
      </c>
      <c r="F3633" s="728" t="s">
        <v>2678</v>
      </c>
      <c r="G3633" s="728" t="s">
        <v>2773</v>
      </c>
      <c r="H3633" s="728" t="s">
        <v>568</v>
      </c>
      <c r="I3633" s="728" t="s">
        <v>2774</v>
      </c>
      <c r="J3633" s="728" t="s">
        <v>2775</v>
      </c>
      <c r="K3633" s="728" t="s">
        <v>2776</v>
      </c>
      <c r="L3633" s="729">
        <v>99.11</v>
      </c>
      <c r="M3633" s="729">
        <v>693.77</v>
      </c>
      <c r="N3633" s="728">
        <v>7</v>
      </c>
      <c r="O3633" s="813">
        <v>4.5</v>
      </c>
      <c r="P3633" s="729">
        <v>693.77</v>
      </c>
      <c r="Q3633" s="746">
        <v>1</v>
      </c>
      <c r="R3633" s="728">
        <v>7</v>
      </c>
      <c r="S3633" s="746">
        <v>1</v>
      </c>
      <c r="T3633" s="813">
        <v>4.5</v>
      </c>
      <c r="U3633" s="769">
        <v>1</v>
      </c>
    </row>
    <row r="3634" spans="1:21" ht="14.4" customHeight="1" x14ac:dyDescent="0.3">
      <c r="A3634" s="727">
        <v>32</v>
      </c>
      <c r="B3634" s="728" t="s">
        <v>2677</v>
      </c>
      <c r="C3634" s="728" t="s">
        <v>2683</v>
      </c>
      <c r="D3634" s="811" t="s">
        <v>5087</v>
      </c>
      <c r="E3634" s="812" t="s">
        <v>2703</v>
      </c>
      <c r="F3634" s="728" t="s">
        <v>2678</v>
      </c>
      <c r="G3634" s="728" t="s">
        <v>2773</v>
      </c>
      <c r="H3634" s="728" t="s">
        <v>568</v>
      </c>
      <c r="I3634" s="728" t="s">
        <v>2774</v>
      </c>
      <c r="J3634" s="728" t="s">
        <v>2775</v>
      </c>
      <c r="K3634" s="728" t="s">
        <v>2776</v>
      </c>
      <c r="L3634" s="729">
        <v>87.67</v>
      </c>
      <c r="M3634" s="729">
        <v>1139.71</v>
      </c>
      <c r="N3634" s="728">
        <v>13</v>
      </c>
      <c r="O3634" s="813">
        <v>6.5</v>
      </c>
      <c r="P3634" s="729">
        <v>789.03</v>
      </c>
      <c r="Q3634" s="746">
        <v>0.69230769230769229</v>
      </c>
      <c r="R3634" s="728">
        <v>9</v>
      </c>
      <c r="S3634" s="746">
        <v>0.69230769230769229</v>
      </c>
      <c r="T3634" s="813">
        <v>4.5</v>
      </c>
      <c r="U3634" s="769">
        <v>0.69230769230769229</v>
      </c>
    </row>
    <row r="3635" spans="1:21" ht="14.4" customHeight="1" x14ac:dyDescent="0.3">
      <c r="A3635" s="727">
        <v>32</v>
      </c>
      <c r="B3635" s="728" t="s">
        <v>2677</v>
      </c>
      <c r="C3635" s="728" t="s">
        <v>2683</v>
      </c>
      <c r="D3635" s="811" t="s">
        <v>5087</v>
      </c>
      <c r="E3635" s="812" t="s">
        <v>2703</v>
      </c>
      <c r="F3635" s="728" t="s">
        <v>2678</v>
      </c>
      <c r="G3635" s="728" t="s">
        <v>3162</v>
      </c>
      <c r="H3635" s="728" t="s">
        <v>568</v>
      </c>
      <c r="I3635" s="728" t="s">
        <v>3163</v>
      </c>
      <c r="J3635" s="728" t="s">
        <v>3164</v>
      </c>
      <c r="K3635" s="728" t="s">
        <v>2776</v>
      </c>
      <c r="L3635" s="729">
        <v>0</v>
      </c>
      <c r="M3635" s="729">
        <v>0</v>
      </c>
      <c r="N3635" s="728">
        <v>1</v>
      </c>
      <c r="O3635" s="813">
        <v>0.5</v>
      </c>
      <c r="P3635" s="729"/>
      <c r="Q3635" s="746"/>
      <c r="R3635" s="728"/>
      <c r="S3635" s="746">
        <v>0</v>
      </c>
      <c r="T3635" s="813"/>
      <c r="U3635" s="769">
        <v>0</v>
      </c>
    </row>
    <row r="3636" spans="1:21" ht="14.4" customHeight="1" x14ac:dyDescent="0.3">
      <c r="A3636" s="727">
        <v>32</v>
      </c>
      <c r="B3636" s="728" t="s">
        <v>2677</v>
      </c>
      <c r="C3636" s="728" t="s">
        <v>2683</v>
      </c>
      <c r="D3636" s="811" t="s">
        <v>5087</v>
      </c>
      <c r="E3636" s="812" t="s">
        <v>2703</v>
      </c>
      <c r="F3636" s="728" t="s">
        <v>2678</v>
      </c>
      <c r="G3636" s="728" t="s">
        <v>3560</v>
      </c>
      <c r="H3636" s="728" t="s">
        <v>568</v>
      </c>
      <c r="I3636" s="728" t="s">
        <v>4568</v>
      </c>
      <c r="J3636" s="728" t="s">
        <v>3562</v>
      </c>
      <c r="K3636" s="728" t="s">
        <v>4569</v>
      </c>
      <c r="L3636" s="729">
        <v>1982.3</v>
      </c>
      <c r="M3636" s="729">
        <v>1982.3</v>
      </c>
      <c r="N3636" s="728">
        <v>1</v>
      </c>
      <c r="O3636" s="813">
        <v>0.5</v>
      </c>
      <c r="P3636" s="729">
        <v>1982.3</v>
      </c>
      <c r="Q3636" s="746">
        <v>1</v>
      </c>
      <c r="R3636" s="728">
        <v>1</v>
      </c>
      <c r="S3636" s="746">
        <v>1</v>
      </c>
      <c r="T3636" s="813">
        <v>0.5</v>
      </c>
      <c r="U3636" s="769">
        <v>1</v>
      </c>
    </row>
    <row r="3637" spans="1:21" ht="14.4" customHeight="1" x14ac:dyDescent="0.3">
      <c r="A3637" s="727">
        <v>32</v>
      </c>
      <c r="B3637" s="728" t="s">
        <v>2677</v>
      </c>
      <c r="C3637" s="728" t="s">
        <v>2683</v>
      </c>
      <c r="D3637" s="811" t="s">
        <v>5087</v>
      </c>
      <c r="E3637" s="812" t="s">
        <v>2703</v>
      </c>
      <c r="F3637" s="728" t="s">
        <v>2678</v>
      </c>
      <c r="G3637" s="728" t="s">
        <v>3560</v>
      </c>
      <c r="H3637" s="728" t="s">
        <v>568</v>
      </c>
      <c r="I3637" s="728" t="s">
        <v>5064</v>
      </c>
      <c r="J3637" s="728" t="s">
        <v>3562</v>
      </c>
      <c r="K3637" s="728" t="s">
        <v>5065</v>
      </c>
      <c r="L3637" s="729">
        <v>0</v>
      </c>
      <c r="M3637" s="729">
        <v>0</v>
      </c>
      <c r="N3637" s="728">
        <v>1</v>
      </c>
      <c r="O3637" s="813">
        <v>0.5</v>
      </c>
      <c r="P3637" s="729"/>
      <c r="Q3637" s="746"/>
      <c r="R3637" s="728"/>
      <c r="S3637" s="746">
        <v>0</v>
      </c>
      <c r="T3637" s="813"/>
      <c r="U3637" s="769">
        <v>0</v>
      </c>
    </row>
    <row r="3638" spans="1:21" ht="14.4" customHeight="1" x14ac:dyDescent="0.3">
      <c r="A3638" s="727">
        <v>32</v>
      </c>
      <c r="B3638" s="728" t="s">
        <v>2677</v>
      </c>
      <c r="C3638" s="728" t="s">
        <v>2683</v>
      </c>
      <c r="D3638" s="811" t="s">
        <v>5087</v>
      </c>
      <c r="E3638" s="812" t="s">
        <v>2703</v>
      </c>
      <c r="F3638" s="728" t="s">
        <v>2678</v>
      </c>
      <c r="G3638" s="728" t="s">
        <v>3560</v>
      </c>
      <c r="H3638" s="728" t="s">
        <v>568</v>
      </c>
      <c r="I3638" s="728" t="s">
        <v>5066</v>
      </c>
      <c r="J3638" s="728" t="s">
        <v>3562</v>
      </c>
      <c r="K3638" s="728" t="s">
        <v>5067</v>
      </c>
      <c r="L3638" s="729">
        <v>4625.3500000000004</v>
      </c>
      <c r="M3638" s="729">
        <v>4625.3500000000004</v>
      </c>
      <c r="N3638" s="728">
        <v>1</v>
      </c>
      <c r="O3638" s="813">
        <v>1</v>
      </c>
      <c r="P3638" s="729">
        <v>4625.3500000000004</v>
      </c>
      <c r="Q3638" s="746">
        <v>1</v>
      </c>
      <c r="R3638" s="728">
        <v>1</v>
      </c>
      <c r="S3638" s="746">
        <v>1</v>
      </c>
      <c r="T3638" s="813">
        <v>1</v>
      </c>
      <c r="U3638" s="769">
        <v>1</v>
      </c>
    </row>
    <row r="3639" spans="1:21" ht="14.4" customHeight="1" x14ac:dyDescent="0.3">
      <c r="A3639" s="727">
        <v>32</v>
      </c>
      <c r="B3639" s="728" t="s">
        <v>2677</v>
      </c>
      <c r="C3639" s="728" t="s">
        <v>2683</v>
      </c>
      <c r="D3639" s="811" t="s">
        <v>5087</v>
      </c>
      <c r="E3639" s="812" t="s">
        <v>2703</v>
      </c>
      <c r="F3639" s="728" t="s">
        <v>2678</v>
      </c>
      <c r="G3639" s="728" t="s">
        <v>2862</v>
      </c>
      <c r="H3639" s="728" t="s">
        <v>568</v>
      </c>
      <c r="I3639" s="728" t="s">
        <v>3237</v>
      </c>
      <c r="J3639" s="728" t="s">
        <v>2864</v>
      </c>
      <c r="K3639" s="728" t="s">
        <v>3238</v>
      </c>
      <c r="L3639" s="729">
        <v>128.69999999999999</v>
      </c>
      <c r="M3639" s="729">
        <v>386.09999999999997</v>
      </c>
      <c r="N3639" s="728">
        <v>3</v>
      </c>
      <c r="O3639" s="813">
        <v>2</v>
      </c>
      <c r="P3639" s="729">
        <v>257.39999999999998</v>
      </c>
      <c r="Q3639" s="746">
        <v>0.66666666666666663</v>
      </c>
      <c r="R3639" s="728">
        <v>2</v>
      </c>
      <c r="S3639" s="746">
        <v>0.66666666666666663</v>
      </c>
      <c r="T3639" s="813">
        <v>1.5</v>
      </c>
      <c r="U3639" s="769">
        <v>0.75</v>
      </c>
    </row>
    <row r="3640" spans="1:21" ht="14.4" customHeight="1" x14ac:dyDescent="0.3">
      <c r="A3640" s="727">
        <v>32</v>
      </c>
      <c r="B3640" s="728" t="s">
        <v>2677</v>
      </c>
      <c r="C3640" s="728" t="s">
        <v>2683</v>
      </c>
      <c r="D3640" s="811" t="s">
        <v>5087</v>
      </c>
      <c r="E3640" s="812" t="s">
        <v>2703</v>
      </c>
      <c r="F3640" s="728" t="s">
        <v>2678</v>
      </c>
      <c r="G3640" s="728" t="s">
        <v>2862</v>
      </c>
      <c r="H3640" s="728" t="s">
        <v>568</v>
      </c>
      <c r="I3640" s="728" t="s">
        <v>2863</v>
      </c>
      <c r="J3640" s="728" t="s">
        <v>2864</v>
      </c>
      <c r="K3640" s="728" t="s">
        <v>2865</v>
      </c>
      <c r="L3640" s="729">
        <v>181.04</v>
      </c>
      <c r="M3640" s="729">
        <v>181.04</v>
      </c>
      <c r="N3640" s="728">
        <v>1</v>
      </c>
      <c r="O3640" s="813">
        <v>1</v>
      </c>
      <c r="P3640" s="729"/>
      <c r="Q3640" s="746">
        <v>0</v>
      </c>
      <c r="R3640" s="728"/>
      <c r="S3640" s="746">
        <v>0</v>
      </c>
      <c r="T3640" s="813"/>
      <c r="U3640" s="769">
        <v>0</v>
      </c>
    </row>
    <row r="3641" spans="1:21" ht="14.4" customHeight="1" x14ac:dyDescent="0.3">
      <c r="A3641" s="727">
        <v>32</v>
      </c>
      <c r="B3641" s="728" t="s">
        <v>2677</v>
      </c>
      <c r="C3641" s="728" t="s">
        <v>2683</v>
      </c>
      <c r="D3641" s="811" t="s">
        <v>5087</v>
      </c>
      <c r="E3641" s="812" t="s">
        <v>2703</v>
      </c>
      <c r="F3641" s="728" t="s">
        <v>2678</v>
      </c>
      <c r="G3641" s="728" t="s">
        <v>2862</v>
      </c>
      <c r="H3641" s="728" t="s">
        <v>568</v>
      </c>
      <c r="I3641" s="728" t="s">
        <v>3376</v>
      </c>
      <c r="J3641" s="728" t="s">
        <v>3377</v>
      </c>
      <c r="K3641" s="728" t="s">
        <v>3378</v>
      </c>
      <c r="L3641" s="729">
        <v>59.53</v>
      </c>
      <c r="M3641" s="729">
        <v>119.06</v>
      </c>
      <c r="N3641" s="728">
        <v>2</v>
      </c>
      <c r="O3641" s="813">
        <v>1</v>
      </c>
      <c r="P3641" s="729">
        <v>119.06</v>
      </c>
      <c r="Q3641" s="746">
        <v>1</v>
      </c>
      <c r="R3641" s="728">
        <v>2</v>
      </c>
      <c r="S3641" s="746">
        <v>1</v>
      </c>
      <c r="T3641" s="813">
        <v>1</v>
      </c>
      <c r="U3641" s="769">
        <v>1</v>
      </c>
    </row>
    <row r="3642" spans="1:21" ht="14.4" customHeight="1" x14ac:dyDescent="0.3">
      <c r="A3642" s="727">
        <v>32</v>
      </c>
      <c r="B3642" s="728" t="s">
        <v>2677</v>
      </c>
      <c r="C3642" s="728" t="s">
        <v>2683</v>
      </c>
      <c r="D3642" s="811" t="s">
        <v>5087</v>
      </c>
      <c r="E3642" s="812" t="s">
        <v>2703</v>
      </c>
      <c r="F3642" s="728" t="s">
        <v>2678</v>
      </c>
      <c r="G3642" s="728" t="s">
        <v>2862</v>
      </c>
      <c r="H3642" s="728" t="s">
        <v>568</v>
      </c>
      <c r="I3642" s="728" t="s">
        <v>3099</v>
      </c>
      <c r="J3642" s="728" t="s">
        <v>2864</v>
      </c>
      <c r="K3642" s="728" t="s">
        <v>3028</v>
      </c>
      <c r="L3642" s="729">
        <v>0</v>
      </c>
      <c r="M3642" s="729">
        <v>0</v>
      </c>
      <c r="N3642" s="728">
        <v>1</v>
      </c>
      <c r="O3642" s="813">
        <v>0.5</v>
      </c>
      <c r="P3642" s="729"/>
      <c r="Q3642" s="746"/>
      <c r="R3642" s="728"/>
      <c r="S3642" s="746">
        <v>0</v>
      </c>
      <c r="T3642" s="813"/>
      <c r="U3642" s="769">
        <v>0</v>
      </c>
    </row>
    <row r="3643" spans="1:21" ht="14.4" customHeight="1" x14ac:dyDescent="0.3">
      <c r="A3643" s="727">
        <v>32</v>
      </c>
      <c r="B3643" s="728" t="s">
        <v>2677</v>
      </c>
      <c r="C3643" s="728" t="s">
        <v>2683</v>
      </c>
      <c r="D3643" s="811" t="s">
        <v>5087</v>
      </c>
      <c r="E3643" s="812" t="s">
        <v>2703</v>
      </c>
      <c r="F3643" s="728" t="s">
        <v>2678</v>
      </c>
      <c r="G3643" s="728" t="s">
        <v>2862</v>
      </c>
      <c r="H3643" s="728" t="s">
        <v>568</v>
      </c>
      <c r="I3643" s="728" t="s">
        <v>3027</v>
      </c>
      <c r="J3643" s="728" t="s">
        <v>2864</v>
      </c>
      <c r="K3643" s="728" t="s">
        <v>3028</v>
      </c>
      <c r="L3643" s="729">
        <v>0</v>
      </c>
      <c r="M3643" s="729">
        <v>0</v>
      </c>
      <c r="N3643" s="728">
        <v>1</v>
      </c>
      <c r="O3643" s="813">
        <v>1</v>
      </c>
      <c r="P3643" s="729"/>
      <c r="Q3643" s="746"/>
      <c r="R3643" s="728"/>
      <c r="S3643" s="746">
        <v>0</v>
      </c>
      <c r="T3643" s="813"/>
      <c r="U3643" s="769">
        <v>0</v>
      </c>
    </row>
    <row r="3644" spans="1:21" ht="14.4" customHeight="1" x14ac:dyDescent="0.3">
      <c r="A3644" s="727">
        <v>32</v>
      </c>
      <c r="B3644" s="728" t="s">
        <v>2677</v>
      </c>
      <c r="C3644" s="728" t="s">
        <v>2683</v>
      </c>
      <c r="D3644" s="811" t="s">
        <v>5087</v>
      </c>
      <c r="E3644" s="812" t="s">
        <v>2703</v>
      </c>
      <c r="F3644" s="728" t="s">
        <v>2678</v>
      </c>
      <c r="G3644" s="728" t="s">
        <v>2862</v>
      </c>
      <c r="H3644" s="728" t="s">
        <v>568</v>
      </c>
      <c r="I3644" s="728" t="s">
        <v>3027</v>
      </c>
      <c r="J3644" s="728" t="s">
        <v>2864</v>
      </c>
      <c r="K3644" s="728" t="s">
        <v>3028</v>
      </c>
      <c r="L3644" s="729">
        <v>90.53</v>
      </c>
      <c r="M3644" s="729">
        <v>90.53</v>
      </c>
      <c r="N3644" s="728">
        <v>1</v>
      </c>
      <c r="O3644" s="813">
        <v>0.5</v>
      </c>
      <c r="P3644" s="729"/>
      <c r="Q3644" s="746">
        <v>0</v>
      </c>
      <c r="R3644" s="728"/>
      <c r="S3644" s="746">
        <v>0</v>
      </c>
      <c r="T3644" s="813"/>
      <c r="U3644" s="769">
        <v>0</v>
      </c>
    </row>
    <row r="3645" spans="1:21" ht="14.4" customHeight="1" x14ac:dyDescent="0.3">
      <c r="A3645" s="727">
        <v>32</v>
      </c>
      <c r="B3645" s="728" t="s">
        <v>2677</v>
      </c>
      <c r="C3645" s="728" t="s">
        <v>2683</v>
      </c>
      <c r="D3645" s="811" t="s">
        <v>5087</v>
      </c>
      <c r="E3645" s="812" t="s">
        <v>2703</v>
      </c>
      <c r="F3645" s="728" t="s">
        <v>2678</v>
      </c>
      <c r="G3645" s="728" t="s">
        <v>2930</v>
      </c>
      <c r="H3645" s="728" t="s">
        <v>661</v>
      </c>
      <c r="I3645" s="728" t="s">
        <v>2326</v>
      </c>
      <c r="J3645" s="728" t="s">
        <v>2327</v>
      </c>
      <c r="K3645" s="728" t="s">
        <v>2328</v>
      </c>
      <c r="L3645" s="729">
        <v>0</v>
      </c>
      <c r="M3645" s="729">
        <v>0</v>
      </c>
      <c r="N3645" s="728">
        <v>1</v>
      </c>
      <c r="O3645" s="813">
        <v>0.5</v>
      </c>
      <c r="P3645" s="729"/>
      <c r="Q3645" s="746"/>
      <c r="R3645" s="728"/>
      <c r="S3645" s="746">
        <v>0</v>
      </c>
      <c r="T3645" s="813"/>
      <c r="U3645" s="769">
        <v>0</v>
      </c>
    </row>
    <row r="3646" spans="1:21" ht="14.4" customHeight="1" x14ac:dyDescent="0.3">
      <c r="A3646" s="727">
        <v>32</v>
      </c>
      <c r="B3646" s="728" t="s">
        <v>2677</v>
      </c>
      <c r="C3646" s="728" t="s">
        <v>2683</v>
      </c>
      <c r="D3646" s="811" t="s">
        <v>5087</v>
      </c>
      <c r="E3646" s="812" t="s">
        <v>2703</v>
      </c>
      <c r="F3646" s="728" t="s">
        <v>2678</v>
      </c>
      <c r="G3646" s="728" t="s">
        <v>2777</v>
      </c>
      <c r="H3646" s="728" t="s">
        <v>568</v>
      </c>
      <c r="I3646" s="728" t="s">
        <v>2869</v>
      </c>
      <c r="J3646" s="728" t="s">
        <v>722</v>
      </c>
      <c r="K3646" s="728" t="s">
        <v>2870</v>
      </c>
      <c r="L3646" s="729">
        <v>42.54</v>
      </c>
      <c r="M3646" s="729">
        <v>42.54</v>
      </c>
      <c r="N3646" s="728">
        <v>1</v>
      </c>
      <c r="O3646" s="813">
        <v>1</v>
      </c>
      <c r="P3646" s="729">
        <v>42.54</v>
      </c>
      <c r="Q3646" s="746">
        <v>1</v>
      </c>
      <c r="R3646" s="728">
        <v>1</v>
      </c>
      <c r="S3646" s="746">
        <v>1</v>
      </c>
      <c r="T3646" s="813">
        <v>1</v>
      </c>
      <c r="U3646" s="769">
        <v>1</v>
      </c>
    </row>
    <row r="3647" spans="1:21" ht="14.4" customHeight="1" x14ac:dyDescent="0.3">
      <c r="A3647" s="727">
        <v>32</v>
      </c>
      <c r="B3647" s="728" t="s">
        <v>2677</v>
      </c>
      <c r="C3647" s="728" t="s">
        <v>2683</v>
      </c>
      <c r="D3647" s="811" t="s">
        <v>5087</v>
      </c>
      <c r="E3647" s="812" t="s">
        <v>2703</v>
      </c>
      <c r="F3647" s="728" t="s">
        <v>2678</v>
      </c>
      <c r="G3647" s="728" t="s">
        <v>2777</v>
      </c>
      <c r="H3647" s="728" t="s">
        <v>568</v>
      </c>
      <c r="I3647" s="728" t="s">
        <v>2871</v>
      </c>
      <c r="J3647" s="728" t="s">
        <v>722</v>
      </c>
      <c r="K3647" s="728" t="s">
        <v>2872</v>
      </c>
      <c r="L3647" s="729">
        <v>59.56</v>
      </c>
      <c r="M3647" s="729">
        <v>59.56</v>
      </c>
      <c r="N3647" s="728">
        <v>1</v>
      </c>
      <c r="O3647" s="813">
        <v>0.5</v>
      </c>
      <c r="P3647" s="729">
        <v>59.56</v>
      </c>
      <c r="Q3647" s="746">
        <v>1</v>
      </c>
      <c r="R3647" s="728">
        <v>1</v>
      </c>
      <c r="S3647" s="746">
        <v>1</v>
      </c>
      <c r="T3647" s="813">
        <v>0.5</v>
      </c>
      <c r="U3647" s="769">
        <v>1</v>
      </c>
    </row>
    <row r="3648" spans="1:21" ht="14.4" customHeight="1" x14ac:dyDescent="0.3">
      <c r="A3648" s="727">
        <v>32</v>
      </c>
      <c r="B3648" s="728" t="s">
        <v>2677</v>
      </c>
      <c r="C3648" s="728" t="s">
        <v>2683</v>
      </c>
      <c r="D3648" s="811" t="s">
        <v>5087</v>
      </c>
      <c r="E3648" s="812" t="s">
        <v>2703</v>
      </c>
      <c r="F3648" s="728" t="s">
        <v>2678</v>
      </c>
      <c r="G3648" s="728" t="s">
        <v>2873</v>
      </c>
      <c r="H3648" s="728" t="s">
        <v>568</v>
      </c>
      <c r="I3648" s="728" t="s">
        <v>3106</v>
      </c>
      <c r="J3648" s="728" t="s">
        <v>3107</v>
      </c>
      <c r="K3648" s="728" t="s">
        <v>3108</v>
      </c>
      <c r="L3648" s="729">
        <v>31.32</v>
      </c>
      <c r="M3648" s="729">
        <v>31.32</v>
      </c>
      <c r="N3648" s="728">
        <v>1</v>
      </c>
      <c r="O3648" s="813">
        <v>0.5</v>
      </c>
      <c r="P3648" s="729">
        <v>31.32</v>
      </c>
      <c r="Q3648" s="746">
        <v>1</v>
      </c>
      <c r="R3648" s="728">
        <v>1</v>
      </c>
      <c r="S3648" s="746">
        <v>1</v>
      </c>
      <c r="T3648" s="813">
        <v>0.5</v>
      </c>
      <c r="U3648" s="769">
        <v>1</v>
      </c>
    </row>
    <row r="3649" spans="1:21" ht="14.4" customHeight="1" x14ac:dyDescent="0.3">
      <c r="A3649" s="727">
        <v>32</v>
      </c>
      <c r="B3649" s="728" t="s">
        <v>2677</v>
      </c>
      <c r="C3649" s="728" t="s">
        <v>2683</v>
      </c>
      <c r="D3649" s="811" t="s">
        <v>5087</v>
      </c>
      <c r="E3649" s="812" t="s">
        <v>2703</v>
      </c>
      <c r="F3649" s="728" t="s">
        <v>2678</v>
      </c>
      <c r="G3649" s="728" t="s">
        <v>2873</v>
      </c>
      <c r="H3649" s="728" t="s">
        <v>568</v>
      </c>
      <c r="I3649" s="728" t="s">
        <v>4073</v>
      </c>
      <c r="J3649" s="728" t="s">
        <v>2936</v>
      </c>
      <c r="K3649" s="728" t="s">
        <v>3076</v>
      </c>
      <c r="L3649" s="729">
        <v>93.96</v>
      </c>
      <c r="M3649" s="729">
        <v>281.88</v>
      </c>
      <c r="N3649" s="728">
        <v>3</v>
      </c>
      <c r="O3649" s="813">
        <v>0.5</v>
      </c>
      <c r="P3649" s="729">
        <v>281.88</v>
      </c>
      <c r="Q3649" s="746">
        <v>1</v>
      </c>
      <c r="R3649" s="728">
        <v>3</v>
      </c>
      <c r="S3649" s="746">
        <v>1</v>
      </c>
      <c r="T3649" s="813">
        <v>0.5</v>
      </c>
      <c r="U3649" s="769">
        <v>1</v>
      </c>
    </row>
    <row r="3650" spans="1:21" ht="14.4" customHeight="1" x14ac:dyDescent="0.3">
      <c r="A3650" s="727">
        <v>32</v>
      </c>
      <c r="B3650" s="728" t="s">
        <v>2677</v>
      </c>
      <c r="C3650" s="728" t="s">
        <v>2683</v>
      </c>
      <c r="D3650" s="811" t="s">
        <v>5087</v>
      </c>
      <c r="E3650" s="812" t="s">
        <v>2703</v>
      </c>
      <c r="F3650" s="728" t="s">
        <v>2678</v>
      </c>
      <c r="G3650" s="728" t="s">
        <v>3244</v>
      </c>
      <c r="H3650" s="728" t="s">
        <v>568</v>
      </c>
      <c r="I3650" s="728" t="s">
        <v>3245</v>
      </c>
      <c r="J3650" s="728" t="s">
        <v>743</v>
      </c>
      <c r="K3650" s="728" t="s">
        <v>3246</v>
      </c>
      <c r="L3650" s="729">
        <v>271.94</v>
      </c>
      <c r="M3650" s="729">
        <v>271.94</v>
      </c>
      <c r="N3650" s="728">
        <v>1</v>
      </c>
      <c r="O3650" s="813">
        <v>1</v>
      </c>
      <c r="P3650" s="729"/>
      <c r="Q3650" s="746">
        <v>0</v>
      </c>
      <c r="R3650" s="728"/>
      <c r="S3650" s="746">
        <v>0</v>
      </c>
      <c r="T3650" s="813"/>
      <c r="U3650" s="769">
        <v>0</v>
      </c>
    </row>
    <row r="3651" spans="1:21" ht="14.4" customHeight="1" x14ac:dyDescent="0.3">
      <c r="A3651" s="727">
        <v>32</v>
      </c>
      <c r="B3651" s="728" t="s">
        <v>2677</v>
      </c>
      <c r="C3651" s="728" t="s">
        <v>2683</v>
      </c>
      <c r="D3651" s="811" t="s">
        <v>5087</v>
      </c>
      <c r="E3651" s="812" t="s">
        <v>2703</v>
      </c>
      <c r="F3651" s="728" t="s">
        <v>2678</v>
      </c>
      <c r="G3651" s="728" t="s">
        <v>2876</v>
      </c>
      <c r="H3651" s="728" t="s">
        <v>661</v>
      </c>
      <c r="I3651" s="728" t="s">
        <v>2442</v>
      </c>
      <c r="J3651" s="728" t="s">
        <v>2443</v>
      </c>
      <c r="K3651" s="728" t="s">
        <v>2444</v>
      </c>
      <c r="L3651" s="729">
        <v>10325.280000000001</v>
      </c>
      <c r="M3651" s="729">
        <v>30975.840000000004</v>
      </c>
      <c r="N3651" s="728">
        <v>3</v>
      </c>
      <c r="O3651" s="813">
        <v>1</v>
      </c>
      <c r="P3651" s="729"/>
      <c r="Q3651" s="746">
        <v>0</v>
      </c>
      <c r="R3651" s="728"/>
      <c r="S3651" s="746">
        <v>0</v>
      </c>
      <c r="T3651" s="813"/>
      <c r="U3651" s="769">
        <v>0</v>
      </c>
    </row>
    <row r="3652" spans="1:21" ht="14.4" customHeight="1" x14ac:dyDescent="0.3">
      <c r="A3652" s="727">
        <v>32</v>
      </c>
      <c r="B3652" s="728" t="s">
        <v>2677</v>
      </c>
      <c r="C3652" s="728" t="s">
        <v>2683</v>
      </c>
      <c r="D3652" s="811" t="s">
        <v>5087</v>
      </c>
      <c r="E3652" s="812" t="s">
        <v>2703</v>
      </c>
      <c r="F3652" s="728" t="s">
        <v>2678</v>
      </c>
      <c r="G3652" s="728" t="s">
        <v>3251</v>
      </c>
      <c r="H3652" s="728" t="s">
        <v>568</v>
      </c>
      <c r="I3652" s="728" t="s">
        <v>4113</v>
      </c>
      <c r="J3652" s="728" t="s">
        <v>1310</v>
      </c>
      <c r="K3652" s="728" t="s">
        <v>4114</v>
      </c>
      <c r="L3652" s="729">
        <v>0</v>
      </c>
      <c r="M3652" s="729">
        <v>0</v>
      </c>
      <c r="N3652" s="728">
        <v>1</v>
      </c>
      <c r="O3652" s="813">
        <v>1</v>
      </c>
      <c r="P3652" s="729">
        <v>0</v>
      </c>
      <c r="Q3652" s="746"/>
      <c r="R3652" s="728">
        <v>1</v>
      </c>
      <c r="S3652" s="746">
        <v>1</v>
      </c>
      <c r="T3652" s="813">
        <v>1</v>
      </c>
      <c r="U3652" s="769">
        <v>1</v>
      </c>
    </row>
    <row r="3653" spans="1:21" ht="14.4" customHeight="1" x14ac:dyDescent="0.3">
      <c r="A3653" s="727">
        <v>32</v>
      </c>
      <c r="B3653" s="728" t="s">
        <v>2677</v>
      </c>
      <c r="C3653" s="728" t="s">
        <v>2683</v>
      </c>
      <c r="D3653" s="811" t="s">
        <v>5087</v>
      </c>
      <c r="E3653" s="812" t="s">
        <v>2703</v>
      </c>
      <c r="F3653" s="728" t="s">
        <v>2680</v>
      </c>
      <c r="G3653" s="728" t="s">
        <v>3174</v>
      </c>
      <c r="H3653" s="728" t="s">
        <v>568</v>
      </c>
      <c r="I3653" s="728" t="s">
        <v>3175</v>
      </c>
      <c r="J3653" s="728" t="s">
        <v>3176</v>
      </c>
      <c r="K3653" s="728" t="s">
        <v>3177</v>
      </c>
      <c r="L3653" s="729">
        <v>1000</v>
      </c>
      <c r="M3653" s="729">
        <v>3000</v>
      </c>
      <c r="N3653" s="728">
        <v>3</v>
      </c>
      <c r="O3653" s="813">
        <v>3</v>
      </c>
      <c r="P3653" s="729"/>
      <c r="Q3653" s="746">
        <v>0</v>
      </c>
      <c r="R3653" s="728"/>
      <c r="S3653" s="746">
        <v>0</v>
      </c>
      <c r="T3653" s="813"/>
      <c r="U3653" s="769">
        <v>0</v>
      </c>
    </row>
    <row r="3654" spans="1:21" ht="14.4" customHeight="1" x14ac:dyDescent="0.3">
      <c r="A3654" s="727">
        <v>32</v>
      </c>
      <c r="B3654" s="728" t="s">
        <v>2677</v>
      </c>
      <c r="C3654" s="728" t="s">
        <v>2683</v>
      </c>
      <c r="D3654" s="811" t="s">
        <v>5087</v>
      </c>
      <c r="E3654" s="812" t="s">
        <v>2716</v>
      </c>
      <c r="F3654" s="728" t="s">
        <v>2678</v>
      </c>
      <c r="G3654" s="728" t="s">
        <v>2728</v>
      </c>
      <c r="H3654" s="728" t="s">
        <v>568</v>
      </c>
      <c r="I3654" s="728" t="s">
        <v>3436</v>
      </c>
      <c r="J3654" s="728" t="s">
        <v>3435</v>
      </c>
      <c r="K3654" s="728" t="s">
        <v>2761</v>
      </c>
      <c r="L3654" s="729">
        <v>72.55</v>
      </c>
      <c r="M3654" s="729">
        <v>72.55</v>
      </c>
      <c r="N3654" s="728">
        <v>1</v>
      </c>
      <c r="O3654" s="813">
        <v>0.5</v>
      </c>
      <c r="P3654" s="729"/>
      <c r="Q3654" s="746">
        <v>0</v>
      </c>
      <c r="R3654" s="728"/>
      <c r="S3654" s="746">
        <v>0</v>
      </c>
      <c r="T3654" s="813"/>
      <c r="U3654" s="769">
        <v>0</v>
      </c>
    </row>
    <row r="3655" spans="1:21" ht="14.4" customHeight="1" x14ac:dyDescent="0.3">
      <c r="A3655" s="727">
        <v>32</v>
      </c>
      <c r="B3655" s="728" t="s">
        <v>2677</v>
      </c>
      <c r="C3655" s="728" t="s">
        <v>2683</v>
      </c>
      <c r="D3655" s="811" t="s">
        <v>5087</v>
      </c>
      <c r="E3655" s="812" t="s">
        <v>2716</v>
      </c>
      <c r="F3655" s="728" t="s">
        <v>2678</v>
      </c>
      <c r="G3655" s="728" t="s">
        <v>2728</v>
      </c>
      <c r="H3655" s="728" t="s">
        <v>568</v>
      </c>
      <c r="I3655" s="728" t="s">
        <v>2302</v>
      </c>
      <c r="J3655" s="728" t="s">
        <v>1100</v>
      </c>
      <c r="K3655" s="728" t="s">
        <v>2303</v>
      </c>
      <c r="L3655" s="729">
        <v>36.270000000000003</v>
      </c>
      <c r="M3655" s="729">
        <v>145.08000000000001</v>
      </c>
      <c r="N3655" s="728">
        <v>4</v>
      </c>
      <c r="O3655" s="813">
        <v>2</v>
      </c>
      <c r="P3655" s="729">
        <v>145.08000000000001</v>
      </c>
      <c r="Q3655" s="746">
        <v>1</v>
      </c>
      <c r="R3655" s="728">
        <v>4</v>
      </c>
      <c r="S3655" s="746">
        <v>1</v>
      </c>
      <c r="T3655" s="813">
        <v>2</v>
      </c>
      <c r="U3655" s="769">
        <v>1</v>
      </c>
    </row>
    <row r="3656" spans="1:21" ht="14.4" customHeight="1" x14ac:dyDescent="0.3">
      <c r="A3656" s="727">
        <v>32</v>
      </c>
      <c r="B3656" s="728" t="s">
        <v>2677</v>
      </c>
      <c r="C3656" s="728" t="s">
        <v>2683</v>
      </c>
      <c r="D3656" s="811" t="s">
        <v>5087</v>
      </c>
      <c r="E3656" s="812" t="s">
        <v>2716</v>
      </c>
      <c r="F3656" s="728" t="s">
        <v>2678</v>
      </c>
      <c r="G3656" s="728" t="s">
        <v>3446</v>
      </c>
      <c r="H3656" s="728" t="s">
        <v>568</v>
      </c>
      <c r="I3656" s="728" t="s">
        <v>3447</v>
      </c>
      <c r="J3656" s="728" t="s">
        <v>3448</v>
      </c>
      <c r="K3656" s="728" t="s">
        <v>3449</v>
      </c>
      <c r="L3656" s="729">
        <v>9989.3700000000008</v>
      </c>
      <c r="M3656" s="729">
        <v>29968.11</v>
      </c>
      <c r="N3656" s="728">
        <v>3</v>
      </c>
      <c r="O3656" s="813">
        <v>0.5</v>
      </c>
      <c r="P3656" s="729"/>
      <c r="Q3656" s="746">
        <v>0</v>
      </c>
      <c r="R3656" s="728"/>
      <c r="S3656" s="746">
        <v>0</v>
      </c>
      <c r="T3656" s="813"/>
      <c r="U3656" s="769">
        <v>0</v>
      </c>
    </row>
    <row r="3657" spans="1:21" ht="14.4" customHeight="1" x14ac:dyDescent="0.3">
      <c r="A3657" s="727">
        <v>32</v>
      </c>
      <c r="B3657" s="728" t="s">
        <v>2677</v>
      </c>
      <c r="C3657" s="728" t="s">
        <v>2683</v>
      </c>
      <c r="D3657" s="811" t="s">
        <v>5087</v>
      </c>
      <c r="E3657" s="812" t="s">
        <v>2716</v>
      </c>
      <c r="F3657" s="728" t="s">
        <v>2678</v>
      </c>
      <c r="G3657" s="728" t="s">
        <v>2940</v>
      </c>
      <c r="H3657" s="728" t="s">
        <v>568</v>
      </c>
      <c r="I3657" s="728" t="s">
        <v>3040</v>
      </c>
      <c r="J3657" s="728" t="s">
        <v>2942</v>
      </c>
      <c r="K3657" s="728" t="s">
        <v>2943</v>
      </c>
      <c r="L3657" s="729">
        <v>0</v>
      </c>
      <c r="M3657" s="729">
        <v>0</v>
      </c>
      <c r="N3657" s="728">
        <v>1</v>
      </c>
      <c r="O3657" s="813">
        <v>1</v>
      </c>
      <c r="P3657" s="729"/>
      <c r="Q3657" s="746"/>
      <c r="R3657" s="728"/>
      <c r="S3657" s="746">
        <v>0</v>
      </c>
      <c r="T3657" s="813"/>
      <c r="U3657" s="769">
        <v>0</v>
      </c>
    </row>
    <row r="3658" spans="1:21" ht="14.4" customHeight="1" x14ac:dyDescent="0.3">
      <c r="A3658" s="727">
        <v>32</v>
      </c>
      <c r="B3658" s="728" t="s">
        <v>2677</v>
      </c>
      <c r="C3658" s="728" t="s">
        <v>2683</v>
      </c>
      <c r="D3658" s="811" t="s">
        <v>5087</v>
      </c>
      <c r="E3658" s="812" t="s">
        <v>2716</v>
      </c>
      <c r="F3658" s="728" t="s">
        <v>2678</v>
      </c>
      <c r="G3658" s="728" t="s">
        <v>2750</v>
      </c>
      <c r="H3658" s="728" t="s">
        <v>661</v>
      </c>
      <c r="I3658" s="728" t="s">
        <v>2405</v>
      </c>
      <c r="J3658" s="728" t="s">
        <v>1315</v>
      </c>
      <c r="K3658" s="728" t="s">
        <v>2187</v>
      </c>
      <c r="L3658" s="729">
        <v>69.16</v>
      </c>
      <c r="M3658" s="729">
        <v>69.16</v>
      </c>
      <c r="N3658" s="728">
        <v>1</v>
      </c>
      <c r="O3658" s="813">
        <v>1</v>
      </c>
      <c r="P3658" s="729"/>
      <c r="Q3658" s="746">
        <v>0</v>
      </c>
      <c r="R3658" s="728"/>
      <c r="S3658" s="746">
        <v>0</v>
      </c>
      <c r="T3658" s="813"/>
      <c r="U3658" s="769">
        <v>0</v>
      </c>
    </row>
    <row r="3659" spans="1:21" ht="14.4" customHeight="1" x14ac:dyDescent="0.3">
      <c r="A3659" s="727">
        <v>32</v>
      </c>
      <c r="B3659" s="728" t="s">
        <v>2677</v>
      </c>
      <c r="C3659" s="728" t="s">
        <v>2683</v>
      </c>
      <c r="D3659" s="811" t="s">
        <v>5087</v>
      </c>
      <c r="E3659" s="812" t="s">
        <v>2716</v>
      </c>
      <c r="F3659" s="728" t="s">
        <v>2678</v>
      </c>
      <c r="G3659" s="728" t="s">
        <v>2998</v>
      </c>
      <c r="H3659" s="728" t="s">
        <v>568</v>
      </c>
      <c r="I3659" s="728" t="s">
        <v>2999</v>
      </c>
      <c r="J3659" s="728" t="s">
        <v>1072</v>
      </c>
      <c r="K3659" s="728" t="s">
        <v>3000</v>
      </c>
      <c r="L3659" s="729">
        <v>107.27</v>
      </c>
      <c r="M3659" s="729">
        <v>214.54</v>
      </c>
      <c r="N3659" s="728">
        <v>2</v>
      </c>
      <c r="O3659" s="813">
        <v>0.5</v>
      </c>
      <c r="P3659" s="729"/>
      <c r="Q3659" s="746">
        <v>0</v>
      </c>
      <c r="R3659" s="728"/>
      <c r="S3659" s="746">
        <v>0</v>
      </c>
      <c r="T3659" s="813"/>
      <c r="U3659" s="769">
        <v>0</v>
      </c>
    </row>
    <row r="3660" spans="1:21" ht="14.4" customHeight="1" x14ac:dyDescent="0.3">
      <c r="A3660" s="727">
        <v>32</v>
      </c>
      <c r="B3660" s="728" t="s">
        <v>2677</v>
      </c>
      <c r="C3660" s="728" t="s">
        <v>2683</v>
      </c>
      <c r="D3660" s="811" t="s">
        <v>5087</v>
      </c>
      <c r="E3660" s="812" t="s">
        <v>2716</v>
      </c>
      <c r="F3660" s="728" t="s">
        <v>2678</v>
      </c>
      <c r="G3660" s="728" t="s">
        <v>2815</v>
      </c>
      <c r="H3660" s="728" t="s">
        <v>568</v>
      </c>
      <c r="I3660" s="728" t="s">
        <v>2816</v>
      </c>
      <c r="J3660" s="728" t="s">
        <v>1042</v>
      </c>
      <c r="K3660" s="728" t="s">
        <v>2817</v>
      </c>
      <c r="L3660" s="729">
        <v>420.07</v>
      </c>
      <c r="M3660" s="729">
        <v>2100.35</v>
      </c>
      <c r="N3660" s="728">
        <v>5</v>
      </c>
      <c r="O3660" s="813">
        <v>3</v>
      </c>
      <c r="P3660" s="729">
        <v>2100.35</v>
      </c>
      <c r="Q3660" s="746">
        <v>1</v>
      </c>
      <c r="R3660" s="728">
        <v>5</v>
      </c>
      <c r="S3660" s="746">
        <v>1</v>
      </c>
      <c r="T3660" s="813">
        <v>3</v>
      </c>
      <c r="U3660" s="769">
        <v>1</v>
      </c>
    </row>
    <row r="3661" spans="1:21" ht="14.4" customHeight="1" x14ac:dyDescent="0.3">
      <c r="A3661" s="727">
        <v>32</v>
      </c>
      <c r="B3661" s="728" t="s">
        <v>2677</v>
      </c>
      <c r="C3661" s="728" t="s">
        <v>2683</v>
      </c>
      <c r="D3661" s="811" t="s">
        <v>5087</v>
      </c>
      <c r="E3661" s="812" t="s">
        <v>2716</v>
      </c>
      <c r="F3661" s="728" t="s">
        <v>2678</v>
      </c>
      <c r="G3661" s="728" t="s">
        <v>2815</v>
      </c>
      <c r="H3661" s="728" t="s">
        <v>568</v>
      </c>
      <c r="I3661" s="728" t="s">
        <v>2816</v>
      </c>
      <c r="J3661" s="728" t="s">
        <v>1042</v>
      </c>
      <c r="K3661" s="728" t="s">
        <v>2817</v>
      </c>
      <c r="L3661" s="729">
        <v>421.79</v>
      </c>
      <c r="M3661" s="729">
        <v>1265.3700000000001</v>
      </c>
      <c r="N3661" s="728">
        <v>3</v>
      </c>
      <c r="O3661" s="813">
        <v>1.5</v>
      </c>
      <c r="P3661" s="729">
        <v>1265.3700000000001</v>
      </c>
      <c r="Q3661" s="746">
        <v>1</v>
      </c>
      <c r="R3661" s="728">
        <v>3</v>
      </c>
      <c r="S3661" s="746">
        <v>1</v>
      </c>
      <c r="T3661" s="813">
        <v>1.5</v>
      </c>
      <c r="U3661" s="769">
        <v>1</v>
      </c>
    </row>
    <row r="3662" spans="1:21" ht="14.4" customHeight="1" x14ac:dyDescent="0.3">
      <c r="A3662" s="727">
        <v>32</v>
      </c>
      <c r="B3662" s="728" t="s">
        <v>2677</v>
      </c>
      <c r="C3662" s="728" t="s">
        <v>2683</v>
      </c>
      <c r="D3662" s="811" t="s">
        <v>5087</v>
      </c>
      <c r="E3662" s="812" t="s">
        <v>2716</v>
      </c>
      <c r="F3662" s="728" t="s">
        <v>2678</v>
      </c>
      <c r="G3662" s="728" t="s">
        <v>3501</v>
      </c>
      <c r="H3662" s="728" t="s">
        <v>568</v>
      </c>
      <c r="I3662" s="728" t="s">
        <v>4329</v>
      </c>
      <c r="J3662" s="728" t="s">
        <v>4330</v>
      </c>
      <c r="K3662" s="728" t="s">
        <v>4331</v>
      </c>
      <c r="L3662" s="729">
        <v>89.91</v>
      </c>
      <c r="M3662" s="729">
        <v>89.91</v>
      </c>
      <c r="N3662" s="728">
        <v>1</v>
      </c>
      <c r="O3662" s="813">
        <v>1</v>
      </c>
      <c r="P3662" s="729"/>
      <c r="Q3662" s="746">
        <v>0</v>
      </c>
      <c r="R3662" s="728"/>
      <c r="S3662" s="746">
        <v>0</v>
      </c>
      <c r="T3662" s="813"/>
      <c r="U3662" s="769">
        <v>0</v>
      </c>
    </row>
    <row r="3663" spans="1:21" ht="14.4" customHeight="1" x14ac:dyDescent="0.3">
      <c r="A3663" s="727">
        <v>32</v>
      </c>
      <c r="B3663" s="728" t="s">
        <v>2677</v>
      </c>
      <c r="C3663" s="728" t="s">
        <v>2683</v>
      </c>
      <c r="D3663" s="811" t="s">
        <v>5087</v>
      </c>
      <c r="E3663" s="812" t="s">
        <v>2716</v>
      </c>
      <c r="F3663" s="728" t="s">
        <v>2678</v>
      </c>
      <c r="G3663" s="728" t="s">
        <v>2758</v>
      </c>
      <c r="H3663" s="728" t="s">
        <v>568</v>
      </c>
      <c r="I3663" s="728" t="s">
        <v>3070</v>
      </c>
      <c r="J3663" s="728" t="s">
        <v>3071</v>
      </c>
      <c r="K3663" s="728" t="s">
        <v>3072</v>
      </c>
      <c r="L3663" s="729">
        <v>29.31</v>
      </c>
      <c r="M3663" s="729">
        <v>29.31</v>
      </c>
      <c r="N3663" s="728">
        <v>1</v>
      </c>
      <c r="O3663" s="813">
        <v>1</v>
      </c>
      <c r="P3663" s="729">
        <v>29.31</v>
      </c>
      <c r="Q3663" s="746">
        <v>1</v>
      </c>
      <c r="R3663" s="728">
        <v>1</v>
      </c>
      <c r="S3663" s="746">
        <v>1</v>
      </c>
      <c r="T3663" s="813">
        <v>1</v>
      </c>
      <c r="U3663" s="769">
        <v>1</v>
      </c>
    </row>
    <row r="3664" spans="1:21" ht="14.4" customHeight="1" x14ac:dyDescent="0.3">
      <c r="A3664" s="727">
        <v>32</v>
      </c>
      <c r="B3664" s="728" t="s">
        <v>2677</v>
      </c>
      <c r="C3664" s="728" t="s">
        <v>2683</v>
      </c>
      <c r="D3664" s="811" t="s">
        <v>5087</v>
      </c>
      <c r="E3664" s="812" t="s">
        <v>2716</v>
      </c>
      <c r="F3664" s="728" t="s">
        <v>2678</v>
      </c>
      <c r="G3664" s="728" t="s">
        <v>2758</v>
      </c>
      <c r="H3664" s="728" t="s">
        <v>568</v>
      </c>
      <c r="I3664" s="728" t="s">
        <v>3343</v>
      </c>
      <c r="J3664" s="728" t="s">
        <v>3071</v>
      </c>
      <c r="K3664" s="728" t="s">
        <v>3344</v>
      </c>
      <c r="L3664" s="729">
        <v>58.63</v>
      </c>
      <c r="M3664" s="729">
        <v>117.26</v>
      </c>
      <c r="N3664" s="728">
        <v>2</v>
      </c>
      <c r="O3664" s="813">
        <v>1</v>
      </c>
      <c r="P3664" s="729">
        <v>58.63</v>
      </c>
      <c r="Q3664" s="746">
        <v>0.5</v>
      </c>
      <c r="R3664" s="728">
        <v>1</v>
      </c>
      <c r="S3664" s="746">
        <v>0.5</v>
      </c>
      <c r="T3664" s="813">
        <v>0.5</v>
      </c>
      <c r="U3664" s="769">
        <v>0.5</v>
      </c>
    </row>
    <row r="3665" spans="1:21" ht="14.4" customHeight="1" x14ac:dyDescent="0.3">
      <c r="A3665" s="727">
        <v>32</v>
      </c>
      <c r="B3665" s="728" t="s">
        <v>2677</v>
      </c>
      <c r="C3665" s="728" t="s">
        <v>2683</v>
      </c>
      <c r="D3665" s="811" t="s">
        <v>5087</v>
      </c>
      <c r="E3665" s="812" t="s">
        <v>2716</v>
      </c>
      <c r="F3665" s="728" t="s">
        <v>2678</v>
      </c>
      <c r="G3665" s="728" t="s">
        <v>2758</v>
      </c>
      <c r="H3665" s="728" t="s">
        <v>568</v>
      </c>
      <c r="I3665" s="728" t="s">
        <v>2759</v>
      </c>
      <c r="J3665" s="728" t="s">
        <v>2760</v>
      </c>
      <c r="K3665" s="728" t="s">
        <v>2761</v>
      </c>
      <c r="L3665" s="729">
        <v>58.62</v>
      </c>
      <c r="M3665" s="729">
        <v>58.62</v>
      </c>
      <c r="N3665" s="728">
        <v>1</v>
      </c>
      <c r="O3665" s="813">
        <v>0.5</v>
      </c>
      <c r="P3665" s="729">
        <v>58.62</v>
      </c>
      <c r="Q3665" s="746">
        <v>1</v>
      </c>
      <c r="R3665" s="728">
        <v>1</v>
      </c>
      <c r="S3665" s="746">
        <v>1</v>
      </c>
      <c r="T3665" s="813">
        <v>0.5</v>
      </c>
      <c r="U3665" s="769">
        <v>1</v>
      </c>
    </row>
    <row r="3666" spans="1:21" ht="14.4" customHeight="1" x14ac:dyDescent="0.3">
      <c r="A3666" s="727">
        <v>32</v>
      </c>
      <c r="B3666" s="728" t="s">
        <v>2677</v>
      </c>
      <c r="C3666" s="728" t="s">
        <v>2683</v>
      </c>
      <c r="D3666" s="811" t="s">
        <v>5087</v>
      </c>
      <c r="E3666" s="812" t="s">
        <v>2716</v>
      </c>
      <c r="F3666" s="728" t="s">
        <v>2678</v>
      </c>
      <c r="G3666" s="728" t="s">
        <v>2768</v>
      </c>
      <c r="H3666" s="728" t="s">
        <v>568</v>
      </c>
      <c r="I3666" s="728" t="s">
        <v>2919</v>
      </c>
      <c r="J3666" s="728" t="s">
        <v>934</v>
      </c>
      <c r="K3666" s="728" t="s">
        <v>2839</v>
      </c>
      <c r="L3666" s="729">
        <v>301.2</v>
      </c>
      <c r="M3666" s="729">
        <v>301.2</v>
      </c>
      <c r="N3666" s="728">
        <v>1</v>
      </c>
      <c r="O3666" s="813">
        <v>0.5</v>
      </c>
      <c r="P3666" s="729">
        <v>301.2</v>
      </c>
      <c r="Q3666" s="746">
        <v>1</v>
      </c>
      <c r="R3666" s="728">
        <v>1</v>
      </c>
      <c r="S3666" s="746">
        <v>1</v>
      </c>
      <c r="T3666" s="813">
        <v>0.5</v>
      </c>
      <c r="U3666" s="769">
        <v>1</v>
      </c>
    </row>
    <row r="3667" spans="1:21" ht="14.4" customHeight="1" x14ac:dyDescent="0.3">
      <c r="A3667" s="727">
        <v>32</v>
      </c>
      <c r="B3667" s="728" t="s">
        <v>2677</v>
      </c>
      <c r="C3667" s="728" t="s">
        <v>2683</v>
      </c>
      <c r="D3667" s="811" t="s">
        <v>5087</v>
      </c>
      <c r="E3667" s="812" t="s">
        <v>2716</v>
      </c>
      <c r="F3667" s="728" t="s">
        <v>2678</v>
      </c>
      <c r="G3667" s="728" t="s">
        <v>2862</v>
      </c>
      <c r="H3667" s="728" t="s">
        <v>568</v>
      </c>
      <c r="I3667" s="728" t="s">
        <v>3237</v>
      </c>
      <c r="J3667" s="728" t="s">
        <v>2864</v>
      </c>
      <c r="K3667" s="728" t="s">
        <v>3238</v>
      </c>
      <c r="L3667" s="729">
        <v>128.69999999999999</v>
      </c>
      <c r="M3667" s="729">
        <v>128.69999999999999</v>
      </c>
      <c r="N3667" s="728">
        <v>1</v>
      </c>
      <c r="O3667" s="813">
        <v>1</v>
      </c>
      <c r="P3667" s="729"/>
      <c r="Q3667" s="746">
        <v>0</v>
      </c>
      <c r="R3667" s="728"/>
      <c r="S3667" s="746">
        <v>0</v>
      </c>
      <c r="T3667" s="813"/>
      <c r="U3667" s="769">
        <v>0</v>
      </c>
    </row>
    <row r="3668" spans="1:21" ht="14.4" customHeight="1" x14ac:dyDescent="0.3">
      <c r="A3668" s="727">
        <v>32</v>
      </c>
      <c r="B3668" s="728" t="s">
        <v>2677</v>
      </c>
      <c r="C3668" s="728" t="s">
        <v>2683</v>
      </c>
      <c r="D3668" s="811" t="s">
        <v>5087</v>
      </c>
      <c r="E3668" s="812" t="s">
        <v>2716</v>
      </c>
      <c r="F3668" s="728" t="s">
        <v>2678</v>
      </c>
      <c r="G3668" s="728" t="s">
        <v>5068</v>
      </c>
      <c r="H3668" s="728" t="s">
        <v>568</v>
      </c>
      <c r="I3668" s="728" t="s">
        <v>5069</v>
      </c>
      <c r="J3668" s="728" t="s">
        <v>5070</v>
      </c>
      <c r="K3668" s="728" t="s">
        <v>5071</v>
      </c>
      <c r="L3668" s="729">
        <v>0</v>
      </c>
      <c r="M3668" s="729">
        <v>0</v>
      </c>
      <c r="N3668" s="728">
        <v>1</v>
      </c>
      <c r="O3668" s="813">
        <v>1</v>
      </c>
      <c r="P3668" s="729"/>
      <c r="Q3668" s="746"/>
      <c r="R3668" s="728"/>
      <c r="S3668" s="746">
        <v>0</v>
      </c>
      <c r="T3668" s="813"/>
      <c r="U3668" s="769">
        <v>0</v>
      </c>
    </row>
    <row r="3669" spans="1:21" ht="14.4" customHeight="1" x14ac:dyDescent="0.3">
      <c r="A3669" s="727">
        <v>32</v>
      </c>
      <c r="B3669" s="728" t="s">
        <v>2677</v>
      </c>
      <c r="C3669" s="728" t="s">
        <v>2683</v>
      </c>
      <c r="D3669" s="811" t="s">
        <v>5087</v>
      </c>
      <c r="E3669" s="812" t="s">
        <v>2716</v>
      </c>
      <c r="F3669" s="728" t="s">
        <v>2678</v>
      </c>
      <c r="G3669" s="728" t="s">
        <v>1303</v>
      </c>
      <c r="H3669" s="728" t="s">
        <v>661</v>
      </c>
      <c r="I3669" s="728" t="s">
        <v>3410</v>
      </c>
      <c r="J3669" s="728" t="s">
        <v>2131</v>
      </c>
      <c r="K3669" s="728" t="s">
        <v>3411</v>
      </c>
      <c r="L3669" s="729">
        <v>184.74</v>
      </c>
      <c r="M3669" s="729">
        <v>184.74</v>
      </c>
      <c r="N3669" s="728">
        <v>1</v>
      </c>
      <c r="O3669" s="813">
        <v>1</v>
      </c>
      <c r="P3669" s="729">
        <v>184.74</v>
      </c>
      <c r="Q3669" s="746">
        <v>1</v>
      </c>
      <c r="R3669" s="728">
        <v>1</v>
      </c>
      <c r="S3669" s="746">
        <v>1</v>
      </c>
      <c r="T3669" s="813">
        <v>1</v>
      </c>
      <c r="U3669" s="769">
        <v>1</v>
      </c>
    </row>
    <row r="3670" spans="1:21" ht="14.4" customHeight="1" x14ac:dyDescent="0.3">
      <c r="A3670" s="727">
        <v>32</v>
      </c>
      <c r="B3670" s="728" t="s">
        <v>2677</v>
      </c>
      <c r="C3670" s="728" t="s">
        <v>2683</v>
      </c>
      <c r="D3670" s="811" t="s">
        <v>5087</v>
      </c>
      <c r="E3670" s="812" t="s">
        <v>2716</v>
      </c>
      <c r="F3670" s="728" t="s">
        <v>2680</v>
      </c>
      <c r="G3670" s="728" t="s">
        <v>3174</v>
      </c>
      <c r="H3670" s="728" t="s">
        <v>568</v>
      </c>
      <c r="I3670" s="728" t="s">
        <v>3175</v>
      </c>
      <c r="J3670" s="728" t="s">
        <v>3176</v>
      </c>
      <c r="K3670" s="728" t="s">
        <v>3177</v>
      </c>
      <c r="L3670" s="729">
        <v>1000</v>
      </c>
      <c r="M3670" s="729">
        <v>1000</v>
      </c>
      <c r="N3670" s="728">
        <v>1</v>
      </c>
      <c r="O3670" s="813">
        <v>1</v>
      </c>
      <c r="P3670" s="729"/>
      <c r="Q3670" s="746">
        <v>0</v>
      </c>
      <c r="R3670" s="728"/>
      <c r="S3670" s="746">
        <v>0</v>
      </c>
      <c r="T3670" s="813"/>
      <c r="U3670" s="769">
        <v>0</v>
      </c>
    </row>
    <row r="3671" spans="1:21" ht="14.4" customHeight="1" x14ac:dyDescent="0.3">
      <c r="A3671" s="727">
        <v>32</v>
      </c>
      <c r="B3671" s="728" t="s">
        <v>2677</v>
      </c>
      <c r="C3671" s="728" t="s">
        <v>2683</v>
      </c>
      <c r="D3671" s="811" t="s">
        <v>5087</v>
      </c>
      <c r="E3671" s="812" t="s">
        <v>2723</v>
      </c>
      <c r="F3671" s="728" t="s">
        <v>2678</v>
      </c>
      <c r="G3671" s="728" t="s">
        <v>2750</v>
      </c>
      <c r="H3671" s="728" t="s">
        <v>661</v>
      </c>
      <c r="I3671" s="728" t="s">
        <v>2405</v>
      </c>
      <c r="J3671" s="728" t="s">
        <v>1315</v>
      </c>
      <c r="K3671" s="728" t="s">
        <v>2187</v>
      </c>
      <c r="L3671" s="729">
        <v>69.16</v>
      </c>
      <c r="M3671" s="729">
        <v>69.16</v>
      </c>
      <c r="N3671" s="728">
        <v>1</v>
      </c>
      <c r="O3671" s="813">
        <v>0.5</v>
      </c>
      <c r="P3671" s="729"/>
      <c r="Q3671" s="746">
        <v>0</v>
      </c>
      <c r="R3671" s="728"/>
      <c r="S3671" s="746">
        <v>0</v>
      </c>
      <c r="T3671" s="813"/>
      <c r="U3671" s="769">
        <v>0</v>
      </c>
    </row>
    <row r="3672" spans="1:21" ht="14.4" customHeight="1" x14ac:dyDescent="0.3">
      <c r="A3672" s="727">
        <v>32</v>
      </c>
      <c r="B3672" s="728" t="s">
        <v>2677</v>
      </c>
      <c r="C3672" s="728" t="s">
        <v>2683</v>
      </c>
      <c r="D3672" s="811" t="s">
        <v>5087</v>
      </c>
      <c r="E3672" s="812" t="s">
        <v>2723</v>
      </c>
      <c r="F3672" s="728" t="s">
        <v>2678</v>
      </c>
      <c r="G3672" s="728" t="s">
        <v>2762</v>
      </c>
      <c r="H3672" s="728" t="s">
        <v>661</v>
      </c>
      <c r="I3672" s="728" t="s">
        <v>2764</v>
      </c>
      <c r="J3672" s="728" t="s">
        <v>895</v>
      </c>
      <c r="K3672" s="728" t="s">
        <v>2143</v>
      </c>
      <c r="L3672" s="729">
        <v>490.89</v>
      </c>
      <c r="M3672" s="729">
        <v>1472.67</v>
      </c>
      <c r="N3672" s="728">
        <v>3</v>
      </c>
      <c r="O3672" s="813">
        <v>1.5</v>
      </c>
      <c r="P3672" s="729"/>
      <c r="Q3672" s="746">
        <v>0</v>
      </c>
      <c r="R3672" s="728"/>
      <c r="S3672" s="746">
        <v>0</v>
      </c>
      <c r="T3672" s="813"/>
      <c r="U3672" s="769">
        <v>0</v>
      </c>
    </row>
    <row r="3673" spans="1:21" ht="14.4" customHeight="1" x14ac:dyDescent="0.3">
      <c r="A3673" s="727">
        <v>32</v>
      </c>
      <c r="B3673" s="728" t="s">
        <v>2677</v>
      </c>
      <c r="C3673" s="728" t="s">
        <v>2683</v>
      </c>
      <c r="D3673" s="811" t="s">
        <v>5087</v>
      </c>
      <c r="E3673" s="812" t="s">
        <v>2701</v>
      </c>
      <c r="F3673" s="728" t="s">
        <v>2678</v>
      </c>
      <c r="G3673" s="728" t="s">
        <v>2724</v>
      </c>
      <c r="H3673" s="728" t="s">
        <v>568</v>
      </c>
      <c r="I3673" s="728" t="s">
        <v>2725</v>
      </c>
      <c r="J3673" s="728" t="s">
        <v>2726</v>
      </c>
      <c r="K3673" s="728" t="s">
        <v>2727</v>
      </c>
      <c r="L3673" s="729">
        <v>263.26</v>
      </c>
      <c r="M3673" s="729">
        <v>789.78</v>
      </c>
      <c r="N3673" s="728">
        <v>3</v>
      </c>
      <c r="O3673" s="813">
        <v>1</v>
      </c>
      <c r="P3673" s="729">
        <v>789.78</v>
      </c>
      <c r="Q3673" s="746">
        <v>1</v>
      </c>
      <c r="R3673" s="728">
        <v>3</v>
      </c>
      <c r="S3673" s="746">
        <v>1</v>
      </c>
      <c r="T3673" s="813">
        <v>1</v>
      </c>
      <c r="U3673" s="769">
        <v>1</v>
      </c>
    </row>
    <row r="3674" spans="1:21" ht="14.4" customHeight="1" x14ac:dyDescent="0.3">
      <c r="A3674" s="727">
        <v>32</v>
      </c>
      <c r="B3674" s="728" t="s">
        <v>2677</v>
      </c>
      <c r="C3674" s="728" t="s">
        <v>2683</v>
      </c>
      <c r="D3674" s="811" t="s">
        <v>5087</v>
      </c>
      <c r="E3674" s="812" t="s">
        <v>2701</v>
      </c>
      <c r="F3674" s="728" t="s">
        <v>2678</v>
      </c>
      <c r="G3674" s="728" t="s">
        <v>2954</v>
      </c>
      <c r="H3674" s="728" t="s">
        <v>568</v>
      </c>
      <c r="I3674" s="728" t="s">
        <v>3033</v>
      </c>
      <c r="J3674" s="728" t="s">
        <v>1253</v>
      </c>
      <c r="K3674" s="728" t="s">
        <v>2987</v>
      </c>
      <c r="L3674" s="729">
        <v>0</v>
      </c>
      <c r="M3674" s="729">
        <v>0</v>
      </c>
      <c r="N3674" s="728">
        <v>2</v>
      </c>
      <c r="O3674" s="813">
        <v>0.5</v>
      </c>
      <c r="P3674" s="729">
        <v>0</v>
      </c>
      <c r="Q3674" s="746"/>
      <c r="R3674" s="728">
        <v>2</v>
      </c>
      <c r="S3674" s="746">
        <v>1</v>
      </c>
      <c r="T3674" s="813">
        <v>0.5</v>
      </c>
      <c r="U3674" s="769">
        <v>1</v>
      </c>
    </row>
    <row r="3675" spans="1:21" ht="14.4" customHeight="1" x14ac:dyDescent="0.3">
      <c r="A3675" s="727">
        <v>32</v>
      </c>
      <c r="B3675" s="728" t="s">
        <v>2677</v>
      </c>
      <c r="C3675" s="728" t="s">
        <v>2683</v>
      </c>
      <c r="D3675" s="811" t="s">
        <v>5087</v>
      </c>
      <c r="E3675" s="812" t="s">
        <v>2701</v>
      </c>
      <c r="F3675" s="728" t="s">
        <v>2678</v>
      </c>
      <c r="G3675" s="728" t="s">
        <v>2728</v>
      </c>
      <c r="H3675" s="728" t="s">
        <v>568</v>
      </c>
      <c r="I3675" s="728" t="s">
        <v>2880</v>
      </c>
      <c r="J3675" s="728" t="s">
        <v>1102</v>
      </c>
      <c r="K3675" s="728" t="s">
        <v>2881</v>
      </c>
      <c r="L3675" s="729">
        <v>0</v>
      </c>
      <c r="M3675" s="729">
        <v>0</v>
      </c>
      <c r="N3675" s="728">
        <v>1</v>
      </c>
      <c r="O3675" s="813">
        <v>0.5</v>
      </c>
      <c r="P3675" s="729">
        <v>0</v>
      </c>
      <c r="Q3675" s="746"/>
      <c r="R3675" s="728">
        <v>1</v>
      </c>
      <c r="S3675" s="746">
        <v>1</v>
      </c>
      <c r="T3675" s="813">
        <v>0.5</v>
      </c>
      <c r="U3675" s="769">
        <v>1</v>
      </c>
    </row>
    <row r="3676" spans="1:21" ht="14.4" customHeight="1" x14ac:dyDescent="0.3">
      <c r="A3676" s="727">
        <v>32</v>
      </c>
      <c r="B3676" s="728" t="s">
        <v>2677</v>
      </c>
      <c r="C3676" s="728" t="s">
        <v>2683</v>
      </c>
      <c r="D3676" s="811" t="s">
        <v>5087</v>
      </c>
      <c r="E3676" s="812" t="s">
        <v>2701</v>
      </c>
      <c r="F3676" s="728" t="s">
        <v>2678</v>
      </c>
      <c r="G3676" s="728" t="s">
        <v>2728</v>
      </c>
      <c r="H3676" s="728" t="s">
        <v>568</v>
      </c>
      <c r="I3676" s="728" t="s">
        <v>2738</v>
      </c>
      <c r="J3676" s="728" t="s">
        <v>1102</v>
      </c>
      <c r="K3676" s="728" t="s">
        <v>2739</v>
      </c>
      <c r="L3676" s="729">
        <v>121.75</v>
      </c>
      <c r="M3676" s="729">
        <v>121.75</v>
      </c>
      <c r="N3676" s="728">
        <v>1</v>
      </c>
      <c r="O3676" s="813">
        <v>0.5</v>
      </c>
      <c r="P3676" s="729">
        <v>121.75</v>
      </c>
      <c r="Q3676" s="746">
        <v>1</v>
      </c>
      <c r="R3676" s="728">
        <v>1</v>
      </c>
      <c r="S3676" s="746">
        <v>1</v>
      </c>
      <c r="T3676" s="813">
        <v>0.5</v>
      </c>
      <c r="U3676" s="769">
        <v>1</v>
      </c>
    </row>
    <row r="3677" spans="1:21" ht="14.4" customHeight="1" x14ac:dyDescent="0.3">
      <c r="A3677" s="727">
        <v>32</v>
      </c>
      <c r="B3677" s="728" t="s">
        <v>2677</v>
      </c>
      <c r="C3677" s="728" t="s">
        <v>2683</v>
      </c>
      <c r="D3677" s="811" t="s">
        <v>5087</v>
      </c>
      <c r="E3677" s="812" t="s">
        <v>2701</v>
      </c>
      <c r="F3677" s="728" t="s">
        <v>2678</v>
      </c>
      <c r="G3677" s="728" t="s">
        <v>2800</v>
      </c>
      <c r="H3677" s="728" t="s">
        <v>661</v>
      </c>
      <c r="I3677" s="728" t="s">
        <v>2801</v>
      </c>
      <c r="J3677" s="728" t="s">
        <v>761</v>
      </c>
      <c r="K3677" s="728" t="s">
        <v>2547</v>
      </c>
      <c r="L3677" s="729">
        <v>170.32</v>
      </c>
      <c r="M3677" s="729">
        <v>170.32</v>
      </c>
      <c r="N3677" s="728">
        <v>1</v>
      </c>
      <c r="O3677" s="813">
        <v>0.5</v>
      </c>
      <c r="P3677" s="729">
        <v>170.32</v>
      </c>
      <c r="Q3677" s="746">
        <v>1</v>
      </c>
      <c r="R3677" s="728">
        <v>1</v>
      </c>
      <c r="S3677" s="746">
        <v>1</v>
      </c>
      <c r="T3677" s="813">
        <v>0.5</v>
      </c>
      <c r="U3677" s="769">
        <v>1</v>
      </c>
    </row>
    <row r="3678" spans="1:21" ht="14.4" customHeight="1" x14ac:dyDescent="0.3">
      <c r="A3678" s="727">
        <v>32</v>
      </c>
      <c r="B3678" s="728" t="s">
        <v>2677</v>
      </c>
      <c r="C3678" s="728" t="s">
        <v>2683</v>
      </c>
      <c r="D3678" s="811" t="s">
        <v>5087</v>
      </c>
      <c r="E3678" s="812" t="s">
        <v>2701</v>
      </c>
      <c r="F3678" s="728" t="s">
        <v>2678</v>
      </c>
      <c r="G3678" s="728" t="s">
        <v>4697</v>
      </c>
      <c r="H3678" s="728" t="s">
        <v>568</v>
      </c>
      <c r="I3678" s="728" t="s">
        <v>4698</v>
      </c>
      <c r="J3678" s="728" t="s">
        <v>4699</v>
      </c>
      <c r="K3678" s="728" t="s">
        <v>4700</v>
      </c>
      <c r="L3678" s="729">
        <v>5336.52</v>
      </c>
      <c r="M3678" s="729">
        <v>16009.560000000001</v>
      </c>
      <c r="N3678" s="728">
        <v>3</v>
      </c>
      <c r="O3678" s="813">
        <v>1.5</v>
      </c>
      <c r="P3678" s="729">
        <v>16009.560000000001</v>
      </c>
      <c r="Q3678" s="746">
        <v>1</v>
      </c>
      <c r="R3678" s="728">
        <v>3</v>
      </c>
      <c r="S3678" s="746">
        <v>1</v>
      </c>
      <c r="T3678" s="813">
        <v>1.5</v>
      </c>
      <c r="U3678" s="769">
        <v>1</v>
      </c>
    </row>
    <row r="3679" spans="1:21" ht="14.4" customHeight="1" x14ac:dyDescent="0.3">
      <c r="A3679" s="727">
        <v>32</v>
      </c>
      <c r="B3679" s="728" t="s">
        <v>2677</v>
      </c>
      <c r="C3679" s="728" t="s">
        <v>2683</v>
      </c>
      <c r="D3679" s="811" t="s">
        <v>5087</v>
      </c>
      <c r="E3679" s="812" t="s">
        <v>2701</v>
      </c>
      <c r="F3679" s="728" t="s">
        <v>2678</v>
      </c>
      <c r="G3679" s="728" t="s">
        <v>2802</v>
      </c>
      <c r="H3679" s="728" t="s">
        <v>568</v>
      </c>
      <c r="I3679" s="728" t="s">
        <v>3297</v>
      </c>
      <c r="J3679" s="728" t="s">
        <v>805</v>
      </c>
      <c r="K3679" s="728" t="s">
        <v>3198</v>
      </c>
      <c r="L3679" s="729">
        <v>91.11</v>
      </c>
      <c r="M3679" s="729">
        <v>91.11</v>
      </c>
      <c r="N3679" s="728">
        <v>1</v>
      </c>
      <c r="O3679" s="813">
        <v>0.5</v>
      </c>
      <c r="P3679" s="729">
        <v>91.11</v>
      </c>
      <c r="Q3679" s="746">
        <v>1</v>
      </c>
      <c r="R3679" s="728">
        <v>1</v>
      </c>
      <c r="S3679" s="746">
        <v>1</v>
      </c>
      <c r="T3679" s="813">
        <v>0.5</v>
      </c>
      <c r="U3679" s="769">
        <v>1</v>
      </c>
    </row>
    <row r="3680" spans="1:21" ht="14.4" customHeight="1" x14ac:dyDescent="0.3">
      <c r="A3680" s="727">
        <v>32</v>
      </c>
      <c r="B3680" s="728" t="s">
        <v>2677</v>
      </c>
      <c r="C3680" s="728" t="s">
        <v>2683</v>
      </c>
      <c r="D3680" s="811" t="s">
        <v>5087</v>
      </c>
      <c r="E3680" s="812" t="s">
        <v>2701</v>
      </c>
      <c r="F3680" s="728" t="s">
        <v>2678</v>
      </c>
      <c r="G3680" s="728" t="s">
        <v>2815</v>
      </c>
      <c r="H3680" s="728" t="s">
        <v>568</v>
      </c>
      <c r="I3680" s="728" t="s">
        <v>2816</v>
      </c>
      <c r="J3680" s="728" t="s">
        <v>1042</v>
      </c>
      <c r="K3680" s="728" t="s">
        <v>2817</v>
      </c>
      <c r="L3680" s="729">
        <v>420.07</v>
      </c>
      <c r="M3680" s="729">
        <v>1680.28</v>
      </c>
      <c r="N3680" s="728">
        <v>4</v>
      </c>
      <c r="O3680" s="813">
        <v>3</v>
      </c>
      <c r="P3680" s="729">
        <v>420.07</v>
      </c>
      <c r="Q3680" s="746">
        <v>0.25</v>
      </c>
      <c r="R3680" s="728">
        <v>1</v>
      </c>
      <c r="S3680" s="746">
        <v>0.25</v>
      </c>
      <c r="T3680" s="813">
        <v>0.5</v>
      </c>
      <c r="U3680" s="769">
        <v>0.16666666666666666</v>
      </c>
    </row>
    <row r="3681" spans="1:21" ht="14.4" customHeight="1" x14ac:dyDescent="0.3">
      <c r="A3681" s="727">
        <v>32</v>
      </c>
      <c r="B3681" s="728" t="s">
        <v>2677</v>
      </c>
      <c r="C3681" s="728" t="s">
        <v>2683</v>
      </c>
      <c r="D3681" s="811" t="s">
        <v>5087</v>
      </c>
      <c r="E3681" s="812" t="s">
        <v>2701</v>
      </c>
      <c r="F3681" s="728" t="s">
        <v>2678</v>
      </c>
      <c r="G3681" s="728" t="s">
        <v>3063</v>
      </c>
      <c r="H3681" s="728" t="s">
        <v>568</v>
      </c>
      <c r="I3681" s="728" t="s">
        <v>3820</v>
      </c>
      <c r="J3681" s="728" t="s">
        <v>1668</v>
      </c>
      <c r="K3681" s="728" t="s">
        <v>3821</v>
      </c>
      <c r="L3681" s="729">
        <v>60.9</v>
      </c>
      <c r="M3681" s="729">
        <v>60.9</v>
      </c>
      <c r="N3681" s="728">
        <v>1</v>
      </c>
      <c r="O3681" s="813">
        <v>1</v>
      </c>
      <c r="P3681" s="729">
        <v>60.9</v>
      </c>
      <c r="Q3681" s="746">
        <v>1</v>
      </c>
      <c r="R3681" s="728">
        <v>1</v>
      </c>
      <c r="S3681" s="746">
        <v>1</v>
      </c>
      <c r="T3681" s="813">
        <v>1</v>
      </c>
      <c r="U3681" s="769">
        <v>1</v>
      </c>
    </row>
    <row r="3682" spans="1:21" ht="14.4" customHeight="1" x14ac:dyDescent="0.3">
      <c r="A3682" s="727">
        <v>32</v>
      </c>
      <c r="B3682" s="728" t="s">
        <v>2677</v>
      </c>
      <c r="C3682" s="728" t="s">
        <v>2683</v>
      </c>
      <c r="D3682" s="811" t="s">
        <v>5087</v>
      </c>
      <c r="E3682" s="812" t="s">
        <v>2701</v>
      </c>
      <c r="F3682" s="728" t="s">
        <v>2678</v>
      </c>
      <c r="G3682" s="728" t="s">
        <v>2755</v>
      </c>
      <c r="H3682" s="728" t="s">
        <v>568</v>
      </c>
      <c r="I3682" s="728" t="s">
        <v>2756</v>
      </c>
      <c r="J3682" s="728" t="s">
        <v>1022</v>
      </c>
      <c r="K3682" s="728" t="s">
        <v>2757</v>
      </c>
      <c r="L3682" s="729">
        <v>98.75</v>
      </c>
      <c r="M3682" s="729">
        <v>197.5</v>
      </c>
      <c r="N3682" s="728">
        <v>2</v>
      </c>
      <c r="O3682" s="813">
        <v>1</v>
      </c>
      <c r="P3682" s="729">
        <v>197.5</v>
      </c>
      <c r="Q3682" s="746">
        <v>1</v>
      </c>
      <c r="R3682" s="728">
        <v>2</v>
      </c>
      <c r="S3682" s="746">
        <v>1</v>
      </c>
      <c r="T3682" s="813">
        <v>1</v>
      </c>
      <c r="U3682" s="769">
        <v>1</v>
      </c>
    </row>
    <row r="3683" spans="1:21" ht="14.4" customHeight="1" x14ac:dyDescent="0.3">
      <c r="A3683" s="727">
        <v>32</v>
      </c>
      <c r="B3683" s="728" t="s">
        <v>2677</v>
      </c>
      <c r="C3683" s="728" t="s">
        <v>2683</v>
      </c>
      <c r="D3683" s="811" t="s">
        <v>5087</v>
      </c>
      <c r="E3683" s="812" t="s">
        <v>2701</v>
      </c>
      <c r="F3683" s="728" t="s">
        <v>2678</v>
      </c>
      <c r="G3683" s="728" t="s">
        <v>2758</v>
      </c>
      <c r="H3683" s="728" t="s">
        <v>568</v>
      </c>
      <c r="I3683" s="728" t="s">
        <v>3138</v>
      </c>
      <c r="J3683" s="728" t="s">
        <v>2760</v>
      </c>
      <c r="K3683" s="728" t="s">
        <v>3139</v>
      </c>
      <c r="L3683" s="729">
        <v>0</v>
      </c>
      <c r="M3683" s="729">
        <v>0</v>
      </c>
      <c r="N3683" s="728">
        <v>1</v>
      </c>
      <c r="O3683" s="813">
        <v>1</v>
      </c>
      <c r="P3683" s="729">
        <v>0</v>
      </c>
      <c r="Q3683" s="746"/>
      <c r="R3683" s="728">
        <v>1</v>
      </c>
      <c r="S3683" s="746">
        <v>1</v>
      </c>
      <c r="T3683" s="813">
        <v>1</v>
      </c>
      <c r="U3683" s="769">
        <v>1</v>
      </c>
    </row>
    <row r="3684" spans="1:21" ht="14.4" customHeight="1" x14ac:dyDescent="0.3">
      <c r="A3684" s="727">
        <v>32</v>
      </c>
      <c r="B3684" s="728" t="s">
        <v>2677</v>
      </c>
      <c r="C3684" s="728" t="s">
        <v>2683</v>
      </c>
      <c r="D3684" s="811" t="s">
        <v>5087</v>
      </c>
      <c r="E3684" s="812" t="s">
        <v>2701</v>
      </c>
      <c r="F3684" s="728" t="s">
        <v>2678</v>
      </c>
      <c r="G3684" s="728" t="s">
        <v>2729</v>
      </c>
      <c r="H3684" s="728" t="s">
        <v>568</v>
      </c>
      <c r="I3684" s="728" t="s">
        <v>2730</v>
      </c>
      <c r="J3684" s="728" t="s">
        <v>2731</v>
      </c>
      <c r="K3684" s="728" t="s">
        <v>2732</v>
      </c>
      <c r="L3684" s="729">
        <v>88.76</v>
      </c>
      <c r="M3684" s="729">
        <v>177.52</v>
      </c>
      <c r="N3684" s="728">
        <v>2</v>
      </c>
      <c r="O3684" s="813">
        <v>2</v>
      </c>
      <c r="P3684" s="729">
        <v>88.76</v>
      </c>
      <c r="Q3684" s="746">
        <v>0.5</v>
      </c>
      <c r="R3684" s="728">
        <v>1</v>
      </c>
      <c r="S3684" s="746">
        <v>0.5</v>
      </c>
      <c r="T3684" s="813">
        <v>1</v>
      </c>
      <c r="U3684" s="769">
        <v>0.5</v>
      </c>
    </row>
    <row r="3685" spans="1:21" ht="14.4" customHeight="1" x14ac:dyDescent="0.3">
      <c r="A3685" s="727">
        <v>32</v>
      </c>
      <c r="B3685" s="728" t="s">
        <v>2677</v>
      </c>
      <c r="C3685" s="728" t="s">
        <v>2683</v>
      </c>
      <c r="D3685" s="811" t="s">
        <v>5087</v>
      </c>
      <c r="E3685" s="812" t="s">
        <v>2701</v>
      </c>
      <c r="F3685" s="728" t="s">
        <v>2678</v>
      </c>
      <c r="G3685" s="728" t="s">
        <v>2902</v>
      </c>
      <c r="H3685" s="728" t="s">
        <v>568</v>
      </c>
      <c r="I3685" s="728" t="s">
        <v>3009</v>
      </c>
      <c r="J3685" s="728" t="s">
        <v>3010</v>
      </c>
      <c r="K3685" s="728" t="s">
        <v>3011</v>
      </c>
      <c r="L3685" s="729">
        <v>0</v>
      </c>
      <c r="M3685" s="729">
        <v>0</v>
      </c>
      <c r="N3685" s="728">
        <v>1</v>
      </c>
      <c r="O3685" s="813">
        <v>0.5</v>
      </c>
      <c r="P3685" s="729">
        <v>0</v>
      </c>
      <c r="Q3685" s="746"/>
      <c r="R3685" s="728">
        <v>1</v>
      </c>
      <c r="S3685" s="746">
        <v>1</v>
      </c>
      <c r="T3685" s="813">
        <v>0.5</v>
      </c>
      <c r="U3685" s="769">
        <v>1</v>
      </c>
    </row>
    <row r="3686" spans="1:21" ht="14.4" customHeight="1" x14ac:dyDescent="0.3">
      <c r="A3686" s="727">
        <v>32</v>
      </c>
      <c r="B3686" s="728" t="s">
        <v>2677</v>
      </c>
      <c r="C3686" s="728" t="s">
        <v>2683</v>
      </c>
      <c r="D3686" s="811" t="s">
        <v>5087</v>
      </c>
      <c r="E3686" s="812" t="s">
        <v>2701</v>
      </c>
      <c r="F3686" s="728" t="s">
        <v>2678</v>
      </c>
      <c r="G3686" s="728" t="s">
        <v>4002</v>
      </c>
      <c r="H3686" s="728" t="s">
        <v>661</v>
      </c>
      <c r="I3686" s="728" t="s">
        <v>4003</v>
      </c>
      <c r="J3686" s="728" t="s">
        <v>2488</v>
      </c>
      <c r="K3686" s="728" t="s">
        <v>4004</v>
      </c>
      <c r="L3686" s="729">
        <v>468.68</v>
      </c>
      <c r="M3686" s="729">
        <v>468.68</v>
      </c>
      <c r="N3686" s="728">
        <v>1</v>
      </c>
      <c r="O3686" s="813">
        <v>0.5</v>
      </c>
      <c r="P3686" s="729"/>
      <c r="Q3686" s="746">
        <v>0</v>
      </c>
      <c r="R3686" s="728"/>
      <c r="S3686" s="746">
        <v>0</v>
      </c>
      <c r="T3686" s="813"/>
      <c r="U3686" s="769">
        <v>0</v>
      </c>
    </row>
    <row r="3687" spans="1:21" ht="14.4" customHeight="1" x14ac:dyDescent="0.3">
      <c r="A3687" s="727">
        <v>32</v>
      </c>
      <c r="B3687" s="728" t="s">
        <v>2677</v>
      </c>
      <c r="C3687" s="728" t="s">
        <v>2683</v>
      </c>
      <c r="D3687" s="811" t="s">
        <v>5087</v>
      </c>
      <c r="E3687" s="812" t="s">
        <v>2701</v>
      </c>
      <c r="F3687" s="728" t="s">
        <v>2678</v>
      </c>
      <c r="G3687" s="728" t="s">
        <v>2771</v>
      </c>
      <c r="H3687" s="728" t="s">
        <v>661</v>
      </c>
      <c r="I3687" s="728" t="s">
        <v>2841</v>
      </c>
      <c r="J3687" s="728" t="s">
        <v>2105</v>
      </c>
      <c r="K3687" s="728" t="s">
        <v>2842</v>
      </c>
      <c r="L3687" s="729">
        <v>102.93</v>
      </c>
      <c r="M3687" s="729">
        <v>102.93</v>
      </c>
      <c r="N3687" s="728">
        <v>1</v>
      </c>
      <c r="O3687" s="813">
        <v>1</v>
      </c>
      <c r="P3687" s="729">
        <v>102.93</v>
      </c>
      <c r="Q3687" s="746">
        <v>1</v>
      </c>
      <c r="R3687" s="728">
        <v>1</v>
      </c>
      <c r="S3687" s="746">
        <v>1</v>
      </c>
      <c r="T3687" s="813">
        <v>1</v>
      </c>
      <c r="U3687" s="769">
        <v>1</v>
      </c>
    </row>
    <row r="3688" spans="1:21" ht="14.4" customHeight="1" x14ac:dyDescent="0.3">
      <c r="A3688" s="727">
        <v>32</v>
      </c>
      <c r="B3688" s="728" t="s">
        <v>2677</v>
      </c>
      <c r="C3688" s="728" t="s">
        <v>2683</v>
      </c>
      <c r="D3688" s="811" t="s">
        <v>5087</v>
      </c>
      <c r="E3688" s="812" t="s">
        <v>2701</v>
      </c>
      <c r="F3688" s="728" t="s">
        <v>2678</v>
      </c>
      <c r="G3688" s="728" t="s">
        <v>2862</v>
      </c>
      <c r="H3688" s="728" t="s">
        <v>568</v>
      </c>
      <c r="I3688" s="728" t="s">
        <v>3099</v>
      </c>
      <c r="J3688" s="728" t="s">
        <v>2864</v>
      </c>
      <c r="K3688" s="728" t="s">
        <v>3028</v>
      </c>
      <c r="L3688" s="729">
        <v>0</v>
      </c>
      <c r="M3688" s="729">
        <v>0</v>
      </c>
      <c r="N3688" s="728">
        <v>3</v>
      </c>
      <c r="O3688" s="813">
        <v>1.5</v>
      </c>
      <c r="P3688" s="729">
        <v>0</v>
      </c>
      <c r="Q3688" s="746"/>
      <c r="R3688" s="728">
        <v>2</v>
      </c>
      <c r="S3688" s="746">
        <v>0.66666666666666663</v>
      </c>
      <c r="T3688" s="813">
        <v>0.5</v>
      </c>
      <c r="U3688" s="769">
        <v>0.33333333333333331</v>
      </c>
    </row>
    <row r="3689" spans="1:21" ht="14.4" customHeight="1" x14ac:dyDescent="0.3">
      <c r="A3689" s="727">
        <v>32</v>
      </c>
      <c r="B3689" s="728" t="s">
        <v>2677</v>
      </c>
      <c r="C3689" s="728" t="s">
        <v>2683</v>
      </c>
      <c r="D3689" s="811" t="s">
        <v>5087</v>
      </c>
      <c r="E3689" s="812" t="s">
        <v>2701</v>
      </c>
      <c r="F3689" s="728" t="s">
        <v>2678</v>
      </c>
      <c r="G3689" s="728" t="s">
        <v>2777</v>
      </c>
      <c r="H3689" s="728" t="s">
        <v>568</v>
      </c>
      <c r="I3689" s="728" t="s">
        <v>2778</v>
      </c>
      <c r="J3689" s="728" t="s">
        <v>1431</v>
      </c>
      <c r="K3689" s="728" t="s">
        <v>2779</v>
      </c>
      <c r="L3689" s="729">
        <v>66.88</v>
      </c>
      <c r="M3689" s="729">
        <v>66.88</v>
      </c>
      <c r="N3689" s="728">
        <v>1</v>
      </c>
      <c r="O3689" s="813">
        <v>0.5</v>
      </c>
      <c r="P3689" s="729">
        <v>66.88</v>
      </c>
      <c r="Q3689" s="746">
        <v>1</v>
      </c>
      <c r="R3689" s="728">
        <v>1</v>
      </c>
      <c r="S3689" s="746">
        <v>1</v>
      </c>
      <c r="T3689" s="813">
        <v>0.5</v>
      </c>
      <c r="U3689" s="769">
        <v>1</v>
      </c>
    </row>
    <row r="3690" spans="1:21" ht="14.4" customHeight="1" x14ac:dyDescent="0.3">
      <c r="A3690" s="727">
        <v>32</v>
      </c>
      <c r="B3690" s="728" t="s">
        <v>2677</v>
      </c>
      <c r="C3690" s="728" t="s">
        <v>2683</v>
      </c>
      <c r="D3690" s="811" t="s">
        <v>5087</v>
      </c>
      <c r="E3690" s="812" t="s">
        <v>2701</v>
      </c>
      <c r="F3690" s="728" t="s">
        <v>2678</v>
      </c>
      <c r="G3690" s="728" t="s">
        <v>2873</v>
      </c>
      <c r="H3690" s="728" t="s">
        <v>568</v>
      </c>
      <c r="I3690" s="728" t="s">
        <v>3577</v>
      </c>
      <c r="J3690" s="728" t="s">
        <v>2936</v>
      </c>
      <c r="K3690" s="728" t="s">
        <v>3243</v>
      </c>
      <c r="L3690" s="729">
        <v>31.32</v>
      </c>
      <c r="M3690" s="729">
        <v>31.32</v>
      </c>
      <c r="N3690" s="728">
        <v>1</v>
      </c>
      <c r="O3690" s="813">
        <v>1</v>
      </c>
      <c r="P3690" s="729">
        <v>31.32</v>
      </c>
      <c r="Q3690" s="746">
        <v>1</v>
      </c>
      <c r="R3690" s="728">
        <v>1</v>
      </c>
      <c r="S3690" s="746">
        <v>1</v>
      </c>
      <c r="T3690" s="813">
        <v>1</v>
      </c>
      <c r="U3690" s="769">
        <v>1</v>
      </c>
    </row>
    <row r="3691" spans="1:21" ht="14.4" customHeight="1" x14ac:dyDescent="0.3">
      <c r="A3691" s="727">
        <v>32</v>
      </c>
      <c r="B3691" s="728" t="s">
        <v>2677</v>
      </c>
      <c r="C3691" s="728" t="s">
        <v>2685</v>
      </c>
      <c r="D3691" s="811" t="s">
        <v>5088</v>
      </c>
      <c r="E3691" s="812" t="s">
        <v>2698</v>
      </c>
      <c r="F3691" s="728" t="s">
        <v>2678</v>
      </c>
      <c r="G3691" s="728" t="s">
        <v>3114</v>
      </c>
      <c r="H3691" s="728" t="s">
        <v>568</v>
      </c>
      <c r="I3691" s="728" t="s">
        <v>3115</v>
      </c>
      <c r="J3691" s="728" t="s">
        <v>3116</v>
      </c>
      <c r="K3691" s="728" t="s">
        <v>3117</v>
      </c>
      <c r="L3691" s="729">
        <v>35.11</v>
      </c>
      <c r="M3691" s="729">
        <v>35.11</v>
      </c>
      <c r="N3691" s="728">
        <v>1</v>
      </c>
      <c r="O3691" s="813">
        <v>0.5</v>
      </c>
      <c r="P3691" s="729"/>
      <c r="Q3691" s="746">
        <v>0</v>
      </c>
      <c r="R3691" s="728"/>
      <c r="S3691" s="746">
        <v>0</v>
      </c>
      <c r="T3691" s="813"/>
      <c r="U3691" s="769">
        <v>0</v>
      </c>
    </row>
    <row r="3692" spans="1:21" ht="14.4" customHeight="1" x14ac:dyDescent="0.3">
      <c r="A3692" s="727">
        <v>32</v>
      </c>
      <c r="B3692" s="728" t="s">
        <v>2677</v>
      </c>
      <c r="C3692" s="728" t="s">
        <v>2685</v>
      </c>
      <c r="D3692" s="811" t="s">
        <v>5088</v>
      </c>
      <c r="E3692" s="812" t="s">
        <v>2698</v>
      </c>
      <c r="F3692" s="728" t="s">
        <v>2678</v>
      </c>
      <c r="G3692" s="728" t="s">
        <v>2800</v>
      </c>
      <c r="H3692" s="728" t="s">
        <v>661</v>
      </c>
      <c r="I3692" s="728" t="s">
        <v>2366</v>
      </c>
      <c r="J3692" s="728" t="s">
        <v>759</v>
      </c>
      <c r="K3692" s="728" t="s">
        <v>2187</v>
      </c>
      <c r="L3692" s="729">
        <v>42.57</v>
      </c>
      <c r="M3692" s="729">
        <v>42.57</v>
      </c>
      <c r="N3692" s="728">
        <v>1</v>
      </c>
      <c r="O3692" s="813">
        <v>0.5</v>
      </c>
      <c r="P3692" s="729">
        <v>42.57</v>
      </c>
      <c r="Q3692" s="746">
        <v>1</v>
      </c>
      <c r="R3692" s="728">
        <v>1</v>
      </c>
      <c r="S3692" s="746">
        <v>1</v>
      </c>
      <c r="T3692" s="813">
        <v>0.5</v>
      </c>
      <c r="U3692" s="769">
        <v>1</v>
      </c>
    </row>
    <row r="3693" spans="1:21" ht="14.4" customHeight="1" x14ac:dyDescent="0.3">
      <c r="A3693" s="727">
        <v>32</v>
      </c>
      <c r="B3693" s="728" t="s">
        <v>2677</v>
      </c>
      <c r="C3693" s="728" t="s">
        <v>2685</v>
      </c>
      <c r="D3693" s="811" t="s">
        <v>5088</v>
      </c>
      <c r="E3693" s="812" t="s">
        <v>2698</v>
      </c>
      <c r="F3693" s="728" t="s">
        <v>2678</v>
      </c>
      <c r="G3693" s="728" t="s">
        <v>2751</v>
      </c>
      <c r="H3693" s="728" t="s">
        <v>568</v>
      </c>
      <c r="I3693" s="728" t="s">
        <v>3057</v>
      </c>
      <c r="J3693" s="728" t="s">
        <v>2997</v>
      </c>
      <c r="K3693" s="728" t="s">
        <v>3058</v>
      </c>
      <c r="L3693" s="729">
        <v>211.61</v>
      </c>
      <c r="M3693" s="729">
        <v>211.61</v>
      </c>
      <c r="N3693" s="728">
        <v>1</v>
      </c>
      <c r="O3693" s="813">
        <v>0.5</v>
      </c>
      <c r="P3693" s="729">
        <v>211.61</v>
      </c>
      <c r="Q3693" s="746">
        <v>1</v>
      </c>
      <c r="R3693" s="728">
        <v>1</v>
      </c>
      <c r="S3693" s="746">
        <v>1</v>
      </c>
      <c r="T3693" s="813">
        <v>0.5</v>
      </c>
      <c r="U3693" s="769">
        <v>1</v>
      </c>
    </row>
    <row r="3694" spans="1:21" ht="14.4" customHeight="1" x14ac:dyDescent="0.3">
      <c r="A3694" s="727">
        <v>32</v>
      </c>
      <c r="B3694" s="728" t="s">
        <v>2677</v>
      </c>
      <c r="C3694" s="728" t="s">
        <v>2685</v>
      </c>
      <c r="D3694" s="811" t="s">
        <v>5088</v>
      </c>
      <c r="E3694" s="812" t="s">
        <v>2698</v>
      </c>
      <c r="F3694" s="728" t="s">
        <v>2678</v>
      </c>
      <c r="G3694" s="728" t="s">
        <v>2752</v>
      </c>
      <c r="H3694" s="728" t="s">
        <v>568</v>
      </c>
      <c r="I3694" s="728" t="s">
        <v>2753</v>
      </c>
      <c r="J3694" s="728" t="s">
        <v>1001</v>
      </c>
      <c r="K3694" s="728" t="s">
        <v>2754</v>
      </c>
      <c r="L3694" s="729">
        <v>33</v>
      </c>
      <c r="M3694" s="729">
        <v>33</v>
      </c>
      <c r="N3694" s="728">
        <v>1</v>
      </c>
      <c r="O3694" s="813">
        <v>0.5</v>
      </c>
      <c r="P3694" s="729">
        <v>33</v>
      </c>
      <c r="Q3694" s="746">
        <v>1</v>
      </c>
      <c r="R3694" s="728">
        <v>1</v>
      </c>
      <c r="S3694" s="746">
        <v>1</v>
      </c>
      <c r="T3694" s="813">
        <v>0.5</v>
      </c>
      <c r="U3694" s="769">
        <v>1</v>
      </c>
    </row>
    <row r="3695" spans="1:21" ht="14.4" customHeight="1" x14ac:dyDescent="0.3">
      <c r="A3695" s="727">
        <v>32</v>
      </c>
      <c r="B3695" s="728" t="s">
        <v>2677</v>
      </c>
      <c r="C3695" s="728" t="s">
        <v>2685</v>
      </c>
      <c r="D3695" s="811" t="s">
        <v>5088</v>
      </c>
      <c r="E3695" s="812" t="s">
        <v>2698</v>
      </c>
      <c r="F3695" s="728" t="s">
        <v>2678</v>
      </c>
      <c r="G3695" s="728" t="s">
        <v>2729</v>
      </c>
      <c r="H3695" s="728" t="s">
        <v>568</v>
      </c>
      <c r="I3695" s="728" t="s">
        <v>2730</v>
      </c>
      <c r="J3695" s="728" t="s">
        <v>2731</v>
      </c>
      <c r="K3695" s="728" t="s">
        <v>2732</v>
      </c>
      <c r="L3695" s="729">
        <v>88.76</v>
      </c>
      <c r="M3695" s="729">
        <v>266.28000000000003</v>
      </c>
      <c r="N3695" s="728">
        <v>3</v>
      </c>
      <c r="O3695" s="813">
        <v>1.5</v>
      </c>
      <c r="P3695" s="729">
        <v>266.28000000000003</v>
      </c>
      <c r="Q3695" s="746">
        <v>1</v>
      </c>
      <c r="R3695" s="728">
        <v>3</v>
      </c>
      <c r="S3695" s="746">
        <v>1</v>
      </c>
      <c r="T3695" s="813">
        <v>1.5</v>
      </c>
      <c r="U3695" s="769">
        <v>1</v>
      </c>
    </row>
    <row r="3696" spans="1:21" ht="14.4" customHeight="1" x14ac:dyDescent="0.3">
      <c r="A3696" s="727">
        <v>32</v>
      </c>
      <c r="B3696" s="728" t="s">
        <v>2677</v>
      </c>
      <c r="C3696" s="728" t="s">
        <v>2685</v>
      </c>
      <c r="D3696" s="811" t="s">
        <v>5088</v>
      </c>
      <c r="E3696" s="812" t="s">
        <v>2698</v>
      </c>
      <c r="F3696" s="728" t="s">
        <v>2678</v>
      </c>
      <c r="G3696" s="728" t="s">
        <v>2902</v>
      </c>
      <c r="H3696" s="728" t="s">
        <v>568</v>
      </c>
      <c r="I3696" s="728" t="s">
        <v>3215</v>
      </c>
      <c r="J3696" s="728" t="s">
        <v>863</v>
      </c>
      <c r="K3696" s="728" t="s">
        <v>3200</v>
      </c>
      <c r="L3696" s="729">
        <v>0</v>
      </c>
      <c r="M3696" s="729">
        <v>0</v>
      </c>
      <c r="N3696" s="728">
        <v>2</v>
      </c>
      <c r="O3696" s="813">
        <v>1.5</v>
      </c>
      <c r="P3696" s="729">
        <v>0</v>
      </c>
      <c r="Q3696" s="746"/>
      <c r="R3696" s="728">
        <v>2</v>
      </c>
      <c r="S3696" s="746">
        <v>1</v>
      </c>
      <c r="T3696" s="813">
        <v>1.5</v>
      </c>
      <c r="U3696" s="769">
        <v>1</v>
      </c>
    </row>
    <row r="3697" spans="1:21" ht="14.4" customHeight="1" x14ac:dyDescent="0.3">
      <c r="A3697" s="727">
        <v>32</v>
      </c>
      <c r="B3697" s="728" t="s">
        <v>2677</v>
      </c>
      <c r="C3697" s="728" t="s">
        <v>2685</v>
      </c>
      <c r="D3697" s="811" t="s">
        <v>5088</v>
      </c>
      <c r="E3697" s="812" t="s">
        <v>2698</v>
      </c>
      <c r="F3697" s="728" t="s">
        <v>2678</v>
      </c>
      <c r="G3697" s="728" t="s">
        <v>3357</v>
      </c>
      <c r="H3697" s="728" t="s">
        <v>661</v>
      </c>
      <c r="I3697" s="728" t="s">
        <v>2378</v>
      </c>
      <c r="J3697" s="728" t="s">
        <v>2379</v>
      </c>
      <c r="K3697" s="728" t="s">
        <v>2380</v>
      </c>
      <c r="L3697" s="729">
        <v>141.25</v>
      </c>
      <c r="M3697" s="729">
        <v>141.25</v>
      </c>
      <c r="N3697" s="728">
        <v>1</v>
      </c>
      <c r="O3697" s="813">
        <v>1</v>
      </c>
      <c r="P3697" s="729">
        <v>141.25</v>
      </c>
      <c r="Q3697" s="746">
        <v>1</v>
      </c>
      <c r="R3697" s="728">
        <v>1</v>
      </c>
      <c r="S3697" s="746">
        <v>1</v>
      </c>
      <c r="T3697" s="813">
        <v>1</v>
      </c>
      <c r="U3697" s="769">
        <v>1</v>
      </c>
    </row>
    <row r="3698" spans="1:21" ht="14.4" customHeight="1" x14ac:dyDescent="0.3">
      <c r="A3698" s="727">
        <v>32</v>
      </c>
      <c r="B3698" s="728" t="s">
        <v>2677</v>
      </c>
      <c r="C3698" s="728" t="s">
        <v>2685</v>
      </c>
      <c r="D3698" s="811" t="s">
        <v>5088</v>
      </c>
      <c r="E3698" s="812" t="s">
        <v>2698</v>
      </c>
      <c r="F3698" s="728" t="s">
        <v>2678</v>
      </c>
      <c r="G3698" s="728" t="s">
        <v>2762</v>
      </c>
      <c r="H3698" s="728" t="s">
        <v>661</v>
      </c>
      <c r="I3698" s="728" t="s">
        <v>2765</v>
      </c>
      <c r="J3698" s="728" t="s">
        <v>895</v>
      </c>
      <c r="K3698" s="728" t="s">
        <v>2139</v>
      </c>
      <c r="L3698" s="729">
        <v>736.33</v>
      </c>
      <c r="M3698" s="729">
        <v>736.33</v>
      </c>
      <c r="N3698" s="728">
        <v>1</v>
      </c>
      <c r="O3698" s="813">
        <v>1</v>
      </c>
      <c r="P3698" s="729">
        <v>736.33</v>
      </c>
      <c r="Q3698" s="746">
        <v>1</v>
      </c>
      <c r="R3698" s="728">
        <v>1</v>
      </c>
      <c r="S3698" s="746">
        <v>1</v>
      </c>
      <c r="T3698" s="813">
        <v>1</v>
      </c>
      <c r="U3698" s="769">
        <v>1</v>
      </c>
    </row>
    <row r="3699" spans="1:21" ht="14.4" customHeight="1" x14ac:dyDescent="0.3">
      <c r="A3699" s="727">
        <v>32</v>
      </c>
      <c r="B3699" s="728" t="s">
        <v>2677</v>
      </c>
      <c r="C3699" s="728" t="s">
        <v>2685</v>
      </c>
      <c r="D3699" s="811" t="s">
        <v>5088</v>
      </c>
      <c r="E3699" s="812" t="s">
        <v>2698</v>
      </c>
      <c r="F3699" s="728" t="s">
        <v>2678</v>
      </c>
      <c r="G3699" s="728" t="s">
        <v>2762</v>
      </c>
      <c r="H3699" s="728" t="s">
        <v>661</v>
      </c>
      <c r="I3699" s="728" t="s">
        <v>2144</v>
      </c>
      <c r="J3699" s="728" t="s">
        <v>895</v>
      </c>
      <c r="K3699" s="728" t="s">
        <v>2145</v>
      </c>
      <c r="L3699" s="729">
        <v>923.74</v>
      </c>
      <c r="M3699" s="729">
        <v>2771.2200000000003</v>
      </c>
      <c r="N3699" s="728">
        <v>3</v>
      </c>
      <c r="O3699" s="813">
        <v>1</v>
      </c>
      <c r="P3699" s="729"/>
      <c r="Q3699" s="746">
        <v>0</v>
      </c>
      <c r="R3699" s="728"/>
      <c r="S3699" s="746">
        <v>0</v>
      </c>
      <c r="T3699" s="813"/>
      <c r="U3699" s="769">
        <v>0</v>
      </c>
    </row>
    <row r="3700" spans="1:21" ht="14.4" customHeight="1" x14ac:dyDescent="0.3">
      <c r="A3700" s="727">
        <v>32</v>
      </c>
      <c r="B3700" s="728" t="s">
        <v>2677</v>
      </c>
      <c r="C3700" s="728" t="s">
        <v>2685</v>
      </c>
      <c r="D3700" s="811" t="s">
        <v>5088</v>
      </c>
      <c r="E3700" s="812" t="s">
        <v>2698</v>
      </c>
      <c r="F3700" s="728" t="s">
        <v>2678</v>
      </c>
      <c r="G3700" s="728" t="s">
        <v>2762</v>
      </c>
      <c r="H3700" s="728" t="s">
        <v>661</v>
      </c>
      <c r="I3700" s="728" t="s">
        <v>2479</v>
      </c>
      <c r="J3700" s="728" t="s">
        <v>901</v>
      </c>
      <c r="K3700" s="728" t="s">
        <v>3015</v>
      </c>
      <c r="L3700" s="729">
        <v>1847.49</v>
      </c>
      <c r="M3700" s="729">
        <v>3694.98</v>
      </c>
      <c r="N3700" s="728">
        <v>2</v>
      </c>
      <c r="O3700" s="813">
        <v>0.5</v>
      </c>
      <c r="P3700" s="729">
        <v>3694.98</v>
      </c>
      <c r="Q3700" s="746">
        <v>1</v>
      </c>
      <c r="R3700" s="728">
        <v>2</v>
      </c>
      <c r="S3700" s="746">
        <v>1</v>
      </c>
      <c r="T3700" s="813">
        <v>0.5</v>
      </c>
      <c r="U3700" s="769">
        <v>1</v>
      </c>
    </row>
    <row r="3701" spans="1:21" ht="14.4" customHeight="1" x14ac:dyDescent="0.3">
      <c r="A3701" s="727">
        <v>32</v>
      </c>
      <c r="B3701" s="728" t="s">
        <v>2677</v>
      </c>
      <c r="C3701" s="728" t="s">
        <v>2685</v>
      </c>
      <c r="D3701" s="811" t="s">
        <v>5088</v>
      </c>
      <c r="E3701" s="812" t="s">
        <v>2698</v>
      </c>
      <c r="F3701" s="728" t="s">
        <v>2678</v>
      </c>
      <c r="G3701" s="728" t="s">
        <v>2768</v>
      </c>
      <c r="H3701" s="728" t="s">
        <v>568</v>
      </c>
      <c r="I3701" s="728" t="s">
        <v>2769</v>
      </c>
      <c r="J3701" s="728" t="s">
        <v>934</v>
      </c>
      <c r="K3701" s="728" t="s">
        <v>2770</v>
      </c>
      <c r="L3701" s="729">
        <v>93.71</v>
      </c>
      <c r="M3701" s="729">
        <v>281.13</v>
      </c>
      <c r="N3701" s="728">
        <v>3</v>
      </c>
      <c r="O3701" s="813">
        <v>3</v>
      </c>
      <c r="P3701" s="729">
        <v>281.13</v>
      </c>
      <c r="Q3701" s="746">
        <v>1</v>
      </c>
      <c r="R3701" s="728">
        <v>3</v>
      </c>
      <c r="S3701" s="746">
        <v>1</v>
      </c>
      <c r="T3701" s="813">
        <v>3</v>
      </c>
      <c r="U3701" s="769">
        <v>1</v>
      </c>
    </row>
    <row r="3702" spans="1:21" ht="14.4" customHeight="1" x14ac:dyDescent="0.3">
      <c r="A3702" s="727">
        <v>32</v>
      </c>
      <c r="B3702" s="728" t="s">
        <v>2677</v>
      </c>
      <c r="C3702" s="728" t="s">
        <v>2685</v>
      </c>
      <c r="D3702" s="811" t="s">
        <v>5088</v>
      </c>
      <c r="E3702" s="812" t="s">
        <v>2698</v>
      </c>
      <c r="F3702" s="728" t="s">
        <v>2678</v>
      </c>
      <c r="G3702" s="728" t="s">
        <v>2768</v>
      </c>
      <c r="H3702" s="728" t="s">
        <v>568</v>
      </c>
      <c r="I3702" s="728" t="s">
        <v>2837</v>
      </c>
      <c r="J3702" s="728" t="s">
        <v>934</v>
      </c>
      <c r="K3702" s="728" t="s">
        <v>2770</v>
      </c>
      <c r="L3702" s="729">
        <v>57.64</v>
      </c>
      <c r="M3702" s="729">
        <v>57.64</v>
      </c>
      <c r="N3702" s="728">
        <v>1</v>
      </c>
      <c r="O3702" s="813">
        <v>0.5</v>
      </c>
      <c r="P3702" s="729">
        <v>57.64</v>
      </c>
      <c r="Q3702" s="746">
        <v>1</v>
      </c>
      <c r="R3702" s="728">
        <v>1</v>
      </c>
      <c r="S3702" s="746">
        <v>1</v>
      </c>
      <c r="T3702" s="813">
        <v>0.5</v>
      </c>
      <c r="U3702" s="769">
        <v>1</v>
      </c>
    </row>
    <row r="3703" spans="1:21" ht="14.4" customHeight="1" x14ac:dyDescent="0.3">
      <c r="A3703" s="727">
        <v>32</v>
      </c>
      <c r="B3703" s="728" t="s">
        <v>2677</v>
      </c>
      <c r="C3703" s="728" t="s">
        <v>2685</v>
      </c>
      <c r="D3703" s="811" t="s">
        <v>5088</v>
      </c>
      <c r="E3703" s="812" t="s">
        <v>2698</v>
      </c>
      <c r="F3703" s="728" t="s">
        <v>2678</v>
      </c>
      <c r="G3703" s="728" t="s">
        <v>2768</v>
      </c>
      <c r="H3703" s="728" t="s">
        <v>568</v>
      </c>
      <c r="I3703" s="728" t="s">
        <v>2838</v>
      </c>
      <c r="J3703" s="728" t="s">
        <v>934</v>
      </c>
      <c r="K3703" s="728" t="s">
        <v>2839</v>
      </c>
      <c r="L3703" s="729">
        <v>185.26</v>
      </c>
      <c r="M3703" s="729">
        <v>370.52</v>
      </c>
      <c r="N3703" s="728">
        <v>2</v>
      </c>
      <c r="O3703" s="813">
        <v>1</v>
      </c>
      <c r="P3703" s="729">
        <v>185.26</v>
      </c>
      <c r="Q3703" s="746">
        <v>0.5</v>
      </c>
      <c r="R3703" s="728">
        <v>1</v>
      </c>
      <c r="S3703" s="746">
        <v>0.5</v>
      </c>
      <c r="T3703" s="813">
        <v>0.5</v>
      </c>
      <c r="U3703" s="769">
        <v>0.5</v>
      </c>
    </row>
    <row r="3704" spans="1:21" ht="14.4" customHeight="1" x14ac:dyDescent="0.3">
      <c r="A3704" s="727">
        <v>32</v>
      </c>
      <c r="B3704" s="728" t="s">
        <v>2677</v>
      </c>
      <c r="C3704" s="728" t="s">
        <v>2685</v>
      </c>
      <c r="D3704" s="811" t="s">
        <v>5088</v>
      </c>
      <c r="E3704" s="812" t="s">
        <v>2698</v>
      </c>
      <c r="F3704" s="728" t="s">
        <v>2678</v>
      </c>
      <c r="G3704" s="728" t="s">
        <v>3774</v>
      </c>
      <c r="H3704" s="728" t="s">
        <v>568</v>
      </c>
      <c r="I3704" s="728" t="s">
        <v>5072</v>
      </c>
      <c r="J3704" s="728" t="s">
        <v>5073</v>
      </c>
      <c r="K3704" s="728" t="s">
        <v>2394</v>
      </c>
      <c r="L3704" s="729">
        <v>0</v>
      </c>
      <c r="M3704" s="729">
        <v>0</v>
      </c>
      <c r="N3704" s="728">
        <v>1</v>
      </c>
      <c r="O3704" s="813">
        <v>0.5</v>
      </c>
      <c r="P3704" s="729">
        <v>0</v>
      </c>
      <c r="Q3704" s="746"/>
      <c r="R3704" s="728">
        <v>1</v>
      </c>
      <c r="S3704" s="746">
        <v>1</v>
      </c>
      <c r="T3704" s="813">
        <v>0.5</v>
      </c>
      <c r="U3704" s="769">
        <v>1</v>
      </c>
    </row>
    <row r="3705" spans="1:21" ht="14.4" customHeight="1" x14ac:dyDescent="0.3">
      <c r="A3705" s="727">
        <v>32</v>
      </c>
      <c r="B3705" s="728" t="s">
        <v>2677</v>
      </c>
      <c r="C3705" s="728" t="s">
        <v>2685</v>
      </c>
      <c r="D3705" s="811" t="s">
        <v>5088</v>
      </c>
      <c r="E3705" s="812" t="s">
        <v>2698</v>
      </c>
      <c r="F3705" s="728" t="s">
        <v>2678</v>
      </c>
      <c r="G3705" s="728" t="s">
        <v>2777</v>
      </c>
      <c r="H3705" s="728" t="s">
        <v>568</v>
      </c>
      <c r="I3705" s="728" t="s">
        <v>2869</v>
      </c>
      <c r="J3705" s="728" t="s">
        <v>722</v>
      </c>
      <c r="K3705" s="728" t="s">
        <v>2870</v>
      </c>
      <c r="L3705" s="729">
        <v>42.54</v>
      </c>
      <c r="M3705" s="729">
        <v>85.08</v>
      </c>
      <c r="N3705" s="728">
        <v>2</v>
      </c>
      <c r="O3705" s="813">
        <v>1</v>
      </c>
      <c r="P3705" s="729">
        <v>85.08</v>
      </c>
      <c r="Q3705" s="746">
        <v>1</v>
      </c>
      <c r="R3705" s="728">
        <v>2</v>
      </c>
      <c r="S3705" s="746">
        <v>1</v>
      </c>
      <c r="T3705" s="813">
        <v>1</v>
      </c>
      <c r="U3705" s="769">
        <v>1</v>
      </c>
    </row>
    <row r="3706" spans="1:21" ht="14.4" customHeight="1" x14ac:dyDescent="0.3">
      <c r="A3706" s="727">
        <v>32</v>
      </c>
      <c r="B3706" s="728" t="s">
        <v>2677</v>
      </c>
      <c r="C3706" s="728" t="s">
        <v>2685</v>
      </c>
      <c r="D3706" s="811" t="s">
        <v>5088</v>
      </c>
      <c r="E3706" s="812" t="s">
        <v>2698</v>
      </c>
      <c r="F3706" s="728" t="s">
        <v>2678</v>
      </c>
      <c r="G3706" s="728" t="s">
        <v>2777</v>
      </c>
      <c r="H3706" s="728" t="s">
        <v>568</v>
      </c>
      <c r="I3706" s="728" t="s">
        <v>2778</v>
      </c>
      <c r="J3706" s="728" t="s">
        <v>1431</v>
      </c>
      <c r="K3706" s="728" t="s">
        <v>2779</v>
      </c>
      <c r="L3706" s="729">
        <v>66.88</v>
      </c>
      <c r="M3706" s="729">
        <v>601.91999999999996</v>
      </c>
      <c r="N3706" s="728">
        <v>9</v>
      </c>
      <c r="O3706" s="813">
        <v>2.5</v>
      </c>
      <c r="P3706" s="729">
        <v>468.15999999999997</v>
      </c>
      <c r="Q3706" s="746">
        <v>0.77777777777777779</v>
      </c>
      <c r="R3706" s="728">
        <v>7</v>
      </c>
      <c r="S3706" s="746">
        <v>0.77777777777777779</v>
      </c>
      <c r="T3706" s="813">
        <v>2</v>
      </c>
      <c r="U3706" s="769">
        <v>0.8</v>
      </c>
    </row>
    <row r="3707" spans="1:21" ht="14.4" customHeight="1" x14ac:dyDescent="0.3">
      <c r="A3707" s="727">
        <v>32</v>
      </c>
      <c r="B3707" s="728" t="s">
        <v>2677</v>
      </c>
      <c r="C3707" s="728" t="s">
        <v>2685</v>
      </c>
      <c r="D3707" s="811" t="s">
        <v>5088</v>
      </c>
      <c r="E3707" s="812" t="s">
        <v>2698</v>
      </c>
      <c r="F3707" s="728" t="s">
        <v>2678</v>
      </c>
      <c r="G3707" s="728" t="s">
        <v>2784</v>
      </c>
      <c r="H3707" s="728" t="s">
        <v>568</v>
      </c>
      <c r="I3707" s="728" t="s">
        <v>2273</v>
      </c>
      <c r="J3707" s="728" t="s">
        <v>2272</v>
      </c>
      <c r="K3707" s="728" t="s">
        <v>2274</v>
      </c>
      <c r="L3707" s="729">
        <v>1427.23</v>
      </c>
      <c r="M3707" s="729">
        <v>9990.6099999999988</v>
      </c>
      <c r="N3707" s="728">
        <v>7</v>
      </c>
      <c r="O3707" s="813">
        <v>3.5</v>
      </c>
      <c r="P3707" s="729">
        <v>8563.3799999999992</v>
      </c>
      <c r="Q3707" s="746">
        <v>0.85714285714285721</v>
      </c>
      <c r="R3707" s="728">
        <v>6</v>
      </c>
      <c r="S3707" s="746">
        <v>0.8571428571428571</v>
      </c>
      <c r="T3707" s="813">
        <v>3</v>
      </c>
      <c r="U3707" s="769">
        <v>0.8571428571428571</v>
      </c>
    </row>
    <row r="3708" spans="1:21" ht="14.4" customHeight="1" x14ac:dyDescent="0.3">
      <c r="A3708" s="727">
        <v>32</v>
      </c>
      <c r="B3708" s="728" t="s">
        <v>2677</v>
      </c>
      <c r="C3708" s="728" t="s">
        <v>2685</v>
      </c>
      <c r="D3708" s="811" t="s">
        <v>5088</v>
      </c>
      <c r="E3708" s="812" t="s">
        <v>2698</v>
      </c>
      <c r="F3708" s="728" t="s">
        <v>2678</v>
      </c>
      <c r="G3708" s="728" t="s">
        <v>3244</v>
      </c>
      <c r="H3708" s="728" t="s">
        <v>568</v>
      </c>
      <c r="I3708" s="728" t="s">
        <v>5074</v>
      </c>
      <c r="J3708" s="728" t="s">
        <v>3642</v>
      </c>
      <c r="K3708" s="728" t="s">
        <v>5075</v>
      </c>
      <c r="L3708" s="729">
        <v>0</v>
      </c>
      <c r="M3708" s="729">
        <v>0</v>
      </c>
      <c r="N3708" s="728">
        <v>1</v>
      </c>
      <c r="O3708" s="813">
        <v>0.5</v>
      </c>
      <c r="P3708" s="729">
        <v>0</v>
      </c>
      <c r="Q3708" s="746"/>
      <c r="R3708" s="728">
        <v>1</v>
      </c>
      <c r="S3708" s="746">
        <v>1</v>
      </c>
      <c r="T3708" s="813">
        <v>0.5</v>
      </c>
      <c r="U3708" s="769">
        <v>1</v>
      </c>
    </row>
    <row r="3709" spans="1:21" ht="14.4" customHeight="1" x14ac:dyDescent="0.3">
      <c r="A3709" s="727">
        <v>32</v>
      </c>
      <c r="B3709" s="728" t="s">
        <v>2677</v>
      </c>
      <c r="C3709" s="728" t="s">
        <v>2685</v>
      </c>
      <c r="D3709" s="811" t="s">
        <v>5088</v>
      </c>
      <c r="E3709" s="812" t="s">
        <v>2698</v>
      </c>
      <c r="F3709" s="728" t="s">
        <v>2678</v>
      </c>
      <c r="G3709" s="728" t="s">
        <v>2876</v>
      </c>
      <c r="H3709" s="728" t="s">
        <v>568</v>
      </c>
      <c r="I3709" s="728" t="s">
        <v>2938</v>
      </c>
      <c r="J3709" s="728" t="s">
        <v>2939</v>
      </c>
      <c r="K3709" s="728" t="s">
        <v>2444</v>
      </c>
      <c r="L3709" s="729">
        <v>10325.280000000001</v>
      </c>
      <c r="M3709" s="729">
        <v>20650.560000000001</v>
      </c>
      <c r="N3709" s="728">
        <v>2</v>
      </c>
      <c r="O3709" s="813">
        <v>1</v>
      </c>
      <c r="P3709" s="729">
        <v>20650.560000000001</v>
      </c>
      <c r="Q3709" s="746">
        <v>1</v>
      </c>
      <c r="R3709" s="728">
        <v>2</v>
      </c>
      <c r="S3709" s="746">
        <v>1</v>
      </c>
      <c r="T3709" s="813">
        <v>1</v>
      </c>
      <c r="U3709" s="769">
        <v>1</v>
      </c>
    </row>
    <row r="3710" spans="1:21" ht="14.4" customHeight="1" x14ac:dyDescent="0.3">
      <c r="A3710" s="727">
        <v>32</v>
      </c>
      <c r="B3710" s="728" t="s">
        <v>2677</v>
      </c>
      <c r="C3710" s="728" t="s">
        <v>2685</v>
      </c>
      <c r="D3710" s="811" t="s">
        <v>5088</v>
      </c>
      <c r="E3710" s="812" t="s">
        <v>2705</v>
      </c>
      <c r="F3710" s="728" t="s">
        <v>2678</v>
      </c>
      <c r="G3710" s="728" t="s">
        <v>2954</v>
      </c>
      <c r="H3710" s="728" t="s">
        <v>568</v>
      </c>
      <c r="I3710" s="728" t="s">
        <v>2955</v>
      </c>
      <c r="J3710" s="728" t="s">
        <v>1253</v>
      </c>
      <c r="K3710" s="728" t="s">
        <v>2956</v>
      </c>
      <c r="L3710" s="729">
        <v>385.3</v>
      </c>
      <c r="M3710" s="729">
        <v>1155.9000000000001</v>
      </c>
      <c r="N3710" s="728">
        <v>3</v>
      </c>
      <c r="O3710" s="813">
        <v>1</v>
      </c>
      <c r="P3710" s="729"/>
      <c r="Q3710" s="746">
        <v>0</v>
      </c>
      <c r="R3710" s="728"/>
      <c r="S3710" s="746">
        <v>0</v>
      </c>
      <c r="T3710" s="813"/>
      <c r="U3710" s="769">
        <v>0</v>
      </c>
    </row>
    <row r="3711" spans="1:21" ht="14.4" customHeight="1" x14ac:dyDescent="0.3">
      <c r="A3711" s="727">
        <v>32</v>
      </c>
      <c r="B3711" s="728" t="s">
        <v>2677</v>
      </c>
      <c r="C3711" s="728" t="s">
        <v>2685</v>
      </c>
      <c r="D3711" s="811" t="s">
        <v>5088</v>
      </c>
      <c r="E3711" s="812" t="s">
        <v>2705</v>
      </c>
      <c r="F3711" s="728" t="s">
        <v>2678</v>
      </c>
      <c r="G3711" s="728" t="s">
        <v>2746</v>
      </c>
      <c r="H3711" s="728" t="s">
        <v>568</v>
      </c>
      <c r="I3711" s="728" t="s">
        <v>2794</v>
      </c>
      <c r="J3711" s="728" t="s">
        <v>2231</v>
      </c>
      <c r="K3711" s="728" t="s">
        <v>2757</v>
      </c>
      <c r="L3711" s="729">
        <v>238.72</v>
      </c>
      <c r="M3711" s="729">
        <v>238.72</v>
      </c>
      <c r="N3711" s="728">
        <v>1</v>
      </c>
      <c r="O3711" s="813">
        <v>1</v>
      </c>
      <c r="P3711" s="729"/>
      <c r="Q3711" s="746">
        <v>0</v>
      </c>
      <c r="R3711" s="728"/>
      <c r="S3711" s="746">
        <v>0</v>
      </c>
      <c r="T3711" s="813"/>
      <c r="U3711" s="769">
        <v>0</v>
      </c>
    </row>
    <row r="3712" spans="1:21" ht="14.4" customHeight="1" x14ac:dyDescent="0.3">
      <c r="A3712" s="727">
        <v>32</v>
      </c>
      <c r="B3712" s="728" t="s">
        <v>2677</v>
      </c>
      <c r="C3712" s="728" t="s">
        <v>2685</v>
      </c>
      <c r="D3712" s="811" t="s">
        <v>5088</v>
      </c>
      <c r="E3712" s="812" t="s">
        <v>2705</v>
      </c>
      <c r="F3712" s="728" t="s">
        <v>2678</v>
      </c>
      <c r="G3712" s="728" t="s">
        <v>2988</v>
      </c>
      <c r="H3712" s="728" t="s">
        <v>568</v>
      </c>
      <c r="I3712" s="728" t="s">
        <v>5076</v>
      </c>
      <c r="J3712" s="728" t="s">
        <v>882</v>
      </c>
      <c r="K3712" s="728" t="s">
        <v>2990</v>
      </c>
      <c r="L3712" s="729">
        <v>0</v>
      </c>
      <c r="M3712" s="729">
        <v>0</v>
      </c>
      <c r="N3712" s="728">
        <v>1</v>
      </c>
      <c r="O3712" s="813">
        <v>0.5</v>
      </c>
      <c r="P3712" s="729"/>
      <c r="Q3712" s="746"/>
      <c r="R3712" s="728"/>
      <c r="S3712" s="746">
        <v>0</v>
      </c>
      <c r="T3712" s="813"/>
      <c r="U3712" s="769">
        <v>0</v>
      </c>
    </row>
    <row r="3713" spans="1:21" ht="14.4" customHeight="1" x14ac:dyDescent="0.3">
      <c r="A3713" s="727">
        <v>32</v>
      </c>
      <c r="B3713" s="728" t="s">
        <v>2677</v>
      </c>
      <c r="C3713" s="728" t="s">
        <v>2685</v>
      </c>
      <c r="D3713" s="811" t="s">
        <v>5088</v>
      </c>
      <c r="E3713" s="812" t="s">
        <v>2705</v>
      </c>
      <c r="F3713" s="728" t="s">
        <v>2678</v>
      </c>
      <c r="G3713" s="728" t="s">
        <v>2800</v>
      </c>
      <c r="H3713" s="728" t="s">
        <v>661</v>
      </c>
      <c r="I3713" s="728" t="s">
        <v>2366</v>
      </c>
      <c r="J3713" s="728" t="s">
        <v>759</v>
      </c>
      <c r="K3713" s="728" t="s">
        <v>2187</v>
      </c>
      <c r="L3713" s="729">
        <v>42.57</v>
      </c>
      <c r="M3713" s="729">
        <v>85.14</v>
      </c>
      <c r="N3713" s="728">
        <v>2</v>
      </c>
      <c r="O3713" s="813">
        <v>1.5</v>
      </c>
      <c r="P3713" s="729">
        <v>85.14</v>
      </c>
      <c r="Q3713" s="746">
        <v>1</v>
      </c>
      <c r="R3713" s="728">
        <v>2</v>
      </c>
      <c r="S3713" s="746">
        <v>1</v>
      </c>
      <c r="T3713" s="813">
        <v>1.5</v>
      </c>
      <c r="U3713" s="769">
        <v>1</v>
      </c>
    </row>
    <row r="3714" spans="1:21" ht="14.4" customHeight="1" x14ac:dyDescent="0.3">
      <c r="A3714" s="727">
        <v>32</v>
      </c>
      <c r="B3714" s="728" t="s">
        <v>2677</v>
      </c>
      <c r="C3714" s="728" t="s">
        <v>2685</v>
      </c>
      <c r="D3714" s="811" t="s">
        <v>5088</v>
      </c>
      <c r="E3714" s="812" t="s">
        <v>2705</v>
      </c>
      <c r="F3714" s="728" t="s">
        <v>2678</v>
      </c>
      <c r="G3714" s="728" t="s">
        <v>2802</v>
      </c>
      <c r="H3714" s="728" t="s">
        <v>568</v>
      </c>
      <c r="I3714" s="728" t="s">
        <v>3297</v>
      </c>
      <c r="J3714" s="728" t="s">
        <v>805</v>
      </c>
      <c r="K3714" s="728" t="s">
        <v>3198</v>
      </c>
      <c r="L3714" s="729">
        <v>91.11</v>
      </c>
      <c r="M3714" s="729">
        <v>182.22</v>
      </c>
      <c r="N3714" s="728">
        <v>2</v>
      </c>
      <c r="O3714" s="813">
        <v>1</v>
      </c>
      <c r="P3714" s="729">
        <v>91.11</v>
      </c>
      <c r="Q3714" s="746">
        <v>0.5</v>
      </c>
      <c r="R3714" s="728">
        <v>1</v>
      </c>
      <c r="S3714" s="746">
        <v>0.5</v>
      </c>
      <c r="T3714" s="813">
        <v>0.5</v>
      </c>
      <c r="U3714" s="769">
        <v>0.5</v>
      </c>
    </row>
    <row r="3715" spans="1:21" ht="14.4" customHeight="1" x14ac:dyDescent="0.3">
      <c r="A3715" s="727">
        <v>32</v>
      </c>
      <c r="B3715" s="728" t="s">
        <v>2677</v>
      </c>
      <c r="C3715" s="728" t="s">
        <v>2685</v>
      </c>
      <c r="D3715" s="811" t="s">
        <v>5088</v>
      </c>
      <c r="E3715" s="812" t="s">
        <v>2705</v>
      </c>
      <c r="F3715" s="728" t="s">
        <v>2678</v>
      </c>
      <c r="G3715" s="728" t="s">
        <v>2751</v>
      </c>
      <c r="H3715" s="728" t="s">
        <v>661</v>
      </c>
      <c r="I3715" s="728" t="s">
        <v>2260</v>
      </c>
      <c r="J3715" s="728" t="s">
        <v>2261</v>
      </c>
      <c r="K3715" s="728" t="s">
        <v>2262</v>
      </c>
      <c r="L3715" s="729">
        <v>3231.81</v>
      </c>
      <c r="M3715" s="729">
        <v>16159.05</v>
      </c>
      <c r="N3715" s="728">
        <v>5</v>
      </c>
      <c r="O3715" s="813">
        <v>2.5</v>
      </c>
      <c r="P3715" s="729">
        <v>12927.24</v>
      </c>
      <c r="Q3715" s="746">
        <v>0.8</v>
      </c>
      <c r="R3715" s="728">
        <v>4</v>
      </c>
      <c r="S3715" s="746">
        <v>0.8</v>
      </c>
      <c r="T3715" s="813">
        <v>2</v>
      </c>
      <c r="U3715" s="769">
        <v>0.8</v>
      </c>
    </row>
    <row r="3716" spans="1:21" ht="14.4" customHeight="1" x14ac:dyDescent="0.3">
      <c r="A3716" s="727">
        <v>32</v>
      </c>
      <c r="B3716" s="728" t="s">
        <v>2677</v>
      </c>
      <c r="C3716" s="728" t="s">
        <v>2685</v>
      </c>
      <c r="D3716" s="811" t="s">
        <v>5088</v>
      </c>
      <c r="E3716" s="812" t="s">
        <v>2705</v>
      </c>
      <c r="F3716" s="728" t="s">
        <v>2678</v>
      </c>
      <c r="G3716" s="728" t="s">
        <v>2808</v>
      </c>
      <c r="H3716" s="728" t="s">
        <v>568</v>
      </c>
      <c r="I3716" s="728" t="s">
        <v>2944</v>
      </c>
      <c r="J3716" s="728" t="s">
        <v>902</v>
      </c>
      <c r="K3716" s="728" t="s">
        <v>2887</v>
      </c>
      <c r="L3716" s="729">
        <v>42.51</v>
      </c>
      <c r="M3716" s="729">
        <v>42.51</v>
      </c>
      <c r="N3716" s="728">
        <v>1</v>
      </c>
      <c r="O3716" s="813">
        <v>0.5</v>
      </c>
      <c r="P3716" s="729"/>
      <c r="Q3716" s="746">
        <v>0</v>
      </c>
      <c r="R3716" s="728"/>
      <c r="S3716" s="746">
        <v>0</v>
      </c>
      <c r="T3716" s="813"/>
      <c r="U3716" s="769">
        <v>0</v>
      </c>
    </row>
    <row r="3717" spans="1:21" ht="14.4" customHeight="1" x14ac:dyDescent="0.3">
      <c r="A3717" s="727">
        <v>32</v>
      </c>
      <c r="B3717" s="728" t="s">
        <v>2677</v>
      </c>
      <c r="C3717" s="728" t="s">
        <v>2685</v>
      </c>
      <c r="D3717" s="811" t="s">
        <v>5088</v>
      </c>
      <c r="E3717" s="812" t="s">
        <v>2705</v>
      </c>
      <c r="F3717" s="728" t="s">
        <v>2678</v>
      </c>
      <c r="G3717" s="728" t="s">
        <v>2752</v>
      </c>
      <c r="H3717" s="728" t="s">
        <v>568</v>
      </c>
      <c r="I3717" s="728" t="s">
        <v>3004</v>
      </c>
      <c r="J3717" s="728" t="s">
        <v>1680</v>
      </c>
      <c r="K3717" s="728" t="s">
        <v>3005</v>
      </c>
      <c r="L3717" s="729">
        <v>0</v>
      </c>
      <c r="M3717" s="729">
        <v>0</v>
      </c>
      <c r="N3717" s="728">
        <v>1</v>
      </c>
      <c r="O3717" s="813">
        <v>0.5</v>
      </c>
      <c r="P3717" s="729">
        <v>0</v>
      </c>
      <c r="Q3717" s="746"/>
      <c r="R3717" s="728">
        <v>1</v>
      </c>
      <c r="S3717" s="746">
        <v>1</v>
      </c>
      <c r="T3717" s="813">
        <v>0.5</v>
      </c>
      <c r="U3717" s="769">
        <v>1</v>
      </c>
    </row>
    <row r="3718" spans="1:21" ht="14.4" customHeight="1" x14ac:dyDescent="0.3">
      <c r="A3718" s="727">
        <v>32</v>
      </c>
      <c r="B3718" s="728" t="s">
        <v>2677</v>
      </c>
      <c r="C3718" s="728" t="s">
        <v>2685</v>
      </c>
      <c r="D3718" s="811" t="s">
        <v>5088</v>
      </c>
      <c r="E3718" s="812" t="s">
        <v>2705</v>
      </c>
      <c r="F3718" s="728" t="s">
        <v>2678</v>
      </c>
      <c r="G3718" s="728" t="s">
        <v>2752</v>
      </c>
      <c r="H3718" s="728" t="s">
        <v>568</v>
      </c>
      <c r="I3718" s="728" t="s">
        <v>3061</v>
      </c>
      <c r="J3718" s="728" t="s">
        <v>1680</v>
      </c>
      <c r="K3718" s="728" t="s">
        <v>3062</v>
      </c>
      <c r="L3718" s="729">
        <v>55.01</v>
      </c>
      <c r="M3718" s="729">
        <v>55.01</v>
      </c>
      <c r="N3718" s="728">
        <v>1</v>
      </c>
      <c r="O3718" s="813">
        <v>0.5</v>
      </c>
      <c r="P3718" s="729">
        <v>55.01</v>
      </c>
      <c r="Q3718" s="746">
        <v>1</v>
      </c>
      <c r="R3718" s="728">
        <v>1</v>
      </c>
      <c r="S3718" s="746">
        <v>1</v>
      </c>
      <c r="T3718" s="813">
        <v>0.5</v>
      </c>
      <c r="U3718" s="769">
        <v>1</v>
      </c>
    </row>
    <row r="3719" spans="1:21" ht="14.4" customHeight="1" x14ac:dyDescent="0.3">
      <c r="A3719" s="727">
        <v>32</v>
      </c>
      <c r="B3719" s="728" t="s">
        <v>2677</v>
      </c>
      <c r="C3719" s="728" t="s">
        <v>2685</v>
      </c>
      <c r="D3719" s="811" t="s">
        <v>5088</v>
      </c>
      <c r="E3719" s="812" t="s">
        <v>2705</v>
      </c>
      <c r="F3719" s="728" t="s">
        <v>2678</v>
      </c>
      <c r="G3719" s="728" t="s">
        <v>2729</v>
      </c>
      <c r="H3719" s="728" t="s">
        <v>568</v>
      </c>
      <c r="I3719" s="728" t="s">
        <v>2730</v>
      </c>
      <c r="J3719" s="728" t="s">
        <v>2731</v>
      </c>
      <c r="K3719" s="728" t="s">
        <v>2732</v>
      </c>
      <c r="L3719" s="729">
        <v>88.76</v>
      </c>
      <c r="M3719" s="729">
        <v>266.28000000000003</v>
      </c>
      <c r="N3719" s="728">
        <v>3</v>
      </c>
      <c r="O3719" s="813">
        <v>1.5</v>
      </c>
      <c r="P3719" s="729">
        <v>266.28000000000003</v>
      </c>
      <c r="Q3719" s="746">
        <v>1</v>
      </c>
      <c r="R3719" s="728">
        <v>3</v>
      </c>
      <c r="S3719" s="746">
        <v>1</v>
      </c>
      <c r="T3719" s="813">
        <v>1.5</v>
      </c>
      <c r="U3719" s="769">
        <v>1</v>
      </c>
    </row>
    <row r="3720" spans="1:21" ht="14.4" customHeight="1" x14ac:dyDescent="0.3">
      <c r="A3720" s="727">
        <v>32</v>
      </c>
      <c r="B3720" s="728" t="s">
        <v>2677</v>
      </c>
      <c r="C3720" s="728" t="s">
        <v>2685</v>
      </c>
      <c r="D3720" s="811" t="s">
        <v>5088</v>
      </c>
      <c r="E3720" s="812" t="s">
        <v>2705</v>
      </c>
      <c r="F3720" s="728" t="s">
        <v>2678</v>
      </c>
      <c r="G3720" s="728" t="s">
        <v>2972</v>
      </c>
      <c r="H3720" s="728" t="s">
        <v>568</v>
      </c>
      <c r="I3720" s="728" t="s">
        <v>3012</v>
      </c>
      <c r="J3720" s="728" t="s">
        <v>3013</v>
      </c>
      <c r="K3720" s="728" t="s">
        <v>3014</v>
      </c>
      <c r="L3720" s="729">
        <v>0</v>
      </c>
      <c r="M3720" s="729">
        <v>0</v>
      </c>
      <c r="N3720" s="728">
        <v>2</v>
      </c>
      <c r="O3720" s="813">
        <v>1</v>
      </c>
      <c r="P3720" s="729">
        <v>0</v>
      </c>
      <c r="Q3720" s="746"/>
      <c r="R3720" s="728">
        <v>2</v>
      </c>
      <c r="S3720" s="746">
        <v>1</v>
      </c>
      <c r="T3720" s="813">
        <v>1</v>
      </c>
      <c r="U3720" s="769">
        <v>1</v>
      </c>
    </row>
    <row r="3721" spans="1:21" ht="14.4" customHeight="1" x14ac:dyDescent="0.3">
      <c r="A3721" s="727">
        <v>32</v>
      </c>
      <c r="B3721" s="728" t="s">
        <v>2677</v>
      </c>
      <c r="C3721" s="728" t="s">
        <v>2685</v>
      </c>
      <c r="D3721" s="811" t="s">
        <v>5088</v>
      </c>
      <c r="E3721" s="812" t="s">
        <v>2705</v>
      </c>
      <c r="F3721" s="728" t="s">
        <v>2678</v>
      </c>
      <c r="G3721" s="728" t="s">
        <v>3684</v>
      </c>
      <c r="H3721" s="728" t="s">
        <v>568</v>
      </c>
      <c r="I3721" s="728" t="s">
        <v>3685</v>
      </c>
      <c r="J3721" s="728" t="s">
        <v>1749</v>
      </c>
      <c r="K3721" s="728" t="s">
        <v>3686</v>
      </c>
      <c r="L3721" s="729">
        <v>2252.17</v>
      </c>
      <c r="M3721" s="729">
        <v>2252.17</v>
      </c>
      <c r="N3721" s="728">
        <v>1</v>
      </c>
      <c r="O3721" s="813">
        <v>0.5</v>
      </c>
      <c r="P3721" s="729">
        <v>2252.17</v>
      </c>
      <c r="Q3721" s="746">
        <v>1</v>
      </c>
      <c r="R3721" s="728">
        <v>1</v>
      </c>
      <c r="S3721" s="746">
        <v>1</v>
      </c>
      <c r="T3721" s="813">
        <v>0.5</v>
      </c>
      <c r="U3721" s="769">
        <v>1</v>
      </c>
    </row>
    <row r="3722" spans="1:21" ht="14.4" customHeight="1" x14ac:dyDescent="0.3">
      <c r="A3722" s="727">
        <v>32</v>
      </c>
      <c r="B3722" s="728" t="s">
        <v>2677</v>
      </c>
      <c r="C3722" s="728" t="s">
        <v>2685</v>
      </c>
      <c r="D3722" s="811" t="s">
        <v>5088</v>
      </c>
      <c r="E3722" s="812" t="s">
        <v>2705</v>
      </c>
      <c r="F3722" s="728" t="s">
        <v>2678</v>
      </c>
      <c r="G3722" s="728" t="s">
        <v>4859</v>
      </c>
      <c r="H3722" s="728" t="s">
        <v>568</v>
      </c>
      <c r="I3722" s="728" t="s">
        <v>4860</v>
      </c>
      <c r="J3722" s="728" t="s">
        <v>1092</v>
      </c>
      <c r="K3722" s="728" t="s">
        <v>3819</v>
      </c>
      <c r="L3722" s="729">
        <v>688.56</v>
      </c>
      <c r="M3722" s="729">
        <v>688.56</v>
      </c>
      <c r="N3722" s="728">
        <v>1</v>
      </c>
      <c r="O3722" s="813">
        <v>0.5</v>
      </c>
      <c r="P3722" s="729">
        <v>688.56</v>
      </c>
      <c r="Q3722" s="746">
        <v>1</v>
      </c>
      <c r="R3722" s="728">
        <v>1</v>
      </c>
      <c r="S3722" s="746">
        <v>1</v>
      </c>
      <c r="T3722" s="813">
        <v>0.5</v>
      </c>
      <c r="U3722" s="769">
        <v>1</v>
      </c>
    </row>
    <row r="3723" spans="1:21" ht="14.4" customHeight="1" x14ac:dyDescent="0.3">
      <c r="A3723" s="727">
        <v>32</v>
      </c>
      <c r="B3723" s="728" t="s">
        <v>2677</v>
      </c>
      <c r="C3723" s="728" t="s">
        <v>2685</v>
      </c>
      <c r="D3723" s="811" t="s">
        <v>5088</v>
      </c>
      <c r="E3723" s="812" t="s">
        <v>2705</v>
      </c>
      <c r="F3723" s="728" t="s">
        <v>2678</v>
      </c>
      <c r="G3723" s="728" t="s">
        <v>2762</v>
      </c>
      <c r="H3723" s="728" t="s">
        <v>661</v>
      </c>
      <c r="I3723" s="728" t="s">
        <v>2479</v>
      </c>
      <c r="J3723" s="728" t="s">
        <v>901</v>
      </c>
      <c r="K3723" s="728" t="s">
        <v>3015</v>
      </c>
      <c r="L3723" s="729">
        <v>1847.49</v>
      </c>
      <c r="M3723" s="729">
        <v>1847.49</v>
      </c>
      <c r="N3723" s="728">
        <v>1</v>
      </c>
      <c r="O3723" s="813">
        <v>1</v>
      </c>
      <c r="P3723" s="729">
        <v>1847.49</v>
      </c>
      <c r="Q3723" s="746">
        <v>1</v>
      </c>
      <c r="R3723" s="728">
        <v>1</v>
      </c>
      <c r="S3723" s="746">
        <v>1</v>
      </c>
      <c r="T3723" s="813">
        <v>1</v>
      </c>
      <c r="U3723" s="769">
        <v>1</v>
      </c>
    </row>
    <row r="3724" spans="1:21" ht="14.4" customHeight="1" x14ac:dyDescent="0.3">
      <c r="A3724" s="727">
        <v>32</v>
      </c>
      <c r="B3724" s="728" t="s">
        <v>2677</v>
      </c>
      <c r="C3724" s="728" t="s">
        <v>2685</v>
      </c>
      <c r="D3724" s="811" t="s">
        <v>5088</v>
      </c>
      <c r="E3724" s="812" t="s">
        <v>2705</v>
      </c>
      <c r="F3724" s="728" t="s">
        <v>2678</v>
      </c>
      <c r="G3724" s="728" t="s">
        <v>2768</v>
      </c>
      <c r="H3724" s="728" t="s">
        <v>568</v>
      </c>
      <c r="I3724" s="728" t="s">
        <v>2837</v>
      </c>
      <c r="J3724" s="728" t="s">
        <v>934</v>
      </c>
      <c r="K3724" s="728" t="s">
        <v>2770</v>
      </c>
      <c r="L3724" s="729">
        <v>57.64</v>
      </c>
      <c r="M3724" s="729">
        <v>172.92000000000002</v>
      </c>
      <c r="N3724" s="728">
        <v>3</v>
      </c>
      <c r="O3724" s="813">
        <v>1.5</v>
      </c>
      <c r="P3724" s="729">
        <v>115.28</v>
      </c>
      <c r="Q3724" s="746">
        <v>0.66666666666666663</v>
      </c>
      <c r="R3724" s="728">
        <v>2</v>
      </c>
      <c r="S3724" s="746">
        <v>0.66666666666666663</v>
      </c>
      <c r="T3724" s="813">
        <v>1</v>
      </c>
      <c r="U3724" s="769">
        <v>0.66666666666666663</v>
      </c>
    </row>
    <row r="3725" spans="1:21" ht="14.4" customHeight="1" x14ac:dyDescent="0.3">
      <c r="A3725" s="727">
        <v>32</v>
      </c>
      <c r="B3725" s="728" t="s">
        <v>2677</v>
      </c>
      <c r="C3725" s="728" t="s">
        <v>2685</v>
      </c>
      <c r="D3725" s="811" t="s">
        <v>5088</v>
      </c>
      <c r="E3725" s="812" t="s">
        <v>2705</v>
      </c>
      <c r="F3725" s="728" t="s">
        <v>2678</v>
      </c>
      <c r="G3725" s="728" t="s">
        <v>2773</v>
      </c>
      <c r="H3725" s="728" t="s">
        <v>568</v>
      </c>
      <c r="I3725" s="728" t="s">
        <v>2774</v>
      </c>
      <c r="J3725" s="728" t="s">
        <v>2775</v>
      </c>
      <c r="K3725" s="728" t="s">
        <v>2776</v>
      </c>
      <c r="L3725" s="729">
        <v>99.11</v>
      </c>
      <c r="M3725" s="729">
        <v>198.22</v>
      </c>
      <c r="N3725" s="728">
        <v>2</v>
      </c>
      <c r="O3725" s="813">
        <v>1.5</v>
      </c>
      <c r="P3725" s="729">
        <v>198.22</v>
      </c>
      <c r="Q3725" s="746">
        <v>1</v>
      </c>
      <c r="R3725" s="728">
        <v>2</v>
      </c>
      <c r="S3725" s="746">
        <v>1</v>
      </c>
      <c r="T3725" s="813">
        <v>1.5</v>
      </c>
      <c r="U3725" s="769">
        <v>1</v>
      </c>
    </row>
    <row r="3726" spans="1:21" ht="14.4" customHeight="1" x14ac:dyDescent="0.3">
      <c r="A3726" s="727">
        <v>32</v>
      </c>
      <c r="B3726" s="728" t="s">
        <v>2677</v>
      </c>
      <c r="C3726" s="728" t="s">
        <v>2685</v>
      </c>
      <c r="D3726" s="811" t="s">
        <v>5088</v>
      </c>
      <c r="E3726" s="812" t="s">
        <v>2705</v>
      </c>
      <c r="F3726" s="728" t="s">
        <v>2678</v>
      </c>
      <c r="G3726" s="728" t="s">
        <v>2777</v>
      </c>
      <c r="H3726" s="728" t="s">
        <v>568</v>
      </c>
      <c r="I3726" s="728" t="s">
        <v>2869</v>
      </c>
      <c r="J3726" s="728" t="s">
        <v>722</v>
      </c>
      <c r="K3726" s="728" t="s">
        <v>2870</v>
      </c>
      <c r="L3726" s="729">
        <v>42.54</v>
      </c>
      <c r="M3726" s="729">
        <v>170.16</v>
      </c>
      <c r="N3726" s="728">
        <v>4</v>
      </c>
      <c r="O3726" s="813">
        <v>2</v>
      </c>
      <c r="P3726" s="729">
        <v>127.62</v>
      </c>
      <c r="Q3726" s="746">
        <v>0.75</v>
      </c>
      <c r="R3726" s="728">
        <v>3</v>
      </c>
      <c r="S3726" s="746">
        <v>0.75</v>
      </c>
      <c r="T3726" s="813">
        <v>1.5</v>
      </c>
      <c r="U3726" s="769">
        <v>0.75</v>
      </c>
    </row>
    <row r="3727" spans="1:21" ht="14.4" customHeight="1" x14ac:dyDescent="0.3">
      <c r="A3727" s="727">
        <v>32</v>
      </c>
      <c r="B3727" s="728" t="s">
        <v>2677</v>
      </c>
      <c r="C3727" s="728" t="s">
        <v>2685</v>
      </c>
      <c r="D3727" s="811" t="s">
        <v>5088</v>
      </c>
      <c r="E3727" s="812" t="s">
        <v>2705</v>
      </c>
      <c r="F3727" s="728" t="s">
        <v>2678</v>
      </c>
      <c r="G3727" s="728" t="s">
        <v>2777</v>
      </c>
      <c r="H3727" s="728" t="s">
        <v>568</v>
      </c>
      <c r="I3727" s="728" t="s">
        <v>2871</v>
      </c>
      <c r="J3727" s="728" t="s">
        <v>722</v>
      </c>
      <c r="K3727" s="728" t="s">
        <v>2872</v>
      </c>
      <c r="L3727" s="729">
        <v>59.56</v>
      </c>
      <c r="M3727" s="729">
        <v>59.56</v>
      </c>
      <c r="N3727" s="728">
        <v>1</v>
      </c>
      <c r="O3727" s="813">
        <v>0.5</v>
      </c>
      <c r="P3727" s="729">
        <v>59.56</v>
      </c>
      <c r="Q3727" s="746">
        <v>1</v>
      </c>
      <c r="R3727" s="728">
        <v>1</v>
      </c>
      <c r="S3727" s="746">
        <v>1</v>
      </c>
      <c r="T3727" s="813">
        <v>0.5</v>
      </c>
      <c r="U3727" s="769">
        <v>1</v>
      </c>
    </row>
    <row r="3728" spans="1:21" ht="14.4" customHeight="1" x14ac:dyDescent="0.3">
      <c r="A3728" s="727">
        <v>32</v>
      </c>
      <c r="B3728" s="728" t="s">
        <v>2677</v>
      </c>
      <c r="C3728" s="728" t="s">
        <v>2685</v>
      </c>
      <c r="D3728" s="811" t="s">
        <v>5088</v>
      </c>
      <c r="E3728" s="812" t="s">
        <v>2705</v>
      </c>
      <c r="F3728" s="728" t="s">
        <v>2678</v>
      </c>
      <c r="G3728" s="728" t="s">
        <v>2784</v>
      </c>
      <c r="H3728" s="728" t="s">
        <v>568</v>
      </c>
      <c r="I3728" s="728" t="s">
        <v>2273</v>
      </c>
      <c r="J3728" s="728" t="s">
        <v>2272</v>
      </c>
      <c r="K3728" s="728" t="s">
        <v>2274</v>
      </c>
      <c r="L3728" s="729">
        <v>1427.23</v>
      </c>
      <c r="M3728" s="729">
        <v>8563.3799999999992</v>
      </c>
      <c r="N3728" s="728">
        <v>6</v>
      </c>
      <c r="O3728" s="813">
        <v>3.5</v>
      </c>
      <c r="P3728" s="729">
        <v>7136.15</v>
      </c>
      <c r="Q3728" s="746">
        <v>0.83333333333333337</v>
      </c>
      <c r="R3728" s="728">
        <v>5</v>
      </c>
      <c r="S3728" s="746">
        <v>0.83333333333333337</v>
      </c>
      <c r="T3728" s="813">
        <v>3</v>
      </c>
      <c r="U3728" s="769">
        <v>0.8571428571428571</v>
      </c>
    </row>
    <row r="3729" spans="1:21" ht="14.4" customHeight="1" x14ac:dyDescent="0.3">
      <c r="A3729" s="727">
        <v>32</v>
      </c>
      <c r="B3729" s="728" t="s">
        <v>2677</v>
      </c>
      <c r="C3729" s="728" t="s">
        <v>2685</v>
      </c>
      <c r="D3729" s="811" t="s">
        <v>5088</v>
      </c>
      <c r="E3729" s="812" t="s">
        <v>2705</v>
      </c>
      <c r="F3729" s="728" t="s">
        <v>2678</v>
      </c>
      <c r="G3729" s="728" t="s">
        <v>2876</v>
      </c>
      <c r="H3729" s="728" t="s">
        <v>568</v>
      </c>
      <c r="I3729" s="728" t="s">
        <v>2938</v>
      </c>
      <c r="J3729" s="728" t="s">
        <v>2939</v>
      </c>
      <c r="K3729" s="728" t="s">
        <v>2444</v>
      </c>
      <c r="L3729" s="729">
        <v>14791.84</v>
      </c>
      <c r="M3729" s="729">
        <v>29583.68</v>
      </c>
      <c r="N3729" s="728">
        <v>2</v>
      </c>
      <c r="O3729" s="813">
        <v>0.5</v>
      </c>
      <c r="P3729" s="729">
        <v>29583.68</v>
      </c>
      <c r="Q3729" s="746">
        <v>1</v>
      </c>
      <c r="R3729" s="728">
        <v>2</v>
      </c>
      <c r="S3729" s="746">
        <v>1</v>
      </c>
      <c r="T3729" s="813">
        <v>0.5</v>
      </c>
      <c r="U3729" s="769">
        <v>1</v>
      </c>
    </row>
    <row r="3730" spans="1:21" ht="14.4" customHeight="1" x14ac:dyDescent="0.3">
      <c r="A3730" s="727">
        <v>32</v>
      </c>
      <c r="B3730" s="728" t="s">
        <v>2677</v>
      </c>
      <c r="C3730" s="728" t="s">
        <v>2685</v>
      </c>
      <c r="D3730" s="811" t="s">
        <v>5088</v>
      </c>
      <c r="E3730" s="812" t="s">
        <v>2705</v>
      </c>
      <c r="F3730" s="728" t="s">
        <v>2678</v>
      </c>
      <c r="G3730" s="728" t="s">
        <v>3898</v>
      </c>
      <c r="H3730" s="728" t="s">
        <v>568</v>
      </c>
      <c r="I3730" s="728" t="s">
        <v>3899</v>
      </c>
      <c r="J3730" s="728" t="s">
        <v>3900</v>
      </c>
      <c r="K3730" s="728" t="s">
        <v>3901</v>
      </c>
      <c r="L3730" s="729">
        <v>0</v>
      </c>
      <c r="M3730" s="729">
        <v>0</v>
      </c>
      <c r="N3730" s="728">
        <v>2</v>
      </c>
      <c r="O3730" s="813">
        <v>0.5</v>
      </c>
      <c r="P3730" s="729"/>
      <c r="Q3730" s="746"/>
      <c r="R3730" s="728"/>
      <c r="S3730" s="746">
        <v>0</v>
      </c>
      <c r="T3730" s="813"/>
      <c r="U3730" s="769">
        <v>0</v>
      </c>
    </row>
    <row r="3731" spans="1:21" ht="14.4" customHeight="1" x14ac:dyDescent="0.3">
      <c r="A3731" s="727">
        <v>32</v>
      </c>
      <c r="B3731" s="728" t="s">
        <v>2677</v>
      </c>
      <c r="C3731" s="728" t="s">
        <v>2685</v>
      </c>
      <c r="D3731" s="811" t="s">
        <v>5088</v>
      </c>
      <c r="E3731" s="812" t="s">
        <v>2705</v>
      </c>
      <c r="F3731" s="728" t="s">
        <v>2678</v>
      </c>
      <c r="G3731" s="728" t="s">
        <v>3168</v>
      </c>
      <c r="H3731" s="728" t="s">
        <v>568</v>
      </c>
      <c r="I3731" s="728" t="s">
        <v>3169</v>
      </c>
      <c r="J3731" s="728" t="s">
        <v>3170</v>
      </c>
      <c r="K3731" s="728" t="s">
        <v>3171</v>
      </c>
      <c r="L3731" s="729">
        <v>140.38</v>
      </c>
      <c r="M3731" s="729">
        <v>140.38</v>
      </c>
      <c r="N3731" s="728">
        <v>1</v>
      </c>
      <c r="O3731" s="813">
        <v>0.5</v>
      </c>
      <c r="P3731" s="729">
        <v>140.38</v>
      </c>
      <c r="Q3731" s="746">
        <v>1</v>
      </c>
      <c r="R3731" s="728">
        <v>1</v>
      </c>
      <c r="S3731" s="746">
        <v>1</v>
      </c>
      <c r="T3731" s="813">
        <v>0.5</v>
      </c>
      <c r="U3731" s="769">
        <v>1</v>
      </c>
    </row>
    <row r="3732" spans="1:21" ht="14.4" customHeight="1" x14ac:dyDescent="0.3">
      <c r="A3732" s="727">
        <v>32</v>
      </c>
      <c r="B3732" s="728" t="s">
        <v>2677</v>
      </c>
      <c r="C3732" s="728" t="s">
        <v>2685</v>
      </c>
      <c r="D3732" s="811" t="s">
        <v>5088</v>
      </c>
      <c r="E3732" s="812" t="s">
        <v>2705</v>
      </c>
      <c r="F3732" s="728" t="s">
        <v>2678</v>
      </c>
      <c r="G3732" s="728" t="s">
        <v>3251</v>
      </c>
      <c r="H3732" s="728" t="s">
        <v>568</v>
      </c>
      <c r="I3732" s="728" t="s">
        <v>5077</v>
      </c>
      <c r="J3732" s="728" t="s">
        <v>3420</v>
      </c>
      <c r="K3732" s="728" t="s">
        <v>5078</v>
      </c>
      <c r="L3732" s="729">
        <v>33.31</v>
      </c>
      <c r="M3732" s="729">
        <v>33.31</v>
      </c>
      <c r="N3732" s="728">
        <v>1</v>
      </c>
      <c r="O3732" s="813">
        <v>1</v>
      </c>
      <c r="P3732" s="729">
        <v>33.31</v>
      </c>
      <c r="Q3732" s="746">
        <v>1</v>
      </c>
      <c r="R3732" s="728">
        <v>1</v>
      </c>
      <c r="S3732" s="746">
        <v>1</v>
      </c>
      <c r="T3732" s="813">
        <v>1</v>
      </c>
      <c r="U3732" s="769">
        <v>1</v>
      </c>
    </row>
    <row r="3733" spans="1:21" ht="14.4" customHeight="1" x14ac:dyDescent="0.3">
      <c r="A3733" s="727">
        <v>32</v>
      </c>
      <c r="B3733" s="728" t="s">
        <v>2677</v>
      </c>
      <c r="C3733" s="728" t="s">
        <v>2685</v>
      </c>
      <c r="D3733" s="811" t="s">
        <v>5088</v>
      </c>
      <c r="E3733" s="812" t="s">
        <v>2705</v>
      </c>
      <c r="F3733" s="728" t="s">
        <v>2680</v>
      </c>
      <c r="G3733" s="728" t="s">
        <v>3174</v>
      </c>
      <c r="H3733" s="728" t="s">
        <v>568</v>
      </c>
      <c r="I3733" s="728" t="s">
        <v>3175</v>
      </c>
      <c r="J3733" s="728" t="s">
        <v>3176</v>
      </c>
      <c r="K3733" s="728" t="s">
        <v>3177</v>
      </c>
      <c r="L3733" s="729">
        <v>1000</v>
      </c>
      <c r="M3733" s="729">
        <v>1000</v>
      </c>
      <c r="N3733" s="728">
        <v>1</v>
      </c>
      <c r="O3733" s="813">
        <v>1</v>
      </c>
      <c r="P3733" s="729"/>
      <c r="Q3733" s="746">
        <v>0</v>
      </c>
      <c r="R3733" s="728"/>
      <c r="S3733" s="746">
        <v>0</v>
      </c>
      <c r="T3733" s="813"/>
      <c r="U3733" s="769">
        <v>0</v>
      </c>
    </row>
    <row r="3734" spans="1:21" ht="14.4" customHeight="1" x14ac:dyDescent="0.3">
      <c r="A3734" s="727">
        <v>32</v>
      </c>
      <c r="B3734" s="728" t="s">
        <v>2677</v>
      </c>
      <c r="C3734" s="728" t="s">
        <v>2685</v>
      </c>
      <c r="D3734" s="811" t="s">
        <v>5088</v>
      </c>
      <c r="E3734" s="812" t="s">
        <v>2719</v>
      </c>
      <c r="F3734" s="728" t="s">
        <v>2678</v>
      </c>
      <c r="G3734" s="728" t="s">
        <v>2724</v>
      </c>
      <c r="H3734" s="728" t="s">
        <v>568</v>
      </c>
      <c r="I3734" s="728" t="s">
        <v>2736</v>
      </c>
      <c r="J3734" s="728" t="s">
        <v>944</v>
      </c>
      <c r="K3734" s="728" t="s">
        <v>2737</v>
      </c>
      <c r="L3734" s="729">
        <v>462.73</v>
      </c>
      <c r="M3734" s="729">
        <v>925.46</v>
      </c>
      <c r="N3734" s="728">
        <v>2</v>
      </c>
      <c r="O3734" s="813">
        <v>0.5</v>
      </c>
      <c r="P3734" s="729">
        <v>925.46</v>
      </c>
      <c r="Q3734" s="746">
        <v>1</v>
      </c>
      <c r="R3734" s="728">
        <v>2</v>
      </c>
      <c r="S3734" s="746">
        <v>1</v>
      </c>
      <c r="T3734" s="813">
        <v>0.5</v>
      </c>
      <c r="U3734" s="769">
        <v>1</v>
      </c>
    </row>
    <row r="3735" spans="1:21" ht="14.4" customHeight="1" x14ac:dyDescent="0.3">
      <c r="A3735" s="727">
        <v>32</v>
      </c>
      <c r="B3735" s="728" t="s">
        <v>2677</v>
      </c>
      <c r="C3735" s="728" t="s">
        <v>2685</v>
      </c>
      <c r="D3735" s="811" t="s">
        <v>5088</v>
      </c>
      <c r="E3735" s="812" t="s">
        <v>2719</v>
      </c>
      <c r="F3735" s="728" t="s">
        <v>2678</v>
      </c>
      <c r="G3735" s="728" t="s">
        <v>2954</v>
      </c>
      <c r="H3735" s="728" t="s">
        <v>568</v>
      </c>
      <c r="I3735" s="728" t="s">
        <v>2955</v>
      </c>
      <c r="J3735" s="728" t="s">
        <v>1253</v>
      </c>
      <c r="K3735" s="728" t="s">
        <v>2956</v>
      </c>
      <c r="L3735" s="729">
        <v>385.3</v>
      </c>
      <c r="M3735" s="729">
        <v>2697.1</v>
      </c>
      <c r="N3735" s="728">
        <v>7</v>
      </c>
      <c r="O3735" s="813">
        <v>1.5</v>
      </c>
      <c r="P3735" s="729">
        <v>2697.1</v>
      </c>
      <c r="Q3735" s="746">
        <v>1</v>
      </c>
      <c r="R3735" s="728">
        <v>7</v>
      </c>
      <c r="S3735" s="746">
        <v>1</v>
      </c>
      <c r="T3735" s="813">
        <v>1.5</v>
      </c>
      <c r="U3735" s="769">
        <v>1</v>
      </c>
    </row>
    <row r="3736" spans="1:21" ht="14.4" customHeight="1" x14ac:dyDescent="0.3">
      <c r="A3736" s="727">
        <v>32</v>
      </c>
      <c r="B3736" s="728" t="s">
        <v>2677</v>
      </c>
      <c r="C3736" s="728" t="s">
        <v>2685</v>
      </c>
      <c r="D3736" s="811" t="s">
        <v>5088</v>
      </c>
      <c r="E3736" s="812" t="s">
        <v>2719</v>
      </c>
      <c r="F3736" s="728" t="s">
        <v>2678</v>
      </c>
      <c r="G3736" s="728" t="s">
        <v>2728</v>
      </c>
      <c r="H3736" s="728" t="s">
        <v>568</v>
      </c>
      <c r="I3736" s="728" t="s">
        <v>2300</v>
      </c>
      <c r="J3736" s="728" t="s">
        <v>1102</v>
      </c>
      <c r="K3736" s="728" t="s">
        <v>2301</v>
      </c>
      <c r="L3736" s="729">
        <v>65.28</v>
      </c>
      <c r="M3736" s="729">
        <v>65.28</v>
      </c>
      <c r="N3736" s="728">
        <v>1</v>
      </c>
      <c r="O3736" s="813">
        <v>0.5</v>
      </c>
      <c r="P3736" s="729">
        <v>65.28</v>
      </c>
      <c r="Q3736" s="746">
        <v>1</v>
      </c>
      <c r="R3736" s="728">
        <v>1</v>
      </c>
      <c r="S3736" s="746">
        <v>1</v>
      </c>
      <c r="T3736" s="813">
        <v>0.5</v>
      </c>
      <c r="U3736" s="769">
        <v>1</v>
      </c>
    </row>
    <row r="3737" spans="1:21" ht="14.4" customHeight="1" x14ac:dyDescent="0.3">
      <c r="A3737" s="727">
        <v>32</v>
      </c>
      <c r="B3737" s="728" t="s">
        <v>2677</v>
      </c>
      <c r="C3737" s="728" t="s">
        <v>2685</v>
      </c>
      <c r="D3737" s="811" t="s">
        <v>5088</v>
      </c>
      <c r="E3737" s="812" t="s">
        <v>2719</v>
      </c>
      <c r="F3737" s="728" t="s">
        <v>2678</v>
      </c>
      <c r="G3737" s="728" t="s">
        <v>3261</v>
      </c>
      <c r="H3737" s="728" t="s">
        <v>661</v>
      </c>
      <c r="I3737" s="728" t="s">
        <v>2542</v>
      </c>
      <c r="J3737" s="728" t="s">
        <v>2543</v>
      </c>
      <c r="K3737" s="728" t="s">
        <v>2351</v>
      </c>
      <c r="L3737" s="729">
        <v>4.7</v>
      </c>
      <c r="M3737" s="729">
        <v>4.7</v>
      </c>
      <c r="N3737" s="728">
        <v>1</v>
      </c>
      <c r="O3737" s="813">
        <v>0.5</v>
      </c>
      <c r="P3737" s="729">
        <v>4.7</v>
      </c>
      <c r="Q3737" s="746">
        <v>1</v>
      </c>
      <c r="R3737" s="728">
        <v>1</v>
      </c>
      <c r="S3737" s="746">
        <v>1</v>
      </c>
      <c r="T3737" s="813">
        <v>0.5</v>
      </c>
      <c r="U3737" s="769">
        <v>1</v>
      </c>
    </row>
    <row r="3738" spans="1:21" ht="14.4" customHeight="1" x14ac:dyDescent="0.3">
      <c r="A3738" s="727">
        <v>32</v>
      </c>
      <c r="B3738" s="728" t="s">
        <v>2677</v>
      </c>
      <c r="C3738" s="728" t="s">
        <v>2685</v>
      </c>
      <c r="D3738" s="811" t="s">
        <v>5088</v>
      </c>
      <c r="E3738" s="812" t="s">
        <v>2719</v>
      </c>
      <c r="F3738" s="728" t="s">
        <v>2678</v>
      </c>
      <c r="G3738" s="728" t="s">
        <v>2742</v>
      </c>
      <c r="H3738" s="728" t="s">
        <v>661</v>
      </c>
      <c r="I3738" s="728" t="s">
        <v>2218</v>
      </c>
      <c r="J3738" s="728" t="s">
        <v>662</v>
      </c>
      <c r="K3738" s="728" t="s">
        <v>2219</v>
      </c>
      <c r="L3738" s="729">
        <v>154.36000000000001</v>
      </c>
      <c r="M3738" s="729">
        <v>154.36000000000001</v>
      </c>
      <c r="N3738" s="728">
        <v>1</v>
      </c>
      <c r="O3738" s="813">
        <v>0.5</v>
      </c>
      <c r="P3738" s="729"/>
      <c r="Q3738" s="746">
        <v>0</v>
      </c>
      <c r="R3738" s="728"/>
      <c r="S3738" s="746">
        <v>0</v>
      </c>
      <c r="T3738" s="813"/>
      <c r="U3738" s="769">
        <v>0</v>
      </c>
    </row>
    <row r="3739" spans="1:21" ht="14.4" customHeight="1" x14ac:dyDescent="0.3">
      <c r="A3739" s="727">
        <v>32</v>
      </c>
      <c r="B3739" s="728" t="s">
        <v>2677</v>
      </c>
      <c r="C3739" s="728" t="s">
        <v>2685</v>
      </c>
      <c r="D3739" s="811" t="s">
        <v>5088</v>
      </c>
      <c r="E3739" s="812" t="s">
        <v>2719</v>
      </c>
      <c r="F3739" s="728" t="s">
        <v>2678</v>
      </c>
      <c r="G3739" s="728" t="s">
        <v>2940</v>
      </c>
      <c r="H3739" s="728" t="s">
        <v>568</v>
      </c>
      <c r="I3739" s="728" t="s">
        <v>3040</v>
      </c>
      <c r="J3739" s="728" t="s">
        <v>2942</v>
      </c>
      <c r="K3739" s="728" t="s">
        <v>2943</v>
      </c>
      <c r="L3739" s="729">
        <v>0</v>
      </c>
      <c r="M3739" s="729">
        <v>0</v>
      </c>
      <c r="N3739" s="728">
        <v>1</v>
      </c>
      <c r="O3739" s="813">
        <v>0.5</v>
      </c>
      <c r="P3739" s="729">
        <v>0</v>
      </c>
      <c r="Q3739" s="746"/>
      <c r="R3739" s="728">
        <v>1</v>
      </c>
      <c r="S3739" s="746">
        <v>1</v>
      </c>
      <c r="T3739" s="813">
        <v>0.5</v>
      </c>
      <c r="U3739" s="769">
        <v>1</v>
      </c>
    </row>
    <row r="3740" spans="1:21" ht="14.4" customHeight="1" x14ac:dyDescent="0.3">
      <c r="A3740" s="727">
        <v>32</v>
      </c>
      <c r="B3740" s="728" t="s">
        <v>2677</v>
      </c>
      <c r="C3740" s="728" t="s">
        <v>2685</v>
      </c>
      <c r="D3740" s="811" t="s">
        <v>5088</v>
      </c>
      <c r="E3740" s="812" t="s">
        <v>2719</v>
      </c>
      <c r="F3740" s="728" t="s">
        <v>2678</v>
      </c>
      <c r="G3740" s="728" t="s">
        <v>2750</v>
      </c>
      <c r="H3740" s="728" t="s">
        <v>661</v>
      </c>
      <c r="I3740" s="728" t="s">
        <v>2405</v>
      </c>
      <c r="J3740" s="728" t="s">
        <v>1315</v>
      </c>
      <c r="K3740" s="728" t="s">
        <v>2187</v>
      </c>
      <c r="L3740" s="729">
        <v>69.16</v>
      </c>
      <c r="M3740" s="729">
        <v>69.16</v>
      </c>
      <c r="N3740" s="728">
        <v>1</v>
      </c>
      <c r="O3740" s="813">
        <v>1</v>
      </c>
      <c r="P3740" s="729"/>
      <c r="Q3740" s="746">
        <v>0</v>
      </c>
      <c r="R3740" s="728"/>
      <c r="S3740" s="746">
        <v>0</v>
      </c>
      <c r="T3740" s="813"/>
      <c r="U3740" s="769">
        <v>0</v>
      </c>
    </row>
    <row r="3741" spans="1:21" ht="14.4" customHeight="1" x14ac:dyDescent="0.3">
      <c r="A3741" s="727">
        <v>32</v>
      </c>
      <c r="B3741" s="728" t="s">
        <v>2677</v>
      </c>
      <c r="C3741" s="728" t="s">
        <v>2685</v>
      </c>
      <c r="D3741" s="811" t="s">
        <v>5088</v>
      </c>
      <c r="E3741" s="812" t="s">
        <v>2719</v>
      </c>
      <c r="F3741" s="728" t="s">
        <v>2678</v>
      </c>
      <c r="G3741" s="728" t="s">
        <v>2800</v>
      </c>
      <c r="H3741" s="728" t="s">
        <v>661</v>
      </c>
      <c r="I3741" s="728" t="s">
        <v>2366</v>
      </c>
      <c r="J3741" s="728" t="s">
        <v>759</v>
      </c>
      <c r="K3741" s="728" t="s">
        <v>2187</v>
      </c>
      <c r="L3741" s="729">
        <v>42.57</v>
      </c>
      <c r="M3741" s="729">
        <v>170.28</v>
      </c>
      <c r="N3741" s="728">
        <v>4</v>
      </c>
      <c r="O3741" s="813">
        <v>2.5</v>
      </c>
      <c r="P3741" s="729">
        <v>127.71000000000001</v>
      </c>
      <c r="Q3741" s="746">
        <v>0.75</v>
      </c>
      <c r="R3741" s="728">
        <v>3</v>
      </c>
      <c r="S3741" s="746">
        <v>0.75</v>
      </c>
      <c r="T3741" s="813">
        <v>2</v>
      </c>
      <c r="U3741" s="769">
        <v>0.8</v>
      </c>
    </row>
    <row r="3742" spans="1:21" ht="14.4" customHeight="1" x14ac:dyDescent="0.3">
      <c r="A3742" s="727">
        <v>32</v>
      </c>
      <c r="B3742" s="728" t="s">
        <v>2677</v>
      </c>
      <c r="C3742" s="728" t="s">
        <v>2685</v>
      </c>
      <c r="D3742" s="811" t="s">
        <v>5088</v>
      </c>
      <c r="E3742" s="812" t="s">
        <v>2719</v>
      </c>
      <c r="F3742" s="728" t="s">
        <v>2678</v>
      </c>
      <c r="G3742" s="728" t="s">
        <v>2751</v>
      </c>
      <c r="H3742" s="728" t="s">
        <v>568</v>
      </c>
      <c r="I3742" s="728" t="s">
        <v>2996</v>
      </c>
      <c r="J3742" s="728" t="s">
        <v>2997</v>
      </c>
      <c r="K3742" s="728" t="s">
        <v>2967</v>
      </c>
      <c r="L3742" s="729">
        <v>846.47</v>
      </c>
      <c r="M3742" s="729">
        <v>846.47</v>
      </c>
      <c r="N3742" s="728">
        <v>1</v>
      </c>
      <c r="O3742" s="813">
        <v>0.5</v>
      </c>
      <c r="P3742" s="729">
        <v>846.47</v>
      </c>
      <c r="Q3742" s="746">
        <v>1</v>
      </c>
      <c r="R3742" s="728">
        <v>1</v>
      </c>
      <c r="S3742" s="746">
        <v>1</v>
      </c>
      <c r="T3742" s="813">
        <v>0.5</v>
      </c>
      <c r="U3742" s="769">
        <v>1</v>
      </c>
    </row>
    <row r="3743" spans="1:21" ht="14.4" customHeight="1" x14ac:dyDescent="0.3">
      <c r="A3743" s="727">
        <v>32</v>
      </c>
      <c r="B3743" s="728" t="s">
        <v>2677</v>
      </c>
      <c r="C3743" s="728" t="s">
        <v>2685</v>
      </c>
      <c r="D3743" s="811" t="s">
        <v>5088</v>
      </c>
      <c r="E3743" s="812" t="s">
        <v>2719</v>
      </c>
      <c r="F3743" s="728" t="s">
        <v>2678</v>
      </c>
      <c r="G3743" s="728" t="s">
        <v>2751</v>
      </c>
      <c r="H3743" s="728" t="s">
        <v>661</v>
      </c>
      <c r="I3743" s="728" t="s">
        <v>2260</v>
      </c>
      <c r="J3743" s="728" t="s">
        <v>2261</v>
      </c>
      <c r="K3743" s="728" t="s">
        <v>2262</v>
      </c>
      <c r="L3743" s="729">
        <v>846.47</v>
      </c>
      <c r="M3743" s="729">
        <v>846.47</v>
      </c>
      <c r="N3743" s="728">
        <v>1</v>
      </c>
      <c r="O3743" s="813">
        <v>0.5</v>
      </c>
      <c r="P3743" s="729"/>
      <c r="Q3743" s="746">
        <v>0</v>
      </c>
      <c r="R3743" s="728"/>
      <c r="S3743" s="746">
        <v>0</v>
      </c>
      <c r="T3743" s="813"/>
      <c r="U3743" s="769">
        <v>0</v>
      </c>
    </row>
    <row r="3744" spans="1:21" ht="14.4" customHeight="1" x14ac:dyDescent="0.3">
      <c r="A3744" s="727">
        <v>32</v>
      </c>
      <c r="B3744" s="728" t="s">
        <v>2677</v>
      </c>
      <c r="C3744" s="728" t="s">
        <v>2685</v>
      </c>
      <c r="D3744" s="811" t="s">
        <v>5088</v>
      </c>
      <c r="E3744" s="812" t="s">
        <v>2719</v>
      </c>
      <c r="F3744" s="728" t="s">
        <v>2678</v>
      </c>
      <c r="G3744" s="728" t="s">
        <v>2751</v>
      </c>
      <c r="H3744" s="728" t="s">
        <v>661</v>
      </c>
      <c r="I3744" s="728" t="s">
        <v>2260</v>
      </c>
      <c r="J3744" s="728" t="s">
        <v>2261</v>
      </c>
      <c r="K3744" s="728" t="s">
        <v>2262</v>
      </c>
      <c r="L3744" s="729">
        <v>3231.81</v>
      </c>
      <c r="M3744" s="729">
        <v>3231.81</v>
      </c>
      <c r="N3744" s="728">
        <v>1</v>
      </c>
      <c r="O3744" s="813">
        <v>0.5</v>
      </c>
      <c r="P3744" s="729">
        <v>3231.81</v>
      </c>
      <c r="Q3744" s="746">
        <v>1</v>
      </c>
      <c r="R3744" s="728">
        <v>1</v>
      </c>
      <c r="S3744" s="746">
        <v>1</v>
      </c>
      <c r="T3744" s="813">
        <v>0.5</v>
      </c>
      <c r="U3744" s="769">
        <v>1</v>
      </c>
    </row>
    <row r="3745" spans="1:21" ht="14.4" customHeight="1" x14ac:dyDescent="0.3">
      <c r="A3745" s="727">
        <v>32</v>
      </c>
      <c r="B3745" s="728" t="s">
        <v>2677</v>
      </c>
      <c r="C3745" s="728" t="s">
        <v>2685</v>
      </c>
      <c r="D3745" s="811" t="s">
        <v>5088</v>
      </c>
      <c r="E3745" s="812" t="s">
        <v>2719</v>
      </c>
      <c r="F3745" s="728" t="s">
        <v>2678</v>
      </c>
      <c r="G3745" s="728" t="s">
        <v>2729</v>
      </c>
      <c r="H3745" s="728" t="s">
        <v>568</v>
      </c>
      <c r="I3745" s="728" t="s">
        <v>2730</v>
      </c>
      <c r="J3745" s="728" t="s">
        <v>2731</v>
      </c>
      <c r="K3745" s="728" t="s">
        <v>2732</v>
      </c>
      <c r="L3745" s="729">
        <v>88.76</v>
      </c>
      <c r="M3745" s="729">
        <v>443.8</v>
      </c>
      <c r="N3745" s="728">
        <v>5</v>
      </c>
      <c r="O3745" s="813">
        <v>3</v>
      </c>
      <c r="P3745" s="729">
        <v>443.8</v>
      </c>
      <c r="Q3745" s="746">
        <v>1</v>
      </c>
      <c r="R3745" s="728">
        <v>5</v>
      </c>
      <c r="S3745" s="746">
        <v>1</v>
      </c>
      <c r="T3745" s="813">
        <v>3</v>
      </c>
      <c r="U3745" s="769">
        <v>1</v>
      </c>
    </row>
    <row r="3746" spans="1:21" ht="14.4" customHeight="1" x14ac:dyDescent="0.3">
      <c r="A3746" s="727">
        <v>32</v>
      </c>
      <c r="B3746" s="728" t="s">
        <v>2677</v>
      </c>
      <c r="C3746" s="728" t="s">
        <v>2685</v>
      </c>
      <c r="D3746" s="811" t="s">
        <v>5088</v>
      </c>
      <c r="E3746" s="812" t="s">
        <v>2719</v>
      </c>
      <c r="F3746" s="728" t="s">
        <v>2678</v>
      </c>
      <c r="G3746" s="728" t="s">
        <v>2902</v>
      </c>
      <c r="H3746" s="728" t="s">
        <v>568</v>
      </c>
      <c r="I3746" s="728" t="s">
        <v>2903</v>
      </c>
      <c r="J3746" s="728" t="s">
        <v>863</v>
      </c>
      <c r="K3746" s="728" t="s">
        <v>2814</v>
      </c>
      <c r="L3746" s="729">
        <v>0</v>
      </c>
      <c r="M3746" s="729">
        <v>0</v>
      </c>
      <c r="N3746" s="728">
        <v>1</v>
      </c>
      <c r="O3746" s="813">
        <v>0.5</v>
      </c>
      <c r="P3746" s="729">
        <v>0</v>
      </c>
      <c r="Q3746" s="746"/>
      <c r="R3746" s="728">
        <v>1</v>
      </c>
      <c r="S3746" s="746">
        <v>1</v>
      </c>
      <c r="T3746" s="813">
        <v>0.5</v>
      </c>
      <c r="U3746" s="769">
        <v>1</v>
      </c>
    </row>
    <row r="3747" spans="1:21" ht="14.4" customHeight="1" x14ac:dyDescent="0.3">
      <c r="A3747" s="727">
        <v>32</v>
      </c>
      <c r="B3747" s="728" t="s">
        <v>2677</v>
      </c>
      <c r="C3747" s="728" t="s">
        <v>2685</v>
      </c>
      <c r="D3747" s="811" t="s">
        <v>5088</v>
      </c>
      <c r="E3747" s="812" t="s">
        <v>2719</v>
      </c>
      <c r="F3747" s="728" t="s">
        <v>2678</v>
      </c>
      <c r="G3747" s="728" t="s">
        <v>3684</v>
      </c>
      <c r="H3747" s="728" t="s">
        <v>568</v>
      </c>
      <c r="I3747" s="728" t="s">
        <v>3685</v>
      </c>
      <c r="J3747" s="728" t="s">
        <v>1749</v>
      </c>
      <c r="K3747" s="728" t="s">
        <v>3686</v>
      </c>
      <c r="L3747" s="729">
        <v>2252.17</v>
      </c>
      <c r="M3747" s="729">
        <v>2252.17</v>
      </c>
      <c r="N3747" s="728">
        <v>1</v>
      </c>
      <c r="O3747" s="813">
        <v>0.5</v>
      </c>
      <c r="P3747" s="729">
        <v>2252.17</v>
      </c>
      <c r="Q3747" s="746">
        <v>1</v>
      </c>
      <c r="R3747" s="728">
        <v>1</v>
      </c>
      <c r="S3747" s="746">
        <v>1</v>
      </c>
      <c r="T3747" s="813">
        <v>0.5</v>
      </c>
      <c r="U3747" s="769">
        <v>1</v>
      </c>
    </row>
    <row r="3748" spans="1:21" ht="14.4" customHeight="1" x14ac:dyDescent="0.3">
      <c r="A3748" s="727">
        <v>32</v>
      </c>
      <c r="B3748" s="728" t="s">
        <v>2677</v>
      </c>
      <c r="C3748" s="728" t="s">
        <v>2685</v>
      </c>
      <c r="D3748" s="811" t="s">
        <v>5088</v>
      </c>
      <c r="E3748" s="812" t="s">
        <v>2719</v>
      </c>
      <c r="F3748" s="728" t="s">
        <v>2678</v>
      </c>
      <c r="G3748" s="728" t="s">
        <v>2904</v>
      </c>
      <c r="H3748" s="728" t="s">
        <v>568</v>
      </c>
      <c r="I3748" s="728" t="s">
        <v>5022</v>
      </c>
      <c r="J3748" s="728" t="s">
        <v>2906</v>
      </c>
      <c r="K3748" s="728" t="s">
        <v>5023</v>
      </c>
      <c r="L3748" s="729">
        <v>0</v>
      </c>
      <c r="M3748" s="729">
        <v>0</v>
      </c>
      <c r="N3748" s="728">
        <v>1</v>
      </c>
      <c r="O3748" s="813">
        <v>0.5</v>
      </c>
      <c r="P3748" s="729">
        <v>0</v>
      </c>
      <c r="Q3748" s="746"/>
      <c r="R3748" s="728">
        <v>1</v>
      </c>
      <c r="S3748" s="746">
        <v>1</v>
      </c>
      <c r="T3748" s="813">
        <v>0.5</v>
      </c>
      <c r="U3748" s="769">
        <v>1</v>
      </c>
    </row>
    <row r="3749" spans="1:21" ht="14.4" customHeight="1" x14ac:dyDescent="0.3">
      <c r="A3749" s="727">
        <v>32</v>
      </c>
      <c r="B3749" s="728" t="s">
        <v>2677</v>
      </c>
      <c r="C3749" s="728" t="s">
        <v>2685</v>
      </c>
      <c r="D3749" s="811" t="s">
        <v>5088</v>
      </c>
      <c r="E3749" s="812" t="s">
        <v>2719</v>
      </c>
      <c r="F3749" s="728" t="s">
        <v>2678</v>
      </c>
      <c r="G3749" s="728" t="s">
        <v>2762</v>
      </c>
      <c r="H3749" s="728" t="s">
        <v>661</v>
      </c>
      <c r="I3749" s="728" t="s">
        <v>2766</v>
      </c>
      <c r="J3749" s="728" t="s">
        <v>895</v>
      </c>
      <c r="K3749" s="728" t="s">
        <v>2141</v>
      </c>
      <c r="L3749" s="729">
        <v>1154.68</v>
      </c>
      <c r="M3749" s="729">
        <v>1154.68</v>
      </c>
      <c r="N3749" s="728">
        <v>1</v>
      </c>
      <c r="O3749" s="813">
        <v>0.5</v>
      </c>
      <c r="P3749" s="729">
        <v>1154.68</v>
      </c>
      <c r="Q3749" s="746">
        <v>1</v>
      </c>
      <c r="R3749" s="728">
        <v>1</v>
      </c>
      <c r="S3749" s="746">
        <v>1</v>
      </c>
      <c r="T3749" s="813">
        <v>0.5</v>
      </c>
      <c r="U3749" s="769">
        <v>1</v>
      </c>
    </row>
    <row r="3750" spans="1:21" ht="14.4" customHeight="1" x14ac:dyDescent="0.3">
      <c r="A3750" s="727">
        <v>32</v>
      </c>
      <c r="B3750" s="728" t="s">
        <v>2677</v>
      </c>
      <c r="C3750" s="728" t="s">
        <v>2685</v>
      </c>
      <c r="D3750" s="811" t="s">
        <v>5088</v>
      </c>
      <c r="E3750" s="812" t="s">
        <v>2719</v>
      </c>
      <c r="F3750" s="728" t="s">
        <v>2678</v>
      </c>
      <c r="G3750" s="728" t="s">
        <v>2768</v>
      </c>
      <c r="H3750" s="728" t="s">
        <v>568</v>
      </c>
      <c r="I3750" s="728" t="s">
        <v>2838</v>
      </c>
      <c r="J3750" s="728" t="s">
        <v>934</v>
      </c>
      <c r="K3750" s="728" t="s">
        <v>2839</v>
      </c>
      <c r="L3750" s="729">
        <v>185.26</v>
      </c>
      <c r="M3750" s="729">
        <v>185.26</v>
      </c>
      <c r="N3750" s="728">
        <v>1</v>
      </c>
      <c r="O3750" s="813">
        <v>1</v>
      </c>
      <c r="P3750" s="729">
        <v>185.26</v>
      </c>
      <c r="Q3750" s="746">
        <v>1</v>
      </c>
      <c r="R3750" s="728">
        <v>1</v>
      </c>
      <c r="S3750" s="746">
        <v>1</v>
      </c>
      <c r="T3750" s="813">
        <v>1</v>
      </c>
      <c r="U3750" s="769">
        <v>1</v>
      </c>
    </row>
    <row r="3751" spans="1:21" ht="14.4" customHeight="1" x14ac:dyDescent="0.3">
      <c r="A3751" s="727">
        <v>32</v>
      </c>
      <c r="B3751" s="728" t="s">
        <v>2677</v>
      </c>
      <c r="C3751" s="728" t="s">
        <v>2685</v>
      </c>
      <c r="D3751" s="811" t="s">
        <v>5088</v>
      </c>
      <c r="E3751" s="812" t="s">
        <v>2719</v>
      </c>
      <c r="F3751" s="728" t="s">
        <v>2678</v>
      </c>
      <c r="G3751" s="728" t="s">
        <v>2768</v>
      </c>
      <c r="H3751" s="728" t="s">
        <v>568</v>
      </c>
      <c r="I3751" s="728" t="s">
        <v>3082</v>
      </c>
      <c r="J3751" s="728" t="s">
        <v>934</v>
      </c>
      <c r="K3751" s="728" t="s">
        <v>2770</v>
      </c>
      <c r="L3751" s="729">
        <v>93.71</v>
      </c>
      <c r="M3751" s="729">
        <v>93.71</v>
      </c>
      <c r="N3751" s="728">
        <v>1</v>
      </c>
      <c r="O3751" s="813">
        <v>1</v>
      </c>
      <c r="P3751" s="729">
        <v>93.71</v>
      </c>
      <c r="Q3751" s="746">
        <v>1</v>
      </c>
      <c r="R3751" s="728">
        <v>1</v>
      </c>
      <c r="S3751" s="746">
        <v>1</v>
      </c>
      <c r="T3751" s="813">
        <v>1</v>
      </c>
      <c r="U3751" s="769">
        <v>1</v>
      </c>
    </row>
    <row r="3752" spans="1:21" ht="14.4" customHeight="1" x14ac:dyDescent="0.3">
      <c r="A3752" s="727">
        <v>32</v>
      </c>
      <c r="B3752" s="728" t="s">
        <v>2677</v>
      </c>
      <c r="C3752" s="728" t="s">
        <v>2685</v>
      </c>
      <c r="D3752" s="811" t="s">
        <v>5088</v>
      </c>
      <c r="E3752" s="812" t="s">
        <v>2719</v>
      </c>
      <c r="F3752" s="728" t="s">
        <v>2678</v>
      </c>
      <c r="G3752" s="728" t="s">
        <v>2771</v>
      </c>
      <c r="H3752" s="728" t="s">
        <v>661</v>
      </c>
      <c r="I3752" s="728" t="s">
        <v>2841</v>
      </c>
      <c r="J3752" s="728" t="s">
        <v>2105</v>
      </c>
      <c r="K3752" s="728" t="s">
        <v>2842</v>
      </c>
      <c r="L3752" s="729">
        <v>102.93</v>
      </c>
      <c r="M3752" s="729">
        <v>102.93</v>
      </c>
      <c r="N3752" s="728">
        <v>1</v>
      </c>
      <c r="O3752" s="813">
        <v>1</v>
      </c>
      <c r="P3752" s="729">
        <v>102.93</v>
      </c>
      <c r="Q3752" s="746">
        <v>1</v>
      </c>
      <c r="R3752" s="728">
        <v>1</v>
      </c>
      <c r="S3752" s="746">
        <v>1</v>
      </c>
      <c r="T3752" s="813">
        <v>1</v>
      </c>
      <c r="U3752" s="769">
        <v>1</v>
      </c>
    </row>
    <row r="3753" spans="1:21" ht="14.4" customHeight="1" x14ac:dyDescent="0.3">
      <c r="A3753" s="727">
        <v>32</v>
      </c>
      <c r="B3753" s="728" t="s">
        <v>2677</v>
      </c>
      <c r="C3753" s="728" t="s">
        <v>2685</v>
      </c>
      <c r="D3753" s="811" t="s">
        <v>5088</v>
      </c>
      <c r="E3753" s="812" t="s">
        <v>2719</v>
      </c>
      <c r="F3753" s="728" t="s">
        <v>2678</v>
      </c>
      <c r="G3753" s="728" t="s">
        <v>2771</v>
      </c>
      <c r="H3753" s="728" t="s">
        <v>661</v>
      </c>
      <c r="I3753" s="728" t="s">
        <v>2772</v>
      </c>
      <c r="J3753" s="728" t="s">
        <v>2105</v>
      </c>
      <c r="K3753" s="728" t="s">
        <v>2106</v>
      </c>
      <c r="L3753" s="729">
        <v>32.25</v>
      </c>
      <c r="M3753" s="729">
        <v>64.5</v>
      </c>
      <c r="N3753" s="728">
        <v>2</v>
      </c>
      <c r="O3753" s="813">
        <v>1.5</v>
      </c>
      <c r="P3753" s="729">
        <v>64.5</v>
      </c>
      <c r="Q3753" s="746">
        <v>1</v>
      </c>
      <c r="R3753" s="728">
        <v>2</v>
      </c>
      <c r="S3753" s="746">
        <v>1</v>
      </c>
      <c r="T3753" s="813">
        <v>1.5</v>
      </c>
      <c r="U3753" s="769">
        <v>1</v>
      </c>
    </row>
    <row r="3754" spans="1:21" ht="14.4" customHeight="1" x14ac:dyDescent="0.3">
      <c r="A3754" s="727">
        <v>32</v>
      </c>
      <c r="B3754" s="728" t="s">
        <v>2677</v>
      </c>
      <c r="C3754" s="728" t="s">
        <v>2685</v>
      </c>
      <c r="D3754" s="811" t="s">
        <v>5088</v>
      </c>
      <c r="E3754" s="812" t="s">
        <v>2719</v>
      </c>
      <c r="F3754" s="728" t="s">
        <v>2678</v>
      </c>
      <c r="G3754" s="728" t="s">
        <v>2848</v>
      </c>
      <c r="H3754" s="728" t="s">
        <v>661</v>
      </c>
      <c r="I3754" s="728" t="s">
        <v>2162</v>
      </c>
      <c r="J3754" s="728" t="s">
        <v>1167</v>
      </c>
      <c r="K3754" s="728" t="s">
        <v>2163</v>
      </c>
      <c r="L3754" s="729">
        <v>48.27</v>
      </c>
      <c r="M3754" s="729">
        <v>48.27</v>
      </c>
      <c r="N3754" s="728">
        <v>1</v>
      </c>
      <c r="O3754" s="813">
        <v>0.5</v>
      </c>
      <c r="P3754" s="729"/>
      <c r="Q3754" s="746">
        <v>0</v>
      </c>
      <c r="R3754" s="728"/>
      <c r="S3754" s="746">
        <v>0</v>
      </c>
      <c r="T3754" s="813"/>
      <c r="U3754" s="769">
        <v>0</v>
      </c>
    </row>
    <row r="3755" spans="1:21" ht="14.4" customHeight="1" x14ac:dyDescent="0.3">
      <c r="A3755" s="727">
        <v>32</v>
      </c>
      <c r="B3755" s="728" t="s">
        <v>2677</v>
      </c>
      <c r="C3755" s="728" t="s">
        <v>2685</v>
      </c>
      <c r="D3755" s="811" t="s">
        <v>5088</v>
      </c>
      <c r="E3755" s="812" t="s">
        <v>2719</v>
      </c>
      <c r="F3755" s="728" t="s">
        <v>2678</v>
      </c>
      <c r="G3755" s="728" t="s">
        <v>2852</v>
      </c>
      <c r="H3755" s="728" t="s">
        <v>661</v>
      </c>
      <c r="I3755" s="728" t="s">
        <v>2419</v>
      </c>
      <c r="J3755" s="728" t="s">
        <v>1356</v>
      </c>
      <c r="K3755" s="728" t="s">
        <v>1351</v>
      </c>
      <c r="L3755" s="729">
        <v>129.51</v>
      </c>
      <c r="M3755" s="729">
        <v>259.02</v>
      </c>
      <c r="N3755" s="728">
        <v>2</v>
      </c>
      <c r="O3755" s="813">
        <v>0.5</v>
      </c>
      <c r="P3755" s="729">
        <v>259.02</v>
      </c>
      <c r="Q3755" s="746">
        <v>1</v>
      </c>
      <c r="R3755" s="728">
        <v>2</v>
      </c>
      <c r="S3755" s="746">
        <v>1</v>
      </c>
      <c r="T3755" s="813">
        <v>0.5</v>
      </c>
      <c r="U3755" s="769">
        <v>1</v>
      </c>
    </row>
    <row r="3756" spans="1:21" ht="14.4" customHeight="1" x14ac:dyDescent="0.3">
      <c r="A3756" s="727">
        <v>32</v>
      </c>
      <c r="B3756" s="728" t="s">
        <v>2677</v>
      </c>
      <c r="C3756" s="728" t="s">
        <v>2685</v>
      </c>
      <c r="D3756" s="811" t="s">
        <v>5088</v>
      </c>
      <c r="E3756" s="812" t="s">
        <v>2719</v>
      </c>
      <c r="F3756" s="728" t="s">
        <v>2678</v>
      </c>
      <c r="G3756" s="728" t="s">
        <v>2852</v>
      </c>
      <c r="H3756" s="728" t="s">
        <v>661</v>
      </c>
      <c r="I3756" s="728" t="s">
        <v>2615</v>
      </c>
      <c r="J3756" s="728" t="s">
        <v>1917</v>
      </c>
      <c r="K3756" s="728" t="s">
        <v>1351</v>
      </c>
      <c r="L3756" s="729">
        <v>127.34</v>
      </c>
      <c r="M3756" s="729">
        <v>1018.72</v>
      </c>
      <c r="N3756" s="728">
        <v>8</v>
      </c>
      <c r="O3756" s="813">
        <v>0.5</v>
      </c>
      <c r="P3756" s="729">
        <v>1018.72</v>
      </c>
      <c r="Q3756" s="746">
        <v>1</v>
      </c>
      <c r="R3756" s="728">
        <v>8</v>
      </c>
      <c r="S3756" s="746">
        <v>1</v>
      </c>
      <c r="T3756" s="813">
        <v>0.5</v>
      </c>
      <c r="U3756" s="769">
        <v>1</v>
      </c>
    </row>
    <row r="3757" spans="1:21" ht="14.4" customHeight="1" x14ac:dyDescent="0.3">
      <c r="A3757" s="727">
        <v>32</v>
      </c>
      <c r="B3757" s="728" t="s">
        <v>2677</v>
      </c>
      <c r="C3757" s="728" t="s">
        <v>2685</v>
      </c>
      <c r="D3757" s="811" t="s">
        <v>5088</v>
      </c>
      <c r="E3757" s="812" t="s">
        <v>2719</v>
      </c>
      <c r="F3757" s="728" t="s">
        <v>2678</v>
      </c>
      <c r="G3757" s="728" t="s">
        <v>2852</v>
      </c>
      <c r="H3757" s="728" t="s">
        <v>661</v>
      </c>
      <c r="I3757" s="728" t="s">
        <v>2418</v>
      </c>
      <c r="J3757" s="728" t="s">
        <v>1355</v>
      </c>
      <c r="K3757" s="728" t="s">
        <v>1351</v>
      </c>
      <c r="L3757" s="729">
        <v>129.51</v>
      </c>
      <c r="M3757" s="729">
        <v>388.53</v>
      </c>
      <c r="N3757" s="728">
        <v>3</v>
      </c>
      <c r="O3757" s="813">
        <v>0.5</v>
      </c>
      <c r="P3757" s="729">
        <v>388.53</v>
      </c>
      <c r="Q3757" s="746">
        <v>1</v>
      </c>
      <c r="R3757" s="728">
        <v>3</v>
      </c>
      <c r="S3757" s="746">
        <v>1</v>
      </c>
      <c r="T3757" s="813">
        <v>0.5</v>
      </c>
      <c r="U3757" s="769">
        <v>1</v>
      </c>
    </row>
    <row r="3758" spans="1:21" ht="14.4" customHeight="1" x14ac:dyDescent="0.3">
      <c r="A3758" s="727">
        <v>32</v>
      </c>
      <c r="B3758" s="728" t="s">
        <v>2677</v>
      </c>
      <c r="C3758" s="728" t="s">
        <v>2685</v>
      </c>
      <c r="D3758" s="811" t="s">
        <v>5088</v>
      </c>
      <c r="E3758" s="812" t="s">
        <v>2719</v>
      </c>
      <c r="F3758" s="728" t="s">
        <v>2678</v>
      </c>
      <c r="G3758" s="728" t="s">
        <v>2852</v>
      </c>
      <c r="H3758" s="728" t="s">
        <v>661</v>
      </c>
      <c r="I3758" s="728" t="s">
        <v>2576</v>
      </c>
      <c r="J3758" s="728" t="s">
        <v>1824</v>
      </c>
      <c r="K3758" s="728" t="s">
        <v>1351</v>
      </c>
      <c r="L3758" s="729">
        <v>129.51</v>
      </c>
      <c r="M3758" s="729">
        <v>259.02</v>
      </c>
      <c r="N3758" s="728">
        <v>2</v>
      </c>
      <c r="O3758" s="813">
        <v>0.5</v>
      </c>
      <c r="P3758" s="729">
        <v>259.02</v>
      </c>
      <c r="Q3758" s="746">
        <v>1</v>
      </c>
      <c r="R3758" s="728">
        <v>2</v>
      </c>
      <c r="S3758" s="746">
        <v>1</v>
      </c>
      <c r="T3758" s="813">
        <v>0.5</v>
      </c>
      <c r="U3758" s="769">
        <v>1</v>
      </c>
    </row>
    <row r="3759" spans="1:21" ht="14.4" customHeight="1" x14ac:dyDescent="0.3">
      <c r="A3759" s="727">
        <v>32</v>
      </c>
      <c r="B3759" s="728" t="s">
        <v>2677</v>
      </c>
      <c r="C3759" s="728" t="s">
        <v>2685</v>
      </c>
      <c r="D3759" s="811" t="s">
        <v>5088</v>
      </c>
      <c r="E3759" s="812" t="s">
        <v>2719</v>
      </c>
      <c r="F3759" s="728" t="s">
        <v>2678</v>
      </c>
      <c r="G3759" s="728" t="s">
        <v>2773</v>
      </c>
      <c r="H3759" s="728" t="s">
        <v>568</v>
      </c>
      <c r="I3759" s="728" t="s">
        <v>2774</v>
      </c>
      <c r="J3759" s="728" t="s">
        <v>2775</v>
      </c>
      <c r="K3759" s="728" t="s">
        <v>2776</v>
      </c>
      <c r="L3759" s="729">
        <v>87.67</v>
      </c>
      <c r="M3759" s="729">
        <v>87.67</v>
      </c>
      <c r="N3759" s="728">
        <v>1</v>
      </c>
      <c r="O3759" s="813">
        <v>0.5</v>
      </c>
      <c r="P3759" s="729">
        <v>87.67</v>
      </c>
      <c r="Q3759" s="746">
        <v>1</v>
      </c>
      <c r="R3759" s="728">
        <v>1</v>
      </c>
      <c r="S3759" s="746">
        <v>1</v>
      </c>
      <c r="T3759" s="813">
        <v>0.5</v>
      </c>
      <c r="U3759" s="769">
        <v>1</v>
      </c>
    </row>
    <row r="3760" spans="1:21" ht="14.4" customHeight="1" x14ac:dyDescent="0.3">
      <c r="A3760" s="727">
        <v>32</v>
      </c>
      <c r="B3760" s="728" t="s">
        <v>2677</v>
      </c>
      <c r="C3760" s="728" t="s">
        <v>2685</v>
      </c>
      <c r="D3760" s="811" t="s">
        <v>5088</v>
      </c>
      <c r="E3760" s="812" t="s">
        <v>2719</v>
      </c>
      <c r="F3760" s="728" t="s">
        <v>2678</v>
      </c>
      <c r="G3760" s="728" t="s">
        <v>2777</v>
      </c>
      <c r="H3760" s="728" t="s">
        <v>568</v>
      </c>
      <c r="I3760" s="728" t="s">
        <v>2869</v>
      </c>
      <c r="J3760" s="728" t="s">
        <v>722</v>
      </c>
      <c r="K3760" s="728" t="s">
        <v>2870</v>
      </c>
      <c r="L3760" s="729">
        <v>42.54</v>
      </c>
      <c r="M3760" s="729">
        <v>340.32</v>
      </c>
      <c r="N3760" s="728">
        <v>8</v>
      </c>
      <c r="O3760" s="813">
        <v>2</v>
      </c>
      <c r="P3760" s="729">
        <v>340.32</v>
      </c>
      <c r="Q3760" s="746">
        <v>1</v>
      </c>
      <c r="R3760" s="728">
        <v>8</v>
      </c>
      <c r="S3760" s="746">
        <v>1</v>
      </c>
      <c r="T3760" s="813">
        <v>2</v>
      </c>
      <c r="U3760" s="769">
        <v>1</v>
      </c>
    </row>
    <row r="3761" spans="1:21" ht="14.4" customHeight="1" x14ac:dyDescent="0.3">
      <c r="A3761" s="727">
        <v>32</v>
      </c>
      <c r="B3761" s="728" t="s">
        <v>2677</v>
      </c>
      <c r="C3761" s="728" t="s">
        <v>2685</v>
      </c>
      <c r="D3761" s="811" t="s">
        <v>5088</v>
      </c>
      <c r="E3761" s="812" t="s">
        <v>2719</v>
      </c>
      <c r="F3761" s="728" t="s">
        <v>2678</v>
      </c>
      <c r="G3761" s="728" t="s">
        <v>2784</v>
      </c>
      <c r="H3761" s="728" t="s">
        <v>568</v>
      </c>
      <c r="I3761" s="728" t="s">
        <v>2273</v>
      </c>
      <c r="J3761" s="728" t="s">
        <v>2272</v>
      </c>
      <c r="K3761" s="728" t="s">
        <v>2274</v>
      </c>
      <c r="L3761" s="729">
        <v>1427.23</v>
      </c>
      <c r="M3761" s="729">
        <v>5708.92</v>
      </c>
      <c r="N3761" s="728">
        <v>4</v>
      </c>
      <c r="O3761" s="813">
        <v>2.5</v>
      </c>
      <c r="P3761" s="729">
        <v>5708.92</v>
      </c>
      <c r="Q3761" s="746">
        <v>1</v>
      </c>
      <c r="R3761" s="728">
        <v>4</v>
      </c>
      <c r="S3761" s="746">
        <v>1</v>
      </c>
      <c r="T3761" s="813">
        <v>2.5</v>
      </c>
      <c r="U3761" s="769">
        <v>1</v>
      </c>
    </row>
    <row r="3762" spans="1:21" ht="14.4" customHeight="1" x14ac:dyDescent="0.3">
      <c r="A3762" s="727">
        <v>32</v>
      </c>
      <c r="B3762" s="728" t="s">
        <v>2677</v>
      </c>
      <c r="C3762" s="728" t="s">
        <v>2685</v>
      </c>
      <c r="D3762" s="811" t="s">
        <v>5088</v>
      </c>
      <c r="E3762" s="812" t="s">
        <v>2719</v>
      </c>
      <c r="F3762" s="728" t="s">
        <v>2678</v>
      </c>
      <c r="G3762" s="728" t="s">
        <v>2784</v>
      </c>
      <c r="H3762" s="728" t="s">
        <v>661</v>
      </c>
      <c r="I3762" s="728" t="s">
        <v>2271</v>
      </c>
      <c r="J3762" s="728" t="s">
        <v>2272</v>
      </c>
      <c r="K3762" s="728" t="s">
        <v>2232</v>
      </c>
      <c r="L3762" s="729">
        <v>339.8</v>
      </c>
      <c r="M3762" s="729">
        <v>1019.4000000000001</v>
      </c>
      <c r="N3762" s="728">
        <v>3</v>
      </c>
      <c r="O3762" s="813">
        <v>0.5</v>
      </c>
      <c r="P3762" s="729">
        <v>1019.4000000000001</v>
      </c>
      <c r="Q3762" s="746">
        <v>1</v>
      </c>
      <c r="R3762" s="728">
        <v>3</v>
      </c>
      <c r="S3762" s="746">
        <v>1</v>
      </c>
      <c r="T3762" s="813">
        <v>0.5</v>
      </c>
      <c r="U3762" s="769">
        <v>1</v>
      </c>
    </row>
    <row r="3763" spans="1:21" ht="14.4" customHeight="1" x14ac:dyDescent="0.3">
      <c r="A3763" s="727">
        <v>32</v>
      </c>
      <c r="B3763" s="728" t="s">
        <v>2677</v>
      </c>
      <c r="C3763" s="728" t="s">
        <v>2685</v>
      </c>
      <c r="D3763" s="811" t="s">
        <v>5088</v>
      </c>
      <c r="E3763" s="812" t="s">
        <v>2719</v>
      </c>
      <c r="F3763" s="728" t="s">
        <v>2678</v>
      </c>
      <c r="G3763" s="728" t="s">
        <v>2876</v>
      </c>
      <c r="H3763" s="728" t="s">
        <v>661</v>
      </c>
      <c r="I3763" s="728" t="s">
        <v>2442</v>
      </c>
      <c r="J3763" s="728" t="s">
        <v>2443</v>
      </c>
      <c r="K3763" s="728" t="s">
        <v>2444</v>
      </c>
      <c r="L3763" s="729">
        <v>10325.280000000001</v>
      </c>
      <c r="M3763" s="729">
        <v>20650.560000000001</v>
      </c>
      <c r="N3763" s="728">
        <v>2</v>
      </c>
      <c r="O3763" s="813">
        <v>1</v>
      </c>
      <c r="P3763" s="729">
        <v>20650.560000000001</v>
      </c>
      <c r="Q3763" s="746">
        <v>1</v>
      </c>
      <c r="R3763" s="728">
        <v>2</v>
      </c>
      <c r="S3763" s="746">
        <v>1</v>
      </c>
      <c r="T3763" s="813">
        <v>1</v>
      </c>
      <c r="U3763" s="769">
        <v>1</v>
      </c>
    </row>
    <row r="3764" spans="1:21" ht="14.4" customHeight="1" x14ac:dyDescent="0.3">
      <c r="A3764" s="727">
        <v>32</v>
      </c>
      <c r="B3764" s="728" t="s">
        <v>2677</v>
      </c>
      <c r="C3764" s="728" t="s">
        <v>2685</v>
      </c>
      <c r="D3764" s="811" t="s">
        <v>5088</v>
      </c>
      <c r="E3764" s="812" t="s">
        <v>2719</v>
      </c>
      <c r="F3764" s="728" t="s">
        <v>2678</v>
      </c>
      <c r="G3764" s="728" t="s">
        <v>3801</v>
      </c>
      <c r="H3764" s="728" t="s">
        <v>661</v>
      </c>
      <c r="I3764" s="728" t="s">
        <v>5079</v>
      </c>
      <c r="J3764" s="728" t="s">
        <v>1264</v>
      </c>
      <c r="K3764" s="728" t="s">
        <v>5080</v>
      </c>
      <c r="L3764" s="729">
        <v>21.79</v>
      </c>
      <c r="M3764" s="729">
        <v>43.58</v>
      </c>
      <c r="N3764" s="728">
        <v>2</v>
      </c>
      <c r="O3764" s="813">
        <v>0.5</v>
      </c>
      <c r="P3764" s="729">
        <v>43.58</v>
      </c>
      <c r="Q3764" s="746">
        <v>1</v>
      </c>
      <c r="R3764" s="728">
        <v>2</v>
      </c>
      <c r="S3764" s="746">
        <v>1</v>
      </c>
      <c r="T3764" s="813">
        <v>0.5</v>
      </c>
      <c r="U3764" s="769">
        <v>1</v>
      </c>
    </row>
    <row r="3765" spans="1:21" ht="14.4" customHeight="1" x14ac:dyDescent="0.3">
      <c r="A3765" s="727">
        <v>32</v>
      </c>
      <c r="B3765" s="728" t="s">
        <v>2677</v>
      </c>
      <c r="C3765" s="728" t="s">
        <v>2685</v>
      </c>
      <c r="D3765" s="811" t="s">
        <v>5088</v>
      </c>
      <c r="E3765" s="812" t="s">
        <v>2704</v>
      </c>
      <c r="F3765" s="728" t="s">
        <v>2678</v>
      </c>
      <c r="G3765" s="728" t="s">
        <v>2724</v>
      </c>
      <c r="H3765" s="728" t="s">
        <v>568</v>
      </c>
      <c r="I3765" s="728" t="s">
        <v>2736</v>
      </c>
      <c r="J3765" s="728" t="s">
        <v>944</v>
      </c>
      <c r="K3765" s="728" t="s">
        <v>2737</v>
      </c>
      <c r="L3765" s="729">
        <v>462.73</v>
      </c>
      <c r="M3765" s="729">
        <v>3239.11</v>
      </c>
      <c r="N3765" s="728">
        <v>7</v>
      </c>
      <c r="O3765" s="813">
        <v>1.5</v>
      </c>
      <c r="P3765" s="729">
        <v>3239.11</v>
      </c>
      <c r="Q3765" s="746">
        <v>1</v>
      </c>
      <c r="R3765" s="728">
        <v>7</v>
      </c>
      <c r="S3765" s="746">
        <v>1</v>
      </c>
      <c r="T3765" s="813">
        <v>1.5</v>
      </c>
      <c r="U3765" s="769">
        <v>1</v>
      </c>
    </row>
    <row r="3766" spans="1:21" ht="14.4" customHeight="1" x14ac:dyDescent="0.3">
      <c r="A3766" s="727">
        <v>32</v>
      </c>
      <c r="B3766" s="728" t="s">
        <v>2677</v>
      </c>
      <c r="C3766" s="728" t="s">
        <v>2685</v>
      </c>
      <c r="D3766" s="811" t="s">
        <v>5088</v>
      </c>
      <c r="E3766" s="812" t="s">
        <v>2704</v>
      </c>
      <c r="F3766" s="728" t="s">
        <v>2678</v>
      </c>
      <c r="G3766" s="728" t="s">
        <v>2728</v>
      </c>
      <c r="H3766" s="728" t="s">
        <v>568</v>
      </c>
      <c r="I3766" s="728" t="s">
        <v>2300</v>
      </c>
      <c r="J3766" s="728" t="s">
        <v>1102</v>
      </c>
      <c r="K3766" s="728" t="s">
        <v>2301</v>
      </c>
      <c r="L3766" s="729">
        <v>65.28</v>
      </c>
      <c r="M3766" s="729">
        <v>65.28</v>
      </c>
      <c r="N3766" s="728">
        <v>1</v>
      </c>
      <c r="O3766" s="813">
        <v>0.5</v>
      </c>
      <c r="P3766" s="729">
        <v>65.28</v>
      </c>
      <c r="Q3766" s="746">
        <v>1</v>
      </c>
      <c r="R3766" s="728">
        <v>1</v>
      </c>
      <c r="S3766" s="746">
        <v>1</v>
      </c>
      <c r="T3766" s="813">
        <v>0.5</v>
      </c>
      <c r="U3766" s="769">
        <v>1</v>
      </c>
    </row>
    <row r="3767" spans="1:21" ht="14.4" customHeight="1" x14ac:dyDescent="0.3">
      <c r="A3767" s="727">
        <v>32</v>
      </c>
      <c r="B3767" s="728" t="s">
        <v>2677</v>
      </c>
      <c r="C3767" s="728" t="s">
        <v>2685</v>
      </c>
      <c r="D3767" s="811" t="s">
        <v>5088</v>
      </c>
      <c r="E3767" s="812" t="s">
        <v>2704</v>
      </c>
      <c r="F3767" s="728" t="s">
        <v>2678</v>
      </c>
      <c r="G3767" s="728" t="s">
        <v>2728</v>
      </c>
      <c r="H3767" s="728" t="s">
        <v>568</v>
      </c>
      <c r="I3767" s="728" t="s">
        <v>2738</v>
      </c>
      <c r="J3767" s="728" t="s">
        <v>1102</v>
      </c>
      <c r="K3767" s="728" t="s">
        <v>2739</v>
      </c>
      <c r="L3767" s="729">
        <v>121.75</v>
      </c>
      <c r="M3767" s="729">
        <v>487</v>
      </c>
      <c r="N3767" s="728">
        <v>4</v>
      </c>
      <c r="O3767" s="813">
        <v>2</v>
      </c>
      <c r="P3767" s="729">
        <v>487</v>
      </c>
      <c r="Q3767" s="746">
        <v>1</v>
      </c>
      <c r="R3767" s="728">
        <v>4</v>
      </c>
      <c r="S3767" s="746">
        <v>1</v>
      </c>
      <c r="T3767" s="813">
        <v>2</v>
      </c>
      <c r="U3767" s="769">
        <v>1</v>
      </c>
    </row>
    <row r="3768" spans="1:21" ht="14.4" customHeight="1" x14ac:dyDescent="0.3">
      <c r="A3768" s="727">
        <v>32</v>
      </c>
      <c r="B3768" s="728" t="s">
        <v>2677</v>
      </c>
      <c r="C3768" s="728" t="s">
        <v>2685</v>
      </c>
      <c r="D3768" s="811" t="s">
        <v>5088</v>
      </c>
      <c r="E3768" s="812" t="s">
        <v>2704</v>
      </c>
      <c r="F3768" s="728" t="s">
        <v>2678</v>
      </c>
      <c r="G3768" s="728" t="s">
        <v>2742</v>
      </c>
      <c r="H3768" s="728" t="s">
        <v>568</v>
      </c>
      <c r="I3768" s="728" t="s">
        <v>2743</v>
      </c>
      <c r="J3768" s="728" t="s">
        <v>692</v>
      </c>
      <c r="K3768" s="728" t="s">
        <v>2744</v>
      </c>
      <c r="L3768" s="729">
        <v>154.36000000000001</v>
      </c>
      <c r="M3768" s="729">
        <v>154.36000000000001</v>
      </c>
      <c r="N3768" s="728">
        <v>1</v>
      </c>
      <c r="O3768" s="813">
        <v>0.5</v>
      </c>
      <c r="P3768" s="729"/>
      <c r="Q3768" s="746">
        <v>0</v>
      </c>
      <c r="R3768" s="728"/>
      <c r="S3768" s="746">
        <v>0</v>
      </c>
      <c r="T3768" s="813"/>
      <c r="U3768" s="769">
        <v>0</v>
      </c>
    </row>
    <row r="3769" spans="1:21" ht="14.4" customHeight="1" x14ac:dyDescent="0.3">
      <c r="A3769" s="727">
        <v>32</v>
      </c>
      <c r="B3769" s="728" t="s">
        <v>2677</v>
      </c>
      <c r="C3769" s="728" t="s">
        <v>2685</v>
      </c>
      <c r="D3769" s="811" t="s">
        <v>5088</v>
      </c>
      <c r="E3769" s="812" t="s">
        <v>2704</v>
      </c>
      <c r="F3769" s="728" t="s">
        <v>2678</v>
      </c>
      <c r="G3769" s="728" t="s">
        <v>2742</v>
      </c>
      <c r="H3769" s="728" t="s">
        <v>661</v>
      </c>
      <c r="I3769" s="728" t="s">
        <v>2216</v>
      </c>
      <c r="J3769" s="728" t="s">
        <v>662</v>
      </c>
      <c r="K3769" s="728" t="s">
        <v>2217</v>
      </c>
      <c r="L3769" s="729">
        <v>225.06</v>
      </c>
      <c r="M3769" s="729">
        <v>225.06</v>
      </c>
      <c r="N3769" s="728">
        <v>1</v>
      </c>
      <c r="O3769" s="813">
        <v>0.5</v>
      </c>
      <c r="P3769" s="729">
        <v>225.06</v>
      </c>
      <c r="Q3769" s="746">
        <v>1</v>
      </c>
      <c r="R3769" s="728">
        <v>1</v>
      </c>
      <c r="S3769" s="746">
        <v>1</v>
      </c>
      <c r="T3769" s="813">
        <v>0.5</v>
      </c>
      <c r="U3769" s="769">
        <v>1</v>
      </c>
    </row>
    <row r="3770" spans="1:21" ht="14.4" customHeight="1" x14ac:dyDescent="0.3">
      <c r="A3770" s="727">
        <v>32</v>
      </c>
      <c r="B3770" s="728" t="s">
        <v>2677</v>
      </c>
      <c r="C3770" s="728" t="s">
        <v>2685</v>
      </c>
      <c r="D3770" s="811" t="s">
        <v>5088</v>
      </c>
      <c r="E3770" s="812" t="s">
        <v>2704</v>
      </c>
      <c r="F3770" s="728" t="s">
        <v>2678</v>
      </c>
      <c r="G3770" s="728" t="s">
        <v>2940</v>
      </c>
      <c r="H3770" s="728" t="s">
        <v>568</v>
      </c>
      <c r="I3770" s="728" t="s">
        <v>3040</v>
      </c>
      <c r="J3770" s="728" t="s">
        <v>2942</v>
      </c>
      <c r="K3770" s="728" t="s">
        <v>2943</v>
      </c>
      <c r="L3770" s="729">
        <v>0</v>
      </c>
      <c r="M3770" s="729">
        <v>0</v>
      </c>
      <c r="N3770" s="728">
        <v>1</v>
      </c>
      <c r="O3770" s="813">
        <v>0.5</v>
      </c>
      <c r="P3770" s="729">
        <v>0</v>
      </c>
      <c r="Q3770" s="746"/>
      <c r="R3770" s="728">
        <v>1</v>
      </c>
      <c r="S3770" s="746">
        <v>1</v>
      </c>
      <c r="T3770" s="813">
        <v>0.5</v>
      </c>
      <c r="U3770" s="769">
        <v>1</v>
      </c>
    </row>
    <row r="3771" spans="1:21" ht="14.4" customHeight="1" x14ac:dyDescent="0.3">
      <c r="A3771" s="727">
        <v>32</v>
      </c>
      <c r="B3771" s="728" t="s">
        <v>2677</v>
      </c>
      <c r="C3771" s="728" t="s">
        <v>2685</v>
      </c>
      <c r="D3771" s="811" t="s">
        <v>5088</v>
      </c>
      <c r="E3771" s="812" t="s">
        <v>2704</v>
      </c>
      <c r="F3771" s="728" t="s">
        <v>2678</v>
      </c>
      <c r="G3771" s="728" t="s">
        <v>2940</v>
      </c>
      <c r="H3771" s="728" t="s">
        <v>568</v>
      </c>
      <c r="I3771" s="728" t="s">
        <v>2941</v>
      </c>
      <c r="J3771" s="728" t="s">
        <v>2942</v>
      </c>
      <c r="K3771" s="728" t="s">
        <v>2943</v>
      </c>
      <c r="L3771" s="729">
        <v>0</v>
      </c>
      <c r="M3771" s="729">
        <v>0</v>
      </c>
      <c r="N3771" s="728">
        <v>1</v>
      </c>
      <c r="O3771" s="813">
        <v>0.5</v>
      </c>
      <c r="P3771" s="729"/>
      <c r="Q3771" s="746"/>
      <c r="R3771" s="728"/>
      <c r="S3771" s="746">
        <v>0</v>
      </c>
      <c r="T3771" s="813"/>
      <c r="U3771" s="769">
        <v>0</v>
      </c>
    </row>
    <row r="3772" spans="1:21" ht="14.4" customHeight="1" x14ac:dyDescent="0.3">
      <c r="A3772" s="727">
        <v>32</v>
      </c>
      <c r="B3772" s="728" t="s">
        <v>2677</v>
      </c>
      <c r="C3772" s="728" t="s">
        <v>2685</v>
      </c>
      <c r="D3772" s="811" t="s">
        <v>5088</v>
      </c>
      <c r="E3772" s="812" t="s">
        <v>2704</v>
      </c>
      <c r="F3772" s="728" t="s">
        <v>2678</v>
      </c>
      <c r="G3772" s="728" t="s">
        <v>2750</v>
      </c>
      <c r="H3772" s="728" t="s">
        <v>661</v>
      </c>
      <c r="I3772" s="728" t="s">
        <v>2403</v>
      </c>
      <c r="J3772" s="728" t="s">
        <v>1315</v>
      </c>
      <c r="K3772" s="728" t="s">
        <v>2404</v>
      </c>
      <c r="L3772" s="729">
        <v>138.31</v>
      </c>
      <c r="M3772" s="729">
        <v>138.31</v>
      </c>
      <c r="N3772" s="728">
        <v>1</v>
      </c>
      <c r="O3772" s="813">
        <v>0.5</v>
      </c>
      <c r="P3772" s="729">
        <v>138.31</v>
      </c>
      <c r="Q3772" s="746">
        <v>1</v>
      </c>
      <c r="R3772" s="728">
        <v>1</v>
      </c>
      <c r="S3772" s="746">
        <v>1</v>
      </c>
      <c r="T3772" s="813">
        <v>0.5</v>
      </c>
      <c r="U3772" s="769">
        <v>1</v>
      </c>
    </row>
    <row r="3773" spans="1:21" ht="14.4" customHeight="1" x14ac:dyDescent="0.3">
      <c r="A3773" s="727">
        <v>32</v>
      </c>
      <c r="B3773" s="728" t="s">
        <v>2677</v>
      </c>
      <c r="C3773" s="728" t="s">
        <v>2685</v>
      </c>
      <c r="D3773" s="811" t="s">
        <v>5088</v>
      </c>
      <c r="E3773" s="812" t="s">
        <v>2704</v>
      </c>
      <c r="F3773" s="728" t="s">
        <v>2678</v>
      </c>
      <c r="G3773" s="728" t="s">
        <v>2800</v>
      </c>
      <c r="H3773" s="728" t="s">
        <v>661</v>
      </c>
      <c r="I3773" s="728" t="s">
        <v>2366</v>
      </c>
      <c r="J3773" s="728" t="s">
        <v>759</v>
      </c>
      <c r="K3773" s="728" t="s">
        <v>2187</v>
      </c>
      <c r="L3773" s="729">
        <v>42.57</v>
      </c>
      <c r="M3773" s="729">
        <v>127.71000000000001</v>
      </c>
      <c r="N3773" s="728">
        <v>3</v>
      </c>
      <c r="O3773" s="813">
        <v>1.5</v>
      </c>
      <c r="P3773" s="729">
        <v>127.71000000000001</v>
      </c>
      <c r="Q3773" s="746">
        <v>1</v>
      </c>
      <c r="R3773" s="728">
        <v>3</v>
      </c>
      <c r="S3773" s="746">
        <v>1</v>
      </c>
      <c r="T3773" s="813">
        <v>1.5</v>
      </c>
      <c r="U3773" s="769">
        <v>1</v>
      </c>
    </row>
    <row r="3774" spans="1:21" ht="14.4" customHeight="1" x14ac:dyDescent="0.3">
      <c r="A3774" s="727">
        <v>32</v>
      </c>
      <c r="B3774" s="728" t="s">
        <v>2677</v>
      </c>
      <c r="C3774" s="728" t="s">
        <v>2685</v>
      </c>
      <c r="D3774" s="811" t="s">
        <v>5088</v>
      </c>
      <c r="E3774" s="812" t="s">
        <v>2704</v>
      </c>
      <c r="F3774" s="728" t="s">
        <v>2678</v>
      </c>
      <c r="G3774" s="728" t="s">
        <v>2751</v>
      </c>
      <c r="H3774" s="728" t="s">
        <v>661</v>
      </c>
      <c r="I3774" s="728" t="s">
        <v>2260</v>
      </c>
      <c r="J3774" s="728" t="s">
        <v>2261</v>
      </c>
      <c r="K3774" s="728" t="s">
        <v>2262</v>
      </c>
      <c r="L3774" s="729">
        <v>3231.81</v>
      </c>
      <c r="M3774" s="729">
        <v>16159.05</v>
      </c>
      <c r="N3774" s="728">
        <v>5</v>
      </c>
      <c r="O3774" s="813">
        <v>3</v>
      </c>
      <c r="P3774" s="729">
        <v>12927.24</v>
      </c>
      <c r="Q3774" s="746">
        <v>0.8</v>
      </c>
      <c r="R3774" s="728">
        <v>4</v>
      </c>
      <c r="S3774" s="746">
        <v>0.8</v>
      </c>
      <c r="T3774" s="813">
        <v>2.5</v>
      </c>
      <c r="U3774" s="769">
        <v>0.83333333333333337</v>
      </c>
    </row>
    <row r="3775" spans="1:21" ht="14.4" customHeight="1" x14ac:dyDescent="0.3">
      <c r="A3775" s="727">
        <v>32</v>
      </c>
      <c r="B3775" s="728" t="s">
        <v>2677</v>
      </c>
      <c r="C3775" s="728" t="s">
        <v>2685</v>
      </c>
      <c r="D3775" s="811" t="s">
        <v>5088</v>
      </c>
      <c r="E3775" s="812" t="s">
        <v>2704</v>
      </c>
      <c r="F3775" s="728" t="s">
        <v>2678</v>
      </c>
      <c r="G3775" s="728" t="s">
        <v>2815</v>
      </c>
      <c r="H3775" s="728" t="s">
        <v>568</v>
      </c>
      <c r="I3775" s="728" t="s">
        <v>2816</v>
      </c>
      <c r="J3775" s="728" t="s">
        <v>1042</v>
      </c>
      <c r="K3775" s="728" t="s">
        <v>2817</v>
      </c>
      <c r="L3775" s="729">
        <v>421.79</v>
      </c>
      <c r="M3775" s="729">
        <v>843.58</v>
      </c>
      <c r="N3775" s="728">
        <v>2</v>
      </c>
      <c r="O3775" s="813">
        <v>1</v>
      </c>
      <c r="P3775" s="729">
        <v>843.58</v>
      </c>
      <c r="Q3775" s="746">
        <v>1</v>
      </c>
      <c r="R3775" s="728">
        <v>2</v>
      </c>
      <c r="S3775" s="746">
        <v>1</v>
      </c>
      <c r="T3775" s="813">
        <v>1</v>
      </c>
      <c r="U3775" s="769">
        <v>1</v>
      </c>
    </row>
    <row r="3776" spans="1:21" ht="14.4" customHeight="1" x14ac:dyDescent="0.3">
      <c r="A3776" s="727">
        <v>32</v>
      </c>
      <c r="B3776" s="728" t="s">
        <v>2677</v>
      </c>
      <c r="C3776" s="728" t="s">
        <v>2685</v>
      </c>
      <c r="D3776" s="811" t="s">
        <v>5088</v>
      </c>
      <c r="E3776" s="812" t="s">
        <v>2704</v>
      </c>
      <c r="F3776" s="728" t="s">
        <v>2678</v>
      </c>
      <c r="G3776" s="728" t="s">
        <v>2752</v>
      </c>
      <c r="H3776" s="728" t="s">
        <v>568</v>
      </c>
      <c r="I3776" s="728" t="s">
        <v>2753</v>
      </c>
      <c r="J3776" s="728" t="s">
        <v>1001</v>
      </c>
      <c r="K3776" s="728" t="s">
        <v>2754</v>
      </c>
      <c r="L3776" s="729">
        <v>33</v>
      </c>
      <c r="M3776" s="729">
        <v>33</v>
      </c>
      <c r="N3776" s="728">
        <v>1</v>
      </c>
      <c r="O3776" s="813">
        <v>0.5</v>
      </c>
      <c r="P3776" s="729"/>
      <c r="Q3776" s="746">
        <v>0</v>
      </c>
      <c r="R3776" s="728"/>
      <c r="S3776" s="746">
        <v>0</v>
      </c>
      <c r="T3776" s="813"/>
      <c r="U3776" s="769">
        <v>0</v>
      </c>
    </row>
    <row r="3777" spans="1:21" ht="14.4" customHeight="1" x14ac:dyDescent="0.3">
      <c r="A3777" s="727">
        <v>32</v>
      </c>
      <c r="B3777" s="728" t="s">
        <v>2677</v>
      </c>
      <c r="C3777" s="728" t="s">
        <v>2685</v>
      </c>
      <c r="D3777" s="811" t="s">
        <v>5088</v>
      </c>
      <c r="E3777" s="812" t="s">
        <v>2704</v>
      </c>
      <c r="F3777" s="728" t="s">
        <v>2678</v>
      </c>
      <c r="G3777" s="728" t="s">
        <v>2729</v>
      </c>
      <c r="H3777" s="728" t="s">
        <v>568</v>
      </c>
      <c r="I3777" s="728" t="s">
        <v>2730</v>
      </c>
      <c r="J3777" s="728" t="s">
        <v>2731</v>
      </c>
      <c r="K3777" s="728" t="s">
        <v>2732</v>
      </c>
      <c r="L3777" s="729">
        <v>88.76</v>
      </c>
      <c r="M3777" s="729">
        <v>88.76</v>
      </c>
      <c r="N3777" s="728">
        <v>1</v>
      </c>
      <c r="O3777" s="813">
        <v>1</v>
      </c>
      <c r="P3777" s="729">
        <v>88.76</v>
      </c>
      <c r="Q3777" s="746">
        <v>1</v>
      </c>
      <c r="R3777" s="728">
        <v>1</v>
      </c>
      <c r="S3777" s="746">
        <v>1</v>
      </c>
      <c r="T3777" s="813">
        <v>1</v>
      </c>
      <c r="U3777" s="769">
        <v>1</v>
      </c>
    </row>
    <row r="3778" spans="1:21" ht="14.4" customHeight="1" x14ac:dyDescent="0.3">
      <c r="A3778" s="727">
        <v>32</v>
      </c>
      <c r="B3778" s="728" t="s">
        <v>2677</v>
      </c>
      <c r="C3778" s="728" t="s">
        <v>2685</v>
      </c>
      <c r="D3778" s="811" t="s">
        <v>5088</v>
      </c>
      <c r="E3778" s="812" t="s">
        <v>2704</v>
      </c>
      <c r="F3778" s="728" t="s">
        <v>2678</v>
      </c>
      <c r="G3778" s="728" t="s">
        <v>2762</v>
      </c>
      <c r="H3778" s="728" t="s">
        <v>661</v>
      </c>
      <c r="I3778" s="728" t="s">
        <v>2764</v>
      </c>
      <c r="J3778" s="728" t="s">
        <v>895</v>
      </c>
      <c r="K3778" s="728" t="s">
        <v>2143</v>
      </c>
      <c r="L3778" s="729">
        <v>490.89</v>
      </c>
      <c r="M3778" s="729">
        <v>490.89</v>
      </c>
      <c r="N3778" s="728">
        <v>1</v>
      </c>
      <c r="O3778" s="813">
        <v>0.5</v>
      </c>
      <c r="P3778" s="729">
        <v>490.89</v>
      </c>
      <c r="Q3778" s="746">
        <v>1</v>
      </c>
      <c r="R3778" s="728">
        <v>1</v>
      </c>
      <c r="S3778" s="746">
        <v>1</v>
      </c>
      <c r="T3778" s="813">
        <v>0.5</v>
      </c>
      <c r="U3778" s="769">
        <v>1</v>
      </c>
    </row>
    <row r="3779" spans="1:21" ht="14.4" customHeight="1" x14ac:dyDescent="0.3">
      <c r="A3779" s="727">
        <v>32</v>
      </c>
      <c r="B3779" s="728" t="s">
        <v>2677</v>
      </c>
      <c r="C3779" s="728" t="s">
        <v>2685</v>
      </c>
      <c r="D3779" s="811" t="s">
        <v>5088</v>
      </c>
      <c r="E3779" s="812" t="s">
        <v>2704</v>
      </c>
      <c r="F3779" s="728" t="s">
        <v>2678</v>
      </c>
      <c r="G3779" s="728" t="s">
        <v>2771</v>
      </c>
      <c r="H3779" s="728" t="s">
        <v>661</v>
      </c>
      <c r="I3779" s="728" t="s">
        <v>2840</v>
      </c>
      <c r="J3779" s="728" t="s">
        <v>2105</v>
      </c>
      <c r="K3779" s="728" t="s">
        <v>2108</v>
      </c>
      <c r="L3779" s="729">
        <v>115.18</v>
      </c>
      <c r="M3779" s="729">
        <v>230.36</v>
      </c>
      <c r="N3779" s="728">
        <v>2</v>
      </c>
      <c r="O3779" s="813">
        <v>1</v>
      </c>
      <c r="P3779" s="729">
        <v>230.36</v>
      </c>
      <c r="Q3779" s="746">
        <v>1</v>
      </c>
      <c r="R3779" s="728">
        <v>2</v>
      </c>
      <c r="S3779" s="746">
        <v>1</v>
      </c>
      <c r="T3779" s="813">
        <v>1</v>
      </c>
      <c r="U3779" s="769">
        <v>1</v>
      </c>
    </row>
    <row r="3780" spans="1:21" ht="14.4" customHeight="1" x14ac:dyDescent="0.3">
      <c r="A3780" s="727">
        <v>32</v>
      </c>
      <c r="B3780" s="728" t="s">
        <v>2677</v>
      </c>
      <c r="C3780" s="728" t="s">
        <v>2685</v>
      </c>
      <c r="D3780" s="811" t="s">
        <v>5088</v>
      </c>
      <c r="E3780" s="812" t="s">
        <v>2704</v>
      </c>
      <c r="F3780" s="728" t="s">
        <v>2678</v>
      </c>
      <c r="G3780" s="728" t="s">
        <v>2771</v>
      </c>
      <c r="H3780" s="728" t="s">
        <v>661</v>
      </c>
      <c r="I3780" s="728" t="s">
        <v>2840</v>
      </c>
      <c r="J3780" s="728" t="s">
        <v>2105</v>
      </c>
      <c r="K3780" s="728" t="s">
        <v>2108</v>
      </c>
      <c r="L3780" s="729">
        <v>205.84</v>
      </c>
      <c r="M3780" s="729">
        <v>205.84</v>
      </c>
      <c r="N3780" s="728">
        <v>1</v>
      </c>
      <c r="O3780" s="813">
        <v>0.5</v>
      </c>
      <c r="P3780" s="729">
        <v>205.84</v>
      </c>
      <c r="Q3780" s="746">
        <v>1</v>
      </c>
      <c r="R3780" s="728">
        <v>1</v>
      </c>
      <c r="S3780" s="746">
        <v>1</v>
      </c>
      <c r="T3780" s="813">
        <v>0.5</v>
      </c>
      <c r="U3780" s="769">
        <v>1</v>
      </c>
    </row>
    <row r="3781" spans="1:21" ht="14.4" customHeight="1" x14ac:dyDescent="0.3">
      <c r="A3781" s="727">
        <v>32</v>
      </c>
      <c r="B3781" s="728" t="s">
        <v>2677</v>
      </c>
      <c r="C3781" s="728" t="s">
        <v>2685</v>
      </c>
      <c r="D3781" s="811" t="s">
        <v>5088</v>
      </c>
      <c r="E3781" s="812" t="s">
        <v>2704</v>
      </c>
      <c r="F3781" s="728" t="s">
        <v>2678</v>
      </c>
      <c r="G3781" s="728" t="s">
        <v>2771</v>
      </c>
      <c r="H3781" s="728" t="s">
        <v>661</v>
      </c>
      <c r="I3781" s="728" t="s">
        <v>2772</v>
      </c>
      <c r="J3781" s="728" t="s">
        <v>2105</v>
      </c>
      <c r="K3781" s="728" t="s">
        <v>2106</v>
      </c>
      <c r="L3781" s="729">
        <v>57.64</v>
      </c>
      <c r="M3781" s="729">
        <v>57.64</v>
      </c>
      <c r="N3781" s="728">
        <v>1</v>
      </c>
      <c r="O3781" s="813">
        <v>1</v>
      </c>
      <c r="P3781" s="729"/>
      <c r="Q3781" s="746">
        <v>0</v>
      </c>
      <c r="R3781" s="728"/>
      <c r="S3781" s="746">
        <v>0</v>
      </c>
      <c r="T3781" s="813"/>
      <c r="U3781" s="769">
        <v>0</v>
      </c>
    </row>
    <row r="3782" spans="1:21" ht="14.4" customHeight="1" x14ac:dyDescent="0.3">
      <c r="A3782" s="727">
        <v>32</v>
      </c>
      <c r="B3782" s="728" t="s">
        <v>2677</v>
      </c>
      <c r="C3782" s="728" t="s">
        <v>2685</v>
      </c>
      <c r="D3782" s="811" t="s">
        <v>5088</v>
      </c>
      <c r="E3782" s="812" t="s">
        <v>2704</v>
      </c>
      <c r="F3782" s="728" t="s">
        <v>2678</v>
      </c>
      <c r="G3782" s="728" t="s">
        <v>2852</v>
      </c>
      <c r="H3782" s="728" t="s">
        <v>661</v>
      </c>
      <c r="I3782" s="728" t="s">
        <v>2571</v>
      </c>
      <c r="J3782" s="728" t="s">
        <v>1822</v>
      </c>
      <c r="K3782" s="728" t="s">
        <v>1351</v>
      </c>
      <c r="L3782" s="729">
        <v>129.51</v>
      </c>
      <c r="M3782" s="729">
        <v>1165.5899999999999</v>
      </c>
      <c r="N3782" s="728">
        <v>9</v>
      </c>
      <c r="O3782" s="813">
        <v>0.5</v>
      </c>
      <c r="P3782" s="729">
        <v>1165.5899999999999</v>
      </c>
      <c r="Q3782" s="746">
        <v>1</v>
      </c>
      <c r="R3782" s="728">
        <v>9</v>
      </c>
      <c r="S3782" s="746">
        <v>1</v>
      </c>
      <c r="T3782" s="813">
        <v>0.5</v>
      </c>
      <c r="U3782" s="769">
        <v>1</v>
      </c>
    </row>
    <row r="3783" spans="1:21" ht="14.4" customHeight="1" x14ac:dyDescent="0.3">
      <c r="A3783" s="727">
        <v>32</v>
      </c>
      <c r="B3783" s="728" t="s">
        <v>2677</v>
      </c>
      <c r="C3783" s="728" t="s">
        <v>2685</v>
      </c>
      <c r="D3783" s="811" t="s">
        <v>5088</v>
      </c>
      <c r="E3783" s="812" t="s">
        <v>2704</v>
      </c>
      <c r="F3783" s="728" t="s">
        <v>2678</v>
      </c>
      <c r="G3783" s="728" t="s">
        <v>2852</v>
      </c>
      <c r="H3783" s="728" t="s">
        <v>661</v>
      </c>
      <c r="I3783" s="728" t="s">
        <v>2618</v>
      </c>
      <c r="J3783" s="728" t="s">
        <v>1915</v>
      </c>
      <c r="K3783" s="728" t="s">
        <v>1351</v>
      </c>
      <c r="L3783" s="729">
        <v>129.51</v>
      </c>
      <c r="M3783" s="729">
        <v>2460.6899999999996</v>
      </c>
      <c r="N3783" s="728">
        <v>19</v>
      </c>
      <c r="O3783" s="813">
        <v>1</v>
      </c>
      <c r="P3783" s="729">
        <v>647.54999999999995</v>
      </c>
      <c r="Q3783" s="746">
        <v>0.26315789473684215</v>
      </c>
      <c r="R3783" s="728">
        <v>5</v>
      </c>
      <c r="S3783" s="746">
        <v>0.26315789473684209</v>
      </c>
      <c r="T3783" s="813">
        <v>0.5</v>
      </c>
      <c r="U3783" s="769">
        <v>0.5</v>
      </c>
    </row>
    <row r="3784" spans="1:21" ht="14.4" customHeight="1" x14ac:dyDescent="0.3">
      <c r="A3784" s="727">
        <v>32</v>
      </c>
      <c r="B3784" s="728" t="s">
        <v>2677</v>
      </c>
      <c r="C3784" s="728" t="s">
        <v>2685</v>
      </c>
      <c r="D3784" s="811" t="s">
        <v>5088</v>
      </c>
      <c r="E3784" s="812" t="s">
        <v>2704</v>
      </c>
      <c r="F3784" s="728" t="s">
        <v>2678</v>
      </c>
      <c r="G3784" s="728" t="s">
        <v>2773</v>
      </c>
      <c r="H3784" s="728" t="s">
        <v>568</v>
      </c>
      <c r="I3784" s="728" t="s">
        <v>2774</v>
      </c>
      <c r="J3784" s="728" t="s">
        <v>2775</v>
      </c>
      <c r="K3784" s="728" t="s">
        <v>2776</v>
      </c>
      <c r="L3784" s="729">
        <v>87.67</v>
      </c>
      <c r="M3784" s="729">
        <v>350.68</v>
      </c>
      <c r="N3784" s="728">
        <v>4</v>
      </c>
      <c r="O3784" s="813">
        <v>1.5</v>
      </c>
      <c r="P3784" s="729">
        <v>350.68</v>
      </c>
      <c r="Q3784" s="746">
        <v>1</v>
      </c>
      <c r="R3784" s="728">
        <v>4</v>
      </c>
      <c r="S3784" s="746">
        <v>1</v>
      </c>
      <c r="T3784" s="813">
        <v>1.5</v>
      </c>
      <c r="U3784" s="769">
        <v>1</v>
      </c>
    </row>
    <row r="3785" spans="1:21" ht="14.4" customHeight="1" x14ac:dyDescent="0.3">
      <c r="A3785" s="727">
        <v>32</v>
      </c>
      <c r="B3785" s="728" t="s">
        <v>2677</v>
      </c>
      <c r="C3785" s="728" t="s">
        <v>2685</v>
      </c>
      <c r="D3785" s="811" t="s">
        <v>5088</v>
      </c>
      <c r="E3785" s="812" t="s">
        <v>2704</v>
      </c>
      <c r="F3785" s="728" t="s">
        <v>2678</v>
      </c>
      <c r="G3785" s="728" t="s">
        <v>2858</v>
      </c>
      <c r="H3785" s="728" t="s">
        <v>568</v>
      </c>
      <c r="I3785" s="728" t="s">
        <v>2859</v>
      </c>
      <c r="J3785" s="728" t="s">
        <v>2860</v>
      </c>
      <c r="K3785" s="728" t="s">
        <v>2861</v>
      </c>
      <c r="L3785" s="729">
        <v>0</v>
      </c>
      <c r="M3785" s="729">
        <v>0</v>
      </c>
      <c r="N3785" s="728">
        <v>2</v>
      </c>
      <c r="O3785" s="813">
        <v>1</v>
      </c>
      <c r="P3785" s="729">
        <v>0</v>
      </c>
      <c r="Q3785" s="746"/>
      <c r="R3785" s="728">
        <v>2</v>
      </c>
      <c r="S3785" s="746">
        <v>1</v>
      </c>
      <c r="T3785" s="813">
        <v>1</v>
      </c>
      <c r="U3785" s="769">
        <v>1</v>
      </c>
    </row>
    <row r="3786" spans="1:21" ht="14.4" customHeight="1" x14ac:dyDescent="0.3">
      <c r="A3786" s="727">
        <v>32</v>
      </c>
      <c r="B3786" s="728" t="s">
        <v>2677</v>
      </c>
      <c r="C3786" s="728" t="s">
        <v>2685</v>
      </c>
      <c r="D3786" s="811" t="s">
        <v>5088</v>
      </c>
      <c r="E3786" s="812" t="s">
        <v>2704</v>
      </c>
      <c r="F3786" s="728" t="s">
        <v>2678</v>
      </c>
      <c r="G3786" s="728" t="s">
        <v>2930</v>
      </c>
      <c r="H3786" s="728" t="s">
        <v>661</v>
      </c>
      <c r="I3786" s="728" t="s">
        <v>2326</v>
      </c>
      <c r="J3786" s="728" t="s">
        <v>2327</v>
      </c>
      <c r="K3786" s="728" t="s">
        <v>2328</v>
      </c>
      <c r="L3786" s="729">
        <v>0</v>
      </c>
      <c r="M3786" s="729">
        <v>0</v>
      </c>
      <c r="N3786" s="728">
        <v>2</v>
      </c>
      <c r="O3786" s="813">
        <v>0.5</v>
      </c>
      <c r="P3786" s="729"/>
      <c r="Q3786" s="746"/>
      <c r="R3786" s="728"/>
      <c r="S3786" s="746">
        <v>0</v>
      </c>
      <c r="T3786" s="813"/>
      <c r="U3786" s="769">
        <v>0</v>
      </c>
    </row>
    <row r="3787" spans="1:21" ht="14.4" customHeight="1" x14ac:dyDescent="0.3">
      <c r="A3787" s="727">
        <v>32</v>
      </c>
      <c r="B3787" s="728" t="s">
        <v>2677</v>
      </c>
      <c r="C3787" s="728" t="s">
        <v>2685</v>
      </c>
      <c r="D3787" s="811" t="s">
        <v>5088</v>
      </c>
      <c r="E3787" s="812" t="s">
        <v>2704</v>
      </c>
      <c r="F3787" s="728" t="s">
        <v>2678</v>
      </c>
      <c r="G3787" s="728" t="s">
        <v>2777</v>
      </c>
      <c r="H3787" s="728" t="s">
        <v>568</v>
      </c>
      <c r="I3787" s="728" t="s">
        <v>2869</v>
      </c>
      <c r="J3787" s="728" t="s">
        <v>722</v>
      </c>
      <c r="K3787" s="728" t="s">
        <v>2870</v>
      </c>
      <c r="L3787" s="729">
        <v>42.54</v>
      </c>
      <c r="M3787" s="729">
        <v>85.08</v>
      </c>
      <c r="N3787" s="728">
        <v>2</v>
      </c>
      <c r="O3787" s="813">
        <v>0.5</v>
      </c>
      <c r="P3787" s="729">
        <v>85.08</v>
      </c>
      <c r="Q3787" s="746">
        <v>1</v>
      </c>
      <c r="R3787" s="728">
        <v>2</v>
      </c>
      <c r="S3787" s="746">
        <v>1</v>
      </c>
      <c r="T3787" s="813">
        <v>0.5</v>
      </c>
      <c r="U3787" s="769">
        <v>1</v>
      </c>
    </row>
    <row r="3788" spans="1:21" ht="14.4" customHeight="1" x14ac:dyDescent="0.3">
      <c r="A3788" s="727">
        <v>32</v>
      </c>
      <c r="B3788" s="728" t="s">
        <v>2677</v>
      </c>
      <c r="C3788" s="728" t="s">
        <v>2685</v>
      </c>
      <c r="D3788" s="811" t="s">
        <v>5088</v>
      </c>
      <c r="E3788" s="812" t="s">
        <v>2704</v>
      </c>
      <c r="F3788" s="728" t="s">
        <v>2678</v>
      </c>
      <c r="G3788" s="728" t="s">
        <v>2784</v>
      </c>
      <c r="H3788" s="728" t="s">
        <v>661</v>
      </c>
      <c r="I3788" s="728" t="s">
        <v>2595</v>
      </c>
      <c r="J3788" s="728" t="s">
        <v>2596</v>
      </c>
      <c r="K3788" s="728" t="s">
        <v>2274</v>
      </c>
      <c r="L3788" s="729">
        <v>902.57</v>
      </c>
      <c r="M3788" s="729">
        <v>902.57</v>
      </c>
      <c r="N3788" s="728">
        <v>1</v>
      </c>
      <c r="O3788" s="813">
        <v>0.5</v>
      </c>
      <c r="P3788" s="729">
        <v>902.57</v>
      </c>
      <c r="Q3788" s="746">
        <v>1</v>
      </c>
      <c r="R3788" s="728">
        <v>1</v>
      </c>
      <c r="S3788" s="746">
        <v>1</v>
      </c>
      <c r="T3788" s="813">
        <v>0.5</v>
      </c>
      <c r="U3788" s="769">
        <v>1</v>
      </c>
    </row>
    <row r="3789" spans="1:21" ht="14.4" customHeight="1" x14ac:dyDescent="0.3">
      <c r="A3789" s="727">
        <v>32</v>
      </c>
      <c r="B3789" s="728" t="s">
        <v>2677</v>
      </c>
      <c r="C3789" s="728" t="s">
        <v>2685</v>
      </c>
      <c r="D3789" s="811" t="s">
        <v>5088</v>
      </c>
      <c r="E3789" s="812" t="s">
        <v>2704</v>
      </c>
      <c r="F3789" s="728" t="s">
        <v>2678</v>
      </c>
      <c r="G3789" s="728" t="s">
        <v>4089</v>
      </c>
      <c r="H3789" s="728" t="s">
        <v>568</v>
      </c>
      <c r="I3789" s="728" t="s">
        <v>4090</v>
      </c>
      <c r="J3789" s="728" t="s">
        <v>4091</v>
      </c>
      <c r="K3789" s="728" t="s">
        <v>4092</v>
      </c>
      <c r="L3789" s="729">
        <v>218.73</v>
      </c>
      <c r="M3789" s="729">
        <v>218.73</v>
      </c>
      <c r="N3789" s="728">
        <v>1</v>
      </c>
      <c r="O3789" s="813">
        <v>0.5</v>
      </c>
      <c r="P3789" s="729">
        <v>218.73</v>
      </c>
      <c r="Q3789" s="746">
        <v>1</v>
      </c>
      <c r="R3789" s="728">
        <v>1</v>
      </c>
      <c r="S3789" s="746">
        <v>1</v>
      </c>
      <c r="T3789" s="813">
        <v>0.5</v>
      </c>
      <c r="U3789" s="769">
        <v>1</v>
      </c>
    </row>
    <row r="3790" spans="1:21" ht="14.4" customHeight="1" x14ac:dyDescent="0.3">
      <c r="A3790" s="727">
        <v>32</v>
      </c>
      <c r="B3790" s="728" t="s">
        <v>2677</v>
      </c>
      <c r="C3790" s="728" t="s">
        <v>2685</v>
      </c>
      <c r="D3790" s="811" t="s">
        <v>5088</v>
      </c>
      <c r="E3790" s="812" t="s">
        <v>2704</v>
      </c>
      <c r="F3790" s="728" t="s">
        <v>2678</v>
      </c>
      <c r="G3790" s="728" t="s">
        <v>2876</v>
      </c>
      <c r="H3790" s="728" t="s">
        <v>568</v>
      </c>
      <c r="I3790" s="728" t="s">
        <v>2938</v>
      </c>
      <c r="J3790" s="728" t="s">
        <v>2939</v>
      </c>
      <c r="K3790" s="728" t="s">
        <v>2444</v>
      </c>
      <c r="L3790" s="729">
        <v>10325.280000000001</v>
      </c>
      <c r="M3790" s="729">
        <v>20650.560000000001</v>
      </c>
      <c r="N3790" s="728">
        <v>2</v>
      </c>
      <c r="O3790" s="813">
        <v>0.5</v>
      </c>
      <c r="P3790" s="729">
        <v>20650.560000000001</v>
      </c>
      <c r="Q3790" s="746">
        <v>1</v>
      </c>
      <c r="R3790" s="728">
        <v>2</v>
      </c>
      <c r="S3790" s="746">
        <v>1</v>
      </c>
      <c r="T3790" s="813">
        <v>0.5</v>
      </c>
      <c r="U3790" s="769">
        <v>1</v>
      </c>
    </row>
    <row r="3791" spans="1:21" ht="14.4" customHeight="1" x14ac:dyDescent="0.3">
      <c r="A3791" s="727">
        <v>32</v>
      </c>
      <c r="B3791" s="728" t="s">
        <v>2677</v>
      </c>
      <c r="C3791" s="728" t="s">
        <v>2685</v>
      </c>
      <c r="D3791" s="811" t="s">
        <v>5088</v>
      </c>
      <c r="E3791" s="812" t="s">
        <v>2716</v>
      </c>
      <c r="F3791" s="728" t="s">
        <v>2678</v>
      </c>
      <c r="G3791" s="728" t="s">
        <v>2724</v>
      </c>
      <c r="H3791" s="728" t="s">
        <v>568</v>
      </c>
      <c r="I3791" s="728" t="s">
        <v>2785</v>
      </c>
      <c r="J3791" s="728" t="s">
        <v>2726</v>
      </c>
      <c r="K3791" s="728" t="s">
        <v>2786</v>
      </c>
      <c r="L3791" s="729">
        <v>1295.6400000000001</v>
      </c>
      <c r="M3791" s="729">
        <v>3886.92</v>
      </c>
      <c r="N3791" s="728">
        <v>3</v>
      </c>
      <c r="O3791" s="813">
        <v>0.5</v>
      </c>
      <c r="P3791" s="729">
        <v>3886.92</v>
      </c>
      <c r="Q3791" s="746">
        <v>1</v>
      </c>
      <c r="R3791" s="728">
        <v>3</v>
      </c>
      <c r="S3791" s="746">
        <v>1</v>
      </c>
      <c r="T3791" s="813">
        <v>0.5</v>
      </c>
      <c r="U3791" s="769">
        <v>1</v>
      </c>
    </row>
    <row r="3792" spans="1:21" ht="14.4" customHeight="1" x14ac:dyDescent="0.3">
      <c r="A3792" s="727">
        <v>32</v>
      </c>
      <c r="B3792" s="728" t="s">
        <v>2677</v>
      </c>
      <c r="C3792" s="728" t="s">
        <v>2685</v>
      </c>
      <c r="D3792" s="811" t="s">
        <v>5088</v>
      </c>
      <c r="E3792" s="812" t="s">
        <v>2716</v>
      </c>
      <c r="F3792" s="728" t="s">
        <v>2678</v>
      </c>
      <c r="G3792" s="728" t="s">
        <v>2724</v>
      </c>
      <c r="H3792" s="728" t="s">
        <v>568</v>
      </c>
      <c r="I3792" s="728" t="s">
        <v>2736</v>
      </c>
      <c r="J3792" s="728" t="s">
        <v>944</v>
      </c>
      <c r="K3792" s="728" t="s">
        <v>2737</v>
      </c>
      <c r="L3792" s="729">
        <v>462.73</v>
      </c>
      <c r="M3792" s="729">
        <v>462.73</v>
      </c>
      <c r="N3792" s="728">
        <v>1</v>
      </c>
      <c r="O3792" s="813">
        <v>1</v>
      </c>
      <c r="P3792" s="729">
        <v>462.73</v>
      </c>
      <c r="Q3792" s="746">
        <v>1</v>
      </c>
      <c r="R3792" s="728">
        <v>1</v>
      </c>
      <c r="S3792" s="746">
        <v>1</v>
      </c>
      <c r="T3792" s="813">
        <v>1</v>
      </c>
      <c r="U3792" s="769">
        <v>1</v>
      </c>
    </row>
    <row r="3793" spans="1:21" ht="14.4" customHeight="1" x14ac:dyDescent="0.3">
      <c r="A3793" s="727">
        <v>32</v>
      </c>
      <c r="B3793" s="728" t="s">
        <v>2677</v>
      </c>
      <c r="C3793" s="728" t="s">
        <v>2685</v>
      </c>
      <c r="D3793" s="811" t="s">
        <v>5088</v>
      </c>
      <c r="E3793" s="812" t="s">
        <v>2716</v>
      </c>
      <c r="F3793" s="728" t="s">
        <v>2678</v>
      </c>
      <c r="G3793" s="728" t="s">
        <v>2954</v>
      </c>
      <c r="H3793" s="728" t="s">
        <v>568</v>
      </c>
      <c r="I3793" s="728" t="s">
        <v>2986</v>
      </c>
      <c r="J3793" s="728" t="s">
        <v>1253</v>
      </c>
      <c r="K3793" s="728" t="s">
        <v>2987</v>
      </c>
      <c r="L3793" s="729">
        <v>0</v>
      </c>
      <c r="M3793" s="729">
        <v>0</v>
      </c>
      <c r="N3793" s="728">
        <v>2</v>
      </c>
      <c r="O3793" s="813">
        <v>0.5</v>
      </c>
      <c r="P3793" s="729">
        <v>0</v>
      </c>
      <c r="Q3793" s="746"/>
      <c r="R3793" s="728">
        <v>2</v>
      </c>
      <c r="S3793" s="746">
        <v>1</v>
      </c>
      <c r="T3793" s="813">
        <v>0.5</v>
      </c>
      <c r="U3793" s="769">
        <v>1</v>
      </c>
    </row>
    <row r="3794" spans="1:21" ht="14.4" customHeight="1" x14ac:dyDescent="0.3">
      <c r="A3794" s="727">
        <v>32</v>
      </c>
      <c r="B3794" s="728" t="s">
        <v>2677</v>
      </c>
      <c r="C3794" s="728" t="s">
        <v>2685</v>
      </c>
      <c r="D3794" s="811" t="s">
        <v>5088</v>
      </c>
      <c r="E3794" s="812" t="s">
        <v>2716</v>
      </c>
      <c r="F3794" s="728" t="s">
        <v>2678</v>
      </c>
      <c r="G3794" s="728" t="s">
        <v>2954</v>
      </c>
      <c r="H3794" s="728" t="s">
        <v>568</v>
      </c>
      <c r="I3794" s="728" t="s">
        <v>2955</v>
      </c>
      <c r="J3794" s="728" t="s">
        <v>1253</v>
      </c>
      <c r="K3794" s="728" t="s">
        <v>2956</v>
      </c>
      <c r="L3794" s="729">
        <v>385.3</v>
      </c>
      <c r="M3794" s="729">
        <v>1541.2</v>
      </c>
      <c r="N3794" s="728">
        <v>4</v>
      </c>
      <c r="O3794" s="813">
        <v>1.5</v>
      </c>
      <c r="P3794" s="729">
        <v>770.6</v>
      </c>
      <c r="Q3794" s="746">
        <v>0.5</v>
      </c>
      <c r="R3794" s="728">
        <v>2</v>
      </c>
      <c r="S3794" s="746">
        <v>0.5</v>
      </c>
      <c r="T3794" s="813">
        <v>1</v>
      </c>
      <c r="U3794" s="769">
        <v>0.66666666666666663</v>
      </c>
    </row>
    <row r="3795" spans="1:21" ht="14.4" customHeight="1" x14ac:dyDescent="0.3">
      <c r="A3795" s="727">
        <v>32</v>
      </c>
      <c r="B3795" s="728" t="s">
        <v>2677</v>
      </c>
      <c r="C3795" s="728" t="s">
        <v>2685</v>
      </c>
      <c r="D3795" s="811" t="s">
        <v>5088</v>
      </c>
      <c r="E3795" s="812" t="s">
        <v>2716</v>
      </c>
      <c r="F3795" s="728" t="s">
        <v>2678</v>
      </c>
      <c r="G3795" s="728" t="s">
        <v>2728</v>
      </c>
      <c r="H3795" s="728" t="s">
        <v>568</v>
      </c>
      <c r="I3795" s="728" t="s">
        <v>2300</v>
      </c>
      <c r="J3795" s="728" t="s">
        <v>1102</v>
      </c>
      <c r="K3795" s="728" t="s">
        <v>2301</v>
      </c>
      <c r="L3795" s="729">
        <v>65.28</v>
      </c>
      <c r="M3795" s="729">
        <v>195.84</v>
      </c>
      <c r="N3795" s="728">
        <v>3</v>
      </c>
      <c r="O3795" s="813">
        <v>2</v>
      </c>
      <c r="P3795" s="729">
        <v>130.56</v>
      </c>
      <c r="Q3795" s="746">
        <v>0.66666666666666663</v>
      </c>
      <c r="R3795" s="728">
        <v>2</v>
      </c>
      <c r="S3795" s="746">
        <v>0.66666666666666663</v>
      </c>
      <c r="T3795" s="813">
        <v>1.5</v>
      </c>
      <c r="U3795" s="769">
        <v>0.75</v>
      </c>
    </row>
    <row r="3796" spans="1:21" ht="14.4" customHeight="1" x14ac:dyDescent="0.3">
      <c r="A3796" s="727">
        <v>32</v>
      </c>
      <c r="B3796" s="728" t="s">
        <v>2677</v>
      </c>
      <c r="C3796" s="728" t="s">
        <v>2685</v>
      </c>
      <c r="D3796" s="811" t="s">
        <v>5088</v>
      </c>
      <c r="E3796" s="812" t="s">
        <v>2716</v>
      </c>
      <c r="F3796" s="728" t="s">
        <v>2678</v>
      </c>
      <c r="G3796" s="728" t="s">
        <v>2728</v>
      </c>
      <c r="H3796" s="728" t="s">
        <v>661</v>
      </c>
      <c r="I3796" s="728" t="s">
        <v>2740</v>
      </c>
      <c r="J3796" s="728" t="s">
        <v>2741</v>
      </c>
      <c r="K3796" s="728" t="s">
        <v>2301</v>
      </c>
      <c r="L3796" s="729">
        <v>40.58</v>
      </c>
      <c r="M3796" s="729">
        <v>40.58</v>
      </c>
      <c r="N3796" s="728">
        <v>1</v>
      </c>
      <c r="O3796" s="813">
        <v>1</v>
      </c>
      <c r="P3796" s="729">
        <v>40.58</v>
      </c>
      <c r="Q3796" s="746">
        <v>1</v>
      </c>
      <c r="R3796" s="728">
        <v>1</v>
      </c>
      <c r="S3796" s="746">
        <v>1</v>
      </c>
      <c r="T3796" s="813">
        <v>1</v>
      </c>
      <c r="U3796" s="769">
        <v>1</v>
      </c>
    </row>
    <row r="3797" spans="1:21" ht="14.4" customHeight="1" x14ac:dyDescent="0.3">
      <c r="A3797" s="727">
        <v>32</v>
      </c>
      <c r="B3797" s="728" t="s">
        <v>2677</v>
      </c>
      <c r="C3797" s="728" t="s">
        <v>2685</v>
      </c>
      <c r="D3797" s="811" t="s">
        <v>5088</v>
      </c>
      <c r="E3797" s="812" t="s">
        <v>2716</v>
      </c>
      <c r="F3797" s="728" t="s">
        <v>2678</v>
      </c>
      <c r="G3797" s="728" t="s">
        <v>2742</v>
      </c>
      <c r="H3797" s="728" t="s">
        <v>661</v>
      </c>
      <c r="I3797" s="728" t="s">
        <v>2218</v>
      </c>
      <c r="J3797" s="728" t="s">
        <v>662</v>
      </c>
      <c r="K3797" s="728" t="s">
        <v>2219</v>
      </c>
      <c r="L3797" s="729">
        <v>154.36000000000001</v>
      </c>
      <c r="M3797" s="729">
        <v>154.36000000000001</v>
      </c>
      <c r="N3797" s="728">
        <v>1</v>
      </c>
      <c r="O3797" s="813">
        <v>0.5</v>
      </c>
      <c r="P3797" s="729">
        <v>154.36000000000001</v>
      </c>
      <c r="Q3797" s="746">
        <v>1</v>
      </c>
      <c r="R3797" s="728">
        <v>1</v>
      </c>
      <c r="S3797" s="746">
        <v>1</v>
      </c>
      <c r="T3797" s="813">
        <v>0.5</v>
      </c>
      <c r="U3797" s="769">
        <v>1</v>
      </c>
    </row>
    <row r="3798" spans="1:21" ht="14.4" customHeight="1" x14ac:dyDescent="0.3">
      <c r="A3798" s="727">
        <v>32</v>
      </c>
      <c r="B3798" s="728" t="s">
        <v>2677</v>
      </c>
      <c r="C3798" s="728" t="s">
        <v>2685</v>
      </c>
      <c r="D3798" s="811" t="s">
        <v>5088</v>
      </c>
      <c r="E3798" s="812" t="s">
        <v>2716</v>
      </c>
      <c r="F3798" s="728" t="s">
        <v>2678</v>
      </c>
      <c r="G3798" s="728" t="s">
        <v>3671</v>
      </c>
      <c r="H3798" s="728" t="s">
        <v>568</v>
      </c>
      <c r="I3798" s="728" t="s">
        <v>3672</v>
      </c>
      <c r="J3798" s="728" t="s">
        <v>1214</v>
      </c>
      <c r="K3798" s="728" t="s">
        <v>3673</v>
      </c>
      <c r="L3798" s="729">
        <v>0</v>
      </c>
      <c r="M3798" s="729">
        <v>0</v>
      </c>
      <c r="N3798" s="728">
        <v>1</v>
      </c>
      <c r="O3798" s="813">
        <v>1</v>
      </c>
      <c r="P3798" s="729">
        <v>0</v>
      </c>
      <c r="Q3798" s="746"/>
      <c r="R3798" s="728">
        <v>1</v>
      </c>
      <c r="S3798" s="746">
        <v>1</v>
      </c>
      <c r="T3798" s="813">
        <v>1</v>
      </c>
      <c r="U3798" s="769">
        <v>1</v>
      </c>
    </row>
    <row r="3799" spans="1:21" ht="14.4" customHeight="1" x14ac:dyDescent="0.3">
      <c r="A3799" s="727">
        <v>32</v>
      </c>
      <c r="B3799" s="728" t="s">
        <v>2677</v>
      </c>
      <c r="C3799" s="728" t="s">
        <v>2685</v>
      </c>
      <c r="D3799" s="811" t="s">
        <v>5088</v>
      </c>
      <c r="E3799" s="812" t="s">
        <v>2716</v>
      </c>
      <c r="F3799" s="728" t="s">
        <v>2678</v>
      </c>
      <c r="G3799" s="728" t="s">
        <v>2940</v>
      </c>
      <c r="H3799" s="728" t="s">
        <v>568</v>
      </c>
      <c r="I3799" s="728" t="s">
        <v>3040</v>
      </c>
      <c r="J3799" s="728" t="s">
        <v>2942</v>
      </c>
      <c r="K3799" s="728" t="s">
        <v>2943</v>
      </c>
      <c r="L3799" s="729">
        <v>0</v>
      </c>
      <c r="M3799" s="729">
        <v>0</v>
      </c>
      <c r="N3799" s="728">
        <v>1</v>
      </c>
      <c r="O3799" s="813">
        <v>0.5</v>
      </c>
      <c r="P3799" s="729">
        <v>0</v>
      </c>
      <c r="Q3799" s="746"/>
      <c r="R3799" s="728">
        <v>1</v>
      </c>
      <c r="S3799" s="746">
        <v>1</v>
      </c>
      <c r="T3799" s="813">
        <v>0.5</v>
      </c>
      <c r="U3799" s="769">
        <v>1</v>
      </c>
    </row>
    <row r="3800" spans="1:21" ht="14.4" customHeight="1" x14ac:dyDescent="0.3">
      <c r="A3800" s="727">
        <v>32</v>
      </c>
      <c r="B3800" s="728" t="s">
        <v>2677</v>
      </c>
      <c r="C3800" s="728" t="s">
        <v>2685</v>
      </c>
      <c r="D3800" s="811" t="s">
        <v>5088</v>
      </c>
      <c r="E3800" s="812" t="s">
        <v>2716</v>
      </c>
      <c r="F3800" s="728" t="s">
        <v>2678</v>
      </c>
      <c r="G3800" s="728" t="s">
        <v>2746</v>
      </c>
      <c r="H3800" s="728" t="s">
        <v>568</v>
      </c>
      <c r="I3800" s="728" t="s">
        <v>2230</v>
      </c>
      <c r="J3800" s="728" t="s">
        <v>2231</v>
      </c>
      <c r="K3800" s="728" t="s">
        <v>2232</v>
      </c>
      <c r="L3800" s="729">
        <v>170.52</v>
      </c>
      <c r="M3800" s="729">
        <v>170.52</v>
      </c>
      <c r="N3800" s="728">
        <v>1</v>
      </c>
      <c r="O3800" s="813">
        <v>0.5</v>
      </c>
      <c r="P3800" s="729">
        <v>170.52</v>
      </c>
      <c r="Q3800" s="746">
        <v>1</v>
      </c>
      <c r="R3800" s="728">
        <v>1</v>
      </c>
      <c r="S3800" s="746">
        <v>1</v>
      </c>
      <c r="T3800" s="813">
        <v>0.5</v>
      </c>
      <c r="U3800" s="769">
        <v>1</v>
      </c>
    </row>
    <row r="3801" spans="1:21" ht="14.4" customHeight="1" x14ac:dyDescent="0.3">
      <c r="A3801" s="727">
        <v>32</v>
      </c>
      <c r="B3801" s="728" t="s">
        <v>2677</v>
      </c>
      <c r="C3801" s="728" t="s">
        <v>2685</v>
      </c>
      <c r="D3801" s="811" t="s">
        <v>5088</v>
      </c>
      <c r="E3801" s="812" t="s">
        <v>2716</v>
      </c>
      <c r="F3801" s="728" t="s">
        <v>2678</v>
      </c>
      <c r="G3801" s="728" t="s">
        <v>2800</v>
      </c>
      <c r="H3801" s="728" t="s">
        <v>661</v>
      </c>
      <c r="I3801" s="728" t="s">
        <v>3113</v>
      </c>
      <c r="J3801" s="728" t="s">
        <v>761</v>
      </c>
      <c r="K3801" s="728" t="s">
        <v>2189</v>
      </c>
      <c r="L3801" s="729">
        <v>85.16</v>
      </c>
      <c r="M3801" s="729">
        <v>85.16</v>
      </c>
      <c r="N3801" s="728">
        <v>1</v>
      </c>
      <c r="O3801" s="813">
        <v>0.5</v>
      </c>
      <c r="P3801" s="729">
        <v>85.16</v>
      </c>
      <c r="Q3801" s="746">
        <v>1</v>
      </c>
      <c r="R3801" s="728">
        <v>1</v>
      </c>
      <c r="S3801" s="746">
        <v>1</v>
      </c>
      <c r="T3801" s="813">
        <v>0.5</v>
      </c>
      <c r="U3801" s="769">
        <v>1</v>
      </c>
    </row>
    <row r="3802" spans="1:21" ht="14.4" customHeight="1" x14ac:dyDescent="0.3">
      <c r="A3802" s="727">
        <v>32</v>
      </c>
      <c r="B3802" s="728" t="s">
        <v>2677</v>
      </c>
      <c r="C3802" s="728" t="s">
        <v>2685</v>
      </c>
      <c r="D3802" s="811" t="s">
        <v>5088</v>
      </c>
      <c r="E3802" s="812" t="s">
        <v>2716</v>
      </c>
      <c r="F3802" s="728" t="s">
        <v>2678</v>
      </c>
      <c r="G3802" s="728" t="s">
        <v>2800</v>
      </c>
      <c r="H3802" s="728" t="s">
        <v>661</v>
      </c>
      <c r="I3802" s="728" t="s">
        <v>2366</v>
      </c>
      <c r="J3802" s="728" t="s">
        <v>759</v>
      </c>
      <c r="K3802" s="728" t="s">
        <v>2187</v>
      </c>
      <c r="L3802" s="729">
        <v>42.57</v>
      </c>
      <c r="M3802" s="729">
        <v>170.28</v>
      </c>
      <c r="N3802" s="728">
        <v>4</v>
      </c>
      <c r="O3802" s="813">
        <v>2</v>
      </c>
      <c r="P3802" s="729">
        <v>127.71000000000001</v>
      </c>
      <c r="Q3802" s="746">
        <v>0.75</v>
      </c>
      <c r="R3802" s="728">
        <v>3</v>
      </c>
      <c r="S3802" s="746">
        <v>0.75</v>
      </c>
      <c r="T3802" s="813">
        <v>1.5</v>
      </c>
      <c r="U3802" s="769">
        <v>0.75</v>
      </c>
    </row>
    <row r="3803" spans="1:21" ht="14.4" customHeight="1" x14ac:dyDescent="0.3">
      <c r="A3803" s="727">
        <v>32</v>
      </c>
      <c r="B3803" s="728" t="s">
        <v>2677</v>
      </c>
      <c r="C3803" s="728" t="s">
        <v>2685</v>
      </c>
      <c r="D3803" s="811" t="s">
        <v>5088</v>
      </c>
      <c r="E3803" s="812" t="s">
        <v>2716</v>
      </c>
      <c r="F3803" s="728" t="s">
        <v>2678</v>
      </c>
      <c r="G3803" s="728" t="s">
        <v>3864</v>
      </c>
      <c r="H3803" s="728" t="s">
        <v>568</v>
      </c>
      <c r="I3803" s="728" t="s">
        <v>4135</v>
      </c>
      <c r="J3803" s="728" t="s">
        <v>852</v>
      </c>
      <c r="K3803" s="728" t="s">
        <v>4136</v>
      </c>
      <c r="L3803" s="729">
        <v>0</v>
      </c>
      <c r="M3803" s="729">
        <v>0</v>
      </c>
      <c r="N3803" s="728">
        <v>1</v>
      </c>
      <c r="O3803" s="813">
        <v>0.5</v>
      </c>
      <c r="P3803" s="729">
        <v>0</v>
      </c>
      <c r="Q3803" s="746"/>
      <c r="R3803" s="728">
        <v>1</v>
      </c>
      <c r="S3803" s="746">
        <v>1</v>
      </c>
      <c r="T3803" s="813">
        <v>0.5</v>
      </c>
      <c r="U3803" s="769">
        <v>1</v>
      </c>
    </row>
    <row r="3804" spans="1:21" ht="14.4" customHeight="1" x14ac:dyDescent="0.3">
      <c r="A3804" s="727">
        <v>32</v>
      </c>
      <c r="B3804" s="728" t="s">
        <v>2677</v>
      </c>
      <c r="C3804" s="728" t="s">
        <v>2685</v>
      </c>
      <c r="D3804" s="811" t="s">
        <v>5088</v>
      </c>
      <c r="E3804" s="812" t="s">
        <v>2716</v>
      </c>
      <c r="F3804" s="728" t="s">
        <v>2678</v>
      </c>
      <c r="G3804" s="728" t="s">
        <v>2751</v>
      </c>
      <c r="H3804" s="728" t="s">
        <v>568</v>
      </c>
      <c r="I3804" s="728" t="s">
        <v>3057</v>
      </c>
      <c r="J3804" s="728" t="s">
        <v>2997</v>
      </c>
      <c r="K3804" s="728" t="s">
        <v>3058</v>
      </c>
      <c r="L3804" s="729">
        <v>211.61</v>
      </c>
      <c r="M3804" s="729">
        <v>211.61</v>
      </c>
      <c r="N3804" s="728">
        <v>1</v>
      </c>
      <c r="O3804" s="813">
        <v>0.5</v>
      </c>
      <c r="P3804" s="729">
        <v>211.61</v>
      </c>
      <c r="Q3804" s="746">
        <v>1</v>
      </c>
      <c r="R3804" s="728">
        <v>1</v>
      </c>
      <c r="S3804" s="746">
        <v>1</v>
      </c>
      <c r="T3804" s="813">
        <v>0.5</v>
      </c>
      <c r="U3804" s="769">
        <v>1</v>
      </c>
    </row>
    <row r="3805" spans="1:21" ht="14.4" customHeight="1" x14ac:dyDescent="0.3">
      <c r="A3805" s="727">
        <v>32</v>
      </c>
      <c r="B3805" s="728" t="s">
        <v>2677</v>
      </c>
      <c r="C3805" s="728" t="s">
        <v>2685</v>
      </c>
      <c r="D3805" s="811" t="s">
        <v>5088</v>
      </c>
      <c r="E3805" s="812" t="s">
        <v>2716</v>
      </c>
      <c r="F3805" s="728" t="s">
        <v>2678</v>
      </c>
      <c r="G3805" s="728" t="s">
        <v>2751</v>
      </c>
      <c r="H3805" s="728" t="s">
        <v>661</v>
      </c>
      <c r="I3805" s="728" t="s">
        <v>2260</v>
      </c>
      <c r="J3805" s="728" t="s">
        <v>2261</v>
      </c>
      <c r="K3805" s="728" t="s">
        <v>2262</v>
      </c>
      <c r="L3805" s="729">
        <v>3231.81</v>
      </c>
      <c r="M3805" s="729">
        <v>6463.62</v>
      </c>
      <c r="N3805" s="728">
        <v>2</v>
      </c>
      <c r="O3805" s="813">
        <v>1</v>
      </c>
      <c r="P3805" s="729">
        <v>6463.62</v>
      </c>
      <c r="Q3805" s="746">
        <v>1</v>
      </c>
      <c r="R3805" s="728">
        <v>2</v>
      </c>
      <c r="S3805" s="746">
        <v>1</v>
      </c>
      <c r="T3805" s="813">
        <v>1</v>
      </c>
      <c r="U3805" s="769">
        <v>1</v>
      </c>
    </row>
    <row r="3806" spans="1:21" ht="14.4" customHeight="1" x14ac:dyDescent="0.3">
      <c r="A3806" s="727">
        <v>32</v>
      </c>
      <c r="B3806" s="728" t="s">
        <v>2677</v>
      </c>
      <c r="C3806" s="728" t="s">
        <v>2685</v>
      </c>
      <c r="D3806" s="811" t="s">
        <v>5088</v>
      </c>
      <c r="E3806" s="812" t="s">
        <v>2716</v>
      </c>
      <c r="F3806" s="728" t="s">
        <v>2678</v>
      </c>
      <c r="G3806" s="728" t="s">
        <v>2808</v>
      </c>
      <c r="H3806" s="728" t="s">
        <v>568</v>
      </c>
      <c r="I3806" s="728" t="s">
        <v>2944</v>
      </c>
      <c r="J3806" s="728" t="s">
        <v>902</v>
      </c>
      <c r="K3806" s="728" t="s">
        <v>2887</v>
      </c>
      <c r="L3806" s="729">
        <v>42.51</v>
      </c>
      <c r="M3806" s="729">
        <v>42.51</v>
      </c>
      <c r="N3806" s="728">
        <v>1</v>
      </c>
      <c r="O3806" s="813">
        <v>0.5</v>
      </c>
      <c r="P3806" s="729">
        <v>42.51</v>
      </c>
      <c r="Q3806" s="746">
        <v>1</v>
      </c>
      <c r="R3806" s="728">
        <v>1</v>
      </c>
      <c r="S3806" s="746">
        <v>1</v>
      </c>
      <c r="T3806" s="813">
        <v>0.5</v>
      </c>
      <c r="U3806" s="769">
        <v>1</v>
      </c>
    </row>
    <row r="3807" spans="1:21" ht="14.4" customHeight="1" x14ac:dyDescent="0.3">
      <c r="A3807" s="727">
        <v>32</v>
      </c>
      <c r="B3807" s="728" t="s">
        <v>2677</v>
      </c>
      <c r="C3807" s="728" t="s">
        <v>2685</v>
      </c>
      <c r="D3807" s="811" t="s">
        <v>5088</v>
      </c>
      <c r="E3807" s="812" t="s">
        <v>2716</v>
      </c>
      <c r="F3807" s="728" t="s">
        <v>2678</v>
      </c>
      <c r="G3807" s="728" t="s">
        <v>2811</v>
      </c>
      <c r="H3807" s="728" t="s">
        <v>568</v>
      </c>
      <c r="I3807" s="728" t="s">
        <v>2812</v>
      </c>
      <c r="J3807" s="728" t="s">
        <v>2813</v>
      </c>
      <c r="K3807" s="728" t="s">
        <v>2814</v>
      </c>
      <c r="L3807" s="729">
        <v>848.49</v>
      </c>
      <c r="M3807" s="729">
        <v>848.49</v>
      </c>
      <c r="N3807" s="728">
        <v>1</v>
      </c>
      <c r="O3807" s="813">
        <v>0.5</v>
      </c>
      <c r="P3807" s="729">
        <v>848.49</v>
      </c>
      <c r="Q3807" s="746">
        <v>1</v>
      </c>
      <c r="R3807" s="728">
        <v>1</v>
      </c>
      <c r="S3807" s="746">
        <v>1</v>
      </c>
      <c r="T3807" s="813">
        <v>0.5</v>
      </c>
      <c r="U3807" s="769">
        <v>1</v>
      </c>
    </row>
    <row r="3808" spans="1:21" ht="14.4" customHeight="1" x14ac:dyDescent="0.3">
      <c r="A3808" s="727">
        <v>32</v>
      </c>
      <c r="B3808" s="728" t="s">
        <v>2677</v>
      </c>
      <c r="C3808" s="728" t="s">
        <v>2685</v>
      </c>
      <c r="D3808" s="811" t="s">
        <v>5088</v>
      </c>
      <c r="E3808" s="812" t="s">
        <v>2716</v>
      </c>
      <c r="F3808" s="728" t="s">
        <v>2678</v>
      </c>
      <c r="G3808" s="728" t="s">
        <v>2815</v>
      </c>
      <c r="H3808" s="728" t="s">
        <v>568</v>
      </c>
      <c r="I3808" s="728" t="s">
        <v>2816</v>
      </c>
      <c r="J3808" s="728" t="s">
        <v>1042</v>
      </c>
      <c r="K3808" s="728" t="s">
        <v>2817</v>
      </c>
      <c r="L3808" s="729">
        <v>420.07</v>
      </c>
      <c r="M3808" s="729">
        <v>420.07</v>
      </c>
      <c r="N3808" s="728">
        <v>1</v>
      </c>
      <c r="O3808" s="813">
        <v>0.5</v>
      </c>
      <c r="P3808" s="729">
        <v>420.07</v>
      </c>
      <c r="Q3808" s="746">
        <v>1</v>
      </c>
      <c r="R3808" s="728">
        <v>1</v>
      </c>
      <c r="S3808" s="746">
        <v>1</v>
      </c>
      <c r="T3808" s="813">
        <v>0.5</v>
      </c>
      <c r="U3808" s="769">
        <v>1</v>
      </c>
    </row>
    <row r="3809" spans="1:21" ht="14.4" customHeight="1" x14ac:dyDescent="0.3">
      <c r="A3809" s="727">
        <v>32</v>
      </c>
      <c r="B3809" s="728" t="s">
        <v>2677</v>
      </c>
      <c r="C3809" s="728" t="s">
        <v>2685</v>
      </c>
      <c r="D3809" s="811" t="s">
        <v>5088</v>
      </c>
      <c r="E3809" s="812" t="s">
        <v>2716</v>
      </c>
      <c r="F3809" s="728" t="s">
        <v>2678</v>
      </c>
      <c r="G3809" s="728" t="s">
        <v>2752</v>
      </c>
      <c r="H3809" s="728" t="s">
        <v>568</v>
      </c>
      <c r="I3809" s="728" t="s">
        <v>2753</v>
      </c>
      <c r="J3809" s="728" t="s">
        <v>1001</v>
      </c>
      <c r="K3809" s="728" t="s">
        <v>2754</v>
      </c>
      <c r="L3809" s="729">
        <v>33</v>
      </c>
      <c r="M3809" s="729">
        <v>33</v>
      </c>
      <c r="N3809" s="728">
        <v>1</v>
      </c>
      <c r="O3809" s="813">
        <v>0.5</v>
      </c>
      <c r="P3809" s="729">
        <v>33</v>
      </c>
      <c r="Q3809" s="746">
        <v>1</v>
      </c>
      <c r="R3809" s="728">
        <v>1</v>
      </c>
      <c r="S3809" s="746">
        <v>1</v>
      </c>
      <c r="T3809" s="813">
        <v>0.5</v>
      </c>
      <c r="U3809" s="769">
        <v>1</v>
      </c>
    </row>
    <row r="3810" spans="1:21" ht="14.4" customHeight="1" x14ac:dyDescent="0.3">
      <c r="A3810" s="727">
        <v>32</v>
      </c>
      <c r="B3810" s="728" t="s">
        <v>2677</v>
      </c>
      <c r="C3810" s="728" t="s">
        <v>2685</v>
      </c>
      <c r="D3810" s="811" t="s">
        <v>5088</v>
      </c>
      <c r="E3810" s="812" t="s">
        <v>2716</v>
      </c>
      <c r="F3810" s="728" t="s">
        <v>2678</v>
      </c>
      <c r="G3810" s="728" t="s">
        <v>3517</v>
      </c>
      <c r="H3810" s="728" t="s">
        <v>568</v>
      </c>
      <c r="I3810" s="728" t="s">
        <v>3518</v>
      </c>
      <c r="J3810" s="728" t="s">
        <v>3519</v>
      </c>
      <c r="K3810" s="728" t="s">
        <v>3520</v>
      </c>
      <c r="L3810" s="729">
        <v>38.5</v>
      </c>
      <c r="M3810" s="729">
        <v>38.5</v>
      </c>
      <c r="N3810" s="728">
        <v>1</v>
      </c>
      <c r="O3810" s="813">
        <v>0.5</v>
      </c>
      <c r="P3810" s="729"/>
      <c r="Q3810" s="746">
        <v>0</v>
      </c>
      <c r="R3810" s="728"/>
      <c r="S3810" s="746">
        <v>0</v>
      </c>
      <c r="T3810" s="813"/>
      <c r="U3810" s="769">
        <v>0</v>
      </c>
    </row>
    <row r="3811" spans="1:21" ht="14.4" customHeight="1" x14ac:dyDescent="0.3">
      <c r="A3811" s="727">
        <v>32</v>
      </c>
      <c r="B3811" s="728" t="s">
        <v>2677</v>
      </c>
      <c r="C3811" s="728" t="s">
        <v>2685</v>
      </c>
      <c r="D3811" s="811" t="s">
        <v>5088</v>
      </c>
      <c r="E3811" s="812" t="s">
        <v>2716</v>
      </c>
      <c r="F3811" s="728" t="s">
        <v>2678</v>
      </c>
      <c r="G3811" s="728" t="s">
        <v>3517</v>
      </c>
      <c r="H3811" s="728" t="s">
        <v>568</v>
      </c>
      <c r="I3811" s="728" t="s">
        <v>3521</v>
      </c>
      <c r="J3811" s="728" t="s">
        <v>3519</v>
      </c>
      <c r="K3811" s="728" t="s">
        <v>3522</v>
      </c>
      <c r="L3811" s="729">
        <v>73.989999999999995</v>
      </c>
      <c r="M3811" s="729">
        <v>73.989999999999995</v>
      </c>
      <c r="N3811" s="728">
        <v>1</v>
      </c>
      <c r="O3811" s="813">
        <v>0.5</v>
      </c>
      <c r="P3811" s="729">
        <v>73.989999999999995</v>
      </c>
      <c r="Q3811" s="746">
        <v>1</v>
      </c>
      <c r="R3811" s="728">
        <v>1</v>
      </c>
      <c r="S3811" s="746">
        <v>1</v>
      </c>
      <c r="T3811" s="813">
        <v>0.5</v>
      </c>
      <c r="U3811" s="769">
        <v>1</v>
      </c>
    </row>
    <row r="3812" spans="1:21" ht="14.4" customHeight="1" x14ac:dyDescent="0.3">
      <c r="A3812" s="727">
        <v>32</v>
      </c>
      <c r="B3812" s="728" t="s">
        <v>2677</v>
      </c>
      <c r="C3812" s="728" t="s">
        <v>2685</v>
      </c>
      <c r="D3812" s="811" t="s">
        <v>5088</v>
      </c>
      <c r="E3812" s="812" t="s">
        <v>2716</v>
      </c>
      <c r="F3812" s="728" t="s">
        <v>2678</v>
      </c>
      <c r="G3812" s="728" t="s">
        <v>2729</v>
      </c>
      <c r="H3812" s="728" t="s">
        <v>568</v>
      </c>
      <c r="I3812" s="728" t="s">
        <v>2730</v>
      </c>
      <c r="J3812" s="728" t="s">
        <v>2731</v>
      </c>
      <c r="K3812" s="728" t="s">
        <v>2732</v>
      </c>
      <c r="L3812" s="729">
        <v>88.76</v>
      </c>
      <c r="M3812" s="729">
        <v>177.52</v>
      </c>
      <c r="N3812" s="728">
        <v>2</v>
      </c>
      <c r="O3812" s="813">
        <v>1</v>
      </c>
      <c r="P3812" s="729">
        <v>177.52</v>
      </c>
      <c r="Q3812" s="746">
        <v>1</v>
      </c>
      <c r="R3812" s="728">
        <v>2</v>
      </c>
      <c r="S3812" s="746">
        <v>1</v>
      </c>
      <c r="T3812" s="813">
        <v>1</v>
      </c>
      <c r="U3812" s="769">
        <v>1</v>
      </c>
    </row>
    <row r="3813" spans="1:21" ht="14.4" customHeight="1" x14ac:dyDescent="0.3">
      <c r="A3813" s="727">
        <v>32</v>
      </c>
      <c r="B3813" s="728" t="s">
        <v>2677</v>
      </c>
      <c r="C3813" s="728" t="s">
        <v>2685</v>
      </c>
      <c r="D3813" s="811" t="s">
        <v>5088</v>
      </c>
      <c r="E3813" s="812" t="s">
        <v>2716</v>
      </c>
      <c r="F3813" s="728" t="s">
        <v>2678</v>
      </c>
      <c r="G3813" s="728" t="s">
        <v>2902</v>
      </c>
      <c r="H3813" s="728" t="s">
        <v>568</v>
      </c>
      <c r="I3813" s="728" t="s">
        <v>2903</v>
      </c>
      <c r="J3813" s="728" t="s">
        <v>863</v>
      </c>
      <c r="K3813" s="728" t="s">
        <v>2814</v>
      </c>
      <c r="L3813" s="729">
        <v>0</v>
      </c>
      <c r="M3813" s="729">
        <v>0</v>
      </c>
      <c r="N3813" s="728">
        <v>1</v>
      </c>
      <c r="O3813" s="813">
        <v>0.5</v>
      </c>
      <c r="P3813" s="729">
        <v>0</v>
      </c>
      <c r="Q3813" s="746"/>
      <c r="R3813" s="728">
        <v>1</v>
      </c>
      <c r="S3813" s="746">
        <v>1</v>
      </c>
      <c r="T3813" s="813">
        <v>0.5</v>
      </c>
      <c r="U3813" s="769">
        <v>1</v>
      </c>
    </row>
    <row r="3814" spans="1:21" ht="14.4" customHeight="1" x14ac:dyDescent="0.3">
      <c r="A3814" s="727">
        <v>32</v>
      </c>
      <c r="B3814" s="728" t="s">
        <v>2677</v>
      </c>
      <c r="C3814" s="728" t="s">
        <v>2685</v>
      </c>
      <c r="D3814" s="811" t="s">
        <v>5088</v>
      </c>
      <c r="E3814" s="812" t="s">
        <v>2716</v>
      </c>
      <c r="F3814" s="728" t="s">
        <v>2678</v>
      </c>
      <c r="G3814" s="728" t="s">
        <v>2902</v>
      </c>
      <c r="H3814" s="728" t="s">
        <v>568</v>
      </c>
      <c r="I3814" s="728" t="s">
        <v>3009</v>
      </c>
      <c r="J3814" s="728" t="s">
        <v>3010</v>
      </c>
      <c r="K3814" s="728" t="s">
        <v>3011</v>
      </c>
      <c r="L3814" s="729">
        <v>0</v>
      </c>
      <c r="M3814" s="729">
        <v>0</v>
      </c>
      <c r="N3814" s="728">
        <v>1</v>
      </c>
      <c r="O3814" s="813">
        <v>0.5</v>
      </c>
      <c r="P3814" s="729">
        <v>0</v>
      </c>
      <c r="Q3814" s="746"/>
      <c r="R3814" s="728">
        <v>1</v>
      </c>
      <c r="S3814" s="746">
        <v>1</v>
      </c>
      <c r="T3814" s="813">
        <v>0.5</v>
      </c>
      <c r="U3814" s="769">
        <v>1</v>
      </c>
    </row>
    <row r="3815" spans="1:21" ht="14.4" customHeight="1" x14ac:dyDescent="0.3">
      <c r="A3815" s="727">
        <v>32</v>
      </c>
      <c r="B3815" s="728" t="s">
        <v>2677</v>
      </c>
      <c r="C3815" s="728" t="s">
        <v>2685</v>
      </c>
      <c r="D3815" s="811" t="s">
        <v>5088</v>
      </c>
      <c r="E3815" s="812" t="s">
        <v>2716</v>
      </c>
      <c r="F3815" s="728" t="s">
        <v>2678</v>
      </c>
      <c r="G3815" s="728" t="s">
        <v>2972</v>
      </c>
      <c r="H3815" s="728" t="s">
        <v>568</v>
      </c>
      <c r="I3815" s="728" t="s">
        <v>3074</v>
      </c>
      <c r="J3815" s="728" t="s">
        <v>1065</v>
      </c>
      <c r="K3815" s="728" t="s">
        <v>2975</v>
      </c>
      <c r="L3815" s="729">
        <v>0</v>
      </c>
      <c r="M3815" s="729">
        <v>0</v>
      </c>
      <c r="N3815" s="728">
        <v>1</v>
      </c>
      <c r="O3815" s="813">
        <v>0.5</v>
      </c>
      <c r="P3815" s="729">
        <v>0</v>
      </c>
      <c r="Q3815" s="746"/>
      <c r="R3815" s="728">
        <v>1</v>
      </c>
      <c r="S3815" s="746">
        <v>1</v>
      </c>
      <c r="T3815" s="813">
        <v>0.5</v>
      </c>
      <c r="U3815" s="769">
        <v>1</v>
      </c>
    </row>
    <row r="3816" spans="1:21" ht="14.4" customHeight="1" x14ac:dyDescent="0.3">
      <c r="A3816" s="727">
        <v>32</v>
      </c>
      <c r="B3816" s="728" t="s">
        <v>2677</v>
      </c>
      <c r="C3816" s="728" t="s">
        <v>2685</v>
      </c>
      <c r="D3816" s="811" t="s">
        <v>5088</v>
      </c>
      <c r="E3816" s="812" t="s">
        <v>2716</v>
      </c>
      <c r="F3816" s="728" t="s">
        <v>2678</v>
      </c>
      <c r="G3816" s="728" t="s">
        <v>2972</v>
      </c>
      <c r="H3816" s="728" t="s">
        <v>568</v>
      </c>
      <c r="I3816" s="728" t="s">
        <v>5081</v>
      </c>
      <c r="J3816" s="728" t="s">
        <v>1065</v>
      </c>
      <c r="K3816" s="728" t="s">
        <v>5082</v>
      </c>
      <c r="L3816" s="729">
        <v>0</v>
      </c>
      <c r="M3816" s="729">
        <v>0</v>
      </c>
      <c r="N3816" s="728">
        <v>1</v>
      </c>
      <c r="O3816" s="813">
        <v>0.5</v>
      </c>
      <c r="P3816" s="729">
        <v>0</v>
      </c>
      <c r="Q3816" s="746"/>
      <c r="R3816" s="728">
        <v>1</v>
      </c>
      <c r="S3816" s="746">
        <v>1</v>
      </c>
      <c r="T3816" s="813">
        <v>0.5</v>
      </c>
      <c r="U3816" s="769">
        <v>1</v>
      </c>
    </row>
    <row r="3817" spans="1:21" ht="14.4" customHeight="1" x14ac:dyDescent="0.3">
      <c r="A3817" s="727">
        <v>32</v>
      </c>
      <c r="B3817" s="728" t="s">
        <v>2677</v>
      </c>
      <c r="C3817" s="728" t="s">
        <v>2685</v>
      </c>
      <c r="D3817" s="811" t="s">
        <v>5088</v>
      </c>
      <c r="E3817" s="812" t="s">
        <v>2716</v>
      </c>
      <c r="F3817" s="728" t="s">
        <v>2678</v>
      </c>
      <c r="G3817" s="728" t="s">
        <v>2762</v>
      </c>
      <c r="H3817" s="728" t="s">
        <v>661</v>
      </c>
      <c r="I3817" s="728" t="s">
        <v>2764</v>
      </c>
      <c r="J3817" s="728" t="s">
        <v>895</v>
      </c>
      <c r="K3817" s="728" t="s">
        <v>2143</v>
      </c>
      <c r="L3817" s="729">
        <v>490.89</v>
      </c>
      <c r="M3817" s="729">
        <v>981.78</v>
      </c>
      <c r="N3817" s="728">
        <v>2</v>
      </c>
      <c r="O3817" s="813">
        <v>0.5</v>
      </c>
      <c r="P3817" s="729">
        <v>981.78</v>
      </c>
      <c r="Q3817" s="746">
        <v>1</v>
      </c>
      <c r="R3817" s="728">
        <v>2</v>
      </c>
      <c r="S3817" s="746">
        <v>1</v>
      </c>
      <c r="T3817" s="813">
        <v>0.5</v>
      </c>
      <c r="U3817" s="769">
        <v>1</v>
      </c>
    </row>
    <row r="3818" spans="1:21" ht="14.4" customHeight="1" x14ac:dyDescent="0.3">
      <c r="A3818" s="727">
        <v>32</v>
      </c>
      <c r="B3818" s="728" t="s">
        <v>2677</v>
      </c>
      <c r="C3818" s="728" t="s">
        <v>2685</v>
      </c>
      <c r="D3818" s="811" t="s">
        <v>5088</v>
      </c>
      <c r="E3818" s="812" t="s">
        <v>2716</v>
      </c>
      <c r="F3818" s="728" t="s">
        <v>2678</v>
      </c>
      <c r="G3818" s="728" t="s">
        <v>2762</v>
      </c>
      <c r="H3818" s="728" t="s">
        <v>661</v>
      </c>
      <c r="I3818" s="728" t="s">
        <v>2765</v>
      </c>
      <c r="J3818" s="728" t="s">
        <v>895</v>
      </c>
      <c r="K3818" s="728" t="s">
        <v>2139</v>
      </c>
      <c r="L3818" s="729">
        <v>736.33</v>
      </c>
      <c r="M3818" s="729">
        <v>2208.9900000000002</v>
      </c>
      <c r="N3818" s="728">
        <v>3</v>
      </c>
      <c r="O3818" s="813">
        <v>1</v>
      </c>
      <c r="P3818" s="729">
        <v>2208.9900000000002</v>
      </c>
      <c r="Q3818" s="746">
        <v>1</v>
      </c>
      <c r="R3818" s="728">
        <v>3</v>
      </c>
      <c r="S3818" s="746">
        <v>1</v>
      </c>
      <c r="T3818" s="813">
        <v>1</v>
      </c>
      <c r="U3818" s="769">
        <v>1</v>
      </c>
    </row>
    <row r="3819" spans="1:21" ht="14.4" customHeight="1" x14ac:dyDescent="0.3">
      <c r="A3819" s="727">
        <v>32</v>
      </c>
      <c r="B3819" s="728" t="s">
        <v>2677</v>
      </c>
      <c r="C3819" s="728" t="s">
        <v>2685</v>
      </c>
      <c r="D3819" s="811" t="s">
        <v>5088</v>
      </c>
      <c r="E3819" s="812" t="s">
        <v>2716</v>
      </c>
      <c r="F3819" s="728" t="s">
        <v>2678</v>
      </c>
      <c r="G3819" s="728" t="s">
        <v>2762</v>
      </c>
      <c r="H3819" s="728" t="s">
        <v>661</v>
      </c>
      <c r="I3819" s="728" t="s">
        <v>2144</v>
      </c>
      <c r="J3819" s="728" t="s">
        <v>895</v>
      </c>
      <c r="K3819" s="728" t="s">
        <v>2145</v>
      </c>
      <c r="L3819" s="729">
        <v>923.74</v>
      </c>
      <c r="M3819" s="729">
        <v>1847.48</v>
      </c>
      <c r="N3819" s="728">
        <v>2</v>
      </c>
      <c r="O3819" s="813">
        <v>0.5</v>
      </c>
      <c r="P3819" s="729">
        <v>1847.48</v>
      </c>
      <c r="Q3819" s="746">
        <v>1</v>
      </c>
      <c r="R3819" s="728">
        <v>2</v>
      </c>
      <c r="S3819" s="746">
        <v>1</v>
      </c>
      <c r="T3819" s="813">
        <v>0.5</v>
      </c>
      <c r="U3819" s="769">
        <v>1</v>
      </c>
    </row>
    <row r="3820" spans="1:21" ht="14.4" customHeight="1" x14ac:dyDescent="0.3">
      <c r="A3820" s="727">
        <v>32</v>
      </c>
      <c r="B3820" s="728" t="s">
        <v>2677</v>
      </c>
      <c r="C3820" s="728" t="s">
        <v>2685</v>
      </c>
      <c r="D3820" s="811" t="s">
        <v>5088</v>
      </c>
      <c r="E3820" s="812" t="s">
        <v>2716</v>
      </c>
      <c r="F3820" s="728" t="s">
        <v>2678</v>
      </c>
      <c r="G3820" s="728" t="s">
        <v>2762</v>
      </c>
      <c r="H3820" s="728" t="s">
        <v>661</v>
      </c>
      <c r="I3820" s="728" t="s">
        <v>2910</v>
      </c>
      <c r="J3820" s="728" t="s">
        <v>901</v>
      </c>
      <c r="K3820" s="728" t="s">
        <v>2911</v>
      </c>
      <c r="L3820" s="729">
        <v>1385.62</v>
      </c>
      <c r="M3820" s="729">
        <v>1385.62</v>
      </c>
      <c r="N3820" s="728">
        <v>1</v>
      </c>
      <c r="O3820" s="813">
        <v>0.5</v>
      </c>
      <c r="P3820" s="729">
        <v>1385.62</v>
      </c>
      <c r="Q3820" s="746">
        <v>1</v>
      </c>
      <c r="R3820" s="728">
        <v>1</v>
      </c>
      <c r="S3820" s="746">
        <v>1</v>
      </c>
      <c r="T3820" s="813">
        <v>0.5</v>
      </c>
      <c r="U3820" s="769">
        <v>1</v>
      </c>
    </row>
    <row r="3821" spans="1:21" ht="14.4" customHeight="1" x14ac:dyDescent="0.3">
      <c r="A3821" s="727">
        <v>32</v>
      </c>
      <c r="B3821" s="728" t="s">
        <v>2677</v>
      </c>
      <c r="C3821" s="728" t="s">
        <v>2685</v>
      </c>
      <c r="D3821" s="811" t="s">
        <v>5088</v>
      </c>
      <c r="E3821" s="812" t="s">
        <v>2716</v>
      </c>
      <c r="F3821" s="728" t="s">
        <v>2678</v>
      </c>
      <c r="G3821" s="728" t="s">
        <v>2768</v>
      </c>
      <c r="H3821" s="728" t="s">
        <v>568</v>
      </c>
      <c r="I3821" s="728" t="s">
        <v>2837</v>
      </c>
      <c r="J3821" s="728" t="s">
        <v>934</v>
      </c>
      <c r="K3821" s="728" t="s">
        <v>2770</v>
      </c>
      <c r="L3821" s="729">
        <v>57.64</v>
      </c>
      <c r="M3821" s="729">
        <v>57.64</v>
      </c>
      <c r="N3821" s="728">
        <v>1</v>
      </c>
      <c r="O3821" s="813">
        <v>0.5</v>
      </c>
      <c r="P3821" s="729">
        <v>57.64</v>
      </c>
      <c r="Q3821" s="746">
        <v>1</v>
      </c>
      <c r="R3821" s="728">
        <v>1</v>
      </c>
      <c r="S3821" s="746">
        <v>1</v>
      </c>
      <c r="T3821" s="813">
        <v>0.5</v>
      </c>
      <c r="U3821" s="769">
        <v>1</v>
      </c>
    </row>
    <row r="3822" spans="1:21" ht="14.4" customHeight="1" x14ac:dyDescent="0.3">
      <c r="A3822" s="727">
        <v>32</v>
      </c>
      <c r="B3822" s="728" t="s">
        <v>2677</v>
      </c>
      <c r="C3822" s="728" t="s">
        <v>2685</v>
      </c>
      <c r="D3822" s="811" t="s">
        <v>5088</v>
      </c>
      <c r="E3822" s="812" t="s">
        <v>2716</v>
      </c>
      <c r="F3822" s="728" t="s">
        <v>2678</v>
      </c>
      <c r="G3822" s="728" t="s">
        <v>2768</v>
      </c>
      <c r="H3822" s="728" t="s">
        <v>568</v>
      </c>
      <c r="I3822" s="728" t="s">
        <v>3082</v>
      </c>
      <c r="J3822" s="728" t="s">
        <v>934</v>
      </c>
      <c r="K3822" s="728" t="s">
        <v>2770</v>
      </c>
      <c r="L3822" s="729">
        <v>93.71</v>
      </c>
      <c r="M3822" s="729">
        <v>93.71</v>
      </c>
      <c r="N3822" s="728">
        <v>1</v>
      </c>
      <c r="O3822" s="813">
        <v>0.5</v>
      </c>
      <c r="P3822" s="729">
        <v>93.71</v>
      </c>
      <c r="Q3822" s="746">
        <v>1</v>
      </c>
      <c r="R3822" s="728">
        <v>1</v>
      </c>
      <c r="S3822" s="746">
        <v>1</v>
      </c>
      <c r="T3822" s="813">
        <v>0.5</v>
      </c>
      <c r="U3822" s="769">
        <v>1</v>
      </c>
    </row>
    <row r="3823" spans="1:21" ht="14.4" customHeight="1" x14ac:dyDescent="0.3">
      <c r="A3823" s="727">
        <v>32</v>
      </c>
      <c r="B3823" s="728" t="s">
        <v>2677</v>
      </c>
      <c r="C3823" s="728" t="s">
        <v>2685</v>
      </c>
      <c r="D3823" s="811" t="s">
        <v>5088</v>
      </c>
      <c r="E3823" s="812" t="s">
        <v>2716</v>
      </c>
      <c r="F3823" s="728" t="s">
        <v>2678</v>
      </c>
      <c r="G3823" s="728" t="s">
        <v>2771</v>
      </c>
      <c r="H3823" s="728" t="s">
        <v>661</v>
      </c>
      <c r="I3823" s="728" t="s">
        <v>3022</v>
      </c>
      <c r="J3823" s="728" t="s">
        <v>2105</v>
      </c>
      <c r="K3823" s="728" t="s">
        <v>2844</v>
      </c>
      <c r="L3823" s="729">
        <v>16.12</v>
      </c>
      <c r="M3823" s="729">
        <v>16.12</v>
      </c>
      <c r="N3823" s="728">
        <v>1</v>
      </c>
      <c r="O3823" s="813">
        <v>1</v>
      </c>
      <c r="P3823" s="729">
        <v>16.12</v>
      </c>
      <c r="Q3823" s="746">
        <v>1</v>
      </c>
      <c r="R3823" s="728">
        <v>1</v>
      </c>
      <c r="S3823" s="746">
        <v>1</v>
      </c>
      <c r="T3823" s="813">
        <v>1</v>
      </c>
      <c r="U3823" s="769">
        <v>1</v>
      </c>
    </row>
    <row r="3824" spans="1:21" ht="14.4" customHeight="1" x14ac:dyDescent="0.3">
      <c r="A3824" s="727">
        <v>32</v>
      </c>
      <c r="B3824" s="728" t="s">
        <v>2677</v>
      </c>
      <c r="C3824" s="728" t="s">
        <v>2685</v>
      </c>
      <c r="D3824" s="811" t="s">
        <v>5088</v>
      </c>
      <c r="E3824" s="812" t="s">
        <v>2716</v>
      </c>
      <c r="F3824" s="728" t="s">
        <v>2678</v>
      </c>
      <c r="G3824" s="728" t="s">
        <v>2771</v>
      </c>
      <c r="H3824" s="728" t="s">
        <v>661</v>
      </c>
      <c r="I3824" s="728" t="s">
        <v>2772</v>
      </c>
      <c r="J3824" s="728" t="s">
        <v>2105</v>
      </c>
      <c r="K3824" s="728" t="s">
        <v>2106</v>
      </c>
      <c r="L3824" s="729">
        <v>57.64</v>
      </c>
      <c r="M3824" s="729">
        <v>57.64</v>
      </c>
      <c r="N3824" s="728">
        <v>1</v>
      </c>
      <c r="O3824" s="813">
        <v>0.5</v>
      </c>
      <c r="P3824" s="729">
        <v>57.64</v>
      </c>
      <c r="Q3824" s="746">
        <v>1</v>
      </c>
      <c r="R3824" s="728">
        <v>1</v>
      </c>
      <c r="S3824" s="746">
        <v>1</v>
      </c>
      <c r="T3824" s="813">
        <v>0.5</v>
      </c>
      <c r="U3824" s="769">
        <v>1</v>
      </c>
    </row>
    <row r="3825" spans="1:21" ht="14.4" customHeight="1" x14ac:dyDescent="0.3">
      <c r="A3825" s="727">
        <v>32</v>
      </c>
      <c r="B3825" s="728" t="s">
        <v>2677</v>
      </c>
      <c r="C3825" s="728" t="s">
        <v>2685</v>
      </c>
      <c r="D3825" s="811" t="s">
        <v>5088</v>
      </c>
      <c r="E3825" s="812" t="s">
        <v>2716</v>
      </c>
      <c r="F3825" s="728" t="s">
        <v>2678</v>
      </c>
      <c r="G3825" s="728" t="s">
        <v>2771</v>
      </c>
      <c r="H3825" s="728" t="s">
        <v>661</v>
      </c>
      <c r="I3825" s="728" t="s">
        <v>4208</v>
      </c>
      <c r="J3825" s="728" t="s">
        <v>2105</v>
      </c>
      <c r="K3825" s="728" t="s">
        <v>4209</v>
      </c>
      <c r="L3825" s="729">
        <v>100.18</v>
      </c>
      <c r="M3825" s="729">
        <v>200.36</v>
      </c>
      <c r="N3825" s="728">
        <v>2</v>
      </c>
      <c r="O3825" s="813">
        <v>1</v>
      </c>
      <c r="P3825" s="729">
        <v>100.18</v>
      </c>
      <c r="Q3825" s="746">
        <v>0.5</v>
      </c>
      <c r="R3825" s="728">
        <v>1</v>
      </c>
      <c r="S3825" s="746">
        <v>0.5</v>
      </c>
      <c r="T3825" s="813">
        <v>0.5</v>
      </c>
      <c r="U3825" s="769">
        <v>0.5</v>
      </c>
    </row>
    <row r="3826" spans="1:21" ht="14.4" customHeight="1" x14ac:dyDescent="0.3">
      <c r="A3826" s="727">
        <v>32</v>
      </c>
      <c r="B3826" s="728" t="s">
        <v>2677</v>
      </c>
      <c r="C3826" s="728" t="s">
        <v>2685</v>
      </c>
      <c r="D3826" s="811" t="s">
        <v>5088</v>
      </c>
      <c r="E3826" s="812" t="s">
        <v>2716</v>
      </c>
      <c r="F3826" s="728" t="s">
        <v>2678</v>
      </c>
      <c r="G3826" s="728" t="s">
        <v>2773</v>
      </c>
      <c r="H3826" s="728" t="s">
        <v>568</v>
      </c>
      <c r="I3826" s="728" t="s">
        <v>2774</v>
      </c>
      <c r="J3826" s="728" t="s">
        <v>2775</v>
      </c>
      <c r="K3826" s="728" t="s">
        <v>2776</v>
      </c>
      <c r="L3826" s="729">
        <v>99.11</v>
      </c>
      <c r="M3826" s="729">
        <v>198.22</v>
      </c>
      <c r="N3826" s="728">
        <v>2</v>
      </c>
      <c r="O3826" s="813">
        <v>1.5</v>
      </c>
      <c r="P3826" s="729">
        <v>198.22</v>
      </c>
      <c r="Q3826" s="746">
        <v>1</v>
      </c>
      <c r="R3826" s="728">
        <v>2</v>
      </c>
      <c r="S3826" s="746">
        <v>1</v>
      </c>
      <c r="T3826" s="813">
        <v>1.5</v>
      </c>
      <c r="U3826" s="769">
        <v>1</v>
      </c>
    </row>
    <row r="3827" spans="1:21" ht="14.4" customHeight="1" x14ac:dyDescent="0.3">
      <c r="A3827" s="727">
        <v>32</v>
      </c>
      <c r="B3827" s="728" t="s">
        <v>2677</v>
      </c>
      <c r="C3827" s="728" t="s">
        <v>2685</v>
      </c>
      <c r="D3827" s="811" t="s">
        <v>5088</v>
      </c>
      <c r="E3827" s="812" t="s">
        <v>2716</v>
      </c>
      <c r="F3827" s="728" t="s">
        <v>2678</v>
      </c>
      <c r="G3827" s="728" t="s">
        <v>2773</v>
      </c>
      <c r="H3827" s="728" t="s">
        <v>568</v>
      </c>
      <c r="I3827" s="728" t="s">
        <v>2774</v>
      </c>
      <c r="J3827" s="728" t="s">
        <v>2775</v>
      </c>
      <c r="K3827" s="728" t="s">
        <v>2776</v>
      </c>
      <c r="L3827" s="729">
        <v>87.67</v>
      </c>
      <c r="M3827" s="729">
        <v>175.34</v>
      </c>
      <c r="N3827" s="728">
        <v>2</v>
      </c>
      <c r="O3827" s="813">
        <v>0.5</v>
      </c>
      <c r="P3827" s="729">
        <v>175.34</v>
      </c>
      <c r="Q3827" s="746">
        <v>1</v>
      </c>
      <c r="R3827" s="728">
        <v>2</v>
      </c>
      <c r="S3827" s="746">
        <v>1</v>
      </c>
      <c r="T3827" s="813">
        <v>0.5</v>
      </c>
      <c r="U3827" s="769">
        <v>1</v>
      </c>
    </row>
    <row r="3828" spans="1:21" ht="14.4" customHeight="1" x14ac:dyDescent="0.3">
      <c r="A3828" s="727">
        <v>32</v>
      </c>
      <c r="B3828" s="728" t="s">
        <v>2677</v>
      </c>
      <c r="C3828" s="728" t="s">
        <v>2685</v>
      </c>
      <c r="D3828" s="811" t="s">
        <v>5088</v>
      </c>
      <c r="E3828" s="812" t="s">
        <v>2716</v>
      </c>
      <c r="F3828" s="728" t="s">
        <v>2678</v>
      </c>
      <c r="G3828" s="728" t="s">
        <v>2930</v>
      </c>
      <c r="H3828" s="728" t="s">
        <v>661</v>
      </c>
      <c r="I3828" s="728" t="s">
        <v>2326</v>
      </c>
      <c r="J3828" s="728" t="s">
        <v>2327</v>
      </c>
      <c r="K3828" s="728" t="s">
        <v>2328</v>
      </c>
      <c r="L3828" s="729">
        <v>0</v>
      </c>
      <c r="M3828" s="729">
        <v>0</v>
      </c>
      <c r="N3828" s="728">
        <v>2</v>
      </c>
      <c r="O3828" s="813">
        <v>1.5</v>
      </c>
      <c r="P3828" s="729">
        <v>0</v>
      </c>
      <c r="Q3828" s="746"/>
      <c r="R3828" s="728">
        <v>1</v>
      </c>
      <c r="S3828" s="746">
        <v>0.5</v>
      </c>
      <c r="T3828" s="813">
        <v>0.5</v>
      </c>
      <c r="U3828" s="769">
        <v>0.33333333333333331</v>
      </c>
    </row>
    <row r="3829" spans="1:21" ht="14.4" customHeight="1" x14ac:dyDescent="0.3">
      <c r="A3829" s="727">
        <v>32</v>
      </c>
      <c r="B3829" s="728" t="s">
        <v>2677</v>
      </c>
      <c r="C3829" s="728" t="s">
        <v>2685</v>
      </c>
      <c r="D3829" s="811" t="s">
        <v>5088</v>
      </c>
      <c r="E3829" s="812" t="s">
        <v>2716</v>
      </c>
      <c r="F3829" s="728" t="s">
        <v>2678</v>
      </c>
      <c r="G3829" s="728" t="s">
        <v>2777</v>
      </c>
      <c r="H3829" s="728" t="s">
        <v>568</v>
      </c>
      <c r="I3829" s="728" t="s">
        <v>2869</v>
      </c>
      <c r="J3829" s="728" t="s">
        <v>722</v>
      </c>
      <c r="K3829" s="728" t="s">
        <v>2870</v>
      </c>
      <c r="L3829" s="729">
        <v>42.54</v>
      </c>
      <c r="M3829" s="729">
        <v>42.54</v>
      </c>
      <c r="N3829" s="728">
        <v>1</v>
      </c>
      <c r="O3829" s="813">
        <v>0.5</v>
      </c>
      <c r="P3829" s="729"/>
      <c r="Q3829" s="746">
        <v>0</v>
      </c>
      <c r="R3829" s="728"/>
      <c r="S3829" s="746">
        <v>0</v>
      </c>
      <c r="T3829" s="813"/>
      <c r="U3829" s="769">
        <v>0</v>
      </c>
    </row>
    <row r="3830" spans="1:21" ht="14.4" customHeight="1" x14ac:dyDescent="0.3">
      <c r="A3830" s="727">
        <v>32</v>
      </c>
      <c r="B3830" s="728" t="s">
        <v>2677</v>
      </c>
      <c r="C3830" s="728" t="s">
        <v>2685</v>
      </c>
      <c r="D3830" s="811" t="s">
        <v>5088</v>
      </c>
      <c r="E3830" s="812" t="s">
        <v>2716</v>
      </c>
      <c r="F3830" s="728" t="s">
        <v>2678</v>
      </c>
      <c r="G3830" s="728" t="s">
        <v>2777</v>
      </c>
      <c r="H3830" s="728" t="s">
        <v>568</v>
      </c>
      <c r="I3830" s="728" t="s">
        <v>2871</v>
      </c>
      <c r="J3830" s="728" t="s">
        <v>722</v>
      </c>
      <c r="K3830" s="728" t="s">
        <v>2872</v>
      </c>
      <c r="L3830" s="729">
        <v>59.56</v>
      </c>
      <c r="M3830" s="729">
        <v>178.68</v>
      </c>
      <c r="N3830" s="728">
        <v>3</v>
      </c>
      <c r="O3830" s="813">
        <v>1</v>
      </c>
      <c r="P3830" s="729">
        <v>178.68</v>
      </c>
      <c r="Q3830" s="746">
        <v>1</v>
      </c>
      <c r="R3830" s="728">
        <v>3</v>
      </c>
      <c r="S3830" s="746">
        <v>1</v>
      </c>
      <c r="T3830" s="813">
        <v>1</v>
      </c>
      <c r="U3830" s="769">
        <v>1</v>
      </c>
    </row>
    <row r="3831" spans="1:21" ht="14.4" customHeight="1" x14ac:dyDescent="0.3">
      <c r="A3831" s="727">
        <v>32</v>
      </c>
      <c r="B3831" s="728" t="s">
        <v>2677</v>
      </c>
      <c r="C3831" s="728" t="s">
        <v>2685</v>
      </c>
      <c r="D3831" s="811" t="s">
        <v>5088</v>
      </c>
      <c r="E3831" s="812" t="s">
        <v>2716</v>
      </c>
      <c r="F3831" s="728" t="s">
        <v>2678</v>
      </c>
      <c r="G3831" s="728" t="s">
        <v>2784</v>
      </c>
      <c r="H3831" s="728" t="s">
        <v>568</v>
      </c>
      <c r="I3831" s="728" t="s">
        <v>2273</v>
      </c>
      <c r="J3831" s="728" t="s">
        <v>2272</v>
      </c>
      <c r="K3831" s="728" t="s">
        <v>2274</v>
      </c>
      <c r="L3831" s="729">
        <v>1427.23</v>
      </c>
      <c r="M3831" s="729">
        <v>1427.23</v>
      </c>
      <c r="N3831" s="728">
        <v>1</v>
      </c>
      <c r="O3831" s="813">
        <v>0.5</v>
      </c>
      <c r="P3831" s="729">
        <v>1427.23</v>
      </c>
      <c r="Q3831" s="746">
        <v>1</v>
      </c>
      <c r="R3831" s="728">
        <v>1</v>
      </c>
      <c r="S3831" s="746">
        <v>1</v>
      </c>
      <c r="T3831" s="813">
        <v>0.5</v>
      </c>
      <c r="U3831" s="769">
        <v>1</v>
      </c>
    </row>
    <row r="3832" spans="1:21" ht="14.4" customHeight="1" x14ac:dyDescent="0.3">
      <c r="A3832" s="727">
        <v>32</v>
      </c>
      <c r="B3832" s="728" t="s">
        <v>2677</v>
      </c>
      <c r="C3832" s="728" t="s">
        <v>2685</v>
      </c>
      <c r="D3832" s="811" t="s">
        <v>5088</v>
      </c>
      <c r="E3832" s="812" t="s">
        <v>2716</v>
      </c>
      <c r="F3832" s="728" t="s">
        <v>2678</v>
      </c>
      <c r="G3832" s="728" t="s">
        <v>2784</v>
      </c>
      <c r="H3832" s="728" t="s">
        <v>661</v>
      </c>
      <c r="I3832" s="728" t="s">
        <v>2271</v>
      </c>
      <c r="J3832" s="728" t="s">
        <v>2272</v>
      </c>
      <c r="K3832" s="728" t="s">
        <v>2232</v>
      </c>
      <c r="L3832" s="729">
        <v>339.8</v>
      </c>
      <c r="M3832" s="729">
        <v>679.6</v>
      </c>
      <c r="N3832" s="728">
        <v>2</v>
      </c>
      <c r="O3832" s="813">
        <v>0.5</v>
      </c>
      <c r="P3832" s="729">
        <v>679.6</v>
      </c>
      <c r="Q3832" s="746">
        <v>1</v>
      </c>
      <c r="R3832" s="728">
        <v>2</v>
      </c>
      <c r="S3832" s="746">
        <v>1</v>
      </c>
      <c r="T3832" s="813">
        <v>0.5</v>
      </c>
      <c r="U3832" s="769">
        <v>1</v>
      </c>
    </row>
    <row r="3833" spans="1:21" ht="14.4" customHeight="1" x14ac:dyDescent="0.3">
      <c r="A3833" s="727">
        <v>32</v>
      </c>
      <c r="B3833" s="728" t="s">
        <v>2677</v>
      </c>
      <c r="C3833" s="728" t="s">
        <v>2685</v>
      </c>
      <c r="D3833" s="811" t="s">
        <v>5088</v>
      </c>
      <c r="E3833" s="812" t="s">
        <v>2716</v>
      </c>
      <c r="F3833" s="728" t="s">
        <v>2678</v>
      </c>
      <c r="G3833" s="728" t="s">
        <v>3244</v>
      </c>
      <c r="H3833" s="728" t="s">
        <v>568</v>
      </c>
      <c r="I3833" s="728" t="s">
        <v>3247</v>
      </c>
      <c r="J3833" s="728" t="s">
        <v>3248</v>
      </c>
      <c r="K3833" s="728" t="s">
        <v>3249</v>
      </c>
      <c r="L3833" s="729">
        <v>151.62</v>
      </c>
      <c r="M3833" s="729">
        <v>151.62</v>
      </c>
      <c r="N3833" s="728">
        <v>1</v>
      </c>
      <c r="O3833" s="813">
        <v>0.5</v>
      </c>
      <c r="P3833" s="729">
        <v>151.62</v>
      </c>
      <c r="Q3833" s="746">
        <v>1</v>
      </c>
      <c r="R3833" s="728">
        <v>1</v>
      </c>
      <c r="S3833" s="746">
        <v>1</v>
      </c>
      <c r="T3833" s="813">
        <v>0.5</v>
      </c>
      <c r="U3833" s="769">
        <v>1</v>
      </c>
    </row>
    <row r="3834" spans="1:21" ht="14.4" customHeight="1" x14ac:dyDescent="0.3">
      <c r="A3834" s="727">
        <v>32</v>
      </c>
      <c r="B3834" s="728" t="s">
        <v>2677</v>
      </c>
      <c r="C3834" s="728" t="s">
        <v>2685</v>
      </c>
      <c r="D3834" s="811" t="s">
        <v>5088</v>
      </c>
      <c r="E3834" s="812" t="s">
        <v>2716</v>
      </c>
      <c r="F3834" s="728" t="s">
        <v>2678</v>
      </c>
      <c r="G3834" s="728" t="s">
        <v>2876</v>
      </c>
      <c r="H3834" s="728" t="s">
        <v>661</v>
      </c>
      <c r="I3834" s="728" t="s">
        <v>2442</v>
      </c>
      <c r="J3834" s="728" t="s">
        <v>2443</v>
      </c>
      <c r="K3834" s="728" t="s">
        <v>2444</v>
      </c>
      <c r="L3834" s="729">
        <v>14791.84</v>
      </c>
      <c r="M3834" s="729">
        <v>44375.520000000004</v>
      </c>
      <c r="N3834" s="728">
        <v>3</v>
      </c>
      <c r="O3834" s="813">
        <v>1</v>
      </c>
      <c r="P3834" s="729">
        <v>29583.68</v>
      </c>
      <c r="Q3834" s="746">
        <v>0.66666666666666663</v>
      </c>
      <c r="R3834" s="728">
        <v>2</v>
      </c>
      <c r="S3834" s="746">
        <v>0.66666666666666663</v>
      </c>
      <c r="T3834" s="813">
        <v>0.5</v>
      </c>
      <c r="U3834" s="769">
        <v>0.5</v>
      </c>
    </row>
    <row r="3835" spans="1:21" ht="14.4" customHeight="1" x14ac:dyDescent="0.3">
      <c r="A3835" s="727">
        <v>32</v>
      </c>
      <c r="B3835" s="728" t="s">
        <v>2677</v>
      </c>
      <c r="C3835" s="728" t="s">
        <v>2685</v>
      </c>
      <c r="D3835" s="811" t="s">
        <v>5088</v>
      </c>
      <c r="E3835" s="812" t="s">
        <v>2716</v>
      </c>
      <c r="F3835" s="728" t="s">
        <v>2678</v>
      </c>
      <c r="G3835" s="728" t="s">
        <v>2876</v>
      </c>
      <c r="H3835" s="728" t="s">
        <v>568</v>
      </c>
      <c r="I3835" s="728" t="s">
        <v>2938</v>
      </c>
      <c r="J3835" s="728" t="s">
        <v>2939</v>
      </c>
      <c r="K3835" s="728" t="s">
        <v>2444</v>
      </c>
      <c r="L3835" s="729">
        <v>10325.280000000001</v>
      </c>
      <c r="M3835" s="729">
        <v>41301.120000000003</v>
      </c>
      <c r="N3835" s="728">
        <v>4</v>
      </c>
      <c r="O3835" s="813">
        <v>1</v>
      </c>
      <c r="P3835" s="729">
        <v>10325.280000000001</v>
      </c>
      <c r="Q3835" s="746">
        <v>0.25</v>
      </c>
      <c r="R3835" s="728">
        <v>1</v>
      </c>
      <c r="S3835" s="746">
        <v>0.25</v>
      </c>
      <c r="T3835" s="813">
        <v>0.5</v>
      </c>
      <c r="U3835" s="769">
        <v>0.5</v>
      </c>
    </row>
    <row r="3836" spans="1:21" ht="14.4" customHeight="1" x14ac:dyDescent="0.3">
      <c r="A3836" s="727">
        <v>32</v>
      </c>
      <c r="B3836" s="728" t="s">
        <v>2677</v>
      </c>
      <c r="C3836" s="728" t="s">
        <v>2685</v>
      </c>
      <c r="D3836" s="811" t="s">
        <v>5088</v>
      </c>
      <c r="E3836" s="812" t="s">
        <v>2716</v>
      </c>
      <c r="F3836" s="728" t="s">
        <v>2680</v>
      </c>
      <c r="G3836" s="728" t="s">
        <v>3174</v>
      </c>
      <c r="H3836" s="728" t="s">
        <v>568</v>
      </c>
      <c r="I3836" s="728" t="s">
        <v>3175</v>
      </c>
      <c r="J3836" s="728" t="s">
        <v>3176</v>
      </c>
      <c r="K3836" s="728" t="s">
        <v>3177</v>
      </c>
      <c r="L3836" s="729">
        <v>1000</v>
      </c>
      <c r="M3836" s="729">
        <v>2000</v>
      </c>
      <c r="N3836" s="728">
        <v>2</v>
      </c>
      <c r="O3836" s="813">
        <v>2</v>
      </c>
      <c r="P3836" s="729"/>
      <c r="Q3836" s="746">
        <v>0</v>
      </c>
      <c r="R3836" s="728"/>
      <c r="S3836" s="746">
        <v>0</v>
      </c>
      <c r="T3836" s="813"/>
      <c r="U3836" s="769">
        <v>0</v>
      </c>
    </row>
    <row r="3837" spans="1:21" ht="14.4" customHeight="1" x14ac:dyDescent="0.3">
      <c r="A3837" s="727">
        <v>32</v>
      </c>
      <c r="B3837" s="728" t="s">
        <v>2677</v>
      </c>
      <c r="C3837" s="728" t="s">
        <v>2685</v>
      </c>
      <c r="D3837" s="811" t="s">
        <v>5088</v>
      </c>
      <c r="E3837" s="812" t="s">
        <v>2695</v>
      </c>
      <c r="F3837" s="728" t="s">
        <v>2678</v>
      </c>
      <c r="G3837" s="728" t="s">
        <v>2788</v>
      </c>
      <c r="H3837" s="728" t="s">
        <v>568</v>
      </c>
      <c r="I3837" s="728" t="s">
        <v>5083</v>
      </c>
      <c r="J3837" s="728" t="s">
        <v>5084</v>
      </c>
      <c r="K3837" s="728" t="s">
        <v>2790</v>
      </c>
      <c r="L3837" s="729">
        <v>31.09</v>
      </c>
      <c r="M3837" s="729">
        <v>31.09</v>
      </c>
      <c r="N3837" s="728">
        <v>1</v>
      </c>
      <c r="O3837" s="813">
        <v>0.5</v>
      </c>
      <c r="P3837" s="729">
        <v>31.09</v>
      </c>
      <c r="Q3837" s="746">
        <v>1</v>
      </c>
      <c r="R3837" s="728">
        <v>1</v>
      </c>
      <c r="S3837" s="746">
        <v>1</v>
      </c>
      <c r="T3837" s="813">
        <v>0.5</v>
      </c>
      <c r="U3837" s="769">
        <v>1</v>
      </c>
    </row>
    <row r="3838" spans="1:21" ht="14.4" customHeight="1" x14ac:dyDescent="0.3">
      <c r="A3838" s="727">
        <v>32</v>
      </c>
      <c r="B3838" s="728" t="s">
        <v>2677</v>
      </c>
      <c r="C3838" s="728" t="s">
        <v>2685</v>
      </c>
      <c r="D3838" s="811" t="s">
        <v>5088</v>
      </c>
      <c r="E3838" s="812" t="s">
        <v>2695</v>
      </c>
      <c r="F3838" s="728" t="s">
        <v>2678</v>
      </c>
      <c r="G3838" s="728" t="s">
        <v>2752</v>
      </c>
      <c r="H3838" s="728" t="s">
        <v>568</v>
      </c>
      <c r="I3838" s="728" t="s">
        <v>2965</v>
      </c>
      <c r="J3838" s="728" t="s">
        <v>1001</v>
      </c>
      <c r="K3838" s="728" t="s">
        <v>2754</v>
      </c>
      <c r="L3838" s="729">
        <v>33</v>
      </c>
      <c r="M3838" s="729">
        <v>33</v>
      </c>
      <c r="N3838" s="728">
        <v>1</v>
      </c>
      <c r="O3838" s="813">
        <v>0.5</v>
      </c>
      <c r="P3838" s="729">
        <v>33</v>
      </c>
      <c r="Q3838" s="746">
        <v>1</v>
      </c>
      <c r="R3838" s="728">
        <v>1</v>
      </c>
      <c r="S3838" s="746">
        <v>1</v>
      </c>
      <c r="T3838" s="813">
        <v>0.5</v>
      </c>
      <c r="U3838" s="769">
        <v>1</v>
      </c>
    </row>
    <row r="3839" spans="1:21" ht="14.4" customHeight="1" x14ac:dyDescent="0.3">
      <c r="A3839" s="727">
        <v>32</v>
      </c>
      <c r="B3839" s="728" t="s">
        <v>2677</v>
      </c>
      <c r="C3839" s="728" t="s">
        <v>2685</v>
      </c>
      <c r="D3839" s="811" t="s">
        <v>5088</v>
      </c>
      <c r="E3839" s="812" t="s">
        <v>2695</v>
      </c>
      <c r="F3839" s="728" t="s">
        <v>2678</v>
      </c>
      <c r="G3839" s="728" t="s">
        <v>2762</v>
      </c>
      <c r="H3839" s="728" t="s">
        <v>661</v>
      </c>
      <c r="I3839" s="728" t="s">
        <v>2144</v>
      </c>
      <c r="J3839" s="728" t="s">
        <v>895</v>
      </c>
      <c r="K3839" s="728" t="s">
        <v>2145</v>
      </c>
      <c r="L3839" s="729">
        <v>923.74</v>
      </c>
      <c r="M3839" s="729">
        <v>1847.48</v>
      </c>
      <c r="N3839" s="728">
        <v>2</v>
      </c>
      <c r="O3839" s="813">
        <v>0.5</v>
      </c>
      <c r="P3839" s="729">
        <v>1847.48</v>
      </c>
      <c r="Q3839" s="746">
        <v>1</v>
      </c>
      <c r="R3839" s="728">
        <v>2</v>
      </c>
      <c r="S3839" s="746">
        <v>1</v>
      </c>
      <c r="T3839" s="813">
        <v>0.5</v>
      </c>
      <c r="U3839" s="769">
        <v>1</v>
      </c>
    </row>
    <row r="3840" spans="1:21" ht="14.4" customHeight="1" x14ac:dyDescent="0.3">
      <c r="A3840" s="727">
        <v>32</v>
      </c>
      <c r="B3840" s="728" t="s">
        <v>2677</v>
      </c>
      <c r="C3840" s="728" t="s">
        <v>2685</v>
      </c>
      <c r="D3840" s="811" t="s">
        <v>5088</v>
      </c>
      <c r="E3840" s="812" t="s">
        <v>2695</v>
      </c>
      <c r="F3840" s="728" t="s">
        <v>2678</v>
      </c>
      <c r="G3840" s="728" t="s">
        <v>2768</v>
      </c>
      <c r="H3840" s="728" t="s">
        <v>568</v>
      </c>
      <c r="I3840" s="728" t="s">
        <v>2769</v>
      </c>
      <c r="J3840" s="728" t="s">
        <v>934</v>
      </c>
      <c r="K3840" s="728" t="s">
        <v>2770</v>
      </c>
      <c r="L3840" s="729">
        <v>93.71</v>
      </c>
      <c r="M3840" s="729">
        <v>93.71</v>
      </c>
      <c r="N3840" s="728">
        <v>1</v>
      </c>
      <c r="O3840" s="813">
        <v>0.5</v>
      </c>
      <c r="P3840" s="729">
        <v>93.71</v>
      </c>
      <c r="Q3840" s="746">
        <v>1</v>
      </c>
      <c r="R3840" s="728">
        <v>1</v>
      </c>
      <c r="S3840" s="746">
        <v>1</v>
      </c>
      <c r="T3840" s="813">
        <v>0.5</v>
      </c>
      <c r="U3840" s="769">
        <v>1</v>
      </c>
    </row>
    <row r="3841" spans="1:21" ht="14.4" customHeight="1" x14ac:dyDescent="0.3">
      <c r="A3841" s="727">
        <v>32</v>
      </c>
      <c r="B3841" s="728" t="s">
        <v>2677</v>
      </c>
      <c r="C3841" s="728" t="s">
        <v>2685</v>
      </c>
      <c r="D3841" s="811" t="s">
        <v>5088</v>
      </c>
      <c r="E3841" s="812" t="s">
        <v>2695</v>
      </c>
      <c r="F3841" s="728" t="s">
        <v>2678</v>
      </c>
      <c r="G3841" s="728" t="s">
        <v>3018</v>
      </c>
      <c r="H3841" s="728" t="s">
        <v>568</v>
      </c>
      <c r="I3841" s="728" t="s">
        <v>3019</v>
      </c>
      <c r="J3841" s="728" t="s">
        <v>3020</v>
      </c>
      <c r="K3841" s="728" t="s">
        <v>3021</v>
      </c>
      <c r="L3841" s="729">
        <v>477.25</v>
      </c>
      <c r="M3841" s="729">
        <v>477.25</v>
      </c>
      <c r="N3841" s="728">
        <v>1</v>
      </c>
      <c r="O3841" s="813">
        <v>0.5</v>
      </c>
      <c r="P3841" s="729">
        <v>477.25</v>
      </c>
      <c r="Q3841" s="746">
        <v>1</v>
      </c>
      <c r="R3841" s="728">
        <v>1</v>
      </c>
      <c r="S3841" s="746">
        <v>1</v>
      </c>
      <c r="T3841" s="813">
        <v>0.5</v>
      </c>
      <c r="U3841" s="769">
        <v>1</v>
      </c>
    </row>
    <row r="3842" spans="1:21" ht="14.4" customHeight="1" x14ac:dyDescent="0.3">
      <c r="A3842" s="727">
        <v>32</v>
      </c>
      <c r="B3842" s="728" t="s">
        <v>2677</v>
      </c>
      <c r="C3842" s="728" t="s">
        <v>2685</v>
      </c>
      <c r="D3842" s="811" t="s">
        <v>5088</v>
      </c>
      <c r="E3842" s="812" t="s">
        <v>2695</v>
      </c>
      <c r="F3842" s="728" t="s">
        <v>2678</v>
      </c>
      <c r="G3842" s="728" t="s">
        <v>2848</v>
      </c>
      <c r="H3842" s="728" t="s">
        <v>661</v>
      </c>
      <c r="I3842" s="728" t="s">
        <v>2499</v>
      </c>
      <c r="J3842" s="728" t="s">
        <v>1743</v>
      </c>
      <c r="K3842" s="728" t="s">
        <v>2187</v>
      </c>
      <c r="L3842" s="729">
        <v>96.53</v>
      </c>
      <c r="M3842" s="729">
        <v>96.53</v>
      </c>
      <c r="N3842" s="728">
        <v>1</v>
      </c>
      <c r="O3842" s="813">
        <v>0.5</v>
      </c>
      <c r="P3842" s="729">
        <v>96.53</v>
      </c>
      <c r="Q3842" s="746">
        <v>1</v>
      </c>
      <c r="R3842" s="728">
        <v>1</v>
      </c>
      <c r="S3842" s="746">
        <v>1</v>
      </c>
      <c r="T3842" s="813">
        <v>0.5</v>
      </c>
      <c r="U3842" s="769">
        <v>1</v>
      </c>
    </row>
    <row r="3843" spans="1:21" ht="14.4" customHeight="1" x14ac:dyDescent="0.3">
      <c r="A3843" s="727">
        <v>32</v>
      </c>
      <c r="B3843" s="728" t="s">
        <v>2677</v>
      </c>
      <c r="C3843" s="728" t="s">
        <v>2685</v>
      </c>
      <c r="D3843" s="811" t="s">
        <v>5088</v>
      </c>
      <c r="E3843" s="812" t="s">
        <v>2695</v>
      </c>
      <c r="F3843" s="728" t="s">
        <v>2678</v>
      </c>
      <c r="G3843" s="728" t="s">
        <v>2777</v>
      </c>
      <c r="H3843" s="728" t="s">
        <v>568</v>
      </c>
      <c r="I3843" s="728" t="s">
        <v>2869</v>
      </c>
      <c r="J3843" s="728" t="s">
        <v>722</v>
      </c>
      <c r="K3843" s="728" t="s">
        <v>2870</v>
      </c>
      <c r="L3843" s="729">
        <v>42.54</v>
      </c>
      <c r="M3843" s="729">
        <v>42.54</v>
      </c>
      <c r="N3843" s="728">
        <v>1</v>
      </c>
      <c r="O3843" s="813">
        <v>0.5</v>
      </c>
      <c r="P3843" s="729">
        <v>42.54</v>
      </c>
      <c r="Q3843" s="746">
        <v>1</v>
      </c>
      <c r="R3843" s="728">
        <v>1</v>
      </c>
      <c r="S3843" s="746">
        <v>1</v>
      </c>
      <c r="T3843" s="813">
        <v>0.5</v>
      </c>
      <c r="U3843" s="769">
        <v>1</v>
      </c>
    </row>
    <row r="3844" spans="1:21" ht="14.4" customHeight="1" x14ac:dyDescent="0.3">
      <c r="A3844" s="727">
        <v>32</v>
      </c>
      <c r="B3844" s="728" t="s">
        <v>2677</v>
      </c>
      <c r="C3844" s="728" t="s">
        <v>2685</v>
      </c>
      <c r="D3844" s="811" t="s">
        <v>5088</v>
      </c>
      <c r="E3844" s="812" t="s">
        <v>2695</v>
      </c>
      <c r="F3844" s="728" t="s">
        <v>2678</v>
      </c>
      <c r="G3844" s="728" t="s">
        <v>3250</v>
      </c>
      <c r="H3844" s="728" t="s">
        <v>568</v>
      </c>
      <c r="I3844" s="728" t="s">
        <v>2264</v>
      </c>
      <c r="J3844" s="728" t="s">
        <v>2265</v>
      </c>
      <c r="K3844" s="728" t="s">
        <v>2266</v>
      </c>
      <c r="L3844" s="729">
        <v>11800.32</v>
      </c>
      <c r="M3844" s="729">
        <v>11800.32</v>
      </c>
      <c r="N3844" s="728">
        <v>1</v>
      </c>
      <c r="O3844" s="813">
        <v>0.5</v>
      </c>
      <c r="P3844" s="729">
        <v>11800.32</v>
      </c>
      <c r="Q3844" s="746">
        <v>1</v>
      </c>
      <c r="R3844" s="728">
        <v>1</v>
      </c>
      <c r="S3844" s="746">
        <v>1</v>
      </c>
      <c r="T3844" s="813">
        <v>0.5</v>
      </c>
      <c r="U3844" s="769">
        <v>1</v>
      </c>
    </row>
    <row r="3845" spans="1:21" ht="14.4" customHeight="1" x14ac:dyDescent="0.3">
      <c r="A3845" s="727">
        <v>32</v>
      </c>
      <c r="B3845" s="728" t="s">
        <v>2677</v>
      </c>
      <c r="C3845" s="728" t="s">
        <v>2687</v>
      </c>
      <c r="D3845" s="811" t="s">
        <v>5089</v>
      </c>
      <c r="E3845" s="812" t="s">
        <v>2702</v>
      </c>
      <c r="F3845" s="728" t="s">
        <v>2678</v>
      </c>
      <c r="G3845" s="728" t="s">
        <v>3261</v>
      </c>
      <c r="H3845" s="728" t="s">
        <v>661</v>
      </c>
      <c r="I3845" s="728" t="s">
        <v>2539</v>
      </c>
      <c r="J3845" s="728" t="s">
        <v>2540</v>
      </c>
      <c r="K3845" s="728" t="s">
        <v>2541</v>
      </c>
      <c r="L3845" s="729">
        <v>9.4</v>
      </c>
      <c r="M3845" s="729">
        <v>9.4</v>
      </c>
      <c r="N3845" s="728">
        <v>1</v>
      </c>
      <c r="O3845" s="813">
        <v>0.5</v>
      </c>
      <c r="P3845" s="729">
        <v>9.4</v>
      </c>
      <c r="Q3845" s="746">
        <v>1</v>
      </c>
      <c r="R3845" s="728">
        <v>1</v>
      </c>
      <c r="S3845" s="746">
        <v>1</v>
      </c>
      <c r="T3845" s="813">
        <v>0.5</v>
      </c>
      <c r="U3845" s="769">
        <v>1</v>
      </c>
    </row>
    <row r="3846" spans="1:21" ht="14.4" customHeight="1" x14ac:dyDescent="0.3">
      <c r="A3846" s="727">
        <v>32</v>
      </c>
      <c r="B3846" s="728" t="s">
        <v>2677</v>
      </c>
      <c r="C3846" s="728" t="s">
        <v>2687</v>
      </c>
      <c r="D3846" s="811" t="s">
        <v>5089</v>
      </c>
      <c r="E3846" s="812" t="s">
        <v>2702</v>
      </c>
      <c r="F3846" s="728" t="s">
        <v>2678</v>
      </c>
      <c r="G3846" s="728" t="s">
        <v>2745</v>
      </c>
      <c r="H3846" s="728" t="s">
        <v>661</v>
      </c>
      <c r="I3846" s="728" t="s">
        <v>2158</v>
      </c>
      <c r="J3846" s="728" t="s">
        <v>2159</v>
      </c>
      <c r="K3846" s="728" t="s">
        <v>2160</v>
      </c>
      <c r="L3846" s="729">
        <v>65.540000000000006</v>
      </c>
      <c r="M3846" s="729">
        <v>65.540000000000006</v>
      </c>
      <c r="N3846" s="728">
        <v>1</v>
      </c>
      <c r="O3846" s="813">
        <v>0.5</v>
      </c>
      <c r="P3846" s="729">
        <v>65.540000000000006</v>
      </c>
      <c r="Q3846" s="746">
        <v>1</v>
      </c>
      <c r="R3846" s="728">
        <v>1</v>
      </c>
      <c r="S3846" s="746">
        <v>1</v>
      </c>
      <c r="T3846" s="813">
        <v>0.5</v>
      </c>
      <c r="U3846" s="769">
        <v>1</v>
      </c>
    </row>
    <row r="3847" spans="1:21" ht="14.4" customHeight="1" x14ac:dyDescent="0.3">
      <c r="A3847" s="727">
        <v>32</v>
      </c>
      <c r="B3847" s="728" t="s">
        <v>2677</v>
      </c>
      <c r="C3847" s="728" t="s">
        <v>2687</v>
      </c>
      <c r="D3847" s="811" t="s">
        <v>5089</v>
      </c>
      <c r="E3847" s="812" t="s">
        <v>2702</v>
      </c>
      <c r="F3847" s="728" t="s">
        <v>2678</v>
      </c>
      <c r="G3847" s="728" t="s">
        <v>2800</v>
      </c>
      <c r="H3847" s="728" t="s">
        <v>661</v>
      </c>
      <c r="I3847" s="728" t="s">
        <v>3113</v>
      </c>
      <c r="J3847" s="728" t="s">
        <v>761</v>
      </c>
      <c r="K3847" s="728" t="s">
        <v>2189</v>
      </c>
      <c r="L3847" s="729">
        <v>85.16</v>
      </c>
      <c r="M3847" s="729">
        <v>85.16</v>
      </c>
      <c r="N3847" s="728">
        <v>1</v>
      </c>
      <c r="O3847" s="813">
        <v>0.5</v>
      </c>
      <c r="P3847" s="729">
        <v>85.16</v>
      </c>
      <c r="Q3847" s="746">
        <v>1</v>
      </c>
      <c r="R3847" s="728">
        <v>1</v>
      </c>
      <c r="S3847" s="746">
        <v>1</v>
      </c>
      <c r="T3847" s="813">
        <v>0.5</v>
      </c>
      <c r="U3847" s="769">
        <v>1</v>
      </c>
    </row>
    <row r="3848" spans="1:21" ht="14.4" customHeight="1" x14ac:dyDescent="0.3">
      <c r="A3848" s="727">
        <v>32</v>
      </c>
      <c r="B3848" s="728" t="s">
        <v>2677</v>
      </c>
      <c r="C3848" s="728" t="s">
        <v>2687</v>
      </c>
      <c r="D3848" s="811" t="s">
        <v>5089</v>
      </c>
      <c r="E3848" s="812" t="s">
        <v>2702</v>
      </c>
      <c r="F3848" s="728" t="s">
        <v>2678</v>
      </c>
      <c r="G3848" s="728" t="s">
        <v>2800</v>
      </c>
      <c r="H3848" s="728" t="s">
        <v>661</v>
      </c>
      <c r="I3848" s="728" t="s">
        <v>2801</v>
      </c>
      <c r="J3848" s="728" t="s">
        <v>761</v>
      </c>
      <c r="K3848" s="728" t="s">
        <v>2547</v>
      </c>
      <c r="L3848" s="729">
        <v>170.32</v>
      </c>
      <c r="M3848" s="729">
        <v>170.32</v>
      </c>
      <c r="N3848" s="728">
        <v>1</v>
      </c>
      <c r="O3848" s="813">
        <v>0.5</v>
      </c>
      <c r="P3848" s="729">
        <v>170.32</v>
      </c>
      <c r="Q3848" s="746">
        <v>1</v>
      </c>
      <c r="R3848" s="728">
        <v>1</v>
      </c>
      <c r="S3848" s="746">
        <v>1</v>
      </c>
      <c r="T3848" s="813">
        <v>0.5</v>
      </c>
      <c r="U3848" s="769">
        <v>1</v>
      </c>
    </row>
    <row r="3849" spans="1:21" ht="14.4" customHeight="1" x14ac:dyDescent="0.3">
      <c r="A3849" s="727">
        <v>32</v>
      </c>
      <c r="B3849" s="728" t="s">
        <v>2677</v>
      </c>
      <c r="C3849" s="728" t="s">
        <v>2687</v>
      </c>
      <c r="D3849" s="811" t="s">
        <v>5089</v>
      </c>
      <c r="E3849" s="812" t="s">
        <v>2702</v>
      </c>
      <c r="F3849" s="728" t="s">
        <v>2678</v>
      </c>
      <c r="G3849" s="728" t="s">
        <v>3460</v>
      </c>
      <c r="H3849" s="728" t="s">
        <v>568</v>
      </c>
      <c r="I3849" s="728" t="s">
        <v>3461</v>
      </c>
      <c r="J3849" s="728" t="s">
        <v>3462</v>
      </c>
      <c r="K3849" s="728" t="s">
        <v>3463</v>
      </c>
      <c r="L3849" s="729">
        <v>359.45</v>
      </c>
      <c r="M3849" s="729">
        <v>359.45</v>
      </c>
      <c r="N3849" s="728">
        <v>1</v>
      </c>
      <c r="O3849" s="813">
        <v>0.5</v>
      </c>
      <c r="P3849" s="729">
        <v>359.45</v>
      </c>
      <c r="Q3849" s="746">
        <v>1</v>
      </c>
      <c r="R3849" s="728">
        <v>1</v>
      </c>
      <c r="S3849" s="746">
        <v>1</v>
      </c>
      <c r="T3849" s="813">
        <v>0.5</v>
      </c>
      <c r="U3849" s="769">
        <v>1</v>
      </c>
    </row>
    <row r="3850" spans="1:21" ht="14.4" customHeight="1" x14ac:dyDescent="0.3">
      <c r="A3850" s="727">
        <v>32</v>
      </c>
      <c r="B3850" s="728" t="s">
        <v>2677</v>
      </c>
      <c r="C3850" s="728" t="s">
        <v>2687</v>
      </c>
      <c r="D3850" s="811" t="s">
        <v>5089</v>
      </c>
      <c r="E3850" s="812" t="s">
        <v>2702</v>
      </c>
      <c r="F3850" s="728" t="s">
        <v>2678</v>
      </c>
      <c r="G3850" s="728" t="s">
        <v>3460</v>
      </c>
      <c r="H3850" s="728" t="s">
        <v>568</v>
      </c>
      <c r="I3850" s="728" t="s">
        <v>4169</v>
      </c>
      <c r="J3850" s="728" t="s">
        <v>3462</v>
      </c>
      <c r="K3850" s="728" t="s">
        <v>4168</v>
      </c>
      <c r="L3850" s="729">
        <v>718.91</v>
      </c>
      <c r="M3850" s="729">
        <v>718.91</v>
      </c>
      <c r="N3850" s="728">
        <v>1</v>
      </c>
      <c r="O3850" s="813">
        <v>0.5</v>
      </c>
      <c r="P3850" s="729">
        <v>718.91</v>
      </c>
      <c r="Q3850" s="746">
        <v>1</v>
      </c>
      <c r="R3850" s="728">
        <v>1</v>
      </c>
      <c r="S3850" s="746">
        <v>1</v>
      </c>
      <c r="T3850" s="813">
        <v>0.5</v>
      </c>
      <c r="U3850" s="769">
        <v>1</v>
      </c>
    </row>
    <row r="3851" spans="1:21" ht="14.4" customHeight="1" x14ac:dyDescent="0.3">
      <c r="A3851" s="727">
        <v>32</v>
      </c>
      <c r="B3851" s="728" t="s">
        <v>2677</v>
      </c>
      <c r="C3851" s="728" t="s">
        <v>2687</v>
      </c>
      <c r="D3851" s="811" t="s">
        <v>5089</v>
      </c>
      <c r="E3851" s="812" t="s">
        <v>2702</v>
      </c>
      <c r="F3851" s="728" t="s">
        <v>2678</v>
      </c>
      <c r="G3851" s="728" t="s">
        <v>3460</v>
      </c>
      <c r="H3851" s="728" t="s">
        <v>568</v>
      </c>
      <c r="I3851" s="728" t="s">
        <v>3464</v>
      </c>
      <c r="J3851" s="728" t="s">
        <v>3462</v>
      </c>
      <c r="K3851" s="728" t="s">
        <v>3465</v>
      </c>
      <c r="L3851" s="729">
        <v>1437.8</v>
      </c>
      <c r="M3851" s="729">
        <v>1437.8</v>
      </c>
      <c r="N3851" s="728">
        <v>1</v>
      </c>
      <c r="O3851" s="813">
        <v>0.5</v>
      </c>
      <c r="P3851" s="729">
        <v>1437.8</v>
      </c>
      <c r="Q3851" s="746">
        <v>1</v>
      </c>
      <c r="R3851" s="728">
        <v>1</v>
      </c>
      <c r="S3851" s="746">
        <v>1</v>
      </c>
      <c r="T3851" s="813">
        <v>0.5</v>
      </c>
      <c r="U3851" s="769">
        <v>1</v>
      </c>
    </row>
    <row r="3852" spans="1:21" ht="14.4" customHeight="1" x14ac:dyDescent="0.3">
      <c r="A3852" s="727">
        <v>32</v>
      </c>
      <c r="B3852" s="728" t="s">
        <v>2677</v>
      </c>
      <c r="C3852" s="728" t="s">
        <v>2687</v>
      </c>
      <c r="D3852" s="811" t="s">
        <v>5089</v>
      </c>
      <c r="E3852" s="812" t="s">
        <v>2702</v>
      </c>
      <c r="F3852" s="728" t="s">
        <v>2678</v>
      </c>
      <c r="G3852" s="728" t="s">
        <v>3460</v>
      </c>
      <c r="H3852" s="728" t="s">
        <v>568</v>
      </c>
      <c r="I3852" s="728" t="s">
        <v>3466</v>
      </c>
      <c r="J3852" s="728" t="s">
        <v>3462</v>
      </c>
      <c r="K3852" s="728" t="s">
        <v>3467</v>
      </c>
      <c r="L3852" s="729">
        <v>1437.8</v>
      </c>
      <c r="M3852" s="729">
        <v>5751.2</v>
      </c>
      <c r="N3852" s="728">
        <v>4</v>
      </c>
      <c r="O3852" s="813">
        <v>2</v>
      </c>
      <c r="P3852" s="729">
        <v>5751.2</v>
      </c>
      <c r="Q3852" s="746">
        <v>1</v>
      </c>
      <c r="R3852" s="728">
        <v>4</v>
      </c>
      <c r="S3852" s="746">
        <v>1</v>
      </c>
      <c r="T3852" s="813">
        <v>2</v>
      </c>
      <c r="U3852" s="769">
        <v>1</v>
      </c>
    </row>
    <row r="3853" spans="1:21" ht="14.4" customHeight="1" x14ac:dyDescent="0.3">
      <c r="A3853" s="727">
        <v>32</v>
      </c>
      <c r="B3853" s="728" t="s">
        <v>2677</v>
      </c>
      <c r="C3853" s="728" t="s">
        <v>2687</v>
      </c>
      <c r="D3853" s="811" t="s">
        <v>5089</v>
      </c>
      <c r="E3853" s="812" t="s">
        <v>2702</v>
      </c>
      <c r="F3853" s="728" t="s">
        <v>2678</v>
      </c>
      <c r="G3853" s="728" t="s">
        <v>3046</v>
      </c>
      <c r="H3853" s="728" t="s">
        <v>568</v>
      </c>
      <c r="I3853" s="728" t="s">
        <v>3047</v>
      </c>
      <c r="J3853" s="728" t="s">
        <v>3048</v>
      </c>
      <c r="K3853" s="728" t="s">
        <v>3049</v>
      </c>
      <c r="L3853" s="729">
        <v>344</v>
      </c>
      <c r="M3853" s="729">
        <v>344</v>
      </c>
      <c r="N3853" s="728">
        <v>1</v>
      </c>
      <c r="O3853" s="813">
        <v>0.5</v>
      </c>
      <c r="P3853" s="729">
        <v>344</v>
      </c>
      <c r="Q3853" s="746">
        <v>1</v>
      </c>
      <c r="R3853" s="728">
        <v>1</v>
      </c>
      <c r="S3853" s="746">
        <v>1</v>
      </c>
      <c r="T3853" s="813">
        <v>0.5</v>
      </c>
      <c r="U3853" s="769">
        <v>1</v>
      </c>
    </row>
    <row r="3854" spans="1:21" ht="14.4" customHeight="1" x14ac:dyDescent="0.3">
      <c r="A3854" s="727">
        <v>32</v>
      </c>
      <c r="B3854" s="728" t="s">
        <v>2677</v>
      </c>
      <c r="C3854" s="728" t="s">
        <v>2687</v>
      </c>
      <c r="D3854" s="811" t="s">
        <v>5089</v>
      </c>
      <c r="E3854" s="812" t="s">
        <v>2702</v>
      </c>
      <c r="F3854" s="728" t="s">
        <v>2678</v>
      </c>
      <c r="G3854" s="728" t="s">
        <v>4520</v>
      </c>
      <c r="H3854" s="728" t="s">
        <v>568</v>
      </c>
      <c r="I3854" s="728" t="s">
        <v>4521</v>
      </c>
      <c r="J3854" s="728" t="s">
        <v>4522</v>
      </c>
      <c r="K3854" s="728" t="s">
        <v>4523</v>
      </c>
      <c r="L3854" s="729">
        <v>29.13</v>
      </c>
      <c r="M3854" s="729">
        <v>116.52</v>
      </c>
      <c r="N3854" s="728">
        <v>4</v>
      </c>
      <c r="O3854" s="813">
        <v>3</v>
      </c>
      <c r="P3854" s="729">
        <v>87.39</v>
      </c>
      <c r="Q3854" s="746">
        <v>0.75</v>
      </c>
      <c r="R3854" s="728">
        <v>3</v>
      </c>
      <c r="S3854" s="746">
        <v>0.75</v>
      </c>
      <c r="T3854" s="813">
        <v>2.5</v>
      </c>
      <c r="U3854" s="769">
        <v>0.83333333333333337</v>
      </c>
    </row>
    <row r="3855" spans="1:21" ht="14.4" customHeight="1" x14ac:dyDescent="0.3">
      <c r="A3855" s="727">
        <v>32</v>
      </c>
      <c r="B3855" s="728" t="s">
        <v>2677</v>
      </c>
      <c r="C3855" s="728" t="s">
        <v>2687</v>
      </c>
      <c r="D3855" s="811" t="s">
        <v>5089</v>
      </c>
      <c r="E3855" s="812" t="s">
        <v>2702</v>
      </c>
      <c r="F3855" s="728" t="s">
        <v>2678</v>
      </c>
      <c r="G3855" s="728" t="s">
        <v>2751</v>
      </c>
      <c r="H3855" s="728" t="s">
        <v>661</v>
      </c>
      <c r="I3855" s="728" t="s">
        <v>2260</v>
      </c>
      <c r="J3855" s="728" t="s">
        <v>2261</v>
      </c>
      <c r="K3855" s="728" t="s">
        <v>2262</v>
      </c>
      <c r="L3855" s="729">
        <v>3231.81</v>
      </c>
      <c r="M3855" s="729">
        <v>9695.43</v>
      </c>
      <c r="N3855" s="728">
        <v>3</v>
      </c>
      <c r="O3855" s="813">
        <v>1.5</v>
      </c>
      <c r="P3855" s="729">
        <v>9695.43</v>
      </c>
      <c r="Q3855" s="746">
        <v>1</v>
      </c>
      <c r="R3855" s="728">
        <v>3</v>
      </c>
      <c r="S3855" s="746">
        <v>1</v>
      </c>
      <c r="T3855" s="813">
        <v>1.5</v>
      </c>
      <c r="U3855" s="769">
        <v>1</v>
      </c>
    </row>
    <row r="3856" spans="1:21" ht="14.4" customHeight="1" x14ac:dyDescent="0.3">
      <c r="A3856" s="727">
        <v>32</v>
      </c>
      <c r="B3856" s="728" t="s">
        <v>2677</v>
      </c>
      <c r="C3856" s="728" t="s">
        <v>2687</v>
      </c>
      <c r="D3856" s="811" t="s">
        <v>5089</v>
      </c>
      <c r="E3856" s="812" t="s">
        <v>2702</v>
      </c>
      <c r="F3856" s="728" t="s">
        <v>2678</v>
      </c>
      <c r="G3856" s="728" t="s">
        <v>3816</v>
      </c>
      <c r="H3856" s="728" t="s">
        <v>568</v>
      </c>
      <c r="I3856" s="728" t="s">
        <v>3961</v>
      </c>
      <c r="J3856" s="728" t="s">
        <v>3818</v>
      </c>
      <c r="K3856" s="728" t="s">
        <v>3962</v>
      </c>
      <c r="L3856" s="729">
        <v>140.72</v>
      </c>
      <c r="M3856" s="729">
        <v>562.88</v>
      </c>
      <c r="N3856" s="728">
        <v>4</v>
      </c>
      <c r="O3856" s="813">
        <v>1</v>
      </c>
      <c r="P3856" s="729">
        <v>562.88</v>
      </c>
      <c r="Q3856" s="746">
        <v>1</v>
      </c>
      <c r="R3856" s="728">
        <v>4</v>
      </c>
      <c r="S3856" s="746">
        <v>1</v>
      </c>
      <c r="T3856" s="813">
        <v>1</v>
      </c>
      <c r="U3856" s="769">
        <v>1</v>
      </c>
    </row>
    <row r="3857" spans="1:21" ht="14.4" customHeight="1" x14ac:dyDescent="0.3">
      <c r="A3857" s="727">
        <v>32</v>
      </c>
      <c r="B3857" s="728" t="s">
        <v>2677</v>
      </c>
      <c r="C3857" s="728" t="s">
        <v>2687</v>
      </c>
      <c r="D3857" s="811" t="s">
        <v>5089</v>
      </c>
      <c r="E3857" s="812" t="s">
        <v>2702</v>
      </c>
      <c r="F3857" s="728" t="s">
        <v>2678</v>
      </c>
      <c r="G3857" s="728" t="s">
        <v>2752</v>
      </c>
      <c r="H3857" s="728" t="s">
        <v>568</v>
      </c>
      <c r="I3857" s="728" t="s">
        <v>2753</v>
      </c>
      <c r="J3857" s="728" t="s">
        <v>1001</v>
      </c>
      <c r="K3857" s="728" t="s">
        <v>2754</v>
      </c>
      <c r="L3857" s="729">
        <v>33</v>
      </c>
      <c r="M3857" s="729">
        <v>33</v>
      </c>
      <c r="N3857" s="728">
        <v>1</v>
      </c>
      <c r="O3857" s="813">
        <v>0.5</v>
      </c>
      <c r="P3857" s="729"/>
      <c r="Q3857" s="746">
        <v>0</v>
      </c>
      <c r="R3857" s="728"/>
      <c r="S3857" s="746">
        <v>0</v>
      </c>
      <c r="T3857" s="813"/>
      <c r="U3857" s="769">
        <v>0</v>
      </c>
    </row>
    <row r="3858" spans="1:21" ht="14.4" customHeight="1" x14ac:dyDescent="0.3">
      <c r="A3858" s="727">
        <v>32</v>
      </c>
      <c r="B3858" s="728" t="s">
        <v>2677</v>
      </c>
      <c r="C3858" s="728" t="s">
        <v>2687</v>
      </c>
      <c r="D3858" s="811" t="s">
        <v>5089</v>
      </c>
      <c r="E3858" s="812" t="s">
        <v>2702</v>
      </c>
      <c r="F3858" s="728" t="s">
        <v>2678</v>
      </c>
      <c r="G3858" s="728" t="s">
        <v>3504</v>
      </c>
      <c r="H3858" s="728" t="s">
        <v>568</v>
      </c>
      <c r="I3858" s="728" t="s">
        <v>3505</v>
      </c>
      <c r="J3858" s="728" t="s">
        <v>820</v>
      </c>
      <c r="K3858" s="728" t="s">
        <v>3506</v>
      </c>
      <c r="L3858" s="729">
        <v>27.28</v>
      </c>
      <c r="M3858" s="729">
        <v>27.28</v>
      </c>
      <c r="N3858" s="728">
        <v>1</v>
      </c>
      <c r="O3858" s="813">
        <v>0.5</v>
      </c>
      <c r="P3858" s="729">
        <v>27.28</v>
      </c>
      <c r="Q3858" s="746">
        <v>1</v>
      </c>
      <c r="R3858" s="728">
        <v>1</v>
      </c>
      <c r="S3858" s="746">
        <v>1</v>
      </c>
      <c r="T3858" s="813">
        <v>0.5</v>
      </c>
      <c r="U3858" s="769">
        <v>1</v>
      </c>
    </row>
    <row r="3859" spans="1:21" ht="14.4" customHeight="1" x14ac:dyDescent="0.3">
      <c r="A3859" s="727">
        <v>32</v>
      </c>
      <c r="B3859" s="728" t="s">
        <v>2677</v>
      </c>
      <c r="C3859" s="728" t="s">
        <v>2687</v>
      </c>
      <c r="D3859" s="811" t="s">
        <v>5089</v>
      </c>
      <c r="E3859" s="812" t="s">
        <v>2702</v>
      </c>
      <c r="F3859" s="728" t="s">
        <v>2678</v>
      </c>
      <c r="G3859" s="728" t="s">
        <v>2972</v>
      </c>
      <c r="H3859" s="728" t="s">
        <v>568</v>
      </c>
      <c r="I3859" s="728" t="s">
        <v>5081</v>
      </c>
      <c r="J3859" s="728" t="s">
        <v>1065</v>
      </c>
      <c r="K3859" s="728" t="s">
        <v>5082</v>
      </c>
      <c r="L3859" s="729">
        <v>0</v>
      </c>
      <c r="M3859" s="729">
        <v>0</v>
      </c>
      <c r="N3859" s="728">
        <v>1</v>
      </c>
      <c r="O3859" s="813">
        <v>0.5</v>
      </c>
      <c r="P3859" s="729">
        <v>0</v>
      </c>
      <c r="Q3859" s="746"/>
      <c r="R3859" s="728">
        <v>1</v>
      </c>
      <c r="S3859" s="746">
        <v>1</v>
      </c>
      <c r="T3859" s="813">
        <v>0.5</v>
      </c>
      <c r="U3859" s="769">
        <v>1</v>
      </c>
    </row>
    <row r="3860" spans="1:21" ht="14.4" customHeight="1" x14ac:dyDescent="0.3">
      <c r="A3860" s="727">
        <v>32</v>
      </c>
      <c r="B3860" s="728" t="s">
        <v>2677</v>
      </c>
      <c r="C3860" s="728" t="s">
        <v>2687</v>
      </c>
      <c r="D3860" s="811" t="s">
        <v>5089</v>
      </c>
      <c r="E3860" s="812" t="s">
        <v>2702</v>
      </c>
      <c r="F3860" s="728" t="s">
        <v>2678</v>
      </c>
      <c r="G3860" s="728" t="s">
        <v>2733</v>
      </c>
      <c r="H3860" s="728" t="s">
        <v>568</v>
      </c>
      <c r="I3860" s="728" t="s">
        <v>2734</v>
      </c>
      <c r="J3860" s="728" t="s">
        <v>1436</v>
      </c>
      <c r="K3860" s="728" t="s">
        <v>2735</v>
      </c>
      <c r="L3860" s="729">
        <v>34.19</v>
      </c>
      <c r="M3860" s="729">
        <v>34.19</v>
      </c>
      <c r="N3860" s="728">
        <v>1</v>
      </c>
      <c r="O3860" s="813">
        <v>0.5</v>
      </c>
      <c r="P3860" s="729">
        <v>34.19</v>
      </c>
      <c r="Q3860" s="746">
        <v>1</v>
      </c>
      <c r="R3860" s="728">
        <v>1</v>
      </c>
      <c r="S3860" s="746">
        <v>1</v>
      </c>
      <c r="T3860" s="813">
        <v>0.5</v>
      </c>
      <c r="U3860" s="769">
        <v>1</v>
      </c>
    </row>
    <row r="3861" spans="1:21" ht="14.4" customHeight="1" x14ac:dyDescent="0.3">
      <c r="A3861" s="727">
        <v>32</v>
      </c>
      <c r="B3861" s="728" t="s">
        <v>2677</v>
      </c>
      <c r="C3861" s="728" t="s">
        <v>2687</v>
      </c>
      <c r="D3861" s="811" t="s">
        <v>5089</v>
      </c>
      <c r="E3861" s="812" t="s">
        <v>2702</v>
      </c>
      <c r="F3861" s="728" t="s">
        <v>2678</v>
      </c>
      <c r="G3861" s="728" t="s">
        <v>2762</v>
      </c>
      <c r="H3861" s="728" t="s">
        <v>661</v>
      </c>
      <c r="I3861" s="728" t="s">
        <v>2763</v>
      </c>
      <c r="J3861" s="728" t="s">
        <v>895</v>
      </c>
      <c r="K3861" s="728" t="s">
        <v>2137</v>
      </c>
      <c r="L3861" s="729">
        <v>368.16</v>
      </c>
      <c r="M3861" s="729">
        <v>368.16</v>
      </c>
      <c r="N3861" s="728">
        <v>1</v>
      </c>
      <c r="O3861" s="813">
        <v>1</v>
      </c>
      <c r="P3861" s="729">
        <v>368.16</v>
      </c>
      <c r="Q3861" s="746">
        <v>1</v>
      </c>
      <c r="R3861" s="728">
        <v>1</v>
      </c>
      <c r="S3861" s="746">
        <v>1</v>
      </c>
      <c r="T3861" s="813">
        <v>1</v>
      </c>
      <c r="U3861" s="769">
        <v>1</v>
      </c>
    </row>
    <row r="3862" spans="1:21" ht="14.4" customHeight="1" x14ac:dyDescent="0.3">
      <c r="A3862" s="727">
        <v>32</v>
      </c>
      <c r="B3862" s="728" t="s">
        <v>2677</v>
      </c>
      <c r="C3862" s="728" t="s">
        <v>2687</v>
      </c>
      <c r="D3862" s="811" t="s">
        <v>5089</v>
      </c>
      <c r="E3862" s="812" t="s">
        <v>2702</v>
      </c>
      <c r="F3862" s="728" t="s">
        <v>2678</v>
      </c>
      <c r="G3862" s="728" t="s">
        <v>2762</v>
      </c>
      <c r="H3862" s="728" t="s">
        <v>661</v>
      </c>
      <c r="I3862" s="728" t="s">
        <v>2764</v>
      </c>
      <c r="J3862" s="728" t="s">
        <v>895</v>
      </c>
      <c r="K3862" s="728" t="s">
        <v>2143</v>
      </c>
      <c r="L3862" s="729">
        <v>490.89</v>
      </c>
      <c r="M3862" s="729">
        <v>981.78</v>
      </c>
      <c r="N3862" s="728">
        <v>2</v>
      </c>
      <c r="O3862" s="813">
        <v>0.5</v>
      </c>
      <c r="P3862" s="729">
        <v>981.78</v>
      </c>
      <c r="Q3862" s="746">
        <v>1</v>
      </c>
      <c r="R3862" s="728">
        <v>2</v>
      </c>
      <c r="S3862" s="746">
        <v>1</v>
      </c>
      <c r="T3862" s="813">
        <v>0.5</v>
      </c>
      <c r="U3862" s="769">
        <v>1</v>
      </c>
    </row>
    <row r="3863" spans="1:21" ht="14.4" customHeight="1" x14ac:dyDescent="0.3">
      <c r="A3863" s="727">
        <v>32</v>
      </c>
      <c r="B3863" s="728" t="s">
        <v>2677</v>
      </c>
      <c r="C3863" s="728" t="s">
        <v>2687</v>
      </c>
      <c r="D3863" s="811" t="s">
        <v>5089</v>
      </c>
      <c r="E3863" s="812" t="s">
        <v>2702</v>
      </c>
      <c r="F3863" s="728" t="s">
        <v>2678</v>
      </c>
      <c r="G3863" s="728" t="s">
        <v>2762</v>
      </c>
      <c r="H3863" s="728" t="s">
        <v>661</v>
      </c>
      <c r="I3863" s="728" t="s">
        <v>2134</v>
      </c>
      <c r="J3863" s="728" t="s">
        <v>901</v>
      </c>
      <c r="K3863" s="728" t="s">
        <v>2911</v>
      </c>
      <c r="L3863" s="729">
        <v>1385.62</v>
      </c>
      <c r="M3863" s="729">
        <v>1385.62</v>
      </c>
      <c r="N3863" s="728">
        <v>1</v>
      </c>
      <c r="O3863" s="813">
        <v>0.5</v>
      </c>
      <c r="P3863" s="729">
        <v>1385.62</v>
      </c>
      <c r="Q3863" s="746">
        <v>1</v>
      </c>
      <c r="R3863" s="728">
        <v>1</v>
      </c>
      <c r="S3863" s="746">
        <v>1</v>
      </c>
      <c r="T3863" s="813">
        <v>0.5</v>
      </c>
      <c r="U3863" s="769">
        <v>1</v>
      </c>
    </row>
    <row r="3864" spans="1:21" ht="14.4" customHeight="1" x14ac:dyDescent="0.3">
      <c r="A3864" s="727">
        <v>32</v>
      </c>
      <c r="B3864" s="728" t="s">
        <v>2677</v>
      </c>
      <c r="C3864" s="728" t="s">
        <v>2687</v>
      </c>
      <c r="D3864" s="811" t="s">
        <v>5089</v>
      </c>
      <c r="E3864" s="812" t="s">
        <v>2702</v>
      </c>
      <c r="F3864" s="728" t="s">
        <v>2678</v>
      </c>
      <c r="G3864" s="728" t="s">
        <v>2768</v>
      </c>
      <c r="H3864" s="728" t="s">
        <v>568</v>
      </c>
      <c r="I3864" s="728" t="s">
        <v>2838</v>
      </c>
      <c r="J3864" s="728" t="s">
        <v>934</v>
      </c>
      <c r="K3864" s="728" t="s">
        <v>2839</v>
      </c>
      <c r="L3864" s="729">
        <v>185.26</v>
      </c>
      <c r="M3864" s="729">
        <v>185.26</v>
      </c>
      <c r="N3864" s="728">
        <v>1</v>
      </c>
      <c r="O3864" s="813">
        <v>1</v>
      </c>
      <c r="P3864" s="729">
        <v>185.26</v>
      </c>
      <c r="Q3864" s="746">
        <v>1</v>
      </c>
      <c r="R3864" s="728">
        <v>1</v>
      </c>
      <c r="S3864" s="746">
        <v>1</v>
      </c>
      <c r="T3864" s="813">
        <v>1</v>
      </c>
      <c r="U3864" s="769">
        <v>1</v>
      </c>
    </row>
    <row r="3865" spans="1:21" ht="14.4" customHeight="1" x14ac:dyDescent="0.3">
      <c r="A3865" s="727">
        <v>32</v>
      </c>
      <c r="B3865" s="728" t="s">
        <v>2677</v>
      </c>
      <c r="C3865" s="728" t="s">
        <v>2687</v>
      </c>
      <c r="D3865" s="811" t="s">
        <v>5089</v>
      </c>
      <c r="E3865" s="812" t="s">
        <v>2702</v>
      </c>
      <c r="F3865" s="728" t="s">
        <v>2678</v>
      </c>
      <c r="G3865" s="728" t="s">
        <v>2771</v>
      </c>
      <c r="H3865" s="728" t="s">
        <v>661</v>
      </c>
      <c r="I3865" s="728" t="s">
        <v>2772</v>
      </c>
      <c r="J3865" s="728" t="s">
        <v>2105</v>
      </c>
      <c r="K3865" s="728" t="s">
        <v>2106</v>
      </c>
      <c r="L3865" s="729">
        <v>57.64</v>
      </c>
      <c r="M3865" s="729">
        <v>57.64</v>
      </c>
      <c r="N3865" s="728">
        <v>1</v>
      </c>
      <c r="O3865" s="813">
        <v>0.5</v>
      </c>
      <c r="P3865" s="729"/>
      <c r="Q3865" s="746">
        <v>0</v>
      </c>
      <c r="R3865" s="728"/>
      <c r="S3865" s="746">
        <v>0</v>
      </c>
      <c r="T3865" s="813"/>
      <c r="U3865" s="769">
        <v>0</v>
      </c>
    </row>
    <row r="3866" spans="1:21" ht="14.4" customHeight="1" x14ac:dyDescent="0.3">
      <c r="A3866" s="727">
        <v>32</v>
      </c>
      <c r="B3866" s="728" t="s">
        <v>2677</v>
      </c>
      <c r="C3866" s="728" t="s">
        <v>2687</v>
      </c>
      <c r="D3866" s="811" t="s">
        <v>5089</v>
      </c>
      <c r="E3866" s="812" t="s">
        <v>2702</v>
      </c>
      <c r="F3866" s="728" t="s">
        <v>2678</v>
      </c>
      <c r="G3866" s="728" t="s">
        <v>2771</v>
      </c>
      <c r="H3866" s="728" t="s">
        <v>661</v>
      </c>
      <c r="I3866" s="728" t="s">
        <v>2922</v>
      </c>
      <c r="J3866" s="728" t="s">
        <v>2105</v>
      </c>
      <c r="K3866" s="728" t="s">
        <v>2923</v>
      </c>
      <c r="L3866" s="729">
        <v>301.2</v>
      </c>
      <c r="M3866" s="729">
        <v>301.2</v>
      </c>
      <c r="N3866" s="728">
        <v>1</v>
      </c>
      <c r="O3866" s="813">
        <v>0.5</v>
      </c>
      <c r="P3866" s="729">
        <v>301.2</v>
      </c>
      <c r="Q3866" s="746">
        <v>1</v>
      </c>
      <c r="R3866" s="728">
        <v>1</v>
      </c>
      <c r="S3866" s="746">
        <v>1</v>
      </c>
      <c r="T3866" s="813">
        <v>0.5</v>
      </c>
      <c r="U3866" s="769">
        <v>1</v>
      </c>
    </row>
    <row r="3867" spans="1:21" ht="14.4" customHeight="1" x14ac:dyDescent="0.3">
      <c r="A3867" s="727">
        <v>32</v>
      </c>
      <c r="B3867" s="728" t="s">
        <v>2677</v>
      </c>
      <c r="C3867" s="728" t="s">
        <v>2687</v>
      </c>
      <c r="D3867" s="811" t="s">
        <v>5089</v>
      </c>
      <c r="E3867" s="812" t="s">
        <v>2702</v>
      </c>
      <c r="F3867" s="728" t="s">
        <v>2678</v>
      </c>
      <c r="G3867" s="728" t="s">
        <v>2771</v>
      </c>
      <c r="H3867" s="728" t="s">
        <v>661</v>
      </c>
      <c r="I3867" s="728" t="s">
        <v>3234</v>
      </c>
      <c r="J3867" s="728" t="s">
        <v>2105</v>
      </c>
      <c r="K3867" s="728" t="s">
        <v>3235</v>
      </c>
      <c r="L3867" s="729">
        <v>150.59</v>
      </c>
      <c r="M3867" s="729">
        <v>150.59</v>
      </c>
      <c r="N3867" s="728">
        <v>1</v>
      </c>
      <c r="O3867" s="813">
        <v>0.5</v>
      </c>
      <c r="P3867" s="729">
        <v>150.59</v>
      </c>
      <c r="Q3867" s="746">
        <v>1</v>
      </c>
      <c r="R3867" s="728">
        <v>1</v>
      </c>
      <c r="S3867" s="746">
        <v>1</v>
      </c>
      <c r="T3867" s="813">
        <v>0.5</v>
      </c>
      <c r="U3867" s="769">
        <v>1</v>
      </c>
    </row>
    <row r="3868" spans="1:21" ht="14.4" customHeight="1" x14ac:dyDescent="0.3">
      <c r="A3868" s="727">
        <v>32</v>
      </c>
      <c r="B3868" s="728" t="s">
        <v>2677</v>
      </c>
      <c r="C3868" s="728" t="s">
        <v>2687</v>
      </c>
      <c r="D3868" s="811" t="s">
        <v>5089</v>
      </c>
      <c r="E3868" s="812" t="s">
        <v>2702</v>
      </c>
      <c r="F3868" s="728" t="s">
        <v>2678</v>
      </c>
      <c r="G3868" s="728" t="s">
        <v>2924</v>
      </c>
      <c r="H3868" s="728" t="s">
        <v>568</v>
      </c>
      <c r="I3868" s="728" t="s">
        <v>2925</v>
      </c>
      <c r="J3868" s="728" t="s">
        <v>648</v>
      </c>
      <c r="K3868" s="728" t="s">
        <v>2926</v>
      </c>
      <c r="L3868" s="729">
        <v>108.44</v>
      </c>
      <c r="M3868" s="729">
        <v>216.88</v>
      </c>
      <c r="N3868" s="728">
        <v>2</v>
      </c>
      <c r="O3868" s="813">
        <v>0.5</v>
      </c>
      <c r="P3868" s="729">
        <v>216.88</v>
      </c>
      <c r="Q3868" s="746">
        <v>1</v>
      </c>
      <c r="R3868" s="728">
        <v>2</v>
      </c>
      <c r="S3868" s="746">
        <v>1</v>
      </c>
      <c r="T3868" s="813">
        <v>0.5</v>
      </c>
      <c r="U3868" s="769">
        <v>1</v>
      </c>
    </row>
    <row r="3869" spans="1:21" ht="14.4" customHeight="1" x14ac:dyDescent="0.3">
      <c r="A3869" s="727">
        <v>32</v>
      </c>
      <c r="B3869" s="728" t="s">
        <v>2677</v>
      </c>
      <c r="C3869" s="728" t="s">
        <v>2687</v>
      </c>
      <c r="D3869" s="811" t="s">
        <v>5089</v>
      </c>
      <c r="E3869" s="812" t="s">
        <v>2702</v>
      </c>
      <c r="F3869" s="728" t="s">
        <v>2678</v>
      </c>
      <c r="G3869" s="728" t="s">
        <v>2852</v>
      </c>
      <c r="H3869" s="728" t="s">
        <v>661</v>
      </c>
      <c r="I3869" s="728" t="s">
        <v>2428</v>
      </c>
      <c r="J3869" s="728" t="s">
        <v>1352</v>
      </c>
      <c r="K3869" s="728" t="s">
        <v>1351</v>
      </c>
      <c r="L3869" s="729">
        <v>176.47</v>
      </c>
      <c r="M3869" s="729">
        <v>882.35</v>
      </c>
      <c r="N3869" s="728">
        <v>5</v>
      </c>
      <c r="O3869" s="813">
        <v>0.5</v>
      </c>
      <c r="P3869" s="729"/>
      <c r="Q3869" s="746">
        <v>0</v>
      </c>
      <c r="R3869" s="728"/>
      <c r="S3869" s="746">
        <v>0</v>
      </c>
      <c r="T3869" s="813"/>
      <c r="U3869" s="769">
        <v>0</v>
      </c>
    </row>
    <row r="3870" spans="1:21" ht="14.4" customHeight="1" x14ac:dyDescent="0.3">
      <c r="A3870" s="727">
        <v>32</v>
      </c>
      <c r="B3870" s="728" t="s">
        <v>2677</v>
      </c>
      <c r="C3870" s="728" t="s">
        <v>2687</v>
      </c>
      <c r="D3870" s="811" t="s">
        <v>5089</v>
      </c>
      <c r="E3870" s="812" t="s">
        <v>2702</v>
      </c>
      <c r="F3870" s="728" t="s">
        <v>2678</v>
      </c>
      <c r="G3870" s="728" t="s">
        <v>2852</v>
      </c>
      <c r="H3870" s="728" t="s">
        <v>661</v>
      </c>
      <c r="I3870" s="728" t="s">
        <v>2426</v>
      </c>
      <c r="J3870" s="728" t="s">
        <v>1353</v>
      </c>
      <c r="K3870" s="728" t="s">
        <v>1351</v>
      </c>
      <c r="L3870" s="729">
        <v>176.47</v>
      </c>
      <c r="M3870" s="729">
        <v>882.35</v>
      </c>
      <c r="N3870" s="728">
        <v>5</v>
      </c>
      <c r="O3870" s="813">
        <v>1</v>
      </c>
      <c r="P3870" s="729">
        <v>882.35</v>
      </c>
      <c r="Q3870" s="746">
        <v>1</v>
      </c>
      <c r="R3870" s="728">
        <v>5</v>
      </c>
      <c r="S3870" s="746">
        <v>1</v>
      </c>
      <c r="T3870" s="813">
        <v>1</v>
      </c>
      <c r="U3870" s="769">
        <v>1</v>
      </c>
    </row>
    <row r="3871" spans="1:21" ht="14.4" customHeight="1" x14ac:dyDescent="0.3">
      <c r="A3871" s="727">
        <v>32</v>
      </c>
      <c r="B3871" s="728" t="s">
        <v>2677</v>
      </c>
      <c r="C3871" s="728" t="s">
        <v>2687</v>
      </c>
      <c r="D3871" s="811" t="s">
        <v>5089</v>
      </c>
      <c r="E3871" s="812" t="s">
        <v>2702</v>
      </c>
      <c r="F3871" s="728" t="s">
        <v>2678</v>
      </c>
      <c r="G3871" s="728" t="s">
        <v>2773</v>
      </c>
      <c r="H3871" s="728" t="s">
        <v>568</v>
      </c>
      <c r="I3871" s="728" t="s">
        <v>2855</v>
      </c>
      <c r="J3871" s="728" t="s">
        <v>2856</v>
      </c>
      <c r="K3871" s="728" t="s">
        <v>2857</v>
      </c>
      <c r="L3871" s="729">
        <v>24.78</v>
      </c>
      <c r="M3871" s="729">
        <v>24.78</v>
      </c>
      <c r="N3871" s="728">
        <v>1</v>
      </c>
      <c r="O3871" s="813">
        <v>0.5</v>
      </c>
      <c r="P3871" s="729">
        <v>24.78</v>
      </c>
      <c r="Q3871" s="746">
        <v>1</v>
      </c>
      <c r="R3871" s="728">
        <v>1</v>
      </c>
      <c r="S3871" s="746">
        <v>1</v>
      </c>
      <c r="T3871" s="813">
        <v>0.5</v>
      </c>
      <c r="U3871" s="769">
        <v>1</v>
      </c>
    </row>
    <row r="3872" spans="1:21" ht="14.4" customHeight="1" x14ac:dyDescent="0.3">
      <c r="A3872" s="727">
        <v>32</v>
      </c>
      <c r="B3872" s="728" t="s">
        <v>2677</v>
      </c>
      <c r="C3872" s="728" t="s">
        <v>2687</v>
      </c>
      <c r="D3872" s="811" t="s">
        <v>5089</v>
      </c>
      <c r="E3872" s="812" t="s">
        <v>2702</v>
      </c>
      <c r="F3872" s="728" t="s">
        <v>2678</v>
      </c>
      <c r="G3872" s="728" t="s">
        <v>2777</v>
      </c>
      <c r="H3872" s="728" t="s">
        <v>568</v>
      </c>
      <c r="I3872" s="728" t="s">
        <v>2869</v>
      </c>
      <c r="J3872" s="728" t="s">
        <v>722</v>
      </c>
      <c r="K3872" s="728" t="s">
        <v>2870</v>
      </c>
      <c r="L3872" s="729">
        <v>42.54</v>
      </c>
      <c r="M3872" s="729">
        <v>42.54</v>
      </c>
      <c r="N3872" s="728">
        <v>1</v>
      </c>
      <c r="O3872" s="813">
        <v>0.5</v>
      </c>
      <c r="P3872" s="729">
        <v>42.54</v>
      </c>
      <c r="Q3872" s="746">
        <v>1</v>
      </c>
      <c r="R3872" s="728">
        <v>1</v>
      </c>
      <c r="S3872" s="746">
        <v>1</v>
      </c>
      <c r="T3872" s="813">
        <v>0.5</v>
      </c>
      <c r="U3872" s="769">
        <v>1</v>
      </c>
    </row>
    <row r="3873" spans="1:21" ht="14.4" customHeight="1" x14ac:dyDescent="0.3">
      <c r="A3873" s="727">
        <v>32</v>
      </c>
      <c r="B3873" s="728" t="s">
        <v>2677</v>
      </c>
      <c r="C3873" s="728" t="s">
        <v>2687</v>
      </c>
      <c r="D3873" s="811" t="s">
        <v>5089</v>
      </c>
      <c r="E3873" s="812" t="s">
        <v>2702</v>
      </c>
      <c r="F3873" s="728" t="s">
        <v>2678</v>
      </c>
      <c r="G3873" s="728" t="s">
        <v>2777</v>
      </c>
      <c r="H3873" s="728" t="s">
        <v>568</v>
      </c>
      <c r="I3873" s="728" t="s">
        <v>2778</v>
      </c>
      <c r="J3873" s="728" t="s">
        <v>1431</v>
      </c>
      <c r="K3873" s="728" t="s">
        <v>2779</v>
      </c>
      <c r="L3873" s="729">
        <v>66.88</v>
      </c>
      <c r="M3873" s="729">
        <v>267.52</v>
      </c>
      <c r="N3873" s="728">
        <v>4</v>
      </c>
      <c r="O3873" s="813">
        <v>2</v>
      </c>
      <c r="P3873" s="729">
        <v>267.52</v>
      </c>
      <c r="Q3873" s="746">
        <v>1</v>
      </c>
      <c r="R3873" s="728">
        <v>4</v>
      </c>
      <c r="S3873" s="746">
        <v>1</v>
      </c>
      <c r="T3873" s="813">
        <v>2</v>
      </c>
      <c r="U3873" s="769">
        <v>1</v>
      </c>
    </row>
    <row r="3874" spans="1:21" ht="14.4" customHeight="1" x14ac:dyDescent="0.3">
      <c r="A3874" s="727">
        <v>32</v>
      </c>
      <c r="B3874" s="728" t="s">
        <v>2677</v>
      </c>
      <c r="C3874" s="728" t="s">
        <v>2687</v>
      </c>
      <c r="D3874" s="811" t="s">
        <v>5089</v>
      </c>
      <c r="E3874" s="812" t="s">
        <v>2702</v>
      </c>
      <c r="F3874" s="728" t="s">
        <v>2678</v>
      </c>
      <c r="G3874" s="728" t="s">
        <v>2777</v>
      </c>
      <c r="H3874" s="728" t="s">
        <v>568</v>
      </c>
      <c r="I3874" s="728" t="s">
        <v>2871</v>
      </c>
      <c r="J3874" s="728" t="s">
        <v>722</v>
      </c>
      <c r="K3874" s="728" t="s">
        <v>2872</v>
      </c>
      <c r="L3874" s="729">
        <v>59.56</v>
      </c>
      <c r="M3874" s="729">
        <v>59.56</v>
      </c>
      <c r="N3874" s="728">
        <v>1</v>
      </c>
      <c r="O3874" s="813">
        <v>0.5</v>
      </c>
      <c r="P3874" s="729">
        <v>59.56</v>
      </c>
      <c r="Q3874" s="746">
        <v>1</v>
      </c>
      <c r="R3874" s="728">
        <v>1</v>
      </c>
      <c r="S3874" s="746">
        <v>1</v>
      </c>
      <c r="T3874" s="813">
        <v>0.5</v>
      </c>
      <c r="U3874" s="769">
        <v>1</v>
      </c>
    </row>
    <row r="3875" spans="1:21" ht="14.4" customHeight="1" x14ac:dyDescent="0.3">
      <c r="A3875" s="727">
        <v>32</v>
      </c>
      <c r="B3875" s="728" t="s">
        <v>2677</v>
      </c>
      <c r="C3875" s="728" t="s">
        <v>2687</v>
      </c>
      <c r="D3875" s="811" t="s">
        <v>5089</v>
      </c>
      <c r="E3875" s="812" t="s">
        <v>2702</v>
      </c>
      <c r="F3875" s="728" t="s">
        <v>2678</v>
      </c>
      <c r="G3875" s="728" t="s">
        <v>3843</v>
      </c>
      <c r="H3875" s="728" t="s">
        <v>568</v>
      </c>
      <c r="I3875" s="728" t="s">
        <v>3844</v>
      </c>
      <c r="J3875" s="728" t="s">
        <v>880</v>
      </c>
      <c r="K3875" s="728" t="s">
        <v>3845</v>
      </c>
      <c r="L3875" s="729">
        <v>79.069999999999993</v>
      </c>
      <c r="M3875" s="729">
        <v>237.20999999999998</v>
      </c>
      <c r="N3875" s="728">
        <v>3</v>
      </c>
      <c r="O3875" s="813">
        <v>0.5</v>
      </c>
      <c r="P3875" s="729">
        <v>237.20999999999998</v>
      </c>
      <c r="Q3875" s="746">
        <v>1</v>
      </c>
      <c r="R3875" s="728">
        <v>3</v>
      </c>
      <c r="S3875" s="746">
        <v>1</v>
      </c>
      <c r="T3875" s="813">
        <v>0.5</v>
      </c>
      <c r="U3875" s="769">
        <v>1</v>
      </c>
    </row>
    <row r="3876" spans="1:21" ht="14.4" customHeight="1" x14ac:dyDescent="0.3">
      <c r="A3876" s="727">
        <v>32</v>
      </c>
      <c r="B3876" s="728" t="s">
        <v>2677</v>
      </c>
      <c r="C3876" s="728" t="s">
        <v>2687</v>
      </c>
      <c r="D3876" s="811" t="s">
        <v>5089</v>
      </c>
      <c r="E3876" s="812" t="s">
        <v>2702</v>
      </c>
      <c r="F3876" s="728" t="s">
        <v>2678</v>
      </c>
      <c r="G3876" s="728" t="s">
        <v>2784</v>
      </c>
      <c r="H3876" s="728" t="s">
        <v>568</v>
      </c>
      <c r="I3876" s="728" t="s">
        <v>2273</v>
      </c>
      <c r="J3876" s="728" t="s">
        <v>2272</v>
      </c>
      <c r="K3876" s="728" t="s">
        <v>2274</v>
      </c>
      <c r="L3876" s="729">
        <v>1427.23</v>
      </c>
      <c r="M3876" s="729">
        <v>2854.46</v>
      </c>
      <c r="N3876" s="728">
        <v>2</v>
      </c>
      <c r="O3876" s="813">
        <v>0.5</v>
      </c>
      <c r="P3876" s="729">
        <v>2854.46</v>
      </c>
      <c r="Q3876" s="746">
        <v>1</v>
      </c>
      <c r="R3876" s="728">
        <v>2</v>
      </c>
      <c r="S3876" s="746">
        <v>1</v>
      </c>
      <c r="T3876" s="813">
        <v>0.5</v>
      </c>
      <c r="U3876" s="769">
        <v>1</v>
      </c>
    </row>
    <row r="3877" spans="1:21" ht="14.4" customHeight="1" x14ac:dyDescent="0.3">
      <c r="A3877" s="727">
        <v>32</v>
      </c>
      <c r="B3877" s="728" t="s">
        <v>2677</v>
      </c>
      <c r="C3877" s="728" t="s">
        <v>2687</v>
      </c>
      <c r="D3877" s="811" t="s">
        <v>5089</v>
      </c>
      <c r="E3877" s="812" t="s">
        <v>2702</v>
      </c>
      <c r="F3877" s="728" t="s">
        <v>2678</v>
      </c>
      <c r="G3877" s="728" t="s">
        <v>2784</v>
      </c>
      <c r="H3877" s="728" t="s">
        <v>661</v>
      </c>
      <c r="I3877" s="728" t="s">
        <v>2595</v>
      </c>
      <c r="J3877" s="728" t="s">
        <v>2596</v>
      </c>
      <c r="K3877" s="728" t="s">
        <v>2274</v>
      </c>
      <c r="L3877" s="729">
        <v>902.57</v>
      </c>
      <c r="M3877" s="729">
        <v>4512.8500000000004</v>
      </c>
      <c r="N3877" s="728">
        <v>5</v>
      </c>
      <c r="O3877" s="813">
        <v>2.5</v>
      </c>
      <c r="P3877" s="729">
        <v>4512.8500000000004</v>
      </c>
      <c r="Q3877" s="746">
        <v>1</v>
      </c>
      <c r="R3877" s="728">
        <v>5</v>
      </c>
      <c r="S3877" s="746">
        <v>1</v>
      </c>
      <c r="T3877" s="813">
        <v>2.5</v>
      </c>
      <c r="U3877" s="769">
        <v>1</v>
      </c>
    </row>
    <row r="3878" spans="1:21" ht="14.4" customHeight="1" x14ac:dyDescent="0.3">
      <c r="A3878" s="727">
        <v>32</v>
      </c>
      <c r="B3878" s="728" t="s">
        <v>2677</v>
      </c>
      <c r="C3878" s="728" t="s">
        <v>2687</v>
      </c>
      <c r="D3878" s="811" t="s">
        <v>5089</v>
      </c>
      <c r="E3878" s="812" t="s">
        <v>2702</v>
      </c>
      <c r="F3878" s="728" t="s">
        <v>2678</v>
      </c>
      <c r="G3878" s="728" t="s">
        <v>3029</v>
      </c>
      <c r="H3878" s="728" t="s">
        <v>568</v>
      </c>
      <c r="I3878" s="728" t="s">
        <v>3848</v>
      </c>
      <c r="J3878" s="728" t="s">
        <v>3849</v>
      </c>
      <c r="K3878" s="728" t="s">
        <v>3032</v>
      </c>
      <c r="L3878" s="729">
        <v>32709.68</v>
      </c>
      <c r="M3878" s="729">
        <v>65419.360000000001</v>
      </c>
      <c r="N3878" s="728">
        <v>2</v>
      </c>
      <c r="O3878" s="813">
        <v>1</v>
      </c>
      <c r="P3878" s="729">
        <v>65419.360000000001</v>
      </c>
      <c r="Q3878" s="746">
        <v>1</v>
      </c>
      <c r="R3878" s="728">
        <v>2</v>
      </c>
      <c r="S3878" s="746">
        <v>1</v>
      </c>
      <c r="T3878" s="813">
        <v>1</v>
      </c>
      <c r="U3878" s="769">
        <v>1</v>
      </c>
    </row>
    <row r="3879" spans="1:21" ht="14.4" customHeight="1" x14ac:dyDescent="0.3">
      <c r="A3879" s="727">
        <v>32</v>
      </c>
      <c r="B3879" s="728" t="s">
        <v>2677</v>
      </c>
      <c r="C3879" s="728" t="s">
        <v>2687</v>
      </c>
      <c r="D3879" s="811" t="s">
        <v>5089</v>
      </c>
      <c r="E3879" s="812" t="s">
        <v>2702</v>
      </c>
      <c r="F3879" s="728" t="s">
        <v>2678</v>
      </c>
      <c r="G3879" s="728" t="s">
        <v>2876</v>
      </c>
      <c r="H3879" s="728" t="s">
        <v>661</v>
      </c>
      <c r="I3879" s="728" t="s">
        <v>2442</v>
      </c>
      <c r="J3879" s="728" t="s">
        <v>2443</v>
      </c>
      <c r="K3879" s="728" t="s">
        <v>2444</v>
      </c>
      <c r="L3879" s="729">
        <v>10325.280000000001</v>
      </c>
      <c r="M3879" s="729">
        <v>41301.120000000003</v>
      </c>
      <c r="N3879" s="728">
        <v>4</v>
      </c>
      <c r="O3879" s="813">
        <v>2</v>
      </c>
      <c r="P3879" s="729">
        <v>41301.120000000003</v>
      </c>
      <c r="Q3879" s="746">
        <v>1</v>
      </c>
      <c r="R3879" s="728">
        <v>4</v>
      </c>
      <c r="S3879" s="746">
        <v>1</v>
      </c>
      <c r="T3879" s="813">
        <v>2</v>
      </c>
      <c r="U3879" s="769">
        <v>1</v>
      </c>
    </row>
    <row r="3880" spans="1:21" ht="14.4" customHeight="1" x14ac:dyDescent="0.3">
      <c r="A3880" s="727">
        <v>32</v>
      </c>
      <c r="B3880" s="728" t="s">
        <v>2677</v>
      </c>
      <c r="C3880" s="728" t="s">
        <v>2687</v>
      </c>
      <c r="D3880" s="811" t="s">
        <v>5089</v>
      </c>
      <c r="E3880" s="812" t="s">
        <v>2702</v>
      </c>
      <c r="F3880" s="728" t="s">
        <v>2678</v>
      </c>
      <c r="G3880" s="728" t="s">
        <v>3250</v>
      </c>
      <c r="H3880" s="728" t="s">
        <v>661</v>
      </c>
      <c r="I3880" s="728" t="s">
        <v>2445</v>
      </c>
      <c r="J3880" s="728" t="s">
        <v>2265</v>
      </c>
      <c r="K3880" s="728" t="s">
        <v>2446</v>
      </c>
      <c r="L3880" s="729">
        <v>7743.96</v>
      </c>
      <c r="M3880" s="729">
        <v>7743.96</v>
      </c>
      <c r="N3880" s="728">
        <v>1</v>
      </c>
      <c r="O3880" s="813">
        <v>0.5</v>
      </c>
      <c r="P3880" s="729"/>
      <c r="Q3880" s="746">
        <v>0</v>
      </c>
      <c r="R3880" s="728"/>
      <c r="S3880" s="746">
        <v>0</v>
      </c>
      <c r="T3880" s="813"/>
      <c r="U3880" s="769">
        <v>0</v>
      </c>
    </row>
    <row r="3881" spans="1:21" ht="14.4" customHeight="1" x14ac:dyDescent="0.3">
      <c r="A3881" s="727">
        <v>32</v>
      </c>
      <c r="B3881" s="728" t="s">
        <v>2677</v>
      </c>
      <c r="C3881" s="728" t="s">
        <v>2687</v>
      </c>
      <c r="D3881" s="811" t="s">
        <v>5089</v>
      </c>
      <c r="E3881" s="812" t="s">
        <v>2702</v>
      </c>
      <c r="F3881" s="728" t="s">
        <v>2678</v>
      </c>
      <c r="G3881" s="728" t="s">
        <v>3425</v>
      </c>
      <c r="H3881" s="728" t="s">
        <v>568</v>
      </c>
      <c r="I3881" s="728" t="s">
        <v>3426</v>
      </c>
      <c r="J3881" s="728" t="s">
        <v>1063</v>
      </c>
      <c r="K3881" s="728" t="s">
        <v>3427</v>
      </c>
      <c r="L3881" s="729">
        <v>0</v>
      </c>
      <c r="M3881" s="729">
        <v>0</v>
      </c>
      <c r="N3881" s="728">
        <v>1</v>
      </c>
      <c r="O3881" s="813">
        <v>0.5</v>
      </c>
      <c r="P3881" s="729"/>
      <c r="Q3881" s="746"/>
      <c r="R3881" s="728"/>
      <c r="S3881" s="746">
        <v>0</v>
      </c>
      <c r="T3881" s="813"/>
      <c r="U3881" s="769">
        <v>0</v>
      </c>
    </row>
    <row r="3882" spans="1:21" ht="14.4" customHeight="1" x14ac:dyDescent="0.3">
      <c r="A3882" s="727">
        <v>32</v>
      </c>
      <c r="B3882" s="728" t="s">
        <v>2677</v>
      </c>
      <c r="C3882" s="728" t="s">
        <v>2687</v>
      </c>
      <c r="D3882" s="811" t="s">
        <v>5089</v>
      </c>
      <c r="E3882" s="812" t="s">
        <v>2713</v>
      </c>
      <c r="F3882" s="728" t="s">
        <v>2678</v>
      </c>
      <c r="G3882" s="728" t="s">
        <v>2940</v>
      </c>
      <c r="H3882" s="728" t="s">
        <v>568</v>
      </c>
      <c r="I3882" s="728" t="s">
        <v>3040</v>
      </c>
      <c r="J3882" s="728" t="s">
        <v>2942</v>
      </c>
      <c r="K3882" s="728" t="s">
        <v>2943</v>
      </c>
      <c r="L3882" s="729">
        <v>0</v>
      </c>
      <c r="M3882" s="729">
        <v>0</v>
      </c>
      <c r="N3882" s="728">
        <v>1</v>
      </c>
      <c r="O3882" s="813">
        <v>0.5</v>
      </c>
      <c r="P3882" s="729">
        <v>0</v>
      </c>
      <c r="Q3882" s="746"/>
      <c r="R3882" s="728">
        <v>1</v>
      </c>
      <c r="S3882" s="746">
        <v>1</v>
      </c>
      <c r="T3882" s="813">
        <v>0.5</v>
      </c>
      <c r="U3882" s="769">
        <v>1</v>
      </c>
    </row>
    <row r="3883" spans="1:21" ht="14.4" customHeight="1" x14ac:dyDescent="0.3">
      <c r="A3883" s="727">
        <v>32</v>
      </c>
      <c r="B3883" s="728" t="s">
        <v>2677</v>
      </c>
      <c r="C3883" s="728" t="s">
        <v>2687</v>
      </c>
      <c r="D3883" s="811" t="s">
        <v>5089</v>
      </c>
      <c r="E3883" s="812" t="s">
        <v>2713</v>
      </c>
      <c r="F3883" s="728" t="s">
        <v>2678</v>
      </c>
      <c r="G3883" s="728" t="s">
        <v>2800</v>
      </c>
      <c r="H3883" s="728" t="s">
        <v>661</v>
      </c>
      <c r="I3883" s="728" t="s">
        <v>2366</v>
      </c>
      <c r="J3883" s="728" t="s">
        <v>759</v>
      </c>
      <c r="K3883" s="728" t="s">
        <v>2187</v>
      </c>
      <c r="L3883" s="729">
        <v>42.57</v>
      </c>
      <c r="M3883" s="729">
        <v>42.57</v>
      </c>
      <c r="N3883" s="728">
        <v>1</v>
      </c>
      <c r="O3883" s="813">
        <v>0.5</v>
      </c>
      <c r="P3883" s="729">
        <v>42.57</v>
      </c>
      <c r="Q3883" s="746">
        <v>1</v>
      </c>
      <c r="R3883" s="728">
        <v>1</v>
      </c>
      <c r="S3883" s="746">
        <v>1</v>
      </c>
      <c r="T3883" s="813">
        <v>0.5</v>
      </c>
      <c r="U3883" s="769">
        <v>1</v>
      </c>
    </row>
    <row r="3884" spans="1:21" ht="14.4" customHeight="1" x14ac:dyDescent="0.3">
      <c r="A3884" s="727">
        <v>32</v>
      </c>
      <c r="B3884" s="728" t="s">
        <v>2677</v>
      </c>
      <c r="C3884" s="728" t="s">
        <v>2687</v>
      </c>
      <c r="D3884" s="811" t="s">
        <v>5089</v>
      </c>
      <c r="E3884" s="812" t="s">
        <v>2713</v>
      </c>
      <c r="F3884" s="728" t="s">
        <v>2678</v>
      </c>
      <c r="G3884" s="728" t="s">
        <v>3460</v>
      </c>
      <c r="H3884" s="728" t="s">
        <v>568</v>
      </c>
      <c r="I3884" s="728" t="s">
        <v>3466</v>
      </c>
      <c r="J3884" s="728" t="s">
        <v>3462</v>
      </c>
      <c r="K3884" s="728" t="s">
        <v>3467</v>
      </c>
      <c r="L3884" s="729">
        <v>1437.8</v>
      </c>
      <c r="M3884" s="729">
        <v>4313.3999999999996</v>
      </c>
      <c r="N3884" s="728">
        <v>3</v>
      </c>
      <c r="O3884" s="813">
        <v>1</v>
      </c>
      <c r="P3884" s="729">
        <v>4313.3999999999996</v>
      </c>
      <c r="Q3884" s="746">
        <v>1</v>
      </c>
      <c r="R3884" s="728">
        <v>3</v>
      </c>
      <c r="S3884" s="746">
        <v>1</v>
      </c>
      <c r="T3884" s="813">
        <v>1</v>
      </c>
      <c r="U3884" s="769">
        <v>1</v>
      </c>
    </row>
    <row r="3885" spans="1:21" ht="14.4" customHeight="1" x14ac:dyDescent="0.3">
      <c r="A3885" s="727">
        <v>32</v>
      </c>
      <c r="B3885" s="728" t="s">
        <v>2677</v>
      </c>
      <c r="C3885" s="728" t="s">
        <v>2687</v>
      </c>
      <c r="D3885" s="811" t="s">
        <v>5089</v>
      </c>
      <c r="E3885" s="812" t="s">
        <v>2713</v>
      </c>
      <c r="F3885" s="728" t="s">
        <v>2678</v>
      </c>
      <c r="G3885" s="728" t="s">
        <v>2751</v>
      </c>
      <c r="H3885" s="728" t="s">
        <v>661</v>
      </c>
      <c r="I3885" s="728" t="s">
        <v>2260</v>
      </c>
      <c r="J3885" s="728" t="s">
        <v>2261</v>
      </c>
      <c r="K3885" s="728" t="s">
        <v>2262</v>
      </c>
      <c r="L3885" s="729">
        <v>846.47</v>
      </c>
      <c r="M3885" s="729">
        <v>1692.94</v>
      </c>
      <c r="N3885" s="728">
        <v>2</v>
      </c>
      <c r="O3885" s="813">
        <v>2</v>
      </c>
      <c r="P3885" s="729">
        <v>1692.94</v>
      </c>
      <c r="Q3885" s="746">
        <v>1</v>
      </c>
      <c r="R3885" s="728">
        <v>2</v>
      </c>
      <c r="S3885" s="746">
        <v>1</v>
      </c>
      <c r="T3885" s="813">
        <v>2</v>
      </c>
      <c r="U3885" s="769">
        <v>1</v>
      </c>
    </row>
    <row r="3886" spans="1:21" ht="14.4" customHeight="1" x14ac:dyDescent="0.3">
      <c r="A3886" s="727">
        <v>32</v>
      </c>
      <c r="B3886" s="728" t="s">
        <v>2677</v>
      </c>
      <c r="C3886" s="728" t="s">
        <v>2687</v>
      </c>
      <c r="D3886" s="811" t="s">
        <v>5089</v>
      </c>
      <c r="E3886" s="812" t="s">
        <v>2713</v>
      </c>
      <c r="F3886" s="728" t="s">
        <v>2678</v>
      </c>
      <c r="G3886" s="728" t="s">
        <v>2751</v>
      </c>
      <c r="H3886" s="728" t="s">
        <v>661</v>
      </c>
      <c r="I3886" s="728" t="s">
        <v>2260</v>
      </c>
      <c r="J3886" s="728" t="s">
        <v>2261</v>
      </c>
      <c r="K3886" s="728" t="s">
        <v>2262</v>
      </c>
      <c r="L3886" s="729">
        <v>3231.81</v>
      </c>
      <c r="M3886" s="729">
        <v>6463.62</v>
      </c>
      <c r="N3886" s="728">
        <v>2</v>
      </c>
      <c r="O3886" s="813">
        <v>1.5</v>
      </c>
      <c r="P3886" s="729">
        <v>6463.62</v>
      </c>
      <c r="Q3886" s="746">
        <v>1</v>
      </c>
      <c r="R3886" s="728">
        <v>2</v>
      </c>
      <c r="S3886" s="746">
        <v>1</v>
      </c>
      <c r="T3886" s="813">
        <v>1.5</v>
      </c>
      <c r="U3886" s="769">
        <v>1</v>
      </c>
    </row>
    <row r="3887" spans="1:21" ht="14.4" customHeight="1" x14ac:dyDescent="0.3">
      <c r="A3887" s="727">
        <v>32</v>
      </c>
      <c r="B3887" s="728" t="s">
        <v>2677</v>
      </c>
      <c r="C3887" s="728" t="s">
        <v>2687</v>
      </c>
      <c r="D3887" s="811" t="s">
        <v>5089</v>
      </c>
      <c r="E3887" s="812" t="s">
        <v>2713</v>
      </c>
      <c r="F3887" s="728" t="s">
        <v>2678</v>
      </c>
      <c r="G3887" s="728" t="s">
        <v>2729</v>
      </c>
      <c r="H3887" s="728" t="s">
        <v>568</v>
      </c>
      <c r="I3887" s="728" t="s">
        <v>2730</v>
      </c>
      <c r="J3887" s="728" t="s">
        <v>2731</v>
      </c>
      <c r="K3887" s="728" t="s">
        <v>2732</v>
      </c>
      <c r="L3887" s="729">
        <v>88.76</v>
      </c>
      <c r="M3887" s="729">
        <v>88.76</v>
      </c>
      <c r="N3887" s="728">
        <v>1</v>
      </c>
      <c r="O3887" s="813">
        <v>0.5</v>
      </c>
      <c r="P3887" s="729">
        <v>88.76</v>
      </c>
      <c r="Q3887" s="746">
        <v>1</v>
      </c>
      <c r="R3887" s="728">
        <v>1</v>
      </c>
      <c r="S3887" s="746">
        <v>1</v>
      </c>
      <c r="T3887" s="813">
        <v>0.5</v>
      </c>
      <c r="U3887" s="769">
        <v>1</v>
      </c>
    </row>
    <row r="3888" spans="1:21" ht="14.4" customHeight="1" x14ac:dyDescent="0.3">
      <c r="A3888" s="727">
        <v>32</v>
      </c>
      <c r="B3888" s="728" t="s">
        <v>2677</v>
      </c>
      <c r="C3888" s="728" t="s">
        <v>2687</v>
      </c>
      <c r="D3888" s="811" t="s">
        <v>5089</v>
      </c>
      <c r="E3888" s="812" t="s">
        <v>2713</v>
      </c>
      <c r="F3888" s="728" t="s">
        <v>2678</v>
      </c>
      <c r="G3888" s="728" t="s">
        <v>2972</v>
      </c>
      <c r="H3888" s="728" t="s">
        <v>568</v>
      </c>
      <c r="I3888" s="728" t="s">
        <v>3074</v>
      </c>
      <c r="J3888" s="728" t="s">
        <v>1065</v>
      </c>
      <c r="K3888" s="728" t="s">
        <v>2975</v>
      </c>
      <c r="L3888" s="729">
        <v>0</v>
      </c>
      <c r="M3888" s="729">
        <v>0</v>
      </c>
      <c r="N3888" s="728">
        <v>1</v>
      </c>
      <c r="O3888" s="813">
        <v>0.5</v>
      </c>
      <c r="P3888" s="729">
        <v>0</v>
      </c>
      <c r="Q3888" s="746"/>
      <c r="R3888" s="728">
        <v>1</v>
      </c>
      <c r="S3888" s="746">
        <v>1</v>
      </c>
      <c r="T3888" s="813">
        <v>0.5</v>
      </c>
      <c r="U3888" s="769">
        <v>1</v>
      </c>
    </row>
    <row r="3889" spans="1:21" ht="14.4" customHeight="1" x14ac:dyDescent="0.3">
      <c r="A3889" s="727">
        <v>32</v>
      </c>
      <c r="B3889" s="728" t="s">
        <v>2677</v>
      </c>
      <c r="C3889" s="728" t="s">
        <v>2687</v>
      </c>
      <c r="D3889" s="811" t="s">
        <v>5089</v>
      </c>
      <c r="E3889" s="812" t="s">
        <v>2713</v>
      </c>
      <c r="F3889" s="728" t="s">
        <v>2678</v>
      </c>
      <c r="G3889" s="728" t="s">
        <v>2972</v>
      </c>
      <c r="H3889" s="728" t="s">
        <v>568</v>
      </c>
      <c r="I3889" s="728" t="s">
        <v>2973</v>
      </c>
      <c r="J3889" s="728" t="s">
        <v>2974</v>
      </c>
      <c r="K3889" s="728" t="s">
        <v>2975</v>
      </c>
      <c r="L3889" s="729">
        <v>0</v>
      </c>
      <c r="M3889" s="729">
        <v>0</v>
      </c>
      <c r="N3889" s="728">
        <v>1</v>
      </c>
      <c r="O3889" s="813">
        <v>1</v>
      </c>
      <c r="P3889" s="729">
        <v>0</v>
      </c>
      <c r="Q3889" s="746"/>
      <c r="R3889" s="728">
        <v>1</v>
      </c>
      <c r="S3889" s="746">
        <v>1</v>
      </c>
      <c r="T3889" s="813">
        <v>1</v>
      </c>
      <c r="U3889" s="769">
        <v>1</v>
      </c>
    </row>
    <row r="3890" spans="1:21" ht="14.4" customHeight="1" x14ac:dyDescent="0.3">
      <c r="A3890" s="727">
        <v>32</v>
      </c>
      <c r="B3890" s="728" t="s">
        <v>2677</v>
      </c>
      <c r="C3890" s="728" t="s">
        <v>2687</v>
      </c>
      <c r="D3890" s="811" t="s">
        <v>5089</v>
      </c>
      <c r="E3890" s="812" t="s">
        <v>2713</v>
      </c>
      <c r="F3890" s="728" t="s">
        <v>2678</v>
      </c>
      <c r="G3890" s="728" t="s">
        <v>2768</v>
      </c>
      <c r="H3890" s="728" t="s">
        <v>568</v>
      </c>
      <c r="I3890" s="728" t="s">
        <v>2837</v>
      </c>
      <c r="J3890" s="728" t="s">
        <v>934</v>
      </c>
      <c r="K3890" s="728" t="s">
        <v>2770</v>
      </c>
      <c r="L3890" s="729">
        <v>32.25</v>
      </c>
      <c r="M3890" s="729">
        <v>32.25</v>
      </c>
      <c r="N3890" s="728">
        <v>1</v>
      </c>
      <c r="O3890" s="813">
        <v>0.5</v>
      </c>
      <c r="P3890" s="729">
        <v>32.25</v>
      </c>
      <c r="Q3890" s="746">
        <v>1</v>
      </c>
      <c r="R3890" s="728">
        <v>1</v>
      </c>
      <c r="S3890" s="746">
        <v>1</v>
      </c>
      <c r="T3890" s="813">
        <v>0.5</v>
      </c>
      <c r="U3890" s="769">
        <v>1</v>
      </c>
    </row>
    <row r="3891" spans="1:21" ht="14.4" customHeight="1" x14ac:dyDescent="0.3">
      <c r="A3891" s="727">
        <v>32</v>
      </c>
      <c r="B3891" s="728" t="s">
        <v>2677</v>
      </c>
      <c r="C3891" s="728" t="s">
        <v>2687</v>
      </c>
      <c r="D3891" s="811" t="s">
        <v>5089</v>
      </c>
      <c r="E3891" s="812" t="s">
        <v>2713</v>
      </c>
      <c r="F3891" s="728" t="s">
        <v>2678</v>
      </c>
      <c r="G3891" s="728" t="s">
        <v>2768</v>
      </c>
      <c r="H3891" s="728" t="s">
        <v>568</v>
      </c>
      <c r="I3891" s="728" t="s">
        <v>2838</v>
      </c>
      <c r="J3891" s="728" t="s">
        <v>934</v>
      </c>
      <c r="K3891" s="728" t="s">
        <v>2839</v>
      </c>
      <c r="L3891" s="729">
        <v>185.26</v>
      </c>
      <c r="M3891" s="729">
        <v>185.26</v>
      </c>
      <c r="N3891" s="728">
        <v>1</v>
      </c>
      <c r="O3891" s="813">
        <v>0.5</v>
      </c>
      <c r="P3891" s="729">
        <v>185.26</v>
      </c>
      <c r="Q3891" s="746">
        <v>1</v>
      </c>
      <c r="R3891" s="728">
        <v>1</v>
      </c>
      <c r="S3891" s="746">
        <v>1</v>
      </c>
      <c r="T3891" s="813">
        <v>0.5</v>
      </c>
      <c r="U3891" s="769">
        <v>1</v>
      </c>
    </row>
    <row r="3892" spans="1:21" ht="14.4" customHeight="1" x14ac:dyDescent="0.3">
      <c r="A3892" s="727">
        <v>32</v>
      </c>
      <c r="B3892" s="728" t="s">
        <v>2677</v>
      </c>
      <c r="C3892" s="728" t="s">
        <v>2687</v>
      </c>
      <c r="D3892" s="811" t="s">
        <v>5089</v>
      </c>
      <c r="E3892" s="812" t="s">
        <v>2713</v>
      </c>
      <c r="F3892" s="728" t="s">
        <v>2678</v>
      </c>
      <c r="G3892" s="728" t="s">
        <v>2777</v>
      </c>
      <c r="H3892" s="728" t="s">
        <v>568</v>
      </c>
      <c r="I3892" s="728" t="s">
        <v>2869</v>
      </c>
      <c r="J3892" s="728" t="s">
        <v>722</v>
      </c>
      <c r="K3892" s="728" t="s">
        <v>2870</v>
      </c>
      <c r="L3892" s="729">
        <v>42.54</v>
      </c>
      <c r="M3892" s="729">
        <v>85.08</v>
      </c>
      <c r="N3892" s="728">
        <v>2</v>
      </c>
      <c r="O3892" s="813">
        <v>0.5</v>
      </c>
      <c r="P3892" s="729">
        <v>85.08</v>
      </c>
      <c r="Q3892" s="746">
        <v>1</v>
      </c>
      <c r="R3892" s="728">
        <v>2</v>
      </c>
      <c r="S3892" s="746">
        <v>1</v>
      </c>
      <c r="T3892" s="813">
        <v>0.5</v>
      </c>
      <c r="U3892" s="769">
        <v>1</v>
      </c>
    </row>
    <row r="3893" spans="1:21" ht="14.4" customHeight="1" x14ac:dyDescent="0.3">
      <c r="A3893" s="727">
        <v>32</v>
      </c>
      <c r="B3893" s="728" t="s">
        <v>2677</v>
      </c>
      <c r="C3893" s="728" t="s">
        <v>2687</v>
      </c>
      <c r="D3893" s="811" t="s">
        <v>5089</v>
      </c>
      <c r="E3893" s="812" t="s">
        <v>2713</v>
      </c>
      <c r="F3893" s="728" t="s">
        <v>2678</v>
      </c>
      <c r="G3893" s="728" t="s">
        <v>2777</v>
      </c>
      <c r="H3893" s="728" t="s">
        <v>568</v>
      </c>
      <c r="I3893" s="728" t="s">
        <v>2778</v>
      </c>
      <c r="J3893" s="728" t="s">
        <v>1431</v>
      </c>
      <c r="K3893" s="728" t="s">
        <v>2779</v>
      </c>
      <c r="L3893" s="729">
        <v>66.88</v>
      </c>
      <c r="M3893" s="729">
        <v>66.88</v>
      </c>
      <c r="N3893" s="728">
        <v>1</v>
      </c>
      <c r="O3893" s="813">
        <v>0.5</v>
      </c>
      <c r="P3893" s="729">
        <v>66.88</v>
      </c>
      <c r="Q3893" s="746">
        <v>1</v>
      </c>
      <c r="R3893" s="728">
        <v>1</v>
      </c>
      <c r="S3893" s="746">
        <v>1</v>
      </c>
      <c r="T3893" s="813">
        <v>0.5</v>
      </c>
      <c r="U3893" s="769">
        <v>1</v>
      </c>
    </row>
    <row r="3894" spans="1:21" ht="14.4" customHeight="1" x14ac:dyDescent="0.3">
      <c r="A3894" s="727">
        <v>32</v>
      </c>
      <c r="B3894" s="728" t="s">
        <v>2677</v>
      </c>
      <c r="C3894" s="728" t="s">
        <v>2687</v>
      </c>
      <c r="D3894" s="811" t="s">
        <v>5089</v>
      </c>
      <c r="E3894" s="812" t="s">
        <v>2713</v>
      </c>
      <c r="F3894" s="728" t="s">
        <v>2678</v>
      </c>
      <c r="G3894" s="728" t="s">
        <v>2777</v>
      </c>
      <c r="H3894" s="728" t="s">
        <v>568</v>
      </c>
      <c r="I3894" s="728" t="s">
        <v>2871</v>
      </c>
      <c r="J3894" s="728" t="s">
        <v>722</v>
      </c>
      <c r="K3894" s="728" t="s">
        <v>2872</v>
      </c>
      <c r="L3894" s="729">
        <v>59.56</v>
      </c>
      <c r="M3894" s="729">
        <v>178.68</v>
      </c>
      <c r="N3894" s="728">
        <v>3</v>
      </c>
      <c r="O3894" s="813">
        <v>1.5</v>
      </c>
      <c r="P3894" s="729">
        <v>178.68</v>
      </c>
      <c r="Q3894" s="746">
        <v>1</v>
      </c>
      <c r="R3894" s="728">
        <v>3</v>
      </c>
      <c r="S3894" s="746">
        <v>1</v>
      </c>
      <c r="T3894" s="813">
        <v>1.5</v>
      </c>
      <c r="U3894" s="769">
        <v>1</v>
      </c>
    </row>
    <row r="3895" spans="1:21" ht="14.4" customHeight="1" x14ac:dyDescent="0.3">
      <c r="A3895" s="727">
        <v>32</v>
      </c>
      <c r="B3895" s="728" t="s">
        <v>2677</v>
      </c>
      <c r="C3895" s="728" t="s">
        <v>2687</v>
      </c>
      <c r="D3895" s="811" t="s">
        <v>5089</v>
      </c>
      <c r="E3895" s="812" t="s">
        <v>2713</v>
      </c>
      <c r="F3895" s="728" t="s">
        <v>2678</v>
      </c>
      <c r="G3895" s="728" t="s">
        <v>2784</v>
      </c>
      <c r="H3895" s="728" t="s">
        <v>568</v>
      </c>
      <c r="I3895" s="728" t="s">
        <v>2273</v>
      </c>
      <c r="J3895" s="728" t="s">
        <v>2272</v>
      </c>
      <c r="K3895" s="728" t="s">
        <v>2274</v>
      </c>
      <c r="L3895" s="729">
        <v>1427.23</v>
      </c>
      <c r="M3895" s="729">
        <v>5708.92</v>
      </c>
      <c r="N3895" s="728">
        <v>4</v>
      </c>
      <c r="O3895" s="813">
        <v>2</v>
      </c>
      <c r="P3895" s="729">
        <v>5708.92</v>
      </c>
      <c r="Q3895" s="746">
        <v>1</v>
      </c>
      <c r="R3895" s="728">
        <v>4</v>
      </c>
      <c r="S3895" s="746">
        <v>1</v>
      </c>
      <c r="T3895" s="813">
        <v>2</v>
      </c>
      <c r="U3895" s="769">
        <v>1</v>
      </c>
    </row>
    <row r="3896" spans="1:21" ht="14.4" customHeight="1" x14ac:dyDescent="0.3">
      <c r="A3896" s="727">
        <v>32</v>
      </c>
      <c r="B3896" s="728" t="s">
        <v>2677</v>
      </c>
      <c r="C3896" s="728" t="s">
        <v>2687</v>
      </c>
      <c r="D3896" s="811" t="s">
        <v>5089</v>
      </c>
      <c r="E3896" s="812" t="s">
        <v>2713</v>
      </c>
      <c r="F3896" s="728" t="s">
        <v>2678</v>
      </c>
      <c r="G3896" s="728" t="s">
        <v>2784</v>
      </c>
      <c r="H3896" s="728" t="s">
        <v>661</v>
      </c>
      <c r="I3896" s="728" t="s">
        <v>2595</v>
      </c>
      <c r="J3896" s="728" t="s">
        <v>2596</v>
      </c>
      <c r="K3896" s="728" t="s">
        <v>2274</v>
      </c>
      <c r="L3896" s="729">
        <v>902.57</v>
      </c>
      <c r="M3896" s="729">
        <v>902.57</v>
      </c>
      <c r="N3896" s="728">
        <v>1</v>
      </c>
      <c r="O3896" s="813">
        <v>0.5</v>
      </c>
      <c r="P3896" s="729">
        <v>902.57</v>
      </c>
      <c r="Q3896" s="746">
        <v>1</v>
      </c>
      <c r="R3896" s="728">
        <v>1</v>
      </c>
      <c r="S3896" s="746">
        <v>1</v>
      </c>
      <c r="T3896" s="813">
        <v>0.5</v>
      </c>
      <c r="U3896" s="769">
        <v>1</v>
      </c>
    </row>
    <row r="3897" spans="1:21" ht="14.4" customHeight="1" x14ac:dyDescent="0.3">
      <c r="A3897" s="727">
        <v>32</v>
      </c>
      <c r="B3897" s="728" t="s">
        <v>2677</v>
      </c>
      <c r="C3897" s="728" t="s">
        <v>2687</v>
      </c>
      <c r="D3897" s="811" t="s">
        <v>5089</v>
      </c>
      <c r="E3897" s="812" t="s">
        <v>2713</v>
      </c>
      <c r="F3897" s="728" t="s">
        <v>2678</v>
      </c>
      <c r="G3897" s="728" t="s">
        <v>2876</v>
      </c>
      <c r="H3897" s="728" t="s">
        <v>661</v>
      </c>
      <c r="I3897" s="728" t="s">
        <v>2442</v>
      </c>
      <c r="J3897" s="728" t="s">
        <v>2443</v>
      </c>
      <c r="K3897" s="728" t="s">
        <v>2444</v>
      </c>
      <c r="L3897" s="729">
        <v>10325.280000000001</v>
      </c>
      <c r="M3897" s="729">
        <v>20650.560000000001</v>
      </c>
      <c r="N3897" s="728">
        <v>2</v>
      </c>
      <c r="O3897" s="813">
        <v>0.5</v>
      </c>
      <c r="P3897" s="729">
        <v>20650.560000000001</v>
      </c>
      <c r="Q3897" s="746">
        <v>1</v>
      </c>
      <c r="R3897" s="728">
        <v>2</v>
      </c>
      <c r="S3897" s="746">
        <v>1</v>
      </c>
      <c r="T3897" s="813">
        <v>0.5</v>
      </c>
      <c r="U3897" s="769">
        <v>1</v>
      </c>
    </row>
    <row r="3898" spans="1:21" ht="14.4" customHeight="1" x14ac:dyDescent="0.3">
      <c r="A3898" s="727">
        <v>32</v>
      </c>
      <c r="B3898" s="728" t="s">
        <v>2677</v>
      </c>
      <c r="C3898" s="728" t="s">
        <v>2687</v>
      </c>
      <c r="D3898" s="811" t="s">
        <v>5089</v>
      </c>
      <c r="E3898" s="812" t="s">
        <v>2718</v>
      </c>
      <c r="F3898" s="728" t="s">
        <v>2678</v>
      </c>
      <c r="G3898" s="728" t="s">
        <v>2788</v>
      </c>
      <c r="H3898" s="728" t="s">
        <v>568</v>
      </c>
      <c r="I3898" s="728" t="s">
        <v>4827</v>
      </c>
      <c r="J3898" s="728" t="s">
        <v>670</v>
      </c>
      <c r="K3898" s="728" t="s">
        <v>2408</v>
      </c>
      <c r="L3898" s="729">
        <v>62.18</v>
      </c>
      <c r="M3898" s="729">
        <v>62.18</v>
      </c>
      <c r="N3898" s="728">
        <v>1</v>
      </c>
      <c r="O3898" s="813">
        <v>0.5</v>
      </c>
      <c r="P3898" s="729">
        <v>62.18</v>
      </c>
      <c r="Q3898" s="746">
        <v>1</v>
      </c>
      <c r="R3898" s="728">
        <v>1</v>
      </c>
      <c r="S3898" s="746">
        <v>1</v>
      </c>
      <c r="T3898" s="813">
        <v>0.5</v>
      </c>
      <c r="U3898" s="769">
        <v>1</v>
      </c>
    </row>
    <row r="3899" spans="1:21" ht="14.4" customHeight="1" x14ac:dyDescent="0.3">
      <c r="A3899" s="727">
        <v>32</v>
      </c>
      <c r="B3899" s="728" t="s">
        <v>2677</v>
      </c>
      <c r="C3899" s="728" t="s">
        <v>2687</v>
      </c>
      <c r="D3899" s="811" t="s">
        <v>5089</v>
      </c>
      <c r="E3899" s="812" t="s">
        <v>2718</v>
      </c>
      <c r="F3899" s="728" t="s">
        <v>2678</v>
      </c>
      <c r="G3899" s="728" t="s">
        <v>2750</v>
      </c>
      <c r="H3899" s="728" t="s">
        <v>661</v>
      </c>
      <c r="I3899" s="728" t="s">
        <v>2405</v>
      </c>
      <c r="J3899" s="728" t="s">
        <v>1315</v>
      </c>
      <c r="K3899" s="728" t="s">
        <v>2187</v>
      </c>
      <c r="L3899" s="729">
        <v>69.16</v>
      </c>
      <c r="M3899" s="729">
        <v>69.16</v>
      </c>
      <c r="N3899" s="728">
        <v>1</v>
      </c>
      <c r="O3899" s="813">
        <v>1</v>
      </c>
      <c r="P3899" s="729">
        <v>69.16</v>
      </c>
      <c r="Q3899" s="746">
        <v>1</v>
      </c>
      <c r="R3899" s="728">
        <v>1</v>
      </c>
      <c r="S3899" s="746">
        <v>1</v>
      </c>
      <c r="T3899" s="813">
        <v>1</v>
      </c>
      <c r="U3899" s="769">
        <v>1</v>
      </c>
    </row>
    <row r="3900" spans="1:21" ht="14.4" customHeight="1" x14ac:dyDescent="0.3">
      <c r="A3900" s="727">
        <v>32</v>
      </c>
      <c r="B3900" s="728" t="s">
        <v>2677</v>
      </c>
      <c r="C3900" s="728" t="s">
        <v>2687</v>
      </c>
      <c r="D3900" s="811" t="s">
        <v>5089</v>
      </c>
      <c r="E3900" s="812" t="s">
        <v>2718</v>
      </c>
      <c r="F3900" s="728" t="s">
        <v>2678</v>
      </c>
      <c r="G3900" s="728" t="s">
        <v>3460</v>
      </c>
      <c r="H3900" s="728" t="s">
        <v>568</v>
      </c>
      <c r="I3900" s="728" t="s">
        <v>3466</v>
      </c>
      <c r="J3900" s="728" t="s">
        <v>3462</v>
      </c>
      <c r="K3900" s="728" t="s">
        <v>3467</v>
      </c>
      <c r="L3900" s="729">
        <v>1437.8</v>
      </c>
      <c r="M3900" s="729">
        <v>2875.6</v>
      </c>
      <c r="N3900" s="728">
        <v>2</v>
      </c>
      <c r="O3900" s="813">
        <v>0.5</v>
      </c>
      <c r="P3900" s="729">
        <v>2875.6</v>
      </c>
      <c r="Q3900" s="746">
        <v>1</v>
      </c>
      <c r="R3900" s="728">
        <v>2</v>
      </c>
      <c r="S3900" s="746">
        <v>1</v>
      </c>
      <c r="T3900" s="813">
        <v>0.5</v>
      </c>
      <c r="U3900" s="769">
        <v>1</v>
      </c>
    </row>
    <row r="3901" spans="1:21" ht="14.4" customHeight="1" x14ac:dyDescent="0.3">
      <c r="A3901" s="727">
        <v>32</v>
      </c>
      <c r="B3901" s="728" t="s">
        <v>2677</v>
      </c>
      <c r="C3901" s="728" t="s">
        <v>2687</v>
      </c>
      <c r="D3901" s="811" t="s">
        <v>5089</v>
      </c>
      <c r="E3901" s="812" t="s">
        <v>2718</v>
      </c>
      <c r="F3901" s="728" t="s">
        <v>2678</v>
      </c>
      <c r="G3901" s="728" t="s">
        <v>2802</v>
      </c>
      <c r="H3901" s="728" t="s">
        <v>568</v>
      </c>
      <c r="I3901" s="728" t="s">
        <v>5085</v>
      </c>
      <c r="J3901" s="728" t="s">
        <v>805</v>
      </c>
      <c r="K3901" s="728" t="s">
        <v>3198</v>
      </c>
      <c r="L3901" s="729">
        <v>91.11</v>
      </c>
      <c r="M3901" s="729">
        <v>91.11</v>
      </c>
      <c r="N3901" s="728">
        <v>1</v>
      </c>
      <c r="O3901" s="813">
        <v>0.5</v>
      </c>
      <c r="P3901" s="729">
        <v>91.11</v>
      </c>
      <c r="Q3901" s="746">
        <v>1</v>
      </c>
      <c r="R3901" s="728">
        <v>1</v>
      </c>
      <c r="S3901" s="746">
        <v>1</v>
      </c>
      <c r="T3901" s="813">
        <v>0.5</v>
      </c>
      <c r="U3901" s="769">
        <v>1</v>
      </c>
    </row>
    <row r="3902" spans="1:21" ht="14.4" customHeight="1" x14ac:dyDescent="0.3">
      <c r="A3902" s="727">
        <v>32</v>
      </c>
      <c r="B3902" s="728" t="s">
        <v>2677</v>
      </c>
      <c r="C3902" s="728" t="s">
        <v>2687</v>
      </c>
      <c r="D3902" s="811" t="s">
        <v>5089</v>
      </c>
      <c r="E3902" s="812" t="s">
        <v>2718</v>
      </c>
      <c r="F3902" s="728" t="s">
        <v>2678</v>
      </c>
      <c r="G3902" s="728" t="s">
        <v>2751</v>
      </c>
      <c r="H3902" s="728" t="s">
        <v>661</v>
      </c>
      <c r="I3902" s="728" t="s">
        <v>2260</v>
      </c>
      <c r="J3902" s="728" t="s">
        <v>2261</v>
      </c>
      <c r="K3902" s="728" t="s">
        <v>2262</v>
      </c>
      <c r="L3902" s="729">
        <v>3231.81</v>
      </c>
      <c r="M3902" s="729">
        <v>3231.81</v>
      </c>
      <c r="N3902" s="728">
        <v>1</v>
      </c>
      <c r="O3902" s="813">
        <v>1</v>
      </c>
      <c r="P3902" s="729">
        <v>3231.81</v>
      </c>
      <c r="Q3902" s="746">
        <v>1</v>
      </c>
      <c r="R3902" s="728">
        <v>1</v>
      </c>
      <c r="S3902" s="746">
        <v>1</v>
      </c>
      <c r="T3902" s="813">
        <v>1</v>
      </c>
      <c r="U3902" s="769">
        <v>1</v>
      </c>
    </row>
    <row r="3903" spans="1:21" ht="14.4" customHeight="1" x14ac:dyDescent="0.3">
      <c r="A3903" s="727">
        <v>32</v>
      </c>
      <c r="B3903" s="728" t="s">
        <v>2677</v>
      </c>
      <c r="C3903" s="728" t="s">
        <v>2687</v>
      </c>
      <c r="D3903" s="811" t="s">
        <v>5089</v>
      </c>
      <c r="E3903" s="812" t="s">
        <v>2718</v>
      </c>
      <c r="F3903" s="728" t="s">
        <v>2678</v>
      </c>
      <c r="G3903" s="728" t="s">
        <v>2729</v>
      </c>
      <c r="H3903" s="728" t="s">
        <v>568</v>
      </c>
      <c r="I3903" s="728" t="s">
        <v>2730</v>
      </c>
      <c r="J3903" s="728" t="s">
        <v>2731</v>
      </c>
      <c r="K3903" s="728" t="s">
        <v>2732</v>
      </c>
      <c r="L3903" s="729">
        <v>88.76</v>
      </c>
      <c r="M3903" s="729">
        <v>177.52</v>
      </c>
      <c r="N3903" s="728">
        <v>2</v>
      </c>
      <c r="O3903" s="813">
        <v>1</v>
      </c>
      <c r="P3903" s="729">
        <v>177.52</v>
      </c>
      <c r="Q3903" s="746">
        <v>1</v>
      </c>
      <c r="R3903" s="728">
        <v>2</v>
      </c>
      <c r="S3903" s="746">
        <v>1</v>
      </c>
      <c r="T3903" s="813">
        <v>1</v>
      </c>
      <c r="U3903" s="769">
        <v>1</v>
      </c>
    </row>
    <row r="3904" spans="1:21" ht="14.4" customHeight="1" x14ac:dyDescent="0.3">
      <c r="A3904" s="727">
        <v>32</v>
      </c>
      <c r="B3904" s="728" t="s">
        <v>2677</v>
      </c>
      <c r="C3904" s="728" t="s">
        <v>2687</v>
      </c>
      <c r="D3904" s="811" t="s">
        <v>5089</v>
      </c>
      <c r="E3904" s="812" t="s">
        <v>2718</v>
      </c>
      <c r="F3904" s="728" t="s">
        <v>2678</v>
      </c>
      <c r="G3904" s="728" t="s">
        <v>2972</v>
      </c>
      <c r="H3904" s="728" t="s">
        <v>568</v>
      </c>
      <c r="I3904" s="728" t="s">
        <v>2973</v>
      </c>
      <c r="J3904" s="728" t="s">
        <v>2974</v>
      </c>
      <c r="K3904" s="728" t="s">
        <v>2975</v>
      </c>
      <c r="L3904" s="729">
        <v>0</v>
      </c>
      <c r="M3904" s="729">
        <v>0</v>
      </c>
      <c r="N3904" s="728">
        <v>2</v>
      </c>
      <c r="O3904" s="813">
        <v>1</v>
      </c>
      <c r="P3904" s="729">
        <v>0</v>
      </c>
      <c r="Q3904" s="746"/>
      <c r="R3904" s="728">
        <v>2</v>
      </c>
      <c r="S3904" s="746">
        <v>1</v>
      </c>
      <c r="T3904" s="813">
        <v>1</v>
      </c>
      <c r="U3904" s="769">
        <v>1</v>
      </c>
    </row>
    <row r="3905" spans="1:21" ht="14.4" customHeight="1" x14ac:dyDescent="0.3">
      <c r="A3905" s="727">
        <v>32</v>
      </c>
      <c r="B3905" s="728" t="s">
        <v>2677</v>
      </c>
      <c r="C3905" s="728" t="s">
        <v>2687</v>
      </c>
      <c r="D3905" s="811" t="s">
        <v>5089</v>
      </c>
      <c r="E3905" s="812" t="s">
        <v>2718</v>
      </c>
      <c r="F3905" s="728" t="s">
        <v>2678</v>
      </c>
      <c r="G3905" s="728" t="s">
        <v>2762</v>
      </c>
      <c r="H3905" s="728" t="s">
        <v>661</v>
      </c>
      <c r="I3905" s="728" t="s">
        <v>2765</v>
      </c>
      <c r="J3905" s="728" t="s">
        <v>895</v>
      </c>
      <c r="K3905" s="728" t="s">
        <v>2139</v>
      </c>
      <c r="L3905" s="729">
        <v>736.33</v>
      </c>
      <c r="M3905" s="729">
        <v>736.33</v>
      </c>
      <c r="N3905" s="728">
        <v>1</v>
      </c>
      <c r="O3905" s="813">
        <v>0.5</v>
      </c>
      <c r="P3905" s="729">
        <v>736.33</v>
      </c>
      <c r="Q3905" s="746">
        <v>1</v>
      </c>
      <c r="R3905" s="728">
        <v>1</v>
      </c>
      <c r="S3905" s="746">
        <v>1</v>
      </c>
      <c r="T3905" s="813">
        <v>0.5</v>
      </c>
      <c r="U3905" s="769">
        <v>1</v>
      </c>
    </row>
    <row r="3906" spans="1:21" ht="14.4" customHeight="1" x14ac:dyDescent="0.3">
      <c r="A3906" s="727">
        <v>32</v>
      </c>
      <c r="B3906" s="728" t="s">
        <v>2677</v>
      </c>
      <c r="C3906" s="728" t="s">
        <v>2687</v>
      </c>
      <c r="D3906" s="811" t="s">
        <v>5089</v>
      </c>
      <c r="E3906" s="812" t="s">
        <v>2718</v>
      </c>
      <c r="F3906" s="728" t="s">
        <v>2678</v>
      </c>
      <c r="G3906" s="728" t="s">
        <v>2762</v>
      </c>
      <c r="H3906" s="728" t="s">
        <v>661</v>
      </c>
      <c r="I3906" s="728" t="s">
        <v>2479</v>
      </c>
      <c r="J3906" s="728" t="s">
        <v>901</v>
      </c>
      <c r="K3906" s="728" t="s">
        <v>3015</v>
      </c>
      <c r="L3906" s="729">
        <v>1847.49</v>
      </c>
      <c r="M3906" s="729">
        <v>1847.49</v>
      </c>
      <c r="N3906" s="728">
        <v>1</v>
      </c>
      <c r="O3906" s="813">
        <v>0.5</v>
      </c>
      <c r="P3906" s="729">
        <v>1847.49</v>
      </c>
      <c r="Q3906" s="746">
        <v>1</v>
      </c>
      <c r="R3906" s="728">
        <v>1</v>
      </c>
      <c r="S3906" s="746">
        <v>1</v>
      </c>
      <c r="T3906" s="813">
        <v>0.5</v>
      </c>
      <c r="U3906" s="769">
        <v>1</v>
      </c>
    </row>
    <row r="3907" spans="1:21" ht="14.4" customHeight="1" x14ac:dyDescent="0.3">
      <c r="A3907" s="727">
        <v>32</v>
      </c>
      <c r="B3907" s="728" t="s">
        <v>2677</v>
      </c>
      <c r="C3907" s="728" t="s">
        <v>2687</v>
      </c>
      <c r="D3907" s="811" t="s">
        <v>5089</v>
      </c>
      <c r="E3907" s="812" t="s">
        <v>2718</v>
      </c>
      <c r="F3907" s="728" t="s">
        <v>2678</v>
      </c>
      <c r="G3907" s="728" t="s">
        <v>2768</v>
      </c>
      <c r="H3907" s="728" t="s">
        <v>568</v>
      </c>
      <c r="I3907" s="728" t="s">
        <v>2838</v>
      </c>
      <c r="J3907" s="728" t="s">
        <v>934</v>
      </c>
      <c r="K3907" s="728" t="s">
        <v>2839</v>
      </c>
      <c r="L3907" s="729">
        <v>185.26</v>
      </c>
      <c r="M3907" s="729">
        <v>185.26</v>
      </c>
      <c r="N3907" s="728">
        <v>1</v>
      </c>
      <c r="O3907" s="813">
        <v>0.5</v>
      </c>
      <c r="P3907" s="729">
        <v>185.26</v>
      </c>
      <c r="Q3907" s="746">
        <v>1</v>
      </c>
      <c r="R3907" s="728">
        <v>1</v>
      </c>
      <c r="S3907" s="746">
        <v>1</v>
      </c>
      <c r="T3907" s="813">
        <v>0.5</v>
      </c>
      <c r="U3907" s="769">
        <v>1</v>
      </c>
    </row>
    <row r="3908" spans="1:21" ht="14.4" customHeight="1" x14ac:dyDescent="0.3">
      <c r="A3908" s="727">
        <v>32</v>
      </c>
      <c r="B3908" s="728" t="s">
        <v>2677</v>
      </c>
      <c r="C3908" s="728" t="s">
        <v>2687</v>
      </c>
      <c r="D3908" s="811" t="s">
        <v>5089</v>
      </c>
      <c r="E3908" s="812" t="s">
        <v>2718</v>
      </c>
      <c r="F3908" s="728" t="s">
        <v>2678</v>
      </c>
      <c r="G3908" s="728" t="s">
        <v>2852</v>
      </c>
      <c r="H3908" s="728" t="s">
        <v>661</v>
      </c>
      <c r="I3908" s="728" t="s">
        <v>2615</v>
      </c>
      <c r="J3908" s="728" t="s">
        <v>1917</v>
      </c>
      <c r="K3908" s="728" t="s">
        <v>1351</v>
      </c>
      <c r="L3908" s="729">
        <v>127.34</v>
      </c>
      <c r="M3908" s="729">
        <v>254.68</v>
      </c>
      <c r="N3908" s="728">
        <v>2</v>
      </c>
      <c r="O3908" s="813">
        <v>0.5</v>
      </c>
      <c r="P3908" s="729">
        <v>254.68</v>
      </c>
      <c r="Q3908" s="746">
        <v>1</v>
      </c>
      <c r="R3908" s="728">
        <v>2</v>
      </c>
      <c r="S3908" s="746">
        <v>1</v>
      </c>
      <c r="T3908" s="813">
        <v>0.5</v>
      </c>
      <c r="U3908" s="769">
        <v>1</v>
      </c>
    </row>
    <row r="3909" spans="1:21" ht="14.4" customHeight="1" x14ac:dyDescent="0.3">
      <c r="A3909" s="727">
        <v>32</v>
      </c>
      <c r="B3909" s="728" t="s">
        <v>2677</v>
      </c>
      <c r="C3909" s="728" t="s">
        <v>2687</v>
      </c>
      <c r="D3909" s="811" t="s">
        <v>5089</v>
      </c>
      <c r="E3909" s="812" t="s">
        <v>2718</v>
      </c>
      <c r="F3909" s="728" t="s">
        <v>2678</v>
      </c>
      <c r="G3909" s="728" t="s">
        <v>2852</v>
      </c>
      <c r="H3909" s="728" t="s">
        <v>661</v>
      </c>
      <c r="I3909" s="728" t="s">
        <v>2428</v>
      </c>
      <c r="J3909" s="728" t="s">
        <v>1352</v>
      </c>
      <c r="K3909" s="728" t="s">
        <v>1351</v>
      </c>
      <c r="L3909" s="729">
        <v>176.47</v>
      </c>
      <c r="M3909" s="729">
        <v>352.94</v>
      </c>
      <c r="N3909" s="728">
        <v>2</v>
      </c>
      <c r="O3909" s="813">
        <v>0.5</v>
      </c>
      <c r="P3909" s="729">
        <v>352.94</v>
      </c>
      <c r="Q3909" s="746">
        <v>1</v>
      </c>
      <c r="R3909" s="728">
        <v>2</v>
      </c>
      <c r="S3909" s="746">
        <v>1</v>
      </c>
      <c r="T3909" s="813">
        <v>0.5</v>
      </c>
      <c r="U3909" s="769">
        <v>1</v>
      </c>
    </row>
    <row r="3910" spans="1:21" ht="14.4" customHeight="1" x14ac:dyDescent="0.3">
      <c r="A3910" s="727">
        <v>32</v>
      </c>
      <c r="B3910" s="728" t="s">
        <v>2677</v>
      </c>
      <c r="C3910" s="728" t="s">
        <v>2687</v>
      </c>
      <c r="D3910" s="811" t="s">
        <v>5089</v>
      </c>
      <c r="E3910" s="812" t="s">
        <v>2718</v>
      </c>
      <c r="F3910" s="728" t="s">
        <v>2678</v>
      </c>
      <c r="G3910" s="728" t="s">
        <v>2777</v>
      </c>
      <c r="H3910" s="728" t="s">
        <v>568</v>
      </c>
      <c r="I3910" s="728" t="s">
        <v>2778</v>
      </c>
      <c r="J3910" s="728" t="s">
        <v>1431</v>
      </c>
      <c r="K3910" s="728" t="s">
        <v>2779</v>
      </c>
      <c r="L3910" s="729">
        <v>66.88</v>
      </c>
      <c r="M3910" s="729">
        <v>133.76</v>
      </c>
      <c r="N3910" s="728">
        <v>2</v>
      </c>
      <c r="O3910" s="813">
        <v>1</v>
      </c>
      <c r="P3910" s="729">
        <v>133.76</v>
      </c>
      <c r="Q3910" s="746">
        <v>1</v>
      </c>
      <c r="R3910" s="728">
        <v>2</v>
      </c>
      <c r="S3910" s="746">
        <v>1</v>
      </c>
      <c r="T3910" s="813">
        <v>1</v>
      </c>
      <c r="U3910" s="769">
        <v>1</v>
      </c>
    </row>
    <row r="3911" spans="1:21" ht="14.4" customHeight="1" x14ac:dyDescent="0.3">
      <c r="A3911" s="727">
        <v>32</v>
      </c>
      <c r="B3911" s="728" t="s">
        <v>2677</v>
      </c>
      <c r="C3911" s="728" t="s">
        <v>2687</v>
      </c>
      <c r="D3911" s="811" t="s">
        <v>5089</v>
      </c>
      <c r="E3911" s="812" t="s">
        <v>2718</v>
      </c>
      <c r="F3911" s="728" t="s">
        <v>2678</v>
      </c>
      <c r="G3911" s="728" t="s">
        <v>2784</v>
      </c>
      <c r="H3911" s="728" t="s">
        <v>568</v>
      </c>
      <c r="I3911" s="728" t="s">
        <v>2273</v>
      </c>
      <c r="J3911" s="728" t="s">
        <v>2272</v>
      </c>
      <c r="K3911" s="728" t="s">
        <v>2274</v>
      </c>
      <c r="L3911" s="729">
        <v>1427.23</v>
      </c>
      <c r="M3911" s="729">
        <v>4281.6900000000005</v>
      </c>
      <c r="N3911" s="728">
        <v>3</v>
      </c>
      <c r="O3911" s="813">
        <v>1</v>
      </c>
      <c r="P3911" s="729">
        <v>4281.6900000000005</v>
      </c>
      <c r="Q3911" s="746">
        <v>1</v>
      </c>
      <c r="R3911" s="728">
        <v>3</v>
      </c>
      <c r="S3911" s="746">
        <v>1</v>
      </c>
      <c r="T3911" s="813">
        <v>1</v>
      </c>
      <c r="U3911" s="769">
        <v>1</v>
      </c>
    </row>
    <row r="3912" spans="1:21" ht="14.4" customHeight="1" x14ac:dyDescent="0.3">
      <c r="A3912" s="727">
        <v>32</v>
      </c>
      <c r="B3912" s="728" t="s">
        <v>2677</v>
      </c>
      <c r="C3912" s="728" t="s">
        <v>2687</v>
      </c>
      <c r="D3912" s="811" t="s">
        <v>5089</v>
      </c>
      <c r="E3912" s="812" t="s">
        <v>2718</v>
      </c>
      <c r="F3912" s="728" t="s">
        <v>2678</v>
      </c>
      <c r="G3912" s="728" t="s">
        <v>3029</v>
      </c>
      <c r="H3912" s="728" t="s">
        <v>568</v>
      </c>
      <c r="I3912" s="728" t="s">
        <v>3850</v>
      </c>
      <c r="J3912" s="728" t="s">
        <v>3851</v>
      </c>
      <c r="K3912" s="728" t="s">
        <v>3032</v>
      </c>
      <c r="L3912" s="729">
        <v>32709.68</v>
      </c>
      <c r="M3912" s="729">
        <v>32709.68</v>
      </c>
      <c r="N3912" s="728">
        <v>1</v>
      </c>
      <c r="O3912" s="813">
        <v>0.5</v>
      </c>
      <c r="P3912" s="729">
        <v>32709.68</v>
      </c>
      <c r="Q3912" s="746">
        <v>1</v>
      </c>
      <c r="R3912" s="728">
        <v>1</v>
      </c>
      <c r="S3912" s="746">
        <v>1</v>
      </c>
      <c r="T3912" s="813">
        <v>0.5</v>
      </c>
      <c r="U3912" s="769">
        <v>1</v>
      </c>
    </row>
    <row r="3913" spans="1:21" ht="14.4" customHeight="1" x14ac:dyDescent="0.3">
      <c r="A3913" s="727">
        <v>32</v>
      </c>
      <c r="B3913" s="728" t="s">
        <v>2677</v>
      </c>
      <c r="C3913" s="728" t="s">
        <v>2687</v>
      </c>
      <c r="D3913" s="811" t="s">
        <v>5089</v>
      </c>
      <c r="E3913" s="812" t="s">
        <v>2718</v>
      </c>
      <c r="F3913" s="728" t="s">
        <v>2678</v>
      </c>
      <c r="G3913" s="728" t="s">
        <v>3244</v>
      </c>
      <c r="H3913" s="728" t="s">
        <v>568</v>
      </c>
      <c r="I3913" s="728" t="s">
        <v>4916</v>
      </c>
      <c r="J3913" s="728" t="s">
        <v>3406</v>
      </c>
      <c r="K3913" s="728" t="s">
        <v>4917</v>
      </c>
      <c r="L3913" s="729">
        <v>0</v>
      </c>
      <c r="M3913" s="729">
        <v>0</v>
      </c>
      <c r="N3913" s="728">
        <v>1</v>
      </c>
      <c r="O3913" s="813">
        <v>0.5</v>
      </c>
      <c r="P3913" s="729">
        <v>0</v>
      </c>
      <c r="Q3913" s="746"/>
      <c r="R3913" s="728">
        <v>1</v>
      </c>
      <c r="S3913" s="746">
        <v>1</v>
      </c>
      <c r="T3913" s="813">
        <v>0.5</v>
      </c>
      <c r="U3913" s="769">
        <v>1</v>
      </c>
    </row>
    <row r="3914" spans="1:21" ht="14.4" customHeight="1" x14ac:dyDescent="0.3">
      <c r="A3914" s="727">
        <v>32</v>
      </c>
      <c r="B3914" s="728" t="s">
        <v>2677</v>
      </c>
      <c r="C3914" s="728" t="s">
        <v>2687</v>
      </c>
      <c r="D3914" s="811" t="s">
        <v>5089</v>
      </c>
      <c r="E3914" s="812" t="s">
        <v>2715</v>
      </c>
      <c r="F3914" s="728" t="s">
        <v>2678</v>
      </c>
      <c r="G3914" s="728" t="s">
        <v>3460</v>
      </c>
      <c r="H3914" s="728" t="s">
        <v>568</v>
      </c>
      <c r="I3914" s="728" t="s">
        <v>3466</v>
      </c>
      <c r="J3914" s="728" t="s">
        <v>3462</v>
      </c>
      <c r="K3914" s="728" t="s">
        <v>3467</v>
      </c>
      <c r="L3914" s="729">
        <v>1437.8</v>
      </c>
      <c r="M3914" s="729">
        <v>1437.8</v>
      </c>
      <c r="N3914" s="728">
        <v>1</v>
      </c>
      <c r="O3914" s="813">
        <v>0.5</v>
      </c>
      <c r="P3914" s="729">
        <v>1437.8</v>
      </c>
      <c r="Q3914" s="746">
        <v>1</v>
      </c>
      <c r="R3914" s="728">
        <v>1</v>
      </c>
      <c r="S3914" s="746">
        <v>1</v>
      </c>
      <c r="T3914" s="813">
        <v>0.5</v>
      </c>
      <c r="U3914" s="769">
        <v>1</v>
      </c>
    </row>
    <row r="3915" spans="1:21" ht="14.4" customHeight="1" x14ac:dyDescent="0.3">
      <c r="A3915" s="727">
        <v>32</v>
      </c>
      <c r="B3915" s="728" t="s">
        <v>2677</v>
      </c>
      <c r="C3915" s="728" t="s">
        <v>2687</v>
      </c>
      <c r="D3915" s="811" t="s">
        <v>5089</v>
      </c>
      <c r="E3915" s="812" t="s">
        <v>2715</v>
      </c>
      <c r="F3915" s="728" t="s">
        <v>2678</v>
      </c>
      <c r="G3915" s="728" t="s">
        <v>2972</v>
      </c>
      <c r="H3915" s="728" t="s">
        <v>568</v>
      </c>
      <c r="I3915" s="728" t="s">
        <v>3074</v>
      </c>
      <c r="J3915" s="728" t="s">
        <v>1065</v>
      </c>
      <c r="K3915" s="728" t="s">
        <v>2975</v>
      </c>
      <c r="L3915" s="729">
        <v>0</v>
      </c>
      <c r="M3915" s="729">
        <v>0</v>
      </c>
      <c r="N3915" s="728">
        <v>1</v>
      </c>
      <c r="O3915" s="813">
        <v>0.5</v>
      </c>
      <c r="P3915" s="729">
        <v>0</v>
      </c>
      <c r="Q3915" s="746"/>
      <c r="R3915" s="728">
        <v>1</v>
      </c>
      <c r="S3915" s="746">
        <v>1</v>
      </c>
      <c r="T3915" s="813">
        <v>0.5</v>
      </c>
      <c r="U3915" s="769">
        <v>1</v>
      </c>
    </row>
    <row r="3916" spans="1:21" ht="14.4" customHeight="1" x14ac:dyDescent="0.3">
      <c r="A3916" s="727">
        <v>32</v>
      </c>
      <c r="B3916" s="728" t="s">
        <v>2677</v>
      </c>
      <c r="C3916" s="728" t="s">
        <v>2687</v>
      </c>
      <c r="D3916" s="811" t="s">
        <v>5089</v>
      </c>
      <c r="E3916" s="812" t="s">
        <v>2715</v>
      </c>
      <c r="F3916" s="728" t="s">
        <v>2678</v>
      </c>
      <c r="G3916" s="728" t="s">
        <v>2768</v>
      </c>
      <c r="H3916" s="728" t="s">
        <v>568</v>
      </c>
      <c r="I3916" s="728" t="s">
        <v>2919</v>
      </c>
      <c r="J3916" s="728" t="s">
        <v>934</v>
      </c>
      <c r="K3916" s="728" t="s">
        <v>2839</v>
      </c>
      <c r="L3916" s="729">
        <v>301.2</v>
      </c>
      <c r="M3916" s="729">
        <v>602.4</v>
      </c>
      <c r="N3916" s="728">
        <v>2</v>
      </c>
      <c r="O3916" s="813">
        <v>1</v>
      </c>
      <c r="P3916" s="729">
        <v>602.4</v>
      </c>
      <c r="Q3916" s="746">
        <v>1</v>
      </c>
      <c r="R3916" s="728">
        <v>2</v>
      </c>
      <c r="S3916" s="746">
        <v>1</v>
      </c>
      <c r="T3916" s="813">
        <v>1</v>
      </c>
      <c r="U3916" s="769">
        <v>1</v>
      </c>
    </row>
    <row r="3917" spans="1:21" ht="14.4" customHeight="1" x14ac:dyDescent="0.3">
      <c r="A3917" s="727">
        <v>32</v>
      </c>
      <c r="B3917" s="728" t="s">
        <v>2677</v>
      </c>
      <c r="C3917" s="728" t="s">
        <v>2687</v>
      </c>
      <c r="D3917" s="811" t="s">
        <v>5089</v>
      </c>
      <c r="E3917" s="812" t="s">
        <v>2715</v>
      </c>
      <c r="F3917" s="728" t="s">
        <v>2678</v>
      </c>
      <c r="G3917" s="728" t="s">
        <v>2773</v>
      </c>
      <c r="H3917" s="728" t="s">
        <v>568</v>
      </c>
      <c r="I3917" s="728" t="s">
        <v>2774</v>
      </c>
      <c r="J3917" s="728" t="s">
        <v>2775</v>
      </c>
      <c r="K3917" s="728" t="s">
        <v>2776</v>
      </c>
      <c r="L3917" s="729">
        <v>99.11</v>
      </c>
      <c r="M3917" s="729">
        <v>198.22</v>
      </c>
      <c r="N3917" s="728">
        <v>2</v>
      </c>
      <c r="O3917" s="813">
        <v>0.5</v>
      </c>
      <c r="P3917" s="729">
        <v>198.22</v>
      </c>
      <c r="Q3917" s="746">
        <v>1</v>
      </c>
      <c r="R3917" s="728">
        <v>2</v>
      </c>
      <c r="S3917" s="746">
        <v>1</v>
      </c>
      <c r="T3917" s="813">
        <v>0.5</v>
      </c>
      <c r="U3917" s="769">
        <v>1</v>
      </c>
    </row>
    <row r="3918" spans="1:21" ht="14.4" customHeight="1" x14ac:dyDescent="0.3">
      <c r="A3918" s="727">
        <v>32</v>
      </c>
      <c r="B3918" s="728" t="s">
        <v>2677</v>
      </c>
      <c r="C3918" s="728" t="s">
        <v>2687</v>
      </c>
      <c r="D3918" s="811" t="s">
        <v>5089</v>
      </c>
      <c r="E3918" s="812" t="s">
        <v>2715</v>
      </c>
      <c r="F3918" s="728" t="s">
        <v>2678</v>
      </c>
      <c r="G3918" s="728" t="s">
        <v>2777</v>
      </c>
      <c r="H3918" s="728" t="s">
        <v>568</v>
      </c>
      <c r="I3918" s="728" t="s">
        <v>2778</v>
      </c>
      <c r="J3918" s="728" t="s">
        <v>1431</v>
      </c>
      <c r="K3918" s="728" t="s">
        <v>2779</v>
      </c>
      <c r="L3918" s="729">
        <v>66.88</v>
      </c>
      <c r="M3918" s="729">
        <v>133.76</v>
      </c>
      <c r="N3918" s="728">
        <v>2</v>
      </c>
      <c r="O3918" s="813">
        <v>0.5</v>
      </c>
      <c r="P3918" s="729">
        <v>133.76</v>
      </c>
      <c r="Q3918" s="746">
        <v>1</v>
      </c>
      <c r="R3918" s="728">
        <v>2</v>
      </c>
      <c r="S3918" s="746">
        <v>1</v>
      </c>
      <c r="T3918" s="813">
        <v>0.5</v>
      </c>
      <c r="U3918" s="769">
        <v>1</v>
      </c>
    </row>
    <row r="3919" spans="1:21" ht="14.4" customHeight="1" x14ac:dyDescent="0.3">
      <c r="A3919" s="727">
        <v>32</v>
      </c>
      <c r="B3919" s="728" t="s">
        <v>2677</v>
      </c>
      <c r="C3919" s="728" t="s">
        <v>2687</v>
      </c>
      <c r="D3919" s="811" t="s">
        <v>5089</v>
      </c>
      <c r="E3919" s="812" t="s">
        <v>2715</v>
      </c>
      <c r="F3919" s="728" t="s">
        <v>2678</v>
      </c>
      <c r="G3919" s="728" t="s">
        <v>2784</v>
      </c>
      <c r="H3919" s="728" t="s">
        <v>568</v>
      </c>
      <c r="I3919" s="728" t="s">
        <v>2273</v>
      </c>
      <c r="J3919" s="728" t="s">
        <v>2272</v>
      </c>
      <c r="K3919" s="728" t="s">
        <v>2274</v>
      </c>
      <c r="L3919" s="729">
        <v>1427.23</v>
      </c>
      <c r="M3919" s="729">
        <v>2854.46</v>
      </c>
      <c r="N3919" s="728">
        <v>2</v>
      </c>
      <c r="O3919" s="813">
        <v>0.5</v>
      </c>
      <c r="P3919" s="729">
        <v>2854.46</v>
      </c>
      <c r="Q3919" s="746">
        <v>1</v>
      </c>
      <c r="R3919" s="728">
        <v>2</v>
      </c>
      <c r="S3919" s="746">
        <v>1</v>
      </c>
      <c r="T3919" s="813">
        <v>0.5</v>
      </c>
      <c r="U3919" s="769">
        <v>1</v>
      </c>
    </row>
    <row r="3920" spans="1:21" ht="14.4" customHeight="1" x14ac:dyDescent="0.3">
      <c r="A3920" s="727">
        <v>32</v>
      </c>
      <c r="B3920" s="728" t="s">
        <v>2677</v>
      </c>
      <c r="C3920" s="728" t="s">
        <v>2687</v>
      </c>
      <c r="D3920" s="811" t="s">
        <v>5089</v>
      </c>
      <c r="E3920" s="812" t="s">
        <v>2715</v>
      </c>
      <c r="F3920" s="728" t="s">
        <v>2678</v>
      </c>
      <c r="G3920" s="728" t="s">
        <v>3250</v>
      </c>
      <c r="H3920" s="728" t="s">
        <v>568</v>
      </c>
      <c r="I3920" s="728" t="s">
        <v>2264</v>
      </c>
      <c r="J3920" s="728" t="s">
        <v>2265</v>
      </c>
      <c r="K3920" s="728" t="s">
        <v>2266</v>
      </c>
      <c r="L3920" s="729">
        <v>11800.32</v>
      </c>
      <c r="M3920" s="729">
        <v>23600.639999999999</v>
      </c>
      <c r="N3920" s="728">
        <v>2</v>
      </c>
      <c r="O3920" s="813">
        <v>0.5</v>
      </c>
      <c r="P3920" s="729">
        <v>23600.639999999999</v>
      </c>
      <c r="Q3920" s="746">
        <v>1</v>
      </c>
      <c r="R3920" s="728">
        <v>2</v>
      </c>
      <c r="S3920" s="746">
        <v>1</v>
      </c>
      <c r="T3920" s="813">
        <v>0.5</v>
      </c>
      <c r="U3920" s="769">
        <v>1</v>
      </c>
    </row>
    <row r="3921" spans="1:21" ht="14.4" customHeight="1" thickBot="1" x14ac:dyDescent="0.35">
      <c r="A3921" s="734">
        <v>32</v>
      </c>
      <c r="B3921" s="735" t="s">
        <v>2677</v>
      </c>
      <c r="C3921" s="735" t="s">
        <v>2687</v>
      </c>
      <c r="D3921" s="814" t="s">
        <v>5089</v>
      </c>
      <c r="E3921" s="815" t="s">
        <v>2715</v>
      </c>
      <c r="F3921" s="735" t="s">
        <v>2679</v>
      </c>
      <c r="G3921" s="735" t="s">
        <v>3172</v>
      </c>
      <c r="H3921" s="735" t="s">
        <v>568</v>
      </c>
      <c r="I3921" s="735" t="s">
        <v>4744</v>
      </c>
      <c r="J3921" s="735" t="s">
        <v>2700</v>
      </c>
      <c r="K3921" s="735"/>
      <c r="L3921" s="736">
        <v>0</v>
      </c>
      <c r="M3921" s="736">
        <v>0</v>
      </c>
      <c r="N3921" s="735">
        <v>1</v>
      </c>
      <c r="O3921" s="816">
        <v>1</v>
      </c>
      <c r="P3921" s="736">
        <v>0</v>
      </c>
      <c r="Q3921" s="747"/>
      <c r="R3921" s="735">
        <v>1</v>
      </c>
      <c r="S3921" s="747">
        <v>1</v>
      </c>
      <c r="T3921" s="816">
        <v>1</v>
      </c>
      <c r="U3921" s="77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5091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7" t="s">
        <v>210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819" t="s">
        <v>2715</v>
      </c>
      <c r="B5" s="225">
        <v>237203.26999999993</v>
      </c>
      <c r="C5" s="810">
        <v>0.62633426238301471</v>
      </c>
      <c r="D5" s="225">
        <v>141513.47</v>
      </c>
      <c r="E5" s="810">
        <v>0.37366573761698524</v>
      </c>
      <c r="F5" s="818">
        <v>378716.73999999993</v>
      </c>
    </row>
    <row r="6" spans="1:6" ht="14.4" customHeight="1" x14ac:dyDescent="0.3">
      <c r="A6" s="756" t="s">
        <v>2702</v>
      </c>
      <c r="B6" s="732">
        <v>226037.44999999998</v>
      </c>
      <c r="C6" s="746">
        <v>0.43121376961757185</v>
      </c>
      <c r="D6" s="732">
        <v>298151.40000000014</v>
      </c>
      <c r="E6" s="746">
        <v>0.56878623038242815</v>
      </c>
      <c r="F6" s="733">
        <v>524188.85000000009</v>
      </c>
    </row>
    <row r="7" spans="1:6" ht="14.4" customHeight="1" x14ac:dyDescent="0.3">
      <c r="A7" s="756" t="s">
        <v>2705</v>
      </c>
      <c r="B7" s="732">
        <v>82270.99000000002</v>
      </c>
      <c r="C7" s="746">
        <v>0.42381360791577649</v>
      </c>
      <c r="D7" s="732">
        <v>111849.70000000006</v>
      </c>
      <c r="E7" s="746">
        <v>0.57618639208422362</v>
      </c>
      <c r="F7" s="733">
        <v>194120.69000000006</v>
      </c>
    </row>
    <row r="8" spans="1:6" ht="14.4" customHeight="1" x14ac:dyDescent="0.3">
      <c r="A8" s="756" t="s">
        <v>2714</v>
      </c>
      <c r="B8" s="732">
        <v>77667.600000000006</v>
      </c>
      <c r="C8" s="746">
        <v>0.47513935588272765</v>
      </c>
      <c r="D8" s="732">
        <v>85795.179999999978</v>
      </c>
      <c r="E8" s="746">
        <v>0.5248606441172724</v>
      </c>
      <c r="F8" s="733">
        <v>163462.77999999997</v>
      </c>
    </row>
    <row r="9" spans="1:6" ht="14.4" customHeight="1" x14ac:dyDescent="0.3">
      <c r="A9" s="756" t="s">
        <v>2698</v>
      </c>
      <c r="B9" s="732">
        <v>72643.250000000015</v>
      </c>
      <c r="C9" s="746">
        <v>0.67895025005262011</v>
      </c>
      <c r="D9" s="732">
        <v>34350.230000000003</v>
      </c>
      <c r="E9" s="746">
        <v>0.32104974994737995</v>
      </c>
      <c r="F9" s="733">
        <v>106993.48000000001</v>
      </c>
    </row>
    <row r="10" spans="1:6" ht="14.4" customHeight="1" x14ac:dyDescent="0.3">
      <c r="A10" s="756" t="s">
        <v>2713</v>
      </c>
      <c r="B10" s="732">
        <v>69433.27</v>
      </c>
      <c r="C10" s="746">
        <v>0.2567477701935017</v>
      </c>
      <c r="D10" s="732">
        <v>201000.51000000004</v>
      </c>
      <c r="E10" s="746">
        <v>0.7432522298064983</v>
      </c>
      <c r="F10" s="733">
        <v>270433.78000000003</v>
      </c>
    </row>
    <row r="11" spans="1:6" ht="14.4" customHeight="1" x14ac:dyDescent="0.3">
      <c r="A11" s="756" t="s">
        <v>2708</v>
      </c>
      <c r="B11" s="732">
        <v>63743.62000000001</v>
      </c>
      <c r="C11" s="746">
        <v>0.3978761088902722</v>
      </c>
      <c r="D11" s="732">
        <v>96466.099999999962</v>
      </c>
      <c r="E11" s="746">
        <v>0.60212389110972775</v>
      </c>
      <c r="F11" s="733">
        <v>160209.71999999997</v>
      </c>
    </row>
    <row r="12" spans="1:6" ht="14.4" customHeight="1" x14ac:dyDescent="0.3">
      <c r="A12" s="756" t="s">
        <v>2704</v>
      </c>
      <c r="B12" s="732">
        <v>52030.28</v>
      </c>
      <c r="C12" s="746">
        <v>0.21476549183323837</v>
      </c>
      <c r="D12" s="732">
        <v>190235.27</v>
      </c>
      <c r="E12" s="746">
        <v>0.78523450816676166</v>
      </c>
      <c r="F12" s="733">
        <v>242265.55</v>
      </c>
    </row>
    <row r="13" spans="1:6" ht="14.4" customHeight="1" x14ac:dyDescent="0.3">
      <c r="A13" s="756" t="s">
        <v>2716</v>
      </c>
      <c r="B13" s="732">
        <v>43393.390000000007</v>
      </c>
      <c r="C13" s="746">
        <v>0.42411811045170567</v>
      </c>
      <c r="D13" s="732">
        <v>58921.010000000009</v>
      </c>
      <c r="E13" s="746">
        <v>0.57588188954829422</v>
      </c>
      <c r="F13" s="733">
        <v>102314.40000000002</v>
      </c>
    </row>
    <row r="14" spans="1:6" ht="14.4" customHeight="1" x14ac:dyDescent="0.3">
      <c r="A14" s="756" t="s">
        <v>2710</v>
      </c>
      <c r="B14" s="732">
        <v>38088.99</v>
      </c>
      <c r="C14" s="746">
        <v>0.11665312721515511</v>
      </c>
      <c r="D14" s="732">
        <v>288425.9599999999</v>
      </c>
      <c r="E14" s="746">
        <v>0.88334687278484492</v>
      </c>
      <c r="F14" s="733">
        <v>326514.9499999999</v>
      </c>
    </row>
    <row r="15" spans="1:6" ht="14.4" customHeight="1" x14ac:dyDescent="0.3">
      <c r="A15" s="756" t="s">
        <v>2693</v>
      </c>
      <c r="B15" s="732">
        <v>29040.85</v>
      </c>
      <c r="C15" s="746">
        <v>0.31819277491259262</v>
      </c>
      <c r="D15" s="732">
        <v>62227.250000000007</v>
      </c>
      <c r="E15" s="746">
        <v>0.68180722508740732</v>
      </c>
      <c r="F15" s="733">
        <v>91268.1</v>
      </c>
    </row>
    <row r="16" spans="1:6" ht="14.4" customHeight="1" x14ac:dyDescent="0.3">
      <c r="A16" s="756" t="s">
        <v>2706</v>
      </c>
      <c r="B16" s="732">
        <v>28453.05</v>
      </c>
      <c r="C16" s="746">
        <v>0.13100373046659453</v>
      </c>
      <c r="D16" s="732">
        <v>188739.61999999994</v>
      </c>
      <c r="E16" s="746">
        <v>0.86899626953340559</v>
      </c>
      <c r="F16" s="733">
        <v>217192.66999999993</v>
      </c>
    </row>
    <row r="17" spans="1:6" ht="14.4" customHeight="1" x14ac:dyDescent="0.3">
      <c r="A17" s="756" t="s">
        <v>2711</v>
      </c>
      <c r="B17" s="732">
        <v>26981.199999999997</v>
      </c>
      <c r="C17" s="746">
        <v>0.20127266100313473</v>
      </c>
      <c r="D17" s="732">
        <v>107071.78</v>
      </c>
      <c r="E17" s="746">
        <v>0.79872733899686532</v>
      </c>
      <c r="F17" s="733">
        <v>134052.97999999998</v>
      </c>
    </row>
    <row r="18" spans="1:6" ht="14.4" customHeight="1" x14ac:dyDescent="0.3">
      <c r="A18" s="756" t="s">
        <v>2696</v>
      </c>
      <c r="B18" s="732">
        <v>22756.34</v>
      </c>
      <c r="C18" s="746">
        <v>0.26561596865507603</v>
      </c>
      <c r="D18" s="732">
        <v>62917.500000000015</v>
      </c>
      <c r="E18" s="746">
        <v>0.73438403134492403</v>
      </c>
      <c r="F18" s="733">
        <v>85673.840000000011</v>
      </c>
    </row>
    <row r="19" spans="1:6" ht="14.4" customHeight="1" x14ac:dyDescent="0.3">
      <c r="A19" s="756" t="s">
        <v>2722</v>
      </c>
      <c r="B19" s="732">
        <v>22488.199999999997</v>
      </c>
      <c r="C19" s="746">
        <v>0.2271830691525252</v>
      </c>
      <c r="D19" s="732">
        <v>76498.929999999978</v>
      </c>
      <c r="E19" s="746">
        <v>0.77281693084747483</v>
      </c>
      <c r="F19" s="733">
        <v>98987.129999999976</v>
      </c>
    </row>
    <row r="20" spans="1:6" ht="14.4" customHeight="1" x14ac:dyDescent="0.3">
      <c r="A20" s="756" t="s">
        <v>2701</v>
      </c>
      <c r="B20" s="732">
        <v>14051.39</v>
      </c>
      <c r="C20" s="746">
        <v>0.18224877934579808</v>
      </c>
      <c r="D20" s="732">
        <v>63048.66</v>
      </c>
      <c r="E20" s="746">
        <v>0.81775122065420192</v>
      </c>
      <c r="F20" s="733">
        <v>77100.05</v>
      </c>
    </row>
    <row r="21" spans="1:6" ht="14.4" customHeight="1" x14ac:dyDescent="0.3">
      <c r="A21" s="756" t="s">
        <v>2721</v>
      </c>
      <c r="B21" s="732">
        <v>13462.519999999999</v>
      </c>
      <c r="C21" s="746">
        <v>0.19124179916608039</v>
      </c>
      <c r="D21" s="732">
        <v>56932.760000000009</v>
      </c>
      <c r="E21" s="746">
        <v>0.80875820083391947</v>
      </c>
      <c r="F21" s="733">
        <v>70395.280000000013</v>
      </c>
    </row>
    <row r="22" spans="1:6" ht="14.4" customHeight="1" x14ac:dyDescent="0.3">
      <c r="A22" s="756" t="s">
        <v>2695</v>
      </c>
      <c r="B22" s="732">
        <v>12104.32</v>
      </c>
      <c r="C22" s="746">
        <v>0.60789926736615418</v>
      </c>
      <c r="D22" s="732">
        <v>7807.4000000000005</v>
      </c>
      <c r="E22" s="746">
        <v>0.39210073263384582</v>
      </c>
      <c r="F22" s="733">
        <v>19911.72</v>
      </c>
    </row>
    <row r="23" spans="1:6" ht="14.4" customHeight="1" x14ac:dyDescent="0.3">
      <c r="A23" s="756" t="s">
        <v>2718</v>
      </c>
      <c r="B23" s="732">
        <v>10728.55</v>
      </c>
      <c r="C23" s="746">
        <v>0.11860456195117937</v>
      </c>
      <c r="D23" s="732">
        <v>79727.920000000013</v>
      </c>
      <c r="E23" s="746">
        <v>0.88139543804882059</v>
      </c>
      <c r="F23" s="733">
        <v>90456.470000000016</v>
      </c>
    </row>
    <row r="24" spans="1:6" ht="14.4" customHeight="1" x14ac:dyDescent="0.3">
      <c r="A24" s="756" t="s">
        <v>2709</v>
      </c>
      <c r="B24" s="732">
        <v>9727.5500000000011</v>
      </c>
      <c r="C24" s="746">
        <v>0.10710845221457078</v>
      </c>
      <c r="D24" s="732">
        <v>81092.080000000016</v>
      </c>
      <c r="E24" s="746">
        <v>0.89289154778542923</v>
      </c>
      <c r="F24" s="733">
        <v>90819.630000000019</v>
      </c>
    </row>
    <row r="25" spans="1:6" ht="14.4" customHeight="1" x14ac:dyDescent="0.3">
      <c r="A25" s="756" t="s">
        <v>2707</v>
      </c>
      <c r="B25" s="732">
        <v>7501.300000000002</v>
      </c>
      <c r="C25" s="746">
        <v>0.14515048238691303</v>
      </c>
      <c r="D25" s="732">
        <v>44178.170000000006</v>
      </c>
      <c r="E25" s="746">
        <v>0.85484951761308692</v>
      </c>
      <c r="F25" s="733">
        <v>51679.470000000008</v>
      </c>
    </row>
    <row r="26" spans="1:6" ht="14.4" customHeight="1" x14ac:dyDescent="0.3">
      <c r="A26" s="756" t="s">
        <v>2719</v>
      </c>
      <c r="B26" s="732">
        <v>5685.170000000001</v>
      </c>
      <c r="C26" s="746">
        <v>8.8274513883605368E-2</v>
      </c>
      <c r="D26" s="732">
        <v>58718.13</v>
      </c>
      <c r="E26" s="746">
        <v>0.9117254861163947</v>
      </c>
      <c r="F26" s="733">
        <v>64403.299999999996</v>
      </c>
    </row>
    <row r="27" spans="1:6" ht="14.4" customHeight="1" x14ac:dyDescent="0.3">
      <c r="A27" s="756" t="s">
        <v>2712</v>
      </c>
      <c r="B27" s="732">
        <v>5615.4000000000005</v>
      </c>
      <c r="C27" s="746">
        <v>3.3635334963407801E-2</v>
      </c>
      <c r="D27" s="732">
        <v>161334.02999999994</v>
      </c>
      <c r="E27" s="746">
        <v>0.96636466503659224</v>
      </c>
      <c r="F27" s="733">
        <v>166949.42999999993</v>
      </c>
    </row>
    <row r="28" spans="1:6" ht="14.4" customHeight="1" x14ac:dyDescent="0.3">
      <c r="A28" s="756" t="s">
        <v>2717</v>
      </c>
      <c r="B28" s="732">
        <v>5051.420000000001</v>
      </c>
      <c r="C28" s="746">
        <v>2.5358224796755747E-2</v>
      </c>
      <c r="D28" s="732">
        <v>194151.00999999998</v>
      </c>
      <c r="E28" s="746">
        <v>0.97464177520324424</v>
      </c>
      <c r="F28" s="733">
        <v>199202.43</v>
      </c>
    </row>
    <row r="29" spans="1:6" ht="14.4" customHeight="1" x14ac:dyDescent="0.3">
      <c r="A29" s="756" t="s">
        <v>2699</v>
      </c>
      <c r="B29" s="732">
        <v>2273.0299999999997</v>
      </c>
      <c r="C29" s="746">
        <v>0.12640409292496765</v>
      </c>
      <c r="D29" s="732">
        <v>15709.22</v>
      </c>
      <c r="E29" s="746">
        <v>0.87359590707503232</v>
      </c>
      <c r="F29" s="733">
        <v>17982.25</v>
      </c>
    </row>
    <row r="30" spans="1:6" ht="14.4" customHeight="1" x14ac:dyDescent="0.3">
      <c r="A30" s="756" t="s">
        <v>2703</v>
      </c>
      <c r="B30" s="732">
        <v>1592.01</v>
      </c>
      <c r="C30" s="746">
        <v>1.34232777229205E-2</v>
      </c>
      <c r="D30" s="732">
        <v>117008.68</v>
      </c>
      <c r="E30" s="746">
        <v>0.9865767222770796</v>
      </c>
      <c r="F30" s="733">
        <v>118600.68999999999</v>
      </c>
    </row>
    <row r="31" spans="1:6" ht="14.4" customHeight="1" x14ac:dyDescent="0.3">
      <c r="A31" s="756" t="s">
        <v>2697</v>
      </c>
      <c r="B31" s="732">
        <v>1237.78</v>
      </c>
      <c r="C31" s="746">
        <v>1.0169760847365591E-2</v>
      </c>
      <c r="D31" s="732">
        <v>120474.03000000001</v>
      </c>
      <c r="E31" s="746">
        <v>0.98983023915263446</v>
      </c>
      <c r="F31" s="733">
        <v>121711.81000000001</v>
      </c>
    </row>
    <row r="32" spans="1:6" ht="14.4" customHeight="1" x14ac:dyDescent="0.3">
      <c r="A32" s="756" t="s">
        <v>2720</v>
      </c>
      <c r="B32" s="732">
        <v>782.07999999999993</v>
      </c>
      <c r="C32" s="746">
        <v>2.2403346752004567E-2</v>
      </c>
      <c r="D32" s="732">
        <v>34126.989999999991</v>
      </c>
      <c r="E32" s="746">
        <v>0.97759665324799538</v>
      </c>
      <c r="F32" s="733">
        <v>34909.069999999992</v>
      </c>
    </row>
    <row r="33" spans="1:6" ht="14.4" customHeight="1" x14ac:dyDescent="0.3">
      <c r="A33" s="756" t="s">
        <v>2700</v>
      </c>
      <c r="B33" s="732">
        <v>486.6</v>
      </c>
      <c r="C33" s="746">
        <v>1</v>
      </c>
      <c r="D33" s="732"/>
      <c r="E33" s="746">
        <v>0</v>
      </c>
      <c r="F33" s="733">
        <v>486.6</v>
      </c>
    </row>
    <row r="34" spans="1:6" ht="14.4" customHeight="1" thickBot="1" x14ac:dyDescent="0.35">
      <c r="A34" s="757" t="s">
        <v>2723</v>
      </c>
      <c r="B34" s="748">
        <v>65.28</v>
      </c>
      <c r="C34" s="749">
        <v>1.5815754216201943E-2</v>
      </c>
      <c r="D34" s="748">
        <v>4062.25</v>
      </c>
      <c r="E34" s="749">
        <v>0.98418424578379815</v>
      </c>
      <c r="F34" s="750">
        <v>4127.53</v>
      </c>
    </row>
    <row r="35" spans="1:6" ht="14.4" customHeight="1" thickBot="1" x14ac:dyDescent="0.35">
      <c r="A35" s="751" t="s">
        <v>3</v>
      </c>
      <c r="B35" s="752">
        <v>1182596.1499999999</v>
      </c>
      <c r="C35" s="753">
        <v>0.27989570994146062</v>
      </c>
      <c r="D35" s="752">
        <v>3042535.2399999998</v>
      </c>
      <c r="E35" s="753">
        <v>0.7201042900585396</v>
      </c>
      <c r="F35" s="754">
        <v>4225131.3899999987</v>
      </c>
    </row>
    <row r="36" spans="1:6" ht="14.4" customHeight="1" thickBot="1" x14ac:dyDescent="0.35"/>
    <row r="37" spans="1:6" ht="14.4" customHeight="1" x14ac:dyDescent="0.3">
      <c r="A37" s="819" t="s">
        <v>2007</v>
      </c>
      <c r="B37" s="225">
        <v>613616.6399999999</v>
      </c>
      <c r="C37" s="810">
        <v>0.87941425032082854</v>
      </c>
      <c r="D37" s="225">
        <v>84139.44</v>
      </c>
      <c r="E37" s="810">
        <v>0.12058574967917159</v>
      </c>
      <c r="F37" s="818">
        <v>697756.07999999984</v>
      </c>
    </row>
    <row r="38" spans="1:6" ht="14.4" customHeight="1" x14ac:dyDescent="0.3">
      <c r="A38" s="756" t="s">
        <v>2011</v>
      </c>
      <c r="B38" s="732">
        <v>227156.16</v>
      </c>
      <c r="C38" s="746">
        <v>0.3193345582851933</v>
      </c>
      <c r="D38" s="732">
        <v>484186.08000000013</v>
      </c>
      <c r="E38" s="746">
        <v>0.6806654417148067</v>
      </c>
      <c r="F38" s="733">
        <v>711342.24000000011</v>
      </c>
    </row>
    <row r="39" spans="1:6" ht="14.4" customHeight="1" x14ac:dyDescent="0.3">
      <c r="A39" s="756" t="s">
        <v>2010</v>
      </c>
      <c r="B39" s="732">
        <v>214084.50000000006</v>
      </c>
      <c r="C39" s="746">
        <v>0.58088014896571027</v>
      </c>
      <c r="D39" s="732">
        <v>154467.43000000002</v>
      </c>
      <c r="E39" s="746">
        <v>0.41911985103428978</v>
      </c>
      <c r="F39" s="733">
        <v>368551.93000000005</v>
      </c>
    </row>
    <row r="40" spans="1:6" ht="14.4" customHeight="1" x14ac:dyDescent="0.3">
      <c r="A40" s="756" t="s">
        <v>2012</v>
      </c>
      <c r="B40" s="732">
        <v>27501.480000000018</v>
      </c>
      <c r="C40" s="746">
        <v>0.91027338838149863</v>
      </c>
      <c r="D40" s="732">
        <v>2710.8499999999995</v>
      </c>
      <c r="E40" s="746">
        <v>8.9726611618501387E-2</v>
      </c>
      <c r="F40" s="733">
        <v>30212.330000000016</v>
      </c>
    </row>
    <row r="41" spans="1:6" ht="14.4" customHeight="1" x14ac:dyDescent="0.3">
      <c r="A41" s="756" t="s">
        <v>2013</v>
      </c>
      <c r="B41" s="732">
        <v>24128.390000000007</v>
      </c>
      <c r="C41" s="746">
        <v>0.94839081182639329</v>
      </c>
      <c r="D41" s="732">
        <v>1313.01</v>
      </c>
      <c r="E41" s="746">
        <v>5.1609188173606789E-2</v>
      </c>
      <c r="F41" s="733">
        <v>25441.400000000005</v>
      </c>
    </row>
    <row r="42" spans="1:6" ht="14.4" customHeight="1" x14ac:dyDescent="0.3">
      <c r="A42" s="756" t="s">
        <v>2085</v>
      </c>
      <c r="B42" s="732">
        <v>21373.120000000003</v>
      </c>
      <c r="C42" s="746">
        <v>2.4818309639100731E-2</v>
      </c>
      <c r="D42" s="732">
        <v>839810.43000000063</v>
      </c>
      <c r="E42" s="746">
        <v>0.9751816903608993</v>
      </c>
      <c r="F42" s="733">
        <v>861183.55000000063</v>
      </c>
    </row>
    <row r="43" spans="1:6" ht="14.4" customHeight="1" x14ac:dyDescent="0.3">
      <c r="A43" s="756" t="s">
        <v>5092</v>
      </c>
      <c r="B43" s="732">
        <v>18026.7</v>
      </c>
      <c r="C43" s="746">
        <v>1</v>
      </c>
      <c r="D43" s="732"/>
      <c r="E43" s="746">
        <v>0</v>
      </c>
      <c r="F43" s="733">
        <v>18026.7</v>
      </c>
    </row>
    <row r="44" spans="1:6" ht="14.4" customHeight="1" x14ac:dyDescent="0.3">
      <c r="A44" s="756" t="s">
        <v>2017</v>
      </c>
      <c r="B44" s="732">
        <v>5711.3199999999988</v>
      </c>
      <c r="C44" s="746">
        <v>0.15705281914776589</v>
      </c>
      <c r="D44" s="732">
        <v>30654.280000000024</v>
      </c>
      <c r="E44" s="746">
        <v>0.84294718085223419</v>
      </c>
      <c r="F44" s="733">
        <v>36365.60000000002</v>
      </c>
    </row>
    <row r="45" spans="1:6" ht="14.4" customHeight="1" x14ac:dyDescent="0.3">
      <c r="A45" s="756" t="s">
        <v>2090</v>
      </c>
      <c r="B45" s="732">
        <v>5348.32</v>
      </c>
      <c r="C45" s="746">
        <v>0.14035087719298239</v>
      </c>
      <c r="D45" s="732">
        <v>32758.460000000014</v>
      </c>
      <c r="E45" s="746">
        <v>0.85964912280701755</v>
      </c>
      <c r="F45" s="733">
        <v>38106.780000000013</v>
      </c>
    </row>
    <row r="46" spans="1:6" ht="14.4" customHeight="1" x14ac:dyDescent="0.3">
      <c r="A46" s="756" t="s">
        <v>5093</v>
      </c>
      <c r="B46" s="732">
        <v>2361.64</v>
      </c>
      <c r="C46" s="746">
        <v>0.43697578503879164</v>
      </c>
      <c r="D46" s="732">
        <v>3042.8700000000003</v>
      </c>
      <c r="E46" s="746">
        <v>0.56302421496120836</v>
      </c>
      <c r="F46" s="733">
        <v>5404.51</v>
      </c>
    </row>
    <row r="47" spans="1:6" ht="14.4" customHeight="1" x14ac:dyDescent="0.3">
      <c r="A47" s="756" t="s">
        <v>2022</v>
      </c>
      <c r="B47" s="732">
        <v>2232.2200000000003</v>
      </c>
      <c r="C47" s="746">
        <v>3.1254174163242193E-2</v>
      </c>
      <c r="D47" s="732">
        <v>69189.279999999941</v>
      </c>
      <c r="E47" s="746">
        <v>0.96874582583675783</v>
      </c>
      <c r="F47" s="733">
        <v>71421.499999999942</v>
      </c>
    </row>
    <row r="48" spans="1:6" ht="14.4" customHeight="1" x14ac:dyDescent="0.3">
      <c r="A48" s="756" t="s">
        <v>2055</v>
      </c>
      <c r="B48" s="732">
        <v>1761.1399999999999</v>
      </c>
      <c r="C48" s="746">
        <v>0.84615273740601049</v>
      </c>
      <c r="D48" s="732">
        <v>320.20999999999998</v>
      </c>
      <c r="E48" s="746">
        <v>0.15384726259398948</v>
      </c>
      <c r="F48" s="733">
        <v>2081.35</v>
      </c>
    </row>
    <row r="49" spans="1:6" ht="14.4" customHeight="1" x14ac:dyDescent="0.3">
      <c r="A49" s="756" t="s">
        <v>2080</v>
      </c>
      <c r="B49" s="732">
        <v>1701.8699999999997</v>
      </c>
      <c r="C49" s="746">
        <v>0.45293338017373524</v>
      </c>
      <c r="D49" s="732">
        <v>2055.5700000000002</v>
      </c>
      <c r="E49" s="746">
        <v>0.54706661982626481</v>
      </c>
      <c r="F49" s="733">
        <v>3757.4399999999996</v>
      </c>
    </row>
    <row r="50" spans="1:6" ht="14.4" customHeight="1" x14ac:dyDescent="0.3">
      <c r="A50" s="756" t="s">
        <v>2043</v>
      </c>
      <c r="B50" s="732">
        <v>1451.96</v>
      </c>
      <c r="C50" s="746">
        <v>9.5242843142785555E-2</v>
      </c>
      <c r="D50" s="732">
        <v>13792.859999999999</v>
      </c>
      <c r="E50" s="746">
        <v>0.90475715685721436</v>
      </c>
      <c r="F50" s="733">
        <v>15244.82</v>
      </c>
    </row>
    <row r="51" spans="1:6" ht="14.4" customHeight="1" x14ac:dyDescent="0.3">
      <c r="A51" s="756" t="s">
        <v>5094</v>
      </c>
      <c r="B51" s="732">
        <v>1272.72</v>
      </c>
      <c r="C51" s="746">
        <v>9.9691226025369284E-2</v>
      </c>
      <c r="D51" s="732">
        <v>11493.900000000001</v>
      </c>
      <c r="E51" s="746">
        <v>0.90030877397463083</v>
      </c>
      <c r="F51" s="733">
        <v>12766.62</v>
      </c>
    </row>
    <row r="52" spans="1:6" ht="14.4" customHeight="1" x14ac:dyDescent="0.3">
      <c r="A52" s="756" t="s">
        <v>2047</v>
      </c>
      <c r="B52" s="732">
        <v>1271.5999999999999</v>
      </c>
      <c r="C52" s="746">
        <v>0.5287230150018295</v>
      </c>
      <c r="D52" s="732">
        <v>1133.44</v>
      </c>
      <c r="E52" s="746">
        <v>0.47127698499817056</v>
      </c>
      <c r="F52" s="733">
        <v>2405.04</v>
      </c>
    </row>
    <row r="53" spans="1:6" ht="14.4" customHeight="1" x14ac:dyDescent="0.3">
      <c r="A53" s="756" t="s">
        <v>2076</v>
      </c>
      <c r="B53" s="732">
        <v>1235.8899999999999</v>
      </c>
      <c r="C53" s="746">
        <v>0.44520052016728917</v>
      </c>
      <c r="D53" s="732">
        <v>1540.1400000000003</v>
      </c>
      <c r="E53" s="746">
        <v>0.55479947983271083</v>
      </c>
      <c r="F53" s="733">
        <v>2776.03</v>
      </c>
    </row>
    <row r="54" spans="1:6" ht="14.4" customHeight="1" x14ac:dyDescent="0.3">
      <c r="A54" s="756" t="s">
        <v>5095</v>
      </c>
      <c r="B54" s="732">
        <v>984.87</v>
      </c>
      <c r="C54" s="746">
        <v>0.79985543851670171</v>
      </c>
      <c r="D54" s="732">
        <v>246.44</v>
      </c>
      <c r="E54" s="746">
        <v>0.20014456148329829</v>
      </c>
      <c r="F54" s="733">
        <v>1231.31</v>
      </c>
    </row>
    <row r="55" spans="1:6" ht="14.4" customHeight="1" x14ac:dyDescent="0.3">
      <c r="A55" s="756" t="s">
        <v>5096</v>
      </c>
      <c r="B55" s="732">
        <v>875.92000000000007</v>
      </c>
      <c r="C55" s="746">
        <v>0.4175839892448</v>
      </c>
      <c r="D55" s="732">
        <v>1221.67</v>
      </c>
      <c r="E55" s="746">
        <v>0.5824160107552</v>
      </c>
      <c r="F55" s="733">
        <v>2097.59</v>
      </c>
    </row>
    <row r="56" spans="1:6" ht="14.4" customHeight="1" x14ac:dyDescent="0.3">
      <c r="A56" s="756" t="s">
        <v>5097</v>
      </c>
      <c r="B56" s="732">
        <v>795.40000000000009</v>
      </c>
      <c r="C56" s="746">
        <v>0.7142857142857143</v>
      </c>
      <c r="D56" s="732">
        <v>318.16000000000003</v>
      </c>
      <c r="E56" s="746">
        <v>0.2857142857142857</v>
      </c>
      <c r="F56" s="733">
        <v>1113.5600000000002</v>
      </c>
    </row>
    <row r="57" spans="1:6" ht="14.4" customHeight="1" x14ac:dyDescent="0.3">
      <c r="A57" s="756" t="s">
        <v>2096</v>
      </c>
      <c r="B57" s="732">
        <v>773.9799999999999</v>
      </c>
      <c r="C57" s="746">
        <v>5.5052514627703067E-2</v>
      </c>
      <c r="D57" s="732">
        <v>13284.960000000003</v>
      </c>
      <c r="E57" s="746">
        <v>0.944947485372297</v>
      </c>
      <c r="F57" s="733">
        <v>14058.940000000002</v>
      </c>
    </row>
    <row r="58" spans="1:6" ht="14.4" customHeight="1" x14ac:dyDescent="0.3">
      <c r="A58" s="756" t="s">
        <v>5098</v>
      </c>
      <c r="B58" s="732">
        <v>659.87</v>
      </c>
      <c r="C58" s="746">
        <v>1</v>
      </c>
      <c r="D58" s="732"/>
      <c r="E58" s="746">
        <v>0</v>
      </c>
      <c r="F58" s="733">
        <v>659.87</v>
      </c>
    </row>
    <row r="59" spans="1:6" ht="14.4" customHeight="1" x14ac:dyDescent="0.3">
      <c r="A59" s="756" t="s">
        <v>5099</v>
      </c>
      <c r="B59" s="732">
        <v>566.53</v>
      </c>
      <c r="C59" s="746">
        <v>1</v>
      </c>
      <c r="D59" s="732"/>
      <c r="E59" s="746">
        <v>0</v>
      </c>
      <c r="F59" s="733">
        <v>566.53</v>
      </c>
    </row>
    <row r="60" spans="1:6" ht="14.4" customHeight="1" x14ac:dyDescent="0.3">
      <c r="A60" s="756" t="s">
        <v>2035</v>
      </c>
      <c r="B60" s="732">
        <v>542.71</v>
      </c>
      <c r="C60" s="746">
        <v>7.7069783294044153E-2</v>
      </c>
      <c r="D60" s="732">
        <v>6499.0899999999983</v>
      </c>
      <c r="E60" s="746">
        <v>0.92293021670595587</v>
      </c>
      <c r="F60" s="733">
        <v>7041.7999999999984</v>
      </c>
    </row>
    <row r="61" spans="1:6" ht="14.4" customHeight="1" x14ac:dyDescent="0.3">
      <c r="A61" s="756" t="s">
        <v>2073</v>
      </c>
      <c r="B61" s="732">
        <v>508.12</v>
      </c>
      <c r="C61" s="746">
        <v>2.8900257936451543E-2</v>
      </c>
      <c r="D61" s="732">
        <v>17073.729999999981</v>
      </c>
      <c r="E61" s="746">
        <v>0.97109974206354854</v>
      </c>
      <c r="F61" s="733">
        <v>17581.84999999998</v>
      </c>
    </row>
    <row r="62" spans="1:6" ht="14.4" customHeight="1" x14ac:dyDescent="0.3">
      <c r="A62" s="756" t="s">
        <v>5100</v>
      </c>
      <c r="B62" s="732">
        <v>482.56000000000006</v>
      </c>
      <c r="C62" s="746">
        <v>0.45846753123367057</v>
      </c>
      <c r="D62" s="732">
        <v>569.99</v>
      </c>
      <c r="E62" s="746">
        <v>0.54153246876632932</v>
      </c>
      <c r="F62" s="733">
        <v>1052.5500000000002</v>
      </c>
    </row>
    <row r="63" spans="1:6" ht="14.4" customHeight="1" x14ac:dyDescent="0.3">
      <c r="A63" s="756" t="s">
        <v>2023</v>
      </c>
      <c r="B63" s="732">
        <v>479.84999999999997</v>
      </c>
      <c r="C63" s="746">
        <v>0.15770221772338272</v>
      </c>
      <c r="D63" s="732">
        <v>2562.91</v>
      </c>
      <c r="E63" s="746">
        <v>0.84229778227661734</v>
      </c>
      <c r="F63" s="733">
        <v>3042.7599999999998</v>
      </c>
    </row>
    <row r="64" spans="1:6" ht="14.4" customHeight="1" x14ac:dyDescent="0.3">
      <c r="A64" s="756" t="s">
        <v>2051</v>
      </c>
      <c r="B64" s="732">
        <v>395.15</v>
      </c>
      <c r="C64" s="746">
        <v>0.15392376070240496</v>
      </c>
      <c r="D64" s="732">
        <v>2172.0300000000002</v>
      </c>
      <c r="E64" s="746">
        <v>0.84607623929759501</v>
      </c>
      <c r="F64" s="733">
        <v>2567.1800000000003</v>
      </c>
    </row>
    <row r="65" spans="1:6" ht="14.4" customHeight="1" x14ac:dyDescent="0.3">
      <c r="A65" s="756" t="s">
        <v>5101</v>
      </c>
      <c r="B65" s="732">
        <v>393.96</v>
      </c>
      <c r="C65" s="746">
        <v>1</v>
      </c>
      <c r="D65" s="732">
        <v>0</v>
      </c>
      <c r="E65" s="746">
        <v>0</v>
      </c>
      <c r="F65" s="733">
        <v>393.96</v>
      </c>
    </row>
    <row r="66" spans="1:6" ht="14.4" customHeight="1" x14ac:dyDescent="0.3">
      <c r="A66" s="756" t="s">
        <v>2059</v>
      </c>
      <c r="B66" s="732">
        <v>367.27</v>
      </c>
      <c r="C66" s="746">
        <v>0.23743858288078609</v>
      </c>
      <c r="D66" s="732">
        <v>1179.5300000000002</v>
      </c>
      <c r="E66" s="746">
        <v>0.76256141711921388</v>
      </c>
      <c r="F66" s="733">
        <v>1546.8000000000002</v>
      </c>
    </row>
    <row r="67" spans="1:6" ht="14.4" customHeight="1" x14ac:dyDescent="0.3">
      <c r="A67" s="756" t="s">
        <v>2031</v>
      </c>
      <c r="B67" s="732">
        <v>360.6</v>
      </c>
      <c r="C67" s="746">
        <v>0.58525659752653625</v>
      </c>
      <c r="D67" s="732">
        <v>255.53999999999996</v>
      </c>
      <c r="E67" s="746">
        <v>0.41474340247346375</v>
      </c>
      <c r="F67" s="733">
        <v>616.14</v>
      </c>
    </row>
    <row r="68" spans="1:6" ht="14.4" customHeight="1" x14ac:dyDescent="0.3">
      <c r="A68" s="756" t="s">
        <v>2065</v>
      </c>
      <c r="B68" s="732">
        <v>359.1</v>
      </c>
      <c r="C68" s="746">
        <v>5.9129896411534856E-2</v>
      </c>
      <c r="D68" s="732">
        <v>5713.97</v>
      </c>
      <c r="E68" s="746">
        <v>0.94087010358846512</v>
      </c>
      <c r="F68" s="733">
        <v>6073.0700000000006</v>
      </c>
    </row>
    <row r="69" spans="1:6" ht="14.4" customHeight="1" x14ac:dyDescent="0.3">
      <c r="A69" s="756" t="s">
        <v>2046</v>
      </c>
      <c r="B69" s="732">
        <v>344.49</v>
      </c>
      <c r="C69" s="746">
        <v>0.11511664043468237</v>
      </c>
      <c r="D69" s="732">
        <v>2648.04</v>
      </c>
      <c r="E69" s="746">
        <v>0.88488335956531772</v>
      </c>
      <c r="F69" s="733">
        <v>2992.5299999999997</v>
      </c>
    </row>
    <row r="70" spans="1:6" ht="14.4" customHeight="1" x14ac:dyDescent="0.3">
      <c r="A70" s="756" t="s">
        <v>2029</v>
      </c>
      <c r="B70" s="732">
        <v>337.89</v>
      </c>
      <c r="C70" s="746">
        <v>0.12650697138064787</v>
      </c>
      <c r="D70" s="732">
        <v>2333.0299999999997</v>
      </c>
      <c r="E70" s="746">
        <v>0.87349302861935219</v>
      </c>
      <c r="F70" s="733">
        <v>2670.9199999999996</v>
      </c>
    </row>
    <row r="71" spans="1:6" ht="14.4" customHeight="1" x14ac:dyDescent="0.3">
      <c r="A71" s="756" t="s">
        <v>2039</v>
      </c>
      <c r="B71" s="732">
        <v>305.3</v>
      </c>
      <c r="C71" s="746">
        <v>0.19004992467723264</v>
      </c>
      <c r="D71" s="732">
        <v>1301.1199999999999</v>
      </c>
      <c r="E71" s="746">
        <v>0.80995007532276742</v>
      </c>
      <c r="F71" s="733">
        <v>1606.4199999999998</v>
      </c>
    </row>
    <row r="72" spans="1:6" ht="14.4" customHeight="1" x14ac:dyDescent="0.3">
      <c r="A72" s="756" t="s">
        <v>5102</v>
      </c>
      <c r="B72" s="732">
        <v>301.95000000000005</v>
      </c>
      <c r="C72" s="746">
        <v>0.83333333333333337</v>
      </c>
      <c r="D72" s="732">
        <v>60.39</v>
      </c>
      <c r="E72" s="746">
        <v>0.16666666666666666</v>
      </c>
      <c r="F72" s="733">
        <v>362.34000000000003</v>
      </c>
    </row>
    <row r="73" spans="1:6" ht="14.4" customHeight="1" x14ac:dyDescent="0.3">
      <c r="A73" s="756" t="s">
        <v>2064</v>
      </c>
      <c r="B73" s="732">
        <v>294.52</v>
      </c>
      <c r="C73" s="746">
        <v>2.7901669673163494E-4</v>
      </c>
      <c r="D73" s="732">
        <v>1055269.5499999989</v>
      </c>
      <c r="E73" s="746">
        <v>0.99972098330326831</v>
      </c>
      <c r="F73" s="733">
        <v>1055564.0699999989</v>
      </c>
    </row>
    <row r="74" spans="1:6" ht="14.4" customHeight="1" x14ac:dyDescent="0.3">
      <c r="A74" s="756" t="s">
        <v>2018</v>
      </c>
      <c r="B74" s="732">
        <v>290.52</v>
      </c>
      <c r="C74" s="746">
        <v>0.12499784872214095</v>
      </c>
      <c r="D74" s="732">
        <v>2033.6799999999998</v>
      </c>
      <c r="E74" s="746">
        <v>0.87500215127785907</v>
      </c>
      <c r="F74" s="733">
        <v>2324.1999999999998</v>
      </c>
    </row>
    <row r="75" spans="1:6" ht="14.4" customHeight="1" x14ac:dyDescent="0.3">
      <c r="A75" s="756" t="s">
        <v>2077</v>
      </c>
      <c r="B75" s="732">
        <v>241.59</v>
      </c>
      <c r="C75" s="746">
        <v>1</v>
      </c>
      <c r="D75" s="732"/>
      <c r="E75" s="746">
        <v>0</v>
      </c>
      <c r="F75" s="733">
        <v>241.59</v>
      </c>
    </row>
    <row r="76" spans="1:6" ht="14.4" customHeight="1" x14ac:dyDescent="0.3">
      <c r="A76" s="756" t="s">
        <v>2087</v>
      </c>
      <c r="B76" s="732">
        <v>207.45</v>
      </c>
      <c r="C76" s="746">
        <v>3.4480122197087709E-2</v>
      </c>
      <c r="D76" s="732">
        <v>5809.0599999999949</v>
      </c>
      <c r="E76" s="746">
        <v>0.96551987780291237</v>
      </c>
      <c r="F76" s="733">
        <v>6016.5099999999948</v>
      </c>
    </row>
    <row r="77" spans="1:6" ht="14.4" customHeight="1" x14ac:dyDescent="0.3">
      <c r="A77" s="756" t="s">
        <v>5103</v>
      </c>
      <c r="B77" s="732">
        <v>207.34</v>
      </c>
      <c r="C77" s="746">
        <v>1</v>
      </c>
      <c r="D77" s="732">
        <v>0</v>
      </c>
      <c r="E77" s="746">
        <v>0</v>
      </c>
      <c r="F77" s="733">
        <v>207.34</v>
      </c>
    </row>
    <row r="78" spans="1:6" ht="14.4" customHeight="1" x14ac:dyDescent="0.3">
      <c r="A78" s="756" t="s">
        <v>2052</v>
      </c>
      <c r="B78" s="732">
        <v>200.57999999999998</v>
      </c>
      <c r="C78" s="746">
        <v>1</v>
      </c>
      <c r="D78" s="732"/>
      <c r="E78" s="746">
        <v>0</v>
      </c>
      <c r="F78" s="733">
        <v>200.57999999999998</v>
      </c>
    </row>
    <row r="79" spans="1:6" ht="14.4" customHeight="1" x14ac:dyDescent="0.3">
      <c r="A79" s="756" t="s">
        <v>2075</v>
      </c>
      <c r="B79" s="732">
        <v>170.32</v>
      </c>
      <c r="C79" s="746">
        <v>1</v>
      </c>
      <c r="D79" s="732"/>
      <c r="E79" s="746">
        <v>0</v>
      </c>
      <c r="F79" s="733">
        <v>170.32</v>
      </c>
    </row>
    <row r="80" spans="1:6" ht="14.4" customHeight="1" x14ac:dyDescent="0.3">
      <c r="A80" s="756" t="s">
        <v>2067</v>
      </c>
      <c r="B80" s="732">
        <v>132.97999999999999</v>
      </c>
      <c r="C80" s="746">
        <v>1</v>
      </c>
      <c r="D80" s="732"/>
      <c r="E80" s="746">
        <v>0</v>
      </c>
      <c r="F80" s="733">
        <v>132.97999999999999</v>
      </c>
    </row>
    <row r="81" spans="1:6" ht="14.4" customHeight="1" x14ac:dyDescent="0.3">
      <c r="A81" s="756" t="s">
        <v>2037</v>
      </c>
      <c r="B81" s="732">
        <v>130.84</v>
      </c>
      <c r="C81" s="746">
        <v>9.1164359222692171E-2</v>
      </c>
      <c r="D81" s="732">
        <v>1304.3699999999999</v>
      </c>
      <c r="E81" s="746">
        <v>0.90883564077730794</v>
      </c>
      <c r="F81" s="733">
        <v>1435.2099999999998</v>
      </c>
    </row>
    <row r="82" spans="1:6" ht="14.4" customHeight="1" x14ac:dyDescent="0.3">
      <c r="A82" s="756" t="s">
        <v>2041</v>
      </c>
      <c r="B82" s="732">
        <v>121.45</v>
      </c>
      <c r="C82" s="746">
        <v>0.34228622963756272</v>
      </c>
      <c r="D82" s="732">
        <v>233.37</v>
      </c>
      <c r="E82" s="746">
        <v>0.65771377036243728</v>
      </c>
      <c r="F82" s="733">
        <v>354.82</v>
      </c>
    </row>
    <row r="83" spans="1:6" ht="14.4" customHeight="1" x14ac:dyDescent="0.3">
      <c r="A83" s="756" t="s">
        <v>5104</v>
      </c>
      <c r="B83" s="732">
        <v>115.26</v>
      </c>
      <c r="C83" s="746">
        <v>0.13158585731736555</v>
      </c>
      <c r="D83" s="732">
        <v>760.67000000000007</v>
      </c>
      <c r="E83" s="746">
        <v>0.8684141426826345</v>
      </c>
      <c r="F83" s="733">
        <v>875.93000000000006</v>
      </c>
    </row>
    <row r="84" spans="1:6" ht="14.4" customHeight="1" x14ac:dyDescent="0.3">
      <c r="A84" s="756" t="s">
        <v>5105</v>
      </c>
      <c r="B84" s="732">
        <v>97.41</v>
      </c>
      <c r="C84" s="746">
        <v>1</v>
      </c>
      <c r="D84" s="732"/>
      <c r="E84" s="746">
        <v>0</v>
      </c>
      <c r="F84" s="733">
        <v>97.41</v>
      </c>
    </row>
    <row r="85" spans="1:6" ht="14.4" customHeight="1" x14ac:dyDescent="0.3">
      <c r="A85" s="756" t="s">
        <v>5106</v>
      </c>
      <c r="B85" s="732">
        <v>87.06</v>
      </c>
      <c r="C85" s="746">
        <v>0.21319946124647973</v>
      </c>
      <c r="D85" s="732">
        <v>321.29000000000002</v>
      </c>
      <c r="E85" s="746">
        <v>0.7868005387535203</v>
      </c>
      <c r="F85" s="733">
        <v>408.35</v>
      </c>
    </row>
    <row r="86" spans="1:6" ht="14.4" customHeight="1" x14ac:dyDescent="0.3">
      <c r="A86" s="756" t="s">
        <v>5107</v>
      </c>
      <c r="B86" s="732">
        <v>82.4</v>
      </c>
      <c r="C86" s="746">
        <v>0.18990113157106314</v>
      </c>
      <c r="D86" s="732">
        <v>351.51</v>
      </c>
      <c r="E86" s="746">
        <v>0.81009886842893697</v>
      </c>
      <c r="F86" s="733">
        <v>433.90999999999997</v>
      </c>
    </row>
    <row r="87" spans="1:6" ht="14.4" customHeight="1" x14ac:dyDescent="0.3">
      <c r="A87" s="756" t="s">
        <v>2020</v>
      </c>
      <c r="B87" s="732">
        <v>70.52</v>
      </c>
      <c r="C87" s="746">
        <v>0.22058179543321862</v>
      </c>
      <c r="D87" s="732">
        <v>249.17999999999998</v>
      </c>
      <c r="E87" s="746">
        <v>0.77941820456678135</v>
      </c>
      <c r="F87" s="733">
        <v>319.7</v>
      </c>
    </row>
    <row r="88" spans="1:6" ht="14.4" customHeight="1" x14ac:dyDescent="0.3">
      <c r="A88" s="756" t="s">
        <v>2030</v>
      </c>
      <c r="B88" s="732">
        <v>65.930000000000007</v>
      </c>
      <c r="C88" s="746">
        <v>5.6599076283845272E-2</v>
      </c>
      <c r="D88" s="732">
        <v>1098.93</v>
      </c>
      <c r="E88" s="746">
        <v>0.94340092371615469</v>
      </c>
      <c r="F88" s="733">
        <v>1164.8600000000001</v>
      </c>
    </row>
    <row r="89" spans="1:6" ht="14.4" customHeight="1" x14ac:dyDescent="0.3">
      <c r="A89" s="756" t="s">
        <v>2025</v>
      </c>
      <c r="B89" s="732">
        <v>8.7899999999999991</v>
      </c>
      <c r="C89" s="746">
        <v>3.4930853600381499E-2</v>
      </c>
      <c r="D89" s="732">
        <v>242.85</v>
      </c>
      <c r="E89" s="746">
        <v>0.96506914639961849</v>
      </c>
      <c r="F89" s="733">
        <v>251.64</v>
      </c>
    </row>
    <row r="90" spans="1:6" ht="14.4" customHeight="1" x14ac:dyDescent="0.3">
      <c r="A90" s="756" t="s">
        <v>2088</v>
      </c>
      <c r="B90" s="732"/>
      <c r="C90" s="746">
        <v>0</v>
      </c>
      <c r="D90" s="732">
        <v>69.16</v>
      </c>
      <c r="E90" s="746">
        <v>1</v>
      </c>
      <c r="F90" s="733">
        <v>69.16</v>
      </c>
    </row>
    <row r="91" spans="1:6" ht="14.4" customHeight="1" x14ac:dyDescent="0.3">
      <c r="A91" s="756" t="s">
        <v>5108</v>
      </c>
      <c r="B91" s="732"/>
      <c r="C91" s="746">
        <v>0</v>
      </c>
      <c r="D91" s="732">
        <v>2607.8199999999997</v>
      </c>
      <c r="E91" s="746">
        <v>1</v>
      </c>
      <c r="F91" s="733">
        <v>2607.8199999999997</v>
      </c>
    </row>
    <row r="92" spans="1:6" ht="14.4" customHeight="1" x14ac:dyDescent="0.3">
      <c r="A92" s="756" t="s">
        <v>2049</v>
      </c>
      <c r="B92" s="732">
        <v>0</v>
      </c>
      <c r="C92" s="746">
        <v>0</v>
      </c>
      <c r="D92" s="732">
        <v>2057.91</v>
      </c>
      <c r="E92" s="746">
        <v>1</v>
      </c>
      <c r="F92" s="733">
        <v>2057.91</v>
      </c>
    </row>
    <row r="93" spans="1:6" ht="14.4" customHeight="1" x14ac:dyDescent="0.3">
      <c r="A93" s="756" t="s">
        <v>2024</v>
      </c>
      <c r="B93" s="732"/>
      <c r="C93" s="746">
        <v>0</v>
      </c>
      <c r="D93" s="732">
        <v>583.03</v>
      </c>
      <c r="E93" s="746">
        <v>1</v>
      </c>
      <c r="F93" s="733">
        <v>583.03</v>
      </c>
    </row>
    <row r="94" spans="1:6" ht="14.4" customHeight="1" x14ac:dyDescent="0.3">
      <c r="A94" s="756" t="s">
        <v>5109</v>
      </c>
      <c r="B94" s="732"/>
      <c r="C94" s="746"/>
      <c r="D94" s="732">
        <v>0</v>
      </c>
      <c r="E94" s="746"/>
      <c r="F94" s="733">
        <v>0</v>
      </c>
    </row>
    <row r="95" spans="1:6" ht="14.4" customHeight="1" x14ac:dyDescent="0.3">
      <c r="A95" s="756" t="s">
        <v>2016</v>
      </c>
      <c r="B95" s="732">
        <v>0</v>
      </c>
      <c r="C95" s="746"/>
      <c r="D95" s="732">
        <v>0</v>
      </c>
      <c r="E95" s="746"/>
      <c r="F95" s="733">
        <v>0</v>
      </c>
    </row>
    <row r="96" spans="1:6" ht="14.4" customHeight="1" x14ac:dyDescent="0.3">
      <c r="A96" s="756" t="s">
        <v>2045</v>
      </c>
      <c r="B96" s="732">
        <v>0</v>
      </c>
      <c r="C96" s="746">
        <v>0</v>
      </c>
      <c r="D96" s="732">
        <v>6010.72</v>
      </c>
      <c r="E96" s="746">
        <v>1</v>
      </c>
      <c r="F96" s="733">
        <v>6010.72</v>
      </c>
    </row>
    <row r="97" spans="1:6" ht="14.4" customHeight="1" x14ac:dyDescent="0.3">
      <c r="A97" s="756" t="s">
        <v>2056</v>
      </c>
      <c r="B97" s="732">
        <v>0</v>
      </c>
      <c r="C97" s="746"/>
      <c r="D97" s="732">
        <v>0</v>
      </c>
      <c r="E97" s="746"/>
      <c r="F97" s="733">
        <v>0</v>
      </c>
    </row>
    <row r="98" spans="1:6" ht="14.4" customHeight="1" x14ac:dyDescent="0.3">
      <c r="A98" s="756" t="s">
        <v>2026</v>
      </c>
      <c r="B98" s="732"/>
      <c r="C98" s="746">
        <v>0</v>
      </c>
      <c r="D98" s="732">
        <v>15326.219999999994</v>
      </c>
      <c r="E98" s="746">
        <v>1</v>
      </c>
      <c r="F98" s="733">
        <v>15326.219999999994</v>
      </c>
    </row>
    <row r="99" spans="1:6" ht="14.4" customHeight="1" x14ac:dyDescent="0.3">
      <c r="A99" s="756" t="s">
        <v>5110</v>
      </c>
      <c r="B99" s="732"/>
      <c r="C99" s="746">
        <v>0</v>
      </c>
      <c r="D99" s="732">
        <v>136.38</v>
      </c>
      <c r="E99" s="746">
        <v>1</v>
      </c>
      <c r="F99" s="733">
        <v>136.38</v>
      </c>
    </row>
    <row r="100" spans="1:6" ht="14.4" customHeight="1" x14ac:dyDescent="0.3">
      <c r="A100" s="756" t="s">
        <v>5111</v>
      </c>
      <c r="B100" s="732"/>
      <c r="C100" s="746">
        <v>0</v>
      </c>
      <c r="D100" s="732">
        <v>89377.12999999999</v>
      </c>
      <c r="E100" s="746">
        <v>1</v>
      </c>
      <c r="F100" s="733">
        <v>89377.12999999999</v>
      </c>
    </row>
    <row r="101" spans="1:6" ht="14.4" customHeight="1" x14ac:dyDescent="0.3">
      <c r="A101" s="756" t="s">
        <v>2089</v>
      </c>
      <c r="B101" s="732"/>
      <c r="C101" s="746">
        <v>0</v>
      </c>
      <c r="D101" s="732">
        <v>643.16999999999996</v>
      </c>
      <c r="E101" s="746">
        <v>1</v>
      </c>
      <c r="F101" s="733">
        <v>643.16999999999996</v>
      </c>
    </row>
    <row r="102" spans="1:6" ht="14.4" customHeight="1" x14ac:dyDescent="0.3">
      <c r="A102" s="756" t="s">
        <v>5112</v>
      </c>
      <c r="B102" s="732"/>
      <c r="C102" s="746">
        <v>0</v>
      </c>
      <c r="D102" s="732">
        <v>53580.250000000007</v>
      </c>
      <c r="E102" s="746">
        <v>1</v>
      </c>
      <c r="F102" s="733">
        <v>53580.250000000007</v>
      </c>
    </row>
    <row r="103" spans="1:6" ht="14.4" customHeight="1" x14ac:dyDescent="0.3">
      <c r="A103" s="756" t="s">
        <v>2042</v>
      </c>
      <c r="B103" s="732"/>
      <c r="C103" s="746"/>
      <c r="D103" s="732">
        <v>0</v>
      </c>
      <c r="E103" s="746"/>
      <c r="F103" s="733">
        <v>0</v>
      </c>
    </row>
    <row r="104" spans="1:6" ht="14.4" customHeight="1" x14ac:dyDescent="0.3">
      <c r="A104" s="756" t="s">
        <v>2091</v>
      </c>
      <c r="B104" s="732"/>
      <c r="C104" s="746">
        <v>0</v>
      </c>
      <c r="D104" s="732">
        <v>802.48</v>
      </c>
      <c r="E104" s="746">
        <v>1</v>
      </c>
      <c r="F104" s="733">
        <v>802.48</v>
      </c>
    </row>
    <row r="105" spans="1:6" ht="14.4" customHeight="1" x14ac:dyDescent="0.3">
      <c r="A105" s="756" t="s">
        <v>2033</v>
      </c>
      <c r="B105" s="732"/>
      <c r="C105" s="746">
        <v>0</v>
      </c>
      <c r="D105" s="732">
        <v>4707.0999999999985</v>
      </c>
      <c r="E105" s="746">
        <v>1</v>
      </c>
      <c r="F105" s="733">
        <v>4707.0999999999985</v>
      </c>
    </row>
    <row r="106" spans="1:6" ht="14.4" customHeight="1" x14ac:dyDescent="0.3">
      <c r="A106" s="756" t="s">
        <v>2040</v>
      </c>
      <c r="B106" s="732"/>
      <c r="C106" s="746">
        <v>0</v>
      </c>
      <c r="D106" s="732">
        <v>504</v>
      </c>
      <c r="E106" s="746">
        <v>1</v>
      </c>
      <c r="F106" s="733">
        <v>504</v>
      </c>
    </row>
    <row r="107" spans="1:6" ht="14.4" customHeight="1" x14ac:dyDescent="0.3">
      <c r="A107" s="756" t="s">
        <v>5113</v>
      </c>
      <c r="B107" s="732">
        <v>0</v>
      </c>
      <c r="C107" s="746"/>
      <c r="D107" s="732"/>
      <c r="E107" s="746"/>
      <c r="F107" s="733">
        <v>0</v>
      </c>
    </row>
    <row r="108" spans="1:6" ht="14.4" customHeight="1" x14ac:dyDescent="0.3">
      <c r="A108" s="756" t="s">
        <v>2086</v>
      </c>
      <c r="B108" s="732">
        <v>0</v>
      </c>
      <c r="C108" s="746"/>
      <c r="D108" s="732">
        <v>0</v>
      </c>
      <c r="E108" s="746"/>
      <c r="F108" s="733">
        <v>0</v>
      </c>
    </row>
    <row r="109" spans="1:6" ht="14.4" customHeight="1" x14ac:dyDescent="0.3">
      <c r="A109" s="756" t="s">
        <v>5114</v>
      </c>
      <c r="B109" s="732">
        <v>0</v>
      </c>
      <c r="C109" s="746"/>
      <c r="D109" s="732"/>
      <c r="E109" s="746"/>
      <c r="F109" s="733">
        <v>0</v>
      </c>
    </row>
    <row r="110" spans="1:6" ht="14.4" customHeight="1" x14ac:dyDescent="0.3">
      <c r="A110" s="756" t="s">
        <v>5115</v>
      </c>
      <c r="B110" s="732"/>
      <c r="C110" s="746">
        <v>0</v>
      </c>
      <c r="D110" s="732">
        <v>1526.91</v>
      </c>
      <c r="E110" s="746">
        <v>1</v>
      </c>
      <c r="F110" s="733">
        <v>1526.91</v>
      </c>
    </row>
    <row r="111" spans="1:6" ht="14.4" customHeight="1" x14ac:dyDescent="0.3">
      <c r="A111" s="756" t="s">
        <v>2082</v>
      </c>
      <c r="B111" s="732"/>
      <c r="C111" s="746">
        <v>0</v>
      </c>
      <c r="D111" s="732">
        <v>423.75</v>
      </c>
      <c r="E111" s="746">
        <v>1</v>
      </c>
      <c r="F111" s="733">
        <v>423.75</v>
      </c>
    </row>
    <row r="112" spans="1:6" ht="14.4" customHeight="1" x14ac:dyDescent="0.3">
      <c r="A112" s="756" t="s">
        <v>2014</v>
      </c>
      <c r="B112" s="732">
        <v>0</v>
      </c>
      <c r="C112" s="746">
        <v>0</v>
      </c>
      <c r="D112" s="732">
        <v>43.58</v>
      </c>
      <c r="E112" s="746">
        <v>1</v>
      </c>
      <c r="F112" s="733">
        <v>43.58</v>
      </c>
    </row>
    <row r="113" spans="1:6" ht="14.4" customHeight="1" x14ac:dyDescent="0.3">
      <c r="A113" s="756" t="s">
        <v>2081</v>
      </c>
      <c r="B113" s="732"/>
      <c r="C113" s="746">
        <v>0</v>
      </c>
      <c r="D113" s="732">
        <v>153</v>
      </c>
      <c r="E113" s="746">
        <v>1</v>
      </c>
      <c r="F113" s="733">
        <v>153</v>
      </c>
    </row>
    <row r="114" spans="1:6" ht="14.4" customHeight="1" x14ac:dyDescent="0.3">
      <c r="A114" s="756" t="s">
        <v>2032</v>
      </c>
      <c r="B114" s="732"/>
      <c r="C114" s="746">
        <v>0</v>
      </c>
      <c r="D114" s="732">
        <v>5890.44</v>
      </c>
      <c r="E114" s="746">
        <v>1</v>
      </c>
      <c r="F114" s="733">
        <v>5890.44</v>
      </c>
    </row>
    <row r="115" spans="1:6" ht="14.4" customHeight="1" thickBot="1" x14ac:dyDescent="0.35">
      <c r="A115" s="757" t="s">
        <v>2078</v>
      </c>
      <c r="B115" s="748"/>
      <c r="C115" s="749">
        <v>0</v>
      </c>
      <c r="D115" s="748">
        <v>368.88</v>
      </c>
      <c r="E115" s="749">
        <v>1</v>
      </c>
      <c r="F115" s="750">
        <v>368.88</v>
      </c>
    </row>
    <row r="116" spans="1:6" ht="14.4" customHeight="1" thickBot="1" x14ac:dyDescent="0.35">
      <c r="A116" s="751" t="s">
        <v>3</v>
      </c>
      <c r="B116" s="752">
        <v>1182596.1500000001</v>
      </c>
      <c r="C116" s="753">
        <v>0.27989570994146051</v>
      </c>
      <c r="D116" s="752">
        <v>3042535.2400000007</v>
      </c>
      <c r="E116" s="753">
        <v>0.72010429005853949</v>
      </c>
      <c r="F116" s="754">
        <v>4225131.3900000006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{3FED9A43-BF26-4241-8916-85F83C367EB3}</x14:id>
        </ext>
      </extLst>
    </cfRule>
  </conditionalFormatting>
  <conditionalFormatting sqref="F37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{A7C58910-5735-4E7C-9AEE-9F42E1D64385}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ED9A43-BF26-4241-8916-85F83C367EB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A7C58910-5735-4E7C-9AEE-9F42E1D6438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5142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1150</v>
      </c>
      <c r="G3" s="47">
        <f>SUBTOTAL(9,G6:G1048576)</f>
        <v>1182596.1500000006</v>
      </c>
      <c r="H3" s="48">
        <f>IF(M3=0,0,G3/M3)</f>
        <v>0.27989570994146029</v>
      </c>
      <c r="I3" s="47">
        <f>SUBTOTAL(9,I6:I1048576)</f>
        <v>3899</v>
      </c>
      <c r="J3" s="47">
        <f>SUBTOTAL(9,J6:J1048576)</f>
        <v>3042535.2399999993</v>
      </c>
      <c r="K3" s="48">
        <f>IF(M3=0,0,J3/M3)</f>
        <v>0.72010429005853827</v>
      </c>
      <c r="L3" s="47">
        <f>SUBTOTAL(9,L6:L1048576)</f>
        <v>5049</v>
      </c>
      <c r="M3" s="49">
        <f>SUBTOTAL(9,M6:M1048576)</f>
        <v>4225131.3900000062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7" t="s">
        <v>167</v>
      </c>
      <c r="B5" s="820" t="s">
        <v>163</v>
      </c>
      <c r="C5" s="820" t="s">
        <v>90</v>
      </c>
      <c r="D5" s="820" t="s">
        <v>164</v>
      </c>
      <c r="E5" s="820" t="s">
        <v>165</v>
      </c>
      <c r="F5" s="760" t="s">
        <v>28</v>
      </c>
      <c r="G5" s="760" t="s">
        <v>14</v>
      </c>
      <c r="H5" s="743" t="s">
        <v>166</v>
      </c>
      <c r="I5" s="742" t="s">
        <v>28</v>
      </c>
      <c r="J5" s="760" t="s">
        <v>14</v>
      </c>
      <c r="K5" s="743" t="s">
        <v>166</v>
      </c>
      <c r="L5" s="742" t="s">
        <v>28</v>
      </c>
      <c r="M5" s="761" t="s">
        <v>14</v>
      </c>
    </row>
    <row r="6" spans="1:13" ht="14.4" customHeight="1" x14ac:dyDescent="0.3">
      <c r="A6" s="804" t="s">
        <v>2693</v>
      </c>
      <c r="B6" s="805" t="s">
        <v>2101</v>
      </c>
      <c r="C6" s="805" t="s">
        <v>2772</v>
      </c>
      <c r="D6" s="805" t="s">
        <v>2105</v>
      </c>
      <c r="E6" s="805" t="s">
        <v>2106</v>
      </c>
      <c r="F6" s="225"/>
      <c r="G6" s="225"/>
      <c r="H6" s="810">
        <v>0</v>
      </c>
      <c r="I6" s="225">
        <v>1</v>
      </c>
      <c r="J6" s="225">
        <v>32.25</v>
      </c>
      <c r="K6" s="810">
        <v>1</v>
      </c>
      <c r="L6" s="225">
        <v>1</v>
      </c>
      <c r="M6" s="818">
        <v>32.25</v>
      </c>
    </row>
    <row r="7" spans="1:13" ht="14.4" customHeight="1" x14ac:dyDescent="0.3">
      <c r="A7" s="727" t="s">
        <v>2693</v>
      </c>
      <c r="B7" s="728" t="s">
        <v>2109</v>
      </c>
      <c r="C7" s="728" t="s">
        <v>2981</v>
      </c>
      <c r="D7" s="728" t="s">
        <v>2982</v>
      </c>
      <c r="E7" s="728" t="s">
        <v>2983</v>
      </c>
      <c r="F7" s="732"/>
      <c r="G7" s="732"/>
      <c r="H7" s="746">
        <v>0</v>
      </c>
      <c r="I7" s="732">
        <v>1</v>
      </c>
      <c r="J7" s="732">
        <v>668.54</v>
      </c>
      <c r="K7" s="746">
        <v>1</v>
      </c>
      <c r="L7" s="732">
        <v>1</v>
      </c>
      <c r="M7" s="733">
        <v>668.54</v>
      </c>
    </row>
    <row r="8" spans="1:13" ht="14.4" customHeight="1" x14ac:dyDescent="0.3">
      <c r="A8" s="727" t="s">
        <v>2693</v>
      </c>
      <c r="B8" s="728" t="s">
        <v>2120</v>
      </c>
      <c r="C8" s="728" t="s">
        <v>2123</v>
      </c>
      <c r="D8" s="728" t="s">
        <v>825</v>
      </c>
      <c r="E8" s="728" t="s">
        <v>2122</v>
      </c>
      <c r="F8" s="732"/>
      <c r="G8" s="732"/>
      <c r="H8" s="746"/>
      <c r="I8" s="732">
        <v>1</v>
      </c>
      <c r="J8" s="732">
        <v>0</v>
      </c>
      <c r="K8" s="746"/>
      <c r="L8" s="732">
        <v>1</v>
      </c>
      <c r="M8" s="733">
        <v>0</v>
      </c>
    </row>
    <row r="9" spans="1:13" ht="14.4" customHeight="1" x14ac:dyDescent="0.3">
      <c r="A9" s="727" t="s">
        <v>2693</v>
      </c>
      <c r="B9" s="728" t="s">
        <v>2129</v>
      </c>
      <c r="C9" s="728" t="s">
        <v>3410</v>
      </c>
      <c r="D9" s="728" t="s">
        <v>2131</v>
      </c>
      <c r="E9" s="728" t="s">
        <v>3411</v>
      </c>
      <c r="F9" s="732"/>
      <c r="G9" s="732"/>
      <c r="H9" s="746">
        <v>0</v>
      </c>
      <c r="I9" s="732">
        <v>1</v>
      </c>
      <c r="J9" s="732">
        <v>184.74</v>
      </c>
      <c r="K9" s="746">
        <v>1</v>
      </c>
      <c r="L9" s="732">
        <v>1</v>
      </c>
      <c r="M9" s="733">
        <v>184.74</v>
      </c>
    </row>
    <row r="10" spans="1:13" ht="14.4" customHeight="1" x14ac:dyDescent="0.3">
      <c r="A10" s="727" t="s">
        <v>2693</v>
      </c>
      <c r="B10" s="728" t="s">
        <v>2133</v>
      </c>
      <c r="C10" s="728" t="s">
        <v>2764</v>
      </c>
      <c r="D10" s="728" t="s">
        <v>895</v>
      </c>
      <c r="E10" s="728" t="s">
        <v>2143</v>
      </c>
      <c r="F10" s="732"/>
      <c r="G10" s="732"/>
      <c r="H10" s="746">
        <v>0</v>
      </c>
      <c r="I10" s="732">
        <v>53</v>
      </c>
      <c r="J10" s="732">
        <v>26017.17</v>
      </c>
      <c r="K10" s="746">
        <v>1</v>
      </c>
      <c r="L10" s="732">
        <v>53</v>
      </c>
      <c r="M10" s="733">
        <v>26017.17</v>
      </c>
    </row>
    <row r="11" spans="1:13" ht="14.4" customHeight="1" x14ac:dyDescent="0.3">
      <c r="A11" s="727" t="s">
        <v>2693</v>
      </c>
      <c r="B11" s="728" t="s">
        <v>2133</v>
      </c>
      <c r="C11" s="728" t="s">
        <v>2765</v>
      </c>
      <c r="D11" s="728" t="s">
        <v>895</v>
      </c>
      <c r="E11" s="728" t="s">
        <v>2139</v>
      </c>
      <c r="F11" s="732"/>
      <c r="G11" s="732"/>
      <c r="H11" s="746">
        <v>0</v>
      </c>
      <c r="I11" s="732">
        <v>2</v>
      </c>
      <c r="J11" s="732">
        <v>1472.66</v>
      </c>
      <c r="K11" s="746">
        <v>1</v>
      </c>
      <c r="L11" s="732">
        <v>2</v>
      </c>
      <c r="M11" s="733">
        <v>1472.66</v>
      </c>
    </row>
    <row r="12" spans="1:13" ht="14.4" customHeight="1" x14ac:dyDescent="0.3">
      <c r="A12" s="727" t="s">
        <v>2693</v>
      </c>
      <c r="B12" s="728" t="s">
        <v>2133</v>
      </c>
      <c r="C12" s="728" t="s">
        <v>2144</v>
      </c>
      <c r="D12" s="728" t="s">
        <v>895</v>
      </c>
      <c r="E12" s="728" t="s">
        <v>2145</v>
      </c>
      <c r="F12" s="732"/>
      <c r="G12" s="732"/>
      <c r="H12" s="746">
        <v>0</v>
      </c>
      <c r="I12" s="732">
        <v>7</v>
      </c>
      <c r="J12" s="732">
        <v>6466.18</v>
      </c>
      <c r="K12" s="746">
        <v>1</v>
      </c>
      <c r="L12" s="732">
        <v>7</v>
      </c>
      <c r="M12" s="733">
        <v>6466.18</v>
      </c>
    </row>
    <row r="13" spans="1:13" ht="14.4" customHeight="1" x14ac:dyDescent="0.3">
      <c r="A13" s="727" t="s">
        <v>2693</v>
      </c>
      <c r="B13" s="728" t="s">
        <v>2133</v>
      </c>
      <c r="C13" s="728" t="s">
        <v>2910</v>
      </c>
      <c r="D13" s="728" t="s">
        <v>901</v>
      </c>
      <c r="E13" s="728" t="s">
        <v>2135</v>
      </c>
      <c r="F13" s="732"/>
      <c r="G13" s="732"/>
      <c r="H13" s="746">
        <v>0</v>
      </c>
      <c r="I13" s="732">
        <v>3</v>
      </c>
      <c r="J13" s="732">
        <v>4156.8599999999997</v>
      </c>
      <c r="K13" s="746">
        <v>1</v>
      </c>
      <c r="L13" s="732">
        <v>3</v>
      </c>
      <c r="M13" s="733">
        <v>4156.8599999999997</v>
      </c>
    </row>
    <row r="14" spans="1:13" ht="14.4" customHeight="1" x14ac:dyDescent="0.3">
      <c r="A14" s="727" t="s">
        <v>2693</v>
      </c>
      <c r="B14" s="728" t="s">
        <v>2133</v>
      </c>
      <c r="C14" s="728" t="s">
        <v>2479</v>
      </c>
      <c r="D14" s="728" t="s">
        <v>901</v>
      </c>
      <c r="E14" s="728" t="s">
        <v>2480</v>
      </c>
      <c r="F14" s="732"/>
      <c r="G14" s="732"/>
      <c r="H14" s="746">
        <v>0</v>
      </c>
      <c r="I14" s="732">
        <v>3</v>
      </c>
      <c r="J14" s="732">
        <v>5542.47</v>
      </c>
      <c r="K14" s="746">
        <v>1</v>
      </c>
      <c r="L14" s="732">
        <v>3</v>
      </c>
      <c r="M14" s="733">
        <v>5542.47</v>
      </c>
    </row>
    <row r="15" spans="1:13" ht="14.4" customHeight="1" x14ac:dyDescent="0.3">
      <c r="A15" s="727" t="s">
        <v>2693</v>
      </c>
      <c r="B15" s="728" t="s">
        <v>2133</v>
      </c>
      <c r="C15" s="728" t="s">
        <v>2134</v>
      </c>
      <c r="D15" s="728" t="s">
        <v>901</v>
      </c>
      <c r="E15" s="728" t="s">
        <v>2135</v>
      </c>
      <c r="F15" s="732"/>
      <c r="G15" s="732"/>
      <c r="H15" s="746">
        <v>0</v>
      </c>
      <c r="I15" s="732">
        <v>2</v>
      </c>
      <c r="J15" s="732">
        <v>2771.24</v>
      </c>
      <c r="K15" s="746">
        <v>1</v>
      </c>
      <c r="L15" s="732">
        <v>2</v>
      </c>
      <c r="M15" s="733">
        <v>2771.24</v>
      </c>
    </row>
    <row r="16" spans="1:13" ht="14.4" customHeight="1" x14ac:dyDescent="0.3">
      <c r="A16" s="727" t="s">
        <v>2693</v>
      </c>
      <c r="B16" s="728" t="s">
        <v>2133</v>
      </c>
      <c r="C16" s="728" t="s">
        <v>2138</v>
      </c>
      <c r="D16" s="728" t="s">
        <v>895</v>
      </c>
      <c r="E16" s="728" t="s">
        <v>2139</v>
      </c>
      <c r="F16" s="732"/>
      <c r="G16" s="732"/>
      <c r="H16" s="746">
        <v>0</v>
      </c>
      <c r="I16" s="732">
        <v>4</v>
      </c>
      <c r="J16" s="732">
        <v>2945.32</v>
      </c>
      <c r="K16" s="746">
        <v>1</v>
      </c>
      <c r="L16" s="732">
        <v>4</v>
      </c>
      <c r="M16" s="733">
        <v>2945.32</v>
      </c>
    </row>
    <row r="17" spans="1:13" ht="14.4" customHeight="1" x14ac:dyDescent="0.3">
      <c r="A17" s="727" t="s">
        <v>2693</v>
      </c>
      <c r="B17" s="728" t="s">
        <v>2161</v>
      </c>
      <c r="C17" s="728" t="s">
        <v>2164</v>
      </c>
      <c r="D17" s="728" t="s">
        <v>1167</v>
      </c>
      <c r="E17" s="728" t="s">
        <v>2165</v>
      </c>
      <c r="F17" s="732"/>
      <c r="G17" s="732"/>
      <c r="H17" s="746">
        <v>0</v>
      </c>
      <c r="I17" s="732">
        <v>1</v>
      </c>
      <c r="J17" s="732">
        <v>144.81</v>
      </c>
      <c r="K17" s="746">
        <v>1</v>
      </c>
      <c r="L17" s="732">
        <v>1</v>
      </c>
      <c r="M17" s="733">
        <v>144.81</v>
      </c>
    </row>
    <row r="18" spans="1:13" ht="14.4" customHeight="1" x14ac:dyDescent="0.3">
      <c r="A18" s="727" t="s">
        <v>2693</v>
      </c>
      <c r="B18" s="728" t="s">
        <v>2182</v>
      </c>
      <c r="C18" s="728" t="s">
        <v>3267</v>
      </c>
      <c r="D18" s="728" t="s">
        <v>3268</v>
      </c>
      <c r="E18" s="728" t="s">
        <v>3269</v>
      </c>
      <c r="F18" s="732"/>
      <c r="G18" s="732"/>
      <c r="H18" s="746">
        <v>0</v>
      </c>
      <c r="I18" s="732">
        <v>1</v>
      </c>
      <c r="J18" s="732">
        <v>279.52999999999997</v>
      </c>
      <c r="K18" s="746">
        <v>1</v>
      </c>
      <c r="L18" s="732">
        <v>1</v>
      </c>
      <c r="M18" s="733">
        <v>279.52999999999997</v>
      </c>
    </row>
    <row r="19" spans="1:13" ht="14.4" customHeight="1" x14ac:dyDescent="0.3">
      <c r="A19" s="727" t="s">
        <v>2693</v>
      </c>
      <c r="B19" s="728" t="s">
        <v>2205</v>
      </c>
      <c r="C19" s="728" t="s">
        <v>2209</v>
      </c>
      <c r="D19" s="728" t="s">
        <v>1029</v>
      </c>
      <c r="E19" s="728" t="s">
        <v>2210</v>
      </c>
      <c r="F19" s="732"/>
      <c r="G19" s="732"/>
      <c r="H19" s="746">
        <v>0</v>
      </c>
      <c r="I19" s="732">
        <v>1</v>
      </c>
      <c r="J19" s="732">
        <v>46.07</v>
      </c>
      <c r="K19" s="746">
        <v>1</v>
      </c>
      <c r="L19" s="732">
        <v>1</v>
      </c>
      <c r="M19" s="733">
        <v>46.07</v>
      </c>
    </row>
    <row r="20" spans="1:13" ht="14.4" customHeight="1" x14ac:dyDescent="0.3">
      <c r="A20" s="727" t="s">
        <v>2693</v>
      </c>
      <c r="B20" s="728" t="s">
        <v>2215</v>
      </c>
      <c r="C20" s="728" t="s">
        <v>2743</v>
      </c>
      <c r="D20" s="728" t="s">
        <v>692</v>
      </c>
      <c r="E20" s="728" t="s">
        <v>2744</v>
      </c>
      <c r="F20" s="732">
        <v>1</v>
      </c>
      <c r="G20" s="732">
        <v>154.36000000000001</v>
      </c>
      <c r="H20" s="746">
        <v>1</v>
      </c>
      <c r="I20" s="732"/>
      <c r="J20" s="732"/>
      <c r="K20" s="746">
        <v>0</v>
      </c>
      <c r="L20" s="732">
        <v>1</v>
      </c>
      <c r="M20" s="733">
        <v>154.36000000000001</v>
      </c>
    </row>
    <row r="21" spans="1:13" ht="14.4" customHeight="1" x14ac:dyDescent="0.3">
      <c r="A21" s="727" t="s">
        <v>2693</v>
      </c>
      <c r="B21" s="728" t="s">
        <v>2215</v>
      </c>
      <c r="C21" s="728" t="s">
        <v>2220</v>
      </c>
      <c r="D21" s="728" t="s">
        <v>2221</v>
      </c>
      <c r="E21" s="728" t="s">
        <v>2222</v>
      </c>
      <c r="F21" s="732"/>
      <c r="G21" s="732"/>
      <c r="H21" s="746">
        <v>0</v>
      </c>
      <c r="I21" s="732">
        <v>2</v>
      </c>
      <c r="J21" s="732">
        <v>299.04000000000002</v>
      </c>
      <c r="K21" s="746">
        <v>1</v>
      </c>
      <c r="L21" s="732">
        <v>2</v>
      </c>
      <c r="M21" s="733">
        <v>299.04000000000002</v>
      </c>
    </row>
    <row r="22" spans="1:13" ht="14.4" customHeight="1" x14ac:dyDescent="0.3">
      <c r="A22" s="727" t="s">
        <v>2693</v>
      </c>
      <c r="B22" s="728" t="s">
        <v>2256</v>
      </c>
      <c r="C22" s="728" t="s">
        <v>2996</v>
      </c>
      <c r="D22" s="728" t="s">
        <v>2997</v>
      </c>
      <c r="E22" s="728" t="s">
        <v>2967</v>
      </c>
      <c r="F22" s="732">
        <v>1</v>
      </c>
      <c r="G22" s="732">
        <v>846.47</v>
      </c>
      <c r="H22" s="746">
        <v>1</v>
      </c>
      <c r="I22" s="732"/>
      <c r="J22" s="732"/>
      <c r="K22" s="746">
        <v>0</v>
      </c>
      <c r="L22" s="732">
        <v>1</v>
      </c>
      <c r="M22" s="733">
        <v>846.47</v>
      </c>
    </row>
    <row r="23" spans="1:13" ht="14.4" customHeight="1" x14ac:dyDescent="0.3">
      <c r="A23" s="727" t="s">
        <v>2693</v>
      </c>
      <c r="B23" s="728" t="s">
        <v>2256</v>
      </c>
      <c r="C23" s="728" t="s">
        <v>3057</v>
      </c>
      <c r="D23" s="728" t="s">
        <v>2997</v>
      </c>
      <c r="E23" s="728" t="s">
        <v>3058</v>
      </c>
      <c r="F23" s="732">
        <v>1</v>
      </c>
      <c r="G23" s="732">
        <v>211.61</v>
      </c>
      <c r="H23" s="746">
        <v>1</v>
      </c>
      <c r="I23" s="732"/>
      <c r="J23" s="732"/>
      <c r="K23" s="746">
        <v>0</v>
      </c>
      <c r="L23" s="732">
        <v>1</v>
      </c>
      <c r="M23" s="733">
        <v>211.61</v>
      </c>
    </row>
    <row r="24" spans="1:13" ht="14.4" customHeight="1" x14ac:dyDescent="0.3">
      <c r="A24" s="727" t="s">
        <v>2693</v>
      </c>
      <c r="B24" s="728" t="s">
        <v>2256</v>
      </c>
      <c r="C24" s="728" t="s">
        <v>2260</v>
      </c>
      <c r="D24" s="728" t="s">
        <v>2261</v>
      </c>
      <c r="E24" s="728" t="s">
        <v>2262</v>
      </c>
      <c r="F24" s="732"/>
      <c r="G24" s="732"/>
      <c r="H24" s="746">
        <v>0</v>
      </c>
      <c r="I24" s="732">
        <v>3</v>
      </c>
      <c r="J24" s="732">
        <v>9695.43</v>
      </c>
      <c r="K24" s="746">
        <v>1</v>
      </c>
      <c r="L24" s="732">
        <v>3</v>
      </c>
      <c r="M24" s="733">
        <v>9695.43</v>
      </c>
    </row>
    <row r="25" spans="1:13" ht="14.4" customHeight="1" x14ac:dyDescent="0.3">
      <c r="A25" s="727" t="s">
        <v>2693</v>
      </c>
      <c r="B25" s="728" t="s">
        <v>2293</v>
      </c>
      <c r="C25" s="728" t="s">
        <v>2296</v>
      </c>
      <c r="D25" s="728" t="s">
        <v>694</v>
      </c>
      <c r="E25" s="728" t="s">
        <v>2297</v>
      </c>
      <c r="F25" s="732"/>
      <c r="G25" s="732"/>
      <c r="H25" s="746">
        <v>0</v>
      </c>
      <c r="I25" s="732">
        <v>1</v>
      </c>
      <c r="J25" s="732">
        <v>48.42</v>
      </c>
      <c r="K25" s="746">
        <v>1</v>
      </c>
      <c r="L25" s="732">
        <v>1</v>
      </c>
      <c r="M25" s="733">
        <v>48.42</v>
      </c>
    </row>
    <row r="26" spans="1:13" ht="14.4" customHeight="1" x14ac:dyDescent="0.3">
      <c r="A26" s="727" t="s">
        <v>2693</v>
      </c>
      <c r="B26" s="728" t="s">
        <v>2299</v>
      </c>
      <c r="C26" s="728" t="s">
        <v>2880</v>
      </c>
      <c r="D26" s="728" t="s">
        <v>1102</v>
      </c>
      <c r="E26" s="728" t="s">
        <v>2881</v>
      </c>
      <c r="F26" s="732">
        <v>6</v>
      </c>
      <c r="G26" s="732">
        <v>0</v>
      </c>
      <c r="H26" s="746"/>
      <c r="I26" s="732"/>
      <c r="J26" s="732"/>
      <c r="K26" s="746"/>
      <c r="L26" s="732">
        <v>6</v>
      </c>
      <c r="M26" s="733">
        <v>0</v>
      </c>
    </row>
    <row r="27" spans="1:13" ht="14.4" customHeight="1" x14ac:dyDescent="0.3">
      <c r="A27" s="727" t="s">
        <v>2693</v>
      </c>
      <c r="B27" s="728" t="s">
        <v>2299</v>
      </c>
      <c r="C27" s="728" t="s">
        <v>2302</v>
      </c>
      <c r="D27" s="728" t="s">
        <v>1100</v>
      </c>
      <c r="E27" s="728" t="s">
        <v>2303</v>
      </c>
      <c r="F27" s="732">
        <v>3</v>
      </c>
      <c r="G27" s="732">
        <v>108.81</v>
      </c>
      <c r="H27" s="746">
        <v>1</v>
      </c>
      <c r="I27" s="732"/>
      <c r="J27" s="732"/>
      <c r="K27" s="746">
        <v>0</v>
      </c>
      <c r="L27" s="732">
        <v>3</v>
      </c>
      <c r="M27" s="733">
        <v>108.81</v>
      </c>
    </row>
    <row r="28" spans="1:13" ht="14.4" customHeight="1" x14ac:dyDescent="0.3">
      <c r="A28" s="727" t="s">
        <v>2693</v>
      </c>
      <c r="B28" s="728" t="s">
        <v>2299</v>
      </c>
      <c r="C28" s="728" t="s">
        <v>3259</v>
      </c>
      <c r="D28" s="728" t="s">
        <v>1100</v>
      </c>
      <c r="E28" s="728" t="s">
        <v>2303</v>
      </c>
      <c r="F28" s="732">
        <v>1</v>
      </c>
      <c r="G28" s="732">
        <v>36.270000000000003</v>
      </c>
      <c r="H28" s="746">
        <v>1</v>
      </c>
      <c r="I28" s="732"/>
      <c r="J28" s="732"/>
      <c r="K28" s="746">
        <v>0</v>
      </c>
      <c r="L28" s="732">
        <v>1</v>
      </c>
      <c r="M28" s="733">
        <v>36.270000000000003</v>
      </c>
    </row>
    <row r="29" spans="1:13" ht="14.4" customHeight="1" x14ac:dyDescent="0.3">
      <c r="A29" s="727" t="s">
        <v>2693</v>
      </c>
      <c r="B29" s="728" t="s">
        <v>2299</v>
      </c>
      <c r="C29" s="728" t="s">
        <v>2738</v>
      </c>
      <c r="D29" s="728" t="s">
        <v>1102</v>
      </c>
      <c r="E29" s="728" t="s">
        <v>2739</v>
      </c>
      <c r="F29" s="732">
        <v>3</v>
      </c>
      <c r="G29" s="732">
        <v>365.25</v>
      </c>
      <c r="H29" s="746">
        <v>1</v>
      </c>
      <c r="I29" s="732"/>
      <c r="J29" s="732"/>
      <c r="K29" s="746">
        <v>0</v>
      </c>
      <c r="L29" s="732">
        <v>3</v>
      </c>
      <c r="M29" s="733">
        <v>365.25</v>
      </c>
    </row>
    <row r="30" spans="1:13" ht="14.4" customHeight="1" x14ac:dyDescent="0.3">
      <c r="A30" s="727" t="s">
        <v>2693</v>
      </c>
      <c r="B30" s="728" t="s">
        <v>2299</v>
      </c>
      <c r="C30" s="728" t="s">
        <v>3260</v>
      </c>
      <c r="D30" s="728" t="s">
        <v>2741</v>
      </c>
      <c r="E30" s="728" t="s">
        <v>2297</v>
      </c>
      <c r="F30" s="732"/>
      <c r="G30" s="732"/>
      <c r="H30" s="746">
        <v>0</v>
      </c>
      <c r="I30" s="732">
        <v>1</v>
      </c>
      <c r="J30" s="732">
        <v>25.71</v>
      </c>
      <c r="K30" s="746">
        <v>1</v>
      </c>
      <c r="L30" s="732">
        <v>1</v>
      </c>
      <c r="M30" s="733">
        <v>25.71</v>
      </c>
    </row>
    <row r="31" spans="1:13" ht="14.4" customHeight="1" x14ac:dyDescent="0.3">
      <c r="A31" s="727" t="s">
        <v>2693</v>
      </c>
      <c r="B31" s="728" t="s">
        <v>2325</v>
      </c>
      <c r="C31" s="728" t="s">
        <v>2326</v>
      </c>
      <c r="D31" s="728" t="s">
        <v>2327</v>
      </c>
      <c r="E31" s="728" t="s">
        <v>2328</v>
      </c>
      <c r="F31" s="732"/>
      <c r="G31" s="732"/>
      <c r="H31" s="746"/>
      <c r="I31" s="732">
        <v>10</v>
      </c>
      <c r="J31" s="732">
        <v>0</v>
      </c>
      <c r="K31" s="746"/>
      <c r="L31" s="732">
        <v>10</v>
      </c>
      <c r="M31" s="733">
        <v>0</v>
      </c>
    </row>
    <row r="32" spans="1:13" ht="14.4" customHeight="1" x14ac:dyDescent="0.3">
      <c r="A32" s="727" t="s">
        <v>2693</v>
      </c>
      <c r="B32" s="728" t="s">
        <v>5116</v>
      </c>
      <c r="C32" s="728" t="s">
        <v>3387</v>
      </c>
      <c r="D32" s="728" t="s">
        <v>3388</v>
      </c>
      <c r="E32" s="728" t="s">
        <v>3389</v>
      </c>
      <c r="F32" s="732">
        <v>2</v>
      </c>
      <c r="G32" s="732">
        <v>120.78</v>
      </c>
      <c r="H32" s="746">
        <v>1</v>
      </c>
      <c r="I32" s="732"/>
      <c r="J32" s="732"/>
      <c r="K32" s="746">
        <v>0</v>
      </c>
      <c r="L32" s="732">
        <v>2</v>
      </c>
      <c r="M32" s="733">
        <v>120.78</v>
      </c>
    </row>
    <row r="33" spans="1:13" ht="14.4" customHeight="1" x14ac:dyDescent="0.3">
      <c r="A33" s="727" t="s">
        <v>2693</v>
      </c>
      <c r="B33" s="728" t="s">
        <v>5116</v>
      </c>
      <c r="C33" s="728" t="s">
        <v>3390</v>
      </c>
      <c r="D33" s="728" t="s">
        <v>3391</v>
      </c>
      <c r="E33" s="728" t="s">
        <v>3392</v>
      </c>
      <c r="F33" s="732">
        <v>2</v>
      </c>
      <c r="G33" s="732">
        <v>0</v>
      </c>
      <c r="H33" s="746"/>
      <c r="I33" s="732"/>
      <c r="J33" s="732"/>
      <c r="K33" s="746"/>
      <c r="L33" s="732">
        <v>2</v>
      </c>
      <c r="M33" s="733">
        <v>0</v>
      </c>
    </row>
    <row r="34" spans="1:13" ht="14.4" customHeight="1" x14ac:dyDescent="0.3">
      <c r="A34" s="727" t="s">
        <v>2693</v>
      </c>
      <c r="B34" s="728" t="s">
        <v>5117</v>
      </c>
      <c r="C34" s="728" t="s">
        <v>2812</v>
      </c>
      <c r="D34" s="728" t="s">
        <v>2813</v>
      </c>
      <c r="E34" s="728" t="s">
        <v>2814</v>
      </c>
      <c r="F34" s="732"/>
      <c r="G34" s="732"/>
      <c r="H34" s="746">
        <v>0</v>
      </c>
      <c r="I34" s="732">
        <v>1</v>
      </c>
      <c r="J34" s="732">
        <v>848.49</v>
      </c>
      <c r="K34" s="746">
        <v>1</v>
      </c>
      <c r="L34" s="732">
        <v>1</v>
      </c>
      <c r="M34" s="733">
        <v>848.49</v>
      </c>
    </row>
    <row r="35" spans="1:13" ht="14.4" customHeight="1" x14ac:dyDescent="0.3">
      <c r="A35" s="727" t="s">
        <v>2693</v>
      </c>
      <c r="B35" s="728" t="s">
        <v>5118</v>
      </c>
      <c r="C35" s="728" t="s">
        <v>3369</v>
      </c>
      <c r="D35" s="728" t="s">
        <v>1059</v>
      </c>
      <c r="E35" s="728" t="s">
        <v>3370</v>
      </c>
      <c r="F35" s="732">
        <v>2</v>
      </c>
      <c r="G35" s="732">
        <v>2391.5</v>
      </c>
      <c r="H35" s="746">
        <v>1</v>
      </c>
      <c r="I35" s="732"/>
      <c r="J35" s="732"/>
      <c r="K35" s="746">
        <v>0</v>
      </c>
      <c r="L35" s="732">
        <v>2</v>
      </c>
      <c r="M35" s="733">
        <v>2391.5</v>
      </c>
    </row>
    <row r="36" spans="1:13" ht="14.4" customHeight="1" x14ac:dyDescent="0.3">
      <c r="A36" s="727" t="s">
        <v>2693</v>
      </c>
      <c r="B36" s="728" t="s">
        <v>5118</v>
      </c>
      <c r="C36" s="728" t="s">
        <v>3367</v>
      </c>
      <c r="D36" s="728" t="s">
        <v>1059</v>
      </c>
      <c r="E36" s="728" t="s">
        <v>3368</v>
      </c>
      <c r="F36" s="732">
        <v>2</v>
      </c>
      <c r="G36" s="732">
        <v>1195.76</v>
      </c>
      <c r="H36" s="746">
        <v>1</v>
      </c>
      <c r="I36" s="732"/>
      <c r="J36" s="732"/>
      <c r="K36" s="746">
        <v>0</v>
      </c>
      <c r="L36" s="732">
        <v>2</v>
      </c>
      <c r="M36" s="733">
        <v>1195.76</v>
      </c>
    </row>
    <row r="37" spans="1:13" ht="14.4" customHeight="1" x14ac:dyDescent="0.3">
      <c r="A37" s="727" t="s">
        <v>2693</v>
      </c>
      <c r="B37" s="728" t="s">
        <v>5118</v>
      </c>
      <c r="C37" s="728" t="s">
        <v>3371</v>
      </c>
      <c r="D37" s="728" t="s">
        <v>1059</v>
      </c>
      <c r="E37" s="728" t="s">
        <v>3372</v>
      </c>
      <c r="F37" s="732">
        <v>1</v>
      </c>
      <c r="G37" s="732">
        <v>0</v>
      </c>
      <c r="H37" s="746"/>
      <c r="I37" s="732"/>
      <c r="J37" s="732"/>
      <c r="K37" s="746"/>
      <c r="L37" s="732">
        <v>1</v>
      </c>
      <c r="M37" s="733">
        <v>0</v>
      </c>
    </row>
    <row r="38" spans="1:13" ht="14.4" customHeight="1" x14ac:dyDescent="0.3">
      <c r="A38" s="727" t="s">
        <v>2693</v>
      </c>
      <c r="B38" s="728" t="s">
        <v>2349</v>
      </c>
      <c r="C38" s="728" t="s">
        <v>2542</v>
      </c>
      <c r="D38" s="728" t="s">
        <v>2543</v>
      </c>
      <c r="E38" s="728" t="s">
        <v>2351</v>
      </c>
      <c r="F38" s="732">
        <v>2</v>
      </c>
      <c r="G38" s="732">
        <v>9.4</v>
      </c>
      <c r="H38" s="746">
        <v>0.66666666666666663</v>
      </c>
      <c r="I38" s="732">
        <v>1</v>
      </c>
      <c r="J38" s="732">
        <v>4.7</v>
      </c>
      <c r="K38" s="746">
        <v>0.33333333333333331</v>
      </c>
      <c r="L38" s="732">
        <v>3</v>
      </c>
      <c r="M38" s="733">
        <v>14.100000000000001</v>
      </c>
    </row>
    <row r="39" spans="1:13" ht="14.4" customHeight="1" x14ac:dyDescent="0.3">
      <c r="A39" s="727" t="s">
        <v>2693</v>
      </c>
      <c r="B39" s="728" t="s">
        <v>2356</v>
      </c>
      <c r="C39" s="728" t="s">
        <v>3412</v>
      </c>
      <c r="D39" s="728" t="s">
        <v>1325</v>
      </c>
      <c r="E39" s="728" t="s">
        <v>2358</v>
      </c>
      <c r="F39" s="732">
        <v>1</v>
      </c>
      <c r="G39" s="732">
        <v>0</v>
      </c>
      <c r="H39" s="746"/>
      <c r="I39" s="732"/>
      <c r="J39" s="732"/>
      <c r="K39" s="746"/>
      <c r="L39" s="732">
        <v>1</v>
      </c>
      <c r="M39" s="733">
        <v>0</v>
      </c>
    </row>
    <row r="40" spans="1:13" ht="14.4" customHeight="1" x14ac:dyDescent="0.3">
      <c r="A40" s="727" t="s">
        <v>2693</v>
      </c>
      <c r="B40" s="728" t="s">
        <v>2356</v>
      </c>
      <c r="C40" s="728" t="s">
        <v>2357</v>
      </c>
      <c r="D40" s="728" t="s">
        <v>1325</v>
      </c>
      <c r="E40" s="728" t="s">
        <v>2358</v>
      </c>
      <c r="F40" s="732"/>
      <c r="G40" s="732"/>
      <c r="H40" s="746"/>
      <c r="I40" s="732">
        <v>9</v>
      </c>
      <c r="J40" s="732">
        <v>0</v>
      </c>
      <c r="K40" s="746"/>
      <c r="L40" s="732">
        <v>9</v>
      </c>
      <c r="M40" s="733">
        <v>0</v>
      </c>
    </row>
    <row r="41" spans="1:13" ht="14.4" customHeight="1" x14ac:dyDescent="0.3">
      <c r="A41" s="727" t="s">
        <v>2693</v>
      </c>
      <c r="B41" s="728" t="s">
        <v>2356</v>
      </c>
      <c r="C41" s="728" t="s">
        <v>3413</v>
      </c>
      <c r="D41" s="728" t="s">
        <v>3414</v>
      </c>
      <c r="E41" s="728" t="s">
        <v>2358</v>
      </c>
      <c r="F41" s="732">
        <v>2</v>
      </c>
      <c r="G41" s="732">
        <v>0</v>
      </c>
      <c r="H41" s="746"/>
      <c r="I41" s="732"/>
      <c r="J41" s="732"/>
      <c r="K41" s="746"/>
      <c r="L41" s="732">
        <v>2</v>
      </c>
      <c r="M41" s="733">
        <v>0</v>
      </c>
    </row>
    <row r="42" spans="1:13" ht="14.4" customHeight="1" x14ac:dyDescent="0.3">
      <c r="A42" s="727" t="s">
        <v>2693</v>
      </c>
      <c r="B42" s="728" t="s">
        <v>2365</v>
      </c>
      <c r="C42" s="728" t="s">
        <v>3113</v>
      </c>
      <c r="D42" s="728" t="s">
        <v>761</v>
      </c>
      <c r="E42" s="728" t="s">
        <v>2189</v>
      </c>
      <c r="F42" s="732"/>
      <c r="G42" s="732"/>
      <c r="H42" s="746">
        <v>0</v>
      </c>
      <c r="I42" s="732">
        <v>1</v>
      </c>
      <c r="J42" s="732">
        <v>85.16</v>
      </c>
      <c r="K42" s="746">
        <v>1</v>
      </c>
      <c r="L42" s="732">
        <v>1</v>
      </c>
      <c r="M42" s="733">
        <v>85.16</v>
      </c>
    </row>
    <row r="43" spans="1:13" ht="14.4" customHeight="1" x14ac:dyDescent="0.3">
      <c r="A43" s="727" t="s">
        <v>2693</v>
      </c>
      <c r="B43" s="728" t="s">
        <v>2365</v>
      </c>
      <c r="C43" s="728" t="s">
        <v>2366</v>
      </c>
      <c r="D43" s="728" t="s">
        <v>759</v>
      </c>
      <c r="E43" s="728" t="s">
        <v>2187</v>
      </c>
      <c r="F43" s="732"/>
      <c r="G43" s="732"/>
      <c r="H43" s="746">
        <v>0</v>
      </c>
      <c r="I43" s="732">
        <v>1</v>
      </c>
      <c r="J43" s="732">
        <v>42.57</v>
      </c>
      <c r="K43" s="746">
        <v>1</v>
      </c>
      <c r="L43" s="732">
        <v>1</v>
      </c>
      <c r="M43" s="733">
        <v>42.57</v>
      </c>
    </row>
    <row r="44" spans="1:13" ht="14.4" customHeight="1" x14ac:dyDescent="0.3">
      <c r="A44" s="727" t="s">
        <v>2693</v>
      </c>
      <c r="B44" s="728" t="s">
        <v>2365</v>
      </c>
      <c r="C44" s="728" t="s">
        <v>2367</v>
      </c>
      <c r="D44" s="728" t="s">
        <v>761</v>
      </c>
      <c r="E44" s="728" t="s">
        <v>2189</v>
      </c>
      <c r="F44" s="732"/>
      <c r="G44" s="732"/>
      <c r="H44" s="746">
        <v>0</v>
      </c>
      <c r="I44" s="732">
        <v>2</v>
      </c>
      <c r="J44" s="732">
        <v>170.32</v>
      </c>
      <c r="K44" s="746">
        <v>1</v>
      </c>
      <c r="L44" s="732">
        <v>2</v>
      </c>
      <c r="M44" s="733">
        <v>170.32</v>
      </c>
    </row>
    <row r="45" spans="1:13" ht="14.4" customHeight="1" x14ac:dyDescent="0.3">
      <c r="A45" s="727" t="s">
        <v>2693</v>
      </c>
      <c r="B45" s="728" t="s">
        <v>2377</v>
      </c>
      <c r="C45" s="728" t="s">
        <v>2378</v>
      </c>
      <c r="D45" s="728" t="s">
        <v>2379</v>
      </c>
      <c r="E45" s="728" t="s">
        <v>2380</v>
      </c>
      <c r="F45" s="732"/>
      <c r="G45" s="732"/>
      <c r="H45" s="746">
        <v>0</v>
      </c>
      <c r="I45" s="732">
        <v>1</v>
      </c>
      <c r="J45" s="732">
        <v>141.25</v>
      </c>
      <c r="K45" s="746">
        <v>1</v>
      </c>
      <c r="L45" s="732">
        <v>1</v>
      </c>
      <c r="M45" s="733">
        <v>141.25</v>
      </c>
    </row>
    <row r="46" spans="1:13" ht="14.4" customHeight="1" x14ac:dyDescent="0.3">
      <c r="A46" s="727" t="s">
        <v>2693</v>
      </c>
      <c r="B46" s="728" t="s">
        <v>5119</v>
      </c>
      <c r="C46" s="728" t="s">
        <v>3262</v>
      </c>
      <c r="D46" s="728" t="s">
        <v>3263</v>
      </c>
      <c r="E46" s="728" t="s">
        <v>3264</v>
      </c>
      <c r="F46" s="732">
        <v>1</v>
      </c>
      <c r="G46" s="732">
        <v>0</v>
      </c>
      <c r="H46" s="746"/>
      <c r="I46" s="732"/>
      <c r="J46" s="732"/>
      <c r="K46" s="746"/>
      <c r="L46" s="732">
        <v>1</v>
      </c>
      <c r="M46" s="733">
        <v>0</v>
      </c>
    </row>
    <row r="47" spans="1:13" ht="14.4" customHeight="1" x14ac:dyDescent="0.3">
      <c r="A47" s="727" t="s">
        <v>2693</v>
      </c>
      <c r="B47" s="728" t="s">
        <v>2402</v>
      </c>
      <c r="C47" s="728" t="s">
        <v>2405</v>
      </c>
      <c r="D47" s="728" t="s">
        <v>1315</v>
      </c>
      <c r="E47" s="728" t="s">
        <v>2187</v>
      </c>
      <c r="F47" s="732"/>
      <c r="G47" s="732"/>
      <c r="H47" s="746">
        <v>0</v>
      </c>
      <c r="I47" s="732">
        <v>2</v>
      </c>
      <c r="J47" s="732">
        <v>138.32</v>
      </c>
      <c r="K47" s="746">
        <v>1</v>
      </c>
      <c r="L47" s="732">
        <v>2</v>
      </c>
      <c r="M47" s="733">
        <v>138.32</v>
      </c>
    </row>
    <row r="48" spans="1:13" ht="14.4" customHeight="1" x14ac:dyDescent="0.3">
      <c r="A48" s="727" t="s">
        <v>2693</v>
      </c>
      <c r="B48" s="728" t="s">
        <v>2263</v>
      </c>
      <c r="C48" s="728" t="s">
        <v>2264</v>
      </c>
      <c r="D48" s="728" t="s">
        <v>2265</v>
      </c>
      <c r="E48" s="728" t="s">
        <v>2266</v>
      </c>
      <c r="F48" s="732">
        <v>2</v>
      </c>
      <c r="G48" s="732">
        <v>23600.639999999999</v>
      </c>
      <c r="H48" s="746">
        <v>1</v>
      </c>
      <c r="I48" s="732"/>
      <c r="J48" s="732"/>
      <c r="K48" s="746">
        <v>0</v>
      </c>
      <c r="L48" s="732">
        <v>2</v>
      </c>
      <c r="M48" s="733">
        <v>23600.639999999999</v>
      </c>
    </row>
    <row r="49" spans="1:13" ht="14.4" customHeight="1" x14ac:dyDescent="0.3">
      <c r="A49" s="727" t="s">
        <v>2695</v>
      </c>
      <c r="B49" s="728" t="s">
        <v>2133</v>
      </c>
      <c r="C49" s="728" t="s">
        <v>2764</v>
      </c>
      <c r="D49" s="728" t="s">
        <v>895</v>
      </c>
      <c r="E49" s="728" t="s">
        <v>2143</v>
      </c>
      <c r="F49" s="732"/>
      <c r="G49" s="732"/>
      <c r="H49" s="746">
        <v>0</v>
      </c>
      <c r="I49" s="732">
        <v>1</v>
      </c>
      <c r="J49" s="732">
        <v>490.89</v>
      </c>
      <c r="K49" s="746">
        <v>1</v>
      </c>
      <c r="L49" s="732">
        <v>1</v>
      </c>
      <c r="M49" s="733">
        <v>490.89</v>
      </c>
    </row>
    <row r="50" spans="1:13" ht="14.4" customHeight="1" x14ac:dyDescent="0.3">
      <c r="A50" s="727" t="s">
        <v>2695</v>
      </c>
      <c r="B50" s="728" t="s">
        <v>2133</v>
      </c>
      <c r="C50" s="728" t="s">
        <v>2765</v>
      </c>
      <c r="D50" s="728" t="s">
        <v>895</v>
      </c>
      <c r="E50" s="728" t="s">
        <v>2139</v>
      </c>
      <c r="F50" s="732"/>
      <c r="G50" s="732"/>
      <c r="H50" s="746">
        <v>0</v>
      </c>
      <c r="I50" s="732">
        <v>1</v>
      </c>
      <c r="J50" s="732">
        <v>736.33</v>
      </c>
      <c r="K50" s="746">
        <v>1</v>
      </c>
      <c r="L50" s="732">
        <v>1</v>
      </c>
      <c r="M50" s="733">
        <v>736.33</v>
      </c>
    </row>
    <row r="51" spans="1:13" ht="14.4" customHeight="1" x14ac:dyDescent="0.3">
      <c r="A51" s="727" t="s">
        <v>2695</v>
      </c>
      <c r="B51" s="728" t="s">
        <v>2133</v>
      </c>
      <c r="C51" s="728" t="s">
        <v>2144</v>
      </c>
      <c r="D51" s="728" t="s">
        <v>895</v>
      </c>
      <c r="E51" s="728" t="s">
        <v>2145</v>
      </c>
      <c r="F51" s="732"/>
      <c r="G51" s="732"/>
      <c r="H51" s="746">
        <v>0</v>
      </c>
      <c r="I51" s="732">
        <v>6</v>
      </c>
      <c r="J51" s="732">
        <v>5542.4400000000005</v>
      </c>
      <c r="K51" s="746">
        <v>1</v>
      </c>
      <c r="L51" s="732">
        <v>6</v>
      </c>
      <c r="M51" s="733">
        <v>5542.4400000000005</v>
      </c>
    </row>
    <row r="52" spans="1:13" ht="14.4" customHeight="1" x14ac:dyDescent="0.3">
      <c r="A52" s="727" t="s">
        <v>2695</v>
      </c>
      <c r="B52" s="728" t="s">
        <v>2161</v>
      </c>
      <c r="C52" s="728" t="s">
        <v>2499</v>
      </c>
      <c r="D52" s="728" t="s">
        <v>1743</v>
      </c>
      <c r="E52" s="728" t="s">
        <v>2187</v>
      </c>
      <c r="F52" s="732"/>
      <c r="G52" s="732"/>
      <c r="H52" s="746">
        <v>0</v>
      </c>
      <c r="I52" s="732">
        <v>1</v>
      </c>
      <c r="J52" s="732">
        <v>96.53</v>
      </c>
      <c r="K52" s="746">
        <v>1</v>
      </c>
      <c r="L52" s="732">
        <v>1</v>
      </c>
      <c r="M52" s="733">
        <v>96.53</v>
      </c>
    </row>
    <row r="53" spans="1:13" ht="14.4" customHeight="1" x14ac:dyDescent="0.3">
      <c r="A53" s="727" t="s">
        <v>2695</v>
      </c>
      <c r="B53" s="728" t="s">
        <v>2182</v>
      </c>
      <c r="C53" s="728" t="s">
        <v>3181</v>
      </c>
      <c r="D53" s="728" t="s">
        <v>3182</v>
      </c>
      <c r="E53" s="728" t="s">
        <v>3183</v>
      </c>
      <c r="F53" s="732"/>
      <c r="G53" s="732"/>
      <c r="H53" s="746">
        <v>0</v>
      </c>
      <c r="I53" s="732">
        <v>1</v>
      </c>
      <c r="J53" s="732">
        <v>58.86</v>
      </c>
      <c r="K53" s="746">
        <v>1</v>
      </c>
      <c r="L53" s="732">
        <v>1</v>
      </c>
      <c r="M53" s="733">
        <v>58.86</v>
      </c>
    </row>
    <row r="54" spans="1:13" ht="14.4" customHeight="1" x14ac:dyDescent="0.3">
      <c r="A54" s="727" t="s">
        <v>2695</v>
      </c>
      <c r="B54" s="728" t="s">
        <v>2229</v>
      </c>
      <c r="C54" s="728" t="s">
        <v>2794</v>
      </c>
      <c r="D54" s="728" t="s">
        <v>2231</v>
      </c>
      <c r="E54" s="728" t="s">
        <v>2757</v>
      </c>
      <c r="F54" s="732">
        <v>1</v>
      </c>
      <c r="G54" s="732">
        <v>238.72</v>
      </c>
      <c r="H54" s="746">
        <v>1</v>
      </c>
      <c r="I54" s="732"/>
      <c r="J54" s="732"/>
      <c r="K54" s="746">
        <v>0</v>
      </c>
      <c r="L54" s="732">
        <v>1</v>
      </c>
      <c r="M54" s="733">
        <v>238.72</v>
      </c>
    </row>
    <row r="55" spans="1:13" ht="14.4" customHeight="1" x14ac:dyDescent="0.3">
      <c r="A55" s="727" t="s">
        <v>2695</v>
      </c>
      <c r="B55" s="728" t="s">
        <v>2299</v>
      </c>
      <c r="C55" s="728" t="s">
        <v>2300</v>
      </c>
      <c r="D55" s="728" t="s">
        <v>1102</v>
      </c>
      <c r="E55" s="728" t="s">
        <v>2301</v>
      </c>
      <c r="F55" s="732">
        <v>1</v>
      </c>
      <c r="G55" s="732">
        <v>65.28</v>
      </c>
      <c r="H55" s="746">
        <v>1</v>
      </c>
      <c r="I55" s="732"/>
      <c r="J55" s="732"/>
      <c r="K55" s="746">
        <v>0</v>
      </c>
      <c r="L55" s="732">
        <v>1</v>
      </c>
      <c r="M55" s="733">
        <v>65.28</v>
      </c>
    </row>
    <row r="56" spans="1:13" ht="14.4" customHeight="1" x14ac:dyDescent="0.3">
      <c r="A56" s="727" t="s">
        <v>2695</v>
      </c>
      <c r="B56" s="728" t="s">
        <v>2412</v>
      </c>
      <c r="C56" s="728" t="s">
        <v>2428</v>
      </c>
      <c r="D56" s="728" t="s">
        <v>1352</v>
      </c>
      <c r="E56" s="728" t="s">
        <v>1351</v>
      </c>
      <c r="F56" s="732"/>
      <c r="G56" s="732"/>
      <c r="H56" s="746">
        <v>0</v>
      </c>
      <c r="I56" s="732">
        <v>1</v>
      </c>
      <c r="J56" s="732">
        <v>176.47</v>
      </c>
      <c r="K56" s="746">
        <v>1</v>
      </c>
      <c r="L56" s="732">
        <v>1</v>
      </c>
      <c r="M56" s="733">
        <v>176.47</v>
      </c>
    </row>
    <row r="57" spans="1:13" ht="14.4" customHeight="1" x14ac:dyDescent="0.3">
      <c r="A57" s="727" t="s">
        <v>2695</v>
      </c>
      <c r="B57" s="728" t="s">
        <v>2412</v>
      </c>
      <c r="C57" s="728" t="s">
        <v>2427</v>
      </c>
      <c r="D57" s="728" t="s">
        <v>1350</v>
      </c>
      <c r="E57" s="728" t="s">
        <v>1351</v>
      </c>
      <c r="F57" s="732"/>
      <c r="G57" s="732"/>
      <c r="H57" s="746">
        <v>0</v>
      </c>
      <c r="I57" s="732">
        <v>3</v>
      </c>
      <c r="J57" s="732">
        <v>529.41</v>
      </c>
      <c r="K57" s="746">
        <v>1</v>
      </c>
      <c r="L57" s="732">
        <v>3</v>
      </c>
      <c r="M57" s="733">
        <v>529.41</v>
      </c>
    </row>
    <row r="58" spans="1:13" ht="14.4" customHeight="1" x14ac:dyDescent="0.3">
      <c r="A58" s="727" t="s">
        <v>2695</v>
      </c>
      <c r="B58" s="728" t="s">
        <v>2412</v>
      </c>
      <c r="C58" s="728" t="s">
        <v>2426</v>
      </c>
      <c r="D58" s="728" t="s">
        <v>1353</v>
      </c>
      <c r="E58" s="728" t="s">
        <v>1351</v>
      </c>
      <c r="F58" s="732"/>
      <c r="G58" s="732"/>
      <c r="H58" s="746">
        <v>0</v>
      </c>
      <c r="I58" s="732">
        <v>1</v>
      </c>
      <c r="J58" s="732">
        <v>176.47</v>
      </c>
      <c r="K58" s="746">
        <v>1</v>
      </c>
      <c r="L58" s="732">
        <v>1</v>
      </c>
      <c r="M58" s="733">
        <v>176.47</v>
      </c>
    </row>
    <row r="59" spans="1:13" ht="14.4" customHeight="1" x14ac:dyDescent="0.3">
      <c r="A59" s="727" t="s">
        <v>2695</v>
      </c>
      <c r="B59" s="728" t="s">
        <v>2263</v>
      </c>
      <c r="C59" s="728" t="s">
        <v>2264</v>
      </c>
      <c r="D59" s="728" t="s">
        <v>2265</v>
      </c>
      <c r="E59" s="728" t="s">
        <v>2266</v>
      </c>
      <c r="F59" s="732">
        <v>1</v>
      </c>
      <c r="G59" s="732">
        <v>11800.32</v>
      </c>
      <c r="H59" s="746">
        <v>1</v>
      </c>
      <c r="I59" s="732"/>
      <c r="J59" s="732"/>
      <c r="K59" s="746">
        <v>0</v>
      </c>
      <c r="L59" s="732">
        <v>1</v>
      </c>
      <c r="M59" s="733">
        <v>11800.32</v>
      </c>
    </row>
    <row r="60" spans="1:13" ht="14.4" customHeight="1" x14ac:dyDescent="0.3">
      <c r="A60" s="727" t="s">
        <v>2696</v>
      </c>
      <c r="B60" s="728" t="s">
        <v>2101</v>
      </c>
      <c r="C60" s="728" t="s">
        <v>2840</v>
      </c>
      <c r="D60" s="728" t="s">
        <v>2105</v>
      </c>
      <c r="E60" s="728" t="s">
        <v>2108</v>
      </c>
      <c r="F60" s="732"/>
      <c r="G60" s="732"/>
      <c r="H60" s="746">
        <v>0</v>
      </c>
      <c r="I60" s="732">
        <v>2</v>
      </c>
      <c r="J60" s="732">
        <v>411.68</v>
      </c>
      <c r="K60" s="746">
        <v>1</v>
      </c>
      <c r="L60" s="732">
        <v>2</v>
      </c>
      <c r="M60" s="733">
        <v>411.68</v>
      </c>
    </row>
    <row r="61" spans="1:13" ht="14.4" customHeight="1" x14ac:dyDescent="0.3">
      <c r="A61" s="727" t="s">
        <v>2696</v>
      </c>
      <c r="B61" s="728" t="s">
        <v>2101</v>
      </c>
      <c r="C61" s="728" t="s">
        <v>3234</v>
      </c>
      <c r="D61" s="728" t="s">
        <v>2105</v>
      </c>
      <c r="E61" s="728" t="s">
        <v>3235</v>
      </c>
      <c r="F61" s="732"/>
      <c r="G61" s="732"/>
      <c r="H61" s="746">
        <v>0</v>
      </c>
      <c r="I61" s="732">
        <v>2</v>
      </c>
      <c r="J61" s="732">
        <v>202.43</v>
      </c>
      <c r="K61" s="746">
        <v>1</v>
      </c>
      <c r="L61" s="732">
        <v>2</v>
      </c>
      <c r="M61" s="733">
        <v>202.43</v>
      </c>
    </row>
    <row r="62" spans="1:13" ht="14.4" customHeight="1" x14ac:dyDescent="0.3">
      <c r="A62" s="727" t="s">
        <v>2696</v>
      </c>
      <c r="B62" s="728" t="s">
        <v>2101</v>
      </c>
      <c r="C62" s="728" t="s">
        <v>3545</v>
      </c>
      <c r="D62" s="728" t="s">
        <v>2949</v>
      </c>
      <c r="E62" s="728" t="s">
        <v>3026</v>
      </c>
      <c r="F62" s="732">
        <v>1</v>
      </c>
      <c r="G62" s="732">
        <v>0</v>
      </c>
      <c r="H62" s="746"/>
      <c r="I62" s="732"/>
      <c r="J62" s="732"/>
      <c r="K62" s="746"/>
      <c r="L62" s="732">
        <v>1</v>
      </c>
      <c r="M62" s="733">
        <v>0</v>
      </c>
    </row>
    <row r="63" spans="1:13" ht="14.4" customHeight="1" x14ac:dyDescent="0.3">
      <c r="A63" s="727" t="s">
        <v>2696</v>
      </c>
      <c r="B63" s="728" t="s">
        <v>2120</v>
      </c>
      <c r="C63" s="728" t="s">
        <v>3526</v>
      </c>
      <c r="D63" s="728" t="s">
        <v>825</v>
      </c>
      <c r="E63" s="728" t="s">
        <v>2465</v>
      </c>
      <c r="F63" s="732"/>
      <c r="G63" s="732"/>
      <c r="H63" s="746"/>
      <c r="I63" s="732">
        <v>1</v>
      </c>
      <c r="J63" s="732">
        <v>0</v>
      </c>
      <c r="K63" s="746"/>
      <c r="L63" s="732">
        <v>1</v>
      </c>
      <c r="M63" s="733">
        <v>0</v>
      </c>
    </row>
    <row r="64" spans="1:13" ht="14.4" customHeight="1" x14ac:dyDescent="0.3">
      <c r="A64" s="727" t="s">
        <v>2696</v>
      </c>
      <c r="B64" s="728" t="s">
        <v>2129</v>
      </c>
      <c r="C64" s="728" t="s">
        <v>2130</v>
      </c>
      <c r="D64" s="728" t="s">
        <v>2131</v>
      </c>
      <c r="E64" s="728" t="s">
        <v>2132</v>
      </c>
      <c r="F64" s="732"/>
      <c r="G64" s="732"/>
      <c r="H64" s="746">
        <v>0</v>
      </c>
      <c r="I64" s="732">
        <v>3</v>
      </c>
      <c r="J64" s="732">
        <v>361.83</v>
      </c>
      <c r="K64" s="746">
        <v>1</v>
      </c>
      <c r="L64" s="732">
        <v>3</v>
      </c>
      <c r="M64" s="733">
        <v>361.83</v>
      </c>
    </row>
    <row r="65" spans="1:13" ht="14.4" customHeight="1" x14ac:dyDescent="0.3">
      <c r="A65" s="727" t="s">
        <v>2696</v>
      </c>
      <c r="B65" s="728" t="s">
        <v>2129</v>
      </c>
      <c r="C65" s="728" t="s">
        <v>3410</v>
      </c>
      <c r="D65" s="728" t="s">
        <v>2131</v>
      </c>
      <c r="E65" s="728" t="s">
        <v>3411</v>
      </c>
      <c r="F65" s="732"/>
      <c r="G65" s="732"/>
      <c r="H65" s="746">
        <v>0</v>
      </c>
      <c r="I65" s="732">
        <v>2</v>
      </c>
      <c r="J65" s="732">
        <v>369.48</v>
      </c>
      <c r="K65" s="746">
        <v>1</v>
      </c>
      <c r="L65" s="732">
        <v>2</v>
      </c>
      <c r="M65" s="733">
        <v>369.48</v>
      </c>
    </row>
    <row r="66" spans="1:13" ht="14.4" customHeight="1" x14ac:dyDescent="0.3">
      <c r="A66" s="727" t="s">
        <v>2696</v>
      </c>
      <c r="B66" s="728" t="s">
        <v>2133</v>
      </c>
      <c r="C66" s="728" t="s">
        <v>2763</v>
      </c>
      <c r="D66" s="728" t="s">
        <v>895</v>
      </c>
      <c r="E66" s="728" t="s">
        <v>2137</v>
      </c>
      <c r="F66" s="732"/>
      <c r="G66" s="732"/>
      <c r="H66" s="746">
        <v>0</v>
      </c>
      <c r="I66" s="732">
        <v>1</v>
      </c>
      <c r="J66" s="732">
        <v>368.16</v>
      </c>
      <c r="K66" s="746">
        <v>1</v>
      </c>
      <c r="L66" s="732">
        <v>1</v>
      </c>
      <c r="M66" s="733">
        <v>368.16</v>
      </c>
    </row>
    <row r="67" spans="1:13" ht="14.4" customHeight="1" x14ac:dyDescent="0.3">
      <c r="A67" s="727" t="s">
        <v>2696</v>
      </c>
      <c r="B67" s="728" t="s">
        <v>2133</v>
      </c>
      <c r="C67" s="728" t="s">
        <v>2764</v>
      </c>
      <c r="D67" s="728" t="s">
        <v>895</v>
      </c>
      <c r="E67" s="728" t="s">
        <v>2143</v>
      </c>
      <c r="F67" s="732"/>
      <c r="G67" s="732"/>
      <c r="H67" s="746">
        <v>0</v>
      </c>
      <c r="I67" s="732">
        <v>11</v>
      </c>
      <c r="J67" s="732">
        <v>5399.79</v>
      </c>
      <c r="K67" s="746">
        <v>1</v>
      </c>
      <c r="L67" s="732">
        <v>11</v>
      </c>
      <c r="M67" s="733">
        <v>5399.79</v>
      </c>
    </row>
    <row r="68" spans="1:13" ht="14.4" customHeight="1" x14ac:dyDescent="0.3">
      <c r="A68" s="727" t="s">
        <v>2696</v>
      </c>
      <c r="B68" s="728" t="s">
        <v>2133</v>
      </c>
      <c r="C68" s="728" t="s">
        <v>2765</v>
      </c>
      <c r="D68" s="728" t="s">
        <v>895</v>
      </c>
      <c r="E68" s="728" t="s">
        <v>2139</v>
      </c>
      <c r="F68" s="732"/>
      <c r="G68" s="732"/>
      <c r="H68" s="746">
        <v>0</v>
      </c>
      <c r="I68" s="732">
        <v>2</v>
      </c>
      <c r="J68" s="732">
        <v>1472.66</v>
      </c>
      <c r="K68" s="746">
        <v>1</v>
      </c>
      <c r="L68" s="732">
        <v>2</v>
      </c>
      <c r="M68" s="733">
        <v>1472.66</v>
      </c>
    </row>
    <row r="69" spans="1:13" ht="14.4" customHeight="1" x14ac:dyDescent="0.3">
      <c r="A69" s="727" t="s">
        <v>2696</v>
      </c>
      <c r="B69" s="728" t="s">
        <v>2133</v>
      </c>
      <c r="C69" s="728" t="s">
        <v>2910</v>
      </c>
      <c r="D69" s="728" t="s">
        <v>901</v>
      </c>
      <c r="E69" s="728" t="s">
        <v>2135</v>
      </c>
      <c r="F69" s="732"/>
      <c r="G69" s="732"/>
      <c r="H69" s="746">
        <v>0</v>
      </c>
      <c r="I69" s="732">
        <v>3</v>
      </c>
      <c r="J69" s="732">
        <v>4156.8599999999997</v>
      </c>
      <c r="K69" s="746">
        <v>1</v>
      </c>
      <c r="L69" s="732">
        <v>3</v>
      </c>
      <c r="M69" s="733">
        <v>4156.8599999999997</v>
      </c>
    </row>
    <row r="70" spans="1:13" ht="14.4" customHeight="1" x14ac:dyDescent="0.3">
      <c r="A70" s="727" t="s">
        <v>2696</v>
      </c>
      <c r="B70" s="728" t="s">
        <v>2133</v>
      </c>
      <c r="C70" s="728" t="s">
        <v>2142</v>
      </c>
      <c r="D70" s="728" t="s">
        <v>895</v>
      </c>
      <c r="E70" s="728" t="s">
        <v>2143</v>
      </c>
      <c r="F70" s="732"/>
      <c r="G70" s="732"/>
      <c r="H70" s="746">
        <v>0</v>
      </c>
      <c r="I70" s="732">
        <v>2</v>
      </c>
      <c r="J70" s="732">
        <v>981.78</v>
      </c>
      <c r="K70" s="746">
        <v>1</v>
      </c>
      <c r="L70" s="732">
        <v>2</v>
      </c>
      <c r="M70" s="733">
        <v>981.78</v>
      </c>
    </row>
    <row r="71" spans="1:13" ht="14.4" customHeight="1" x14ac:dyDescent="0.3">
      <c r="A71" s="727" t="s">
        <v>2696</v>
      </c>
      <c r="B71" s="728" t="s">
        <v>2146</v>
      </c>
      <c r="C71" s="728" t="s">
        <v>3514</v>
      </c>
      <c r="D71" s="728" t="s">
        <v>3515</v>
      </c>
      <c r="E71" s="728" t="s">
        <v>3516</v>
      </c>
      <c r="F71" s="732">
        <v>1</v>
      </c>
      <c r="G71" s="732">
        <v>300.33</v>
      </c>
      <c r="H71" s="746">
        <v>1</v>
      </c>
      <c r="I71" s="732"/>
      <c r="J71" s="732"/>
      <c r="K71" s="746">
        <v>0</v>
      </c>
      <c r="L71" s="732">
        <v>1</v>
      </c>
      <c r="M71" s="733">
        <v>300.33</v>
      </c>
    </row>
    <row r="72" spans="1:13" ht="14.4" customHeight="1" x14ac:dyDescent="0.3">
      <c r="A72" s="727" t="s">
        <v>2696</v>
      </c>
      <c r="B72" s="728" t="s">
        <v>2166</v>
      </c>
      <c r="C72" s="728" t="s">
        <v>2500</v>
      </c>
      <c r="D72" s="728" t="s">
        <v>2168</v>
      </c>
      <c r="E72" s="728" t="s">
        <v>2501</v>
      </c>
      <c r="F72" s="732"/>
      <c r="G72" s="732"/>
      <c r="H72" s="746">
        <v>0</v>
      </c>
      <c r="I72" s="732">
        <v>3</v>
      </c>
      <c r="J72" s="732">
        <v>31.23</v>
      </c>
      <c r="K72" s="746">
        <v>1</v>
      </c>
      <c r="L72" s="732">
        <v>3</v>
      </c>
      <c r="M72" s="733">
        <v>31.23</v>
      </c>
    </row>
    <row r="73" spans="1:13" ht="14.4" customHeight="1" x14ac:dyDescent="0.3">
      <c r="A73" s="727" t="s">
        <v>2696</v>
      </c>
      <c r="B73" s="728" t="s">
        <v>2166</v>
      </c>
      <c r="C73" s="728" t="s">
        <v>3558</v>
      </c>
      <c r="D73" s="728" t="s">
        <v>2168</v>
      </c>
      <c r="E73" s="728" t="s">
        <v>3559</v>
      </c>
      <c r="F73" s="732">
        <v>1</v>
      </c>
      <c r="G73" s="732">
        <v>0</v>
      </c>
      <c r="H73" s="746"/>
      <c r="I73" s="732"/>
      <c r="J73" s="732"/>
      <c r="K73" s="746"/>
      <c r="L73" s="732">
        <v>1</v>
      </c>
      <c r="M73" s="733">
        <v>0</v>
      </c>
    </row>
    <row r="74" spans="1:13" ht="14.4" customHeight="1" x14ac:dyDescent="0.3">
      <c r="A74" s="727" t="s">
        <v>2696</v>
      </c>
      <c r="B74" s="728" t="s">
        <v>2170</v>
      </c>
      <c r="C74" s="728" t="s">
        <v>3550</v>
      </c>
      <c r="D74" s="728" t="s">
        <v>2172</v>
      </c>
      <c r="E74" s="728" t="s">
        <v>3551</v>
      </c>
      <c r="F74" s="732"/>
      <c r="G74" s="732"/>
      <c r="H74" s="746">
        <v>0</v>
      </c>
      <c r="I74" s="732">
        <v>1</v>
      </c>
      <c r="J74" s="732">
        <v>704.73</v>
      </c>
      <c r="K74" s="746">
        <v>1</v>
      </c>
      <c r="L74" s="732">
        <v>1</v>
      </c>
      <c r="M74" s="733">
        <v>704.73</v>
      </c>
    </row>
    <row r="75" spans="1:13" ht="14.4" customHeight="1" x14ac:dyDescent="0.3">
      <c r="A75" s="727" t="s">
        <v>2696</v>
      </c>
      <c r="B75" s="728" t="s">
        <v>2584</v>
      </c>
      <c r="C75" s="728" t="s">
        <v>2585</v>
      </c>
      <c r="D75" s="728" t="s">
        <v>1877</v>
      </c>
      <c r="E75" s="728" t="s">
        <v>2586</v>
      </c>
      <c r="F75" s="732"/>
      <c r="G75" s="732"/>
      <c r="H75" s="746">
        <v>0</v>
      </c>
      <c r="I75" s="732">
        <v>2</v>
      </c>
      <c r="J75" s="732">
        <v>155.58000000000001</v>
      </c>
      <c r="K75" s="746">
        <v>1</v>
      </c>
      <c r="L75" s="732">
        <v>2</v>
      </c>
      <c r="M75" s="733">
        <v>155.58000000000001</v>
      </c>
    </row>
    <row r="76" spans="1:13" ht="14.4" customHeight="1" x14ac:dyDescent="0.3">
      <c r="A76" s="727" t="s">
        <v>2696</v>
      </c>
      <c r="B76" s="728" t="s">
        <v>2215</v>
      </c>
      <c r="C76" s="728" t="s">
        <v>2218</v>
      </c>
      <c r="D76" s="728" t="s">
        <v>662</v>
      </c>
      <c r="E76" s="728" t="s">
        <v>2219</v>
      </c>
      <c r="F76" s="732"/>
      <c r="G76" s="732"/>
      <c r="H76" s="746">
        <v>0</v>
      </c>
      <c r="I76" s="732">
        <v>3</v>
      </c>
      <c r="J76" s="732">
        <v>463.08000000000004</v>
      </c>
      <c r="K76" s="746">
        <v>1</v>
      </c>
      <c r="L76" s="732">
        <v>3</v>
      </c>
      <c r="M76" s="733">
        <v>463.08000000000004</v>
      </c>
    </row>
    <row r="77" spans="1:13" ht="14.4" customHeight="1" x14ac:dyDescent="0.3">
      <c r="A77" s="727" t="s">
        <v>2696</v>
      </c>
      <c r="B77" s="728" t="s">
        <v>2215</v>
      </c>
      <c r="C77" s="728" t="s">
        <v>2216</v>
      </c>
      <c r="D77" s="728" t="s">
        <v>662</v>
      </c>
      <c r="E77" s="728" t="s">
        <v>2217</v>
      </c>
      <c r="F77" s="732"/>
      <c r="G77" s="732"/>
      <c r="H77" s="746">
        <v>0</v>
      </c>
      <c r="I77" s="732">
        <v>8</v>
      </c>
      <c r="J77" s="732">
        <v>1800.48</v>
      </c>
      <c r="K77" s="746">
        <v>1</v>
      </c>
      <c r="L77" s="732">
        <v>8</v>
      </c>
      <c r="M77" s="733">
        <v>1800.48</v>
      </c>
    </row>
    <row r="78" spans="1:13" ht="14.4" customHeight="1" x14ac:dyDescent="0.3">
      <c r="A78" s="727" t="s">
        <v>2696</v>
      </c>
      <c r="B78" s="728" t="s">
        <v>2229</v>
      </c>
      <c r="C78" s="728" t="s">
        <v>2230</v>
      </c>
      <c r="D78" s="728" t="s">
        <v>2231</v>
      </c>
      <c r="E78" s="728" t="s">
        <v>2232</v>
      </c>
      <c r="F78" s="732">
        <v>2</v>
      </c>
      <c r="G78" s="732">
        <v>341.04</v>
      </c>
      <c r="H78" s="746">
        <v>1</v>
      </c>
      <c r="I78" s="732"/>
      <c r="J78" s="732"/>
      <c r="K78" s="746">
        <v>0</v>
      </c>
      <c r="L78" s="732">
        <v>2</v>
      </c>
      <c r="M78" s="733">
        <v>341.04</v>
      </c>
    </row>
    <row r="79" spans="1:13" ht="14.4" customHeight="1" x14ac:dyDescent="0.3">
      <c r="A79" s="727" t="s">
        <v>2696</v>
      </c>
      <c r="B79" s="728" t="s">
        <v>2240</v>
      </c>
      <c r="C79" s="728" t="s">
        <v>2241</v>
      </c>
      <c r="D79" s="728" t="s">
        <v>2242</v>
      </c>
      <c r="E79" s="728" t="s">
        <v>2243</v>
      </c>
      <c r="F79" s="732"/>
      <c r="G79" s="732"/>
      <c r="H79" s="746">
        <v>0</v>
      </c>
      <c r="I79" s="732">
        <v>2</v>
      </c>
      <c r="J79" s="732">
        <v>141.08000000000001</v>
      </c>
      <c r="K79" s="746">
        <v>1</v>
      </c>
      <c r="L79" s="732">
        <v>2</v>
      </c>
      <c r="M79" s="733">
        <v>141.08000000000001</v>
      </c>
    </row>
    <row r="80" spans="1:13" ht="14.4" customHeight="1" x14ac:dyDescent="0.3">
      <c r="A80" s="727" t="s">
        <v>2696</v>
      </c>
      <c r="B80" s="728" t="s">
        <v>2256</v>
      </c>
      <c r="C80" s="728" t="s">
        <v>2260</v>
      </c>
      <c r="D80" s="728" t="s">
        <v>2261</v>
      </c>
      <c r="E80" s="728" t="s">
        <v>2262</v>
      </c>
      <c r="F80" s="732"/>
      <c r="G80" s="732"/>
      <c r="H80" s="746">
        <v>0</v>
      </c>
      <c r="I80" s="732">
        <v>3</v>
      </c>
      <c r="J80" s="732">
        <v>7310.09</v>
      </c>
      <c r="K80" s="746">
        <v>1</v>
      </c>
      <c r="L80" s="732">
        <v>3</v>
      </c>
      <c r="M80" s="733">
        <v>7310.09</v>
      </c>
    </row>
    <row r="81" spans="1:13" ht="14.4" customHeight="1" x14ac:dyDescent="0.3">
      <c r="A81" s="727" t="s">
        <v>2696</v>
      </c>
      <c r="B81" s="728" t="s">
        <v>2270</v>
      </c>
      <c r="C81" s="728" t="s">
        <v>2273</v>
      </c>
      <c r="D81" s="728" t="s">
        <v>2272</v>
      </c>
      <c r="E81" s="728" t="s">
        <v>2274</v>
      </c>
      <c r="F81" s="732">
        <v>14</v>
      </c>
      <c r="G81" s="732">
        <v>19981.22</v>
      </c>
      <c r="H81" s="746">
        <v>1</v>
      </c>
      <c r="I81" s="732"/>
      <c r="J81" s="732"/>
      <c r="K81" s="746">
        <v>0</v>
      </c>
      <c r="L81" s="732">
        <v>14</v>
      </c>
      <c r="M81" s="733">
        <v>19981.22</v>
      </c>
    </row>
    <row r="82" spans="1:13" ht="14.4" customHeight="1" x14ac:dyDescent="0.3">
      <c r="A82" s="727" t="s">
        <v>2696</v>
      </c>
      <c r="B82" s="728" t="s">
        <v>5120</v>
      </c>
      <c r="C82" s="728" t="s">
        <v>3489</v>
      </c>
      <c r="D82" s="728" t="s">
        <v>3490</v>
      </c>
      <c r="E82" s="728" t="s">
        <v>3491</v>
      </c>
      <c r="F82" s="732"/>
      <c r="G82" s="732"/>
      <c r="H82" s="746">
        <v>0</v>
      </c>
      <c r="I82" s="732">
        <v>17</v>
      </c>
      <c r="J82" s="732">
        <v>37058.81</v>
      </c>
      <c r="K82" s="746">
        <v>1</v>
      </c>
      <c r="L82" s="732">
        <v>17</v>
      </c>
      <c r="M82" s="733">
        <v>37058.81</v>
      </c>
    </row>
    <row r="83" spans="1:13" ht="14.4" customHeight="1" x14ac:dyDescent="0.3">
      <c r="A83" s="727" t="s">
        <v>2696</v>
      </c>
      <c r="B83" s="728" t="s">
        <v>2293</v>
      </c>
      <c r="C83" s="728" t="s">
        <v>3536</v>
      </c>
      <c r="D83" s="728" t="s">
        <v>3537</v>
      </c>
      <c r="E83" s="728" t="s">
        <v>3538</v>
      </c>
      <c r="F83" s="732">
        <v>2</v>
      </c>
      <c r="G83" s="732">
        <v>96.84</v>
      </c>
      <c r="H83" s="746">
        <v>1</v>
      </c>
      <c r="I83" s="732"/>
      <c r="J83" s="732"/>
      <c r="K83" s="746">
        <v>0</v>
      </c>
      <c r="L83" s="732">
        <v>2</v>
      </c>
      <c r="M83" s="733">
        <v>96.84</v>
      </c>
    </row>
    <row r="84" spans="1:13" ht="14.4" customHeight="1" x14ac:dyDescent="0.3">
      <c r="A84" s="727" t="s">
        <v>2696</v>
      </c>
      <c r="B84" s="728" t="s">
        <v>2299</v>
      </c>
      <c r="C84" s="728" t="s">
        <v>3434</v>
      </c>
      <c r="D84" s="728" t="s">
        <v>3435</v>
      </c>
      <c r="E84" s="728" t="s">
        <v>2303</v>
      </c>
      <c r="F84" s="732">
        <v>1</v>
      </c>
      <c r="G84" s="732">
        <v>0</v>
      </c>
      <c r="H84" s="746"/>
      <c r="I84" s="732"/>
      <c r="J84" s="732"/>
      <c r="K84" s="746"/>
      <c r="L84" s="732">
        <v>1</v>
      </c>
      <c r="M84" s="733">
        <v>0</v>
      </c>
    </row>
    <row r="85" spans="1:13" ht="14.4" customHeight="1" x14ac:dyDescent="0.3">
      <c r="A85" s="727" t="s">
        <v>2696</v>
      </c>
      <c r="B85" s="728" t="s">
        <v>2299</v>
      </c>
      <c r="C85" s="728" t="s">
        <v>3436</v>
      </c>
      <c r="D85" s="728" t="s">
        <v>3435</v>
      </c>
      <c r="E85" s="728" t="s">
        <v>2761</v>
      </c>
      <c r="F85" s="732">
        <v>13</v>
      </c>
      <c r="G85" s="732">
        <v>943.15</v>
      </c>
      <c r="H85" s="746">
        <v>1</v>
      </c>
      <c r="I85" s="732"/>
      <c r="J85" s="732"/>
      <c r="K85" s="746">
        <v>0</v>
      </c>
      <c r="L85" s="732">
        <v>13</v>
      </c>
      <c r="M85" s="733">
        <v>943.15</v>
      </c>
    </row>
    <row r="86" spans="1:13" ht="14.4" customHeight="1" x14ac:dyDescent="0.3">
      <c r="A86" s="727" t="s">
        <v>2696</v>
      </c>
      <c r="B86" s="728" t="s">
        <v>2299</v>
      </c>
      <c r="C86" s="728" t="s">
        <v>3034</v>
      </c>
      <c r="D86" s="728" t="s">
        <v>1100</v>
      </c>
      <c r="E86" s="728" t="s">
        <v>2761</v>
      </c>
      <c r="F86" s="732">
        <v>3</v>
      </c>
      <c r="G86" s="732">
        <v>0</v>
      </c>
      <c r="H86" s="746"/>
      <c r="I86" s="732"/>
      <c r="J86" s="732"/>
      <c r="K86" s="746"/>
      <c r="L86" s="732">
        <v>3</v>
      </c>
      <c r="M86" s="733">
        <v>0</v>
      </c>
    </row>
    <row r="87" spans="1:13" ht="14.4" customHeight="1" x14ac:dyDescent="0.3">
      <c r="A87" s="727" t="s">
        <v>2696</v>
      </c>
      <c r="B87" s="728" t="s">
        <v>2299</v>
      </c>
      <c r="C87" s="728" t="s">
        <v>2300</v>
      </c>
      <c r="D87" s="728" t="s">
        <v>1102</v>
      </c>
      <c r="E87" s="728" t="s">
        <v>2301</v>
      </c>
      <c r="F87" s="732">
        <v>1</v>
      </c>
      <c r="G87" s="732">
        <v>65.28</v>
      </c>
      <c r="H87" s="746">
        <v>1</v>
      </c>
      <c r="I87" s="732"/>
      <c r="J87" s="732"/>
      <c r="K87" s="746">
        <v>0</v>
      </c>
      <c r="L87" s="732">
        <v>1</v>
      </c>
      <c r="M87" s="733">
        <v>65.28</v>
      </c>
    </row>
    <row r="88" spans="1:13" ht="14.4" customHeight="1" x14ac:dyDescent="0.3">
      <c r="A88" s="727" t="s">
        <v>2696</v>
      </c>
      <c r="B88" s="728" t="s">
        <v>2299</v>
      </c>
      <c r="C88" s="728" t="s">
        <v>3439</v>
      </c>
      <c r="D88" s="728" t="s">
        <v>3438</v>
      </c>
      <c r="E88" s="728" t="s">
        <v>2301</v>
      </c>
      <c r="F88" s="732">
        <v>3</v>
      </c>
      <c r="G88" s="732">
        <v>195.84</v>
      </c>
      <c r="H88" s="746">
        <v>1</v>
      </c>
      <c r="I88" s="732"/>
      <c r="J88" s="732"/>
      <c r="K88" s="746">
        <v>0</v>
      </c>
      <c r="L88" s="732">
        <v>3</v>
      </c>
      <c r="M88" s="733">
        <v>195.84</v>
      </c>
    </row>
    <row r="89" spans="1:13" ht="14.4" customHeight="1" x14ac:dyDescent="0.3">
      <c r="A89" s="727" t="s">
        <v>2696</v>
      </c>
      <c r="B89" s="728" t="s">
        <v>2299</v>
      </c>
      <c r="C89" s="728" t="s">
        <v>2738</v>
      </c>
      <c r="D89" s="728" t="s">
        <v>1102</v>
      </c>
      <c r="E89" s="728" t="s">
        <v>2739</v>
      </c>
      <c r="F89" s="732">
        <v>3</v>
      </c>
      <c r="G89" s="732">
        <v>365.25</v>
      </c>
      <c r="H89" s="746">
        <v>1</v>
      </c>
      <c r="I89" s="732"/>
      <c r="J89" s="732"/>
      <c r="K89" s="746">
        <v>0</v>
      </c>
      <c r="L89" s="732">
        <v>3</v>
      </c>
      <c r="M89" s="733">
        <v>365.25</v>
      </c>
    </row>
    <row r="90" spans="1:13" ht="14.4" customHeight="1" x14ac:dyDescent="0.3">
      <c r="A90" s="727" t="s">
        <v>2696</v>
      </c>
      <c r="B90" s="728" t="s">
        <v>2299</v>
      </c>
      <c r="C90" s="728" t="s">
        <v>3440</v>
      </c>
      <c r="D90" s="728" t="s">
        <v>1100</v>
      </c>
      <c r="E90" s="728" t="s">
        <v>2303</v>
      </c>
      <c r="F90" s="732">
        <v>6</v>
      </c>
      <c r="G90" s="732">
        <v>217.62</v>
      </c>
      <c r="H90" s="746">
        <v>1</v>
      </c>
      <c r="I90" s="732"/>
      <c r="J90" s="732"/>
      <c r="K90" s="746">
        <v>0</v>
      </c>
      <c r="L90" s="732">
        <v>6</v>
      </c>
      <c r="M90" s="733">
        <v>217.62</v>
      </c>
    </row>
    <row r="91" spans="1:13" ht="14.4" customHeight="1" x14ac:dyDescent="0.3">
      <c r="A91" s="727" t="s">
        <v>2696</v>
      </c>
      <c r="B91" s="728" t="s">
        <v>2299</v>
      </c>
      <c r="C91" s="728" t="s">
        <v>3441</v>
      </c>
      <c r="D91" s="728" t="s">
        <v>2741</v>
      </c>
      <c r="E91" s="728" t="s">
        <v>2761</v>
      </c>
      <c r="F91" s="732"/>
      <c r="G91" s="732"/>
      <c r="H91" s="746">
        <v>0</v>
      </c>
      <c r="I91" s="732">
        <v>1</v>
      </c>
      <c r="J91" s="732">
        <v>85.7</v>
      </c>
      <c r="K91" s="746">
        <v>1</v>
      </c>
      <c r="L91" s="732">
        <v>1</v>
      </c>
      <c r="M91" s="733">
        <v>85.7</v>
      </c>
    </row>
    <row r="92" spans="1:13" ht="14.4" customHeight="1" x14ac:dyDescent="0.3">
      <c r="A92" s="727" t="s">
        <v>2696</v>
      </c>
      <c r="B92" s="728" t="s">
        <v>2349</v>
      </c>
      <c r="C92" s="728" t="s">
        <v>3442</v>
      </c>
      <c r="D92" s="728" t="s">
        <v>3443</v>
      </c>
      <c r="E92" s="728" t="s">
        <v>2351</v>
      </c>
      <c r="F92" s="732">
        <v>1</v>
      </c>
      <c r="G92" s="732">
        <v>4.7</v>
      </c>
      <c r="H92" s="746">
        <v>1</v>
      </c>
      <c r="I92" s="732"/>
      <c r="J92" s="732"/>
      <c r="K92" s="746">
        <v>0</v>
      </c>
      <c r="L92" s="732">
        <v>1</v>
      </c>
      <c r="M92" s="733">
        <v>4.7</v>
      </c>
    </row>
    <row r="93" spans="1:13" ht="14.4" customHeight="1" x14ac:dyDescent="0.3">
      <c r="A93" s="727" t="s">
        <v>2696</v>
      </c>
      <c r="B93" s="728" t="s">
        <v>2349</v>
      </c>
      <c r="C93" s="728" t="s">
        <v>3444</v>
      </c>
      <c r="D93" s="728" t="s">
        <v>3445</v>
      </c>
      <c r="E93" s="728" t="s">
        <v>2929</v>
      </c>
      <c r="F93" s="732">
        <v>2</v>
      </c>
      <c r="G93" s="732">
        <v>37.619999999999997</v>
      </c>
      <c r="H93" s="746">
        <v>0.5</v>
      </c>
      <c r="I93" s="732">
        <v>2</v>
      </c>
      <c r="J93" s="732">
        <v>37.619999999999997</v>
      </c>
      <c r="K93" s="746">
        <v>0.5</v>
      </c>
      <c r="L93" s="732">
        <v>4</v>
      </c>
      <c r="M93" s="733">
        <v>75.239999999999995</v>
      </c>
    </row>
    <row r="94" spans="1:13" ht="14.4" customHeight="1" x14ac:dyDescent="0.3">
      <c r="A94" s="727" t="s">
        <v>2696</v>
      </c>
      <c r="B94" s="728" t="s">
        <v>2356</v>
      </c>
      <c r="C94" s="728" t="s">
        <v>3413</v>
      </c>
      <c r="D94" s="728" t="s">
        <v>3414</v>
      </c>
      <c r="E94" s="728" t="s">
        <v>2358</v>
      </c>
      <c r="F94" s="732">
        <v>1</v>
      </c>
      <c r="G94" s="732">
        <v>0</v>
      </c>
      <c r="H94" s="746"/>
      <c r="I94" s="732"/>
      <c r="J94" s="732"/>
      <c r="K94" s="746"/>
      <c r="L94" s="732">
        <v>1</v>
      </c>
      <c r="M94" s="733">
        <v>0</v>
      </c>
    </row>
    <row r="95" spans="1:13" ht="14.4" customHeight="1" x14ac:dyDescent="0.3">
      <c r="A95" s="727" t="s">
        <v>2696</v>
      </c>
      <c r="B95" s="728" t="s">
        <v>2365</v>
      </c>
      <c r="C95" s="728" t="s">
        <v>2366</v>
      </c>
      <c r="D95" s="728" t="s">
        <v>759</v>
      </c>
      <c r="E95" s="728" t="s">
        <v>2187</v>
      </c>
      <c r="F95" s="732"/>
      <c r="G95" s="732"/>
      <c r="H95" s="746">
        <v>0</v>
      </c>
      <c r="I95" s="732">
        <v>1</v>
      </c>
      <c r="J95" s="732">
        <v>42.57</v>
      </c>
      <c r="K95" s="746">
        <v>1</v>
      </c>
      <c r="L95" s="732">
        <v>1</v>
      </c>
      <c r="M95" s="733">
        <v>42.57</v>
      </c>
    </row>
    <row r="96" spans="1:13" ht="14.4" customHeight="1" x14ac:dyDescent="0.3">
      <c r="A96" s="727" t="s">
        <v>2696</v>
      </c>
      <c r="B96" s="728" t="s">
        <v>2365</v>
      </c>
      <c r="C96" s="728" t="s">
        <v>2367</v>
      </c>
      <c r="D96" s="728" t="s">
        <v>761</v>
      </c>
      <c r="E96" s="728" t="s">
        <v>2189</v>
      </c>
      <c r="F96" s="732"/>
      <c r="G96" s="732"/>
      <c r="H96" s="746">
        <v>0</v>
      </c>
      <c r="I96" s="732">
        <v>4</v>
      </c>
      <c r="J96" s="732">
        <v>340.64</v>
      </c>
      <c r="K96" s="746">
        <v>1</v>
      </c>
      <c r="L96" s="732">
        <v>4</v>
      </c>
      <c r="M96" s="733">
        <v>340.64</v>
      </c>
    </row>
    <row r="97" spans="1:13" ht="14.4" customHeight="1" x14ac:dyDescent="0.3">
      <c r="A97" s="727" t="s">
        <v>2696</v>
      </c>
      <c r="B97" s="728" t="s">
        <v>2365</v>
      </c>
      <c r="C97" s="728" t="s">
        <v>3457</v>
      </c>
      <c r="D97" s="728" t="s">
        <v>3458</v>
      </c>
      <c r="E97" s="728" t="s">
        <v>3459</v>
      </c>
      <c r="F97" s="732">
        <v>1</v>
      </c>
      <c r="G97" s="732">
        <v>0</v>
      </c>
      <c r="H97" s="746"/>
      <c r="I97" s="732"/>
      <c r="J97" s="732"/>
      <c r="K97" s="746"/>
      <c r="L97" s="732">
        <v>1</v>
      </c>
      <c r="M97" s="733">
        <v>0</v>
      </c>
    </row>
    <row r="98" spans="1:13" ht="14.4" customHeight="1" x14ac:dyDescent="0.3">
      <c r="A98" s="727" t="s">
        <v>2696</v>
      </c>
      <c r="B98" s="728" t="s">
        <v>5121</v>
      </c>
      <c r="C98" s="728" t="s">
        <v>3477</v>
      </c>
      <c r="D98" s="728" t="s">
        <v>3478</v>
      </c>
      <c r="E98" s="728" t="s">
        <v>2394</v>
      </c>
      <c r="F98" s="732"/>
      <c r="G98" s="732"/>
      <c r="H98" s="746">
        <v>0</v>
      </c>
      <c r="I98" s="732">
        <v>1</v>
      </c>
      <c r="J98" s="732">
        <v>79.48</v>
      </c>
      <c r="K98" s="746">
        <v>1</v>
      </c>
      <c r="L98" s="732">
        <v>1</v>
      </c>
      <c r="M98" s="733">
        <v>79.48</v>
      </c>
    </row>
    <row r="99" spans="1:13" ht="14.4" customHeight="1" x14ac:dyDescent="0.3">
      <c r="A99" s="727" t="s">
        <v>2696</v>
      </c>
      <c r="B99" s="728" t="s">
        <v>2399</v>
      </c>
      <c r="C99" s="728" t="s">
        <v>3430</v>
      </c>
      <c r="D99" s="728" t="s">
        <v>3431</v>
      </c>
      <c r="E99" s="728" t="s">
        <v>2401</v>
      </c>
      <c r="F99" s="732">
        <v>1</v>
      </c>
      <c r="G99" s="732">
        <v>0</v>
      </c>
      <c r="H99" s="746"/>
      <c r="I99" s="732"/>
      <c r="J99" s="732"/>
      <c r="K99" s="746"/>
      <c r="L99" s="732">
        <v>1</v>
      </c>
      <c r="M99" s="733">
        <v>0</v>
      </c>
    </row>
    <row r="100" spans="1:13" ht="14.4" customHeight="1" x14ac:dyDescent="0.3">
      <c r="A100" s="727" t="s">
        <v>2696</v>
      </c>
      <c r="B100" s="728" t="s">
        <v>2402</v>
      </c>
      <c r="C100" s="728" t="s">
        <v>2405</v>
      </c>
      <c r="D100" s="728" t="s">
        <v>1315</v>
      </c>
      <c r="E100" s="728" t="s">
        <v>2187</v>
      </c>
      <c r="F100" s="732"/>
      <c r="G100" s="732"/>
      <c r="H100" s="746">
        <v>0</v>
      </c>
      <c r="I100" s="732">
        <v>2</v>
      </c>
      <c r="J100" s="732">
        <v>138.32</v>
      </c>
      <c r="K100" s="746">
        <v>1</v>
      </c>
      <c r="L100" s="732">
        <v>2</v>
      </c>
      <c r="M100" s="733">
        <v>138.32</v>
      </c>
    </row>
    <row r="101" spans="1:13" ht="14.4" customHeight="1" x14ac:dyDescent="0.3">
      <c r="A101" s="727" t="s">
        <v>2696</v>
      </c>
      <c r="B101" s="728" t="s">
        <v>2402</v>
      </c>
      <c r="C101" s="728" t="s">
        <v>2462</v>
      </c>
      <c r="D101" s="728" t="s">
        <v>1315</v>
      </c>
      <c r="E101" s="728" t="s">
        <v>2463</v>
      </c>
      <c r="F101" s="732"/>
      <c r="G101" s="732"/>
      <c r="H101" s="746">
        <v>0</v>
      </c>
      <c r="I101" s="732">
        <v>2</v>
      </c>
      <c r="J101" s="732">
        <v>414.9</v>
      </c>
      <c r="K101" s="746">
        <v>1</v>
      </c>
      <c r="L101" s="732">
        <v>2</v>
      </c>
      <c r="M101" s="733">
        <v>414.9</v>
      </c>
    </row>
    <row r="102" spans="1:13" ht="14.4" customHeight="1" x14ac:dyDescent="0.3">
      <c r="A102" s="727" t="s">
        <v>2696</v>
      </c>
      <c r="B102" s="728" t="s">
        <v>5122</v>
      </c>
      <c r="C102" s="728" t="s">
        <v>3469</v>
      </c>
      <c r="D102" s="728" t="s">
        <v>3470</v>
      </c>
      <c r="E102" s="728" t="s">
        <v>3471</v>
      </c>
      <c r="F102" s="732">
        <v>1</v>
      </c>
      <c r="G102" s="732">
        <v>207.45</v>
      </c>
      <c r="H102" s="746">
        <v>1</v>
      </c>
      <c r="I102" s="732"/>
      <c r="J102" s="732"/>
      <c r="K102" s="746">
        <v>0</v>
      </c>
      <c r="L102" s="732">
        <v>1</v>
      </c>
      <c r="M102" s="733">
        <v>207.45</v>
      </c>
    </row>
    <row r="103" spans="1:13" ht="14.4" customHeight="1" x14ac:dyDescent="0.3">
      <c r="A103" s="727" t="s">
        <v>2696</v>
      </c>
      <c r="B103" s="728" t="s">
        <v>2412</v>
      </c>
      <c r="C103" s="728" t="s">
        <v>3552</v>
      </c>
      <c r="D103" s="728" t="s">
        <v>3553</v>
      </c>
      <c r="E103" s="728" t="s">
        <v>3554</v>
      </c>
      <c r="F103" s="732"/>
      <c r="G103" s="732"/>
      <c r="H103" s="746">
        <v>0</v>
      </c>
      <c r="I103" s="732">
        <v>1</v>
      </c>
      <c r="J103" s="732">
        <v>194.26</v>
      </c>
      <c r="K103" s="746">
        <v>1</v>
      </c>
      <c r="L103" s="732">
        <v>1</v>
      </c>
      <c r="M103" s="733">
        <v>194.26</v>
      </c>
    </row>
    <row r="104" spans="1:13" ht="14.4" customHeight="1" x14ac:dyDescent="0.3">
      <c r="A104" s="727" t="s">
        <v>2696</v>
      </c>
      <c r="B104" s="728" t="s">
        <v>2412</v>
      </c>
      <c r="C104" s="728" t="s">
        <v>3555</v>
      </c>
      <c r="D104" s="728" t="s">
        <v>3556</v>
      </c>
      <c r="E104" s="728" t="s">
        <v>3554</v>
      </c>
      <c r="F104" s="732"/>
      <c r="G104" s="732"/>
      <c r="H104" s="746">
        <v>0</v>
      </c>
      <c r="I104" s="732">
        <v>1</v>
      </c>
      <c r="J104" s="732">
        <v>194.26</v>
      </c>
      <c r="K104" s="746">
        <v>1</v>
      </c>
      <c r="L104" s="732">
        <v>1</v>
      </c>
      <c r="M104" s="733">
        <v>194.26</v>
      </c>
    </row>
    <row r="105" spans="1:13" ht="14.4" customHeight="1" x14ac:dyDescent="0.3">
      <c r="A105" s="727" t="s">
        <v>2697</v>
      </c>
      <c r="B105" s="728" t="s">
        <v>2101</v>
      </c>
      <c r="C105" s="728" t="s">
        <v>3234</v>
      </c>
      <c r="D105" s="728" t="s">
        <v>2105</v>
      </c>
      <c r="E105" s="728" t="s">
        <v>3235</v>
      </c>
      <c r="F105" s="732"/>
      <c r="G105" s="732"/>
      <c r="H105" s="746">
        <v>0</v>
      </c>
      <c r="I105" s="732">
        <v>1</v>
      </c>
      <c r="J105" s="732">
        <v>150.59</v>
      </c>
      <c r="K105" s="746">
        <v>1</v>
      </c>
      <c r="L105" s="732">
        <v>1</v>
      </c>
      <c r="M105" s="733">
        <v>150.59</v>
      </c>
    </row>
    <row r="106" spans="1:13" ht="14.4" customHeight="1" x14ac:dyDescent="0.3">
      <c r="A106" s="727" t="s">
        <v>2697</v>
      </c>
      <c r="B106" s="728" t="s">
        <v>5123</v>
      </c>
      <c r="C106" s="728" t="s">
        <v>3614</v>
      </c>
      <c r="D106" s="728" t="s">
        <v>3615</v>
      </c>
      <c r="E106" s="728" t="s">
        <v>3616</v>
      </c>
      <c r="F106" s="732"/>
      <c r="G106" s="732"/>
      <c r="H106" s="746">
        <v>0</v>
      </c>
      <c r="I106" s="732">
        <v>1</v>
      </c>
      <c r="J106" s="732">
        <v>28.81</v>
      </c>
      <c r="K106" s="746">
        <v>1</v>
      </c>
      <c r="L106" s="732">
        <v>1</v>
      </c>
      <c r="M106" s="733">
        <v>28.81</v>
      </c>
    </row>
    <row r="107" spans="1:13" ht="14.4" customHeight="1" x14ac:dyDescent="0.3">
      <c r="A107" s="727" t="s">
        <v>2697</v>
      </c>
      <c r="B107" s="728" t="s">
        <v>5123</v>
      </c>
      <c r="C107" s="728" t="s">
        <v>3617</v>
      </c>
      <c r="D107" s="728" t="s">
        <v>3615</v>
      </c>
      <c r="E107" s="728" t="s">
        <v>3618</v>
      </c>
      <c r="F107" s="732"/>
      <c r="G107" s="732"/>
      <c r="H107" s="746">
        <v>0</v>
      </c>
      <c r="I107" s="732">
        <v>1</v>
      </c>
      <c r="J107" s="732">
        <v>57.64</v>
      </c>
      <c r="K107" s="746">
        <v>1</v>
      </c>
      <c r="L107" s="732">
        <v>1</v>
      </c>
      <c r="M107" s="733">
        <v>57.64</v>
      </c>
    </row>
    <row r="108" spans="1:13" ht="14.4" customHeight="1" x14ac:dyDescent="0.3">
      <c r="A108" s="727" t="s">
        <v>2697</v>
      </c>
      <c r="B108" s="728" t="s">
        <v>2109</v>
      </c>
      <c r="C108" s="728" t="s">
        <v>2981</v>
      </c>
      <c r="D108" s="728" t="s">
        <v>2982</v>
      </c>
      <c r="E108" s="728" t="s">
        <v>2983</v>
      </c>
      <c r="F108" s="732"/>
      <c r="G108" s="732"/>
      <c r="H108" s="746">
        <v>0</v>
      </c>
      <c r="I108" s="732">
        <v>1</v>
      </c>
      <c r="J108" s="732">
        <v>668.54</v>
      </c>
      <c r="K108" s="746">
        <v>1</v>
      </c>
      <c r="L108" s="732">
        <v>1</v>
      </c>
      <c r="M108" s="733">
        <v>668.54</v>
      </c>
    </row>
    <row r="109" spans="1:13" ht="14.4" customHeight="1" x14ac:dyDescent="0.3">
      <c r="A109" s="727" t="s">
        <v>2697</v>
      </c>
      <c r="B109" s="728" t="s">
        <v>2129</v>
      </c>
      <c r="C109" s="728" t="s">
        <v>3644</v>
      </c>
      <c r="D109" s="728" t="s">
        <v>3645</v>
      </c>
      <c r="E109" s="728" t="s">
        <v>3646</v>
      </c>
      <c r="F109" s="732"/>
      <c r="G109" s="732"/>
      <c r="H109" s="746">
        <v>0</v>
      </c>
      <c r="I109" s="732">
        <v>5</v>
      </c>
      <c r="J109" s="732">
        <v>923.7</v>
      </c>
      <c r="K109" s="746">
        <v>1</v>
      </c>
      <c r="L109" s="732">
        <v>5</v>
      </c>
      <c r="M109" s="733">
        <v>923.7</v>
      </c>
    </row>
    <row r="110" spans="1:13" ht="14.4" customHeight="1" x14ac:dyDescent="0.3">
      <c r="A110" s="727" t="s">
        <v>2697</v>
      </c>
      <c r="B110" s="728" t="s">
        <v>2129</v>
      </c>
      <c r="C110" s="728" t="s">
        <v>3410</v>
      </c>
      <c r="D110" s="728" t="s">
        <v>2131</v>
      </c>
      <c r="E110" s="728" t="s">
        <v>3411</v>
      </c>
      <c r="F110" s="732"/>
      <c r="G110" s="732"/>
      <c r="H110" s="746">
        <v>0</v>
      </c>
      <c r="I110" s="732">
        <v>6</v>
      </c>
      <c r="J110" s="732">
        <v>1108.44</v>
      </c>
      <c r="K110" s="746">
        <v>1</v>
      </c>
      <c r="L110" s="732">
        <v>6</v>
      </c>
      <c r="M110" s="733">
        <v>1108.44</v>
      </c>
    </row>
    <row r="111" spans="1:13" ht="14.4" customHeight="1" x14ac:dyDescent="0.3">
      <c r="A111" s="727" t="s">
        <v>2697</v>
      </c>
      <c r="B111" s="728" t="s">
        <v>2133</v>
      </c>
      <c r="C111" s="728" t="s">
        <v>2763</v>
      </c>
      <c r="D111" s="728" t="s">
        <v>895</v>
      </c>
      <c r="E111" s="728" t="s">
        <v>2137</v>
      </c>
      <c r="F111" s="732"/>
      <c r="G111" s="732"/>
      <c r="H111" s="746">
        <v>0</v>
      </c>
      <c r="I111" s="732">
        <v>3</v>
      </c>
      <c r="J111" s="732">
        <v>1104.48</v>
      </c>
      <c r="K111" s="746">
        <v>1</v>
      </c>
      <c r="L111" s="732">
        <v>3</v>
      </c>
      <c r="M111" s="733">
        <v>1104.48</v>
      </c>
    </row>
    <row r="112" spans="1:13" ht="14.4" customHeight="1" x14ac:dyDescent="0.3">
      <c r="A112" s="727" t="s">
        <v>2697</v>
      </c>
      <c r="B112" s="728" t="s">
        <v>2133</v>
      </c>
      <c r="C112" s="728" t="s">
        <v>2764</v>
      </c>
      <c r="D112" s="728" t="s">
        <v>895</v>
      </c>
      <c r="E112" s="728" t="s">
        <v>2143</v>
      </c>
      <c r="F112" s="732"/>
      <c r="G112" s="732"/>
      <c r="H112" s="746">
        <v>0</v>
      </c>
      <c r="I112" s="732">
        <v>1</v>
      </c>
      <c r="J112" s="732">
        <v>490.89</v>
      </c>
      <c r="K112" s="746">
        <v>1</v>
      </c>
      <c r="L112" s="732">
        <v>1</v>
      </c>
      <c r="M112" s="733">
        <v>490.89</v>
      </c>
    </row>
    <row r="113" spans="1:13" ht="14.4" customHeight="1" x14ac:dyDescent="0.3">
      <c r="A113" s="727" t="s">
        <v>2697</v>
      </c>
      <c r="B113" s="728" t="s">
        <v>2133</v>
      </c>
      <c r="C113" s="728" t="s">
        <v>2765</v>
      </c>
      <c r="D113" s="728" t="s">
        <v>895</v>
      </c>
      <c r="E113" s="728" t="s">
        <v>2139</v>
      </c>
      <c r="F113" s="732"/>
      <c r="G113" s="732"/>
      <c r="H113" s="746">
        <v>0</v>
      </c>
      <c r="I113" s="732">
        <v>1</v>
      </c>
      <c r="J113" s="732">
        <v>736.33</v>
      </c>
      <c r="K113" s="746">
        <v>1</v>
      </c>
      <c r="L113" s="732">
        <v>1</v>
      </c>
      <c r="M113" s="733">
        <v>736.33</v>
      </c>
    </row>
    <row r="114" spans="1:13" ht="14.4" customHeight="1" x14ac:dyDescent="0.3">
      <c r="A114" s="727" t="s">
        <v>2697</v>
      </c>
      <c r="B114" s="728" t="s">
        <v>2133</v>
      </c>
      <c r="C114" s="728" t="s">
        <v>2910</v>
      </c>
      <c r="D114" s="728" t="s">
        <v>901</v>
      </c>
      <c r="E114" s="728" t="s">
        <v>2135</v>
      </c>
      <c r="F114" s="732"/>
      <c r="G114" s="732"/>
      <c r="H114" s="746">
        <v>0</v>
      </c>
      <c r="I114" s="732">
        <v>3</v>
      </c>
      <c r="J114" s="732">
        <v>4156.8599999999997</v>
      </c>
      <c r="K114" s="746">
        <v>1</v>
      </c>
      <c r="L114" s="732">
        <v>3</v>
      </c>
      <c r="M114" s="733">
        <v>4156.8599999999997</v>
      </c>
    </row>
    <row r="115" spans="1:13" ht="14.4" customHeight="1" x14ac:dyDescent="0.3">
      <c r="A115" s="727" t="s">
        <v>2697</v>
      </c>
      <c r="B115" s="728" t="s">
        <v>2133</v>
      </c>
      <c r="C115" s="728" t="s">
        <v>2479</v>
      </c>
      <c r="D115" s="728" t="s">
        <v>901</v>
      </c>
      <c r="E115" s="728" t="s">
        <v>2480</v>
      </c>
      <c r="F115" s="732"/>
      <c r="G115" s="732"/>
      <c r="H115" s="746">
        <v>0</v>
      </c>
      <c r="I115" s="732">
        <v>5</v>
      </c>
      <c r="J115" s="732">
        <v>9237.4500000000007</v>
      </c>
      <c r="K115" s="746">
        <v>1</v>
      </c>
      <c r="L115" s="732">
        <v>5</v>
      </c>
      <c r="M115" s="733">
        <v>9237.4500000000007</v>
      </c>
    </row>
    <row r="116" spans="1:13" ht="14.4" customHeight="1" x14ac:dyDescent="0.3">
      <c r="A116" s="727" t="s">
        <v>2697</v>
      </c>
      <c r="B116" s="728" t="s">
        <v>2133</v>
      </c>
      <c r="C116" s="728" t="s">
        <v>3151</v>
      </c>
      <c r="D116" s="728" t="s">
        <v>901</v>
      </c>
      <c r="E116" s="728" t="s">
        <v>3152</v>
      </c>
      <c r="F116" s="732"/>
      <c r="G116" s="732"/>
      <c r="H116" s="746">
        <v>0</v>
      </c>
      <c r="I116" s="732">
        <v>6</v>
      </c>
      <c r="J116" s="732">
        <v>13856.16</v>
      </c>
      <c r="K116" s="746">
        <v>1</v>
      </c>
      <c r="L116" s="732">
        <v>6</v>
      </c>
      <c r="M116" s="733">
        <v>13856.16</v>
      </c>
    </row>
    <row r="117" spans="1:13" ht="14.4" customHeight="1" x14ac:dyDescent="0.3">
      <c r="A117" s="727" t="s">
        <v>2697</v>
      </c>
      <c r="B117" s="728" t="s">
        <v>2133</v>
      </c>
      <c r="C117" s="728" t="s">
        <v>2134</v>
      </c>
      <c r="D117" s="728" t="s">
        <v>901</v>
      </c>
      <c r="E117" s="728" t="s">
        <v>2135</v>
      </c>
      <c r="F117" s="732"/>
      <c r="G117" s="732"/>
      <c r="H117" s="746">
        <v>0</v>
      </c>
      <c r="I117" s="732">
        <v>2</v>
      </c>
      <c r="J117" s="732">
        <v>2771.24</v>
      </c>
      <c r="K117" s="746">
        <v>1</v>
      </c>
      <c r="L117" s="732">
        <v>2</v>
      </c>
      <c r="M117" s="733">
        <v>2771.24</v>
      </c>
    </row>
    <row r="118" spans="1:13" ht="14.4" customHeight="1" x14ac:dyDescent="0.3">
      <c r="A118" s="727" t="s">
        <v>2697</v>
      </c>
      <c r="B118" s="728" t="s">
        <v>2133</v>
      </c>
      <c r="C118" s="728" t="s">
        <v>3631</v>
      </c>
      <c r="D118" s="728" t="s">
        <v>901</v>
      </c>
      <c r="E118" s="728" t="s">
        <v>3152</v>
      </c>
      <c r="F118" s="732"/>
      <c r="G118" s="732"/>
      <c r="H118" s="746">
        <v>0</v>
      </c>
      <c r="I118" s="732">
        <v>2</v>
      </c>
      <c r="J118" s="732">
        <v>4618.72</v>
      </c>
      <c r="K118" s="746">
        <v>1</v>
      </c>
      <c r="L118" s="732">
        <v>2</v>
      </c>
      <c r="M118" s="733">
        <v>4618.72</v>
      </c>
    </row>
    <row r="119" spans="1:13" ht="14.4" customHeight="1" x14ac:dyDescent="0.3">
      <c r="A119" s="727" t="s">
        <v>2697</v>
      </c>
      <c r="B119" s="728" t="s">
        <v>2133</v>
      </c>
      <c r="C119" s="728" t="s">
        <v>2136</v>
      </c>
      <c r="D119" s="728" t="s">
        <v>895</v>
      </c>
      <c r="E119" s="728" t="s">
        <v>2137</v>
      </c>
      <c r="F119" s="732"/>
      <c r="G119" s="732"/>
      <c r="H119" s="746">
        <v>0</v>
      </c>
      <c r="I119" s="732">
        <v>3</v>
      </c>
      <c r="J119" s="732">
        <v>1104.48</v>
      </c>
      <c r="K119" s="746">
        <v>1</v>
      </c>
      <c r="L119" s="732">
        <v>3</v>
      </c>
      <c r="M119" s="733">
        <v>1104.48</v>
      </c>
    </row>
    <row r="120" spans="1:13" ht="14.4" customHeight="1" x14ac:dyDescent="0.3">
      <c r="A120" s="727" t="s">
        <v>2697</v>
      </c>
      <c r="B120" s="728" t="s">
        <v>2133</v>
      </c>
      <c r="C120" s="728" t="s">
        <v>2142</v>
      </c>
      <c r="D120" s="728" t="s">
        <v>895</v>
      </c>
      <c r="E120" s="728" t="s">
        <v>2143</v>
      </c>
      <c r="F120" s="732"/>
      <c r="G120" s="732"/>
      <c r="H120" s="746">
        <v>0</v>
      </c>
      <c r="I120" s="732">
        <v>5</v>
      </c>
      <c r="J120" s="732">
        <v>2454.4499999999998</v>
      </c>
      <c r="K120" s="746">
        <v>1</v>
      </c>
      <c r="L120" s="732">
        <v>5</v>
      </c>
      <c r="M120" s="733">
        <v>2454.4499999999998</v>
      </c>
    </row>
    <row r="121" spans="1:13" ht="14.4" customHeight="1" x14ac:dyDescent="0.3">
      <c r="A121" s="727" t="s">
        <v>2697</v>
      </c>
      <c r="B121" s="728" t="s">
        <v>2490</v>
      </c>
      <c r="C121" s="728" t="s">
        <v>3591</v>
      </c>
      <c r="D121" s="728" t="s">
        <v>1753</v>
      </c>
      <c r="E121" s="728" t="s">
        <v>2463</v>
      </c>
      <c r="F121" s="732"/>
      <c r="G121" s="732"/>
      <c r="H121" s="746">
        <v>0</v>
      </c>
      <c r="I121" s="732">
        <v>2</v>
      </c>
      <c r="J121" s="732">
        <v>421.32</v>
      </c>
      <c r="K121" s="746">
        <v>1</v>
      </c>
      <c r="L121" s="732">
        <v>2</v>
      </c>
      <c r="M121" s="733">
        <v>421.32</v>
      </c>
    </row>
    <row r="122" spans="1:13" ht="14.4" customHeight="1" x14ac:dyDescent="0.3">
      <c r="A122" s="727" t="s">
        <v>2697</v>
      </c>
      <c r="B122" s="728" t="s">
        <v>2161</v>
      </c>
      <c r="C122" s="728" t="s">
        <v>2162</v>
      </c>
      <c r="D122" s="728" t="s">
        <v>1167</v>
      </c>
      <c r="E122" s="728" t="s">
        <v>2163</v>
      </c>
      <c r="F122" s="732"/>
      <c r="G122" s="732"/>
      <c r="H122" s="746">
        <v>0</v>
      </c>
      <c r="I122" s="732">
        <v>1</v>
      </c>
      <c r="J122" s="732">
        <v>48.27</v>
      </c>
      <c r="K122" s="746">
        <v>1</v>
      </c>
      <c r="L122" s="732">
        <v>1</v>
      </c>
      <c r="M122" s="733">
        <v>48.27</v>
      </c>
    </row>
    <row r="123" spans="1:13" ht="14.4" customHeight="1" x14ac:dyDescent="0.3">
      <c r="A123" s="727" t="s">
        <v>2697</v>
      </c>
      <c r="B123" s="728" t="s">
        <v>2502</v>
      </c>
      <c r="C123" s="728" t="s">
        <v>2581</v>
      </c>
      <c r="D123" s="728" t="s">
        <v>2582</v>
      </c>
      <c r="E123" s="728" t="s">
        <v>2583</v>
      </c>
      <c r="F123" s="732"/>
      <c r="G123" s="732"/>
      <c r="H123" s="746">
        <v>0</v>
      </c>
      <c r="I123" s="732">
        <v>1</v>
      </c>
      <c r="J123" s="732">
        <v>218.62</v>
      </c>
      <c r="K123" s="746">
        <v>1</v>
      </c>
      <c r="L123" s="732">
        <v>1</v>
      </c>
      <c r="M123" s="733">
        <v>218.62</v>
      </c>
    </row>
    <row r="124" spans="1:13" ht="14.4" customHeight="1" x14ac:dyDescent="0.3">
      <c r="A124" s="727" t="s">
        <v>2697</v>
      </c>
      <c r="B124" s="728" t="s">
        <v>2193</v>
      </c>
      <c r="C124" s="728" t="s">
        <v>3623</v>
      </c>
      <c r="D124" s="728" t="s">
        <v>2195</v>
      </c>
      <c r="E124" s="728" t="s">
        <v>3624</v>
      </c>
      <c r="F124" s="732"/>
      <c r="G124" s="732"/>
      <c r="H124" s="746">
        <v>0</v>
      </c>
      <c r="I124" s="732">
        <v>6</v>
      </c>
      <c r="J124" s="732">
        <v>1372.2800000000002</v>
      </c>
      <c r="K124" s="746">
        <v>1</v>
      </c>
      <c r="L124" s="732">
        <v>6</v>
      </c>
      <c r="M124" s="733">
        <v>1372.2800000000002</v>
      </c>
    </row>
    <row r="125" spans="1:13" ht="14.4" customHeight="1" x14ac:dyDescent="0.3">
      <c r="A125" s="727" t="s">
        <v>2697</v>
      </c>
      <c r="B125" s="728" t="s">
        <v>2205</v>
      </c>
      <c r="C125" s="728" t="s">
        <v>2209</v>
      </c>
      <c r="D125" s="728" t="s">
        <v>1029</v>
      </c>
      <c r="E125" s="728" t="s">
        <v>2210</v>
      </c>
      <c r="F125" s="732"/>
      <c r="G125" s="732"/>
      <c r="H125" s="746">
        <v>0</v>
      </c>
      <c r="I125" s="732">
        <v>1</v>
      </c>
      <c r="J125" s="732">
        <v>46.07</v>
      </c>
      <c r="K125" s="746">
        <v>1</v>
      </c>
      <c r="L125" s="732">
        <v>1</v>
      </c>
      <c r="M125" s="733">
        <v>46.07</v>
      </c>
    </row>
    <row r="126" spans="1:13" ht="14.4" customHeight="1" x14ac:dyDescent="0.3">
      <c r="A126" s="727" t="s">
        <v>2697</v>
      </c>
      <c r="B126" s="728" t="s">
        <v>2215</v>
      </c>
      <c r="C126" s="728" t="s">
        <v>2743</v>
      </c>
      <c r="D126" s="728" t="s">
        <v>692</v>
      </c>
      <c r="E126" s="728" t="s">
        <v>2744</v>
      </c>
      <c r="F126" s="732">
        <v>3</v>
      </c>
      <c r="G126" s="732">
        <v>463.08000000000004</v>
      </c>
      <c r="H126" s="746">
        <v>1</v>
      </c>
      <c r="I126" s="732"/>
      <c r="J126" s="732"/>
      <c r="K126" s="746">
        <v>0</v>
      </c>
      <c r="L126" s="732">
        <v>3</v>
      </c>
      <c r="M126" s="733">
        <v>463.08000000000004</v>
      </c>
    </row>
    <row r="127" spans="1:13" ht="14.4" customHeight="1" x14ac:dyDescent="0.3">
      <c r="A127" s="727" t="s">
        <v>2697</v>
      </c>
      <c r="B127" s="728" t="s">
        <v>2215</v>
      </c>
      <c r="C127" s="728" t="s">
        <v>2218</v>
      </c>
      <c r="D127" s="728" t="s">
        <v>662</v>
      </c>
      <c r="E127" s="728" t="s">
        <v>2219</v>
      </c>
      <c r="F127" s="732"/>
      <c r="G127" s="732"/>
      <c r="H127" s="746">
        <v>0</v>
      </c>
      <c r="I127" s="732">
        <v>27</v>
      </c>
      <c r="J127" s="732">
        <v>4167.72</v>
      </c>
      <c r="K127" s="746">
        <v>1</v>
      </c>
      <c r="L127" s="732">
        <v>27</v>
      </c>
      <c r="M127" s="733">
        <v>4167.72</v>
      </c>
    </row>
    <row r="128" spans="1:13" ht="14.4" customHeight="1" x14ac:dyDescent="0.3">
      <c r="A128" s="727" t="s">
        <v>2697</v>
      </c>
      <c r="B128" s="728" t="s">
        <v>2256</v>
      </c>
      <c r="C128" s="728" t="s">
        <v>2260</v>
      </c>
      <c r="D128" s="728" t="s">
        <v>2261</v>
      </c>
      <c r="E128" s="728" t="s">
        <v>2262</v>
      </c>
      <c r="F128" s="732"/>
      <c r="G128" s="732"/>
      <c r="H128" s="746">
        <v>0</v>
      </c>
      <c r="I128" s="732">
        <v>9</v>
      </c>
      <c r="J128" s="732">
        <v>24315.609999999997</v>
      </c>
      <c r="K128" s="746">
        <v>1</v>
      </c>
      <c r="L128" s="732">
        <v>9</v>
      </c>
      <c r="M128" s="733">
        <v>24315.609999999997</v>
      </c>
    </row>
    <row r="129" spans="1:13" ht="14.4" customHeight="1" x14ac:dyDescent="0.3">
      <c r="A129" s="727" t="s">
        <v>2697</v>
      </c>
      <c r="B129" s="728" t="s">
        <v>5120</v>
      </c>
      <c r="C129" s="728" t="s">
        <v>3489</v>
      </c>
      <c r="D129" s="728" t="s">
        <v>3490</v>
      </c>
      <c r="E129" s="728" t="s">
        <v>3491</v>
      </c>
      <c r="F129" s="732"/>
      <c r="G129" s="732"/>
      <c r="H129" s="746">
        <v>0</v>
      </c>
      <c r="I129" s="732">
        <v>14</v>
      </c>
      <c r="J129" s="732">
        <v>30519.019999999997</v>
      </c>
      <c r="K129" s="746">
        <v>1</v>
      </c>
      <c r="L129" s="732">
        <v>14</v>
      </c>
      <c r="M129" s="733">
        <v>30519.019999999997</v>
      </c>
    </row>
    <row r="130" spans="1:13" ht="14.4" customHeight="1" x14ac:dyDescent="0.3">
      <c r="A130" s="727" t="s">
        <v>2697</v>
      </c>
      <c r="B130" s="728" t="s">
        <v>2299</v>
      </c>
      <c r="C130" s="728" t="s">
        <v>3434</v>
      </c>
      <c r="D130" s="728" t="s">
        <v>3435</v>
      </c>
      <c r="E130" s="728" t="s">
        <v>2303</v>
      </c>
      <c r="F130" s="732">
        <v>1</v>
      </c>
      <c r="G130" s="732">
        <v>0</v>
      </c>
      <c r="H130" s="746"/>
      <c r="I130" s="732"/>
      <c r="J130" s="732"/>
      <c r="K130" s="746"/>
      <c r="L130" s="732">
        <v>1</v>
      </c>
      <c r="M130" s="733">
        <v>0</v>
      </c>
    </row>
    <row r="131" spans="1:13" ht="14.4" customHeight="1" x14ac:dyDescent="0.3">
      <c r="A131" s="727" t="s">
        <v>2697</v>
      </c>
      <c r="B131" s="728" t="s">
        <v>2299</v>
      </c>
      <c r="C131" s="728" t="s">
        <v>3436</v>
      </c>
      <c r="D131" s="728" t="s">
        <v>3435</v>
      </c>
      <c r="E131" s="728" t="s">
        <v>2761</v>
      </c>
      <c r="F131" s="732">
        <v>9</v>
      </c>
      <c r="G131" s="732">
        <v>652.95000000000005</v>
      </c>
      <c r="H131" s="746">
        <v>1</v>
      </c>
      <c r="I131" s="732"/>
      <c r="J131" s="732"/>
      <c r="K131" s="746">
        <v>0</v>
      </c>
      <c r="L131" s="732">
        <v>9</v>
      </c>
      <c r="M131" s="733">
        <v>652.95000000000005</v>
      </c>
    </row>
    <row r="132" spans="1:13" ht="14.4" customHeight="1" x14ac:dyDescent="0.3">
      <c r="A132" s="727" t="s">
        <v>2697</v>
      </c>
      <c r="B132" s="728" t="s">
        <v>2299</v>
      </c>
      <c r="C132" s="728" t="s">
        <v>2738</v>
      </c>
      <c r="D132" s="728" t="s">
        <v>1102</v>
      </c>
      <c r="E132" s="728" t="s">
        <v>2739</v>
      </c>
      <c r="F132" s="732">
        <v>1</v>
      </c>
      <c r="G132" s="732">
        <v>121.75</v>
      </c>
      <c r="H132" s="746">
        <v>1</v>
      </c>
      <c r="I132" s="732"/>
      <c r="J132" s="732"/>
      <c r="K132" s="746">
        <v>0</v>
      </c>
      <c r="L132" s="732">
        <v>1</v>
      </c>
      <c r="M132" s="733">
        <v>121.75</v>
      </c>
    </row>
    <row r="133" spans="1:13" ht="14.4" customHeight="1" x14ac:dyDescent="0.3">
      <c r="A133" s="727" t="s">
        <v>2697</v>
      </c>
      <c r="B133" s="728" t="s">
        <v>2299</v>
      </c>
      <c r="C133" s="728" t="s">
        <v>3441</v>
      </c>
      <c r="D133" s="728" t="s">
        <v>2741</v>
      </c>
      <c r="E133" s="728" t="s">
        <v>2761</v>
      </c>
      <c r="F133" s="732"/>
      <c r="G133" s="732"/>
      <c r="H133" s="746">
        <v>0</v>
      </c>
      <c r="I133" s="732">
        <v>1</v>
      </c>
      <c r="J133" s="732">
        <v>85.7</v>
      </c>
      <c r="K133" s="746">
        <v>1</v>
      </c>
      <c r="L133" s="732">
        <v>1</v>
      </c>
      <c r="M133" s="733">
        <v>85.7</v>
      </c>
    </row>
    <row r="134" spans="1:13" ht="14.4" customHeight="1" x14ac:dyDescent="0.3">
      <c r="A134" s="727" t="s">
        <v>2697</v>
      </c>
      <c r="B134" s="728" t="s">
        <v>2325</v>
      </c>
      <c r="C134" s="728" t="s">
        <v>2326</v>
      </c>
      <c r="D134" s="728" t="s">
        <v>2327</v>
      </c>
      <c r="E134" s="728" t="s">
        <v>2328</v>
      </c>
      <c r="F134" s="732"/>
      <c r="G134" s="732"/>
      <c r="H134" s="746"/>
      <c r="I134" s="732">
        <v>9</v>
      </c>
      <c r="J134" s="732">
        <v>0</v>
      </c>
      <c r="K134" s="746"/>
      <c r="L134" s="732">
        <v>9</v>
      </c>
      <c r="M134" s="733">
        <v>0</v>
      </c>
    </row>
    <row r="135" spans="1:13" ht="14.4" customHeight="1" x14ac:dyDescent="0.3">
      <c r="A135" s="727" t="s">
        <v>2697</v>
      </c>
      <c r="B135" s="728" t="s">
        <v>5117</v>
      </c>
      <c r="C135" s="728" t="s">
        <v>3600</v>
      </c>
      <c r="D135" s="728" t="s">
        <v>2813</v>
      </c>
      <c r="E135" s="728" t="s">
        <v>3601</v>
      </c>
      <c r="F135" s="732"/>
      <c r="G135" s="732"/>
      <c r="H135" s="746">
        <v>0</v>
      </c>
      <c r="I135" s="732">
        <v>1</v>
      </c>
      <c r="J135" s="732">
        <v>537.12</v>
      </c>
      <c r="K135" s="746">
        <v>1</v>
      </c>
      <c r="L135" s="732">
        <v>1</v>
      </c>
      <c r="M135" s="733">
        <v>537.12</v>
      </c>
    </row>
    <row r="136" spans="1:13" ht="14.4" customHeight="1" x14ac:dyDescent="0.3">
      <c r="A136" s="727" t="s">
        <v>2697</v>
      </c>
      <c r="B136" s="728" t="s">
        <v>2356</v>
      </c>
      <c r="C136" s="728" t="s">
        <v>2357</v>
      </c>
      <c r="D136" s="728" t="s">
        <v>1325</v>
      </c>
      <c r="E136" s="728" t="s">
        <v>2358</v>
      </c>
      <c r="F136" s="732"/>
      <c r="G136" s="732"/>
      <c r="H136" s="746"/>
      <c r="I136" s="732">
        <v>1</v>
      </c>
      <c r="J136" s="732">
        <v>0</v>
      </c>
      <c r="K136" s="746"/>
      <c r="L136" s="732">
        <v>1</v>
      </c>
      <c r="M136" s="733">
        <v>0</v>
      </c>
    </row>
    <row r="137" spans="1:13" ht="14.4" customHeight="1" x14ac:dyDescent="0.3">
      <c r="A137" s="727" t="s">
        <v>2697</v>
      </c>
      <c r="B137" s="728" t="s">
        <v>2365</v>
      </c>
      <c r="C137" s="728" t="s">
        <v>3597</v>
      </c>
      <c r="D137" s="728" t="s">
        <v>761</v>
      </c>
      <c r="E137" s="728" t="s">
        <v>2547</v>
      </c>
      <c r="F137" s="732"/>
      <c r="G137" s="732"/>
      <c r="H137" s="746">
        <v>0</v>
      </c>
      <c r="I137" s="732">
        <v>1</v>
      </c>
      <c r="J137" s="732">
        <v>170.32</v>
      </c>
      <c r="K137" s="746">
        <v>1</v>
      </c>
      <c r="L137" s="732">
        <v>1</v>
      </c>
      <c r="M137" s="733">
        <v>170.32</v>
      </c>
    </row>
    <row r="138" spans="1:13" ht="14.4" customHeight="1" x14ac:dyDescent="0.3">
      <c r="A138" s="727" t="s">
        <v>2697</v>
      </c>
      <c r="B138" s="728" t="s">
        <v>5124</v>
      </c>
      <c r="C138" s="728" t="s">
        <v>3656</v>
      </c>
      <c r="D138" s="728" t="s">
        <v>3657</v>
      </c>
      <c r="E138" s="728" t="s">
        <v>3658</v>
      </c>
      <c r="F138" s="732"/>
      <c r="G138" s="732"/>
      <c r="H138" s="746">
        <v>0</v>
      </c>
      <c r="I138" s="732">
        <v>8</v>
      </c>
      <c r="J138" s="732">
        <v>15103.2</v>
      </c>
      <c r="K138" s="746">
        <v>1</v>
      </c>
      <c r="L138" s="732">
        <v>8</v>
      </c>
      <c r="M138" s="733">
        <v>15103.2</v>
      </c>
    </row>
    <row r="139" spans="1:13" ht="14.4" customHeight="1" x14ac:dyDescent="0.3">
      <c r="A139" s="727" t="s">
        <v>2698</v>
      </c>
      <c r="B139" s="728" t="s">
        <v>2101</v>
      </c>
      <c r="C139" s="728" t="s">
        <v>2772</v>
      </c>
      <c r="D139" s="728" t="s">
        <v>2105</v>
      </c>
      <c r="E139" s="728" t="s">
        <v>2106</v>
      </c>
      <c r="F139" s="732"/>
      <c r="G139" s="732"/>
      <c r="H139" s="746">
        <v>0</v>
      </c>
      <c r="I139" s="732">
        <v>5</v>
      </c>
      <c r="J139" s="732">
        <v>212.03</v>
      </c>
      <c r="K139" s="746">
        <v>1</v>
      </c>
      <c r="L139" s="732">
        <v>5</v>
      </c>
      <c r="M139" s="733">
        <v>212.03</v>
      </c>
    </row>
    <row r="140" spans="1:13" ht="14.4" customHeight="1" x14ac:dyDescent="0.3">
      <c r="A140" s="727" t="s">
        <v>2698</v>
      </c>
      <c r="B140" s="728" t="s">
        <v>2129</v>
      </c>
      <c r="C140" s="728" t="s">
        <v>2130</v>
      </c>
      <c r="D140" s="728" t="s">
        <v>2131</v>
      </c>
      <c r="E140" s="728" t="s">
        <v>2132</v>
      </c>
      <c r="F140" s="732"/>
      <c r="G140" s="732"/>
      <c r="H140" s="746">
        <v>0</v>
      </c>
      <c r="I140" s="732">
        <v>1</v>
      </c>
      <c r="J140" s="732">
        <v>120.61</v>
      </c>
      <c r="K140" s="746">
        <v>1</v>
      </c>
      <c r="L140" s="732">
        <v>1</v>
      </c>
      <c r="M140" s="733">
        <v>120.61</v>
      </c>
    </row>
    <row r="141" spans="1:13" ht="14.4" customHeight="1" x14ac:dyDescent="0.3">
      <c r="A141" s="727" t="s">
        <v>2698</v>
      </c>
      <c r="B141" s="728" t="s">
        <v>2133</v>
      </c>
      <c r="C141" s="728" t="s">
        <v>2764</v>
      </c>
      <c r="D141" s="728" t="s">
        <v>895</v>
      </c>
      <c r="E141" s="728" t="s">
        <v>2143</v>
      </c>
      <c r="F141" s="732"/>
      <c r="G141" s="732"/>
      <c r="H141" s="746">
        <v>0</v>
      </c>
      <c r="I141" s="732">
        <v>2</v>
      </c>
      <c r="J141" s="732">
        <v>981.78</v>
      </c>
      <c r="K141" s="746">
        <v>1</v>
      </c>
      <c r="L141" s="732">
        <v>2</v>
      </c>
      <c r="M141" s="733">
        <v>981.78</v>
      </c>
    </row>
    <row r="142" spans="1:13" ht="14.4" customHeight="1" x14ac:dyDescent="0.3">
      <c r="A142" s="727" t="s">
        <v>2698</v>
      </c>
      <c r="B142" s="728" t="s">
        <v>2133</v>
      </c>
      <c r="C142" s="728" t="s">
        <v>2765</v>
      </c>
      <c r="D142" s="728" t="s">
        <v>895</v>
      </c>
      <c r="E142" s="728" t="s">
        <v>2139</v>
      </c>
      <c r="F142" s="732"/>
      <c r="G142" s="732"/>
      <c r="H142" s="746">
        <v>0</v>
      </c>
      <c r="I142" s="732">
        <v>2</v>
      </c>
      <c r="J142" s="732">
        <v>1472.66</v>
      </c>
      <c r="K142" s="746">
        <v>1</v>
      </c>
      <c r="L142" s="732">
        <v>2</v>
      </c>
      <c r="M142" s="733">
        <v>1472.66</v>
      </c>
    </row>
    <row r="143" spans="1:13" ht="14.4" customHeight="1" x14ac:dyDescent="0.3">
      <c r="A143" s="727" t="s">
        <v>2698</v>
      </c>
      <c r="B143" s="728" t="s">
        <v>2133</v>
      </c>
      <c r="C143" s="728" t="s">
        <v>2144</v>
      </c>
      <c r="D143" s="728" t="s">
        <v>895</v>
      </c>
      <c r="E143" s="728" t="s">
        <v>2145</v>
      </c>
      <c r="F143" s="732"/>
      <c r="G143" s="732"/>
      <c r="H143" s="746">
        <v>0</v>
      </c>
      <c r="I143" s="732">
        <v>6</v>
      </c>
      <c r="J143" s="732">
        <v>5542.4400000000005</v>
      </c>
      <c r="K143" s="746">
        <v>1</v>
      </c>
      <c r="L143" s="732">
        <v>6</v>
      </c>
      <c r="M143" s="733">
        <v>5542.4400000000005</v>
      </c>
    </row>
    <row r="144" spans="1:13" ht="14.4" customHeight="1" x14ac:dyDescent="0.3">
      <c r="A144" s="727" t="s">
        <v>2698</v>
      </c>
      <c r="B144" s="728" t="s">
        <v>2133</v>
      </c>
      <c r="C144" s="728" t="s">
        <v>2910</v>
      </c>
      <c r="D144" s="728" t="s">
        <v>901</v>
      </c>
      <c r="E144" s="728" t="s">
        <v>2135</v>
      </c>
      <c r="F144" s="732"/>
      <c r="G144" s="732"/>
      <c r="H144" s="746">
        <v>0</v>
      </c>
      <c r="I144" s="732">
        <v>1</v>
      </c>
      <c r="J144" s="732">
        <v>1385.62</v>
      </c>
      <c r="K144" s="746">
        <v>1</v>
      </c>
      <c r="L144" s="732">
        <v>1</v>
      </c>
      <c r="M144" s="733">
        <v>1385.62</v>
      </c>
    </row>
    <row r="145" spans="1:13" ht="14.4" customHeight="1" x14ac:dyDescent="0.3">
      <c r="A145" s="727" t="s">
        <v>2698</v>
      </c>
      <c r="B145" s="728" t="s">
        <v>2133</v>
      </c>
      <c r="C145" s="728" t="s">
        <v>2479</v>
      </c>
      <c r="D145" s="728" t="s">
        <v>901</v>
      </c>
      <c r="E145" s="728" t="s">
        <v>2480</v>
      </c>
      <c r="F145" s="732"/>
      <c r="G145" s="732"/>
      <c r="H145" s="746">
        <v>0</v>
      </c>
      <c r="I145" s="732">
        <v>3</v>
      </c>
      <c r="J145" s="732">
        <v>5542.47</v>
      </c>
      <c r="K145" s="746">
        <v>1</v>
      </c>
      <c r="L145" s="732">
        <v>3</v>
      </c>
      <c r="M145" s="733">
        <v>5542.47</v>
      </c>
    </row>
    <row r="146" spans="1:13" ht="14.4" customHeight="1" x14ac:dyDescent="0.3">
      <c r="A146" s="727" t="s">
        <v>2698</v>
      </c>
      <c r="B146" s="728" t="s">
        <v>2161</v>
      </c>
      <c r="C146" s="728" t="s">
        <v>2162</v>
      </c>
      <c r="D146" s="728" t="s">
        <v>1167</v>
      </c>
      <c r="E146" s="728" t="s">
        <v>2163</v>
      </c>
      <c r="F146" s="732"/>
      <c r="G146" s="732"/>
      <c r="H146" s="746">
        <v>0</v>
      </c>
      <c r="I146" s="732">
        <v>3</v>
      </c>
      <c r="J146" s="732">
        <v>144.81</v>
      </c>
      <c r="K146" s="746">
        <v>1</v>
      </c>
      <c r="L146" s="732">
        <v>3</v>
      </c>
      <c r="M146" s="733">
        <v>144.81</v>
      </c>
    </row>
    <row r="147" spans="1:13" ht="14.4" customHeight="1" x14ac:dyDescent="0.3">
      <c r="A147" s="727" t="s">
        <v>2698</v>
      </c>
      <c r="B147" s="728" t="s">
        <v>2161</v>
      </c>
      <c r="C147" s="728" t="s">
        <v>2164</v>
      </c>
      <c r="D147" s="728" t="s">
        <v>1167</v>
      </c>
      <c r="E147" s="728" t="s">
        <v>2165</v>
      </c>
      <c r="F147" s="732"/>
      <c r="G147" s="732"/>
      <c r="H147" s="746">
        <v>0</v>
      </c>
      <c r="I147" s="732">
        <v>1</v>
      </c>
      <c r="J147" s="732">
        <v>144.81</v>
      </c>
      <c r="K147" s="746">
        <v>1</v>
      </c>
      <c r="L147" s="732">
        <v>1</v>
      </c>
      <c r="M147" s="733">
        <v>144.81</v>
      </c>
    </row>
    <row r="148" spans="1:13" ht="14.4" customHeight="1" x14ac:dyDescent="0.3">
      <c r="A148" s="727" t="s">
        <v>2698</v>
      </c>
      <c r="B148" s="728" t="s">
        <v>2166</v>
      </c>
      <c r="C148" s="728" t="s">
        <v>2167</v>
      </c>
      <c r="D148" s="728" t="s">
        <v>2168</v>
      </c>
      <c r="E148" s="728" t="s">
        <v>2169</v>
      </c>
      <c r="F148" s="732"/>
      <c r="G148" s="732"/>
      <c r="H148" s="746">
        <v>0</v>
      </c>
      <c r="I148" s="732">
        <v>2</v>
      </c>
      <c r="J148" s="732">
        <v>32.18</v>
      </c>
      <c r="K148" s="746">
        <v>1</v>
      </c>
      <c r="L148" s="732">
        <v>2</v>
      </c>
      <c r="M148" s="733">
        <v>32.18</v>
      </c>
    </row>
    <row r="149" spans="1:13" ht="14.4" customHeight="1" x14ac:dyDescent="0.3">
      <c r="A149" s="727" t="s">
        <v>2698</v>
      </c>
      <c r="B149" s="728" t="s">
        <v>2584</v>
      </c>
      <c r="C149" s="728" t="s">
        <v>3681</v>
      </c>
      <c r="D149" s="728" t="s">
        <v>3682</v>
      </c>
      <c r="E149" s="728" t="s">
        <v>3683</v>
      </c>
      <c r="F149" s="732">
        <v>1</v>
      </c>
      <c r="G149" s="732">
        <v>0</v>
      </c>
      <c r="H149" s="746"/>
      <c r="I149" s="732"/>
      <c r="J149" s="732"/>
      <c r="K149" s="746"/>
      <c r="L149" s="732">
        <v>1</v>
      </c>
      <c r="M149" s="733">
        <v>0</v>
      </c>
    </row>
    <row r="150" spans="1:13" ht="14.4" customHeight="1" x14ac:dyDescent="0.3">
      <c r="A150" s="727" t="s">
        <v>2698</v>
      </c>
      <c r="B150" s="728" t="s">
        <v>5125</v>
      </c>
      <c r="C150" s="728" t="s">
        <v>3693</v>
      </c>
      <c r="D150" s="728" t="s">
        <v>3694</v>
      </c>
      <c r="E150" s="728" t="s">
        <v>3459</v>
      </c>
      <c r="F150" s="732"/>
      <c r="G150" s="732"/>
      <c r="H150" s="746">
        <v>0</v>
      </c>
      <c r="I150" s="732">
        <v>2</v>
      </c>
      <c r="J150" s="732">
        <v>351.51</v>
      </c>
      <c r="K150" s="746">
        <v>1</v>
      </c>
      <c r="L150" s="732">
        <v>2</v>
      </c>
      <c r="M150" s="733">
        <v>351.51</v>
      </c>
    </row>
    <row r="151" spans="1:13" ht="14.4" customHeight="1" x14ac:dyDescent="0.3">
      <c r="A151" s="727" t="s">
        <v>2698</v>
      </c>
      <c r="B151" s="728" t="s">
        <v>2190</v>
      </c>
      <c r="C151" s="728" t="s">
        <v>5072</v>
      </c>
      <c r="D151" s="728" t="s">
        <v>5073</v>
      </c>
      <c r="E151" s="728" t="s">
        <v>2394</v>
      </c>
      <c r="F151" s="732">
        <v>1</v>
      </c>
      <c r="G151" s="732">
        <v>0</v>
      </c>
      <c r="H151" s="746"/>
      <c r="I151" s="732"/>
      <c r="J151" s="732"/>
      <c r="K151" s="746"/>
      <c r="L151" s="732">
        <v>1</v>
      </c>
      <c r="M151" s="733">
        <v>0</v>
      </c>
    </row>
    <row r="152" spans="1:13" ht="14.4" customHeight="1" x14ac:dyDescent="0.3">
      <c r="A152" s="727" t="s">
        <v>2698</v>
      </c>
      <c r="B152" s="728" t="s">
        <v>2215</v>
      </c>
      <c r="C152" s="728" t="s">
        <v>2218</v>
      </c>
      <c r="D152" s="728" t="s">
        <v>662</v>
      </c>
      <c r="E152" s="728" t="s">
        <v>2219</v>
      </c>
      <c r="F152" s="732"/>
      <c r="G152" s="732"/>
      <c r="H152" s="746">
        <v>0</v>
      </c>
      <c r="I152" s="732">
        <v>4</v>
      </c>
      <c r="J152" s="732">
        <v>617.44000000000005</v>
      </c>
      <c r="K152" s="746">
        <v>1</v>
      </c>
      <c r="L152" s="732">
        <v>4</v>
      </c>
      <c r="M152" s="733">
        <v>617.44000000000005</v>
      </c>
    </row>
    <row r="153" spans="1:13" ht="14.4" customHeight="1" x14ac:dyDescent="0.3">
      <c r="A153" s="727" t="s">
        <v>2698</v>
      </c>
      <c r="B153" s="728" t="s">
        <v>2215</v>
      </c>
      <c r="C153" s="728" t="s">
        <v>3670</v>
      </c>
      <c r="D153" s="728" t="s">
        <v>662</v>
      </c>
      <c r="E153" s="728" t="s">
        <v>2219</v>
      </c>
      <c r="F153" s="732">
        <v>1</v>
      </c>
      <c r="G153" s="732">
        <v>154.36000000000001</v>
      </c>
      <c r="H153" s="746">
        <v>1</v>
      </c>
      <c r="I153" s="732"/>
      <c r="J153" s="732"/>
      <c r="K153" s="746">
        <v>0</v>
      </c>
      <c r="L153" s="732">
        <v>1</v>
      </c>
      <c r="M153" s="733">
        <v>154.36000000000001</v>
      </c>
    </row>
    <row r="154" spans="1:13" ht="14.4" customHeight="1" x14ac:dyDescent="0.3">
      <c r="A154" s="727" t="s">
        <v>2698</v>
      </c>
      <c r="B154" s="728" t="s">
        <v>2256</v>
      </c>
      <c r="C154" s="728" t="s">
        <v>3057</v>
      </c>
      <c r="D154" s="728" t="s">
        <v>2997</v>
      </c>
      <c r="E154" s="728" t="s">
        <v>3058</v>
      </c>
      <c r="F154" s="732">
        <v>1</v>
      </c>
      <c r="G154" s="732">
        <v>211.61</v>
      </c>
      <c r="H154" s="746">
        <v>1</v>
      </c>
      <c r="I154" s="732"/>
      <c r="J154" s="732"/>
      <c r="K154" s="746">
        <v>0</v>
      </c>
      <c r="L154" s="732">
        <v>1</v>
      </c>
      <c r="M154" s="733">
        <v>211.61</v>
      </c>
    </row>
    <row r="155" spans="1:13" ht="14.4" customHeight="1" x14ac:dyDescent="0.3">
      <c r="A155" s="727" t="s">
        <v>2698</v>
      </c>
      <c r="B155" s="728" t="s">
        <v>2256</v>
      </c>
      <c r="C155" s="728" t="s">
        <v>2260</v>
      </c>
      <c r="D155" s="728" t="s">
        <v>2261</v>
      </c>
      <c r="E155" s="728" t="s">
        <v>2262</v>
      </c>
      <c r="F155" s="732"/>
      <c r="G155" s="732"/>
      <c r="H155" s="746">
        <v>0</v>
      </c>
      <c r="I155" s="732">
        <v>5</v>
      </c>
      <c r="J155" s="732">
        <v>13773.71</v>
      </c>
      <c r="K155" s="746">
        <v>1</v>
      </c>
      <c r="L155" s="732">
        <v>5</v>
      </c>
      <c r="M155" s="733">
        <v>13773.71</v>
      </c>
    </row>
    <row r="156" spans="1:13" ht="14.4" customHeight="1" x14ac:dyDescent="0.3">
      <c r="A156" s="727" t="s">
        <v>2698</v>
      </c>
      <c r="B156" s="728" t="s">
        <v>2256</v>
      </c>
      <c r="C156" s="728" t="s">
        <v>3677</v>
      </c>
      <c r="D156" s="728" t="s">
        <v>2261</v>
      </c>
      <c r="E156" s="728" t="s">
        <v>3678</v>
      </c>
      <c r="F156" s="732">
        <v>3</v>
      </c>
      <c r="G156" s="732">
        <v>0</v>
      </c>
      <c r="H156" s="746"/>
      <c r="I156" s="732"/>
      <c r="J156" s="732"/>
      <c r="K156" s="746"/>
      <c r="L156" s="732">
        <v>3</v>
      </c>
      <c r="M156" s="733">
        <v>0</v>
      </c>
    </row>
    <row r="157" spans="1:13" ht="14.4" customHeight="1" x14ac:dyDescent="0.3">
      <c r="A157" s="727" t="s">
        <v>2698</v>
      </c>
      <c r="B157" s="728" t="s">
        <v>2270</v>
      </c>
      <c r="C157" s="728" t="s">
        <v>2273</v>
      </c>
      <c r="D157" s="728" t="s">
        <v>2272</v>
      </c>
      <c r="E157" s="728" t="s">
        <v>2274</v>
      </c>
      <c r="F157" s="732">
        <v>5</v>
      </c>
      <c r="G157" s="732">
        <v>7136.1500000000005</v>
      </c>
      <c r="H157" s="746">
        <v>0.7142857142857143</v>
      </c>
      <c r="I157" s="732">
        <v>2</v>
      </c>
      <c r="J157" s="732">
        <v>2854.46</v>
      </c>
      <c r="K157" s="746">
        <v>0.2857142857142857</v>
      </c>
      <c r="L157" s="732">
        <v>7</v>
      </c>
      <c r="M157" s="733">
        <v>9990.61</v>
      </c>
    </row>
    <row r="158" spans="1:13" ht="14.4" customHeight="1" x14ac:dyDescent="0.3">
      <c r="A158" s="727" t="s">
        <v>2698</v>
      </c>
      <c r="B158" s="728" t="s">
        <v>2299</v>
      </c>
      <c r="C158" s="728" t="s">
        <v>2300</v>
      </c>
      <c r="D158" s="728" t="s">
        <v>1102</v>
      </c>
      <c r="E158" s="728" t="s">
        <v>2301</v>
      </c>
      <c r="F158" s="732">
        <v>2</v>
      </c>
      <c r="G158" s="732">
        <v>130.56</v>
      </c>
      <c r="H158" s="746">
        <v>1</v>
      </c>
      <c r="I158" s="732"/>
      <c r="J158" s="732"/>
      <c r="K158" s="746">
        <v>0</v>
      </c>
      <c r="L158" s="732">
        <v>2</v>
      </c>
      <c r="M158" s="733">
        <v>130.56</v>
      </c>
    </row>
    <row r="159" spans="1:13" ht="14.4" customHeight="1" x14ac:dyDescent="0.3">
      <c r="A159" s="727" t="s">
        <v>2698</v>
      </c>
      <c r="B159" s="728" t="s">
        <v>2299</v>
      </c>
      <c r="C159" s="728" t="s">
        <v>2302</v>
      </c>
      <c r="D159" s="728" t="s">
        <v>1100</v>
      </c>
      <c r="E159" s="728" t="s">
        <v>2303</v>
      </c>
      <c r="F159" s="732">
        <v>3</v>
      </c>
      <c r="G159" s="732">
        <v>108.81</v>
      </c>
      <c r="H159" s="746">
        <v>1</v>
      </c>
      <c r="I159" s="732"/>
      <c r="J159" s="732"/>
      <c r="K159" s="746">
        <v>0</v>
      </c>
      <c r="L159" s="732">
        <v>3</v>
      </c>
      <c r="M159" s="733">
        <v>108.81</v>
      </c>
    </row>
    <row r="160" spans="1:13" ht="14.4" customHeight="1" x14ac:dyDescent="0.3">
      <c r="A160" s="727" t="s">
        <v>2698</v>
      </c>
      <c r="B160" s="728" t="s">
        <v>2356</v>
      </c>
      <c r="C160" s="728" t="s">
        <v>2357</v>
      </c>
      <c r="D160" s="728" t="s">
        <v>1325</v>
      </c>
      <c r="E160" s="728" t="s">
        <v>2358</v>
      </c>
      <c r="F160" s="732"/>
      <c r="G160" s="732"/>
      <c r="H160" s="746"/>
      <c r="I160" s="732">
        <v>2</v>
      </c>
      <c r="J160" s="732">
        <v>0</v>
      </c>
      <c r="K160" s="746"/>
      <c r="L160" s="732">
        <v>2</v>
      </c>
      <c r="M160" s="733">
        <v>0</v>
      </c>
    </row>
    <row r="161" spans="1:13" ht="14.4" customHeight="1" x14ac:dyDescent="0.3">
      <c r="A161" s="727" t="s">
        <v>2698</v>
      </c>
      <c r="B161" s="728" t="s">
        <v>2356</v>
      </c>
      <c r="C161" s="728" t="s">
        <v>3413</v>
      </c>
      <c r="D161" s="728" t="s">
        <v>3414</v>
      </c>
      <c r="E161" s="728" t="s">
        <v>2358</v>
      </c>
      <c r="F161" s="732">
        <v>2</v>
      </c>
      <c r="G161" s="732">
        <v>0</v>
      </c>
      <c r="H161" s="746"/>
      <c r="I161" s="732"/>
      <c r="J161" s="732"/>
      <c r="K161" s="746"/>
      <c r="L161" s="732">
        <v>2</v>
      </c>
      <c r="M161" s="733">
        <v>0</v>
      </c>
    </row>
    <row r="162" spans="1:13" ht="14.4" customHeight="1" x14ac:dyDescent="0.3">
      <c r="A162" s="727" t="s">
        <v>2698</v>
      </c>
      <c r="B162" s="728" t="s">
        <v>2365</v>
      </c>
      <c r="C162" s="728" t="s">
        <v>3113</v>
      </c>
      <c r="D162" s="728" t="s">
        <v>761</v>
      </c>
      <c r="E162" s="728" t="s">
        <v>2189</v>
      </c>
      <c r="F162" s="732"/>
      <c r="G162" s="732"/>
      <c r="H162" s="746">
        <v>0</v>
      </c>
      <c r="I162" s="732">
        <v>5</v>
      </c>
      <c r="J162" s="732">
        <v>425.79999999999995</v>
      </c>
      <c r="K162" s="746">
        <v>1</v>
      </c>
      <c r="L162" s="732">
        <v>5</v>
      </c>
      <c r="M162" s="733">
        <v>425.79999999999995</v>
      </c>
    </row>
    <row r="163" spans="1:13" ht="14.4" customHeight="1" x14ac:dyDescent="0.3">
      <c r="A163" s="727" t="s">
        <v>2698</v>
      </c>
      <c r="B163" s="728" t="s">
        <v>2365</v>
      </c>
      <c r="C163" s="728" t="s">
        <v>2366</v>
      </c>
      <c r="D163" s="728" t="s">
        <v>759</v>
      </c>
      <c r="E163" s="728" t="s">
        <v>2187</v>
      </c>
      <c r="F163" s="732"/>
      <c r="G163" s="732"/>
      <c r="H163" s="746">
        <v>0</v>
      </c>
      <c r="I163" s="732">
        <v>5</v>
      </c>
      <c r="J163" s="732">
        <v>212.85000000000002</v>
      </c>
      <c r="K163" s="746">
        <v>1</v>
      </c>
      <c r="L163" s="732">
        <v>5</v>
      </c>
      <c r="M163" s="733">
        <v>212.85000000000002</v>
      </c>
    </row>
    <row r="164" spans="1:13" ht="14.4" customHeight="1" x14ac:dyDescent="0.3">
      <c r="A164" s="727" t="s">
        <v>2698</v>
      </c>
      <c r="B164" s="728" t="s">
        <v>2365</v>
      </c>
      <c r="C164" s="728" t="s">
        <v>2367</v>
      </c>
      <c r="D164" s="728" t="s">
        <v>761</v>
      </c>
      <c r="E164" s="728" t="s">
        <v>2189</v>
      </c>
      <c r="F164" s="732"/>
      <c r="G164" s="732"/>
      <c r="H164" s="746">
        <v>0</v>
      </c>
      <c r="I164" s="732">
        <v>3</v>
      </c>
      <c r="J164" s="732">
        <v>255.48</v>
      </c>
      <c r="K164" s="746">
        <v>1</v>
      </c>
      <c r="L164" s="732">
        <v>3</v>
      </c>
      <c r="M164" s="733">
        <v>255.48</v>
      </c>
    </row>
    <row r="165" spans="1:13" ht="14.4" customHeight="1" x14ac:dyDescent="0.3">
      <c r="A165" s="727" t="s">
        <v>2698</v>
      </c>
      <c r="B165" s="728" t="s">
        <v>2377</v>
      </c>
      <c r="C165" s="728" t="s">
        <v>2378</v>
      </c>
      <c r="D165" s="728" t="s">
        <v>2379</v>
      </c>
      <c r="E165" s="728" t="s">
        <v>2380</v>
      </c>
      <c r="F165" s="732"/>
      <c r="G165" s="732"/>
      <c r="H165" s="746">
        <v>0</v>
      </c>
      <c r="I165" s="732">
        <v>1</v>
      </c>
      <c r="J165" s="732">
        <v>141.25</v>
      </c>
      <c r="K165" s="746">
        <v>1</v>
      </c>
      <c r="L165" s="732">
        <v>1</v>
      </c>
      <c r="M165" s="733">
        <v>141.25</v>
      </c>
    </row>
    <row r="166" spans="1:13" ht="14.4" customHeight="1" x14ac:dyDescent="0.3">
      <c r="A166" s="727" t="s">
        <v>2698</v>
      </c>
      <c r="B166" s="728" t="s">
        <v>2399</v>
      </c>
      <c r="C166" s="728" t="s">
        <v>2400</v>
      </c>
      <c r="D166" s="728" t="s">
        <v>1126</v>
      </c>
      <c r="E166" s="728" t="s">
        <v>2401</v>
      </c>
      <c r="F166" s="732"/>
      <c r="G166" s="732"/>
      <c r="H166" s="746"/>
      <c r="I166" s="732">
        <v>1</v>
      </c>
      <c r="J166" s="732">
        <v>0</v>
      </c>
      <c r="K166" s="746"/>
      <c r="L166" s="732">
        <v>1</v>
      </c>
      <c r="M166" s="733">
        <v>0</v>
      </c>
    </row>
    <row r="167" spans="1:13" ht="14.4" customHeight="1" x14ac:dyDescent="0.3">
      <c r="A167" s="727" t="s">
        <v>2698</v>
      </c>
      <c r="B167" s="728" t="s">
        <v>2402</v>
      </c>
      <c r="C167" s="728" t="s">
        <v>2405</v>
      </c>
      <c r="D167" s="728" t="s">
        <v>1315</v>
      </c>
      <c r="E167" s="728" t="s">
        <v>2187</v>
      </c>
      <c r="F167" s="732"/>
      <c r="G167" s="732"/>
      <c r="H167" s="746">
        <v>0</v>
      </c>
      <c r="I167" s="732">
        <v>2</v>
      </c>
      <c r="J167" s="732">
        <v>138.32</v>
      </c>
      <c r="K167" s="746">
        <v>1</v>
      </c>
      <c r="L167" s="732">
        <v>2</v>
      </c>
      <c r="M167" s="733">
        <v>138.32</v>
      </c>
    </row>
    <row r="168" spans="1:13" ht="14.4" customHeight="1" x14ac:dyDescent="0.3">
      <c r="A168" s="727" t="s">
        <v>2698</v>
      </c>
      <c r="B168" s="728" t="s">
        <v>2441</v>
      </c>
      <c r="C168" s="728" t="s">
        <v>2938</v>
      </c>
      <c r="D168" s="728" t="s">
        <v>2939</v>
      </c>
      <c r="E168" s="728" t="s">
        <v>2444</v>
      </c>
      <c r="F168" s="732">
        <v>4</v>
      </c>
      <c r="G168" s="732">
        <v>41301.120000000003</v>
      </c>
      <c r="H168" s="746">
        <v>1</v>
      </c>
      <c r="I168" s="732"/>
      <c r="J168" s="732"/>
      <c r="K168" s="746">
        <v>0</v>
      </c>
      <c r="L168" s="732">
        <v>4</v>
      </c>
      <c r="M168" s="733">
        <v>41301.120000000003</v>
      </c>
    </row>
    <row r="169" spans="1:13" ht="14.4" customHeight="1" x14ac:dyDescent="0.3">
      <c r="A169" s="727" t="s">
        <v>2698</v>
      </c>
      <c r="B169" s="728" t="s">
        <v>2263</v>
      </c>
      <c r="C169" s="728" t="s">
        <v>2264</v>
      </c>
      <c r="D169" s="728" t="s">
        <v>2265</v>
      </c>
      <c r="E169" s="728" t="s">
        <v>2266</v>
      </c>
      <c r="F169" s="732">
        <v>2</v>
      </c>
      <c r="G169" s="732">
        <v>23600.639999999999</v>
      </c>
      <c r="H169" s="746">
        <v>1</v>
      </c>
      <c r="I169" s="732"/>
      <c r="J169" s="732"/>
      <c r="K169" s="746">
        <v>0</v>
      </c>
      <c r="L169" s="732">
        <v>2</v>
      </c>
      <c r="M169" s="733">
        <v>23600.639999999999</v>
      </c>
    </row>
    <row r="170" spans="1:13" ht="14.4" customHeight="1" x14ac:dyDescent="0.3">
      <c r="A170" s="727" t="s">
        <v>2699</v>
      </c>
      <c r="B170" s="728" t="s">
        <v>2120</v>
      </c>
      <c r="C170" s="728" t="s">
        <v>3746</v>
      </c>
      <c r="D170" s="728" t="s">
        <v>825</v>
      </c>
      <c r="E170" s="728" t="s">
        <v>3747</v>
      </c>
      <c r="F170" s="732"/>
      <c r="G170" s="732"/>
      <c r="H170" s="746"/>
      <c r="I170" s="732">
        <v>1</v>
      </c>
      <c r="J170" s="732">
        <v>0</v>
      </c>
      <c r="K170" s="746"/>
      <c r="L170" s="732">
        <v>1</v>
      </c>
      <c r="M170" s="733">
        <v>0</v>
      </c>
    </row>
    <row r="171" spans="1:13" ht="14.4" customHeight="1" x14ac:dyDescent="0.3">
      <c r="A171" s="727" t="s">
        <v>2699</v>
      </c>
      <c r="B171" s="728" t="s">
        <v>2129</v>
      </c>
      <c r="C171" s="728" t="s">
        <v>3798</v>
      </c>
      <c r="D171" s="728" t="s">
        <v>3645</v>
      </c>
      <c r="E171" s="728" t="s">
        <v>3799</v>
      </c>
      <c r="F171" s="732"/>
      <c r="G171" s="732"/>
      <c r="H171" s="746">
        <v>0</v>
      </c>
      <c r="I171" s="732">
        <v>1</v>
      </c>
      <c r="J171" s="732">
        <v>93.75</v>
      </c>
      <c r="K171" s="746">
        <v>1</v>
      </c>
      <c r="L171" s="732">
        <v>1</v>
      </c>
      <c r="M171" s="733">
        <v>93.75</v>
      </c>
    </row>
    <row r="172" spans="1:13" ht="14.4" customHeight="1" x14ac:dyDescent="0.3">
      <c r="A172" s="727" t="s">
        <v>2699</v>
      </c>
      <c r="B172" s="728" t="s">
        <v>2129</v>
      </c>
      <c r="C172" s="728" t="s">
        <v>2130</v>
      </c>
      <c r="D172" s="728" t="s">
        <v>2131</v>
      </c>
      <c r="E172" s="728" t="s">
        <v>2132</v>
      </c>
      <c r="F172" s="732"/>
      <c r="G172" s="732"/>
      <c r="H172" s="746">
        <v>0</v>
      </c>
      <c r="I172" s="732">
        <v>3</v>
      </c>
      <c r="J172" s="732">
        <v>361.83</v>
      </c>
      <c r="K172" s="746">
        <v>1</v>
      </c>
      <c r="L172" s="732">
        <v>3</v>
      </c>
      <c r="M172" s="733">
        <v>361.83</v>
      </c>
    </row>
    <row r="173" spans="1:13" ht="14.4" customHeight="1" x14ac:dyDescent="0.3">
      <c r="A173" s="727" t="s">
        <v>2699</v>
      </c>
      <c r="B173" s="728" t="s">
        <v>2129</v>
      </c>
      <c r="C173" s="728" t="s">
        <v>3410</v>
      </c>
      <c r="D173" s="728" t="s">
        <v>2131</v>
      </c>
      <c r="E173" s="728" t="s">
        <v>3411</v>
      </c>
      <c r="F173" s="732"/>
      <c r="G173" s="732"/>
      <c r="H173" s="746">
        <v>0</v>
      </c>
      <c r="I173" s="732">
        <v>1</v>
      </c>
      <c r="J173" s="732">
        <v>184.74</v>
      </c>
      <c r="K173" s="746">
        <v>1</v>
      </c>
      <c r="L173" s="732">
        <v>1</v>
      </c>
      <c r="M173" s="733">
        <v>184.74</v>
      </c>
    </row>
    <row r="174" spans="1:13" ht="14.4" customHeight="1" x14ac:dyDescent="0.3">
      <c r="A174" s="727" t="s">
        <v>2699</v>
      </c>
      <c r="B174" s="728" t="s">
        <v>2146</v>
      </c>
      <c r="C174" s="728" t="s">
        <v>3136</v>
      </c>
      <c r="D174" s="728" t="s">
        <v>2148</v>
      </c>
      <c r="E174" s="728" t="s">
        <v>3137</v>
      </c>
      <c r="F174" s="732"/>
      <c r="G174" s="732"/>
      <c r="H174" s="746">
        <v>0</v>
      </c>
      <c r="I174" s="732">
        <v>1</v>
      </c>
      <c r="J174" s="732">
        <v>186.87</v>
      </c>
      <c r="K174" s="746">
        <v>1</v>
      </c>
      <c r="L174" s="732">
        <v>1</v>
      </c>
      <c r="M174" s="733">
        <v>186.87</v>
      </c>
    </row>
    <row r="175" spans="1:13" ht="14.4" customHeight="1" x14ac:dyDescent="0.3">
      <c r="A175" s="727" t="s">
        <v>2699</v>
      </c>
      <c r="B175" s="728" t="s">
        <v>2502</v>
      </c>
      <c r="C175" s="728" t="s">
        <v>3767</v>
      </c>
      <c r="D175" s="728" t="s">
        <v>2582</v>
      </c>
      <c r="E175" s="728" t="s">
        <v>3768</v>
      </c>
      <c r="F175" s="732"/>
      <c r="G175" s="732"/>
      <c r="H175" s="746">
        <v>0</v>
      </c>
      <c r="I175" s="732">
        <v>1</v>
      </c>
      <c r="J175" s="732">
        <v>437.23</v>
      </c>
      <c r="K175" s="746">
        <v>1</v>
      </c>
      <c r="L175" s="732">
        <v>1</v>
      </c>
      <c r="M175" s="733">
        <v>437.23</v>
      </c>
    </row>
    <row r="176" spans="1:13" ht="14.4" customHeight="1" x14ac:dyDescent="0.3">
      <c r="A176" s="727" t="s">
        <v>2699</v>
      </c>
      <c r="B176" s="728" t="s">
        <v>2170</v>
      </c>
      <c r="C176" s="728" t="s">
        <v>3765</v>
      </c>
      <c r="D176" s="728" t="s">
        <v>2172</v>
      </c>
      <c r="E176" s="728" t="s">
        <v>3766</v>
      </c>
      <c r="F176" s="732"/>
      <c r="G176" s="732"/>
      <c r="H176" s="746">
        <v>0</v>
      </c>
      <c r="I176" s="732">
        <v>1</v>
      </c>
      <c r="J176" s="732">
        <v>545.82000000000005</v>
      </c>
      <c r="K176" s="746">
        <v>1</v>
      </c>
      <c r="L176" s="732">
        <v>1</v>
      </c>
      <c r="M176" s="733">
        <v>545.82000000000005</v>
      </c>
    </row>
    <row r="177" spans="1:13" ht="14.4" customHeight="1" x14ac:dyDescent="0.3">
      <c r="A177" s="727" t="s">
        <v>2699</v>
      </c>
      <c r="B177" s="728" t="s">
        <v>2182</v>
      </c>
      <c r="C177" s="728" t="s">
        <v>3700</v>
      </c>
      <c r="D177" s="728" t="s">
        <v>2184</v>
      </c>
      <c r="E177" s="728" t="s">
        <v>3459</v>
      </c>
      <c r="F177" s="732"/>
      <c r="G177" s="732"/>
      <c r="H177" s="746">
        <v>0</v>
      </c>
      <c r="I177" s="732">
        <v>3</v>
      </c>
      <c r="J177" s="732">
        <v>1095.43</v>
      </c>
      <c r="K177" s="746">
        <v>1</v>
      </c>
      <c r="L177" s="732">
        <v>3</v>
      </c>
      <c r="M177" s="733">
        <v>1095.43</v>
      </c>
    </row>
    <row r="178" spans="1:13" ht="14.4" customHeight="1" x14ac:dyDescent="0.3">
      <c r="A178" s="727" t="s">
        <v>2699</v>
      </c>
      <c r="B178" s="728" t="s">
        <v>2190</v>
      </c>
      <c r="C178" s="728" t="s">
        <v>3775</v>
      </c>
      <c r="D178" s="728" t="s">
        <v>2192</v>
      </c>
      <c r="E178" s="728" t="s">
        <v>2463</v>
      </c>
      <c r="F178" s="732"/>
      <c r="G178" s="732"/>
      <c r="H178" s="746">
        <v>0</v>
      </c>
      <c r="I178" s="732">
        <v>2</v>
      </c>
      <c r="J178" s="732">
        <v>632.71</v>
      </c>
      <c r="K178" s="746">
        <v>1</v>
      </c>
      <c r="L178" s="732">
        <v>2</v>
      </c>
      <c r="M178" s="733">
        <v>632.71</v>
      </c>
    </row>
    <row r="179" spans="1:13" ht="14.4" customHeight="1" x14ac:dyDescent="0.3">
      <c r="A179" s="727" t="s">
        <v>2699</v>
      </c>
      <c r="B179" s="728" t="s">
        <v>2190</v>
      </c>
      <c r="C179" s="728" t="s">
        <v>3776</v>
      </c>
      <c r="D179" s="728" t="s">
        <v>2192</v>
      </c>
      <c r="E179" s="728" t="s">
        <v>3777</v>
      </c>
      <c r="F179" s="732"/>
      <c r="G179" s="732"/>
      <c r="H179" s="746">
        <v>0</v>
      </c>
      <c r="I179" s="732">
        <v>4</v>
      </c>
      <c r="J179" s="732">
        <v>2060.13</v>
      </c>
      <c r="K179" s="746">
        <v>1</v>
      </c>
      <c r="L179" s="732">
        <v>4</v>
      </c>
      <c r="M179" s="733">
        <v>2060.13</v>
      </c>
    </row>
    <row r="180" spans="1:13" ht="14.4" customHeight="1" x14ac:dyDescent="0.3">
      <c r="A180" s="727" t="s">
        <v>2699</v>
      </c>
      <c r="B180" s="728" t="s">
        <v>2516</v>
      </c>
      <c r="C180" s="728" t="s">
        <v>3781</v>
      </c>
      <c r="D180" s="728" t="s">
        <v>1653</v>
      </c>
      <c r="E180" s="728" t="s">
        <v>3782</v>
      </c>
      <c r="F180" s="732"/>
      <c r="G180" s="732"/>
      <c r="H180" s="746">
        <v>0</v>
      </c>
      <c r="I180" s="732">
        <v>2</v>
      </c>
      <c r="J180" s="732">
        <v>694.95</v>
      </c>
      <c r="K180" s="746">
        <v>1</v>
      </c>
      <c r="L180" s="732">
        <v>2</v>
      </c>
      <c r="M180" s="733">
        <v>694.95</v>
      </c>
    </row>
    <row r="181" spans="1:13" ht="14.4" customHeight="1" x14ac:dyDescent="0.3">
      <c r="A181" s="727" t="s">
        <v>2699</v>
      </c>
      <c r="B181" s="728" t="s">
        <v>2205</v>
      </c>
      <c r="C181" s="728" t="s">
        <v>3748</v>
      </c>
      <c r="D181" s="728" t="s">
        <v>2207</v>
      </c>
      <c r="E181" s="728" t="s">
        <v>3737</v>
      </c>
      <c r="F181" s="732">
        <v>1</v>
      </c>
      <c r="G181" s="732">
        <v>79.03</v>
      </c>
      <c r="H181" s="746">
        <v>1</v>
      </c>
      <c r="I181" s="732"/>
      <c r="J181" s="732"/>
      <c r="K181" s="746">
        <v>0</v>
      </c>
      <c r="L181" s="732">
        <v>1</v>
      </c>
      <c r="M181" s="733">
        <v>79.03</v>
      </c>
    </row>
    <row r="182" spans="1:13" ht="14.4" customHeight="1" x14ac:dyDescent="0.3">
      <c r="A182" s="727" t="s">
        <v>2699</v>
      </c>
      <c r="B182" s="728" t="s">
        <v>2215</v>
      </c>
      <c r="C182" s="728" t="s">
        <v>2218</v>
      </c>
      <c r="D182" s="728" t="s">
        <v>662</v>
      </c>
      <c r="E182" s="728" t="s">
        <v>2219</v>
      </c>
      <c r="F182" s="732"/>
      <c r="G182" s="732"/>
      <c r="H182" s="746">
        <v>0</v>
      </c>
      <c r="I182" s="732">
        <v>1</v>
      </c>
      <c r="J182" s="732">
        <v>154.36000000000001</v>
      </c>
      <c r="K182" s="746">
        <v>1</v>
      </c>
      <c r="L182" s="732">
        <v>1</v>
      </c>
      <c r="M182" s="733">
        <v>154.36000000000001</v>
      </c>
    </row>
    <row r="183" spans="1:13" ht="14.4" customHeight="1" x14ac:dyDescent="0.3">
      <c r="A183" s="727" t="s">
        <v>2699</v>
      </c>
      <c r="B183" s="728" t="s">
        <v>2215</v>
      </c>
      <c r="C183" s="728" t="s">
        <v>2216</v>
      </c>
      <c r="D183" s="728" t="s">
        <v>662</v>
      </c>
      <c r="E183" s="728" t="s">
        <v>2217</v>
      </c>
      <c r="F183" s="732"/>
      <c r="G183" s="732"/>
      <c r="H183" s="746">
        <v>0</v>
      </c>
      <c r="I183" s="732">
        <v>2</v>
      </c>
      <c r="J183" s="732">
        <v>450.12</v>
      </c>
      <c r="K183" s="746">
        <v>1</v>
      </c>
      <c r="L183" s="732">
        <v>2</v>
      </c>
      <c r="M183" s="733">
        <v>450.12</v>
      </c>
    </row>
    <row r="184" spans="1:13" ht="14.4" customHeight="1" x14ac:dyDescent="0.3">
      <c r="A184" s="727" t="s">
        <v>2699</v>
      </c>
      <c r="B184" s="728" t="s">
        <v>2256</v>
      </c>
      <c r="C184" s="728" t="s">
        <v>2260</v>
      </c>
      <c r="D184" s="728" t="s">
        <v>2261</v>
      </c>
      <c r="E184" s="728" t="s">
        <v>2262</v>
      </c>
      <c r="F184" s="732"/>
      <c r="G184" s="732"/>
      <c r="H184" s="746">
        <v>0</v>
      </c>
      <c r="I184" s="732">
        <v>3</v>
      </c>
      <c r="J184" s="732">
        <v>7310.09</v>
      </c>
      <c r="K184" s="746">
        <v>1</v>
      </c>
      <c r="L184" s="732">
        <v>3</v>
      </c>
      <c r="M184" s="733">
        <v>7310.09</v>
      </c>
    </row>
    <row r="185" spans="1:13" ht="14.4" customHeight="1" x14ac:dyDescent="0.3">
      <c r="A185" s="727" t="s">
        <v>2699</v>
      </c>
      <c r="B185" s="728" t="s">
        <v>2270</v>
      </c>
      <c r="C185" s="728" t="s">
        <v>2273</v>
      </c>
      <c r="D185" s="728" t="s">
        <v>2272</v>
      </c>
      <c r="E185" s="728" t="s">
        <v>2274</v>
      </c>
      <c r="F185" s="732">
        <v>1</v>
      </c>
      <c r="G185" s="732">
        <v>1427.23</v>
      </c>
      <c r="H185" s="746">
        <v>1</v>
      </c>
      <c r="I185" s="732"/>
      <c r="J185" s="732"/>
      <c r="K185" s="746">
        <v>0</v>
      </c>
      <c r="L185" s="732">
        <v>1</v>
      </c>
      <c r="M185" s="733">
        <v>1427.23</v>
      </c>
    </row>
    <row r="186" spans="1:13" ht="14.4" customHeight="1" x14ac:dyDescent="0.3">
      <c r="A186" s="727" t="s">
        <v>2699</v>
      </c>
      <c r="B186" s="728" t="s">
        <v>5126</v>
      </c>
      <c r="C186" s="728" t="s">
        <v>3709</v>
      </c>
      <c r="D186" s="728" t="s">
        <v>3710</v>
      </c>
      <c r="E186" s="728" t="s">
        <v>3708</v>
      </c>
      <c r="F186" s="732"/>
      <c r="G186" s="732"/>
      <c r="H186" s="746">
        <v>0</v>
      </c>
      <c r="I186" s="732">
        <v>1</v>
      </c>
      <c r="J186" s="732">
        <v>318.16000000000003</v>
      </c>
      <c r="K186" s="746">
        <v>1</v>
      </c>
      <c r="L186" s="732">
        <v>1</v>
      </c>
      <c r="M186" s="733">
        <v>318.16000000000003</v>
      </c>
    </row>
    <row r="187" spans="1:13" ht="14.4" customHeight="1" x14ac:dyDescent="0.3">
      <c r="A187" s="727" t="s">
        <v>2699</v>
      </c>
      <c r="B187" s="728" t="s">
        <v>2299</v>
      </c>
      <c r="C187" s="728" t="s">
        <v>2880</v>
      </c>
      <c r="D187" s="728" t="s">
        <v>1102</v>
      </c>
      <c r="E187" s="728" t="s">
        <v>2881</v>
      </c>
      <c r="F187" s="732">
        <v>1</v>
      </c>
      <c r="G187" s="732">
        <v>0</v>
      </c>
      <c r="H187" s="746"/>
      <c r="I187" s="732"/>
      <c r="J187" s="732"/>
      <c r="K187" s="746"/>
      <c r="L187" s="732">
        <v>1</v>
      </c>
      <c r="M187" s="733">
        <v>0</v>
      </c>
    </row>
    <row r="188" spans="1:13" ht="14.4" customHeight="1" x14ac:dyDescent="0.3">
      <c r="A188" s="727" t="s">
        <v>2699</v>
      </c>
      <c r="B188" s="728" t="s">
        <v>2299</v>
      </c>
      <c r="C188" s="728" t="s">
        <v>3695</v>
      </c>
      <c r="D188" s="728" t="s">
        <v>1100</v>
      </c>
      <c r="E188" s="728" t="s">
        <v>3696</v>
      </c>
      <c r="F188" s="732">
        <v>2</v>
      </c>
      <c r="G188" s="732">
        <v>0</v>
      </c>
      <c r="H188" s="746"/>
      <c r="I188" s="732"/>
      <c r="J188" s="732"/>
      <c r="K188" s="746"/>
      <c r="L188" s="732">
        <v>2</v>
      </c>
      <c r="M188" s="733">
        <v>0</v>
      </c>
    </row>
    <row r="189" spans="1:13" ht="14.4" customHeight="1" x14ac:dyDescent="0.3">
      <c r="A189" s="727" t="s">
        <v>2699</v>
      </c>
      <c r="B189" s="728" t="s">
        <v>2299</v>
      </c>
      <c r="C189" s="728" t="s">
        <v>2738</v>
      </c>
      <c r="D189" s="728" t="s">
        <v>1102</v>
      </c>
      <c r="E189" s="728" t="s">
        <v>2739</v>
      </c>
      <c r="F189" s="732">
        <v>6</v>
      </c>
      <c r="G189" s="732">
        <v>730.5</v>
      </c>
      <c r="H189" s="746">
        <v>1</v>
      </c>
      <c r="I189" s="732"/>
      <c r="J189" s="732"/>
      <c r="K189" s="746">
        <v>0</v>
      </c>
      <c r="L189" s="732">
        <v>6</v>
      </c>
      <c r="M189" s="733">
        <v>730.5</v>
      </c>
    </row>
    <row r="190" spans="1:13" ht="14.4" customHeight="1" x14ac:dyDescent="0.3">
      <c r="A190" s="727" t="s">
        <v>2699</v>
      </c>
      <c r="B190" s="728" t="s">
        <v>2299</v>
      </c>
      <c r="C190" s="728" t="s">
        <v>3440</v>
      </c>
      <c r="D190" s="728" t="s">
        <v>1100</v>
      </c>
      <c r="E190" s="728" t="s">
        <v>2303</v>
      </c>
      <c r="F190" s="732">
        <v>1</v>
      </c>
      <c r="G190" s="732">
        <v>36.270000000000003</v>
      </c>
      <c r="H190" s="746">
        <v>1</v>
      </c>
      <c r="I190" s="732"/>
      <c r="J190" s="732"/>
      <c r="K190" s="746">
        <v>0</v>
      </c>
      <c r="L190" s="732">
        <v>1</v>
      </c>
      <c r="M190" s="733">
        <v>36.270000000000003</v>
      </c>
    </row>
    <row r="191" spans="1:13" ht="14.4" customHeight="1" x14ac:dyDescent="0.3">
      <c r="A191" s="727" t="s">
        <v>2699</v>
      </c>
      <c r="B191" s="728" t="s">
        <v>2299</v>
      </c>
      <c r="C191" s="728" t="s">
        <v>3441</v>
      </c>
      <c r="D191" s="728" t="s">
        <v>2741</v>
      </c>
      <c r="E191" s="728" t="s">
        <v>2761</v>
      </c>
      <c r="F191" s="732"/>
      <c r="G191" s="732"/>
      <c r="H191" s="746">
        <v>0</v>
      </c>
      <c r="I191" s="732">
        <v>2</v>
      </c>
      <c r="J191" s="732">
        <v>171.4</v>
      </c>
      <c r="K191" s="746">
        <v>1</v>
      </c>
      <c r="L191" s="732">
        <v>2</v>
      </c>
      <c r="M191" s="733">
        <v>171.4</v>
      </c>
    </row>
    <row r="192" spans="1:13" ht="14.4" customHeight="1" x14ac:dyDescent="0.3">
      <c r="A192" s="727" t="s">
        <v>2699</v>
      </c>
      <c r="B192" s="728" t="s">
        <v>2299</v>
      </c>
      <c r="C192" s="728" t="s">
        <v>2740</v>
      </c>
      <c r="D192" s="728" t="s">
        <v>2741</v>
      </c>
      <c r="E192" s="728" t="s">
        <v>2301</v>
      </c>
      <c r="F192" s="732"/>
      <c r="G192" s="732"/>
      <c r="H192" s="746">
        <v>0</v>
      </c>
      <c r="I192" s="732">
        <v>3</v>
      </c>
      <c r="J192" s="732">
        <v>121.74</v>
      </c>
      <c r="K192" s="746">
        <v>1</v>
      </c>
      <c r="L192" s="732">
        <v>3</v>
      </c>
      <c r="M192" s="733">
        <v>121.74</v>
      </c>
    </row>
    <row r="193" spans="1:13" ht="14.4" customHeight="1" x14ac:dyDescent="0.3">
      <c r="A193" s="727" t="s">
        <v>2699</v>
      </c>
      <c r="B193" s="728" t="s">
        <v>2349</v>
      </c>
      <c r="C193" s="728" t="s">
        <v>2539</v>
      </c>
      <c r="D193" s="728" t="s">
        <v>2540</v>
      </c>
      <c r="E193" s="728" t="s">
        <v>2541</v>
      </c>
      <c r="F193" s="732"/>
      <c r="G193" s="732"/>
      <c r="H193" s="746">
        <v>0</v>
      </c>
      <c r="I193" s="732">
        <v>1</v>
      </c>
      <c r="J193" s="732">
        <v>9.4</v>
      </c>
      <c r="K193" s="746">
        <v>1</v>
      </c>
      <c r="L193" s="732">
        <v>1</v>
      </c>
      <c r="M193" s="733">
        <v>9.4</v>
      </c>
    </row>
    <row r="194" spans="1:13" ht="14.4" customHeight="1" x14ac:dyDescent="0.3">
      <c r="A194" s="727" t="s">
        <v>2699</v>
      </c>
      <c r="B194" s="728" t="s">
        <v>2349</v>
      </c>
      <c r="C194" s="728" t="s">
        <v>3697</v>
      </c>
      <c r="D194" s="728" t="s">
        <v>3698</v>
      </c>
      <c r="E194" s="728" t="s">
        <v>3699</v>
      </c>
      <c r="F194" s="732"/>
      <c r="G194" s="732"/>
      <c r="H194" s="746">
        <v>0</v>
      </c>
      <c r="I194" s="732">
        <v>1</v>
      </c>
      <c r="J194" s="732">
        <v>28.21</v>
      </c>
      <c r="K194" s="746">
        <v>1</v>
      </c>
      <c r="L194" s="732">
        <v>1</v>
      </c>
      <c r="M194" s="733">
        <v>28.21</v>
      </c>
    </row>
    <row r="195" spans="1:13" ht="14.4" customHeight="1" x14ac:dyDescent="0.3">
      <c r="A195" s="727" t="s">
        <v>2699</v>
      </c>
      <c r="B195" s="728" t="s">
        <v>2349</v>
      </c>
      <c r="C195" s="728" t="s">
        <v>3444</v>
      </c>
      <c r="D195" s="728" t="s">
        <v>3445</v>
      </c>
      <c r="E195" s="728" t="s">
        <v>2929</v>
      </c>
      <c r="F195" s="732"/>
      <c r="G195" s="732"/>
      <c r="H195" s="746">
        <v>0</v>
      </c>
      <c r="I195" s="732">
        <v>4</v>
      </c>
      <c r="J195" s="732">
        <v>75.239999999999995</v>
      </c>
      <c r="K195" s="746">
        <v>1</v>
      </c>
      <c r="L195" s="732">
        <v>4</v>
      </c>
      <c r="M195" s="733">
        <v>75.239999999999995</v>
      </c>
    </row>
    <row r="196" spans="1:13" ht="14.4" customHeight="1" x14ac:dyDescent="0.3">
      <c r="A196" s="727" t="s">
        <v>2699</v>
      </c>
      <c r="B196" s="728" t="s">
        <v>2412</v>
      </c>
      <c r="C196" s="728" t="s">
        <v>3555</v>
      </c>
      <c r="D196" s="728" t="s">
        <v>3556</v>
      </c>
      <c r="E196" s="728" t="s">
        <v>3554</v>
      </c>
      <c r="F196" s="732"/>
      <c r="G196" s="732"/>
      <c r="H196" s="746">
        <v>0</v>
      </c>
      <c r="I196" s="732">
        <v>4</v>
      </c>
      <c r="J196" s="732">
        <v>777.04</v>
      </c>
      <c r="K196" s="746">
        <v>1</v>
      </c>
      <c r="L196" s="732">
        <v>4</v>
      </c>
      <c r="M196" s="733">
        <v>777.04</v>
      </c>
    </row>
    <row r="197" spans="1:13" ht="14.4" customHeight="1" x14ac:dyDescent="0.3">
      <c r="A197" s="727" t="s">
        <v>2699</v>
      </c>
      <c r="B197" s="728" t="s">
        <v>2316</v>
      </c>
      <c r="C197" s="728" t="s">
        <v>2319</v>
      </c>
      <c r="D197" s="728" t="s">
        <v>1026</v>
      </c>
      <c r="E197" s="728" t="s">
        <v>2320</v>
      </c>
      <c r="F197" s="732">
        <v>3</v>
      </c>
      <c r="G197" s="732">
        <v>0</v>
      </c>
      <c r="H197" s="746"/>
      <c r="I197" s="732"/>
      <c r="J197" s="732"/>
      <c r="K197" s="746"/>
      <c r="L197" s="732">
        <v>3</v>
      </c>
      <c r="M197" s="733">
        <v>0</v>
      </c>
    </row>
    <row r="198" spans="1:13" ht="14.4" customHeight="1" x14ac:dyDescent="0.3">
      <c r="A198" s="727" t="s">
        <v>2700</v>
      </c>
      <c r="B198" s="728" t="s">
        <v>2229</v>
      </c>
      <c r="C198" s="728" t="s">
        <v>2794</v>
      </c>
      <c r="D198" s="728" t="s">
        <v>2231</v>
      </c>
      <c r="E198" s="728" t="s">
        <v>2757</v>
      </c>
      <c r="F198" s="732">
        <v>1</v>
      </c>
      <c r="G198" s="732">
        <v>238.72</v>
      </c>
      <c r="H198" s="746">
        <v>1</v>
      </c>
      <c r="I198" s="732"/>
      <c r="J198" s="732"/>
      <c r="K198" s="746">
        <v>0</v>
      </c>
      <c r="L198" s="732">
        <v>1</v>
      </c>
      <c r="M198" s="733">
        <v>238.72</v>
      </c>
    </row>
    <row r="199" spans="1:13" ht="14.4" customHeight="1" x14ac:dyDescent="0.3">
      <c r="A199" s="727" t="s">
        <v>2700</v>
      </c>
      <c r="B199" s="728" t="s">
        <v>2256</v>
      </c>
      <c r="C199" s="728" t="s">
        <v>3057</v>
      </c>
      <c r="D199" s="728" t="s">
        <v>2997</v>
      </c>
      <c r="E199" s="728" t="s">
        <v>3058</v>
      </c>
      <c r="F199" s="732">
        <v>1</v>
      </c>
      <c r="G199" s="732">
        <v>211.61</v>
      </c>
      <c r="H199" s="746">
        <v>1</v>
      </c>
      <c r="I199" s="732"/>
      <c r="J199" s="732"/>
      <c r="K199" s="746">
        <v>0</v>
      </c>
      <c r="L199" s="732">
        <v>1</v>
      </c>
      <c r="M199" s="733">
        <v>211.61</v>
      </c>
    </row>
    <row r="200" spans="1:13" ht="14.4" customHeight="1" x14ac:dyDescent="0.3">
      <c r="A200" s="727" t="s">
        <v>2700</v>
      </c>
      <c r="B200" s="728" t="s">
        <v>2299</v>
      </c>
      <c r="C200" s="728" t="s">
        <v>2302</v>
      </c>
      <c r="D200" s="728" t="s">
        <v>1100</v>
      </c>
      <c r="E200" s="728" t="s">
        <v>2303</v>
      </c>
      <c r="F200" s="732">
        <v>1</v>
      </c>
      <c r="G200" s="732">
        <v>36.270000000000003</v>
      </c>
      <c r="H200" s="746">
        <v>1</v>
      </c>
      <c r="I200" s="732"/>
      <c r="J200" s="732"/>
      <c r="K200" s="746">
        <v>0</v>
      </c>
      <c r="L200" s="732">
        <v>1</v>
      </c>
      <c r="M200" s="733">
        <v>36.270000000000003</v>
      </c>
    </row>
    <row r="201" spans="1:13" ht="14.4" customHeight="1" x14ac:dyDescent="0.3">
      <c r="A201" s="727" t="s">
        <v>2701</v>
      </c>
      <c r="B201" s="728" t="s">
        <v>2101</v>
      </c>
      <c r="C201" s="728" t="s">
        <v>2840</v>
      </c>
      <c r="D201" s="728" t="s">
        <v>2105</v>
      </c>
      <c r="E201" s="728" t="s">
        <v>2108</v>
      </c>
      <c r="F201" s="732"/>
      <c r="G201" s="732"/>
      <c r="H201" s="746">
        <v>0</v>
      </c>
      <c r="I201" s="732">
        <v>1</v>
      </c>
      <c r="J201" s="732">
        <v>115.18</v>
      </c>
      <c r="K201" s="746">
        <v>1</v>
      </c>
      <c r="L201" s="732">
        <v>1</v>
      </c>
      <c r="M201" s="733">
        <v>115.18</v>
      </c>
    </row>
    <row r="202" spans="1:13" ht="14.4" customHeight="1" x14ac:dyDescent="0.3">
      <c r="A202" s="727" t="s">
        <v>2701</v>
      </c>
      <c r="B202" s="728" t="s">
        <v>2101</v>
      </c>
      <c r="C202" s="728" t="s">
        <v>3022</v>
      </c>
      <c r="D202" s="728" t="s">
        <v>2105</v>
      </c>
      <c r="E202" s="728" t="s">
        <v>2844</v>
      </c>
      <c r="F202" s="732"/>
      <c r="G202" s="732"/>
      <c r="H202" s="746">
        <v>0</v>
      </c>
      <c r="I202" s="732">
        <v>2</v>
      </c>
      <c r="J202" s="732">
        <v>57.62</v>
      </c>
      <c r="K202" s="746">
        <v>1</v>
      </c>
      <c r="L202" s="732">
        <v>2</v>
      </c>
      <c r="M202" s="733">
        <v>57.62</v>
      </c>
    </row>
    <row r="203" spans="1:13" ht="14.4" customHeight="1" x14ac:dyDescent="0.3">
      <c r="A203" s="727" t="s">
        <v>2701</v>
      </c>
      <c r="B203" s="728" t="s">
        <v>2101</v>
      </c>
      <c r="C203" s="728" t="s">
        <v>2841</v>
      </c>
      <c r="D203" s="728" t="s">
        <v>2105</v>
      </c>
      <c r="E203" s="728" t="s">
        <v>2842</v>
      </c>
      <c r="F203" s="732"/>
      <c r="G203" s="732"/>
      <c r="H203" s="746">
        <v>0</v>
      </c>
      <c r="I203" s="732">
        <v>1</v>
      </c>
      <c r="J203" s="732">
        <v>102.93</v>
      </c>
      <c r="K203" s="746">
        <v>1</v>
      </c>
      <c r="L203" s="732">
        <v>1</v>
      </c>
      <c r="M203" s="733">
        <v>102.93</v>
      </c>
    </row>
    <row r="204" spans="1:13" ht="14.4" customHeight="1" x14ac:dyDescent="0.3">
      <c r="A204" s="727" t="s">
        <v>2701</v>
      </c>
      <c r="B204" s="728" t="s">
        <v>2101</v>
      </c>
      <c r="C204" s="728" t="s">
        <v>2772</v>
      </c>
      <c r="D204" s="728" t="s">
        <v>2105</v>
      </c>
      <c r="E204" s="728" t="s">
        <v>2106</v>
      </c>
      <c r="F204" s="732"/>
      <c r="G204" s="732"/>
      <c r="H204" s="746">
        <v>0</v>
      </c>
      <c r="I204" s="732">
        <v>1</v>
      </c>
      <c r="J204" s="732">
        <v>57.64</v>
      </c>
      <c r="K204" s="746">
        <v>1</v>
      </c>
      <c r="L204" s="732">
        <v>1</v>
      </c>
      <c r="M204" s="733">
        <v>57.64</v>
      </c>
    </row>
    <row r="205" spans="1:13" ht="14.4" customHeight="1" x14ac:dyDescent="0.3">
      <c r="A205" s="727" t="s">
        <v>2701</v>
      </c>
      <c r="B205" s="728" t="s">
        <v>2101</v>
      </c>
      <c r="C205" s="728" t="s">
        <v>2920</v>
      </c>
      <c r="D205" s="728" t="s">
        <v>2105</v>
      </c>
      <c r="E205" s="728" t="s">
        <v>2921</v>
      </c>
      <c r="F205" s="732"/>
      <c r="G205" s="732"/>
      <c r="H205" s="746"/>
      <c r="I205" s="732">
        <v>1</v>
      </c>
      <c r="J205" s="732">
        <v>0</v>
      </c>
      <c r="K205" s="746"/>
      <c r="L205" s="732">
        <v>1</v>
      </c>
      <c r="M205" s="733">
        <v>0</v>
      </c>
    </row>
    <row r="206" spans="1:13" ht="14.4" customHeight="1" x14ac:dyDescent="0.3">
      <c r="A206" s="727" t="s">
        <v>2701</v>
      </c>
      <c r="B206" s="728" t="s">
        <v>2101</v>
      </c>
      <c r="C206" s="728" t="s">
        <v>3234</v>
      </c>
      <c r="D206" s="728" t="s">
        <v>2105</v>
      </c>
      <c r="E206" s="728" t="s">
        <v>3235</v>
      </c>
      <c r="F206" s="732"/>
      <c r="G206" s="732"/>
      <c r="H206" s="746">
        <v>0</v>
      </c>
      <c r="I206" s="732">
        <v>1</v>
      </c>
      <c r="J206" s="732">
        <v>150.59</v>
      </c>
      <c r="K206" s="746">
        <v>1</v>
      </c>
      <c r="L206" s="732">
        <v>1</v>
      </c>
      <c r="M206" s="733">
        <v>150.59</v>
      </c>
    </row>
    <row r="207" spans="1:13" ht="14.4" customHeight="1" x14ac:dyDescent="0.3">
      <c r="A207" s="727" t="s">
        <v>2701</v>
      </c>
      <c r="B207" s="728" t="s">
        <v>2101</v>
      </c>
      <c r="C207" s="728" t="s">
        <v>3236</v>
      </c>
      <c r="D207" s="728" t="s">
        <v>2105</v>
      </c>
      <c r="E207" s="728" t="s">
        <v>2842</v>
      </c>
      <c r="F207" s="732"/>
      <c r="G207" s="732"/>
      <c r="H207" s="746">
        <v>0</v>
      </c>
      <c r="I207" s="732">
        <v>1</v>
      </c>
      <c r="J207" s="732">
        <v>102.93</v>
      </c>
      <c r="K207" s="746">
        <v>1</v>
      </c>
      <c r="L207" s="732">
        <v>1</v>
      </c>
      <c r="M207" s="733">
        <v>102.93</v>
      </c>
    </row>
    <row r="208" spans="1:13" ht="14.4" customHeight="1" x14ac:dyDescent="0.3">
      <c r="A208" s="727" t="s">
        <v>2701</v>
      </c>
      <c r="B208" s="728" t="s">
        <v>2109</v>
      </c>
      <c r="C208" s="728" t="s">
        <v>2981</v>
      </c>
      <c r="D208" s="728" t="s">
        <v>2982</v>
      </c>
      <c r="E208" s="728" t="s">
        <v>2983</v>
      </c>
      <c r="F208" s="732"/>
      <c r="G208" s="732"/>
      <c r="H208" s="746">
        <v>0</v>
      </c>
      <c r="I208" s="732">
        <v>1</v>
      </c>
      <c r="J208" s="732">
        <v>668.54</v>
      </c>
      <c r="K208" s="746">
        <v>1</v>
      </c>
      <c r="L208" s="732">
        <v>1</v>
      </c>
      <c r="M208" s="733">
        <v>668.54</v>
      </c>
    </row>
    <row r="209" spans="1:13" ht="14.4" customHeight="1" x14ac:dyDescent="0.3">
      <c r="A209" s="727" t="s">
        <v>2701</v>
      </c>
      <c r="B209" s="728" t="s">
        <v>2124</v>
      </c>
      <c r="C209" s="728" t="s">
        <v>3143</v>
      </c>
      <c r="D209" s="728" t="s">
        <v>3144</v>
      </c>
      <c r="E209" s="728" t="s">
        <v>3145</v>
      </c>
      <c r="F209" s="732"/>
      <c r="G209" s="732"/>
      <c r="H209" s="746">
        <v>0</v>
      </c>
      <c r="I209" s="732">
        <v>1</v>
      </c>
      <c r="J209" s="732">
        <v>146.9</v>
      </c>
      <c r="K209" s="746">
        <v>1</v>
      </c>
      <c r="L209" s="732">
        <v>1</v>
      </c>
      <c r="M209" s="733">
        <v>146.9</v>
      </c>
    </row>
    <row r="210" spans="1:13" ht="14.4" customHeight="1" x14ac:dyDescent="0.3">
      <c r="A210" s="727" t="s">
        <v>2701</v>
      </c>
      <c r="B210" s="728" t="s">
        <v>2129</v>
      </c>
      <c r="C210" s="728" t="s">
        <v>2130</v>
      </c>
      <c r="D210" s="728" t="s">
        <v>2131</v>
      </c>
      <c r="E210" s="728" t="s">
        <v>2132</v>
      </c>
      <c r="F210" s="732"/>
      <c r="G210" s="732"/>
      <c r="H210" s="746">
        <v>0</v>
      </c>
      <c r="I210" s="732">
        <v>2</v>
      </c>
      <c r="J210" s="732">
        <v>241.22</v>
      </c>
      <c r="K210" s="746">
        <v>1</v>
      </c>
      <c r="L210" s="732">
        <v>2</v>
      </c>
      <c r="M210" s="733">
        <v>241.22</v>
      </c>
    </row>
    <row r="211" spans="1:13" ht="14.4" customHeight="1" x14ac:dyDescent="0.3">
      <c r="A211" s="727" t="s">
        <v>2701</v>
      </c>
      <c r="B211" s="728" t="s">
        <v>2133</v>
      </c>
      <c r="C211" s="728" t="s">
        <v>2763</v>
      </c>
      <c r="D211" s="728" t="s">
        <v>895</v>
      </c>
      <c r="E211" s="728" t="s">
        <v>2137</v>
      </c>
      <c r="F211" s="732"/>
      <c r="G211" s="732"/>
      <c r="H211" s="746">
        <v>0</v>
      </c>
      <c r="I211" s="732">
        <v>9</v>
      </c>
      <c r="J211" s="732">
        <v>3313.4400000000005</v>
      </c>
      <c r="K211" s="746">
        <v>1</v>
      </c>
      <c r="L211" s="732">
        <v>9</v>
      </c>
      <c r="M211" s="733">
        <v>3313.4400000000005</v>
      </c>
    </row>
    <row r="212" spans="1:13" ht="14.4" customHeight="1" x14ac:dyDescent="0.3">
      <c r="A212" s="727" t="s">
        <v>2701</v>
      </c>
      <c r="B212" s="728" t="s">
        <v>2133</v>
      </c>
      <c r="C212" s="728" t="s">
        <v>2764</v>
      </c>
      <c r="D212" s="728" t="s">
        <v>895</v>
      </c>
      <c r="E212" s="728" t="s">
        <v>2143</v>
      </c>
      <c r="F212" s="732"/>
      <c r="G212" s="732"/>
      <c r="H212" s="746">
        <v>0</v>
      </c>
      <c r="I212" s="732">
        <v>10</v>
      </c>
      <c r="J212" s="732">
        <v>4908.8999999999996</v>
      </c>
      <c r="K212" s="746">
        <v>1</v>
      </c>
      <c r="L212" s="732">
        <v>10</v>
      </c>
      <c r="M212" s="733">
        <v>4908.8999999999996</v>
      </c>
    </row>
    <row r="213" spans="1:13" ht="14.4" customHeight="1" x14ac:dyDescent="0.3">
      <c r="A213" s="727" t="s">
        <v>2701</v>
      </c>
      <c r="B213" s="728" t="s">
        <v>2133</v>
      </c>
      <c r="C213" s="728" t="s">
        <v>2765</v>
      </c>
      <c r="D213" s="728" t="s">
        <v>895</v>
      </c>
      <c r="E213" s="728" t="s">
        <v>2139</v>
      </c>
      <c r="F213" s="732"/>
      <c r="G213" s="732"/>
      <c r="H213" s="746">
        <v>0</v>
      </c>
      <c r="I213" s="732">
        <v>6</v>
      </c>
      <c r="J213" s="732">
        <v>4417.9800000000005</v>
      </c>
      <c r="K213" s="746">
        <v>1</v>
      </c>
      <c r="L213" s="732">
        <v>6</v>
      </c>
      <c r="M213" s="733">
        <v>4417.9800000000005</v>
      </c>
    </row>
    <row r="214" spans="1:13" ht="14.4" customHeight="1" x14ac:dyDescent="0.3">
      <c r="A214" s="727" t="s">
        <v>2701</v>
      </c>
      <c r="B214" s="728" t="s">
        <v>2133</v>
      </c>
      <c r="C214" s="728" t="s">
        <v>2144</v>
      </c>
      <c r="D214" s="728" t="s">
        <v>895</v>
      </c>
      <c r="E214" s="728" t="s">
        <v>2145</v>
      </c>
      <c r="F214" s="732"/>
      <c r="G214" s="732"/>
      <c r="H214" s="746">
        <v>0</v>
      </c>
      <c r="I214" s="732">
        <v>4</v>
      </c>
      <c r="J214" s="732">
        <v>3694.96</v>
      </c>
      <c r="K214" s="746">
        <v>1</v>
      </c>
      <c r="L214" s="732">
        <v>4</v>
      </c>
      <c r="M214" s="733">
        <v>3694.96</v>
      </c>
    </row>
    <row r="215" spans="1:13" ht="14.4" customHeight="1" x14ac:dyDescent="0.3">
      <c r="A215" s="727" t="s">
        <v>2701</v>
      </c>
      <c r="B215" s="728" t="s">
        <v>2133</v>
      </c>
      <c r="C215" s="728" t="s">
        <v>3151</v>
      </c>
      <c r="D215" s="728" t="s">
        <v>901</v>
      </c>
      <c r="E215" s="728" t="s">
        <v>3152</v>
      </c>
      <c r="F215" s="732"/>
      <c r="G215" s="732"/>
      <c r="H215" s="746">
        <v>0</v>
      </c>
      <c r="I215" s="732">
        <v>2</v>
      </c>
      <c r="J215" s="732">
        <v>4618.72</v>
      </c>
      <c r="K215" s="746">
        <v>1</v>
      </c>
      <c r="L215" s="732">
        <v>2</v>
      </c>
      <c r="M215" s="733">
        <v>4618.72</v>
      </c>
    </row>
    <row r="216" spans="1:13" ht="14.4" customHeight="1" x14ac:dyDescent="0.3">
      <c r="A216" s="727" t="s">
        <v>2701</v>
      </c>
      <c r="B216" s="728" t="s">
        <v>2133</v>
      </c>
      <c r="C216" s="728" t="s">
        <v>2136</v>
      </c>
      <c r="D216" s="728" t="s">
        <v>895</v>
      </c>
      <c r="E216" s="728" t="s">
        <v>2137</v>
      </c>
      <c r="F216" s="732"/>
      <c r="G216" s="732"/>
      <c r="H216" s="746">
        <v>0</v>
      </c>
      <c r="I216" s="732">
        <v>2</v>
      </c>
      <c r="J216" s="732">
        <v>736.32</v>
      </c>
      <c r="K216" s="746">
        <v>1</v>
      </c>
      <c r="L216" s="732">
        <v>2</v>
      </c>
      <c r="M216" s="733">
        <v>736.32</v>
      </c>
    </row>
    <row r="217" spans="1:13" ht="14.4" customHeight="1" x14ac:dyDescent="0.3">
      <c r="A217" s="727" t="s">
        <v>2701</v>
      </c>
      <c r="B217" s="728" t="s">
        <v>2133</v>
      </c>
      <c r="C217" s="728" t="s">
        <v>2142</v>
      </c>
      <c r="D217" s="728" t="s">
        <v>895</v>
      </c>
      <c r="E217" s="728" t="s">
        <v>2143</v>
      </c>
      <c r="F217" s="732"/>
      <c r="G217" s="732"/>
      <c r="H217" s="746">
        <v>0</v>
      </c>
      <c r="I217" s="732">
        <v>2</v>
      </c>
      <c r="J217" s="732">
        <v>981.78</v>
      </c>
      <c r="K217" s="746">
        <v>1</v>
      </c>
      <c r="L217" s="732">
        <v>2</v>
      </c>
      <c r="M217" s="733">
        <v>981.78</v>
      </c>
    </row>
    <row r="218" spans="1:13" ht="14.4" customHeight="1" x14ac:dyDescent="0.3">
      <c r="A218" s="727" t="s">
        <v>2701</v>
      </c>
      <c r="B218" s="728" t="s">
        <v>2486</v>
      </c>
      <c r="C218" s="728" t="s">
        <v>4003</v>
      </c>
      <c r="D218" s="728" t="s">
        <v>2488</v>
      </c>
      <c r="E218" s="728" t="s">
        <v>4004</v>
      </c>
      <c r="F218" s="732"/>
      <c r="G218" s="732"/>
      <c r="H218" s="746">
        <v>0</v>
      </c>
      <c r="I218" s="732">
        <v>1</v>
      </c>
      <c r="J218" s="732">
        <v>468.68</v>
      </c>
      <c r="K218" s="746">
        <v>1</v>
      </c>
      <c r="L218" s="732">
        <v>1</v>
      </c>
      <c r="M218" s="733">
        <v>468.68</v>
      </c>
    </row>
    <row r="219" spans="1:13" ht="14.4" customHeight="1" x14ac:dyDescent="0.3">
      <c r="A219" s="727" t="s">
        <v>2701</v>
      </c>
      <c r="B219" s="728" t="s">
        <v>2161</v>
      </c>
      <c r="C219" s="728" t="s">
        <v>2162</v>
      </c>
      <c r="D219" s="728" t="s">
        <v>1167</v>
      </c>
      <c r="E219" s="728" t="s">
        <v>2163</v>
      </c>
      <c r="F219" s="732"/>
      <c r="G219" s="732"/>
      <c r="H219" s="746">
        <v>0</v>
      </c>
      <c r="I219" s="732">
        <v>1</v>
      </c>
      <c r="J219" s="732">
        <v>48.27</v>
      </c>
      <c r="K219" s="746">
        <v>1</v>
      </c>
      <c r="L219" s="732">
        <v>1</v>
      </c>
      <c r="M219" s="733">
        <v>48.27</v>
      </c>
    </row>
    <row r="220" spans="1:13" ht="14.4" customHeight="1" x14ac:dyDescent="0.3">
      <c r="A220" s="727" t="s">
        <v>2701</v>
      </c>
      <c r="B220" s="728" t="s">
        <v>2215</v>
      </c>
      <c r="C220" s="728" t="s">
        <v>2743</v>
      </c>
      <c r="D220" s="728" t="s">
        <v>692</v>
      </c>
      <c r="E220" s="728" t="s">
        <v>2744</v>
      </c>
      <c r="F220" s="732">
        <v>6</v>
      </c>
      <c r="G220" s="732">
        <v>926.16000000000008</v>
      </c>
      <c r="H220" s="746">
        <v>1</v>
      </c>
      <c r="I220" s="732"/>
      <c r="J220" s="732"/>
      <c r="K220" s="746">
        <v>0</v>
      </c>
      <c r="L220" s="732">
        <v>6</v>
      </c>
      <c r="M220" s="733">
        <v>926.16000000000008</v>
      </c>
    </row>
    <row r="221" spans="1:13" ht="14.4" customHeight="1" x14ac:dyDescent="0.3">
      <c r="A221" s="727" t="s">
        <v>2701</v>
      </c>
      <c r="B221" s="728" t="s">
        <v>2215</v>
      </c>
      <c r="C221" s="728" t="s">
        <v>2216</v>
      </c>
      <c r="D221" s="728" t="s">
        <v>662</v>
      </c>
      <c r="E221" s="728" t="s">
        <v>2217</v>
      </c>
      <c r="F221" s="732"/>
      <c r="G221" s="732"/>
      <c r="H221" s="746">
        <v>0</v>
      </c>
      <c r="I221" s="732">
        <v>2</v>
      </c>
      <c r="J221" s="732">
        <v>450.12</v>
      </c>
      <c r="K221" s="746">
        <v>1</v>
      </c>
      <c r="L221" s="732">
        <v>2</v>
      </c>
      <c r="M221" s="733">
        <v>450.12</v>
      </c>
    </row>
    <row r="222" spans="1:13" ht="14.4" customHeight="1" x14ac:dyDescent="0.3">
      <c r="A222" s="727" t="s">
        <v>2701</v>
      </c>
      <c r="B222" s="728" t="s">
        <v>2229</v>
      </c>
      <c r="C222" s="728" t="s">
        <v>2794</v>
      </c>
      <c r="D222" s="728" t="s">
        <v>2231</v>
      </c>
      <c r="E222" s="728" t="s">
        <v>2757</v>
      </c>
      <c r="F222" s="732">
        <v>3</v>
      </c>
      <c r="G222" s="732">
        <v>716.16</v>
      </c>
      <c r="H222" s="746">
        <v>1</v>
      </c>
      <c r="I222" s="732"/>
      <c r="J222" s="732"/>
      <c r="K222" s="746">
        <v>0</v>
      </c>
      <c r="L222" s="732">
        <v>3</v>
      </c>
      <c r="M222" s="733">
        <v>716.16</v>
      </c>
    </row>
    <row r="223" spans="1:13" ht="14.4" customHeight="1" x14ac:dyDescent="0.3">
      <c r="A223" s="727" t="s">
        <v>2701</v>
      </c>
      <c r="B223" s="728" t="s">
        <v>2256</v>
      </c>
      <c r="C223" s="728" t="s">
        <v>2260</v>
      </c>
      <c r="D223" s="728" t="s">
        <v>2261</v>
      </c>
      <c r="E223" s="728" t="s">
        <v>2262</v>
      </c>
      <c r="F223" s="732"/>
      <c r="G223" s="732"/>
      <c r="H223" s="746">
        <v>0</v>
      </c>
      <c r="I223" s="732">
        <v>13</v>
      </c>
      <c r="J223" s="732">
        <v>34857.509999999995</v>
      </c>
      <c r="K223" s="746">
        <v>1</v>
      </c>
      <c r="L223" s="732">
        <v>13</v>
      </c>
      <c r="M223" s="733">
        <v>34857.509999999995</v>
      </c>
    </row>
    <row r="224" spans="1:13" ht="14.4" customHeight="1" x14ac:dyDescent="0.3">
      <c r="A224" s="727" t="s">
        <v>2701</v>
      </c>
      <c r="B224" s="728" t="s">
        <v>2299</v>
      </c>
      <c r="C224" s="728" t="s">
        <v>2738</v>
      </c>
      <c r="D224" s="728" t="s">
        <v>1102</v>
      </c>
      <c r="E224" s="728" t="s">
        <v>2739</v>
      </c>
      <c r="F224" s="732">
        <v>5</v>
      </c>
      <c r="G224" s="732">
        <v>608.75</v>
      </c>
      <c r="H224" s="746">
        <v>1</v>
      </c>
      <c r="I224" s="732"/>
      <c r="J224" s="732"/>
      <c r="K224" s="746">
        <v>0</v>
      </c>
      <c r="L224" s="732">
        <v>5</v>
      </c>
      <c r="M224" s="733">
        <v>608.75</v>
      </c>
    </row>
    <row r="225" spans="1:13" ht="14.4" customHeight="1" x14ac:dyDescent="0.3">
      <c r="A225" s="727" t="s">
        <v>2701</v>
      </c>
      <c r="B225" s="728" t="s">
        <v>2299</v>
      </c>
      <c r="C225" s="728" t="s">
        <v>2740</v>
      </c>
      <c r="D225" s="728" t="s">
        <v>2741</v>
      </c>
      <c r="E225" s="728" t="s">
        <v>2301</v>
      </c>
      <c r="F225" s="732"/>
      <c r="G225" s="732"/>
      <c r="H225" s="746">
        <v>0</v>
      </c>
      <c r="I225" s="732">
        <v>1</v>
      </c>
      <c r="J225" s="732">
        <v>40.58</v>
      </c>
      <c r="K225" s="746">
        <v>1</v>
      </c>
      <c r="L225" s="732">
        <v>1</v>
      </c>
      <c r="M225" s="733">
        <v>40.58</v>
      </c>
    </row>
    <row r="226" spans="1:13" ht="14.4" customHeight="1" x14ac:dyDescent="0.3">
      <c r="A226" s="727" t="s">
        <v>2701</v>
      </c>
      <c r="B226" s="728" t="s">
        <v>2325</v>
      </c>
      <c r="C226" s="728" t="s">
        <v>2326</v>
      </c>
      <c r="D226" s="728" t="s">
        <v>2327</v>
      </c>
      <c r="E226" s="728" t="s">
        <v>2328</v>
      </c>
      <c r="F226" s="732"/>
      <c r="G226" s="732"/>
      <c r="H226" s="746"/>
      <c r="I226" s="732">
        <v>3</v>
      </c>
      <c r="J226" s="732">
        <v>0</v>
      </c>
      <c r="K226" s="746"/>
      <c r="L226" s="732">
        <v>3</v>
      </c>
      <c r="M226" s="733">
        <v>0</v>
      </c>
    </row>
    <row r="227" spans="1:13" ht="14.4" customHeight="1" x14ac:dyDescent="0.3">
      <c r="A227" s="727" t="s">
        <v>2701</v>
      </c>
      <c r="B227" s="728" t="s">
        <v>2365</v>
      </c>
      <c r="C227" s="728" t="s">
        <v>3113</v>
      </c>
      <c r="D227" s="728" t="s">
        <v>761</v>
      </c>
      <c r="E227" s="728" t="s">
        <v>2189</v>
      </c>
      <c r="F227" s="732"/>
      <c r="G227" s="732"/>
      <c r="H227" s="746">
        <v>0</v>
      </c>
      <c r="I227" s="732">
        <v>1</v>
      </c>
      <c r="J227" s="732">
        <v>85.16</v>
      </c>
      <c r="K227" s="746">
        <v>1</v>
      </c>
      <c r="L227" s="732">
        <v>1</v>
      </c>
      <c r="M227" s="733">
        <v>85.16</v>
      </c>
    </row>
    <row r="228" spans="1:13" ht="14.4" customHeight="1" x14ac:dyDescent="0.3">
      <c r="A228" s="727" t="s">
        <v>2701</v>
      </c>
      <c r="B228" s="728" t="s">
        <v>2365</v>
      </c>
      <c r="C228" s="728" t="s">
        <v>2801</v>
      </c>
      <c r="D228" s="728" t="s">
        <v>761</v>
      </c>
      <c r="E228" s="728" t="s">
        <v>2547</v>
      </c>
      <c r="F228" s="732"/>
      <c r="G228" s="732"/>
      <c r="H228" s="746">
        <v>0</v>
      </c>
      <c r="I228" s="732">
        <v>1</v>
      </c>
      <c r="J228" s="732">
        <v>170.32</v>
      </c>
      <c r="K228" s="746">
        <v>1</v>
      </c>
      <c r="L228" s="732">
        <v>1</v>
      </c>
      <c r="M228" s="733">
        <v>170.32</v>
      </c>
    </row>
    <row r="229" spans="1:13" ht="14.4" customHeight="1" x14ac:dyDescent="0.3">
      <c r="A229" s="727" t="s">
        <v>2701</v>
      </c>
      <c r="B229" s="728" t="s">
        <v>2365</v>
      </c>
      <c r="C229" s="728" t="s">
        <v>2367</v>
      </c>
      <c r="D229" s="728" t="s">
        <v>761</v>
      </c>
      <c r="E229" s="728" t="s">
        <v>2189</v>
      </c>
      <c r="F229" s="732"/>
      <c r="G229" s="732"/>
      <c r="H229" s="746">
        <v>0</v>
      </c>
      <c r="I229" s="732">
        <v>1</v>
      </c>
      <c r="J229" s="732">
        <v>85.16</v>
      </c>
      <c r="K229" s="746">
        <v>1</v>
      </c>
      <c r="L229" s="732">
        <v>1</v>
      </c>
      <c r="M229" s="733">
        <v>85.16</v>
      </c>
    </row>
    <row r="230" spans="1:13" ht="14.4" customHeight="1" x14ac:dyDescent="0.3">
      <c r="A230" s="727" t="s">
        <v>2701</v>
      </c>
      <c r="B230" s="728" t="s">
        <v>2402</v>
      </c>
      <c r="C230" s="728" t="s">
        <v>2403</v>
      </c>
      <c r="D230" s="728" t="s">
        <v>1315</v>
      </c>
      <c r="E230" s="728" t="s">
        <v>2404</v>
      </c>
      <c r="F230" s="732"/>
      <c r="G230" s="732"/>
      <c r="H230" s="746">
        <v>0</v>
      </c>
      <c r="I230" s="732">
        <v>1</v>
      </c>
      <c r="J230" s="732">
        <v>138.31</v>
      </c>
      <c r="K230" s="746">
        <v>1</v>
      </c>
      <c r="L230" s="732">
        <v>1</v>
      </c>
      <c r="M230" s="733">
        <v>138.31</v>
      </c>
    </row>
    <row r="231" spans="1:13" ht="14.4" customHeight="1" x14ac:dyDescent="0.3">
      <c r="A231" s="727" t="s">
        <v>2701</v>
      </c>
      <c r="B231" s="728" t="s">
        <v>2412</v>
      </c>
      <c r="C231" s="728" t="s">
        <v>2436</v>
      </c>
      <c r="D231" s="728" t="s">
        <v>1363</v>
      </c>
      <c r="E231" s="728" t="s">
        <v>1348</v>
      </c>
      <c r="F231" s="732"/>
      <c r="G231" s="732"/>
      <c r="H231" s="746">
        <v>0</v>
      </c>
      <c r="I231" s="732">
        <v>5</v>
      </c>
      <c r="J231" s="732">
        <v>1194.4499999999998</v>
      </c>
      <c r="K231" s="746">
        <v>1</v>
      </c>
      <c r="L231" s="732">
        <v>5</v>
      </c>
      <c r="M231" s="733">
        <v>1194.4499999999998</v>
      </c>
    </row>
    <row r="232" spans="1:13" ht="14.4" customHeight="1" x14ac:dyDescent="0.3">
      <c r="A232" s="727" t="s">
        <v>2701</v>
      </c>
      <c r="B232" s="728" t="s">
        <v>2412</v>
      </c>
      <c r="C232" s="728" t="s">
        <v>2435</v>
      </c>
      <c r="D232" s="728" t="s">
        <v>1364</v>
      </c>
      <c r="E232" s="728" t="s">
        <v>1348</v>
      </c>
      <c r="F232" s="732"/>
      <c r="G232" s="732"/>
      <c r="H232" s="746">
        <v>0</v>
      </c>
      <c r="I232" s="732">
        <v>5</v>
      </c>
      <c r="J232" s="732">
        <v>1194.4499999999998</v>
      </c>
      <c r="K232" s="746">
        <v>1</v>
      </c>
      <c r="L232" s="732">
        <v>5</v>
      </c>
      <c r="M232" s="733">
        <v>1194.4499999999998</v>
      </c>
    </row>
    <row r="233" spans="1:13" ht="14.4" customHeight="1" x14ac:dyDescent="0.3">
      <c r="A233" s="727" t="s">
        <v>2701</v>
      </c>
      <c r="B233" s="728" t="s">
        <v>2263</v>
      </c>
      <c r="C233" s="728" t="s">
        <v>2264</v>
      </c>
      <c r="D233" s="728" t="s">
        <v>2265</v>
      </c>
      <c r="E233" s="728" t="s">
        <v>2266</v>
      </c>
      <c r="F233" s="732">
        <v>1</v>
      </c>
      <c r="G233" s="732">
        <v>11800.32</v>
      </c>
      <c r="H233" s="746">
        <v>1</v>
      </c>
      <c r="I233" s="732"/>
      <c r="J233" s="732"/>
      <c r="K233" s="746">
        <v>0</v>
      </c>
      <c r="L233" s="732">
        <v>1</v>
      </c>
      <c r="M233" s="733">
        <v>11800.32</v>
      </c>
    </row>
    <row r="234" spans="1:13" ht="14.4" customHeight="1" x14ac:dyDescent="0.3">
      <c r="A234" s="727" t="s">
        <v>2702</v>
      </c>
      <c r="B234" s="728" t="s">
        <v>2101</v>
      </c>
      <c r="C234" s="728" t="s">
        <v>2772</v>
      </c>
      <c r="D234" s="728" t="s">
        <v>2105</v>
      </c>
      <c r="E234" s="728" t="s">
        <v>2106</v>
      </c>
      <c r="F234" s="732"/>
      <c r="G234" s="732"/>
      <c r="H234" s="746">
        <v>0</v>
      </c>
      <c r="I234" s="732">
        <v>1</v>
      </c>
      <c r="J234" s="732">
        <v>57.64</v>
      </c>
      <c r="K234" s="746">
        <v>1</v>
      </c>
      <c r="L234" s="732">
        <v>1</v>
      </c>
      <c r="M234" s="733">
        <v>57.64</v>
      </c>
    </row>
    <row r="235" spans="1:13" ht="14.4" customHeight="1" x14ac:dyDescent="0.3">
      <c r="A235" s="727" t="s">
        <v>2702</v>
      </c>
      <c r="B235" s="728" t="s">
        <v>2101</v>
      </c>
      <c r="C235" s="728" t="s">
        <v>2922</v>
      </c>
      <c r="D235" s="728" t="s">
        <v>2105</v>
      </c>
      <c r="E235" s="728" t="s">
        <v>2923</v>
      </c>
      <c r="F235" s="732"/>
      <c r="G235" s="732"/>
      <c r="H235" s="746">
        <v>0</v>
      </c>
      <c r="I235" s="732">
        <v>2</v>
      </c>
      <c r="J235" s="732">
        <v>404.87</v>
      </c>
      <c r="K235" s="746">
        <v>1</v>
      </c>
      <c r="L235" s="732">
        <v>2</v>
      </c>
      <c r="M235" s="733">
        <v>404.87</v>
      </c>
    </row>
    <row r="236" spans="1:13" ht="14.4" customHeight="1" x14ac:dyDescent="0.3">
      <c r="A236" s="727" t="s">
        <v>2702</v>
      </c>
      <c r="B236" s="728" t="s">
        <v>2101</v>
      </c>
      <c r="C236" s="728" t="s">
        <v>3234</v>
      </c>
      <c r="D236" s="728" t="s">
        <v>2105</v>
      </c>
      <c r="E236" s="728" t="s">
        <v>3235</v>
      </c>
      <c r="F236" s="732"/>
      <c r="G236" s="732"/>
      <c r="H236" s="746">
        <v>0</v>
      </c>
      <c r="I236" s="732">
        <v>1</v>
      </c>
      <c r="J236" s="732">
        <v>150.59</v>
      </c>
      <c r="K236" s="746">
        <v>1</v>
      </c>
      <c r="L236" s="732">
        <v>1</v>
      </c>
      <c r="M236" s="733">
        <v>150.59</v>
      </c>
    </row>
    <row r="237" spans="1:13" ht="14.4" customHeight="1" x14ac:dyDescent="0.3">
      <c r="A237" s="727" t="s">
        <v>2702</v>
      </c>
      <c r="B237" s="728" t="s">
        <v>2129</v>
      </c>
      <c r="C237" s="728" t="s">
        <v>3410</v>
      </c>
      <c r="D237" s="728" t="s">
        <v>2131</v>
      </c>
      <c r="E237" s="728" t="s">
        <v>3411</v>
      </c>
      <c r="F237" s="732"/>
      <c r="G237" s="732"/>
      <c r="H237" s="746">
        <v>0</v>
      </c>
      <c r="I237" s="732">
        <v>2</v>
      </c>
      <c r="J237" s="732">
        <v>369.48</v>
      </c>
      <c r="K237" s="746">
        <v>1</v>
      </c>
      <c r="L237" s="732">
        <v>2</v>
      </c>
      <c r="M237" s="733">
        <v>369.48</v>
      </c>
    </row>
    <row r="238" spans="1:13" ht="14.4" customHeight="1" x14ac:dyDescent="0.3">
      <c r="A238" s="727" t="s">
        <v>2702</v>
      </c>
      <c r="B238" s="728" t="s">
        <v>2133</v>
      </c>
      <c r="C238" s="728" t="s">
        <v>2763</v>
      </c>
      <c r="D238" s="728" t="s">
        <v>895</v>
      </c>
      <c r="E238" s="728" t="s">
        <v>2137</v>
      </c>
      <c r="F238" s="732"/>
      <c r="G238" s="732"/>
      <c r="H238" s="746">
        <v>0</v>
      </c>
      <c r="I238" s="732">
        <v>2</v>
      </c>
      <c r="J238" s="732">
        <v>736.32</v>
      </c>
      <c r="K238" s="746">
        <v>1</v>
      </c>
      <c r="L238" s="732">
        <v>2</v>
      </c>
      <c r="M238" s="733">
        <v>736.32</v>
      </c>
    </row>
    <row r="239" spans="1:13" ht="14.4" customHeight="1" x14ac:dyDescent="0.3">
      <c r="A239" s="727" t="s">
        <v>2702</v>
      </c>
      <c r="B239" s="728" t="s">
        <v>2133</v>
      </c>
      <c r="C239" s="728" t="s">
        <v>2764</v>
      </c>
      <c r="D239" s="728" t="s">
        <v>895</v>
      </c>
      <c r="E239" s="728" t="s">
        <v>2143</v>
      </c>
      <c r="F239" s="732"/>
      <c r="G239" s="732"/>
      <c r="H239" s="746">
        <v>0</v>
      </c>
      <c r="I239" s="732">
        <v>8</v>
      </c>
      <c r="J239" s="732">
        <v>3927.1199999999994</v>
      </c>
      <c r="K239" s="746">
        <v>1</v>
      </c>
      <c r="L239" s="732">
        <v>8</v>
      </c>
      <c r="M239" s="733">
        <v>3927.1199999999994</v>
      </c>
    </row>
    <row r="240" spans="1:13" ht="14.4" customHeight="1" x14ac:dyDescent="0.3">
      <c r="A240" s="727" t="s">
        <v>2702</v>
      </c>
      <c r="B240" s="728" t="s">
        <v>2133</v>
      </c>
      <c r="C240" s="728" t="s">
        <v>2765</v>
      </c>
      <c r="D240" s="728" t="s">
        <v>895</v>
      </c>
      <c r="E240" s="728" t="s">
        <v>2139</v>
      </c>
      <c r="F240" s="732"/>
      <c r="G240" s="732"/>
      <c r="H240" s="746">
        <v>0</v>
      </c>
      <c r="I240" s="732">
        <v>18</v>
      </c>
      <c r="J240" s="732">
        <v>13253.94</v>
      </c>
      <c r="K240" s="746">
        <v>1</v>
      </c>
      <c r="L240" s="732">
        <v>18</v>
      </c>
      <c r="M240" s="733">
        <v>13253.94</v>
      </c>
    </row>
    <row r="241" spans="1:13" ht="14.4" customHeight="1" x14ac:dyDescent="0.3">
      <c r="A241" s="727" t="s">
        <v>2702</v>
      </c>
      <c r="B241" s="728" t="s">
        <v>2133</v>
      </c>
      <c r="C241" s="728" t="s">
        <v>2910</v>
      </c>
      <c r="D241" s="728" t="s">
        <v>901</v>
      </c>
      <c r="E241" s="728" t="s">
        <v>2135</v>
      </c>
      <c r="F241" s="732"/>
      <c r="G241" s="732"/>
      <c r="H241" s="746">
        <v>0</v>
      </c>
      <c r="I241" s="732">
        <v>1</v>
      </c>
      <c r="J241" s="732">
        <v>1385.62</v>
      </c>
      <c r="K241" s="746">
        <v>1</v>
      </c>
      <c r="L241" s="732">
        <v>1</v>
      </c>
      <c r="M241" s="733">
        <v>1385.62</v>
      </c>
    </row>
    <row r="242" spans="1:13" ht="14.4" customHeight="1" x14ac:dyDescent="0.3">
      <c r="A242" s="727" t="s">
        <v>2702</v>
      </c>
      <c r="B242" s="728" t="s">
        <v>2133</v>
      </c>
      <c r="C242" s="728" t="s">
        <v>2134</v>
      </c>
      <c r="D242" s="728" t="s">
        <v>901</v>
      </c>
      <c r="E242" s="728" t="s">
        <v>2135</v>
      </c>
      <c r="F242" s="732"/>
      <c r="G242" s="732"/>
      <c r="H242" s="746">
        <v>0</v>
      </c>
      <c r="I242" s="732">
        <v>1</v>
      </c>
      <c r="J242" s="732">
        <v>1385.62</v>
      </c>
      <c r="K242" s="746">
        <v>1</v>
      </c>
      <c r="L242" s="732">
        <v>1</v>
      </c>
      <c r="M242" s="733">
        <v>1385.62</v>
      </c>
    </row>
    <row r="243" spans="1:13" ht="14.4" customHeight="1" x14ac:dyDescent="0.3">
      <c r="A243" s="727" t="s">
        <v>2702</v>
      </c>
      <c r="B243" s="728" t="s">
        <v>2133</v>
      </c>
      <c r="C243" s="728" t="s">
        <v>2138</v>
      </c>
      <c r="D243" s="728" t="s">
        <v>895</v>
      </c>
      <c r="E243" s="728" t="s">
        <v>2139</v>
      </c>
      <c r="F243" s="732"/>
      <c r="G243" s="732"/>
      <c r="H243" s="746">
        <v>0</v>
      </c>
      <c r="I243" s="732">
        <v>2</v>
      </c>
      <c r="J243" s="732">
        <v>1472.66</v>
      </c>
      <c r="K243" s="746">
        <v>1</v>
      </c>
      <c r="L243" s="732">
        <v>2</v>
      </c>
      <c r="M243" s="733">
        <v>1472.66</v>
      </c>
    </row>
    <row r="244" spans="1:13" ht="14.4" customHeight="1" x14ac:dyDescent="0.3">
      <c r="A244" s="727" t="s">
        <v>2702</v>
      </c>
      <c r="B244" s="728" t="s">
        <v>2146</v>
      </c>
      <c r="C244" s="728" t="s">
        <v>3823</v>
      </c>
      <c r="D244" s="728" t="s">
        <v>3515</v>
      </c>
      <c r="E244" s="728" t="s">
        <v>3516</v>
      </c>
      <c r="F244" s="732">
        <v>2</v>
      </c>
      <c r="G244" s="732">
        <v>600.66</v>
      </c>
      <c r="H244" s="746">
        <v>1</v>
      </c>
      <c r="I244" s="732"/>
      <c r="J244" s="732"/>
      <c r="K244" s="746">
        <v>0</v>
      </c>
      <c r="L244" s="732">
        <v>2</v>
      </c>
      <c r="M244" s="733">
        <v>600.66</v>
      </c>
    </row>
    <row r="245" spans="1:13" ht="14.4" customHeight="1" x14ac:dyDescent="0.3">
      <c r="A245" s="727" t="s">
        <v>2702</v>
      </c>
      <c r="B245" s="728" t="s">
        <v>2146</v>
      </c>
      <c r="C245" s="728" t="s">
        <v>3136</v>
      </c>
      <c r="D245" s="728" t="s">
        <v>2148</v>
      </c>
      <c r="E245" s="728" t="s">
        <v>3137</v>
      </c>
      <c r="F245" s="732"/>
      <c r="G245" s="732"/>
      <c r="H245" s="746">
        <v>0</v>
      </c>
      <c r="I245" s="732">
        <v>2</v>
      </c>
      <c r="J245" s="732">
        <v>373.74</v>
      </c>
      <c r="K245" s="746">
        <v>1</v>
      </c>
      <c r="L245" s="732">
        <v>2</v>
      </c>
      <c r="M245" s="733">
        <v>373.74</v>
      </c>
    </row>
    <row r="246" spans="1:13" ht="14.4" customHeight="1" x14ac:dyDescent="0.3">
      <c r="A246" s="727" t="s">
        <v>2702</v>
      </c>
      <c r="B246" s="728" t="s">
        <v>2157</v>
      </c>
      <c r="C246" s="728" t="s">
        <v>2158</v>
      </c>
      <c r="D246" s="728" t="s">
        <v>2159</v>
      </c>
      <c r="E246" s="728" t="s">
        <v>2160</v>
      </c>
      <c r="F246" s="732"/>
      <c r="G246" s="732"/>
      <c r="H246" s="746">
        <v>0</v>
      </c>
      <c r="I246" s="732">
        <v>1</v>
      </c>
      <c r="J246" s="732">
        <v>65.540000000000006</v>
      </c>
      <c r="K246" s="746">
        <v>1</v>
      </c>
      <c r="L246" s="732">
        <v>1</v>
      </c>
      <c r="M246" s="733">
        <v>65.540000000000006</v>
      </c>
    </row>
    <row r="247" spans="1:13" ht="14.4" customHeight="1" x14ac:dyDescent="0.3">
      <c r="A247" s="727" t="s">
        <v>2702</v>
      </c>
      <c r="B247" s="728" t="s">
        <v>2205</v>
      </c>
      <c r="C247" s="728" t="s">
        <v>2211</v>
      </c>
      <c r="D247" s="728" t="s">
        <v>2207</v>
      </c>
      <c r="E247" s="728" t="s">
        <v>2212</v>
      </c>
      <c r="F247" s="732"/>
      <c r="G247" s="732"/>
      <c r="H247" s="746">
        <v>0</v>
      </c>
      <c r="I247" s="732">
        <v>2</v>
      </c>
      <c r="J247" s="732">
        <v>118.54</v>
      </c>
      <c r="K247" s="746">
        <v>1</v>
      </c>
      <c r="L247" s="732">
        <v>2</v>
      </c>
      <c r="M247" s="733">
        <v>118.54</v>
      </c>
    </row>
    <row r="248" spans="1:13" ht="14.4" customHeight="1" x14ac:dyDescent="0.3">
      <c r="A248" s="727" t="s">
        <v>2702</v>
      </c>
      <c r="B248" s="728" t="s">
        <v>2215</v>
      </c>
      <c r="C248" s="728" t="s">
        <v>2218</v>
      </c>
      <c r="D248" s="728" t="s">
        <v>662</v>
      </c>
      <c r="E248" s="728" t="s">
        <v>2219</v>
      </c>
      <c r="F248" s="732"/>
      <c r="G248" s="732"/>
      <c r="H248" s="746">
        <v>0</v>
      </c>
      <c r="I248" s="732">
        <v>3</v>
      </c>
      <c r="J248" s="732">
        <v>463.08000000000004</v>
      </c>
      <c r="K248" s="746">
        <v>1</v>
      </c>
      <c r="L248" s="732">
        <v>3</v>
      </c>
      <c r="M248" s="733">
        <v>463.08000000000004</v>
      </c>
    </row>
    <row r="249" spans="1:13" ht="14.4" customHeight="1" x14ac:dyDescent="0.3">
      <c r="A249" s="727" t="s">
        <v>2702</v>
      </c>
      <c r="B249" s="728" t="s">
        <v>2215</v>
      </c>
      <c r="C249" s="728" t="s">
        <v>2220</v>
      </c>
      <c r="D249" s="728" t="s">
        <v>2221</v>
      </c>
      <c r="E249" s="728" t="s">
        <v>2222</v>
      </c>
      <c r="F249" s="732"/>
      <c r="G249" s="732"/>
      <c r="H249" s="746">
        <v>0</v>
      </c>
      <c r="I249" s="732">
        <v>9</v>
      </c>
      <c r="J249" s="732">
        <v>1345.68</v>
      </c>
      <c r="K249" s="746">
        <v>1</v>
      </c>
      <c r="L249" s="732">
        <v>9</v>
      </c>
      <c r="M249" s="733">
        <v>1345.68</v>
      </c>
    </row>
    <row r="250" spans="1:13" ht="14.4" customHeight="1" x14ac:dyDescent="0.3">
      <c r="A250" s="727" t="s">
        <v>2702</v>
      </c>
      <c r="B250" s="728" t="s">
        <v>2215</v>
      </c>
      <c r="C250" s="728" t="s">
        <v>2216</v>
      </c>
      <c r="D250" s="728" t="s">
        <v>662</v>
      </c>
      <c r="E250" s="728" t="s">
        <v>2217</v>
      </c>
      <c r="F250" s="732"/>
      <c r="G250" s="732"/>
      <c r="H250" s="746">
        <v>0</v>
      </c>
      <c r="I250" s="732">
        <v>1</v>
      </c>
      <c r="J250" s="732">
        <v>225.06</v>
      </c>
      <c r="K250" s="746">
        <v>1</v>
      </c>
      <c r="L250" s="732">
        <v>1</v>
      </c>
      <c r="M250" s="733">
        <v>225.06</v>
      </c>
    </row>
    <row r="251" spans="1:13" ht="14.4" customHeight="1" x14ac:dyDescent="0.3">
      <c r="A251" s="727" t="s">
        <v>2702</v>
      </c>
      <c r="B251" s="728" t="s">
        <v>2229</v>
      </c>
      <c r="C251" s="728" t="s">
        <v>3807</v>
      </c>
      <c r="D251" s="728" t="s">
        <v>2748</v>
      </c>
      <c r="E251" s="728" t="s">
        <v>3808</v>
      </c>
      <c r="F251" s="732"/>
      <c r="G251" s="732"/>
      <c r="H251" s="746">
        <v>0</v>
      </c>
      <c r="I251" s="732">
        <v>2</v>
      </c>
      <c r="J251" s="732">
        <v>545.66</v>
      </c>
      <c r="K251" s="746">
        <v>1</v>
      </c>
      <c r="L251" s="732">
        <v>2</v>
      </c>
      <c r="M251" s="733">
        <v>545.66</v>
      </c>
    </row>
    <row r="252" spans="1:13" ht="14.4" customHeight="1" x14ac:dyDescent="0.3">
      <c r="A252" s="727" t="s">
        <v>2702</v>
      </c>
      <c r="B252" s="728" t="s">
        <v>2240</v>
      </c>
      <c r="C252" s="728" t="s">
        <v>2241</v>
      </c>
      <c r="D252" s="728" t="s">
        <v>2242</v>
      </c>
      <c r="E252" s="728" t="s">
        <v>2243</v>
      </c>
      <c r="F252" s="732"/>
      <c r="G252" s="732"/>
      <c r="H252" s="746">
        <v>0</v>
      </c>
      <c r="I252" s="732">
        <v>3</v>
      </c>
      <c r="J252" s="732">
        <v>211.62</v>
      </c>
      <c r="K252" s="746">
        <v>1</v>
      </c>
      <c r="L252" s="732">
        <v>3</v>
      </c>
      <c r="M252" s="733">
        <v>211.62</v>
      </c>
    </row>
    <row r="253" spans="1:13" ht="14.4" customHeight="1" x14ac:dyDescent="0.3">
      <c r="A253" s="727" t="s">
        <v>2702</v>
      </c>
      <c r="B253" s="728" t="s">
        <v>2244</v>
      </c>
      <c r="C253" s="728" t="s">
        <v>3822</v>
      </c>
      <c r="D253" s="728" t="s">
        <v>2898</v>
      </c>
      <c r="E253" s="728" t="s">
        <v>2814</v>
      </c>
      <c r="F253" s="732">
        <v>1</v>
      </c>
      <c r="G253" s="732">
        <v>0</v>
      </c>
      <c r="H253" s="746"/>
      <c r="I253" s="732"/>
      <c r="J253" s="732"/>
      <c r="K253" s="746"/>
      <c r="L253" s="732">
        <v>1</v>
      </c>
      <c r="M253" s="733">
        <v>0</v>
      </c>
    </row>
    <row r="254" spans="1:13" ht="14.4" customHeight="1" x14ac:dyDescent="0.3">
      <c r="A254" s="727" t="s">
        <v>2702</v>
      </c>
      <c r="B254" s="728" t="s">
        <v>2256</v>
      </c>
      <c r="C254" s="728" t="s">
        <v>3057</v>
      </c>
      <c r="D254" s="728" t="s">
        <v>2997</v>
      </c>
      <c r="E254" s="728" t="s">
        <v>3058</v>
      </c>
      <c r="F254" s="732">
        <v>1</v>
      </c>
      <c r="G254" s="732">
        <v>211.61</v>
      </c>
      <c r="H254" s="746">
        <v>1</v>
      </c>
      <c r="I254" s="732"/>
      <c r="J254" s="732"/>
      <c r="K254" s="746">
        <v>0</v>
      </c>
      <c r="L254" s="732">
        <v>1</v>
      </c>
      <c r="M254" s="733">
        <v>211.61</v>
      </c>
    </row>
    <row r="255" spans="1:13" ht="14.4" customHeight="1" x14ac:dyDescent="0.3">
      <c r="A255" s="727" t="s">
        <v>2702</v>
      </c>
      <c r="B255" s="728" t="s">
        <v>2256</v>
      </c>
      <c r="C255" s="728" t="s">
        <v>2260</v>
      </c>
      <c r="D255" s="728" t="s">
        <v>2261</v>
      </c>
      <c r="E255" s="728" t="s">
        <v>2262</v>
      </c>
      <c r="F255" s="732"/>
      <c r="G255" s="732"/>
      <c r="H255" s="746">
        <v>0</v>
      </c>
      <c r="I255" s="732">
        <v>31</v>
      </c>
      <c r="J255" s="732">
        <v>90644.75</v>
      </c>
      <c r="K255" s="746">
        <v>1</v>
      </c>
      <c r="L255" s="732">
        <v>31</v>
      </c>
      <c r="M255" s="733">
        <v>90644.75</v>
      </c>
    </row>
    <row r="256" spans="1:13" ht="14.4" customHeight="1" x14ac:dyDescent="0.3">
      <c r="A256" s="727" t="s">
        <v>2702</v>
      </c>
      <c r="B256" s="728" t="s">
        <v>2256</v>
      </c>
      <c r="C256" s="728" t="s">
        <v>2883</v>
      </c>
      <c r="D256" s="728" t="s">
        <v>2261</v>
      </c>
      <c r="E256" s="728" t="s">
        <v>2884</v>
      </c>
      <c r="F256" s="732"/>
      <c r="G256" s="732"/>
      <c r="H256" s="746">
        <v>0</v>
      </c>
      <c r="I256" s="732">
        <v>1</v>
      </c>
      <c r="J256" s="732">
        <v>525.16999999999996</v>
      </c>
      <c r="K256" s="746">
        <v>1</v>
      </c>
      <c r="L256" s="732">
        <v>1</v>
      </c>
      <c r="M256" s="733">
        <v>525.16999999999996</v>
      </c>
    </row>
    <row r="257" spans="1:13" ht="14.4" customHeight="1" x14ac:dyDescent="0.3">
      <c r="A257" s="727" t="s">
        <v>2702</v>
      </c>
      <c r="B257" s="728" t="s">
        <v>2270</v>
      </c>
      <c r="C257" s="728" t="s">
        <v>2273</v>
      </c>
      <c r="D257" s="728" t="s">
        <v>2272</v>
      </c>
      <c r="E257" s="728" t="s">
        <v>2274</v>
      </c>
      <c r="F257" s="732">
        <v>25</v>
      </c>
      <c r="G257" s="732">
        <v>35680.75</v>
      </c>
      <c r="H257" s="746">
        <v>0.56818181818181823</v>
      </c>
      <c r="I257" s="732">
        <v>19</v>
      </c>
      <c r="J257" s="732">
        <v>27117.37</v>
      </c>
      <c r="K257" s="746">
        <v>0.43181818181818182</v>
      </c>
      <c r="L257" s="732">
        <v>44</v>
      </c>
      <c r="M257" s="733">
        <v>62798.119999999995</v>
      </c>
    </row>
    <row r="258" spans="1:13" ht="14.4" customHeight="1" x14ac:dyDescent="0.3">
      <c r="A258" s="727" t="s">
        <v>2702</v>
      </c>
      <c r="B258" s="728" t="s">
        <v>2270</v>
      </c>
      <c r="C258" s="728" t="s">
        <v>2595</v>
      </c>
      <c r="D258" s="728" t="s">
        <v>2596</v>
      </c>
      <c r="E258" s="728" t="s">
        <v>2274</v>
      </c>
      <c r="F258" s="732"/>
      <c r="G258" s="732"/>
      <c r="H258" s="746">
        <v>0</v>
      </c>
      <c r="I258" s="732">
        <v>25</v>
      </c>
      <c r="J258" s="732">
        <v>22564.25</v>
      </c>
      <c r="K258" s="746">
        <v>1</v>
      </c>
      <c r="L258" s="732">
        <v>25</v>
      </c>
      <c r="M258" s="733">
        <v>22564.25</v>
      </c>
    </row>
    <row r="259" spans="1:13" ht="14.4" customHeight="1" x14ac:dyDescent="0.3">
      <c r="A259" s="727" t="s">
        <v>2702</v>
      </c>
      <c r="B259" s="728" t="s">
        <v>2293</v>
      </c>
      <c r="C259" s="728" t="s">
        <v>2294</v>
      </c>
      <c r="D259" s="728" t="s">
        <v>694</v>
      </c>
      <c r="E259" s="728" t="s">
        <v>2295</v>
      </c>
      <c r="F259" s="732"/>
      <c r="G259" s="732"/>
      <c r="H259" s="746">
        <v>0</v>
      </c>
      <c r="I259" s="732">
        <v>1</v>
      </c>
      <c r="J259" s="732">
        <v>24.22</v>
      </c>
      <c r="K259" s="746">
        <v>1</v>
      </c>
      <c r="L259" s="732">
        <v>1</v>
      </c>
      <c r="M259" s="733">
        <v>24.22</v>
      </c>
    </row>
    <row r="260" spans="1:13" ht="14.4" customHeight="1" x14ac:dyDescent="0.3">
      <c r="A260" s="727" t="s">
        <v>2702</v>
      </c>
      <c r="B260" s="728" t="s">
        <v>2299</v>
      </c>
      <c r="C260" s="728" t="s">
        <v>2300</v>
      </c>
      <c r="D260" s="728" t="s">
        <v>1102</v>
      </c>
      <c r="E260" s="728" t="s">
        <v>2301</v>
      </c>
      <c r="F260" s="732">
        <v>2</v>
      </c>
      <c r="G260" s="732">
        <v>130.56</v>
      </c>
      <c r="H260" s="746">
        <v>1</v>
      </c>
      <c r="I260" s="732"/>
      <c r="J260" s="732"/>
      <c r="K260" s="746">
        <v>0</v>
      </c>
      <c r="L260" s="732">
        <v>2</v>
      </c>
      <c r="M260" s="733">
        <v>130.56</v>
      </c>
    </row>
    <row r="261" spans="1:13" ht="14.4" customHeight="1" x14ac:dyDescent="0.3">
      <c r="A261" s="727" t="s">
        <v>2702</v>
      </c>
      <c r="B261" s="728" t="s">
        <v>2299</v>
      </c>
      <c r="C261" s="728" t="s">
        <v>3695</v>
      </c>
      <c r="D261" s="728" t="s">
        <v>1100</v>
      </c>
      <c r="E261" s="728" t="s">
        <v>3696</v>
      </c>
      <c r="F261" s="732">
        <v>1</v>
      </c>
      <c r="G261" s="732">
        <v>0</v>
      </c>
      <c r="H261" s="746"/>
      <c r="I261" s="732"/>
      <c r="J261" s="732"/>
      <c r="K261" s="746"/>
      <c r="L261" s="732">
        <v>1</v>
      </c>
      <c r="M261" s="733">
        <v>0</v>
      </c>
    </row>
    <row r="262" spans="1:13" ht="14.4" customHeight="1" x14ac:dyDescent="0.3">
      <c r="A262" s="727" t="s">
        <v>2702</v>
      </c>
      <c r="B262" s="728" t="s">
        <v>2299</v>
      </c>
      <c r="C262" s="728" t="s">
        <v>2738</v>
      </c>
      <c r="D262" s="728" t="s">
        <v>1102</v>
      </c>
      <c r="E262" s="728" t="s">
        <v>2739</v>
      </c>
      <c r="F262" s="732">
        <v>5</v>
      </c>
      <c r="G262" s="732">
        <v>608.75</v>
      </c>
      <c r="H262" s="746">
        <v>1</v>
      </c>
      <c r="I262" s="732"/>
      <c r="J262" s="732"/>
      <c r="K262" s="746">
        <v>0</v>
      </c>
      <c r="L262" s="732">
        <v>5</v>
      </c>
      <c r="M262" s="733">
        <v>608.75</v>
      </c>
    </row>
    <row r="263" spans="1:13" ht="14.4" customHeight="1" x14ac:dyDescent="0.3">
      <c r="A263" s="727" t="s">
        <v>2702</v>
      </c>
      <c r="B263" s="728" t="s">
        <v>2325</v>
      </c>
      <c r="C263" s="728" t="s">
        <v>2326</v>
      </c>
      <c r="D263" s="728" t="s">
        <v>2327</v>
      </c>
      <c r="E263" s="728" t="s">
        <v>2328</v>
      </c>
      <c r="F263" s="732"/>
      <c r="G263" s="732"/>
      <c r="H263" s="746"/>
      <c r="I263" s="732">
        <v>3</v>
      </c>
      <c r="J263" s="732">
        <v>0</v>
      </c>
      <c r="K263" s="746"/>
      <c r="L263" s="732">
        <v>3</v>
      </c>
      <c r="M263" s="733">
        <v>0</v>
      </c>
    </row>
    <row r="264" spans="1:13" ht="14.4" customHeight="1" x14ac:dyDescent="0.3">
      <c r="A264" s="727" t="s">
        <v>2702</v>
      </c>
      <c r="B264" s="728" t="s">
        <v>5116</v>
      </c>
      <c r="C264" s="728" t="s">
        <v>3841</v>
      </c>
      <c r="D264" s="728" t="s">
        <v>3842</v>
      </c>
      <c r="E264" s="728" t="s">
        <v>3389</v>
      </c>
      <c r="F264" s="732"/>
      <c r="G264" s="732"/>
      <c r="H264" s="746">
        <v>0</v>
      </c>
      <c r="I264" s="732">
        <v>1</v>
      </c>
      <c r="J264" s="732">
        <v>60.39</v>
      </c>
      <c r="K264" s="746">
        <v>1</v>
      </c>
      <c r="L264" s="732">
        <v>1</v>
      </c>
      <c r="M264" s="733">
        <v>60.39</v>
      </c>
    </row>
    <row r="265" spans="1:13" ht="14.4" customHeight="1" x14ac:dyDescent="0.3">
      <c r="A265" s="727" t="s">
        <v>2702</v>
      </c>
      <c r="B265" s="728" t="s">
        <v>2349</v>
      </c>
      <c r="C265" s="728" t="s">
        <v>2539</v>
      </c>
      <c r="D265" s="728" t="s">
        <v>2540</v>
      </c>
      <c r="E265" s="728" t="s">
        <v>2541</v>
      </c>
      <c r="F265" s="732"/>
      <c r="G265" s="732"/>
      <c r="H265" s="746">
        <v>0</v>
      </c>
      <c r="I265" s="732">
        <v>1</v>
      </c>
      <c r="J265" s="732">
        <v>9.4</v>
      </c>
      <c r="K265" s="746">
        <v>1</v>
      </c>
      <c r="L265" s="732">
        <v>1</v>
      </c>
      <c r="M265" s="733">
        <v>9.4</v>
      </c>
    </row>
    <row r="266" spans="1:13" ht="14.4" customHeight="1" x14ac:dyDescent="0.3">
      <c r="A266" s="727" t="s">
        <v>2702</v>
      </c>
      <c r="B266" s="728" t="s">
        <v>2349</v>
      </c>
      <c r="C266" s="728" t="s">
        <v>3802</v>
      </c>
      <c r="D266" s="728" t="s">
        <v>1307</v>
      </c>
      <c r="E266" s="728" t="s">
        <v>2929</v>
      </c>
      <c r="F266" s="732"/>
      <c r="G266" s="732"/>
      <c r="H266" s="746">
        <v>0</v>
      </c>
      <c r="I266" s="732">
        <v>1</v>
      </c>
      <c r="J266" s="732">
        <v>18.809999999999999</v>
      </c>
      <c r="K266" s="746">
        <v>1</v>
      </c>
      <c r="L266" s="732">
        <v>1</v>
      </c>
      <c r="M266" s="733">
        <v>18.809999999999999</v>
      </c>
    </row>
    <row r="267" spans="1:13" ht="14.4" customHeight="1" x14ac:dyDescent="0.3">
      <c r="A267" s="727" t="s">
        <v>2702</v>
      </c>
      <c r="B267" s="728" t="s">
        <v>2356</v>
      </c>
      <c r="C267" s="728" t="s">
        <v>2357</v>
      </c>
      <c r="D267" s="728" t="s">
        <v>1325</v>
      </c>
      <c r="E267" s="728" t="s">
        <v>2358</v>
      </c>
      <c r="F267" s="732"/>
      <c r="G267" s="732"/>
      <c r="H267" s="746"/>
      <c r="I267" s="732">
        <v>1</v>
      </c>
      <c r="J267" s="732">
        <v>0</v>
      </c>
      <c r="K267" s="746"/>
      <c r="L267" s="732">
        <v>1</v>
      </c>
      <c r="M267" s="733">
        <v>0</v>
      </c>
    </row>
    <row r="268" spans="1:13" ht="14.4" customHeight="1" x14ac:dyDescent="0.3">
      <c r="A268" s="727" t="s">
        <v>2702</v>
      </c>
      <c r="B268" s="728" t="s">
        <v>2356</v>
      </c>
      <c r="C268" s="728" t="s">
        <v>2359</v>
      </c>
      <c r="D268" s="728" t="s">
        <v>1325</v>
      </c>
      <c r="E268" s="728" t="s">
        <v>2360</v>
      </c>
      <c r="F268" s="732"/>
      <c r="G268" s="732"/>
      <c r="H268" s="746"/>
      <c r="I268" s="732">
        <v>2</v>
      </c>
      <c r="J268" s="732">
        <v>0</v>
      </c>
      <c r="K268" s="746"/>
      <c r="L268" s="732">
        <v>2</v>
      </c>
      <c r="M268" s="733">
        <v>0</v>
      </c>
    </row>
    <row r="269" spans="1:13" ht="14.4" customHeight="1" x14ac:dyDescent="0.3">
      <c r="A269" s="727" t="s">
        <v>2702</v>
      </c>
      <c r="B269" s="728" t="s">
        <v>2365</v>
      </c>
      <c r="C269" s="728" t="s">
        <v>3113</v>
      </c>
      <c r="D269" s="728" t="s">
        <v>761</v>
      </c>
      <c r="E269" s="728" t="s">
        <v>2189</v>
      </c>
      <c r="F269" s="732"/>
      <c r="G269" s="732"/>
      <c r="H269" s="746">
        <v>0</v>
      </c>
      <c r="I269" s="732">
        <v>6</v>
      </c>
      <c r="J269" s="732">
        <v>510.95999999999992</v>
      </c>
      <c r="K269" s="746">
        <v>1</v>
      </c>
      <c r="L269" s="732">
        <v>6</v>
      </c>
      <c r="M269" s="733">
        <v>510.95999999999992</v>
      </c>
    </row>
    <row r="270" spans="1:13" ht="14.4" customHeight="1" x14ac:dyDescent="0.3">
      <c r="A270" s="727" t="s">
        <v>2702</v>
      </c>
      <c r="B270" s="728" t="s">
        <v>2365</v>
      </c>
      <c r="C270" s="728" t="s">
        <v>2801</v>
      </c>
      <c r="D270" s="728" t="s">
        <v>761</v>
      </c>
      <c r="E270" s="728" t="s">
        <v>2547</v>
      </c>
      <c r="F270" s="732"/>
      <c r="G270" s="732"/>
      <c r="H270" s="746">
        <v>0</v>
      </c>
      <c r="I270" s="732">
        <v>1</v>
      </c>
      <c r="J270" s="732">
        <v>170.32</v>
      </c>
      <c r="K270" s="746">
        <v>1</v>
      </c>
      <c r="L270" s="732">
        <v>1</v>
      </c>
      <c r="M270" s="733">
        <v>170.32</v>
      </c>
    </row>
    <row r="271" spans="1:13" ht="14.4" customHeight="1" x14ac:dyDescent="0.3">
      <c r="A271" s="727" t="s">
        <v>2702</v>
      </c>
      <c r="B271" s="728" t="s">
        <v>2365</v>
      </c>
      <c r="C271" s="728" t="s">
        <v>2366</v>
      </c>
      <c r="D271" s="728" t="s">
        <v>759</v>
      </c>
      <c r="E271" s="728" t="s">
        <v>2187</v>
      </c>
      <c r="F271" s="732"/>
      <c r="G271" s="732"/>
      <c r="H271" s="746">
        <v>0</v>
      </c>
      <c r="I271" s="732">
        <v>6</v>
      </c>
      <c r="J271" s="732">
        <v>255.42</v>
      </c>
      <c r="K271" s="746">
        <v>1</v>
      </c>
      <c r="L271" s="732">
        <v>6</v>
      </c>
      <c r="M271" s="733">
        <v>255.42</v>
      </c>
    </row>
    <row r="272" spans="1:13" ht="14.4" customHeight="1" x14ac:dyDescent="0.3">
      <c r="A272" s="727" t="s">
        <v>2702</v>
      </c>
      <c r="B272" s="728" t="s">
        <v>2365</v>
      </c>
      <c r="C272" s="728" t="s">
        <v>2546</v>
      </c>
      <c r="D272" s="728" t="s">
        <v>761</v>
      </c>
      <c r="E272" s="728" t="s">
        <v>2547</v>
      </c>
      <c r="F272" s="732"/>
      <c r="G272" s="732"/>
      <c r="H272" s="746">
        <v>0</v>
      </c>
      <c r="I272" s="732">
        <v>3</v>
      </c>
      <c r="J272" s="732">
        <v>510.96</v>
      </c>
      <c r="K272" s="746">
        <v>1</v>
      </c>
      <c r="L272" s="732">
        <v>3</v>
      </c>
      <c r="M272" s="733">
        <v>510.96</v>
      </c>
    </row>
    <row r="273" spans="1:13" ht="14.4" customHeight="1" x14ac:dyDescent="0.3">
      <c r="A273" s="727" t="s">
        <v>2702</v>
      </c>
      <c r="B273" s="728" t="s">
        <v>2402</v>
      </c>
      <c r="C273" s="728" t="s">
        <v>2405</v>
      </c>
      <c r="D273" s="728" t="s">
        <v>1315</v>
      </c>
      <c r="E273" s="728" t="s">
        <v>2187</v>
      </c>
      <c r="F273" s="732"/>
      <c r="G273" s="732"/>
      <c r="H273" s="746">
        <v>0</v>
      </c>
      <c r="I273" s="732">
        <v>4</v>
      </c>
      <c r="J273" s="732">
        <v>276.64</v>
      </c>
      <c r="K273" s="746">
        <v>1</v>
      </c>
      <c r="L273" s="732">
        <v>4</v>
      </c>
      <c r="M273" s="733">
        <v>276.64</v>
      </c>
    </row>
    <row r="274" spans="1:13" ht="14.4" customHeight="1" x14ac:dyDescent="0.3">
      <c r="A274" s="727" t="s">
        <v>2702</v>
      </c>
      <c r="B274" s="728" t="s">
        <v>2412</v>
      </c>
      <c r="C274" s="728" t="s">
        <v>2428</v>
      </c>
      <c r="D274" s="728" t="s">
        <v>1352</v>
      </c>
      <c r="E274" s="728" t="s">
        <v>1351</v>
      </c>
      <c r="F274" s="732"/>
      <c r="G274" s="732"/>
      <c r="H274" s="746">
        <v>0</v>
      </c>
      <c r="I274" s="732">
        <v>10</v>
      </c>
      <c r="J274" s="732">
        <v>1764.7</v>
      </c>
      <c r="K274" s="746">
        <v>1</v>
      </c>
      <c r="L274" s="732">
        <v>10</v>
      </c>
      <c r="M274" s="733">
        <v>1764.7</v>
      </c>
    </row>
    <row r="275" spans="1:13" ht="14.4" customHeight="1" x14ac:dyDescent="0.3">
      <c r="A275" s="727" t="s">
        <v>2702</v>
      </c>
      <c r="B275" s="728" t="s">
        <v>2412</v>
      </c>
      <c r="C275" s="728" t="s">
        <v>2426</v>
      </c>
      <c r="D275" s="728" t="s">
        <v>1353</v>
      </c>
      <c r="E275" s="728" t="s">
        <v>1351</v>
      </c>
      <c r="F275" s="732"/>
      <c r="G275" s="732"/>
      <c r="H275" s="746">
        <v>0</v>
      </c>
      <c r="I275" s="732">
        <v>10</v>
      </c>
      <c r="J275" s="732">
        <v>1764.7</v>
      </c>
      <c r="K275" s="746">
        <v>1</v>
      </c>
      <c r="L275" s="732">
        <v>10</v>
      </c>
      <c r="M275" s="733">
        <v>1764.7</v>
      </c>
    </row>
    <row r="276" spans="1:13" ht="14.4" customHeight="1" x14ac:dyDescent="0.3">
      <c r="A276" s="727" t="s">
        <v>2702</v>
      </c>
      <c r="B276" s="728" t="s">
        <v>2441</v>
      </c>
      <c r="C276" s="728" t="s">
        <v>2442</v>
      </c>
      <c r="D276" s="728" t="s">
        <v>2443</v>
      </c>
      <c r="E276" s="728" t="s">
        <v>2444</v>
      </c>
      <c r="F276" s="732"/>
      <c r="G276" s="732"/>
      <c r="H276" s="746">
        <v>0</v>
      </c>
      <c r="I276" s="732">
        <v>4</v>
      </c>
      <c r="J276" s="732">
        <v>41301.120000000003</v>
      </c>
      <c r="K276" s="746">
        <v>1</v>
      </c>
      <c r="L276" s="732">
        <v>4</v>
      </c>
      <c r="M276" s="733">
        <v>41301.120000000003</v>
      </c>
    </row>
    <row r="277" spans="1:13" ht="14.4" customHeight="1" x14ac:dyDescent="0.3">
      <c r="A277" s="727" t="s">
        <v>2702</v>
      </c>
      <c r="B277" s="728" t="s">
        <v>2263</v>
      </c>
      <c r="C277" s="728" t="s">
        <v>2445</v>
      </c>
      <c r="D277" s="728" t="s">
        <v>2265</v>
      </c>
      <c r="E277" s="728" t="s">
        <v>2446</v>
      </c>
      <c r="F277" s="732"/>
      <c r="G277" s="732"/>
      <c r="H277" s="746">
        <v>0</v>
      </c>
      <c r="I277" s="732">
        <v>10</v>
      </c>
      <c r="J277" s="732">
        <v>84139.44</v>
      </c>
      <c r="K277" s="746">
        <v>1</v>
      </c>
      <c r="L277" s="732">
        <v>10</v>
      </c>
      <c r="M277" s="733">
        <v>84139.44</v>
      </c>
    </row>
    <row r="278" spans="1:13" ht="14.4" customHeight="1" x14ac:dyDescent="0.3">
      <c r="A278" s="727" t="s">
        <v>2702</v>
      </c>
      <c r="B278" s="728" t="s">
        <v>2263</v>
      </c>
      <c r="C278" s="728" t="s">
        <v>2264</v>
      </c>
      <c r="D278" s="728" t="s">
        <v>2265</v>
      </c>
      <c r="E278" s="728" t="s">
        <v>2266</v>
      </c>
      <c r="F278" s="732">
        <v>16</v>
      </c>
      <c r="G278" s="732">
        <v>188805.12</v>
      </c>
      <c r="H278" s="746">
        <v>1</v>
      </c>
      <c r="I278" s="732"/>
      <c r="J278" s="732"/>
      <c r="K278" s="746">
        <v>0</v>
      </c>
      <c r="L278" s="732">
        <v>16</v>
      </c>
      <c r="M278" s="733">
        <v>188805.12</v>
      </c>
    </row>
    <row r="279" spans="1:13" ht="14.4" customHeight="1" x14ac:dyDescent="0.3">
      <c r="A279" s="727" t="s">
        <v>2703</v>
      </c>
      <c r="B279" s="728" t="s">
        <v>2101</v>
      </c>
      <c r="C279" s="728" t="s">
        <v>2840</v>
      </c>
      <c r="D279" s="728" t="s">
        <v>2105</v>
      </c>
      <c r="E279" s="728" t="s">
        <v>2108</v>
      </c>
      <c r="F279" s="732"/>
      <c r="G279" s="732"/>
      <c r="H279" s="746">
        <v>0</v>
      </c>
      <c r="I279" s="732">
        <v>3</v>
      </c>
      <c r="J279" s="732">
        <v>345.54</v>
      </c>
      <c r="K279" s="746">
        <v>1</v>
      </c>
      <c r="L279" s="732">
        <v>3</v>
      </c>
      <c r="M279" s="733">
        <v>345.54</v>
      </c>
    </row>
    <row r="280" spans="1:13" ht="14.4" customHeight="1" x14ac:dyDescent="0.3">
      <c r="A280" s="727" t="s">
        <v>2703</v>
      </c>
      <c r="B280" s="728" t="s">
        <v>2101</v>
      </c>
      <c r="C280" s="728" t="s">
        <v>3022</v>
      </c>
      <c r="D280" s="728" t="s">
        <v>2105</v>
      </c>
      <c r="E280" s="728" t="s">
        <v>2844</v>
      </c>
      <c r="F280" s="732"/>
      <c r="G280" s="732"/>
      <c r="H280" s="746">
        <v>0</v>
      </c>
      <c r="I280" s="732">
        <v>2</v>
      </c>
      <c r="J280" s="732">
        <v>57.62</v>
      </c>
      <c r="K280" s="746">
        <v>1</v>
      </c>
      <c r="L280" s="732">
        <v>2</v>
      </c>
      <c r="M280" s="733">
        <v>57.62</v>
      </c>
    </row>
    <row r="281" spans="1:13" ht="14.4" customHeight="1" x14ac:dyDescent="0.3">
      <c r="A281" s="727" t="s">
        <v>2703</v>
      </c>
      <c r="B281" s="728" t="s">
        <v>2101</v>
      </c>
      <c r="C281" s="728" t="s">
        <v>2772</v>
      </c>
      <c r="D281" s="728" t="s">
        <v>2105</v>
      </c>
      <c r="E281" s="728" t="s">
        <v>2106</v>
      </c>
      <c r="F281" s="732"/>
      <c r="G281" s="732"/>
      <c r="H281" s="746">
        <v>0</v>
      </c>
      <c r="I281" s="732">
        <v>3</v>
      </c>
      <c r="J281" s="732">
        <v>147.53</v>
      </c>
      <c r="K281" s="746">
        <v>1</v>
      </c>
      <c r="L281" s="732">
        <v>3</v>
      </c>
      <c r="M281" s="733">
        <v>147.53</v>
      </c>
    </row>
    <row r="282" spans="1:13" ht="14.4" customHeight="1" x14ac:dyDescent="0.3">
      <c r="A282" s="727" t="s">
        <v>2703</v>
      </c>
      <c r="B282" s="728" t="s">
        <v>2101</v>
      </c>
      <c r="C282" s="728" t="s">
        <v>2984</v>
      </c>
      <c r="D282" s="728" t="s">
        <v>2105</v>
      </c>
      <c r="E282" s="728" t="s">
        <v>2985</v>
      </c>
      <c r="F282" s="732"/>
      <c r="G282" s="732"/>
      <c r="H282" s="746">
        <v>0</v>
      </c>
      <c r="I282" s="732">
        <v>1</v>
      </c>
      <c r="J282" s="732">
        <v>23.42</v>
      </c>
      <c r="K282" s="746">
        <v>1</v>
      </c>
      <c r="L282" s="732">
        <v>1</v>
      </c>
      <c r="M282" s="733">
        <v>23.42</v>
      </c>
    </row>
    <row r="283" spans="1:13" ht="14.4" customHeight="1" x14ac:dyDescent="0.3">
      <c r="A283" s="727" t="s">
        <v>2703</v>
      </c>
      <c r="B283" s="728" t="s">
        <v>2101</v>
      </c>
      <c r="C283" s="728" t="s">
        <v>2922</v>
      </c>
      <c r="D283" s="728" t="s">
        <v>2105</v>
      </c>
      <c r="E283" s="728" t="s">
        <v>2923</v>
      </c>
      <c r="F283" s="732"/>
      <c r="G283" s="732"/>
      <c r="H283" s="746">
        <v>0</v>
      </c>
      <c r="I283" s="732">
        <v>1</v>
      </c>
      <c r="J283" s="732">
        <v>103.67</v>
      </c>
      <c r="K283" s="746">
        <v>1</v>
      </c>
      <c r="L283" s="732">
        <v>1</v>
      </c>
      <c r="M283" s="733">
        <v>103.67</v>
      </c>
    </row>
    <row r="284" spans="1:13" ht="14.4" customHeight="1" x14ac:dyDescent="0.3">
      <c r="A284" s="727" t="s">
        <v>2703</v>
      </c>
      <c r="B284" s="728" t="s">
        <v>2101</v>
      </c>
      <c r="C284" s="728" t="s">
        <v>2920</v>
      </c>
      <c r="D284" s="728" t="s">
        <v>2105</v>
      </c>
      <c r="E284" s="728" t="s">
        <v>2921</v>
      </c>
      <c r="F284" s="732"/>
      <c r="G284" s="732"/>
      <c r="H284" s="746"/>
      <c r="I284" s="732">
        <v>1</v>
      </c>
      <c r="J284" s="732">
        <v>0</v>
      </c>
      <c r="K284" s="746"/>
      <c r="L284" s="732">
        <v>1</v>
      </c>
      <c r="M284" s="733">
        <v>0</v>
      </c>
    </row>
    <row r="285" spans="1:13" ht="14.4" customHeight="1" x14ac:dyDescent="0.3">
      <c r="A285" s="727" t="s">
        <v>2703</v>
      </c>
      <c r="B285" s="728" t="s">
        <v>5123</v>
      </c>
      <c r="C285" s="728" t="s">
        <v>3985</v>
      </c>
      <c r="D285" s="728" t="s">
        <v>3615</v>
      </c>
      <c r="E285" s="728" t="s">
        <v>3986</v>
      </c>
      <c r="F285" s="732"/>
      <c r="G285" s="732"/>
      <c r="H285" s="746">
        <v>0</v>
      </c>
      <c r="I285" s="732">
        <v>2</v>
      </c>
      <c r="J285" s="732">
        <v>179.76999999999998</v>
      </c>
      <c r="K285" s="746">
        <v>1</v>
      </c>
      <c r="L285" s="732">
        <v>2</v>
      </c>
      <c r="M285" s="733">
        <v>179.76999999999998</v>
      </c>
    </row>
    <row r="286" spans="1:13" ht="14.4" customHeight="1" x14ac:dyDescent="0.3">
      <c r="A286" s="727" t="s">
        <v>2703</v>
      </c>
      <c r="B286" s="728" t="s">
        <v>2109</v>
      </c>
      <c r="C286" s="728" t="s">
        <v>2981</v>
      </c>
      <c r="D286" s="728" t="s">
        <v>2982</v>
      </c>
      <c r="E286" s="728" t="s">
        <v>2983</v>
      </c>
      <c r="F286" s="732"/>
      <c r="G286" s="732"/>
      <c r="H286" s="746">
        <v>0</v>
      </c>
      <c r="I286" s="732">
        <v>2</v>
      </c>
      <c r="J286" s="732">
        <v>1337.08</v>
      </c>
      <c r="K286" s="746">
        <v>1</v>
      </c>
      <c r="L286" s="732">
        <v>2</v>
      </c>
      <c r="M286" s="733">
        <v>1337.08</v>
      </c>
    </row>
    <row r="287" spans="1:13" ht="14.4" customHeight="1" x14ac:dyDescent="0.3">
      <c r="A287" s="727" t="s">
        <v>2703</v>
      </c>
      <c r="B287" s="728" t="s">
        <v>2124</v>
      </c>
      <c r="C287" s="728" t="s">
        <v>3143</v>
      </c>
      <c r="D287" s="728" t="s">
        <v>3144</v>
      </c>
      <c r="E287" s="728" t="s">
        <v>3145</v>
      </c>
      <c r="F287" s="732"/>
      <c r="G287" s="732"/>
      <c r="H287" s="746">
        <v>0</v>
      </c>
      <c r="I287" s="732">
        <v>1</v>
      </c>
      <c r="J287" s="732">
        <v>146.9</v>
      </c>
      <c r="K287" s="746">
        <v>1</v>
      </c>
      <c r="L287" s="732">
        <v>1</v>
      </c>
      <c r="M287" s="733">
        <v>146.9</v>
      </c>
    </row>
    <row r="288" spans="1:13" ht="14.4" customHeight="1" x14ac:dyDescent="0.3">
      <c r="A288" s="727" t="s">
        <v>2703</v>
      </c>
      <c r="B288" s="728" t="s">
        <v>2124</v>
      </c>
      <c r="C288" s="728" t="s">
        <v>3146</v>
      </c>
      <c r="D288" s="728" t="s">
        <v>3144</v>
      </c>
      <c r="E288" s="728" t="s">
        <v>3147</v>
      </c>
      <c r="F288" s="732"/>
      <c r="G288" s="732"/>
      <c r="H288" s="746">
        <v>0</v>
      </c>
      <c r="I288" s="732">
        <v>1</v>
      </c>
      <c r="J288" s="732">
        <v>73.45</v>
      </c>
      <c r="K288" s="746">
        <v>1</v>
      </c>
      <c r="L288" s="732">
        <v>1</v>
      </c>
      <c r="M288" s="733">
        <v>73.45</v>
      </c>
    </row>
    <row r="289" spans="1:13" ht="14.4" customHeight="1" x14ac:dyDescent="0.3">
      <c r="A289" s="727" t="s">
        <v>2703</v>
      </c>
      <c r="B289" s="728" t="s">
        <v>2129</v>
      </c>
      <c r="C289" s="728" t="s">
        <v>2130</v>
      </c>
      <c r="D289" s="728" t="s">
        <v>2131</v>
      </c>
      <c r="E289" s="728" t="s">
        <v>2132</v>
      </c>
      <c r="F289" s="732"/>
      <c r="G289" s="732"/>
      <c r="H289" s="746">
        <v>0</v>
      </c>
      <c r="I289" s="732">
        <v>2</v>
      </c>
      <c r="J289" s="732">
        <v>241.22</v>
      </c>
      <c r="K289" s="746">
        <v>1</v>
      </c>
      <c r="L289" s="732">
        <v>2</v>
      </c>
      <c r="M289" s="733">
        <v>241.22</v>
      </c>
    </row>
    <row r="290" spans="1:13" ht="14.4" customHeight="1" x14ac:dyDescent="0.3">
      <c r="A290" s="727" t="s">
        <v>2703</v>
      </c>
      <c r="B290" s="728" t="s">
        <v>2133</v>
      </c>
      <c r="C290" s="728" t="s">
        <v>2763</v>
      </c>
      <c r="D290" s="728" t="s">
        <v>895</v>
      </c>
      <c r="E290" s="728" t="s">
        <v>2137</v>
      </c>
      <c r="F290" s="732"/>
      <c r="G290" s="732"/>
      <c r="H290" s="746">
        <v>0</v>
      </c>
      <c r="I290" s="732">
        <v>5</v>
      </c>
      <c r="J290" s="732">
        <v>1840.8000000000002</v>
      </c>
      <c r="K290" s="746">
        <v>1</v>
      </c>
      <c r="L290" s="732">
        <v>5</v>
      </c>
      <c r="M290" s="733">
        <v>1840.8000000000002</v>
      </c>
    </row>
    <row r="291" spans="1:13" ht="14.4" customHeight="1" x14ac:dyDescent="0.3">
      <c r="A291" s="727" t="s">
        <v>2703</v>
      </c>
      <c r="B291" s="728" t="s">
        <v>2133</v>
      </c>
      <c r="C291" s="728" t="s">
        <v>2764</v>
      </c>
      <c r="D291" s="728" t="s">
        <v>895</v>
      </c>
      <c r="E291" s="728" t="s">
        <v>2143</v>
      </c>
      <c r="F291" s="732"/>
      <c r="G291" s="732"/>
      <c r="H291" s="746">
        <v>0</v>
      </c>
      <c r="I291" s="732">
        <v>17</v>
      </c>
      <c r="J291" s="732">
        <v>8345.130000000001</v>
      </c>
      <c r="K291" s="746">
        <v>1</v>
      </c>
      <c r="L291" s="732">
        <v>17</v>
      </c>
      <c r="M291" s="733">
        <v>8345.130000000001</v>
      </c>
    </row>
    <row r="292" spans="1:13" ht="14.4" customHeight="1" x14ac:dyDescent="0.3">
      <c r="A292" s="727" t="s">
        <v>2703</v>
      </c>
      <c r="B292" s="728" t="s">
        <v>2133</v>
      </c>
      <c r="C292" s="728" t="s">
        <v>4679</v>
      </c>
      <c r="D292" s="728" t="s">
        <v>895</v>
      </c>
      <c r="E292" s="728" t="s">
        <v>4680</v>
      </c>
      <c r="F292" s="732"/>
      <c r="G292" s="732"/>
      <c r="H292" s="746">
        <v>0</v>
      </c>
      <c r="I292" s="732">
        <v>2</v>
      </c>
      <c r="J292" s="732">
        <v>294.52</v>
      </c>
      <c r="K292" s="746">
        <v>1</v>
      </c>
      <c r="L292" s="732">
        <v>2</v>
      </c>
      <c r="M292" s="733">
        <v>294.52</v>
      </c>
    </row>
    <row r="293" spans="1:13" ht="14.4" customHeight="1" x14ac:dyDescent="0.3">
      <c r="A293" s="727" t="s">
        <v>2703</v>
      </c>
      <c r="B293" s="728" t="s">
        <v>2133</v>
      </c>
      <c r="C293" s="728" t="s">
        <v>2765</v>
      </c>
      <c r="D293" s="728" t="s">
        <v>895</v>
      </c>
      <c r="E293" s="728" t="s">
        <v>2139</v>
      </c>
      <c r="F293" s="732"/>
      <c r="G293" s="732"/>
      <c r="H293" s="746">
        <v>0</v>
      </c>
      <c r="I293" s="732">
        <v>13</v>
      </c>
      <c r="J293" s="732">
        <v>9572.2900000000009</v>
      </c>
      <c r="K293" s="746">
        <v>1</v>
      </c>
      <c r="L293" s="732">
        <v>13</v>
      </c>
      <c r="M293" s="733">
        <v>9572.2900000000009</v>
      </c>
    </row>
    <row r="294" spans="1:13" ht="14.4" customHeight="1" x14ac:dyDescent="0.3">
      <c r="A294" s="727" t="s">
        <v>2703</v>
      </c>
      <c r="B294" s="728" t="s">
        <v>2133</v>
      </c>
      <c r="C294" s="728" t="s">
        <v>2144</v>
      </c>
      <c r="D294" s="728" t="s">
        <v>895</v>
      </c>
      <c r="E294" s="728" t="s">
        <v>2145</v>
      </c>
      <c r="F294" s="732"/>
      <c r="G294" s="732"/>
      <c r="H294" s="746">
        <v>0</v>
      </c>
      <c r="I294" s="732">
        <v>4</v>
      </c>
      <c r="J294" s="732">
        <v>3694.96</v>
      </c>
      <c r="K294" s="746">
        <v>1</v>
      </c>
      <c r="L294" s="732">
        <v>4</v>
      </c>
      <c r="M294" s="733">
        <v>3694.96</v>
      </c>
    </row>
    <row r="295" spans="1:13" ht="14.4" customHeight="1" x14ac:dyDescent="0.3">
      <c r="A295" s="727" t="s">
        <v>2703</v>
      </c>
      <c r="B295" s="728" t="s">
        <v>2133</v>
      </c>
      <c r="C295" s="728" t="s">
        <v>2910</v>
      </c>
      <c r="D295" s="728" t="s">
        <v>901</v>
      </c>
      <c r="E295" s="728" t="s">
        <v>2135</v>
      </c>
      <c r="F295" s="732"/>
      <c r="G295" s="732"/>
      <c r="H295" s="746">
        <v>0</v>
      </c>
      <c r="I295" s="732">
        <v>2</v>
      </c>
      <c r="J295" s="732">
        <v>2771.24</v>
      </c>
      <c r="K295" s="746">
        <v>1</v>
      </c>
      <c r="L295" s="732">
        <v>2</v>
      </c>
      <c r="M295" s="733">
        <v>2771.24</v>
      </c>
    </row>
    <row r="296" spans="1:13" ht="14.4" customHeight="1" x14ac:dyDescent="0.3">
      <c r="A296" s="727" t="s">
        <v>2703</v>
      </c>
      <c r="B296" s="728" t="s">
        <v>2133</v>
      </c>
      <c r="C296" s="728" t="s">
        <v>2479</v>
      </c>
      <c r="D296" s="728" t="s">
        <v>901</v>
      </c>
      <c r="E296" s="728" t="s">
        <v>2480</v>
      </c>
      <c r="F296" s="732"/>
      <c r="G296" s="732"/>
      <c r="H296" s="746">
        <v>0</v>
      </c>
      <c r="I296" s="732">
        <v>3</v>
      </c>
      <c r="J296" s="732">
        <v>5542.47</v>
      </c>
      <c r="K296" s="746">
        <v>1</v>
      </c>
      <c r="L296" s="732">
        <v>3</v>
      </c>
      <c r="M296" s="733">
        <v>5542.47</v>
      </c>
    </row>
    <row r="297" spans="1:13" ht="14.4" customHeight="1" x14ac:dyDescent="0.3">
      <c r="A297" s="727" t="s">
        <v>2703</v>
      </c>
      <c r="B297" s="728" t="s">
        <v>2133</v>
      </c>
      <c r="C297" s="728" t="s">
        <v>3151</v>
      </c>
      <c r="D297" s="728" t="s">
        <v>901</v>
      </c>
      <c r="E297" s="728" t="s">
        <v>3152</v>
      </c>
      <c r="F297" s="732"/>
      <c r="G297" s="732"/>
      <c r="H297" s="746">
        <v>0</v>
      </c>
      <c r="I297" s="732">
        <v>1</v>
      </c>
      <c r="J297" s="732">
        <v>2309.36</v>
      </c>
      <c r="K297" s="746">
        <v>1</v>
      </c>
      <c r="L297" s="732">
        <v>1</v>
      </c>
      <c r="M297" s="733">
        <v>2309.36</v>
      </c>
    </row>
    <row r="298" spans="1:13" ht="14.4" customHeight="1" x14ac:dyDescent="0.3">
      <c r="A298" s="727" t="s">
        <v>2703</v>
      </c>
      <c r="B298" s="728" t="s">
        <v>2133</v>
      </c>
      <c r="C298" s="728" t="s">
        <v>2142</v>
      </c>
      <c r="D298" s="728" t="s">
        <v>895</v>
      </c>
      <c r="E298" s="728" t="s">
        <v>2143</v>
      </c>
      <c r="F298" s="732"/>
      <c r="G298" s="732"/>
      <c r="H298" s="746">
        <v>0</v>
      </c>
      <c r="I298" s="732">
        <v>3</v>
      </c>
      <c r="J298" s="732">
        <v>1472.67</v>
      </c>
      <c r="K298" s="746">
        <v>1</v>
      </c>
      <c r="L298" s="732">
        <v>3</v>
      </c>
      <c r="M298" s="733">
        <v>1472.67</v>
      </c>
    </row>
    <row r="299" spans="1:13" ht="14.4" customHeight="1" x14ac:dyDescent="0.3">
      <c r="A299" s="727" t="s">
        <v>2703</v>
      </c>
      <c r="B299" s="728" t="s">
        <v>2146</v>
      </c>
      <c r="C299" s="728" t="s">
        <v>3136</v>
      </c>
      <c r="D299" s="728" t="s">
        <v>2148</v>
      </c>
      <c r="E299" s="728" t="s">
        <v>3137</v>
      </c>
      <c r="F299" s="732"/>
      <c r="G299" s="732"/>
      <c r="H299" s="746">
        <v>0</v>
      </c>
      <c r="I299" s="732">
        <v>1</v>
      </c>
      <c r="J299" s="732">
        <v>186.87</v>
      </c>
      <c r="K299" s="746">
        <v>1</v>
      </c>
      <c r="L299" s="732">
        <v>1</v>
      </c>
      <c r="M299" s="733">
        <v>186.87</v>
      </c>
    </row>
    <row r="300" spans="1:13" ht="14.4" customHeight="1" x14ac:dyDescent="0.3">
      <c r="A300" s="727" t="s">
        <v>2703</v>
      </c>
      <c r="B300" s="728" t="s">
        <v>2490</v>
      </c>
      <c r="C300" s="728" t="s">
        <v>2492</v>
      </c>
      <c r="D300" s="728" t="s">
        <v>1753</v>
      </c>
      <c r="E300" s="728" t="s">
        <v>2187</v>
      </c>
      <c r="F300" s="732"/>
      <c r="G300" s="732"/>
      <c r="H300" s="746">
        <v>0</v>
      </c>
      <c r="I300" s="732">
        <v>1</v>
      </c>
      <c r="J300" s="732">
        <v>70.23</v>
      </c>
      <c r="K300" s="746">
        <v>1</v>
      </c>
      <c r="L300" s="732">
        <v>1</v>
      </c>
      <c r="M300" s="733">
        <v>70.23</v>
      </c>
    </row>
    <row r="301" spans="1:13" ht="14.4" customHeight="1" x14ac:dyDescent="0.3">
      <c r="A301" s="727" t="s">
        <v>2703</v>
      </c>
      <c r="B301" s="728" t="s">
        <v>2161</v>
      </c>
      <c r="C301" s="728" t="s">
        <v>2162</v>
      </c>
      <c r="D301" s="728" t="s">
        <v>1167</v>
      </c>
      <c r="E301" s="728" t="s">
        <v>2163</v>
      </c>
      <c r="F301" s="732"/>
      <c r="G301" s="732"/>
      <c r="H301" s="746">
        <v>0</v>
      </c>
      <c r="I301" s="732">
        <v>2</v>
      </c>
      <c r="J301" s="732">
        <v>96.54</v>
      </c>
      <c r="K301" s="746">
        <v>1</v>
      </c>
      <c r="L301" s="732">
        <v>2</v>
      </c>
      <c r="M301" s="733">
        <v>96.54</v>
      </c>
    </row>
    <row r="302" spans="1:13" ht="14.4" customHeight="1" x14ac:dyDescent="0.3">
      <c r="A302" s="727" t="s">
        <v>2703</v>
      </c>
      <c r="B302" s="728" t="s">
        <v>2182</v>
      </c>
      <c r="C302" s="728" t="s">
        <v>2183</v>
      </c>
      <c r="D302" s="728" t="s">
        <v>2184</v>
      </c>
      <c r="E302" s="728" t="s">
        <v>2185</v>
      </c>
      <c r="F302" s="732"/>
      <c r="G302" s="732"/>
      <c r="H302" s="746">
        <v>0</v>
      </c>
      <c r="I302" s="732">
        <v>1</v>
      </c>
      <c r="J302" s="732">
        <v>278.64</v>
      </c>
      <c r="K302" s="746">
        <v>1</v>
      </c>
      <c r="L302" s="732">
        <v>1</v>
      </c>
      <c r="M302" s="733">
        <v>278.64</v>
      </c>
    </row>
    <row r="303" spans="1:13" ht="14.4" customHeight="1" x14ac:dyDescent="0.3">
      <c r="A303" s="727" t="s">
        <v>2703</v>
      </c>
      <c r="B303" s="728" t="s">
        <v>2182</v>
      </c>
      <c r="C303" s="728" t="s">
        <v>2188</v>
      </c>
      <c r="D303" s="728" t="s">
        <v>2184</v>
      </c>
      <c r="E303" s="728" t="s">
        <v>2189</v>
      </c>
      <c r="F303" s="732"/>
      <c r="G303" s="732"/>
      <c r="H303" s="746">
        <v>0</v>
      </c>
      <c r="I303" s="732">
        <v>1</v>
      </c>
      <c r="J303" s="732">
        <v>117.73</v>
      </c>
      <c r="K303" s="746">
        <v>1</v>
      </c>
      <c r="L303" s="732">
        <v>1</v>
      </c>
      <c r="M303" s="733">
        <v>117.73</v>
      </c>
    </row>
    <row r="304" spans="1:13" ht="14.4" customHeight="1" x14ac:dyDescent="0.3">
      <c r="A304" s="727" t="s">
        <v>2703</v>
      </c>
      <c r="B304" s="728" t="s">
        <v>2205</v>
      </c>
      <c r="C304" s="728" t="s">
        <v>2206</v>
      </c>
      <c r="D304" s="728" t="s">
        <v>2207</v>
      </c>
      <c r="E304" s="728" t="s">
        <v>2208</v>
      </c>
      <c r="F304" s="732"/>
      <c r="G304" s="732"/>
      <c r="H304" s="746">
        <v>0</v>
      </c>
      <c r="I304" s="732">
        <v>1</v>
      </c>
      <c r="J304" s="732">
        <v>88.51</v>
      </c>
      <c r="K304" s="746">
        <v>1</v>
      </c>
      <c r="L304" s="732">
        <v>1</v>
      </c>
      <c r="M304" s="733">
        <v>88.51</v>
      </c>
    </row>
    <row r="305" spans="1:13" ht="14.4" customHeight="1" x14ac:dyDescent="0.3">
      <c r="A305" s="727" t="s">
        <v>2703</v>
      </c>
      <c r="B305" s="728" t="s">
        <v>2215</v>
      </c>
      <c r="C305" s="728" t="s">
        <v>2218</v>
      </c>
      <c r="D305" s="728" t="s">
        <v>662</v>
      </c>
      <c r="E305" s="728" t="s">
        <v>2219</v>
      </c>
      <c r="F305" s="732"/>
      <c r="G305" s="732"/>
      <c r="H305" s="746">
        <v>0</v>
      </c>
      <c r="I305" s="732">
        <v>6</v>
      </c>
      <c r="J305" s="732">
        <v>926.16000000000008</v>
      </c>
      <c r="K305" s="746">
        <v>1</v>
      </c>
      <c r="L305" s="732">
        <v>6</v>
      </c>
      <c r="M305" s="733">
        <v>926.16000000000008</v>
      </c>
    </row>
    <row r="306" spans="1:13" ht="14.4" customHeight="1" x14ac:dyDescent="0.3">
      <c r="A306" s="727" t="s">
        <v>2703</v>
      </c>
      <c r="B306" s="728" t="s">
        <v>2229</v>
      </c>
      <c r="C306" s="728" t="s">
        <v>3134</v>
      </c>
      <c r="D306" s="728" t="s">
        <v>2748</v>
      </c>
      <c r="E306" s="728" t="s">
        <v>2232</v>
      </c>
      <c r="F306" s="732"/>
      <c r="G306" s="732"/>
      <c r="H306" s="746">
        <v>0</v>
      </c>
      <c r="I306" s="732">
        <v>1</v>
      </c>
      <c r="J306" s="732">
        <v>170.52</v>
      </c>
      <c r="K306" s="746">
        <v>1</v>
      </c>
      <c r="L306" s="732">
        <v>1</v>
      </c>
      <c r="M306" s="733">
        <v>170.52</v>
      </c>
    </row>
    <row r="307" spans="1:13" ht="14.4" customHeight="1" x14ac:dyDescent="0.3">
      <c r="A307" s="727" t="s">
        <v>2703</v>
      </c>
      <c r="B307" s="728" t="s">
        <v>2240</v>
      </c>
      <c r="C307" s="728" t="s">
        <v>3857</v>
      </c>
      <c r="D307" s="728" t="s">
        <v>2242</v>
      </c>
      <c r="E307" s="728" t="s">
        <v>3858</v>
      </c>
      <c r="F307" s="732"/>
      <c r="G307" s="732"/>
      <c r="H307" s="746">
        <v>0</v>
      </c>
      <c r="I307" s="732">
        <v>1</v>
      </c>
      <c r="J307" s="732">
        <v>141.09</v>
      </c>
      <c r="K307" s="746">
        <v>1</v>
      </c>
      <c r="L307" s="732">
        <v>1</v>
      </c>
      <c r="M307" s="733">
        <v>141.09</v>
      </c>
    </row>
    <row r="308" spans="1:13" ht="14.4" customHeight="1" x14ac:dyDescent="0.3">
      <c r="A308" s="727" t="s">
        <v>2703</v>
      </c>
      <c r="B308" s="728" t="s">
        <v>2256</v>
      </c>
      <c r="C308" s="728" t="s">
        <v>5047</v>
      </c>
      <c r="D308" s="728" t="s">
        <v>2261</v>
      </c>
      <c r="E308" s="728" t="s">
        <v>5048</v>
      </c>
      <c r="F308" s="732"/>
      <c r="G308" s="732"/>
      <c r="H308" s="746">
        <v>0</v>
      </c>
      <c r="I308" s="732">
        <v>1</v>
      </c>
      <c r="J308" s="732">
        <v>173.12</v>
      </c>
      <c r="K308" s="746">
        <v>1</v>
      </c>
      <c r="L308" s="732">
        <v>1</v>
      </c>
      <c r="M308" s="733">
        <v>173.12</v>
      </c>
    </row>
    <row r="309" spans="1:13" ht="14.4" customHeight="1" x14ac:dyDescent="0.3">
      <c r="A309" s="727" t="s">
        <v>2703</v>
      </c>
      <c r="B309" s="728" t="s">
        <v>2256</v>
      </c>
      <c r="C309" s="728" t="s">
        <v>2996</v>
      </c>
      <c r="D309" s="728" t="s">
        <v>2997</v>
      </c>
      <c r="E309" s="728" t="s">
        <v>2967</v>
      </c>
      <c r="F309" s="732">
        <v>1</v>
      </c>
      <c r="G309" s="732">
        <v>846.47</v>
      </c>
      <c r="H309" s="746">
        <v>1</v>
      </c>
      <c r="I309" s="732"/>
      <c r="J309" s="732"/>
      <c r="K309" s="746">
        <v>0</v>
      </c>
      <c r="L309" s="732">
        <v>1</v>
      </c>
      <c r="M309" s="733">
        <v>846.47</v>
      </c>
    </row>
    <row r="310" spans="1:13" ht="14.4" customHeight="1" x14ac:dyDescent="0.3">
      <c r="A310" s="727" t="s">
        <v>2703</v>
      </c>
      <c r="B310" s="728" t="s">
        <v>2256</v>
      </c>
      <c r="C310" s="728" t="s">
        <v>2260</v>
      </c>
      <c r="D310" s="728" t="s">
        <v>2261</v>
      </c>
      <c r="E310" s="728" t="s">
        <v>2262</v>
      </c>
      <c r="F310" s="732"/>
      <c r="G310" s="732"/>
      <c r="H310" s="746">
        <v>0</v>
      </c>
      <c r="I310" s="732">
        <v>14</v>
      </c>
      <c r="J310" s="732">
        <v>42860</v>
      </c>
      <c r="K310" s="746">
        <v>1</v>
      </c>
      <c r="L310" s="732">
        <v>14</v>
      </c>
      <c r="M310" s="733">
        <v>42860</v>
      </c>
    </row>
    <row r="311" spans="1:13" ht="14.4" customHeight="1" x14ac:dyDescent="0.3">
      <c r="A311" s="727" t="s">
        <v>2703</v>
      </c>
      <c r="B311" s="728" t="s">
        <v>2256</v>
      </c>
      <c r="C311" s="728" t="s">
        <v>2883</v>
      </c>
      <c r="D311" s="728" t="s">
        <v>2261</v>
      </c>
      <c r="E311" s="728" t="s">
        <v>2884</v>
      </c>
      <c r="F311" s="732"/>
      <c r="G311" s="732"/>
      <c r="H311" s="746">
        <v>0</v>
      </c>
      <c r="I311" s="732">
        <v>2</v>
      </c>
      <c r="J311" s="732">
        <v>1050.3399999999999</v>
      </c>
      <c r="K311" s="746">
        <v>1</v>
      </c>
      <c r="L311" s="732">
        <v>2</v>
      </c>
      <c r="M311" s="733">
        <v>1050.3399999999999</v>
      </c>
    </row>
    <row r="312" spans="1:13" ht="14.4" customHeight="1" x14ac:dyDescent="0.3">
      <c r="A312" s="727" t="s">
        <v>2703</v>
      </c>
      <c r="B312" s="728" t="s">
        <v>2299</v>
      </c>
      <c r="C312" s="728" t="s">
        <v>2300</v>
      </c>
      <c r="D312" s="728" t="s">
        <v>1102</v>
      </c>
      <c r="E312" s="728" t="s">
        <v>2301</v>
      </c>
      <c r="F312" s="732">
        <v>9</v>
      </c>
      <c r="G312" s="732">
        <v>587.52</v>
      </c>
      <c r="H312" s="746">
        <v>1</v>
      </c>
      <c r="I312" s="732"/>
      <c r="J312" s="732"/>
      <c r="K312" s="746">
        <v>0</v>
      </c>
      <c r="L312" s="732">
        <v>9</v>
      </c>
      <c r="M312" s="733">
        <v>587.52</v>
      </c>
    </row>
    <row r="313" spans="1:13" ht="14.4" customHeight="1" x14ac:dyDescent="0.3">
      <c r="A313" s="727" t="s">
        <v>2703</v>
      </c>
      <c r="B313" s="728" t="s">
        <v>2299</v>
      </c>
      <c r="C313" s="728" t="s">
        <v>2880</v>
      </c>
      <c r="D313" s="728" t="s">
        <v>1102</v>
      </c>
      <c r="E313" s="728" t="s">
        <v>2881</v>
      </c>
      <c r="F313" s="732">
        <v>1</v>
      </c>
      <c r="G313" s="732">
        <v>0</v>
      </c>
      <c r="H313" s="746"/>
      <c r="I313" s="732"/>
      <c r="J313" s="732"/>
      <c r="K313" s="746"/>
      <c r="L313" s="732">
        <v>1</v>
      </c>
      <c r="M313" s="733">
        <v>0</v>
      </c>
    </row>
    <row r="314" spans="1:13" ht="14.4" customHeight="1" x14ac:dyDescent="0.3">
      <c r="A314" s="727" t="s">
        <v>2703</v>
      </c>
      <c r="B314" s="728" t="s">
        <v>2299</v>
      </c>
      <c r="C314" s="728" t="s">
        <v>2302</v>
      </c>
      <c r="D314" s="728" t="s">
        <v>1100</v>
      </c>
      <c r="E314" s="728" t="s">
        <v>2303</v>
      </c>
      <c r="F314" s="732">
        <v>1</v>
      </c>
      <c r="G314" s="732">
        <v>36.270000000000003</v>
      </c>
      <c r="H314" s="746">
        <v>1</v>
      </c>
      <c r="I314" s="732"/>
      <c r="J314" s="732"/>
      <c r="K314" s="746">
        <v>0</v>
      </c>
      <c r="L314" s="732">
        <v>1</v>
      </c>
      <c r="M314" s="733">
        <v>36.270000000000003</v>
      </c>
    </row>
    <row r="315" spans="1:13" ht="14.4" customHeight="1" x14ac:dyDescent="0.3">
      <c r="A315" s="727" t="s">
        <v>2703</v>
      </c>
      <c r="B315" s="728" t="s">
        <v>2299</v>
      </c>
      <c r="C315" s="728" t="s">
        <v>2738</v>
      </c>
      <c r="D315" s="728" t="s">
        <v>1102</v>
      </c>
      <c r="E315" s="728" t="s">
        <v>2739</v>
      </c>
      <c r="F315" s="732">
        <v>1</v>
      </c>
      <c r="G315" s="732">
        <v>121.75</v>
      </c>
      <c r="H315" s="746">
        <v>1</v>
      </c>
      <c r="I315" s="732"/>
      <c r="J315" s="732"/>
      <c r="K315" s="746">
        <v>0</v>
      </c>
      <c r="L315" s="732">
        <v>1</v>
      </c>
      <c r="M315" s="733">
        <v>121.75</v>
      </c>
    </row>
    <row r="316" spans="1:13" ht="14.4" customHeight="1" x14ac:dyDescent="0.3">
      <c r="A316" s="727" t="s">
        <v>2703</v>
      </c>
      <c r="B316" s="728" t="s">
        <v>2299</v>
      </c>
      <c r="C316" s="728" t="s">
        <v>2740</v>
      </c>
      <c r="D316" s="728" t="s">
        <v>2741</v>
      </c>
      <c r="E316" s="728" t="s">
        <v>2301</v>
      </c>
      <c r="F316" s="732"/>
      <c r="G316" s="732"/>
      <c r="H316" s="746">
        <v>0</v>
      </c>
      <c r="I316" s="732">
        <v>5</v>
      </c>
      <c r="J316" s="732">
        <v>202.89999999999998</v>
      </c>
      <c r="K316" s="746">
        <v>1</v>
      </c>
      <c r="L316" s="732">
        <v>5</v>
      </c>
      <c r="M316" s="733">
        <v>202.89999999999998</v>
      </c>
    </row>
    <row r="317" spans="1:13" ht="14.4" customHeight="1" x14ac:dyDescent="0.3">
      <c r="A317" s="727" t="s">
        <v>2703</v>
      </c>
      <c r="B317" s="728" t="s">
        <v>2325</v>
      </c>
      <c r="C317" s="728" t="s">
        <v>2326</v>
      </c>
      <c r="D317" s="728" t="s">
        <v>2327</v>
      </c>
      <c r="E317" s="728" t="s">
        <v>2328</v>
      </c>
      <c r="F317" s="732"/>
      <c r="G317" s="732"/>
      <c r="H317" s="746"/>
      <c r="I317" s="732">
        <v>2</v>
      </c>
      <c r="J317" s="732">
        <v>0</v>
      </c>
      <c r="K317" s="746"/>
      <c r="L317" s="732">
        <v>2</v>
      </c>
      <c r="M317" s="733">
        <v>0</v>
      </c>
    </row>
    <row r="318" spans="1:13" ht="14.4" customHeight="1" x14ac:dyDescent="0.3">
      <c r="A318" s="727" t="s">
        <v>2703</v>
      </c>
      <c r="B318" s="728" t="s">
        <v>2336</v>
      </c>
      <c r="C318" s="728" t="s">
        <v>2831</v>
      </c>
      <c r="D318" s="728" t="s">
        <v>2340</v>
      </c>
      <c r="E318" s="728" t="s">
        <v>2832</v>
      </c>
      <c r="F318" s="732"/>
      <c r="G318" s="732"/>
      <c r="H318" s="746">
        <v>0</v>
      </c>
      <c r="I318" s="732">
        <v>1</v>
      </c>
      <c r="J318" s="732">
        <v>366.31</v>
      </c>
      <c r="K318" s="746">
        <v>1</v>
      </c>
      <c r="L318" s="732">
        <v>1</v>
      </c>
      <c r="M318" s="733">
        <v>366.31</v>
      </c>
    </row>
    <row r="319" spans="1:13" ht="14.4" customHeight="1" x14ac:dyDescent="0.3">
      <c r="A319" s="727" t="s">
        <v>2703</v>
      </c>
      <c r="B319" s="728" t="s">
        <v>2365</v>
      </c>
      <c r="C319" s="728" t="s">
        <v>2801</v>
      </c>
      <c r="D319" s="728" t="s">
        <v>761</v>
      </c>
      <c r="E319" s="728" t="s">
        <v>2547</v>
      </c>
      <c r="F319" s="732"/>
      <c r="G319" s="732"/>
      <c r="H319" s="746">
        <v>0</v>
      </c>
      <c r="I319" s="732">
        <v>3</v>
      </c>
      <c r="J319" s="732">
        <v>510.96</v>
      </c>
      <c r="K319" s="746">
        <v>1</v>
      </c>
      <c r="L319" s="732">
        <v>3</v>
      </c>
      <c r="M319" s="733">
        <v>510.96</v>
      </c>
    </row>
    <row r="320" spans="1:13" ht="14.4" customHeight="1" x14ac:dyDescent="0.3">
      <c r="A320" s="727" t="s">
        <v>2703</v>
      </c>
      <c r="B320" s="728" t="s">
        <v>2365</v>
      </c>
      <c r="C320" s="728" t="s">
        <v>2546</v>
      </c>
      <c r="D320" s="728" t="s">
        <v>761</v>
      </c>
      <c r="E320" s="728" t="s">
        <v>2547</v>
      </c>
      <c r="F320" s="732"/>
      <c r="G320" s="732"/>
      <c r="H320" s="746">
        <v>0</v>
      </c>
      <c r="I320" s="732">
        <v>1</v>
      </c>
      <c r="J320" s="732">
        <v>170.32</v>
      </c>
      <c r="K320" s="746">
        <v>1</v>
      </c>
      <c r="L320" s="732">
        <v>1</v>
      </c>
      <c r="M320" s="733">
        <v>170.32</v>
      </c>
    </row>
    <row r="321" spans="1:13" ht="14.4" customHeight="1" x14ac:dyDescent="0.3">
      <c r="A321" s="727" t="s">
        <v>2703</v>
      </c>
      <c r="B321" s="728" t="s">
        <v>2370</v>
      </c>
      <c r="C321" s="728" t="s">
        <v>2374</v>
      </c>
      <c r="D321" s="728" t="s">
        <v>2375</v>
      </c>
      <c r="E321" s="728" t="s">
        <v>2376</v>
      </c>
      <c r="F321" s="732"/>
      <c r="G321" s="732"/>
      <c r="H321" s="746">
        <v>0</v>
      </c>
      <c r="I321" s="732">
        <v>1</v>
      </c>
      <c r="J321" s="732">
        <v>122.96</v>
      </c>
      <c r="K321" s="746">
        <v>1</v>
      </c>
      <c r="L321" s="732">
        <v>1</v>
      </c>
      <c r="M321" s="733">
        <v>122.96</v>
      </c>
    </row>
    <row r="322" spans="1:13" ht="14.4" customHeight="1" x14ac:dyDescent="0.3">
      <c r="A322" s="727" t="s">
        <v>2703</v>
      </c>
      <c r="B322" s="728" t="s">
        <v>2402</v>
      </c>
      <c r="C322" s="728" t="s">
        <v>3934</v>
      </c>
      <c r="D322" s="728" t="s">
        <v>1315</v>
      </c>
      <c r="E322" s="728" t="s">
        <v>3935</v>
      </c>
      <c r="F322" s="732"/>
      <c r="G322" s="732"/>
      <c r="H322" s="746"/>
      <c r="I322" s="732">
        <v>2</v>
      </c>
      <c r="J322" s="732">
        <v>0</v>
      </c>
      <c r="K322" s="746"/>
      <c r="L322" s="732">
        <v>2</v>
      </c>
      <c r="M322" s="733">
        <v>0</v>
      </c>
    </row>
    <row r="323" spans="1:13" ht="14.4" customHeight="1" x14ac:dyDescent="0.3">
      <c r="A323" s="727" t="s">
        <v>2703</v>
      </c>
      <c r="B323" s="728" t="s">
        <v>2441</v>
      </c>
      <c r="C323" s="728" t="s">
        <v>2442</v>
      </c>
      <c r="D323" s="728" t="s">
        <v>2443</v>
      </c>
      <c r="E323" s="728" t="s">
        <v>2444</v>
      </c>
      <c r="F323" s="732"/>
      <c r="G323" s="732"/>
      <c r="H323" s="746">
        <v>0</v>
      </c>
      <c r="I323" s="732">
        <v>3</v>
      </c>
      <c r="J323" s="732">
        <v>30975.840000000004</v>
      </c>
      <c r="K323" s="746">
        <v>1</v>
      </c>
      <c r="L323" s="732">
        <v>3</v>
      </c>
      <c r="M323" s="733">
        <v>30975.840000000004</v>
      </c>
    </row>
    <row r="324" spans="1:13" ht="14.4" customHeight="1" x14ac:dyDescent="0.3">
      <c r="A324" s="727" t="s">
        <v>2704</v>
      </c>
      <c r="B324" s="728" t="s">
        <v>2101</v>
      </c>
      <c r="C324" s="728" t="s">
        <v>2840</v>
      </c>
      <c r="D324" s="728" t="s">
        <v>2105</v>
      </c>
      <c r="E324" s="728" t="s">
        <v>2108</v>
      </c>
      <c r="F324" s="732"/>
      <c r="G324" s="732"/>
      <c r="H324" s="746">
        <v>0</v>
      </c>
      <c r="I324" s="732">
        <v>4</v>
      </c>
      <c r="J324" s="732">
        <v>642.04000000000008</v>
      </c>
      <c r="K324" s="746">
        <v>1</v>
      </c>
      <c r="L324" s="732">
        <v>4</v>
      </c>
      <c r="M324" s="733">
        <v>642.04000000000008</v>
      </c>
    </row>
    <row r="325" spans="1:13" ht="14.4" customHeight="1" x14ac:dyDescent="0.3">
      <c r="A325" s="727" t="s">
        <v>2704</v>
      </c>
      <c r="B325" s="728" t="s">
        <v>2101</v>
      </c>
      <c r="C325" s="728" t="s">
        <v>2772</v>
      </c>
      <c r="D325" s="728" t="s">
        <v>2105</v>
      </c>
      <c r="E325" s="728" t="s">
        <v>2106</v>
      </c>
      <c r="F325" s="732"/>
      <c r="G325" s="732"/>
      <c r="H325" s="746">
        <v>0</v>
      </c>
      <c r="I325" s="732">
        <v>2</v>
      </c>
      <c r="J325" s="732">
        <v>89.89</v>
      </c>
      <c r="K325" s="746">
        <v>1</v>
      </c>
      <c r="L325" s="732">
        <v>2</v>
      </c>
      <c r="M325" s="733">
        <v>89.89</v>
      </c>
    </row>
    <row r="326" spans="1:13" ht="14.4" customHeight="1" x14ac:dyDescent="0.3">
      <c r="A326" s="727" t="s">
        <v>2704</v>
      </c>
      <c r="B326" s="728" t="s">
        <v>2101</v>
      </c>
      <c r="C326" s="728" t="s">
        <v>2922</v>
      </c>
      <c r="D326" s="728" t="s">
        <v>2105</v>
      </c>
      <c r="E326" s="728" t="s">
        <v>2923</v>
      </c>
      <c r="F326" s="732"/>
      <c r="G326" s="732"/>
      <c r="H326" s="746">
        <v>0</v>
      </c>
      <c r="I326" s="732">
        <v>1</v>
      </c>
      <c r="J326" s="732">
        <v>301.2</v>
      </c>
      <c r="K326" s="746">
        <v>1</v>
      </c>
      <c r="L326" s="732">
        <v>1</v>
      </c>
      <c r="M326" s="733">
        <v>301.2</v>
      </c>
    </row>
    <row r="327" spans="1:13" ht="14.4" customHeight="1" x14ac:dyDescent="0.3">
      <c r="A327" s="727" t="s">
        <v>2704</v>
      </c>
      <c r="B327" s="728" t="s">
        <v>2101</v>
      </c>
      <c r="C327" s="728" t="s">
        <v>3236</v>
      </c>
      <c r="D327" s="728" t="s">
        <v>2105</v>
      </c>
      <c r="E327" s="728" t="s">
        <v>2842</v>
      </c>
      <c r="F327" s="732"/>
      <c r="G327" s="732"/>
      <c r="H327" s="746">
        <v>0</v>
      </c>
      <c r="I327" s="732">
        <v>1</v>
      </c>
      <c r="J327" s="732">
        <v>102.93</v>
      </c>
      <c r="K327" s="746">
        <v>1</v>
      </c>
      <c r="L327" s="732">
        <v>1</v>
      </c>
      <c r="M327" s="733">
        <v>102.93</v>
      </c>
    </row>
    <row r="328" spans="1:13" ht="14.4" customHeight="1" x14ac:dyDescent="0.3">
      <c r="A328" s="727" t="s">
        <v>2704</v>
      </c>
      <c r="B328" s="728" t="s">
        <v>2109</v>
      </c>
      <c r="C328" s="728" t="s">
        <v>2981</v>
      </c>
      <c r="D328" s="728" t="s">
        <v>2982</v>
      </c>
      <c r="E328" s="728" t="s">
        <v>2983</v>
      </c>
      <c r="F328" s="732"/>
      <c r="G328" s="732"/>
      <c r="H328" s="746">
        <v>0</v>
      </c>
      <c r="I328" s="732">
        <v>9</v>
      </c>
      <c r="J328" s="732">
        <v>6016.86</v>
      </c>
      <c r="K328" s="746">
        <v>1</v>
      </c>
      <c r="L328" s="732">
        <v>9</v>
      </c>
      <c r="M328" s="733">
        <v>6016.86</v>
      </c>
    </row>
    <row r="329" spans="1:13" ht="14.4" customHeight="1" x14ac:dyDescent="0.3">
      <c r="A329" s="727" t="s">
        <v>2704</v>
      </c>
      <c r="B329" s="728" t="s">
        <v>2129</v>
      </c>
      <c r="C329" s="728" t="s">
        <v>2130</v>
      </c>
      <c r="D329" s="728" t="s">
        <v>2131</v>
      </c>
      <c r="E329" s="728" t="s">
        <v>2132</v>
      </c>
      <c r="F329" s="732"/>
      <c r="G329" s="732"/>
      <c r="H329" s="746">
        <v>0</v>
      </c>
      <c r="I329" s="732">
        <v>2</v>
      </c>
      <c r="J329" s="732">
        <v>241.22</v>
      </c>
      <c r="K329" s="746">
        <v>1</v>
      </c>
      <c r="L329" s="732">
        <v>2</v>
      </c>
      <c r="M329" s="733">
        <v>241.22</v>
      </c>
    </row>
    <row r="330" spans="1:13" ht="14.4" customHeight="1" x14ac:dyDescent="0.3">
      <c r="A330" s="727" t="s">
        <v>2704</v>
      </c>
      <c r="B330" s="728" t="s">
        <v>2129</v>
      </c>
      <c r="C330" s="728" t="s">
        <v>3410</v>
      </c>
      <c r="D330" s="728" t="s">
        <v>2131</v>
      </c>
      <c r="E330" s="728" t="s">
        <v>3411</v>
      </c>
      <c r="F330" s="732"/>
      <c r="G330" s="732"/>
      <c r="H330" s="746">
        <v>0</v>
      </c>
      <c r="I330" s="732">
        <v>1</v>
      </c>
      <c r="J330" s="732">
        <v>184.74</v>
      </c>
      <c r="K330" s="746">
        <v>1</v>
      </c>
      <c r="L330" s="732">
        <v>1</v>
      </c>
      <c r="M330" s="733">
        <v>184.74</v>
      </c>
    </row>
    <row r="331" spans="1:13" ht="14.4" customHeight="1" x14ac:dyDescent="0.3">
      <c r="A331" s="727" t="s">
        <v>2704</v>
      </c>
      <c r="B331" s="728" t="s">
        <v>2133</v>
      </c>
      <c r="C331" s="728" t="s">
        <v>2763</v>
      </c>
      <c r="D331" s="728" t="s">
        <v>895</v>
      </c>
      <c r="E331" s="728" t="s">
        <v>2137</v>
      </c>
      <c r="F331" s="732"/>
      <c r="G331" s="732"/>
      <c r="H331" s="746">
        <v>0</v>
      </c>
      <c r="I331" s="732">
        <v>5</v>
      </c>
      <c r="J331" s="732">
        <v>1840.8000000000002</v>
      </c>
      <c r="K331" s="746">
        <v>1</v>
      </c>
      <c r="L331" s="732">
        <v>5</v>
      </c>
      <c r="M331" s="733">
        <v>1840.8000000000002</v>
      </c>
    </row>
    <row r="332" spans="1:13" ht="14.4" customHeight="1" x14ac:dyDescent="0.3">
      <c r="A332" s="727" t="s">
        <v>2704</v>
      </c>
      <c r="B332" s="728" t="s">
        <v>2133</v>
      </c>
      <c r="C332" s="728" t="s">
        <v>2764</v>
      </c>
      <c r="D332" s="728" t="s">
        <v>895</v>
      </c>
      <c r="E332" s="728" t="s">
        <v>2143</v>
      </c>
      <c r="F332" s="732"/>
      <c r="G332" s="732"/>
      <c r="H332" s="746">
        <v>0</v>
      </c>
      <c r="I332" s="732">
        <v>18</v>
      </c>
      <c r="J332" s="732">
        <v>8836.02</v>
      </c>
      <c r="K332" s="746">
        <v>1</v>
      </c>
      <c r="L332" s="732">
        <v>18</v>
      </c>
      <c r="M332" s="733">
        <v>8836.02</v>
      </c>
    </row>
    <row r="333" spans="1:13" ht="14.4" customHeight="1" x14ac:dyDescent="0.3">
      <c r="A333" s="727" t="s">
        <v>2704</v>
      </c>
      <c r="B333" s="728" t="s">
        <v>2133</v>
      </c>
      <c r="C333" s="728" t="s">
        <v>2765</v>
      </c>
      <c r="D333" s="728" t="s">
        <v>895</v>
      </c>
      <c r="E333" s="728" t="s">
        <v>2139</v>
      </c>
      <c r="F333" s="732"/>
      <c r="G333" s="732"/>
      <c r="H333" s="746">
        <v>0</v>
      </c>
      <c r="I333" s="732">
        <v>8</v>
      </c>
      <c r="J333" s="732">
        <v>5890.64</v>
      </c>
      <c r="K333" s="746">
        <v>1</v>
      </c>
      <c r="L333" s="732">
        <v>8</v>
      </c>
      <c r="M333" s="733">
        <v>5890.64</v>
      </c>
    </row>
    <row r="334" spans="1:13" ht="14.4" customHeight="1" x14ac:dyDescent="0.3">
      <c r="A334" s="727" t="s">
        <v>2704</v>
      </c>
      <c r="B334" s="728" t="s">
        <v>2133</v>
      </c>
      <c r="C334" s="728" t="s">
        <v>2144</v>
      </c>
      <c r="D334" s="728" t="s">
        <v>895</v>
      </c>
      <c r="E334" s="728" t="s">
        <v>2145</v>
      </c>
      <c r="F334" s="732"/>
      <c r="G334" s="732"/>
      <c r="H334" s="746">
        <v>0</v>
      </c>
      <c r="I334" s="732">
        <v>2</v>
      </c>
      <c r="J334" s="732">
        <v>1847.48</v>
      </c>
      <c r="K334" s="746">
        <v>1</v>
      </c>
      <c r="L334" s="732">
        <v>2</v>
      </c>
      <c r="M334" s="733">
        <v>1847.48</v>
      </c>
    </row>
    <row r="335" spans="1:13" ht="14.4" customHeight="1" x14ac:dyDescent="0.3">
      <c r="A335" s="727" t="s">
        <v>2704</v>
      </c>
      <c r="B335" s="728" t="s">
        <v>2133</v>
      </c>
      <c r="C335" s="728" t="s">
        <v>2910</v>
      </c>
      <c r="D335" s="728" t="s">
        <v>901</v>
      </c>
      <c r="E335" s="728" t="s">
        <v>2135</v>
      </c>
      <c r="F335" s="732"/>
      <c r="G335" s="732"/>
      <c r="H335" s="746">
        <v>0</v>
      </c>
      <c r="I335" s="732">
        <v>22</v>
      </c>
      <c r="J335" s="732">
        <v>30483.64</v>
      </c>
      <c r="K335" s="746">
        <v>1</v>
      </c>
      <c r="L335" s="732">
        <v>22</v>
      </c>
      <c r="M335" s="733">
        <v>30483.64</v>
      </c>
    </row>
    <row r="336" spans="1:13" ht="14.4" customHeight="1" x14ac:dyDescent="0.3">
      <c r="A336" s="727" t="s">
        <v>2704</v>
      </c>
      <c r="B336" s="728" t="s">
        <v>2133</v>
      </c>
      <c r="C336" s="728" t="s">
        <v>2479</v>
      </c>
      <c r="D336" s="728" t="s">
        <v>901</v>
      </c>
      <c r="E336" s="728" t="s">
        <v>2480</v>
      </c>
      <c r="F336" s="732"/>
      <c r="G336" s="732"/>
      <c r="H336" s="746">
        <v>0</v>
      </c>
      <c r="I336" s="732">
        <v>5</v>
      </c>
      <c r="J336" s="732">
        <v>9237.4500000000007</v>
      </c>
      <c r="K336" s="746">
        <v>1</v>
      </c>
      <c r="L336" s="732">
        <v>5</v>
      </c>
      <c r="M336" s="733">
        <v>9237.4500000000007</v>
      </c>
    </row>
    <row r="337" spans="1:13" ht="14.4" customHeight="1" x14ac:dyDescent="0.3">
      <c r="A337" s="727" t="s">
        <v>2704</v>
      </c>
      <c r="B337" s="728" t="s">
        <v>2133</v>
      </c>
      <c r="C337" s="728" t="s">
        <v>3151</v>
      </c>
      <c r="D337" s="728" t="s">
        <v>901</v>
      </c>
      <c r="E337" s="728" t="s">
        <v>3152</v>
      </c>
      <c r="F337" s="732"/>
      <c r="G337" s="732"/>
      <c r="H337" s="746">
        <v>0</v>
      </c>
      <c r="I337" s="732">
        <v>2</v>
      </c>
      <c r="J337" s="732">
        <v>4618.72</v>
      </c>
      <c r="K337" s="746">
        <v>1</v>
      </c>
      <c r="L337" s="732">
        <v>2</v>
      </c>
      <c r="M337" s="733">
        <v>4618.72</v>
      </c>
    </row>
    <row r="338" spans="1:13" ht="14.4" customHeight="1" x14ac:dyDescent="0.3">
      <c r="A338" s="727" t="s">
        <v>2704</v>
      </c>
      <c r="B338" s="728" t="s">
        <v>2133</v>
      </c>
      <c r="C338" s="728" t="s">
        <v>2138</v>
      </c>
      <c r="D338" s="728" t="s">
        <v>895</v>
      </c>
      <c r="E338" s="728" t="s">
        <v>2139</v>
      </c>
      <c r="F338" s="732"/>
      <c r="G338" s="732"/>
      <c r="H338" s="746">
        <v>0</v>
      </c>
      <c r="I338" s="732">
        <v>2</v>
      </c>
      <c r="J338" s="732">
        <v>1472.66</v>
      </c>
      <c r="K338" s="746">
        <v>1</v>
      </c>
      <c r="L338" s="732">
        <v>2</v>
      </c>
      <c r="M338" s="733">
        <v>1472.66</v>
      </c>
    </row>
    <row r="339" spans="1:13" ht="14.4" customHeight="1" x14ac:dyDescent="0.3">
      <c r="A339" s="727" t="s">
        <v>2704</v>
      </c>
      <c r="B339" s="728" t="s">
        <v>2133</v>
      </c>
      <c r="C339" s="728" t="s">
        <v>2140</v>
      </c>
      <c r="D339" s="728" t="s">
        <v>895</v>
      </c>
      <c r="E339" s="728" t="s">
        <v>2141</v>
      </c>
      <c r="F339" s="732"/>
      <c r="G339" s="732"/>
      <c r="H339" s="746">
        <v>0</v>
      </c>
      <c r="I339" s="732">
        <v>1</v>
      </c>
      <c r="J339" s="732">
        <v>1154.68</v>
      </c>
      <c r="K339" s="746">
        <v>1</v>
      </c>
      <c r="L339" s="732">
        <v>1</v>
      </c>
      <c r="M339" s="733">
        <v>1154.68</v>
      </c>
    </row>
    <row r="340" spans="1:13" ht="14.4" customHeight="1" x14ac:dyDescent="0.3">
      <c r="A340" s="727" t="s">
        <v>2704</v>
      </c>
      <c r="B340" s="728" t="s">
        <v>2146</v>
      </c>
      <c r="C340" s="728" t="s">
        <v>3823</v>
      </c>
      <c r="D340" s="728" t="s">
        <v>3515</v>
      </c>
      <c r="E340" s="728" t="s">
        <v>3516</v>
      </c>
      <c r="F340" s="732">
        <v>1</v>
      </c>
      <c r="G340" s="732">
        <v>300.33</v>
      </c>
      <c r="H340" s="746">
        <v>1</v>
      </c>
      <c r="I340" s="732"/>
      <c r="J340" s="732"/>
      <c r="K340" s="746">
        <v>0</v>
      </c>
      <c r="L340" s="732">
        <v>1</v>
      </c>
      <c r="M340" s="733">
        <v>300.33</v>
      </c>
    </row>
    <row r="341" spans="1:13" ht="14.4" customHeight="1" x14ac:dyDescent="0.3">
      <c r="A341" s="727" t="s">
        <v>2704</v>
      </c>
      <c r="B341" s="728" t="s">
        <v>2490</v>
      </c>
      <c r="C341" s="728" t="s">
        <v>3931</v>
      </c>
      <c r="D341" s="728" t="s">
        <v>1754</v>
      </c>
      <c r="E341" s="728" t="s">
        <v>2165</v>
      </c>
      <c r="F341" s="732"/>
      <c r="G341" s="732"/>
      <c r="H341" s="746">
        <v>0</v>
      </c>
      <c r="I341" s="732">
        <v>1</v>
      </c>
      <c r="J341" s="732">
        <v>105.32</v>
      </c>
      <c r="K341" s="746">
        <v>1</v>
      </c>
      <c r="L341" s="732">
        <v>1</v>
      </c>
      <c r="M341" s="733">
        <v>105.32</v>
      </c>
    </row>
    <row r="342" spans="1:13" ht="14.4" customHeight="1" x14ac:dyDescent="0.3">
      <c r="A342" s="727" t="s">
        <v>2704</v>
      </c>
      <c r="B342" s="728" t="s">
        <v>2490</v>
      </c>
      <c r="C342" s="728" t="s">
        <v>2491</v>
      </c>
      <c r="D342" s="728" t="s">
        <v>1754</v>
      </c>
      <c r="E342" s="728" t="s">
        <v>2163</v>
      </c>
      <c r="F342" s="732"/>
      <c r="G342" s="732"/>
      <c r="H342" s="746">
        <v>0</v>
      </c>
      <c r="I342" s="732">
        <v>1</v>
      </c>
      <c r="J342" s="732">
        <v>35.11</v>
      </c>
      <c r="K342" s="746">
        <v>1</v>
      </c>
      <c r="L342" s="732">
        <v>1</v>
      </c>
      <c r="M342" s="733">
        <v>35.11</v>
      </c>
    </row>
    <row r="343" spans="1:13" ht="14.4" customHeight="1" x14ac:dyDescent="0.3">
      <c r="A343" s="727" t="s">
        <v>2704</v>
      </c>
      <c r="B343" s="728" t="s">
        <v>2166</v>
      </c>
      <c r="C343" s="728" t="s">
        <v>2500</v>
      </c>
      <c r="D343" s="728" t="s">
        <v>2168</v>
      </c>
      <c r="E343" s="728" t="s">
        <v>2501</v>
      </c>
      <c r="F343" s="732"/>
      <c r="G343" s="732"/>
      <c r="H343" s="746">
        <v>0</v>
      </c>
      <c r="I343" s="732">
        <v>1</v>
      </c>
      <c r="J343" s="732">
        <v>10.41</v>
      </c>
      <c r="K343" s="746">
        <v>1</v>
      </c>
      <c r="L343" s="732">
        <v>1</v>
      </c>
      <c r="M343" s="733">
        <v>10.41</v>
      </c>
    </row>
    <row r="344" spans="1:13" ht="14.4" customHeight="1" x14ac:dyDescent="0.3">
      <c r="A344" s="727" t="s">
        <v>2704</v>
      </c>
      <c r="B344" s="728" t="s">
        <v>2166</v>
      </c>
      <c r="C344" s="728" t="s">
        <v>4043</v>
      </c>
      <c r="D344" s="728" t="s">
        <v>2168</v>
      </c>
      <c r="E344" s="728" t="s">
        <v>4044</v>
      </c>
      <c r="F344" s="732"/>
      <c r="G344" s="732"/>
      <c r="H344" s="746"/>
      <c r="I344" s="732">
        <v>1</v>
      </c>
      <c r="J344" s="732">
        <v>0</v>
      </c>
      <c r="K344" s="746"/>
      <c r="L344" s="732">
        <v>1</v>
      </c>
      <c r="M344" s="733">
        <v>0</v>
      </c>
    </row>
    <row r="345" spans="1:13" ht="14.4" customHeight="1" x14ac:dyDescent="0.3">
      <c r="A345" s="727" t="s">
        <v>2704</v>
      </c>
      <c r="B345" s="728" t="s">
        <v>2502</v>
      </c>
      <c r="C345" s="728" t="s">
        <v>2581</v>
      </c>
      <c r="D345" s="728" t="s">
        <v>2582</v>
      </c>
      <c r="E345" s="728" t="s">
        <v>2583</v>
      </c>
      <c r="F345" s="732"/>
      <c r="G345" s="732"/>
      <c r="H345" s="746">
        <v>0</v>
      </c>
      <c r="I345" s="732">
        <v>1</v>
      </c>
      <c r="J345" s="732">
        <v>262.23</v>
      </c>
      <c r="K345" s="746">
        <v>1</v>
      </c>
      <c r="L345" s="732">
        <v>1</v>
      </c>
      <c r="M345" s="733">
        <v>262.23</v>
      </c>
    </row>
    <row r="346" spans="1:13" ht="14.4" customHeight="1" x14ac:dyDescent="0.3">
      <c r="A346" s="727" t="s">
        <v>2704</v>
      </c>
      <c r="B346" s="728" t="s">
        <v>2174</v>
      </c>
      <c r="C346" s="728" t="s">
        <v>2180</v>
      </c>
      <c r="D346" s="728" t="s">
        <v>1054</v>
      </c>
      <c r="E346" s="728" t="s">
        <v>2181</v>
      </c>
      <c r="F346" s="732"/>
      <c r="G346" s="732"/>
      <c r="H346" s="746">
        <v>0</v>
      </c>
      <c r="I346" s="732">
        <v>1</v>
      </c>
      <c r="J346" s="732">
        <v>140.18</v>
      </c>
      <c r="K346" s="746">
        <v>1</v>
      </c>
      <c r="L346" s="732">
        <v>1</v>
      </c>
      <c r="M346" s="733">
        <v>140.18</v>
      </c>
    </row>
    <row r="347" spans="1:13" ht="14.4" customHeight="1" x14ac:dyDescent="0.3">
      <c r="A347" s="727" t="s">
        <v>2704</v>
      </c>
      <c r="B347" s="728" t="s">
        <v>2215</v>
      </c>
      <c r="C347" s="728" t="s">
        <v>2743</v>
      </c>
      <c r="D347" s="728" t="s">
        <v>692</v>
      </c>
      <c r="E347" s="728" t="s">
        <v>2744</v>
      </c>
      <c r="F347" s="732">
        <v>11</v>
      </c>
      <c r="G347" s="732">
        <v>1697.9600000000005</v>
      </c>
      <c r="H347" s="746">
        <v>1</v>
      </c>
      <c r="I347" s="732"/>
      <c r="J347" s="732"/>
      <c r="K347" s="746">
        <v>0</v>
      </c>
      <c r="L347" s="732">
        <v>11</v>
      </c>
      <c r="M347" s="733">
        <v>1697.9600000000005</v>
      </c>
    </row>
    <row r="348" spans="1:13" ht="14.4" customHeight="1" x14ac:dyDescent="0.3">
      <c r="A348" s="727" t="s">
        <v>2704</v>
      </c>
      <c r="B348" s="728" t="s">
        <v>2215</v>
      </c>
      <c r="C348" s="728" t="s">
        <v>2216</v>
      </c>
      <c r="D348" s="728" t="s">
        <v>662</v>
      </c>
      <c r="E348" s="728" t="s">
        <v>2217</v>
      </c>
      <c r="F348" s="732"/>
      <c r="G348" s="732"/>
      <c r="H348" s="746">
        <v>0</v>
      </c>
      <c r="I348" s="732">
        <v>1</v>
      </c>
      <c r="J348" s="732">
        <v>225.06</v>
      </c>
      <c r="K348" s="746">
        <v>1</v>
      </c>
      <c r="L348" s="732">
        <v>1</v>
      </c>
      <c r="M348" s="733">
        <v>225.06</v>
      </c>
    </row>
    <row r="349" spans="1:13" ht="14.4" customHeight="1" x14ac:dyDescent="0.3">
      <c r="A349" s="727" t="s">
        <v>2704</v>
      </c>
      <c r="B349" s="728" t="s">
        <v>2215</v>
      </c>
      <c r="C349" s="728" t="s">
        <v>2793</v>
      </c>
      <c r="D349" s="728" t="s">
        <v>692</v>
      </c>
      <c r="E349" s="728" t="s">
        <v>2219</v>
      </c>
      <c r="F349" s="732">
        <v>1</v>
      </c>
      <c r="G349" s="732">
        <v>154.36000000000001</v>
      </c>
      <c r="H349" s="746">
        <v>1</v>
      </c>
      <c r="I349" s="732"/>
      <c r="J349" s="732"/>
      <c r="K349" s="746">
        <v>0</v>
      </c>
      <c r="L349" s="732">
        <v>1</v>
      </c>
      <c r="M349" s="733">
        <v>154.36000000000001</v>
      </c>
    </row>
    <row r="350" spans="1:13" ht="14.4" customHeight="1" x14ac:dyDescent="0.3">
      <c r="A350" s="727" t="s">
        <v>2704</v>
      </c>
      <c r="B350" s="728" t="s">
        <v>2229</v>
      </c>
      <c r="C350" s="728" t="s">
        <v>2230</v>
      </c>
      <c r="D350" s="728" t="s">
        <v>2231</v>
      </c>
      <c r="E350" s="728" t="s">
        <v>2232</v>
      </c>
      <c r="F350" s="732">
        <v>1</v>
      </c>
      <c r="G350" s="732">
        <v>170.52</v>
      </c>
      <c r="H350" s="746">
        <v>1</v>
      </c>
      <c r="I350" s="732"/>
      <c r="J350" s="732"/>
      <c r="K350" s="746">
        <v>0</v>
      </c>
      <c r="L350" s="732">
        <v>1</v>
      </c>
      <c r="M350" s="733">
        <v>170.52</v>
      </c>
    </row>
    <row r="351" spans="1:13" ht="14.4" customHeight="1" x14ac:dyDescent="0.3">
      <c r="A351" s="727" t="s">
        <v>2704</v>
      </c>
      <c r="B351" s="728" t="s">
        <v>2244</v>
      </c>
      <c r="C351" s="728" t="s">
        <v>3822</v>
      </c>
      <c r="D351" s="728" t="s">
        <v>2898</v>
      </c>
      <c r="E351" s="728" t="s">
        <v>2814</v>
      </c>
      <c r="F351" s="732">
        <v>3</v>
      </c>
      <c r="G351" s="732">
        <v>0</v>
      </c>
      <c r="H351" s="746"/>
      <c r="I351" s="732"/>
      <c r="J351" s="732"/>
      <c r="K351" s="746"/>
      <c r="L351" s="732">
        <v>3</v>
      </c>
      <c r="M351" s="733">
        <v>0</v>
      </c>
    </row>
    <row r="352" spans="1:13" ht="14.4" customHeight="1" x14ac:dyDescent="0.3">
      <c r="A352" s="727" t="s">
        <v>2704</v>
      </c>
      <c r="B352" s="728" t="s">
        <v>2256</v>
      </c>
      <c r="C352" s="728" t="s">
        <v>2260</v>
      </c>
      <c r="D352" s="728" t="s">
        <v>2261</v>
      </c>
      <c r="E352" s="728" t="s">
        <v>2262</v>
      </c>
      <c r="F352" s="732"/>
      <c r="G352" s="732"/>
      <c r="H352" s="746">
        <v>0</v>
      </c>
      <c r="I352" s="732">
        <v>18</v>
      </c>
      <c r="J352" s="732">
        <v>51016.56</v>
      </c>
      <c r="K352" s="746">
        <v>1</v>
      </c>
      <c r="L352" s="732">
        <v>18</v>
      </c>
      <c r="M352" s="733">
        <v>51016.56</v>
      </c>
    </row>
    <row r="353" spans="1:13" ht="14.4" customHeight="1" x14ac:dyDescent="0.3">
      <c r="A353" s="727" t="s">
        <v>2704</v>
      </c>
      <c r="B353" s="728" t="s">
        <v>2270</v>
      </c>
      <c r="C353" s="728" t="s">
        <v>2273</v>
      </c>
      <c r="D353" s="728" t="s">
        <v>2272</v>
      </c>
      <c r="E353" s="728" t="s">
        <v>2274</v>
      </c>
      <c r="F353" s="732">
        <v>5</v>
      </c>
      <c r="G353" s="732">
        <v>7136.1500000000005</v>
      </c>
      <c r="H353" s="746">
        <v>0.83333333333333326</v>
      </c>
      <c r="I353" s="732">
        <v>1</v>
      </c>
      <c r="J353" s="732">
        <v>1427.23</v>
      </c>
      <c r="K353" s="746">
        <v>0.16666666666666666</v>
      </c>
      <c r="L353" s="732">
        <v>6</v>
      </c>
      <c r="M353" s="733">
        <v>8563.380000000001</v>
      </c>
    </row>
    <row r="354" spans="1:13" ht="14.4" customHeight="1" x14ac:dyDescent="0.3">
      <c r="A354" s="727" t="s">
        <v>2704</v>
      </c>
      <c r="B354" s="728" t="s">
        <v>2270</v>
      </c>
      <c r="C354" s="728" t="s">
        <v>2595</v>
      </c>
      <c r="D354" s="728" t="s">
        <v>2596</v>
      </c>
      <c r="E354" s="728" t="s">
        <v>2274</v>
      </c>
      <c r="F354" s="732"/>
      <c r="G354" s="732"/>
      <c r="H354" s="746">
        <v>0</v>
      </c>
      <c r="I354" s="732">
        <v>1</v>
      </c>
      <c r="J354" s="732">
        <v>902.57</v>
      </c>
      <c r="K354" s="746">
        <v>1</v>
      </c>
      <c r="L354" s="732">
        <v>1</v>
      </c>
      <c r="M354" s="733">
        <v>902.57</v>
      </c>
    </row>
    <row r="355" spans="1:13" ht="14.4" customHeight="1" x14ac:dyDescent="0.3">
      <c r="A355" s="727" t="s">
        <v>2704</v>
      </c>
      <c r="B355" s="728" t="s">
        <v>2270</v>
      </c>
      <c r="C355" s="728" t="s">
        <v>2271</v>
      </c>
      <c r="D355" s="728" t="s">
        <v>2272</v>
      </c>
      <c r="E355" s="728" t="s">
        <v>2232</v>
      </c>
      <c r="F355" s="732"/>
      <c r="G355" s="732"/>
      <c r="H355" s="746">
        <v>0</v>
      </c>
      <c r="I355" s="732">
        <v>12</v>
      </c>
      <c r="J355" s="732">
        <v>4077.6000000000004</v>
      </c>
      <c r="K355" s="746">
        <v>1</v>
      </c>
      <c r="L355" s="732">
        <v>12</v>
      </c>
      <c r="M355" s="733">
        <v>4077.6000000000004</v>
      </c>
    </row>
    <row r="356" spans="1:13" ht="14.4" customHeight="1" x14ac:dyDescent="0.3">
      <c r="A356" s="727" t="s">
        <v>2704</v>
      </c>
      <c r="B356" s="728" t="s">
        <v>2293</v>
      </c>
      <c r="C356" s="728" t="s">
        <v>2294</v>
      </c>
      <c r="D356" s="728" t="s">
        <v>694</v>
      </c>
      <c r="E356" s="728" t="s">
        <v>2295</v>
      </c>
      <c r="F356" s="732"/>
      <c r="G356" s="732"/>
      <c r="H356" s="746">
        <v>0</v>
      </c>
      <c r="I356" s="732">
        <v>1</v>
      </c>
      <c r="J356" s="732">
        <v>24.22</v>
      </c>
      <c r="K356" s="746">
        <v>1</v>
      </c>
      <c r="L356" s="732">
        <v>1</v>
      </c>
      <c r="M356" s="733">
        <v>24.22</v>
      </c>
    </row>
    <row r="357" spans="1:13" ht="14.4" customHeight="1" x14ac:dyDescent="0.3">
      <c r="A357" s="727" t="s">
        <v>2704</v>
      </c>
      <c r="B357" s="728" t="s">
        <v>2299</v>
      </c>
      <c r="C357" s="728" t="s">
        <v>3034</v>
      </c>
      <c r="D357" s="728" t="s">
        <v>1100</v>
      </c>
      <c r="E357" s="728" t="s">
        <v>2761</v>
      </c>
      <c r="F357" s="732">
        <v>1</v>
      </c>
      <c r="G357" s="732">
        <v>0</v>
      </c>
      <c r="H357" s="746"/>
      <c r="I357" s="732"/>
      <c r="J357" s="732"/>
      <c r="K357" s="746"/>
      <c r="L357" s="732">
        <v>1</v>
      </c>
      <c r="M357" s="733">
        <v>0</v>
      </c>
    </row>
    <row r="358" spans="1:13" ht="14.4" customHeight="1" x14ac:dyDescent="0.3">
      <c r="A358" s="727" t="s">
        <v>2704</v>
      </c>
      <c r="B358" s="728" t="s">
        <v>2299</v>
      </c>
      <c r="C358" s="728" t="s">
        <v>2300</v>
      </c>
      <c r="D358" s="728" t="s">
        <v>1102</v>
      </c>
      <c r="E358" s="728" t="s">
        <v>2301</v>
      </c>
      <c r="F358" s="732">
        <v>1</v>
      </c>
      <c r="G358" s="732">
        <v>65.28</v>
      </c>
      <c r="H358" s="746">
        <v>1</v>
      </c>
      <c r="I358" s="732"/>
      <c r="J358" s="732"/>
      <c r="K358" s="746">
        <v>0</v>
      </c>
      <c r="L358" s="732">
        <v>1</v>
      </c>
      <c r="M358" s="733">
        <v>65.28</v>
      </c>
    </row>
    <row r="359" spans="1:13" ht="14.4" customHeight="1" x14ac:dyDescent="0.3">
      <c r="A359" s="727" t="s">
        <v>2704</v>
      </c>
      <c r="B359" s="728" t="s">
        <v>2299</v>
      </c>
      <c r="C359" s="728" t="s">
        <v>2880</v>
      </c>
      <c r="D359" s="728" t="s">
        <v>1102</v>
      </c>
      <c r="E359" s="728" t="s">
        <v>2881</v>
      </c>
      <c r="F359" s="732">
        <v>1</v>
      </c>
      <c r="G359" s="732">
        <v>0</v>
      </c>
      <c r="H359" s="746"/>
      <c r="I359" s="732"/>
      <c r="J359" s="732"/>
      <c r="K359" s="746"/>
      <c r="L359" s="732">
        <v>1</v>
      </c>
      <c r="M359" s="733">
        <v>0</v>
      </c>
    </row>
    <row r="360" spans="1:13" ht="14.4" customHeight="1" x14ac:dyDescent="0.3">
      <c r="A360" s="727" t="s">
        <v>2704</v>
      </c>
      <c r="B360" s="728" t="s">
        <v>2299</v>
      </c>
      <c r="C360" s="728" t="s">
        <v>2738</v>
      </c>
      <c r="D360" s="728" t="s">
        <v>1102</v>
      </c>
      <c r="E360" s="728" t="s">
        <v>2739</v>
      </c>
      <c r="F360" s="732">
        <v>9</v>
      </c>
      <c r="G360" s="732">
        <v>1095.75</v>
      </c>
      <c r="H360" s="746">
        <v>1</v>
      </c>
      <c r="I360" s="732"/>
      <c r="J360" s="732"/>
      <c r="K360" s="746">
        <v>0</v>
      </c>
      <c r="L360" s="732">
        <v>9</v>
      </c>
      <c r="M360" s="733">
        <v>1095.75</v>
      </c>
    </row>
    <row r="361" spans="1:13" ht="14.4" customHeight="1" x14ac:dyDescent="0.3">
      <c r="A361" s="727" t="s">
        <v>2704</v>
      </c>
      <c r="B361" s="728" t="s">
        <v>2299</v>
      </c>
      <c r="C361" s="728" t="s">
        <v>3440</v>
      </c>
      <c r="D361" s="728" t="s">
        <v>1100</v>
      </c>
      <c r="E361" s="728" t="s">
        <v>2303</v>
      </c>
      <c r="F361" s="732">
        <v>3</v>
      </c>
      <c r="G361" s="732">
        <v>108.81</v>
      </c>
      <c r="H361" s="746">
        <v>1</v>
      </c>
      <c r="I361" s="732"/>
      <c r="J361" s="732"/>
      <c r="K361" s="746">
        <v>0</v>
      </c>
      <c r="L361" s="732">
        <v>3</v>
      </c>
      <c r="M361" s="733">
        <v>108.81</v>
      </c>
    </row>
    <row r="362" spans="1:13" ht="14.4" customHeight="1" x14ac:dyDescent="0.3">
      <c r="A362" s="727" t="s">
        <v>2704</v>
      </c>
      <c r="B362" s="728" t="s">
        <v>2325</v>
      </c>
      <c r="C362" s="728" t="s">
        <v>2326</v>
      </c>
      <c r="D362" s="728" t="s">
        <v>2327</v>
      </c>
      <c r="E362" s="728" t="s">
        <v>2328</v>
      </c>
      <c r="F362" s="732"/>
      <c r="G362" s="732"/>
      <c r="H362" s="746"/>
      <c r="I362" s="732">
        <v>5</v>
      </c>
      <c r="J362" s="732">
        <v>0</v>
      </c>
      <c r="K362" s="746"/>
      <c r="L362" s="732">
        <v>5</v>
      </c>
      <c r="M362" s="733">
        <v>0</v>
      </c>
    </row>
    <row r="363" spans="1:13" ht="14.4" customHeight="1" x14ac:dyDescent="0.3">
      <c r="A363" s="727" t="s">
        <v>2704</v>
      </c>
      <c r="B363" s="728" t="s">
        <v>2336</v>
      </c>
      <c r="C363" s="728" t="s">
        <v>2831</v>
      </c>
      <c r="D363" s="728" t="s">
        <v>2340</v>
      </c>
      <c r="E363" s="728" t="s">
        <v>2832</v>
      </c>
      <c r="F363" s="732"/>
      <c r="G363" s="732"/>
      <c r="H363" s="746">
        <v>0</v>
      </c>
      <c r="I363" s="732">
        <v>1</v>
      </c>
      <c r="J363" s="732">
        <v>366.31</v>
      </c>
      <c r="K363" s="746">
        <v>1</v>
      </c>
      <c r="L363" s="732">
        <v>1</v>
      </c>
      <c r="M363" s="733">
        <v>366.31</v>
      </c>
    </row>
    <row r="364" spans="1:13" ht="14.4" customHeight="1" x14ac:dyDescent="0.3">
      <c r="A364" s="727" t="s">
        <v>2704</v>
      </c>
      <c r="B364" s="728" t="s">
        <v>5117</v>
      </c>
      <c r="C364" s="728" t="s">
        <v>2812</v>
      </c>
      <c r="D364" s="728" t="s">
        <v>2813</v>
      </c>
      <c r="E364" s="728" t="s">
        <v>2814</v>
      </c>
      <c r="F364" s="732"/>
      <c r="G364" s="732"/>
      <c r="H364" s="746">
        <v>0</v>
      </c>
      <c r="I364" s="732">
        <v>1</v>
      </c>
      <c r="J364" s="732">
        <v>848.49</v>
      </c>
      <c r="K364" s="746">
        <v>1</v>
      </c>
      <c r="L364" s="732">
        <v>1</v>
      </c>
      <c r="M364" s="733">
        <v>848.49</v>
      </c>
    </row>
    <row r="365" spans="1:13" ht="14.4" customHeight="1" x14ac:dyDescent="0.3">
      <c r="A365" s="727" t="s">
        <v>2704</v>
      </c>
      <c r="B365" s="728" t="s">
        <v>2356</v>
      </c>
      <c r="C365" s="728" t="s">
        <v>2357</v>
      </c>
      <c r="D365" s="728" t="s">
        <v>1325</v>
      </c>
      <c r="E365" s="728" t="s">
        <v>2358</v>
      </c>
      <c r="F365" s="732"/>
      <c r="G365" s="732"/>
      <c r="H365" s="746"/>
      <c r="I365" s="732">
        <v>1</v>
      </c>
      <c r="J365" s="732">
        <v>0</v>
      </c>
      <c r="K365" s="746"/>
      <c r="L365" s="732">
        <v>1</v>
      </c>
      <c r="M365" s="733">
        <v>0</v>
      </c>
    </row>
    <row r="366" spans="1:13" ht="14.4" customHeight="1" x14ac:dyDescent="0.3">
      <c r="A366" s="727" t="s">
        <v>2704</v>
      </c>
      <c r="B366" s="728" t="s">
        <v>2365</v>
      </c>
      <c r="C366" s="728" t="s">
        <v>3113</v>
      </c>
      <c r="D366" s="728" t="s">
        <v>761</v>
      </c>
      <c r="E366" s="728" t="s">
        <v>2189</v>
      </c>
      <c r="F366" s="732"/>
      <c r="G366" s="732"/>
      <c r="H366" s="746">
        <v>0</v>
      </c>
      <c r="I366" s="732">
        <v>1</v>
      </c>
      <c r="J366" s="732">
        <v>85.16</v>
      </c>
      <c r="K366" s="746">
        <v>1</v>
      </c>
      <c r="L366" s="732">
        <v>1</v>
      </c>
      <c r="M366" s="733">
        <v>85.16</v>
      </c>
    </row>
    <row r="367" spans="1:13" ht="14.4" customHeight="1" x14ac:dyDescent="0.3">
      <c r="A367" s="727" t="s">
        <v>2704</v>
      </c>
      <c r="B367" s="728" t="s">
        <v>2365</v>
      </c>
      <c r="C367" s="728" t="s">
        <v>2801</v>
      </c>
      <c r="D367" s="728" t="s">
        <v>761</v>
      </c>
      <c r="E367" s="728" t="s">
        <v>2547</v>
      </c>
      <c r="F367" s="732"/>
      <c r="G367" s="732"/>
      <c r="H367" s="746">
        <v>0</v>
      </c>
      <c r="I367" s="732">
        <v>2</v>
      </c>
      <c r="J367" s="732">
        <v>340.64</v>
      </c>
      <c r="K367" s="746">
        <v>1</v>
      </c>
      <c r="L367" s="732">
        <v>2</v>
      </c>
      <c r="M367" s="733">
        <v>340.64</v>
      </c>
    </row>
    <row r="368" spans="1:13" ht="14.4" customHeight="1" x14ac:dyDescent="0.3">
      <c r="A368" s="727" t="s">
        <v>2704</v>
      </c>
      <c r="B368" s="728" t="s">
        <v>2365</v>
      </c>
      <c r="C368" s="728" t="s">
        <v>2366</v>
      </c>
      <c r="D368" s="728" t="s">
        <v>759</v>
      </c>
      <c r="E368" s="728" t="s">
        <v>2187</v>
      </c>
      <c r="F368" s="732"/>
      <c r="G368" s="732"/>
      <c r="H368" s="746">
        <v>0</v>
      </c>
      <c r="I368" s="732">
        <v>3</v>
      </c>
      <c r="J368" s="732">
        <v>127.71000000000001</v>
      </c>
      <c r="K368" s="746">
        <v>1</v>
      </c>
      <c r="L368" s="732">
        <v>3</v>
      </c>
      <c r="M368" s="733">
        <v>127.71000000000001</v>
      </c>
    </row>
    <row r="369" spans="1:13" ht="14.4" customHeight="1" x14ac:dyDescent="0.3">
      <c r="A369" s="727" t="s">
        <v>2704</v>
      </c>
      <c r="B369" s="728" t="s">
        <v>2365</v>
      </c>
      <c r="C369" s="728" t="s">
        <v>2546</v>
      </c>
      <c r="D369" s="728" t="s">
        <v>761</v>
      </c>
      <c r="E369" s="728" t="s">
        <v>2547</v>
      </c>
      <c r="F369" s="732"/>
      <c r="G369" s="732"/>
      <c r="H369" s="746">
        <v>0</v>
      </c>
      <c r="I369" s="732">
        <v>1</v>
      </c>
      <c r="J369" s="732">
        <v>170.32</v>
      </c>
      <c r="K369" s="746">
        <v>1</v>
      </c>
      <c r="L369" s="732">
        <v>1</v>
      </c>
      <c r="M369" s="733">
        <v>170.32</v>
      </c>
    </row>
    <row r="370" spans="1:13" ht="14.4" customHeight="1" x14ac:dyDescent="0.3">
      <c r="A370" s="727" t="s">
        <v>2704</v>
      </c>
      <c r="B370" s="728" t="s">
        <v>2391</v>
      </c>
      <c r="C370" s="728" t="s">
        <v>5026</v>
      </c>
      <c r="D370" s="728" t="s">
        <v>2393</v>
      </c>
      <c r="E370" s="728" t="s">
        <v>4386</v>
      </c>
      <c r="F370" s="732"/>
      <c r="G370" s="732"/>
      <c r="H370" s="746">
        <v>0</v>
      </c>
      <c r="I370" s="732">
        <v>2</v>
      </c>
      <c r="J370" s="732">
        <v>2945.22</v>
      </c>
      <c r="K370" s="746">
        <v>1</v>
      </c>
      <c r="L370" s="732">
        <v>2</v>
      </c>
      <c r="M370" s="733">
        <v>2945.22</v>
      </c>
    </row>
    <row r="371" spans="1:13" ht="14.4" customHeight="1" x14ac:dyDescent="0.3">
      <c r="A371" s="727" t="s">
        <v>2704</v>
      </c>
      <c r="B371" s="728" t="s">
        <v>2391</v>
      </c>
      <c r="C371" s="728" t="s">
        <v>5024</v>
      </c>
      <c r="D371" s="728" t="s">
        <v>2393</v>
      </c>
      <c r="E371" s="728" t="s">
        <v>5025</v>
      </c>
      <c r="F371" s="732"/>
      <c r="G371" s="732"/>
      <c r="H371" s="746">
        <v>0</v>
      </c>
      <c r="I371" s="732">
        <v>2</v>
      </c>
      <c r="J371" s="732">
        <v>2945.22</v>
      </c>
      <c r="K371" s="746">
        <v>1</v>
      </c>
      <c r="L371" s="732">
        <v>2</v>
      </c>
      <c r="M371" s="733">
        <v>2945.22</v>
      </c>
    </row>
    <row r="372" spans="1:13" ht="14.4" customHeight="1" x14ac:dyDescent="0.3">
      <c r="A372" s="727" t="s">
        <v>2704</v>
      </c>
      <c r="B372" s="728" t="s">
        <v>2402</v>
      </c>
      <c r="C372" s="728" t="s">
        <v>2403</v>
      </c>
      <c r="D372" s="728" t="s">
        <v>1315</v>
      </c>
      <c r="E372" s="728" t="s">
        <v>2404</v>
      </c>
      <c r="F372" s="732"/>
      <c r="G372" s="732"/>
      <c r="H372" s="746">
        <v>0</v>
      </c>
      <c r="I372" s="732">
        <v>3</v>
      </c>
      <c r="J372" s="732">
        <v>414.93</v>
      </c>
      <c r="K372" s="746">
        <v>1</v>
      </c>
      <c r="L372" s="732">
        <v>3</v>
      </c>
      <c r="M372" s="733">
        <v>414.93</v>
      </c>
    </row>
    <row r="373" spans="1:13" ht="14.4" customHeight="1" x14ac:dyDescent="0.3">
      <c r="A373" s="727" t="s">
        <v>2704</v>
      </c>
      <c r="B373" s="728" t="s">
        <v>2402</v>
      </c>
      <c r="C373" s="728" t="s">
        <v>2462</v>
      </c>
      <c r="D373" s="728" t="s">
        <v>1315</v>
      </c>
      <c r="E373" s="728" t="s">
        <v>2463</v>
      </c>
      <c r="F373" s="732"/>
      <c r="G373" s="732"/>
      <c r="H373" s="746">
        <v>0</v>
      </c>
      <c r="I373" s="732">
        <v>1</v>
      </c>
      <c r="J373" s="732">
        <v>207.45</v>
      </c>
      <c r="K373" s="746">
        <v>1</v>
      </c>
      <c r="L373" s="732">
        <v>1</v>
      </c>
      <c r="M373" s="733">
        <v>207.45</v>
      </c>
    </row>
    <row r="374" spans="1:13" ht="14.4" customHeight="1" x14ac:dyDescent="0.3">
      <c r="A374" s="727" t="s">
        <v>2704</v>
      </c>
      <c r="B374" s="728" t="s">
        <v>5127</v>
      </c>
      <c r="C374" s="728" t="s">
        <v>4553</v>
      </c>
      <c r="D374" s="728" t="s">
        <v>2835</v>
      </c>
      <c r="E374" s="728" t="s">
        <v>4554</v>
      </c>
      <c r="F374" s="732"/>
      <c r="G374" s="732"/>
      <c r="H374" s="746">
        <v>0</v>
      </c>
      <c r="I374" s="732">
        <v>1</v>
      </c>
      <c r="J374" s="732">
        <v>69.16</v>
      </c>
      <c r="K374" s="746">
        <v>1</v>
      </c>
      <c r="L374" s="732">
        <v>1</v>
      </c>
      <c r="M374" s="733">
        <v>69.16</v>
      </c>
    </row>
    <row r="375" spans="1:13" ht="14.4" customHeight="1" x14ac:dyDescent="0.3">
      <c r="A375" s="727" t="s">
        <v>2704</v>
      </c>
      <c r="B375" s="728" t="s">
        <v>2412</v>
      </c>
      <c r="C375" s="728" t="s">
        <v>2571</v>
      </c>
      <c r="D375" s="728" t="s">
        <v>1822</v>
      </c>
      <c r="E375" s="728" t="s">
        <v>1351</v>
      </c>
      <c r="F375" s="732"/>
      <c r="G375" s="732"/>
      <c r="H375" s="746">
        <v>0</v>
      </c>
      <c r="I375" s="732">
        <v>9</v>
      </c>
      <c r="J375" s="732">
        <v>1165.5899999999999</v>
      </c>
      <c r="K375" s="746">
        <v>1</v>
      </c>
      <c r="L375" s="732">
        <v>9</v>
      </c>
      <c r="M375" s="733">
        <v>1165.5899999999999</v>
      </c>
    </row>
    <row r="376" spans="1:13" ht="14.4" customHeight="1" x14ac:dyDescent="0.3">
      <c r="A376" s="727" t="s">
        <v>2704</v>
      </c>
      <c r="B376" s="728" t="s">
        <v>2412</v>
      </c>
      <c r="C376" s="728" t="s">
        <v>3555</v>
      </c>
      <c r="D376" s="728" t="s">
        <v>3556</v>
      </c>
      <c r="E376" s="728" t="s">
        <v>3554</v>
      </c>
      <c r="F376" s="732"/>
      <c r="G376" s="732"/>
      <c r="H376" s="746">
        <v>0</v>
      </c>
      <c r="I376" s="732">
        <v>9</v>
      </c>
      <c r="J376" s="732">
        <v>1748.34</v>
      </c>
      <c r="K376" s="746">
        <v>1</v>
      </c>
      <c r="L376" s="732">
        <v>9</v>
      </c>
      <c r="M376" s="733">
        <v>1748.34</v>
      </c>
    </row>
    <row r="377" spans="1:13" ht="14.4" customHeight="1" x14ac:dyDescent="0.3">
      <c r="A377" s="727" t="s">
        <v>2704</v>
      </c>
      <c r="B377" s="728" t="s">
        <v>2412</v>
      </c>
      <c r="C377" s="728" t="s">
        <v>2618</v>
      </c>
      <c r="D377" s="728" t="s">
        <v>1915</v>
      </c>
      <c r="E377" s="728" t="s">
        <v>1351</v>
      </c>
      <c r="F377" s="732"/>
      <c r="G377" s="732"/>
      <c r="H377" s="746">
        <v>0</v>
      </c>
      <c r="I377" s="732">
        <v>25</v>
      </c>
      <c r="J377" s="732">
        <v>3237.75</v>
      </c>
      <c r="K377" s="746">
        <v>1</v>
      </c>
      <c r="L377" s="732">
        <v>25</v>
      </c>
      <c r="M377" s="733">
        <v>3237.75</v>
      </c>
    </row>
    <row r="378" spans="1:13" ht="14.4" customHeight="1" x14ac:dyDescent="0.3">
      <c r="A378" s="727" t="s">
        <v>2704</v>
      </c>
      <c r="B378" s="728" t="s">
        <v>2441</v>
      </c>
      <c r="C378" s="728" t="s">
        <v>2442</v>
      </c>
      <c r="D378" s="728" t="s">
        <v>2443</v>
      </c>
      <c r="E378" s="728" t="s">
        <v>2444</v>
      </c>
      <c r="F378" s="732"/>
      <c r="G378" s="732"/>
      <c r="H378" s="746">
        <v>0</v>
      </c>
      <c r="I378" s="732">
        <v>3</v>
      </c>
      <c r="J378" s="732">
        <v>44375.520000000004</v>
      </c>
      <c r="K378" s="746">
        <v>1</v>
      </c>
      <c r="L378" s="732">
        <v>3</v>
      </c>
      <c r="M378" s="733">
        <v>44375.520000000004</v>
      </c>
    </row>
    <row r="379" spans="1:13" ht="14.4" customHeight="1" x14ac:dyDescent="0.3">
      <c r="A379" s="727" t="s">
        <v>2704</v>
      </c>
      <c r="B379" s="728" t="s">
        <v>2441</v>
      </c>
      <c r="C379" s="728" t="s">
        <v>2938</v>
      </c>
      <c r="D379" s="728" t="s">
        <v>2939</v>
      </c>
      <c r="E379" s="728" t="s">
        <v>2444</v>
      </c>
      <c r="F379" s="732">
        <v>4</v>
      </c>
      <c r="G379" s="732">
        <v>41301.120000000003</v>
      </c>
      <c r="H379" s="746">
        <v>1</v>
      </c>
      <c r="I379" s="732"/>
      <c r="J379" s="732"/>
      <c r="K379" s="746">
        <v>0</v>
      </c>
      <c r="L379" s="732">
        <v>4</v>
      </c>
      <c r="M379" s="733">
        <v>41301.120000000003</v>
      </c>
    </row>
    <row r="380" spans="1:13" ht="14.4" customHeight="1" x14ac:dyDescent="0.3">
      <c r="A380" s="727" t="s">
        <v>2705</v>
      </c>
      <c r="B380" s="728" t="s">
        <v>2101</v>
      </c>
      <c r="C380" s="728" t="s">
        <v>2772</v>
      </c>
      <c r="D380" s="728" t="s">
        <v>2105</v>
      </c>
      <c r="E380" s="728" t="s">
        <v>2106</v>
      </c>
      <c r="F380" s="732"/>
      <c r="G380" s="732"/>
      <c r="H380" s="746">
        <v>0</v>
      </c>
      <c r="I380" s="732">
        <v>2</v>
      </c>
      <c r="J380" s="732">
        <v>89.89</v>
      </c>
      <c r="K380" s="746">
        <v>1</v>
      </c>
      <c r="L380" s="732">
        <v>2</v>
      </c>
      <c r="M380" s="733">
        <v>89.89</v>
      </c>
    </row>
    <row r="381" spans="1:13" ht="14.4" customHeight="1" x14ac:dyDescent="0.3">
      <c r="A381" s="727" t="s">
        <v>2705</v>
      </c>
      <c r="B381" s="728" t="s">
        <v>2109</v>
      </c>
      <c r="C381" s="728" t="s">
        <v>2981</v>
      </c>
      <c r="D381" s="728" t="s">
        <v>2982</v>
      </c>
      <c r="E381" s="728" t="s">
        <v>2983</v>
      </c>
      <c r="F381" s="732"/>
      <c r="G381" s="732"/>
      <c r="H381" s="746">
        <v>0</v>
      </c>
      <c r="I381" s="732">
        <v>8</v>
      </c>
      <c r="J381" s="732">
        <v>5348.32</v>
      </c>
      <c r="K381" s="746">
        <v>1</v>
      </c>
      <c r="L381" s="732">
        <v>8</v>
      </c>
      <c r="M381" s="733">
        <v>5348.32</v>
      </c>
    </row>
    <row r="382" spans="1:13" ht="14.4" customHeight="1" x14ac:dyDescent="0.3">
      <c r="A382" s="727" t="s">
        <v>2705</v>
      </c>
      <c r="B382" s="728" t="s">
        <v>2129</v>
      </c>
      <c r="C382" s="728" t="s">
        <v>3410</v>
      </c>
      <c r="D382" s="728" t="s">
        <v>2131</v>
      </c>
      <c r="E382" s="728" t="s">
        <v>3411</v>
      </c>
      <c r="F382" s="732"/>
      <c r="G382" s="732"/>
      <c r="H382" s="746">
        <v>0</v>
      </c>
      <c r="I382" s="732">
        <v>1</v>
      </c>
      <c r="J382" s="732">
        <v>184.74</v>
      </c>
      <c r="K382" s="746">
        <v>1</v>
      </c>
      <c r="L382" s="732">
        <v>1</v>
      </c>
      <c r="M382" s="733">
        <v>184.74</v>
      </c>
    </row>
    <row r="383" spans="1:13" ht="14.4" customHeight="1" x14ac:dyDescent="0.3">
      <c r="A383" s="727" t="s">
        <v>2705</v>
      </c>
      <c r="B383" s="728" t="s">
        <v>2133</v>
      </c>
      <c r="C383" s="728" t="s">
        <v>2763</v>
      </c>
      <c r="D383" s="728" t="s">
        <v>895</v>
      </c>
      <c r="E383" s="728" t="s">
        <v>2137</v>
      </c>
      <c r="F383" s="732"/>
      <c r="G383" s="732"/>
      <c r="H383" s="746">
        <v>0</v>
      </c>
      <c r="I383" s="732">
        <v>4</v>
      </c>
      <c r="J383" s="732">
        <v>1472.64</v>
      </c>
      <c r="K383" s="746">
        <v>1</v>
      </c>
      <c r="L383" s="732">
        <v>4</v>
      </c>
      <c r="M383" s="733">
        <v>1472.64</v>
      </c>
    </row>
    <row r="384" spans="1:13" ht="14.4" customHeight="1" x14ac:dyDescent="0.3">
      <c r="A384" s="727" t="s">
        <v>2705</v>
      </c>
      <c r="B384" s="728" t="s">
        <v>2133</v>
      </c>
      <c r="C384" s="728" t="s">
        <v>2764</v>
      </c>
      <c r="D384" s="728" t="s">
        <v>895</v>
      </c>
      <c r="E384" s="728" t="s">
        <v>2143</v>
      </c>
      <c r="F384" s="732"/>
      <c r="G384" s="732"/>
      <c r="H384" s="746">
        <v>0</v>
      </c>
      <c r="I384" s="732">
        <v>10</v>
      </c>
      <c r="J384" s="732">
        <v>4908.8999999999996</v>
      </c>
      <c r="K384" s="746">
        <v>1</v>
      </c>
      <c r="L384" s="732">
        <v>10</v>
      </c>
      <c r="M384" s="733">
        <v>4908.8999999999996</v>
      </c>
    </row>
    <row r="385" spans="1:13" ht="14.4" customHeight="1" x14ac:dyDescent="0.3">
      <c r="A385" s="727" t="s">
        <v>2705</v>
      </c>
      <c r="B385" s="728" t="s">
        <v>2133</v>
      </c>
      <c r="C385" s="728" t="s">
        <v>2765</v>
      </c>
      <c r="D385" s="728" t="s">
        <v>895</v>
      </c>
      <c r="E385" s="728" t="s">
        <v>2139</v>
      </c>
      <c r="F385" s="732"/>
      <c r="G385" s="732"/>
      <c r="H385" s="746">
        <v>0</v>
      </c>
      <c r="I385" s="732">
        <v>5</v>
      </c>
      <c r="J385" s="732">
        <v>3681.6500000000005</v>
      </c>
      <c r="K385" s="746">
        <v>1</v>
      </c>
      <c r="L385" s="732">
        <v>5</v>
      </c>
      <c r="M385" s="733">
        <v>3681.6500000000005</v>
      </c>
    </row>
    <row r="386" spans="1:13" ht="14.4" customHeight="1" x14ac:dyDescent="0.3">
      <c r="A386" s="727" t="s">
        <v>2705</v>
      </c>
      <c r="B386" s="728" t="s">
        <v>2133</v>
      </c>
      <c r="C386" s="728" t="s">
        <v>2766</v>
      </c>
      <c r="D386" s="728" t="s">
        <v>895</v>
      </c>
      <c r="E386" s="728" t="s">
        <v>2141</v>
      </c>
      <c r="F386" s="732"/>
      <c r="G386" s="732"/>
      <c r="H386" s="746">
        <v>0</v>
      </c>
      <c r="I386" s="732">
        <v>3</v>
      </c>
      <c r="J386" s="732">
        <v>3464.04</v>
      </c>
      <c r="K386" s="746">
        <v>1</v>
      </c>
      <c r="L386" s="732">
        <v>3</v>
      </c>
      <c r="M386" s="733">
        <v>3464.04</v>
      </c>
    </row>
    <row r="387" spans="1:13" ht="14.4" customHeight="1" x14ac:dyDescent="0.3">
      <c r="A387" s="727" t="s">
        <v>2705</v>
      </c>
      <c r="B387" s="728" t="s">
        <v>2133</v>
      </c>
      <c r="C387" s="728" t="s">
        <v>2479</v>
      </c>
      <c r="D387" s="728" t="s">
        <v>901</v>
      </c>
      <c r="E387" s="728" t="s">
        <v>2480</v>
      </c>
      <c r="F387" s="732"/>
      <c r="G387" s="732"/>
      <c r="H387" s="746">
        <v>0</v>
      </c>
      <c r="I387" s="732">
        <v>2</v>
      </c>
      <c r="J387" s="732">
        <v>3694.98</v>
      </c>
      <c r="K387" s="746">
        <v>1</v>
      </c>
      <c r="L387" s="732">
        <v>2</v>
      </c>
      <c r="M387" s="733">
        <v>3694.98</v>
      </c>
    </row>
    <row r="388" spans="1:13" ht="14.4" customHeight="1" x14ac:dyDescent="0.3">
      <c r="A388" s="727" t="s">
        <v>2705</v>
      </c>
      <c r="B388" s="728" t="s">
        <v>2157</v>
      </c>
      <c r="C388" s="728" t="s">
        <v>2158</v>
      </c>
      <c r="D388" s="728" t="s">
        <v>2159</v>
      </c>
      <c r="E388" s="728" t="s">
        <v>2160</v>
      </c>
      <c r="F388" s="732"/>
      <c r="G388" s="732"/>
      <c r="H388" s="746">
        <v>0</v>
      </c>
      <c r="I388" s="732">
        <v>1</v>
      </c>
      <c r="J388" s="732">
        <v>65.540000000000006</v>
      </c>
      <c r="K388" s="746">
        <v>1</v>
      </c>
      <c r="L388" s="732">
        <v>1</v>
      </c>
      <c r="M388" s="733">
        <v>65.540000000000006</v>
      </c>
    </row>
    <row r="389" spans="1:13" ht="14.4" customHeight="1" x14ac:dyDescent="0.3">
      <c r="A389" s="727" t="s">
        <v>2705</v>
      </c>
      <c r="B389" s="728" t="s">
        <v>5128</v>
      </c>
      <c r="C389" s="728" t="s">
        <v>3874</v>
      </c>
      <c r="D389" s="728" t="s">
        <v>3875</v>
      </c>
      <c r="E389" s="728" t="s">
        <v>3856</v>
      </c>
      <c r="F389" s="732"/>
      <c r="G389" s="732"/>
      <c r="H389" s="746">
        <v>0</v>
      </c>
      <c r="I389" s="732">
        <v>1</v>
      </c>
      <c r="J389" s="732">
        <v>51.83</v>
      </c>
      <c r="K389" s="746">
        <v>1</v>
      </c>
      <c r="L389" s="732">
        <v>1</v>
      </c>
      <c r="M389" s="733">
        <v>51.83</v>
      </c>
    </row>
    <row r="390" spans="1:13" ht="14.4" customHeight="1" x14ac:dyDescent="0.3">
      <c r="A390" s="727" t="s">
        <v>2705</v>
      </c>
      <c r="B390" s="728" t="s">
        <v>2161</v>
      </c>
      <c r="C390" s="728" t="s">
        <v>2162</v>
      </c>
      <c r="D390" s="728" t="s">
        <v>1167</v>
      </c>
      <c r="E390" s="728" t="s">
        <v>2163</v>
      </c>
      <c r="F390" s="732"/>
      <c r="G390" s="732"/>
      <c r="H390" s="746">
        <v>0</v>
      </c>
      <c r="I390" s="732">
        <v>1</v>
      </c>
      <c r="J390" s="732">
        <v>48.27</v>
      </c>
      <c r="K390" s="746">
        <v>1</v>
      </c>
      <c r="L390" s="732">
        <v>1</v>
      </c>
      <c r="M390" s="733">
        <v>48.27</v>
      </c>
    </row>
    <row r="391" spans="1:13" ht="14.4" customHeight="1" x14ac:dyDescent="0.3">
      <c r="A391" s="727" t="s">
        <v>2705</v>
      </c>
      <c r="B391" s="728" t="s">
        <v>2170</v>
      </c>
      <c r="C391" s="728" t="s">
        <v>2171</v>
      </c>
      <c r="D391" s="728" t="s">
        <v>2172</v>
      </c>
      <c r="E391" s="728" t="s">
        <v>2173</v>
      </c>
      <c r="F391" s="732"/>
      <c r="G391" s="732"/>
      <c r="H391" s="746">
        <v>0</v>
      </c>
      <c r="I391" s="732">
        <v>1</v>
      </c>
      <c r="J391" s="732">
        <v>352.37</v>
      </c>
      <c r="K391" s="746">
        <v>1</v>
      </c>
      <c r="L391" s="732">
        <v>1</v>
      </c>
      <c r="M391" s="733">
        <v>352.37</v>
      </c>
    </row>
    <row r="392" spans="1:13" ht="14.4" customHeight="1" x14ac:dyDescent="0.3">
      <c r="A392" s="727" t="s">
        <v>2705</v>
      </c>
      <c r="B392" s="728" t="s">
        <v>2170</v>
      </c>
      <c r="C392" s="728" t="s">
        <v>3765</v>
      </c>
      <c r="D392" s="728" t="s">
        <v>2172</v>
      </c>
      <c r="E392" s="728" t="s">
        <v>3766</v>
      </c>
      <c r="F392" s="732"/>
      <c r="G392" s="732"/>
      <c r="H392" s="746">
        <v>0</v>
      </c>
      <c r="I392" s="732">
        <v>1</v>
      </c>
      <c r="J392" s="732">
        <v>545.82000000000005</v>
      </c>
      <c r="K392" s="746">
        <v>1</v>
      </c>
      <c r="L392" s="732">
        <v>1</v>
      </c>
      <c r="M392" s="733">
        <v>545.82000000000005</v>
      </c>
    </row>
    <row r="393" spans="1:13" ht="14.4" customHeight="1" x14ac:dyDescent="0.3">
      <c r="A393" s="727" t="s">
        <v>2705</v>
      </c>
      <c r="B393" s="728" t="s">
        <v>2170</v>
      </c>
      <c r="C393" s="728" t="s">
        <v>3883</v>
      </c>
      <c r="D393" s="728" t="s">
        <v>2172</v>
      </c>
      <c r="E393" s="728" t="s">
        <v>3884</v>
      </c>
      <c r="F393" s="732"/>
      <c r="G393" s="732"/>
      <c r="H393" s="746">
        <v>0</v>
      </c>
      <c r="I393" s="732">
        <v>1</v>
      </c>
      <c r="J393" s="732">
        <v>819.07</v>
      </c>
      <c r="K393" s="746">
        <v>1</v>
      </c>
      <c r="L393" s="732">
        <v>1</v>
      </c>
      <c r="M393" s="733">
        <v>819.07</v>
      </c>
    </row>
    <row r="394" spans="1:13" ht="14.4" customHeight="1" x14ac:dyDescent="0.3">
      <c r="A394" s="727" t="s">
        <v>2705</v>
      </c>
      <c r="B394" s="728" t="s">
        <v>2215</v>
      </c>
      <c r="C394" s="728" t="s">
        <v>2743</v>
      </c>
      <c r="D394" s="728" t="s">
        <v>692</v>
      </c>
      <c r="E394" s="728" t="s">
        <v>2744</v>
      </c>
      <c r="F394" s="732">
        <v>1</v>
      </c>
      <c r="G394" s="732">
        <v>154.36000000000001</v>
      </c>
      <c r="H394" s="746">
        <v>1</v>
      </c>
      <c r="I394" s="732"/>
      <c r="J394" s="732"/>
      <c r="K394" s="746">
        <v>0</v>
      </c>
      <c r="L394" s="732">
        <v>1</v>
      </c>
      <c r="M394" s="733">
        <v>154.36000000000001</v>
      </c>
    </row>
    <row r="395" spans="1:13" ht="14.4" customHeight="1" x14ac:dyDescent="0.3">
      <c r="A395" s="727" t="s">
        <v>2705</v>
      </c>
      <c r="B395" s="728" t="s">
        <v>2215</v>
      </c>
      <c r="C395" s="728" t="s">
        <v>2218</v>
      </c>
      <c r="D395" s="728" t="s">
        <v>662</v>
      </c>
      <c r="E395" s="728" t="s">
        <v>2219</v>
      </c>
      <c r="F395" s="732"/>
      <c r="G395" s="732"/>
      <c r="H395" s="746">
        <v>0</v>
      </c>
      <c r="I395" s="732">
        <v>4</v>
      </c>
      <c r="J395" s="732">
        <v>617.44000000000005</v>
      </c>
      <c r="K395" s="746">
        <v>1</v>
      </c>
      <c r="L395" s="732">
        <v>4</v>
      </c>
      <c r="M395" s="733">
        <v>617.44000000000005</v>
      </c>
    </row>
    <row r="396" spans="1:13" ht="14.4" customHeight="1" x14ac:dyDescent="0.3">
      <c r="A396" s="727" t="s">
        <v>2705</v>
      </c>
      <c r="B396" s="728" t="s">
        <v>2229</v>
      </c>
      <c r="C396" s="728" t="s">
        <v>3041</v>
      </c>
      <c r="D396" s="728" t="s">
        <v>2231</v>
      </c>
      <c r="E396" s="728" t="s">
        <v>2232</v>
      </c>
      <c r="F396" s="732">
        <v>1</v>
      </c>
      <c r="G396" s="732">
        <v>170.52</v>
      </c>
      <c r="H396" s="746">
        <v>1</v>
      </c>
      <c r="I396" s="732"/>
      <c r="J396" s="732"/>
      <c r="K396" s="746">
        <v>0</v>
      </c>
      <c r="L396" s="732">
        <v>1</v>
      </c>
      <c r="M396" s="733">
        <v>170.52</v>
      </c>
    </row>
    <row r="397" spans="1:13" ht="14.4" customHeight="1" x14ac:dyDescent="0.3">
      <c r="A397" s="727" t="s">
        <v>2705</v>
      </c>
      <c r="B397" s="728" t="s">
        <v>2229</v>
      </c>
      <c r="C397" s="728" t="s">
        <v>3859</v>
      </c>
      <c r="D397" s="728" t="s">
        <v>2231</v>
      </c>
      <c r="E397" s="728" t="s">
        <v>2749</v>
      </c>
      <c r="F397" s="732">
        <v>2</v>
      </c>
      <c r="G397" s="732">
        <v>170.54</v>
      </c>
      <c r="H397" s="746">
        <v>1</v>
      </c>
      <c r="I397" s="732"/>
      <c r="J397" s="732"/>
      <c r="K397" s="746">
        <v>0</v>
      </c>
      <c r="L397" s="732">
        <v>2</v>
      </c>
      <c r="M397" s="733">
        <v>170.54</v>
      </c>
    </row>
    <row r="398" spans="1:13" ht="14.4" customHeight="1" x14ac:dyDescent="0.3">
      <c r="A398" s="727" t="s">
        <v>2705</v>
      </c>
      <c r="B398" s="728" t="s">
        <v>2229</v>
      </c>
      <c r="C398" s="728" t="s">
        <v>2230</v>
      </c>
      <c r="D398" s="728" t="s">
        <v>2231</v>
      </c>
      <c r="E398" s="728" t="s">
        <v>2232</v>
      </c>
      <c r="F398" s="732">
        <v>3</v>
      </c>
      <c r="G398" s="732">
        <v>511.56000000000006</v>
      </c>
      <c r="H398" s="746">
        <v>1</v>
      </c>
      <c r="I398" s="732"/>
      <c r="J398" s="732"/>
      <c r="K398" s="746">
        <v>0</v>
      </c>
      <c r="L398" s="732">
        <v>3</v>
      </c>
      <c r="M398" s="733">
        <v>511.56000000000006</v>
      </c>
    </row>
    <row r="399" spans="1:13" ht="14.4" customHeight="1" x14ac:dyDescent="0.3">
      <c r="A399" s="727" t="s">
        <v>2705</v>
      </c>
      <c r="B399" s="728" t="s">
        <v>2229</v>
      </c>
      <c r="C399" s="728" t="s">
        <v>2794</v>
      </c>
      <c r="D399" s="728" t="s">
        <v>2231</v>
      </c>
      <c r="E399" s="728" t="s">
        <v>2757</v>
      </c>
      <c r="F399" s="732">
        <v>1</v>
      </c>
      <c r="G399" s="732">
        <v>238.72</v>
      </c>
      <c r="H399" s="746">
        <v>1</v>
      </c>
      <c r="I399" s="732"/>
      <c r="J399" s="732"/>
      <c r="K399" s="746">
        <v>0</v>
      </c>
      <c r="L399" s="732">
        <v>1</v>
      </c>
      <c r="M399" s="733">
        <v>238.72</v>
      </c>
    </row>
    <row r="400" spans="1:13" ht="14.4" customHeight="1" x14ac:dyDescent="0.3">
      <c r="A400" s="727" t="s">
        <v>2705</v>
      </c>
      <c r="B400" s="728" t="s">
        <v>2229</v>
      </c>
      <c r="C400" s="728" t="s">
        <v>2747</v>
      </c>
      <c r="D400" s="728" t="s">
        <v>2748</v>
      </c>
      <c r="E400" s="728" t="s">
        <v>2749</v>
      </c>
      <c r="F400" s="732"/>
      <c r="G400" s="732"/>
      <c r="H400" s="746">
        <v>0</v>
      </c>
      <c r="I400" s="732">
        <v>1</v>
      </c>
      <c r="J400" s="732">
        <v>85.27</v>
      </c>
      <c r="K400" s="746">
        <v>1</v>
      </c>
      <c r="L400" s="732">
        <v>1</v>
      </c>
      <c r="M400" s="733">
        <v>85.27</v>
      </c>
    </row>
    <row r="401" spans="1:13" ht="14.4" customHeight="1" x14ac:dyDescent="0.3">
      <c r="A401" s="727" t="s">
        <v>2705</v>
      </c>
      <c r="B401" s="728" t="s">
        <v>2240</v>
      </c>
      <c r="C401" s="728" t="s">
        <v>3857</v>
      </c>
      <c r="D401" s="728" t="s">
        <v>2242</v>
      </c>
      <c r="E401" s="728" t="s">
        <v>3858</v>
      </c>
      <c r="F401" s="732"/>
      <c r="G401" s="732"/>
      <c r="H401" s="746">
        <v>0</v>
      </c>
      <c r="I401" s="732">
        <v>1</v>
      </c>
      <c r="J401" s="732">
        <v>141.09</v>
      </c>
      <c r="K401" s="746">
        <v>1</v>
      </c>
      <c r="L401" s="732">
        <v>1</v>
      </c>
      <c r="M401" s="733">
        <v>141.09</v>
      </c>
    </row>
    <row r="402" spans="1:13" ht="14.4" customHeight="1" x14ac:dyDescent="0.3">
      <c r="A402" s="727" t="s">
        <v>2705</v>
      </c>
      <c r="B402" s="728" t="s">
        <v>2256</v>
      </c>
      <c r="C402" s="728" t="s">
        <v>2260</v>
      </c>
      <c r="D402" s="728" t="s">
        <v>2261</v>
      </c>
      <c r="E402" s="728" t="s">
        <v>2262</v>
      </c>
      <c r="F402" s="732"/>
      <c r="G402" s="732"/>
      <c r="H402" s="746">
        <v>0</v>
      </c>
      <c r="I402" s="732">
        <v>26</v>
      </c>
      <c r="J402" s="732">
        <v>79256.38</v>
      </c>
      <c r="K402" s="746">
        <v>1</v>
      </c>
      <c r="L402" s="732">
        <v>26</v>
      </c>
      <c r="M402" s="733">
        <v>79256.38</v>
      </c>
    </row>
    <row r="403" spans="1:13" ht="14.4" customHeight="1" x14ac:dyDescent="0.3">
      <c r="A403" s="727" t="s">
        <v>2705</v>
      </c>
      <c r="B403" s="728" t="s">
        <v>2256</v>
      </c>
      <c r="C403" s="728" t="s">
        <v>2883</v>
      </c>
      <c r="D403" s="728" t="s">
        <v>2261</v>
      </c>
      <c r="E403" s="728" t="s">
        <v>2884</v>
      </c>
      <c r="F403" s="732"/>
      <c r="G403" s="732"/>
      <c r="H403" s="746">
        <v>0</v>
      </c>
      <c r="I403" s="732">
        <v>1</v>
      </c>
      <c r="J403" s="732">
        <v>525.16999999999996</v>
      </c>
      <c r="K403" s="746">
        <v>1</v>
      </c>
      <c r="L403" s="732">
        <v>1</v>
      </c>
      <c r="M403" s="733">
        <v>525.16999999999996</v>
      </c>
    </row>
    <row r="404" spans="1:13" ht="14.4" customHeight="1" x14ac:dyDescent="0.3">
      <c r="A404" s="727" t="s">
        <v>2705</v>
      </c>
      <c r="B404" s="728" t="s">
        <v>2270</v>
      </c>
      <c r="C404" s="728" t="s">
        <v>2273</v>
      </c>
      <c r="D404" s="728" t="s">
        <v>2272</v>
      </c>
      <c r="E404" s="728" t="s">
        <v>2274</v>
      </c>
      <c r="F404" s="732">
        <v>6</v>
      </c>
      <c r="G404" s="732">
        <v>8563.380000000001</v>
      </c>
      <c r="H404" s="746">
        <v>1</v>
      </c>
      <c r="I404" s="732"/>
      <c r="J404" s="732"/>
      <c r="K404" s="746">
        <v>0</v>
      </c>
      <c r="L404" s="732">
        <v>6</v>
      </c>
      <c r="M404" s="733">
        <v>8563.380000000001</v>
      </c>
    </row>
    <row r="405" spans="1:13" ht="14.4" customHeight="1" x14ac:dyDescent="0.3">
      <c r="A405" s="727" t="s">
        <v>2705</v>
      </c>
      <c r="B405" s="728" t="s">
        <v>2270</v>
      </c>
      <c r="C405" s="728" t="s">
        <v>2271</v>
      </c>
      <c r="D405" s="728" t="s">
        <v>2272</v>
      </c>
      <c r="E405" s="728" t="s">
        <v>2232</v>
      </c>
      <c r="F405" s="732"/>
      <c r="G405" s="732"/>
      <c r="H405" s="746">
        <v>0</v>
      </c>
      <c r="I405" s="732">
        <v>7</v>
      </c>
      <c r="J405" s="732">
        <v>2378.6000000000004</v>
      </c>
      <c r="K405" s="746">
        <v>1</v>
      </c>
      <c r="L405" s="732">
        <v>7</v>
      </c>
      <c r="M405" s="733">
        <v>2378.6000000000004</v>
      </c>
    </row>
    <row r="406" spans="1:13" ht="14.4" customHeight="1" x14ac:dyDescent="0.3">
      <c r="A406" s="727" t="s">
        <v>2705</v>
      </c>
      <c r="B406" s="728" t="s">
        <v>2293</v>
      </c>
      <c r="C406" s="728" t="s">
        <v>2294</v>
      </c>
      <c r="D406" s="728" t="s">
        <v>694</v>
      </c>
      <c r="E406" s="728" t="s">
        <v>2295</v>
      </c>
      <c r="F406" s="732"/>
      <c r="G406" s="732"/>
      <c r="H406" s="746">
        <v>0</v>
      </c>
      <c r="I406" s="732">
        <v>1</v>
      </c>
      <c r="J406" s="732">
        <v>24.22</v>
      </c>
      <c r="K406" s="746">
        <v>1</v>
      </c>
      <c r="L406" s="732">
        <v>1</v>
      </c>
      <c r="M406" s="733">
        <v>24.22</v>
      </c>
    </row>
    <row r="407" spans="1:13" ht="14.4" customHeight="1" x14ac:dyDescent="0.3">
      <c r="A407" s="727" t="s">
        <v>2705</v>
      </c>
      <c r="B407" s="728" t="s">
        <v>2299</v>
      </c>
      <c r="C407" s="728" t="s">
        <v>3436</v>
      </c>
      <c r="D407" s="728" t="s">
        <v>3435</v>
      </c>
      <c r="E407" s="728" t="s">
        <v>2761</v>
      </c>
      <c r="F407" s="732">
        <v>1</v>
      </c>
      <c r="G407" s="732">
        <v>72.55</v>
      </c>
      <c r="H407" s="746">
        <v>1</v>
      </c>
      <c r="I407" s="732"/>
      <c r="J407" s="732"/>
      <c r="K407" s="746">
        <v>0</v>
      </c>
      <c r="L407" s="732">
        <v>1</v>
      </c>
      <c r="M407" s="733">
        <v>72.55</v>
      </c>
    </row>
    <row r="408" spans="1:13" ht="14.4" customHeight="1" x14ac:dyDescent="0.3">
      <c r="A408" s="727" t="s">
        <v>2705</v>
      </c>
      <c r="B408" s="728" t="s">
        <v>2299</v>
      </c>
      <c r="C408" s="728" t="s">
        <v>2300</v>
      </c>
      <c r="D408" s="728" t="s">
        <v>1102</v>
      </c>
      <c r="E408" s="728" t="s">
        <v>2301</v>
      </c>
      <c r="F408" s="732">
        <v>4</v>
      </c>
      <c r="G408" s="732">
        <v>261.12</v>
      </c>
      <c r="H408" s="746">
        <v>1</v>
      </c>
      <c r="I408" s="732"/>
      <c r="J408" s="732"/>
      <c r="K408" s="746">
        <v>0</v>
      </c>
      <c r="L408" s="732">
        <v>4</v>
      </c>
      <c r="M408" s="733">
        <v>261.12</v>
      </c>
    </row>
    <row r="409" spans="1:13" ht="14.4" customHeight="1" x14ac:dyDescent="0.3">
      <c r="A409" s="727" t="s">
        <v>2705</v>
      </c>
      <c r="B409" s="728" t="s">
        <v>2299</v>
      </c>
      <c r="C409" s="728" t="s">
        <v>2302</v>
      </c>
      <c r="D409" s="728" t="s">
        <v>1100</v>
      </c>
      <c r="E409" s="728" t="s">
        <v>2303</v>
      </c>
      <c r="F409" s="732">
        <v>1</v>
      </c>
      <c r="G409" s="732">
        <v>36.270000000000003</v>
      </c>
      <c r="H409" s="746">
        <v>1</v>
      </c>
      <c r="I409" s="732"/>
      <c r="J409" s="732"/>
      <c r="K409" s="746">
        <v>0</v>
      </c>
      <c r="L409" s="732">
        <v>1</v>
      </c>
      <c r="M409" s="733">
        <v>36.270000000000003</v>
      </c>
    </row>
    <row r="410" spans="1:13" ht="14.4" customHeight="1" x14ac:dyDescent="0.3">
      <c r="A410" s="727" t="s">
        <v>2705</v>
      </c>
      <c r="B410" s="728" t="s">
        <v>2299</v>
      </c>
      <c r="C410" s="728" t="s">
        <v>3437</v>
      </c>
      <c r="D410" s="728" t="s">
        <v>3438</v>
      </c>
      <c r="E410" s="728" t="s">
        <v>2761</v>
      </c>
      <c r="F410" s="732">
        <v>1</v>
      </c>
      <c r="G410" s="732">
        <v>72.55</v>
      </c>
      <c r="H410" s="746">
        <v>1</v>
      </c>
      <c r="I410" s="732"/>
      <c r="J410" s="732"/>
      <c r="K410" s="746">
        <v>0</v>
      </c>
      <c r="L410" s="732">
        <v>1</v>
      </c>
      <c r="M410" s="733">
        <v>72.55</v>
      </c>
    </row>
    <row r="411" spans="1:13" ht="14.4" customHeight="1" x14ac:dyDescent="0.3">
      <c r="A411" s="727" t="s">
        <v>2705</v>
      </c>
      <c r="B411" s="728" t="s">
        <v>2299</v>
      </c>
      <c r="C411" s="728" t="s">
        <v>2738</v>
      </c>
      <c r="D411" s="728" t="s">
        <v>1102</v>
      </c>
      <c r="E411" s="728" t="s">
        <v>2739</v>
      </c>
      <c r="F411" s="732">
        <v>10</v>
      </c>
      <c r="G411" s="732">
        <v>1217.5</v>
      </c>
      <c r="H411" s="746">
        <v>1</v>
      </c>
      <c r="I411" s="732"/>
      <c r="J411" s="732"/>
      <c r="K411" s="746">
        <v>0</v>
      </c>
      <c r="L411" s="732">
        <v>10</v>
      </c>
      <c r="M411" s="733">
        <v>1217.5</v>
      </c>
    </row>
    <row r="412" spans="1:13" ht="14.4" customHeight="1" x14ac:dyDescent="0.3">
      <c r="A412" s="727" t="s">
        <v>2705</v>
      </c>
      <c r="B412" s="728" t="s">
        <v>2299</v>
      </c>
      <c r="C412" s="728" t="s">
        <v>2740</v>
      </c>
      <c r="D412" s="728" t="s">
        <v>2741</v>
      </c>
      <c r="E412" s="728" t="s">
        <v>2301</v>
      </c>
      <c r="F412" s="732"/>
      <c r="G412" s="732"/>
      <c r="H412" s="746">
        <v>0</v>
      </c>
      <c r="I412" s="732">
        <v>3</v>
      </c>
      <c r="J412" s="732">
        <v>121.74</v>
      </c>
      <c r="K412" s="746">
        <v>1</v>
      </c>
      <c r="L412" s="732">
        <v>3</v>
      </c>
      <c r="M412" s="733">
        <v>121.74</v>
      </c>
    </row>
    <row r="413" spans="1:13" ht="14.4" customHeight="1" x14ac:dyDescent="0.3">
      <c r="A413" s="727" t="s">
        <v>2705</v>
      </c>
      <c r="B413" s="728" t="s">
        <v>2325</v>
      </c>
      <c r="C413" s="728" t="s">
        <v>2326</v>
      </c>
      <c r="D413" s="728" t="s">
        <v>2327</v>
      </c>
      <c r="E413" s="728" t="s">
        <v>2328</v>
      </c>
      <c r="F413" s="732"/>
      <c r="G413" s="732"/>
      <c r="H413" s="746"/>
      <c r="I413" s="732">
        <v>1</v>
      </c>
      <c r="J413" s="732">
        <v>0</v>
      </c>
      <c r="K413" s="746"/>
      <c r="L413" s="732">
        <v>1</v>
      </c>
      <c r="M413" s="733">
        <v>0</v>
      </c>
    </row>
    <row r="414" spans="1:13" ht="14.4" customHeight="1" x14ac:dyDescent="0.3">
      <c r="A414" s="727" t="s">
        <v>2705</v>
      </c>
      <c r="B414" s="728" t="s">
        <v>2356</v>
      </c>
      <c r="C414" s="728" t="s">
        <v>2359</v>
      </c>
      <c r="D414" s="728" t="s">
        <v>1325</v>
      </c>
      <c r="E414" s="728" t="s">
        <v>2360</v>
      </c>
      <c r="F414" s="732"/>
      <c r="G414" s="732"/>
      <c r="H414" s="746"/>
      <c r="I414" s="732">
        <v>2</v>
      </c>
      <c r="J414" s="732">
        <v>0</v>
      </c>
      <c r="K414" s="746"/>
      <c r="L414" s="732">
        <v>2</v>
      </c>
      <c r="M414" s="733">
        <v>0</v>
      </c>
    </row>
    <row r="415" spans="1:13" ht="14.4" customHeight="1" x14ac:dyDescent="0.3">
      <c r="A415" s="727" t="s">
        <v>2705</v>
      </c>
      <c r="B415" s="728" t="s">
        <v>2365</v>
      </c>
      <c r="C415" s="728" t="s">
        <v>2366</v>
      </c>
      <c r="D415" s="728" t="s">
        <v>759</v>
      </c>
      <c r="E415" s="728" t="s">
        <v>2187</v>
      </c>
      <c r="F415" s="732"/>
      <c r="G415" s="732"/>
      <c r="H415" s="746">
        <v>0</v>
      </c>
      <c r="I415" s="732">
        <v>2</v>
      </c>
      <c r="J415" s="732">
        <v>85.14</v>
      </c>
      <c r="K415" s="746">
        <v>1</v>
      </c>
      <c r="L415" s="732">
        <v>2</v>
      </c>
      <c r="M415" s="733">
        <v>85.14</v>
      </c>
    </row>
    <row r="416" spans="1:13" ht="14.4" customHeight="1" x14ac:dyDescent="0.3">
      <c r="A416" s="727" t="s">
        <v>2705</v>
      </c>
      <c r="B416" s="728" t="s">
        <v>2402</v>
      </c>
      <c r="C416" s="728" t="s">
        <v>2403</v>
      </c>
      <c r="D416" s="728" t="s">
        <v>1315</v>
      </c>
      <c r="E416" s="728" t="s">
        <v>2404</v>
      </c>
      <c r="F416" s="732"/>
      <c r="G416" s="732"/>
      <c r="H416" s="746">
        <v>0</v>
      </c>
      <c r="I416" s="732">
        <v>2</v>
      </c>
      <c r="J416" s="732">
        <v>276.62</v>
      </c>
      <c r="K416" s="746">
        <v>1</v>
      </c>
      <c r="L416" s="732">
        <v>2</v>
      </c>
      <c r="M416" s="733">
        <v>276.62</v>
      </c>
    </row>
    <row r="417" spans="1:13" ht="14.4" customHeight="1" x14ac:dyDescent="0.3">
      <c r="A417" s="727" t="s">
        <v>2705</v>
      </c>
      <c r="B417" s="728" t="s">
        <v>2402</v>
      </c>
      <c r="C417" s="728" t="s">
        <v>2405</v>
      </c>
      <c r="D417" s="728" t="s">
        <v>1315</v>
      </c>
      <c r="E417" s="728" t="s">
        <v>2187</v>
      </c>
      <c r="F417" s="732"/>
      <c r="G417" s="732"/>
      <c r="H417" s="746">
        <v>0</v>
      </c>
      <c r="I417" s="732">
        <v>5</v>
      </c>
      <c r="J417" s="732">
        <v>345.79999999999995</v>
      </c>
      <c r="K417" s="746">
        <v>1</v>
      </c>
      <c r="L417" s="732">
        <v>5</v>
      </c>
      <c r="M417" s="733">
        <v>345.79999999999995</v>
      </c>
    </row>
    <row r="418" spans="1:13" ht="14.4" customHeight="1" x14ac:dyDescent="0.3">
      <c r="A418" s="727" t="s">
        <v>2705</v>
      </c>
      <c r="B418" s="728" t="s">
        <v>2402</v>
      </c>
      <c r="C418" s="728" t="s">
        <v>2462</v>
      </c>
      <c r="D418" s="728" t="s">
        <v>1315</v>
      </c>
      <c r="E418" s="728" t="s">
        <v>2463</v>
      </c>
      <c r="F418" s="732"/>
      <c r="G418" s="732"/>
      <c r="H418" s="746">
        <v>0</v>
      </c>
      <c r="I418" s="732">
        <v>2</v>
      </c>
      <c r="J418" s="732">
        <v>414.9</v>
      </c>
      <c r="K418" s="746">
        <v>1</v>
      </c>
      <c r="L418" s="732">
        <v>2</v>
      </c>
      <c r="M418" s="733">
        <v>414.9</v>
      </c>
    </row>
    <row r="419" spans="1:13" ht="14.4" customHeight="1" x14ac:dyDescent="0.3">
      <c r="A419" s="727" t="s">
        <v>2705</v>
      </c>
      <c r="B419" s="728" t="s">
        <v>2412</v>
      </c>
      <c r="C419" s="728" t="s">
        <v>2418</v>
      </c>
      <c r="D419" s="728" t="s">
        <v>1355</v>
      </c>
      <c r="E419" s="728" t="s">
        <v>1351</v>
      </c>
      <c r="F419" s="732"/>
      <c r="G419" s="732"/>
      <c r="H419" s="746">
        <v>0</v>
      </c>
      <c r="I419" s="732">
        <v>3</v>
      </c>
      <c r="J419" s="732">
        <v>388.53</v>
      </c>
      <c r="K419" s="746">
        <v>1</v>
      </c>
      <c r="L419" s="732">
        <v>3</v>
      </c>
      <c r="M419" s="733">
        <v>388.53</v>
      </c>
    </row>
    <row r="420" spans="1:13" ht="14.4" customHeight="1" x14ac:dyDescent="0.3">
      <c r="A420" s="727" t="s">
        <v>2705</v>
      </c>
      <c r="B420" s="728" t="s">
        <v>2412</v>
      </c>
      <c r="C420" s="728" t="s">
        <v>2423</v>
      </c>
      <c r="D420" s="728" t="s">
        <v>1359</v>
      </c>
      <c r="E420" s="728" t="s">
        <v>2421</v>
      </c>
      <c r="F420" s="732"/>
      <c r="G420" s="732"/>
      <c r="H420" s="746">
        <v>0</v>
      </c>
      <c r="I420" s="732">
        <v>3</v>
      </c>
      <c r="J420" s="732">
        <v>254.67000000000002</v>
      </c>
      <c r="K420" s="746">
        <v>1</v>
      </c>
      <c r="L420" s="732">
        <v>3</v>
      </c>
      <c r="M420" s="733">
        <v>254.67000000000002</v>
      </c>
    </row>
    <row r="421" spans="1:13" ht="14.4" customHeight="1" x14ac:dyDescent="0.3">
      <c r="A421" s="727" t="s">
        <v>2705</v>
      </c>
      <c r="B421" s="728" t="s">
        <v>2412</v>
      </c>
      <c r="C421" s="728" t="s">
        <v>3885</v>
      </c>
      <c r="D421" s="728" t="s">
        <v>1369</v>
      </c>
      <c r="E421" s="728" t="s">
        <v>1348</v>
      </c>
      <c r="F421" s="732"/>
      <c r="G421" s="732"/>
      <c r="H421" s="746">
        <v>0</v>
      </c>
      <c r="I421" s="732">
        <v>1</v>
      </c>
      <c r="J421" s="732">
        <v>129.51</v>
      </c>
      <c r="K421" s="746">
        <v>1</v>
      </c>
      <c r="L421" s="732">
        <v>1</v>
      </c>
      <c r="M421" s="733">
        <v>129.51</v>
      </c>
    </row>
    <row r="422" spans="1:13" ht="14.4" customHeight="1" x14ac:dyDescent="0.3">
      <c r="A422" s="727" t="s">
        <v>2705</v>
      </c>
      <c r="B422" s="728" t="s">
        <v>2412</v>
      </c>
      <c r="C422" s="728" t="s">
        <v>2429</v>
      </c>
      <c r="D422" s="728" t="s">
        <v>1370</v>
      </c>
      <c r="E422" s="728" t="s">
        <v>1348</v>
      </c>
      <c r="F422" s="732"/>
      <c r="G422" s="732"/>
      <c r="H422" s="746">
        <v>0</v>
      </c>
      <c r="I422" s="732">
        <v>11</v>
      </c>
      <c r="J422" s="732">
        <v>1424.61</v>
      </c>
      <c r="K422" s="746">
        <v>1</v>
      </c>
      <c r="L422" s="732">
        <v>11</v>
      </c>
      <c r="M422" s="733">
        <v>1424.61</v>
      </c>
    </row>
    <row r="423" spans="1:13" ht="14.4" customHeight="1" x14ac:dyDescent="0.3">
      <c r="A423" s="727" t="s">
        <v>2705</v>
      </c>
      <c r="B423" s="728" t="s">
        <v>2412</v>
      </c>
      <c r="C423" s="728" t="s">
        <v>2430</v>
      </c>
      <c r="D423" s="728" t="s">
        <v>1368</v>
      </c>
      <c r="E423" s="728" t="s">
        <v>1348</v>
      </c>
      <c r="F423" s="732"/>
      <c r="G423" s="732"/>
      <c r="H423" s="746">
        <v>0</v>
      </c>
      <c r="I423" s="732">
        <v>5</v>
      </c>
      <c r="J423" s="732">
        <v>651.94999999999993</v>
      </c>
      <c r="K423" s="746">
        <v>1</v>
      </c>
      <c r="L423" s="732">
        <v>5</v>
      </c>
      <c r="M423" s="733">
        <v>651.94999999999993</v>
      </c>
    </row>
    <row r="424" spans="1:13" ht="14.4" customHeight="1" x14ac:dyDescent="0.3">
      <c r="A424" s="727" t="s">
        <v>2705</v>
      </c>
      <c r="B424" s="728" t="s">
        <v>2263</v>
      </c>
      <c r="C424" s="728" t="s">
        <v>2264</v>
      </c>
      <c r="D424" s="728" t="s">
        <v>2265</v>
      </c>
      <c r="E424" s="728" t="s">
        <v>2266</v>
      </c>
      <c r="F424" s="732">
        <v>6</v>
      </c>
      <c r="G424" s="732">
        <v>70801.919999999998</v>
      </c>
      <c r="H424" s="746">
        <v>1</v>
      </c>
      <c r="I424" s="732"/>
      <c r="J424" s="732"/>
      <c r="K424" s="746">
        <v>0</v>
      </c>
      <c r="L424" s="732">
        <v>6</v>
      </c>
      <c r="M424" s="733">
        <v>70801.919999999998</v>
      </c>
    </row>
    <row r="425" spans="1:13" ht="14.4" customHeight="1" x14ac:dyDescent="0.3">
      <c r="A425" s="727" t="s">
        <v>2706</v>
      </c>
      <c r="B425" s="728" t="s">
        <v>2101</v>
      </c>
      <c r="C425" s="728" t="s">
        <v>2840</v>
      </c>
      <c r="D425" s="728" t="s">
        <v>2105</v>
      </c>
      <c r="E425" s="728" t="s">
        <v>2108</v>
      </c>
      <c r="F425" s="732"/>
      <c r="G425" s="732"/>
      <c r="H425" s="746">
        <v>0</v>
      </c>
      <c r="I425" s="732">
        <v>1</v>
      </c>
      <c r="J425" s="732">
        <v>115.18</v>
      </c>
      <c r="K425" s="746">
        <v>1</v>
      </c>
      <c r="L425" s="732">
        <v>1</v>
      </c>
      <c r="M425" s="733">
        <v>115.18</v>
      </c>
    </row>
    <row r="426" spans="1:13" ht="14.4" customHeight="1" x14ac:dyDescent="0.3">
      <c r="A426" s="727" t="s">
        <v>2706</v>
      </c>
      <c r="B426" s="728" t="s">
        <v>2101</v>
      </c>
      <c r="C426" s="728" t="s">
        <v>2841</v>
      </c>
      <c r="D426" s="728" t="s">
        <v>2105</v>
      </c>
      <c r="E426" s="728" t="s">
        <v>2842</v>
      </c>
      <c r="F426" s="732"/>
      <c r="G426" s="732"/>
      <c r="H426" s="746">
        <v>0</v>
      </c>
      <c r="I426" s="732">
        <v>1</v>
      </c>
      <c r="J426" s="732">
        <v>102.93</v>
      </c>
      <c r="K426" s="746">
        <v>1</v>
      </c>
      <c r="L426" s="732">
        <v>1</v>
      </c>
      <c r="M426" s="733">
        <v>102.93</v>
      </c>
    </row>
    <row r="427" spans="1:13" ht="14.4" customHeight="1" x14ac:dyDescent="0.3">
      <c r="A427" s="727" t="s">
        <v>2706</v>
      </c>
      <c r="B427" s="728" t="s">
        <v>2101</v>
      </c>
      <c r="C427" s="728" t="s">
        <v>3236</v>
      </c>
      <c r="D427" s="728" t="s">
        <v>2105</v>
      </c>
      <c r="E427" s="728" t="s">
        <v>2842</v>
      </c>
      <c r="F427" s="732"/>
      <c r="G427" s="732"/>
      <c r="H427" s="746">
        <v>0</v>
      </c>
      <c r="I427" s="732">
        <v>1</v>
      </c>
      <c r="J427" s="732">
        <v>102.93</v>
      </c>
      <c r="K427" s="746">
        <v>1</v>
      </c>
      <c r="L427" s="732">
        <v>1</v>
      </c>
      <c r="M427" s="733">
        <v>102.93</v>
      </c>
    </row>
    <row r="428" spans="1:13" ht="14.4" customHeight="1" x14ac:dyDescent="0.3">
      <c r="A428" s="727" t="s">
        <v>2706</v>
      </c>
      <c r="B428" s="728" t="s">
        <v>5123</v>
      </c>
      <c r="C428" s="728" t="s">
        <v>3614</v>
      </c>
      <c r="D428" s="728" t="s">
        <v>3615</v>
      </c>
      <c r="E428" s="728" t="s">
        <v>3616</v>
      </c>
      <c r="F428" s="732"/>
      <c r="G428" s="732"/>
      <c r="H428" s="746">
        <v>0</v>
      </c>
      <c r="I428" s="732">
        <v>18</v>
      </c>
      <c r="J428" s="732">
        <v>417.05999999999995</v>
      </c>
      <c r="K428" s="746">
        <v>1</v>
      </c>
      <c r="L428" s="732">
        <v>18</v>
      </c>
      <c r="M428" s="733">
        <v>417.05999999999995</v>
      </c>
    </row>
    <row r="429" spans="1:13" ht="14.4" customHeight="1" x14ac:dyDescent="0.3">
      <c r="A429" s="727" t="s">
        <v>2706</v>
      </c>
      <c r="B429" s="728" t="s">
        <v>5123</v>
      </c>
      <c r="C429" s="728" t="s">
        <v>3985</v>
      </c>
      <c r="D429" s="728" t="s">
        <v>3615</v>
      </c>
      <c r="E429" s="728" t="s">
        <v>3986</v>
      </c>
      <c r="F429" s="732"/>
      <c r="G429" s="732"/>
      <c r="H429" s="746">
        <v>0</v>
      </c>
      <c r="I429" s="732">
        <v>4</v>
      </c>
      <c r="J429" s="732">
        <v>359.53999999999996</v>
      </c>
      <c r="K429" s="746">
        <v>1</v>
      </c>
      <c r="L429" s="732">
        <v>4</v>
      </c>
      <c r="M429" s="733">
        <v>359.53999999999996</v>
      </c>
    </row>
    <row r="430" spans="1:13" ht="14.4" customHeight="1" x14ac:dyDescent="0.3">
      <c r="A430" s="727" t="s">
        <v>2706</v>
      </c>
      <c r="B430" s="728" t="s">
        <v>2109</v>
      </c>
      <c r="C430" s="728" t="s">
        <v>4011</v>
      </c>
      <c r="D430" s="728" t="s">
        <v>1319</v>
      </c>
      <c r="E430" s="728" t="s">
        <v>4012</v>
      </c>
      <c r="F430" s="732">
        <v>2</v>
      </c>
      <c r="G430" s="732">
        <v>1337.08</v>
      </c>
      <c r="H430" s="746">
        <v>1</v>
      </c>
      <c r="I430" s="732"/>
      <c r="J430" s="732"/>
      <c r="K430" s="746">
        <v>0</v>
      </c>
      <c r="L430" s="732">
        <v>2</v>
      </c>
      <c r="M430" s="733">
        <v>1337.08</v>
      </c>
    </row>
    <row r="431" spans="1:13" ht="14.4" customHeight="1" x14ac:dyDescent="0.3">
      <c r="A431" s="727" t="s">
        <v>2706</v>
      </c>
      <c r="B431" s="728" t="s">
        <v>2109</v>
      </c>
      <c r="C431" s="728" t="s">
        <v>4013</v>
      </c>
      <c r="D431" s="728" t="s">
        <v>1317</v>
      </c>
      <c r="E431" s="728" t="s">
        <v>2983</v>
      </c>
      <c r="F431" s="732">
        <v>1</v>
      </c>
      <c r="G431" s="732">
        <v>668.54</v>
      </c>
      <c r="H431" s="746">
        <v>1</v>
      </c>
      <c r="I431" s="732"/>
      <c r="J431" s="732"/>
      <c r="K431" s="746">
        <v>0</v>
      </c>
      <c r="L431" s="732">
        <v>1</v>
      </c>
      <c r="M431" s="733">
        <v>668.54</v>
      </c>
    </row>
    <row r="432" spans="1:13" ht="14.4" customHeight="1" x14ac:dyDescent="0.3">
      <c r="A432" s="727" t="s">
        <v>2706</v>
      </c>
      <c r="B432" s="728" t="s">
        <v>2109</v>
      </c>
      <c r="C432" s="728" t="s">
        <v>2981</v>
      </c>
      <c r="D432" s="728" t="s">
        <v>2982</v>
      </c>
      <c r="E432" s="728" t="s">
        <v>2983</v>
      </c>
      <c r="F432" s="732"/>
      <c r="G432" s="732"/>
      <c r="H432" s="746">
        <v>0</v>
      </c>
      <c r="I432" s="732">
        <v>1</v>
      </c>
      <c r="J432" s="732">
        <v>668.54</v>
      </c>
      <c r="K432" s="746">
        <v>1</v>
      </c>
      <c r="L432" s="732">
        <v>1</v>
      </c>
      <c r="M432" s="733">
        <v>668.54</v>
      </c>
    </row>
    <row r="433" spans="1:13" ht="14.4" customHeight="1" x14ac:dyDescent="0.3">
      <c r="A433" s="727" t="s">
        <v>2706</v>
      </c>
      <c r="B433" s="728" t="s">
        <v>2109</v>
      </c>
      <c r="C433" s="728" t="s">
        <v>4014</v>
      </c>
      <c r="D433" s="728" t="s">
        <v>1319</v>
      </c>
      <c r="E433" s="728" t="s">
        <v>4012</v>
      </c>
      <c r="F433" s="732">
        <v>1</v>
      </c>
      <c r="G433" s="732">
        <v>668.54</v>
      </c>
      <c r="H433" s="746">
        <v>1</v>
      </c>
      <c r="I433" s="732"/>
      <c r="J433" s="732"/>
      <c r="K433" s="746">
        <v>0</v>
      </c>
      <c r="L433" s="732">
        <v>1</v>
      </c>
      <c r="M433" s="733">
        <v>668.54</v>
      </c>
    </row>
    <row r="434" spans="1:13" ht="14.4" customHeight="1" x14ac:dyDescent="0.3">
      <c r="A434" s="727" t="s">
        <v>2706</v>
      </c>
      <c r="B434" s="728" t="s">
        <v>2124</v>
      </c>
      <c r="C434" s="728" t="s">
        <v>3990</v>
      </c>
      <c r="D434" s="728" t="s">
        <v>1195</v>
      </c>
      <c r="E434" s="728" t="s">
        <v>3991</v>
      </c>
      <c r="F434" s="732"/>
      <c r="G434" s="732"/>
      <c r="H434" s="746">
        <v>0</v>
      </c>
      <c r="I434" s="732">
        <v>1</v>
      </c>
      <c r="J434" s="732">
        <v>86.43</v>
      </c>
      <c r="K434" s="746">
        <v>1</v>
      </c>
      <c r="L434" s="732">
        <v>1</v>
      </c>
      <c r="M434" s="733">
        <v>86.43</v>
      </c>
    </row>
    <row r="435" spans="1:13" ht="14.4" customHeight="1" x14ac:dyDescent="0.3">
      <c r="A435" s="727" t="s">
        <v>2706</v>
      </c>
      <c r="B435" s="728" t="s">
        <v>2124</v>
      </c>
      <c r="C435" s="728" t="s">
        <v>2125</v>
      </c>
      <c r="D435" s="728" t="s">
        <v>1193</v>
      </c>
      <c r="E435" s="728" t="s">
        <v>2126</v>
      </c>
      <c r="F435" s="732"/>
      <c r="G435" s="732"/>
      <c r="H435" s="746">
        <v>0</v>
      </c>
      <c r="I435" s="732">
        <v>2</v>
      </c>
      <c r="J435" s="732">
        <v>172.82</v>
      </c>
      <c r="K435" s="746">
        <v>1</v>
      </c>
      <c r="L435" s="732">
        <v>2</v>
      </c>
      <c r="M435" s="733">
        <v>172.82</v>
      </c>
    </row>
    <row r="436" spans="1:13" ht="14.4" customHeight="1" x14ac:dyDescent="0.3">
      <c r="A436" s="727" t="s">
        <v>2706</v>
      </c>
      <c r="B436" s="728" t="s">
        <v>2124</v>
      </c>
      <c r="C436" s="728" t="s">
        <v>3994</v>
      </c>
      <c r="D436" s="728" t="s">
        <v>3688</v>
      </c>
      <c r="E436" s="728" t="s">
        <v>3995</v>
      </c>
      <c r="F436" s="732">
        <v>1</v>
      </c>
      <c r="G436" s="732">
        <v>0</v>
      </c>
      <c r="H436" s="746"/>
      <c r="I436" s="732"/>
      <c r="J436" s="732"/>
      <c r="K436" s="746"/>
      <c r="L436" s="732">
        <v>1</v>
      </c>
      <c r="M436" s="733">
        <v>0</v>
      </c>
    </row>
    <row r="437" spans="1:13" ht="14.4" customHeight="1" x14ac:dyDescent="0.3">
      <c r="A437" s="727" t="s">
        <v>2706</v>
      </c>
      <c r="B437" s="728" t="s">
        <v>2129</v>
      </c>
      <c r="C437" s="728" t="s">
        <v>2130</v>
      </c>
      <c r="D437" s="728" t="s">
        <v>2131</v>
      </c>
      <c r="E437" s="728" t="s">
        <v>2132</v>
      </c>
      <c r="F437" s="732"/>
      <c r="G437" s="732"/>
      <c r="H437" s="746">
        <v>0</v>
      </c>
      <c r="I437" s="732">
        <v>4</v>
      </c>
      <c r="J437" s="732">
        <v>482.44</v>
      </c>
      <c r="K437" s="746">
        <v>1</v>
      </c>
      <c r="L437" s="732">
        <v>4</v>
      </c>
      <c r="M437" s="733">
        <v>482.44</v>
      </c>
    </row>
    <row r="438" spans="1:13" ht="14.4" customHeight="1" x14ac:dyDescent="0.3">
      <c r="A438" s="727" t="s">
        <v>2706</v>
      </c>
      <c r="B438" s="728" t="s">
        <v>2133</v>
      </c>
      <c r="C438" s="728" t="s">
        <v>2763</v>
      </c>
      <c r="D438" s="728" t="s">
        <v>895</v>
      </c>
      <c r="E438" s="728" t="s">
        <v>2137</v>
      </c>
      <c r="F438" s="732"/>
      <c r="G438" s="732"/>
      <c r="H438" s="746">
        <v>0</v>
      </c>
      <c r="I438" s="732">
        <v>7</v>
      </c>
      <c r="J438" s="732">
        <v>2577.12</v>
      </c>
      <c r="K438" s="746">
        <v>1</v>
      </c>
      <c r="L438" s="732">
        <v>7</v>
      </c>
      <c r="M438" s="733">
        <v>2577.12</v>
      </c>
    </row>
    <row r="439" spans="1:13" ht="14.4" customHeight="1" x14ac:dyDescent="0.3">
      <c r="A439" s="727" t="s">
        <v>2706</v>
      </c>
      <c r="B439" s="728" t="s">
        <v>2133</v>
      </c>
      <c r="C439" s="728" t="s">
        <v>2764</v>
      </c>
      <c r="D439" s="728" t="s">
        <v>895</v>
      </c>
      <c r="E439" s="728" t="s">
        <v>2143</v>
      </c>
      <c r="F439" s="732"/>
      <c r="G439" s="732"/>
      <c r="H439" s="746">
        <v>0</v>
      </c>
      <c r="I439" s="732">
        <v>34</v>
      </c>
      <c r="J439" s="732">
        <v>16690.259999999998</v>
      </c>
      <c r="K439" s="746">
        <v>1</v>
      </c>
      <c r="L439" s="732">
        <v>34</v>
      </c>
      <c r="M439" s="733">
        <v>16690.259999999998</v>
      </c>
    </row>
    <row r="440" spans="1:13" ht="14.4" customHeight="1" x14ac:dyDescent="0.3">
      <c r="A440" s="727" t="s">
        <v>2706</v>
      </c>
      <c r="B440" s="728" t="s">
        <v>2133</v>
      </c>
      <c r="C440" s="728" t="s">
        <v>2765</v>
      </c>
      <c r="D440" s="728" t="s">
        <v>895</v>
      </c>
      <c r="E440" s="728" t="s">
        <v>2139</v>
      </c>
      <c r="F440" s="732"/>
      <c r="G440" s="732"/>
      <c r="H440" s="746">
        <v>0</v>
      </c>
      <c r="I440" s="732">
        <v>40</v>
      </c>
      <c r="J440" s="732">
        <v>29453.200000000004</v>
      </c>
      <c r="K440" s="746">
        <v>1</v>
      </c>
      <c r="L440" s="732">
        <v>40</v>
      </c>
      <c r="M440" s="733">
        <v>29453.200000000004</v>
      </c>
    </row>
    <row r="441" spans="1:13" ht="14.4" customHeight="1" x14ac:dyDescent="0.3">
      <c r="A441" s="727" t="s">
        <v>2706</v>
      </c>
      <c r="B441" s="728" t="s">
        <v>2133</v>
      </c>
      <c r="C441" s="728" t="s">
        <v>2144</v>
      </c>
      <c r="D441" s="728" t="s">
        <v>895</v>
      </c>
      <c r="E441" s="728" t="s">
        <v>2145</v>
      </c>
      <c r="F441" s="732"/>
      <c r="G441" s="732"/>
      <c r="H441" s="746">
        <v>0</v>
      </c>
      <c r="I441" s="732">
        <v>8</v>
      </c>
      <c r="J441" s="732">
        <v>7389.92</v>
      </c>
      <c r="K441" s="746">
        <v>1</v>
      </c>
      <c r="L441" s="732">
        <v>8</v>
      </c>
      <c r="M441" s="733">
        <v>7389.92</v>
      </c>
    </row>
    <row r="442" spans="1:13" ht="14.4" customHeight="1" x14ac:dyDescent="0.3">
      <c r="A442" s="727" t="s">
        <v>2706</v>
      </c>
      <c r="B442" s="728" t="s">
        <v>2133</v>
      </c>
      <c r="C442" s="728" t="s">
        <v>2910</v>
      </c>
      <c r="D442" s="728" t="s">
        <v>901</v>
      </c>
      <c r="E442" s="728" t="s">
        <v>2135</v>
      </c>
      <c r="F442" s="732"/>
      <c r="G442" s="732"/>
      <c r="H442" s="746">
        <v>0</v>
      </c>
      <c r="I442" s="732">
        <v>11</v>
      </c>
      <c r="J442" s="732">
        <v>15241.82</v>
      </c>
      <c r="K442" s="746">
        <v>1</v>
      </c>
      <c r="L442" s="732">
        <v>11</v>
      </c>
      <c r="M442" s="733">
        <v>15241.82</v>
      </c>
    </row>
    <row r="443" spans="1:13" ht="14.4" customHeight="1" x14ac:dyDescent="0.3">
      <c r="A443" s="727" t="s">
        <v>2706</v>
      </c>
      <c r="B443" s="728" t="s">
        <v>2133</v>
      </c>
      <c r="C443" s="728" t="s">
        <v>2479</v>
      </c>
      <c r="D443" s="728" t="s">
        <v>901</v>
      </c>
      <c r="E443" s="728" t="s">
        <v>2480</v>
      </c>
      <c r="F443" s="732"/>
      <c r="G443" s="732"/>
      <c r="H443" s="746">
        <v>0</v>
      </c>
      <c r="I443" s="732">
        <v>6</v>
      </c>
      <c r="J443" s="732">
        <v>11084.94</v>
      </c>
      <c r="K443" s="746">
        <v>1</v>
      </c>
      <c r="L443" s="732">
        <v>6</v>
      </c>
      <c r="M443" s="733">
        <v>11084.94</v>
      </c>
    </row>
    <row r="444" spans="1:13" ht="14.4" customHeight="1" x14ac:dyDescent="0.3">
      <c r="A444" s="727" t="s">
        <v>2706</v>
      </c>
      <c r="B444" s="728" t="s">
        <v>2133</v>
      </c>
      <c r="C444" s="728" t="s">
        <v>3151</v>
      </c>
      <c r="D444" s="728" t="s">
        <v>901</v>
      </c>
      <c r="E444" s="728" t="s">
        <v>3152</v>
      </c>
      <c r="F444" s="732"/>
      <c r="G444" s="732"/>
      <c r="H444" s="746">
        <v>0</v>
      </c>
      <c r="I444" s="732">
        <v>11</v>
      </c>
      <c r="J444" s="732">
        <v>25402.959999999999</v>
      </c>
      <c r="K444" s="746">
        <v>1</v>
      </c>
      <c r="L444" s="732">
        <v>11</v>
      </c>
      <c r="M444" s="733">
        <v>25402.959999999999</v>
      </c>
    </row>
    <row r="445" spans="1:13" ht="14.4" customHeight="1" x14ac:dyDescent="0.3">
      <c r="A445" s="727" t="s">
        <v>2706</v>
      </c>
      <c r="B445" s="728" t="s">
        <v>2133</v>
      </c>
      <c r="C445" s="728" t="s">
        <v>3631</v>
      </c>
      <c r="D445" s="728" t="s">
        <v>901</v>
      </c>
      <c r="E445" s="728" t="s">
        <v>3152</v>
      </c>
      <c r="F445" s="732"/>
      <c r="G445" s="732"/>
      <c r="H445" s="746">
        <v>0</v>
      </c>
      <c r="I445" s="732">
        <v>6</v>
      </c>
      <c r="J445" s="732">
        <v>13856.16</v>
      </c>
      <c r="K445" s="746">
        <v>1</v>
      </c>
      <c r="L445" s="732">
        <v>6</v>
      </c>
      <c r="M445" s="733">
        <v>13856.16</v>
      </c>
    </row>
    <row r="446" spans="1:13" ht="14.4" customHeight="1" x14ac:dyDescent="0.3">
      <c r="A446" s="727" t="s">
        <v>2706</v>
      </c>
      <c r="B446" s="728" t="s">
        <v>2146</v>
      </c>
      <c r="C446" s="728" t="s">
        <v>3979</v>
      </c>
      <c r="D446" s="728" t="s">
        <v>3980</v>
      </c>
      <c r="E446" s="728" t="s">
        <v>3981</v>
      </c>
      <c r="F446" s="732">
        <v>1</v>
      </c>
      <c r="G446" s="732">
        <v>0</v>
      </c>
      <c r="H446" s="746"/>
      <c r="I446" s="732"/>
      <c r="J446" s="732"/>
      <c r="K446" s="746"/>
      <c r="L446" s="732">
        <v>1</v>
      </c>
      <c r="M446" s="733">
        <v>0</v>
      </c>
    </row>
    <row r="447" spans="1:13" ht="14.4" customHeight="1" x14ac:dyDescent="0.3">
      <c r="A447" s="727" t="s">
        <v>2706</v>
      </c>
      <c r="B447" s="728" t="s">
        <v>2150</v>
      </c>
      <c r="C447" s="728" t="s">
        <v>4034</v>
      </c>
      <c r="D447" s="728" t="s">
        <v>4035</v>
      </c>
      <c r="E447" s="728" t="s">
        <v>2483</v>
      </c>
      <c r="F447" s="732">
        <v>2</v>
      </c>
      <c r="G447" s="732">
        <v>640.41999999999996</v>
      </c>
      <c r="H447" s="746">
        <v>1</v>
      </c>
      <c r="I447" s="732"/>
      <c r="J447" s="732"/>
      <c r="K447" s="746">
        <v>0</v>
      </c>
      <c r="L447" s="732">
        <v>2</v>
      </c>
      <c r="M447" s="733">
        <v>640.41999999999996</v>
      </c>
    </row>
    <row r="448" spans="1:13" ht="14.4" customHeight="1" x14ac:dyDescent="0.3">
      <c r="A448" s="727" t="s">
        <v>2706</v>
      </c>
      <c r="B448" s="728" t="s">
        <v>2150</v>
      </c>
      <c r="C448" s="728" t="s">
        <v>4036</v>
      </c>
      <c r="D448" s="728" t="s">
        <v>4037</v>
      </c>
      <c r="E448" s="728" t="s">
        <v>2153</v>
      </c>
      <c r="F448" s="732">
        <v>3</v>
      </c>
      <c r="G448" s="732">
        <v>480.29999999999995</v>
      </c>
      <c r="H448" s="746">
        <v>1</v>
      </c>
      <c r="I448" s="732"/>
      <c r="J448" s="732"/>
      <c r="K448" s="746">
        <v>0</v>
      </c>
      <c r="L448" s="732">
        <v>3</v>
      </c>
      <c r="M448" s="733">
        <v>480.29999999999995</v>
      </c>
    </row>
    <row r="449" spans="1:13" ht="14.4" customHeight="1" x14ac:dyDescent="0.3">
      <c r="A449" s="727" t="s">
        <v>2706</v>
      </c>
      <c r="B449" s="728" t="s">
        <v>2154</v>
      </c>
      <c r="C449" s="728" t="s">
        <v>3916</v>
      </c>
      <c r="D449" s="728" t="s">
        <v>777</v>
      </c>
      <c r="E449" s="728" t="s">
        <v>3917</v>
      </c>
      <c r="F449" s="732"/>
      <c r="G449" s="732"/>
      <c r="H449" s="746"/>
      <c r="I449" s="732">
        <v>2</v>
      </c>
      <c r="J449" s="732">
        <v>0</v>
      </c>
      <c r="K449" s="746"/>
      <c r="L449" s="732">
        <v>2</v>
      </c>
      <c r="M449" s="733">
        <v>0</v>
      </c>
    </row>
    <row r="450" spans="1:13" ht="14.4" customHeight="1" x14ac:dyDescent="0.3">
      <c r="A450" s="727" t="s">
        <v>2706</v>
      </c>
      <c r="B450" s="728" t="s">
        <v>2486</v>
      </c>
      <c r="C450" s="728" t="s">
        <v>4003</v>
      </c>
      <c r="D450" s="728" t="s">
        <v>2488</v>
      </c>
      <c r="E450" s="728" t="s">
        <v>4004</v>
      </c>
      <c r="F450" s="732"/>
      <c r="G450" s="732"/>
      <c r="H450" s="746">
        <v>0</v>
      </c>
      <c r="I450" s="732">
        <v>2</v>
      </c>
      <c r="J450" s="732">
        <v>937.36</v>
      </c>
      <c r="K450" s="746">
        <v>1</v>
      </c>
      <c r="L450" s="732">
        <v>2</v>
      </c>
      <c r="M450" s="733">
        <v>937.36</v>
      </c>
    </row>
    <row r="451" spans="1:13" ht="14.4" customHeight="1" x14ac:dyDescent="0.3">
      <c r="A451" s="727" t="s">
        <v>2706</v>
      </c>
      <c r="B451" s="728" t="s">
        <v>2486</v>
      </c>
      <c r="C451" s="728" t="s">
        <v>4005</v>
      </c>
      <c r="D451" s="728" t="s">
        <v>2488</v>
      </c>
      <c r="E451" s="728" t="s">
        <v>4006</v>
      </c>
      <c r="F451" s="732"/>
      <c r="G451" s="732"/>
      <c r="H451" s="746">
        <v>0</v>
      </c>
      <c r="I451" s="732">
        <v>2</v>
      </c>
      <c r="J451" s="732">
        <v>468.68</v>
      </c>
      <c r="K451" s="746">
        <v>1</v>
      </c>
      <c r="L451" s="732">
        <v>2</v>
      </c>
      <c r="M451" s="733">
        <v>468.68</v>
      </c>
    </row>
    <row r="452" spans="1:13" ht="14.4" customHeight="1" x14ac:dyDescent="0.3">
      <c r="A452" s="727" t="s">
        <v>2706</v>
      </c>
      <c r="B452" s="728" t="s">
        <v>2157</v>
      </c>
      <c r="C452" s="728" t="s">
        <v>3926</v>
      </c>
      <c r="D452" s="728" t="s">
        <v>3927</v>
      </c>
      <c r="E452" s="728" t="s">
        <v>3459</v>
      </c>
      <c r="F452" s="732">
        <v>1</v>
      </c>
      <c r="G452" s="732">
        <v>234.07</v>
      </c>
      <c r="H452" s="746">
        <v>1</v>
      </c>
      <c r="I452" s="732"/>
      <c r="J452" s="732"/>
      <c r="K452" s="746">
        <v>0</v>
      </c>
      <c r="L452" s="732">
        <v>1</v>
      </c>
      <c r="M452" s="733">
        <v>234.07</v>
      </c>
    </row>
    <row r="453" spans="1:13" ht="14.4" customHeight="1" x14ac:dyDescent="0.3">
      <c r="A453" s="727" t="s">
        <v>2706</v>
      </c>
      <c r="B453" s="728" t="s">
        <v>2157</v>
      </c>
      <c r="C453" s="728" t="s">
        <v>3928</v>
      </c>
      <c r="D453" s="728" t="s">
        <v>2159</v>
      </c>
      <c r="E453" s="728" t="s">
        <v>3929</v>
      </c>
      <c r="F453" s="732"/>
      <c r="G453" s="732"/>
      <c r="H453" s="746">
        <v>0</v>
      </c>
      <c r="I453" s="732">
        <v>1</v>
      </c>
      <c r="J453" s="732">
        <v>229.38</v>
      </c>
      <c r="K453" s="746">
        <v>1</v>
      </c>
      <c r="L453" s="732">
        <v>1</v>
      </c>
      <c r="M453" s="733">
        <v>229.38</v>
      </c>
    </row>
    <row r="454" spans="1:13" ht="14.4" customHeight="1" x14ac:dyDescent="0.3">
      <c r="A454" s="727" t="s">
        <v>2706</v>
      </c>
      <c r="B454" s="728" t="s">
        <v>2157</v>
      </c>
      <c r="C454" s="728" t="s">
        <v>3930</v>
      </c>
      <c r="D454" s="728" t="s">
        <v>3927</v>
      </c>
      <c r="E454" s="728" t="s">
        <v>3459</v>
      </c>
      <c r="F454" s="732">
        <v>1</v>
      </c>
      <c r="G454" s="732">
        <v>234.07</v>
      </c>
      <c r="H454" s="746">
        <v>1</v>
      </c>
      <c r="I454" s="732"/>
      <c r="J454" s="732"/>
      <c r="K454" s="746">
        <v>0</v>
      </c>
      <c r="L454" s="732">
        <v>1</v>
      </c>
      <c r="M454" s="733">
        <v>234.07</v>
      </c>
    </row>
    <row r="455" spans="1:13" ht="14.4" customHeight="1" x14ac:dyDescent="0.3">
      <c r="A455" s="727" t="s">
        <v>2706</v>
      </c>
      <c r="B455" s="728" t="s">
        <v>2490</v>
      </c>
      <c r="C455" s="728" t="s">
        <v>3932</v>
      </c>
      <c r="D455" s="728" t="s">
        <v>3933</v>
      </c>
      <c r="E455" s="728" t="s">
        <v>2364</v>
      </c>
      <c r="F455" s="732">
        <v>1</v>
      </c>
      <c r="G455" s="732">
        <v>234.07</v>
      </c>
      <c r="H455" s="746">
        <v>1</v>
      </c>
      <c r="I455" s="732"/>
      <c r="J455" s="732"/>
      <c r="K455" s="746">
        <v>0</v>
      </c>
      <c r="L455" s="732">
        <v>1</v>
      </c>
      <c r="M455" s="733">
        <v>234.07</v>
      </c>
    </row>
    <row r="456" spans="1:13" ht="14.4" customHeight="1" x14ac:dyDescent="0.3">
      <c r="A456" s="727" t="s">
        <v>2706</v>
      </c>
      <c r="B456" s="728" t="s">
        <v>2490</v>
      </c>
      <c r="C456" s="728" t="s">
        <v>3931</v>
      </c>
      <c r="D456" s="728" t="s">
        <v>1754</v>
      </c>
      <c r="E456" s="728" t="s">
        <v>2165</v>
      </c>
      <c r="F456" s="732"/>
      <c r="G456" s="732"/>
      <c r="H456" s="746">
        <v>0</v>
      </c>
      <c r="I456" s="732">
        <v>5</v>
      </c>
      <c r="J456" s="732">
        <v>526.59999999999991</v>
      </c>
      <c r="K456" s="746">
        <v>1</v>
      </c>
      <c r="L456" s="732">
        <v>5</v>
      </c>
      <c r="M456" s="733">
        <v>526.59999999999991</v>
      </c>
    </row>
    <row r="457" spans="1:13" ht="14.4" customHeight="1" x14ac:dyDescent="0.3">
      <c r="A457" s="727" t="s">
        <v>2706</v>
      </c>
      <c r="B457" s="728" t="s">
        <v>2490</v>
      </c>
      <c r="C457" s="728" t="s">
        <v>3591</v>
      </c>
      <c r="D457" s="728" t="s">
        <v>1753</v>
      </c>
      <c r="E457" s="728" t="s">
        <v>2463</v>
      </c>
      <c r="F457" s="732"/>
      <c r="G457" s="732"/>
      <c r="H457" s="746">
        <v>0</v>
      </c>
      <c r="I457" s="732">
        <v>1</v>
      </c>
      <c r="J457" s="732">
        <v>210.66</v>
      </c>
      <c r="K457" s="746">
        <v>1</v>
      </c>
      <c r="L457" s="732">
        <v>1</v>
      </c>
      <c r="M457" s="733">
        <v>210.66</v>
      </c>
    </row>
    <row r="458" spans="1:13" ht="14.4" customHeight="1" x14ac:dyDescent="0.3">
      <c r="A458" s="727" t="s">
        <v>2706</v>
      </c>
      <c r="B458" s="728" t="s">
        <v>5128</v>
      </c>
      <c r="C458" s="728" t="s">
        <v>4007</v>
      </c>
      <c r="D458" s="728" t="s">
        <v>3875</v>
      </c>
      <c r="E458" s="728" t="s">
        <v>4008</v>
      </c>
      <c r="F458" s="732"/>
      <c r="G458" s="732"/>
      <c r="H458" s="746">
        <v>0</v>
      </c>
      <c r="I458" s="732">
        <v>1</v>
      </c>
      <c r="J458" s="732">
        <v>103.64</v>
      </c>
      <c r="K458" s="746">
        <v>1</v>
      </c>
      <c r="L458" s="732">
        <v>1</v>
      </c>
      <c r="M458" s="733">
        <v>103.64</v>
      </c>
    </row>
    <row r="459" spans="1:13" ht="14.4" customHeight="1" x14ac:dyDescent="0.3">
      <c r="A459" s="727" t="s">
        <v>2706</v>
      </c>
      <c r="B459" s="728" t="s">
        <v>2161</v>
      </c>
      <c r="C459" s="728" t="s">
        <v>2164</v>
      </c>
      <c r="D459" s="728" t="s">
        <v>1167</v>
      </c>
      <c r="E459" s="728" t="s">
        <v>2165</v>
      </c>
      <c r="F459" s="732"/>
      <c r="G459" s="732"/>
      <c r="H459" s="746">
        <v>0</v>
      </c>
      <c r="I459" s="732">
        <v>2</v>
      </c>
      <c r="J459" s="732">
        <v>289.62</v>
      </c>
      <c r="K459" s="746">
        <v>1</v>
      </c>
      <c r="L459" s="732">
        <v>2</v>
      </c>
      <c r="M459" s="733">
        <v>289.62</v>
      </c>
    </row>
    <row r="460" spans="1:13" ht="14.4" customHeight="1" x14ac:dyDescent="0.3">
      <c r="A460" s="727" t="s">
        <v>2706</v>
      </c>
      <c r="B460" s="728" t="s">
        <v>2161</v>
      </c>
      <c r="C460" s="728" t="s">
        <v>4018</v>
      </c>
      <c r="D460" s="728" t="s">
        <v>1743</v>
      </c>
      <c r="E460" s="728" t="s">
        <v>2463</v>
      </c>
      <c r="F460" s="732"/>
      <c r="G460" s="732"/>
      <c r="H460" s="746">
        <v>0</v>
      </c>
      <c r="I460" s="732">
        <v>1</v>
      </c>
      <c r="J460" s="732">
        <v>289.62</v>
      </c>
      <c r="K460" s="746">
        <v>1</v>
      </c>
      <c r="L460" s="732">
        <v>1</v>
      </c>
      <c r="M460" s="733">
        <v>289.62</v>
      </c>
    </row>
    <row r="461" spans="1:13" ht="14.4" customHeight="1" x14ac:dyDescent="0.3">
      <c r="A461" s="727" t="s">
        <v>2706</v>
      </c>
      <c r="B461" s="728" t="s">
        <v>2166</v>
      </c>
      <c r="C461" s="728" t="s">
        <v>4045</v>
      </c>
      <c r="D461" s="728" t="s">
        <v>4046</v>
      </c>
      <c r="E461" s="728" t="s">
        <v>2914</v>
      </c>
      <c r="F461" s="732">
        <v>2</v>
      </c>
      <c r="G461" s="732">
        <v>289.62</v>
      </c>
      <c r="H461" s="746">
        <v>1</v>
      </c>
      <c r="I461" s="732"/>
      <c r="J461" s="732"/>
      <c r="K461" s="746">
        <v>0</v>
      </c>
      <c r="L461" s="732">
        <v>2</v>
      </c>
      <c r="M461" s="733">
        <v>289.62</v>
      </c>
    </row>
    <row r="462" spans="1:13" ht="14.4" customHeight="1" x14ac:dyDescent="0.3">
      <c r="A462" s="727" t="s">
        <v>2706</v>
      </c>
      <c r="B462" s="728" t="s">
        <v>2166</v>
      </c>
      <c r="C462" s="728" t="s">
        <v>2500</v>
      </c>
      <c r="D462" s="728" t="s">
        <v>2168</v>
      </c>
      <c r="E462" s="728" t="s">
        <v>2501</v>
      </c>
      <c r="F462" s="732"/>
      <c r="G462" s="732"/>
      <c r="H462" s="746">
        <v>0</v>
      </c>
      <c r="I462" s="732">
        <v>1</v>
      </c>
      <c r="J462" s="732">
        <v>10.41</v>
      </c>
      <c r="K462" s="746">
        <v>1</v>
      </c>
      <c r="L462" s="732">
        <v>1</v>
      </c>
      <c r="M462" s="733">
        <v>10.41</v>
      </c>
    </row>
    <row r="463" spans="1:13" ht="14.4" customHeight="1" x14ac:dyDescent="0.3">
      <c r="A463" s="727" t="s">
        <v>2706</v>
      </c>
      <c r="B463" s="728" t="s">
        <v>2166</v>
      </c>
      <c r="C463" s="728" t="s">
        <v>4043</v>
      </c>
      <c r="D463" s="728" t="s">
        <v>2168</v>
      </c>
      <c r="E463" s="728" t="s">
        <v>4044</v>
      </c>
      <c r="F463" s="732"/>
      <c r="G463" s="732"/>
      <c r="H463" s="746"/>
      <c r="I463" s="732">
        <v>2</v>
      </c>
      <c r="J463" s="732">
        <v>0</v>
      </c>
      <c r="K463" s="746"/>
      <c r="L463" s="732">
        <v>2</v>
      </c>
      <c r="M463" s="733">
        <v>0</v>
      </c>
    </row>
    <row r="464" spans="1:13" ht="14.4" customHeight="1" x14ac:dyDescent="0.3">
      <c r="A464" s="727" t="s">
        <v>2706</v>
      </c>
      <c r="B464" s="728" t="s">
        <v>2502</v>
      </c>
      <c r="C464" s="728" t="s">
        <v>2581</v>
      </c>
      <c r="D464" s="728" t="s">
        <v>2582</v>
      </c>
      <c r="E464" s="728" t="s">
        <v>2583</v>
      </c>
      <c r="F464" s="732"/>
      <c r="G464" s="732"/>
      <c r="H464" s="746">
        <v>0</v>
      </c>
      <c r="I464" s="732">
        <v>3</v>
      </c>
      <c r="J464" s="732">
        <v>655.86</v>
      </c>
      <c r="K464" s="746">
        <v>1</v>
      </c>
      <c r="L464" s="732">
        <v>3</v>
      </c>
      <c r="M464" s="733">
        <v>655.86</v>
      </c>
    </row>
    <row r="465" spans="1:13" ht="14.4" customHeight="1" x14ac:dyDescent="0.3">
      <c r="A465" s="727" t="s">
        <v>2706</v>
      </c>
      <c r="B465" s="728" t="s">
        <v>2502</v>
      </c>
      <c r="C465" s="728" t="s">
        <v>3767</v>
      </c>
      <c r="D465" s="728" t="s">
        <v>2582</v>
      </c>
      <c r="E465" s="728" t="s">
        <v>3768</v>
      </c>
      <c r="F465" s="732"/>
      <c r="G465" s="732"/>
      <c r="H465" s="746">
        <v>0</v>
      </c>
      <c r="I465" s="732">
        <v>1</v>
      </c>
      <c r="J465" s="732">
        <v>524.45000000000005</v>
      </c>
      <c r="K465" s="746">
        <v>1</v>
      </c>
      <c r="L465" s="732">
        <v>1</v>
      </c>
      <c r="M465" s="733">
        <v>524.45000000000005</v>
      </c>
    </row>
    <row r="466" spans="1:13" ht="14.4" customHeight="1" x14ac:dyDescent="0.3">
      <c r="A466" s="727" t="s">
        <v>2706</v>
      </c>
      <c r="B466" s="728" t="s">
        <v>2170</v>
      </c>
      <c r="C466" s="728" t="s">
        <v>4019</v>
      </c>
      <c r="D466" s="728" t="s">
        <v>4020</v>
      </c>
      <c r="E466" s="728" t="s">
        <v>4021</v>
      </c>
      <c r="F466" s="732"/>
      <c r="G466" s="732"/>
      <c r="H466" s="746">
        <v>0</v>
      </c>
      <c r="I466" s="732">
        <v>1</v>
      </c>
      <c r="J466" s="732">
        <v>465.24</v>
      </c>
      <c r="K466" s="746">
        <v>1</v>
      </c>
      <c r="L466" s="732">
        <v>1</v>
      </c>
      <c r="M466" s="733">
        <v>465.24</v>
      </c>
    </row>
    <row r="467" spans="1:13" ht="14.4" customHeight="1" x14ac:dyDescent="0.3">
      <c r="A467" s="727" t="s">
        <v>2706</v>
      </c>
      <c r="B467" s="728" t="s">
        <v>2510</v>
      </c>
      <c r="C467" s="728" t="s">
        <v>4058</v>
      </c>
      <c r="D467" s="728" t="s">
        <v>2512</v>
      </c>
      <c r="E467" s="728" t="s">
        <v>4059</v>
      </c>
      <c r="F467" s="732"/>
      <c r="G467" s="732"/>
      <c r="H467" s="746">
        <v>0</v>
      </c>
      <c r="I467" s="732">
        <v>3</v>
      </c>
      <c r="J467" s="732">
        <v>989.58999999999992</v>
      </c>
      <c r="K467" s="746">
        <v>1</v>
      </c>
      <c r="L467" s="732">
        <v>3</v>
      </c>
      <c r="M467" s="733">
        <v>989.58999999999992</v>
      </c>
    </row>
    <row r="468" spans="1:13" ht="14.4" customHeight="1" x14ac:dyDescent="0.3">
      <c r="A468" s="727" t="s">
        <v>2706</v>
      </c>
      <c r="B468" s="728" t="s">
        <v>2182</v>
      </c>
      <c r="C468" s="728" t="s">
        <v>3921</v>
      </c>
      <c r="D468" s="728" t="s">
        <v>3182</v>
      </c>
      <c r="E468" s="728" t="s">
        <v>3922</v>
      </c>
      <c r="F468" s="732"/>
      <c r="G468" s="732"/>
      <c r="H468" s="746">
        <v>0</v>
      </c>
      <c r="I468" s="732">
        <v>1</v>
      </c>
      <c r="J468" s="732">
        <v>139.77000000000001</v>
      </c>
      <c r="K468" s="746">
        <v>1</v>
      </c>
      <c r="L468" s="732">
        <v>1</v>
      </c>
      <c r="M468" s="733">
        <v>139.77000000000001</v>
      </c>
    </row>
    <row r="469" spans="1:13" ht="14.4" customHeight="1" x14ac:dyDescent="0.3">
      <c r="A469" s="727" t="s">
        <v>2706</v>
      </c>
      <c r="B469" s="728" t="s">
        <v>2182</v>
      </c>
      <c r="C469" s="728" t="s">
        <v>3267</v>
      </c>
      <c r="D469" s="728" t="s">
        <v>3268</v>
      </c>
      <c r="E469" s="728" t="s">
        <v>3269</v>
      </c>
      <c r="F469" s="732"/>
      <c r="G469" s="732"/>
      <c r="H469" s="746">
        <v>0</v>
      </c>
      <c r="I469" s="732">
        <v>1</v>
      </c>
      <c r="J469" s="732">
        <v>353.18</v>
      </c>
      <c r="K469" s="746">
        <v>1</v>
      </c>
      <c r="L469" s="732">
        <v>1</v>
      </c>
      <c r="M469" s="733">
        <v>353.18</v>
      </c>
    </row>
    <row r="470" spans="1:13" ht="14.4" customHeight="1" x14ac:dyDescent="0.3">
      <c r="A470" s="727" t="s">
        <v>2706</v>
      </c>
      <c r="B470" s="728" t="s">
        <v>2182</v>
      </c>
      <c r="C470" s="728" t="s">
        <v>3923</v>
      </c>
      <c r="D470" s="728" t="s">
        <v>2184</v>
      </c>
      <c r="E470" s="728" t="s">
        <v>2364</v>
      </c>
      <c r="F470" s="732"/>
      <c r="G470" s="732"/>
      <c r="H470" s="746">
        <v>0</v>
      </c>
      <c r="I470" s="732">
        <v>1</v>
      </c>
      <c r="J470" s="732">
        <v>196.21</v>
      </c>
      <c r="K470" s="746">
        <v>1</v>
      </c>
      <c r="L470" s="732">
        <v>1</v>
      </c>
      <c r="M470" s="733">
        <v>196.21</v>
      </c>
    </row>
    <row r="471" spans="1:13" ht="14.4" customHeight="1" x14ac:dyDescent="0.3">
      <c r="A471" s="727" t="s">
        <v>2706</v>
      </c>
      <c r="B471" s="728" t="s">
        <v>2182</v>
      </c>
      <c r="C471" s="728" t="s">
        <v>3700</v>
      </c>
      <c r="D471" s="728" t="s">
        <v>2184</v>
      </c>
      <c r="E471" s="728" t="s">
        <v>3459</v>
      </c>
      <c r="F471" s="732"/>
      <c r="G471" s="732"/>
      <c r="H471" s="746">
        <v>0</v>
      </c>
      <c r="I471" s="732">
        <v>4</v>
      </c>
      <c r="J471" s="732">
        <v>1569.68</v>
      </c>
      <c r="K471" s="746">
        <v>1</v>
      </c>
      <c r="L471" s="732">
        <v>4</v>
      </c>
      <c r="M471" s="733">
        <v>1569.68</v>
      </c>
    </row>
    <row r="472" spans="1:13" ht="14.4" customHeight="1" x14ac:dyDescent="0.3">
      <c r="A472" s="727" t="s">
        <v>2706</v>
      </c>
      <c r="B472" s="728" t="s">
        <v>2182</v>
      </c>
      <c r="C472" s="728" t="s">
        <v>3924</v>
      </c>
      <c r="D472" s="728" t="s">
        <v>2184</v>
      </c>
      <c r="E472" s="728" t="s">
        <v>3925</v>
      </c>
      <c r="F472" s="732"/>
      <c r="G472" s="732"/>
      <c r="H472" s="746">
        <v>0</v>
      </c>
      <c r="I472" s="732">
        <v>1</v>
      </c>
      <c r="J472" s="732">
        <v>603.73</v>
      </c>
      <c r="K472" s="746">
        <v>1</v>
      </c>
      <c r="L472" s="732">
        <v>1</v>
      </c>
      <c r="M472" s="733">
        <v>603.73</v>
      </c>
    </row>
    <row r="473" spans="1:13" ht="14.4" customHeight="1" x14ac:dyDescent="0.3">
      <c r="A473" s="727" t="s">
        <v>2706</v>
      </c>
      <c r="B473" s="728" t="s">
        <v>2190</v>
      </c>
      <c r="C473" s="728" t="s">
        <v>3776</v>
      </c>
      <c r="D473" s="728" t="s">
        <v>2192</v>
      </c>
      <c r="E473" s="728" t="s">
        <v>3777</v>
      </c>
      <c r="F473" s="732"/>
      <c r="G473" s="732"/>
      <c r="H473" s="746">
        <v>0</v>
      </c>
      <c r="I473" s="732">
        <v>4</v>
      </c>
      <c r="J473" s="732">
        <v>2060.13</v>
      </c>
      <c r="K473" s="746">
        <v>1</v>
      </c>
      <c r="L473" s="732">
        <v>4</v>
      </c>
      <c r="M473" s="733">
        <v>2060.13</v>
      </c>
    </row>
    <row r="474" spans="1:13" ht="14.4" customHeight="1" x14ac:dyDescent="0.3">
      <c r="A474" s="727" t="s">
        <v>2706</v>
      </c>
      <c r="B474" s="728" t="s">
        <v>2516</v>
      </c>
      <c r="C474" s="728" t="s">
        <v>4052</v>
      </c>
      <c r="D474" s="728" t="s">
        <v>4053</v>
      </c>
      <c r="E474" s="728" t="s">
        <v>4054</v>
      </c>
      <c r="F474" s="732">
        <v>1</v>
      </c>
      <c r="G474" s="732">
        <v>438.49</v>
      </c>
      <c r="H474" s="746">
        <v>1</v>
      </c>
      <c r="I474" s="732"/>
      <c r="J474" s="732"/>
      <c r="K474" s="746">
        <v>0</v>
      </c>
      <c r="L474" s="732">
        <v>1</v>
      </c>
      <c r="M474" s="733">
        <v>438.49</v>
      </c>
    </row>
    <row r="475" spans="1:13" ht="14.4" customHeight="1" x14ac:dyDescent="0.3">
      <c r="A475" s="727" t="s">
        <v>2706</v>
      </c>
      <c r="B475" s="728" t="s">
        <v>2516</v>
      </c>
      <c r="C475" s="728" t="s">
        <v>4055</v>
      </c>
      <c r="D475" s="728" t="s">
        <v>1653</v>
      </c>
      <c r="E475" s="728" t="s">
        <v>4056</v>
      </c>
      <c r="F475" s="732"/>
      <c r="G475" s="732"/>
      <c r="H475" s="746">
        <v>0</v>
      </c>
      <c r="I475" s="732">
        <v>1</v>
      </c>
      <c r="J475" s="732">
        <v>438.49</v>
      </c>
      <c r="K475" s="746">
        <v>1</v>
      </c>
      <c r="L475" s="732">
        <v>1</v>
      </c>
      <c r="M475" s="733">
        <v>438.49</v>
      </c>
    </row>
    <row r="476" spans="1:13" ht="14.4" customHeight="1" x14ac:dyDescent="0.3">
      <c r="A476" s="727" t="s">
        <v>2706</v>
      </c>
      <c r="B476" s="728" t="s">
        <v>2205</v>
      </c>
      <c r="C476" s="728" t="s">
        <v>2211</v>
      </c>
      <c r="D476" s="728" t="s">
        <v>2207</v>
      </c>
      <c r="E476" s="728" t="s">
        <v>2212</v>
      </c>
      <c r="F476" s="732"/>
      <c r="G476" s="732"/>
      <c r="H476" s="746">
        <v>0</v>
      </c>
      <c r="I476" s="732">
        <v>1</v>
      </c>
      <c r="J476" s="732">
        <v>59.27</v>
      </c>
      <c r="K476" s="746">
        <v>1</v>
      </c>
      <c r="L476" s="732">
        <v>1</v>
      </c>
      <c r="M476" s="733">
        <v>59.27</v>
      </c>
    </row>
    <row r="477" spans="1:13" ht="14.4" customHeight="1" x14ac:dyDescent="0.3">
      <c r="A477" s="727" t="s">
        <v>2706</v>
      </c>
      <c r="B477" s="728" t="s">
        <v>2205</v>
      </c>
      <c r="C477" s="728" t="s">
        <v>2213</v>
      </c>
      <c r="D477" s="728" t="s">
        <v>2207</v>
      </c>
      <c r="E477" s="728" t="s">
        <v>2214</v>
      </c>
      <c r="F477" s="732"/>
      <c r="G477" s="732"/>
      <c r="H477" s="746">
        <v>0</v>
      </c>
      <c r="I477" s="732">
        <v>3</v>
      </c>
      <c r="J477" s="732">
        <v>138.21</v>
      </c>
      <c r="K477" s="746">
        <v>1</v>
      </c>
      <c r="L477" s="732">
        <v>3</v>
      </c>
      <c r="M477" s="733">
        <v>138.21</v>
      </c>
    </row>
    <row r="478" spans="1:13" ht="14.4" customHeight="1" x14ac:dyDescent="0.3">
      <c r="A478" s="727" t="s">
        <v>2706</v>
      </c>
      <c r="B478" s="728" t="s">
        <v>2205</v>
      </c>
      <c r="C478" s="728" t="s">
        <v>3748</v>
      </c>
      <c r="D478" s="728" t="s">
        <v>2207</v>
      </c>
      <c r="E478" s="728" t="s">
        <v>3737</v>
      </c>
      <c r="F478" s="732">
        <v>1</v>
      </c>
      <c r="G478" s="732">
        <v>79.03</v>
      </c>
      <c r="H478" s="746">
        <v>1</v>
      </c>
      <c r="I478" s="732"/>
      <c r="J478" s="732"/>
      <c r="K478" s="746">
        <v>0</v>
      </c>
      <c r="L478" s="732">
        <v>1</v>
      </c>
      <c r="M478" s="733">
        <v>79.03</v>
      </c>
    </row>
    <row r="479" spans="1:13" ht="14.4" customHeight="1" x14ac:dyDescent="0.3">
      <c r="A479" s="727" t="s">
        <v>2706</v>
      </c>
      <c r="B479" s="728" t="s">
        <v>2205</v>
      </c>
      <c r="C479" s="728" t="s">
        <v>3987</v>
      </c>
      <c r="D479" s="728" t="s">
        <v>3988</v>
      </c>
      <c r="E479" s="728" t="s">
        <v>3989</v>
      </c>
      <c r="F479" s="732"/>
      <c r="G479" s="732"/>
      <c r="H479" s="746">
        <v>0</v>
      </c>
      <c r="I479" s="732">
        <v>1</v>
      </c>
      <c r="J479" s="732">
        <v>59.27</v>
      </c>
      <c r="K479" s="746">
        <v>1</v>
      </c>
      <c r="L479" s="732">
        <v>1</v>
      </c>
      <c r="M479" s="733">
        <v>59.27</v>
      </c>
    </row>
    <row r="480" spans="1:13" ht="14.4" customHeight="1" x14ac:dyDescent="0.3">
      <c r="A480" s="727" t="s">
        <v>2706</v>
      </c>
      <c r="B480" s="728" t="s">
        <v>2205</v>
      </c>
      <c r="C480" s="728" t="s">
        <v>2209</v>
      </c>
      <c r="D480" s="728" t="s">
        <v>1029</v>
      </c>
      <c r="E480" s="728" t="s">
        <v>2210</v>
      </c>
      <c r="F480" s="732"/>
      <c r="G480" s="732"/>
      <c r="H480" s="746">
        <v>0</v>
      </c>
      <c r="I480" s="732">
        <v>1</v>
      </c>
      <c r="J480" s="732">
        <v>46.07</v>
      </c>
      <c r="K480" s="746">
        <v>1</v>
      </c>
      <c r="L480" s="732">
        <v>1</v>
      </c>
      <c r="M480" s="733">
        <v>46.07</v>
      </c>
    </row>
    <row r="481" spans="1:13" ht="14.4" customHeight="1" x14ac:dyDescent="0.3">
      <c r="A481" s="727" t="s">
        <v>2706</v>
      </c>
      <c r="B481" s="728" t="s">
        <v>2215</v>
      </c>
      <c r="C481" s="728" t="s">
        <v>2218</v>
      </c>
      <c r="D481" s="728" t="s">
        <v>662</v>
      </c>
      <c r="E481" s="728" t="s">
        <v>2219</v>
      </c>
      <c r="F481" s="732"/>
      <c r="G481" s="732"/>
      <c r="H481" s="746">
        <v>0</v>
      </c>
      <c r="I481" s="732">
        <v>3</v>
      </c>
      <c r="J481" s="732">
        <v>463.08000000000004</v>
      </c>
      <c r="K481" s="746">
        <v>1</v>
      </c>
      <c r="L481" s="732">
        <v>3</v>
      </c>
      <c r="M481" s="733">
        <v>463.08000000000004</v>
      </c>
    </row>
    <row r="482" spans="1:13" ht="14.4" customHeight="1" x14ac:dyDescent="0.3">
      <c r="A482" s="727" t="s">
        <v>2706</v>
      </c>
      <c r="B482" s="728" t="s">
        <v>2215</v>
      </c>
      <c r="C482" s="728" t="s">
        <v>2220</v>
      </c>
      <c r="D482" s="728" t="s">
        <v>2221</v>
      </c>
      <c r="E482" s="728" t="s">
        <v>2222</v>
      </c>
      <c r="F482" s="732"/>
      <c r="G482" s="732"/>
      <c r="H482" s="746">
        <v>0</v>
      </c>
      <c r="I482" s="732">
        <v>7</v>
      </c>
      <c r="J482" s="732">
        <v>1046.6400000000001</v>
      </c>
      <c r="K482" s="746">
        <v>1</v>
      </c>
      <c r="L482" s="732">
        <v>7</v>
      </c>
      <c r="M482" s="733">
        <v>1046.6400000000001</v>
      </c>
    </row>
    <row r="483" spans="1:13" ht="14.4" customHeight="1" x14ac:dyDescent="0.3">
      <c r="A483" s="727" t="s">
        <v>2706</v>
      </c>
      <c r="B483" s="728" t="s">
        <v>2229</v>
      </c>
      <c r="C483" s="728" t="s">
        <v>3042</v>
      </c>
      <c r="D483" s="728" t="s">
        <v>2231</v>
      </c>
      <c r="E483" s="728" t="s">
        <v>3043</v>
      </c>
      <c r="F483" s="732">
        <v>1</v>
      </c>
      <c r="G483" s="732">
        <v>0</v>
      </c>
      <c r="H483" s="746"/>
      <c r="I483" s="732"/>
      <c r="J483" s="732"/>
      <c r="K483" s="746"/>
      <c r="L483" s="732">
        <v>1</v>
      </c>
      <c r="M483" s="733">
        <v>0</v>
      </c>
    </row>
    <row r="484" spans="1:13" ht="14.4" customHeight="1" x14ac:dyDescent="0.3">
      <c r="A484" s="727" t="s">
        <v>2706</v>
      </c>
      <c r="B484" s="728" t="s">
        <v>2229</v>
      </c>
      <c r="C484" s="728" t="s">
        <v>2794</v>
      </c>
      <c r="D484" s="728" t="s">
        <v>2231</v>
      </c>
      <c r="E484" s="728" t="s">
        <v>2757</v>
      </c>
      <c r="F484" s="732">
        <v>14</v>
      </c>
      <c r="G484" s="732">
        <v>3342.08</v>
      </c>
      <c r="H484" s="746">
        <v>1</v>
      </c>
      <c r="I484" s="732"/>
      <c r="J484" s="732"/>
      <c r="K484" s="746">
        <v>0</v>
      </c>
      <c r="L484" s="732">
        <v>14</v>
      </c>
      <c r="M484" s="733">
        <v>3342.08</v>
      </c>
    </row>
    <row r="485" spans="1:13" ht="14.4" customHeight="1" x14ac:dyDescent="0.3">
      <c r="A485" s="727" t="s">
        <v>2706</v>
      </c>
      <c r="B485" s="728" t="s">
        <v>2256</v>
      </c>
      <c r="C485" s="728" t="s">
        <v>2260</v>
      </c>
      <c r="D485" s="728" t="s">
        <v>2261</v>
      </c>
      <c r="E485" s="728" t="s">
        <v>2262</v>
      </c>
      <c r="F485" s="732"/>
      <c r="G485" s="732"/>
      <c r="H485" s="746">
        <v>0</v>
      </c>
      <c r="I485" s="732">
        <v>17</v>
      </c>
      <c r="J485" s="732">
        <v>35858.050000000003</v>
      </c>
      <c r="K485" s="746">
        <v>1</v>
      </c>
      <c r="L485" s="732">
        <v>17</v>
      </c>
      <c r="M485" s="733">
        <v>35858.050000000003</v>
      </c>
    </row>
    <row r="486" spans="1:13" ht="14.4" customHeight="1" x14ac:dyDescent="0.3">
      <c r="A486" s="727" t="s">
        <v>2706</v>
      </c>
      <c r="B486" s="728" t="s">
        <v>2270</v>
      </c>
      <c r="C486" s="728" t="s">
        <v>2273</v>
      </c>
      <c r="D486" s="728" t="s">
        <v>2272</v>
      </c>
      <c r="E486" s="728" t="s">
        <v>2274</v>
      </c>
      <c r="F486" s="732">
        <v>5</v>
      </c>
      <c r="G486" s="732">
        <v>7136.15</v>
      </c>
      <c r="H486" s="746">
        <v>0.71428571428571419</v>
      </c>
      <c r="I486" s="732">
        <v>2</v>
      </c>
      <c r="J486" s="732">
        <v>2854.46</v>
      </c>
      <c r="K486" s="746">
        <v>0.2857142857142857</v>
      </c>
      <c r="L486" s="732">
        <v>7</v>
      </c>
      <c r="M486" s="733">
        <v>9990.61</v>
      </c>
    </row>
    <row r="487" spans="1:13" ht="14.4" customHeight="1" x14ac:dyDescent="0.3">
      <c r="A487" s="727" t="s">
        <v>2706</v>
      </c>
      <c r="B487" s="728" t="s">
        <v>2270</v>
      </c>
      <c r="C487" s="728" t="s">
        <v>2271</v>
      </c>
      <c r="D487" s="728" t="s">
        <v>2272</v>
      </c>
      <c r="E487" s="728" t="s">
        <v>2232</v>
      </c>
      <c r="F487" s="732"/>
      <c r="G487" s="732"/>
      <c r="H487" s="746">
        <v>0</v>
      </c>
      <c r="I487" s="732">
        <v>5</v>
      </c>
      <c r="J487" s="732">
        <v>1699</v>
      </c>
      <c r="K487" s="746">
        <v>1</v>
      </c>
      <c r="L487" s="732">
        <v>5</v>
      </c>
      <c r="M487" s="733">
        <v>1699</v>
      </c>
    </row>
    <row r="488" spans="1:13" ht="14.4" customHeight="1" x14ac:dyDescent="0.3">
      <c r="A488" s="727" t="s">
        <v>2706</v>
      </c>
      <c r="B488" s="728" t="s">
        <v>2293</v>
      </c>
      <c r="C488" s="728" t="s">
        <v>2296</v>
      </c>
      <c r="D488" s="728" t="s">
        <v>694</v>
      </c>
      <c r="E488" s="728" t="s">
        <v>2297</v>
      </c>
      <c r="F488" s="732"/>
      <c r="G488" s="732"/>
      <c r="H488" s="746">
        <v>0</v>
      </c>
      <c r="I488" s="732">
        <v>3</v>
      </c>
      <c r="J488" s="732">
        <v>145.26</v>
      </c>
      <c r="K488" s="746">
        <v>1</v>
      </c>
      <c r="L488" s="732">
        <v>3</v>
      </c>
      <c r="M488" s="733">
        <v>145.26</v>
      </c>
    </row>
    <row r="489" spans="1:13" ht="14.4" customHeight="1" x14ac:dyDescent="0.3">
      <c r="A489" s="727" t="s">
        <v>2706</v>
      </c>
      <c r="B489" s="728" t="s">
        <v>2299</v>
      </c>
      <c r="C489" s="728" t="s">
        <v>3436</v>
      </c>
      <c r="D489" s="728" t="s">
        <v>3435</v>
      </c>
      <c r="E489" s="728" t="s">
        <v>2761</v>
      </c>
      <c r="F489" s="732">
        <v>2</v>
      </c>
      <c r="G489" s="732">
        <v>145.1</v>
      </c>
      <c r="H489" s="746">
        <v>1</v>
      </c>
      <c r="I489" s="732"/>
      <c r="J489" s="732"/>
      <c r="K489" s="746">
        <v>0</v>
      </c>
      <c r="L489" s="732">
        <v>2</v>
      </c>
      <c r="M489" s="733">
        <v>145.1</v>
      </c>
    </row>
    <row r="490" spans="1:13" ht="14.4" customHeight="1" x14ac:dyDescent="0.3">
      <c r="A490" s="727" t="s">
        <v>2706</v>
      </c>
      <c r="B490" s="728" t="s">
        <v>2299</v>
      </c>
      <c r="C490" s="728" t="s">
        <v>3034</v>
      </c>
      <c r="D490" s="728" t="s">
        <v>1100</v>
      </c>
      <c r="E490" s="728" t="s">
        <v>2761</v>
      </c>
      <c r="F490" s="732">
        <v>1</v>
      </c>
      <c r="G490" s="732">
        <v>0</v>
      </c>
      <c r="H490" s="746"/>
      <c r="I490" s="732"/>
      <c r="J490" s="732"/>
      <c r="K490" s="746"/>
      <c r="L490" s="732">
        <v>1</v>
      </c>
      <c r="M490" s="733">
        <v>0</v>
      </c>
    </row>
    <row r="491" spans="1:13" ht="14.4" customHeight="1" x14ac:dyDescent="0.3">
      <c r="A491" s="727" t="s">
        <v>2706</v>
      </c>
      <c r="B491" s="728" t="s">
        <v>2299</v>
      </c>
      <c r="C491" s="728" t="s">
        <v>2880</v>
      </c>
      <c r="D491" s="728" t="s">
        <v>1102</v>
      </c>
      <c r="E491" s="728" t="s">
        <v>2881</v>
      </c>
      <c r="F491" s="732">
        <v>3</v>
      </c>
      <c r="G491" s="732">
        <v>0</v>
      </c>
      <c r="H491" s="746"/>
      <c r="I491" s="732"/>
      <c r="J491" s="732"/>
      <c r="K491" s="746"/>
      <c r="L491" s="732">
        <v>3</v>
      </c>
      <c r="M491" s="733">
        <v>0</v>
      </c>
    </row>
    <row r="492" spans="1:13" ht="14.4" customHeight="1" x14ac:dyDescent="0.3">
      <c r="A492" s="727" t="s">
        <v>2706</v>
      </c>
      <c r="B492" s="728" t="s">
        <v>2299</v>
      </c>
      <c r="C492" s="728" t="s">
        <v>2302</v>
      </c>
      <c r="D492" s="728" t="s">
        <v>1100</v>
      </c>
      <c r="E492" s="728" t="s">
        <v>2303</v>
      </c>
      <c r="F492" s="732">
        <v>2</v>
      </c>
      <c r="G492" s="732">
        <v>72.540000000000006</v>
      </c>
      <c r="H492" s="746">
        <v>1</v>
      </c>
      <c r="I492" s="732"/>
      <c r="J492" s="732"/>
      <c r="K492" s="746">
        <v>0</v>
      </c>
      <c r="L492" s="732">
        <v>2</v>
      </c>
      <c r="M492" s="733">
        <v>72.540000000000006</v>
      </c>
    </row>
    <row r="493" spans="1:13" ht="14.4" customHeight="1" x14ac:dyDescent="0.3">
      <c r="A493" s="727" t="s">
        <v>2706</v>
      </c>
      <c r="B493" s="728" t="s">
        <v>2299</v>
      </c>
      <c r="C493" s="728" t="s">
        <v>2738</v>
      </c>
      <c r="D493" s="728" t="s">
        <v>1102</v>
      </c>
      <c r="E493" s="728" t="s">
        <v>2739</v>
      </c>
      <c r="F493" s="732">
        <v>8</v>
      </c>
      <c r="G493" s="732">
        <v>974</v>
      </c>
      <c r="H493" s="746">
        <v>1</v>
      </c>
      <c r="I493" s="732"/>
      <c r="J493" s="732"/>
      <c r="K493" s="746">
        <v>0</v>
      </c>
      <c r="L493" s="732">
        <v>8</v>
      </c>
      <c r="M493" s="733">
        <v>974</v>
      </c>
    </row>
    <row r="494" spans="1:13" ht="14.4" customHeight="1" x14ac:dyDescent="0.3">
      <c r="A494" s="727" t="s">
        <v>2706</v>
      </c>
      <c r="B494" s="728" t="s">
        <v>2299</v>
      </c>
      <c r="C494" s="728" t="s">
        <v>3440</v>
      </c>
      <c r="D494" s="728" t="s">
        <v>1100</v>
      </c>
      <c r="E494" s="728" t="s">
        <v>2303</v>
      </c>
      <c r="F494" s="732">
        <v>5</v>
      </c>
      <c r="G494" s="732">
        <v>181.35000000000002</v>
      </c>
      <c r="H494" s="746">
        <v>1</v>
      </c>
      <c r="I494" s="732"/>
      <c r="J494" s="732"/>
      <c r="K494" s="746">
        <v>0</v>
      </c>
      <c r="L494" s="732">
        <v>5</v>
      </c>
      <c r="M494" s="733">
        <v>181.35000000000002</v>
      </c>
    </row>
    <row r="495" spans="1:13" ht="14.4" customHeight="1" x14ac:dyDescent="0.3">
      <c r="A495" s="727" t="s">
        <v>2706</v>
      </c>
      <c r="B495" s="728" t="s">
        <v>2325</v>
      </c>
      <c r="C495" s="728" t="s">
        <v>2326</v>
      </c>
      <c r="D495" s="728" t="s">
        <v>2327</v>
      </c>
      <c r="E495" s="728" t="s">
        <v>2328</v>
      </c>
      <c r="F495" s="732"/>
      <c r="G495" s="732"/>
      <c r="H495" s="746"/>
      <c r="I495" s="732">
        <v>15</v>
      </c>
      <c r="J495" s="732">
        <v>0</v>
      </c>
      <c r="K495" s="746"/>
      <c r="L495" s="732">
        <v>15</v>
      </c>
      <c r="M495" s="733">
        <v>0</v>
      </c>
    </row>
    <row r="496" spans="1:13" ht="14.4" customHeight="1" x14ac:dyDescent="0.3">
      <c r="A496" s="727" t="s">
        <v>2706</v>
      </c>
      <c r="B496" s="728" t="s">
        <v>5117</v>
      </c>
      <c r="C496" s="728" t="s">
        <v>3600</v>
      </c>
      <c r="D496" s="728" t="s">
        <v>2813</v>
      </c>
      <c r="E496" s="728" t="s">
        <v>3601</v>
      </c>
      <c r="F496" s="732"/>
      <c r="G496" s="732"/>
      <c r="H496" s="746">
        <v>0</v>
      </c>
      <c r="I496" s="732">
        <v>3</v>
      </c>
      <c r="J496" s="732">
        <v>1611.3600000000001</v>
      </c>
      <c r="K496" s="746">
        <v>1</v>
      </c>
      <c r="L496" s="732">
        <v>3</v>
      </c>
      <c r="M496" s="733">
        <v>1611.3600000000001</v>
      </c>
    </row>
    <row r="497" spans="1:13" ht="14.4" customHeight="1" x14ac:dyDescent="0.3">
      <c r="A497" s="727" t="s">
        <v>2706</v>
      </c>
      <c r="B497" s="728" t="s">
        <v>5117</v>
      </c>
      <c r="C497" s="728" t="s">
        <v>2812</v>
      </c>
      <c r="D497" s="728" t="s">
        <v>2813</v>
      </c>
      <c r="E497" s="728" t="s">
        <v>2814</v>
      </c>
      <c r="F497" s="732"/>
      <c r="G497" s="732"/>
      <c r="H497" s="746">
        <v>0</v>
      </c>
      <c r="I497" s="732">
        <v>7</v>
      </c>
      <c r="J497" s="732">
        <v>5939.43</v>
      </c>
      <c r="K497" s="746">
        <v>1</v>
      </c>
      <c r="L497" s="732">
        <v>7</v>
      </c>
      <c r="M497" s="733">
        <v>5939.43</v>
      </c>
    </row>
    <row r="498" spans="1:13" ht="14.4" customHeight="1" x14ac:dyDescent="0.3">
      <c r="A498" s="727" t="s">
        <v>2706</v>
      </c>
      <c r="B498" s="728" t="s">
        <v>5117</v>
      </c>
      <c r="C498" s="728" t="s">
        <v>3725</v>
      </c>
      <c r="D498" s="728" t="s">
        <v>3726</v>
      </c>
      <c r="E498" s="728" t="s">
        <v>3727</v>
      </c>
      <c r="F498" s="732">
        <v>3</v>
      </c>
      <c r="G498" s="732">
        <v>1272.72</v>
      </c>
      <c r="H498" s="746">
        <v>1</v>
      </c>
      <c r="I498" s="732"/>
      <c r="J498" s="732"/>
      <c r="K498" s="746">
        <v>0</v>
      </c>
      <c r="L498" s="732">
        <v>3</v>
      </c>
      <c r="M498" s="733">
        <v>1272.72</v>
      </c>
    </row>
    <row r="499" spans="1:13" ht="14.4" customHeight="1" x14ac:dyDescent="0.3">
      <c r="A499" s="727" t="s">
        <v>2706</v>
      </c>
      <c r="B499" s="728" t="s">
        <v>5118</v>
      </c>
      <c r="C499" s="728" t="s">
        <v>3369</v>
      </c>
      <c r="D499" s="728" t="s">
        <v>1059</v>
      </c>
      <c r="E499" s="728" t="s">
        <v>3370</v>
      </c>
      <c r="F499" s="732">
        <v>2</v>
      </c>
      <c r="G499" s="732">
        <v>2391.5</v>
      </c>
      <c r="H499" s="746">
        <v>1</v>
      </c>
      <c r="I499" s="732"/>
      <c r="J499" s="732"/>
      <c r="K499" s="746">
        <v>0</v>
      </c>
      <c r="L499" s="732">
        <v>2</v>
      </c>
      <c r="M499" s="733">
        <v>2391.5</v>
      </c>
    </row>
    <row r="500" spans="1:13" ht="14.4" customHeight="1" x14ac:dyDescent="0.3">
      <c r="A500" s="727" t="s">
        <v>2706</v>
      </c>
      <c r="B500" s="728" t="s">
        <v>5118</v>
      </c>
      <c r="C500" s="728" t="s">
        <v>4024</v>
      </c>
      <c r="D500" s="728" t="s">
        <v>1059</v>
      </c>
      <c r="E500" s="728" t="s">
        <v>4025</v>
      </c>
      <c r="F500" s="732">
        <v>1</v>
      </c>
      <c r="G500" s="732">
        <v>2391.4899999999998</v>
      </c>
      <c r="H500" s="746">
        <v>1</v>
      </c>
      <c r="I500" s="732"/>
      <c r="J500" s="732"/>
      <c r="K500" s="746">
        <v>0</v>
      </c>
      <c r="L500" s="732">
        <v>1</v>
      </c>
      <c r="M500" s="733">
        <v>2391.4899999999998</v>
      </c>
    </row>
    <row r="501" spans="1:13" ht="14.4" customHeight="1" x14ac:dyDescent="0.3">
      <c r="A501" s="727" t="s">
        <v>2706</v>
      </c>
      <c r="B501" s="728" t="s">
        <v>5118</v>
      </c>
      <c r="C501" s="728" t="s">
        <v>3367</v>
      </c>
      <c r="D501" s="728" t="s">
        <v>1059</v>
      </c>
      <c r="E501" s="728" t="s">
        <v>3368</v>
      </c>
      <c r="F501" s="732">
        <v>2</v>
      </c>
      <c r="G501" s="732">
        <v>1195.76</v>
      </c>
      <c r="H501" s="746">
        <v>1</v>
      </c>
      <c r="I501" s="732"/>
      <c r="J501" s="732"/>
      <c r="K501" s="746">
        <v>0</v>
      </c>
      <c r="L501" s="732">
        <v>2</v>
      </c>
      <c r="M501" s="733">
        <v>1195.76</v>
      </c>
    </row>
    <row r="502" spans="1:13" ht="14.4" customHeight="1" x14ac:dyDescent="0.3">
      <c r="A502" s="727" t="s">
        <v>2706</v>
      </c>
      <c r="B502" s="728" t="s">
        <v>5118</v>
      </c>
      <c r="C502" s="728" t="s">
        <v>4022</v>
      </c>
      <c r="D502" s="728" t="s">
        <v>1059</v>
      </c>
      <c r="E502" s="728" t="s">
        <v>4023</v>
      </c>
      <c r="F502" s="732">
        <v>3</v>
      </c>
      <c r="G502" s="732">
        <v>3587.25</v>
      </c>
      <c r="H502" s="746">
        <v>1</v>
      </c>
      <c r="I502" s="732"/>
      <c r="J502" s="732"/>
      <c r="K502" s="746">
        <v>0</v>
      </c>
      <c r="L502" s="732">
        <v>3</v>
      </c>
      <c r="M502" s="733">
        <v>3587.25</v>
      </c>
    </row>
    <row r="503" spans="1:13" ht="14.4" customHeight="1" x14ac:dyDescent="0.3">
      <c r="A503" s="727" t="s">
        <v>2706</v>
      </c>
      <c r="B503" s="728" t="s">
        <v>5118</v>
      </c>
      <c r="C503" s="728" t="s">
        <v>4028</v>
      </c>
      <c r="D503" s="728" t="s">
        <v>1059</v>
      </c>
      <c r="E503" s="728" t="s">
        <v>4029</v>
      </c>
      <c r="F503" s="732">
        <v>1</v>
      </c>
      <c r="G503" s="732">
        <v>0</v>
      </c>
      <c r="H503" s="746"/>
      <c r="I503" s="732"/>
      <c r="J503" s="732"/>
      <c r="K503" s="746"/>
      <c r="L503" s="732">
        <v>1</v>
      </c>
      <c r="M503" s="733">
        <v>0</v>
      </c>
    </row>
    <row r="504" spans="1:13" ht="14.4" customHeight="1" x14ac:dyDescent="0.3">
      <c r="A504" s="727" t="s">
        <v>2706</v>
      </c>
      <c r="B504" s="728" t="s">
        <v>2349</v>
      </c>
      <c r="C504" s="728" t="s">
        <v>2350</v>
      </c>
      <c r="D504" s="728" t="s">
        <v>1307</v>
      </c>
      <c r="E504" s="728" t="s">
        <v>2351</v>
      </c>
      <c r="F504" s="732">
        <v>1</v>
      </c>
      <c r="G504" s="732">
        <v>4.7</v>
      </c>
      <c r="H504" s="746">
        <v>1</v>
      </c>
      <c r="I504" s="732"/>
      <c r="J504" s="732"/>
      <c r="K504" s="746">
        <v>0</v>
      </c>
      <c r="L504" s="732">
        <v>1</v>
      </c>
      <c r="M504" s="733">
        <v>4.7</v>
      </c>
    </row>
    <row r="505" spans="1:13" ht="14.4" customHeight="1" x14ac:dyDescent="0.3">
      <c r="A505" s="727" t="s">
        <v>2706</v>
      </c>
      <c r="B505" s="728" t="s">
        <v>2349</v>
      </c>
      <c r="C505" s="728" t="s">
        <v>2542</v>
      </c>
      <c r="D505" s="728" t="s">
        <v>2543</v>
      </c>
      <c r="E505" s="728" t="s">
        <v>2351</v>
      </c>
      <c r="F505" s="732"/>
      <c r="G505" s="732"/>
      <c r="H505" s="746">
        <v>0</v>
      </c>
      <c r="I505" s="732">
        <v>2</v>
      </c>
      <c r="J505" s="732">
        <v>9.4</v>
      </c>
      <c r="K505" s="746">
        <v>1</v>
      </c>
      <c r="L505" s="732">
        <v>2</v>
      </c>
      <c r="M505" s="733">
        <v>9.4</v>
      </c>
    </row>
    <row r="506" spans="1:13" ht="14.4" customHeight="1" x14ac:dyDescent="0.3">
      <c r="A506" s="727" t="s">
        <v>2706</v>
      </c>
      <c r="B506" s="728" t="s">
        <v>2356</v>
      </c>
      <c r="C506" s="728" t="s">
        <v>2357</v>
      </c>
      <c r="D506" s="728" t="s">
        <v>1325</v>
      </c>
      <c r="E506" s="728" t="s">
        <v>2358</v>
      </c>
      <c r="F506" s="732"/>
      <c r="G506" s="732"/>
      <c r="H506" s="746"/>
      <c r="I506" s="732">
        <v>1</v>
      </c>
      <c r="J506" s="732">
        <v>0</v>
      </c>
      <c r="K506" s="746"/>
      <c r="L506" s="732">
        <v>1</v>
      </c>
      <c r="M506" s="733">
        <v>0</v>
      </c>
    </row>
    <row r="507" spans="1:13" ht="14.4" customHeight="1" x14ac:dyDescent="0.3">
      <c r="A507" s="727" t="s">
        <v>2706</v>
      </c>
      <c r="B507" s="728" t="s">
        <v>2356</v>
      </c>
      <c r="C507" s="728" t="s">
        <v>2359</v>
      </c>
      <c r="D507" s="728" t="s">
        <v>1325</v>
      </c>
      <c r="E507" s="728" t="s">
        <v>2360</v>
      </c>
      <c r="F507" s="732"/>
      <c r="G507" s="732"/>
      <c r="H507" s="746"/>
      <c r="I507" s="732">
        <v>2</v>
      </c>
      <c r="J507" s="732">
        <v>0</v>
      </c>
      <c r="K507" s="746"/>
      <c r="L507" s="732">
        <v>2</v>
      </c>
      <c r="M507" s="733">
        <v>0</v>
      </c>
    </row>
    <row r="508" spans="1:13" ht="14.4" customHeight="1" x14ac:dyDescent="0.3">
      <c r="A508" s="727" t="s">
        <v>2706</v>
      </c>
      <c r="B508" s="728" t="s">
        <v>2356</v>
      </c>
      <c r="C508" s="728" t="s">
        <v>2363</v>
      </c>
      <c r="D508" s="728" t="s">
        <v>2362</v>
      </c>
      <c r="E508" s="728" t="s">
        <v>2364</v>
      </c>
      <c r="F508" s="732">
        <v>2</v>
      </c>
      <c r="G508" s="732">
        <v>0</v>
      </c>
      <c r="H508" s="746"/>
      <c r="I508" s="732"/>
      <c r="J508" s="732"/>
      <c r="K508" s="746"/>
      <c r="L508" s="732">
        <v>2</v>
      </c>
      <c r="M508" s="733">
        <v>0</v>
      </c>
    </row>
    <row r="509" spans="1:13" ht="14.4" customHeight="1" x14ac:dyDescent="0.3">
      <c r="A509" s="727" t="s">
        <v>2706</v>
      </c>
      <c r="B509" s="728" t="s">
        <v>2356</v>
      </c>
      <c r="C509" s="728" t="s">
        <v>2361</v>
      </c>
      <c r="D509" s="728" t="s">
        <v>2362</v>
      </c>
      <c r="E509" s="728" t="s">
        <v>2358</v>
      </c>
      <c r="F509" s="732">
        <v>3</v>
      </c>
      <c r="G509" s="732">
        <v>0</v>
      </c>
      <c r="H509" s="746"/>
      <c r="I509" s="732"/>
      <c r="J509" s="732"/>
      <c r="K509" s="746"/>
      <c r="L509" s="732">
        <v>3</v>
      </c>
      <c r="M509" s="733">
        <v>0</v>
      </c>
    </row>
    <row r="510" spans="1:13" ht="14.4" customHeight="1" x14ac:dyDescent="0.3">
      <c r="A510" s="727" t="s">
        <v>2706</v>
      </c>
      <c r="B510" s="728" t="s">
        <v>2365</v>
      </c>
      <c r="C510" s="728" t="s">
        <v>3936</v>
      </c>
      <c r="D510" s="728" t="s">
        <v>3937</v>
      </c>
      <c r="E510" s="728" t="s">
        <v>3459</v>
      </c>
      <c r="F510" s="732">
        <v>1</v>
      </c>
      <c r="G510" s="732">
        <v>283.86</v>
      </c>
      <c r="H510" s="746">
        <v>1</v>
      </c>
      <c r="I510" s="732"/>
      <c r="J510" s="732"/>
      <c r="K510" s="746">
        <v>0</v>
      </c>
      <c r="L510" s="732">
        <v>1</v>
      </c>
      <c r="M510" s="733">
        <v>283.86</v>
      </c>
    </row>
    <row r="511" spans="1:13" ht="14.4" customHeight="1" x14ac:dyDescent="0.3">
      <c r="A511" s="727" t="s">
        <v>2706</v>
      </c>
      <c r="B511" s="728" t="s">
        <v>2365</v>
      </c>
      <c r="C511" s="728" t="s">
        <v>2801</v>
      </c>
      <c r="D511" s="728" t="s">
        <v>761</v>
      </c>
      <c r="E511" s="728" t="s">
        <v>2547</v>
      </c>
      <c r="F511" s="732"/>
      <c r="G511" s="732"/>
      <c r="H511" s="746">
        <v>0</v>
      </c>
      <c r="I511" s="732">
        <v>3</v>
      </c>
      <c r="J511" s="732">
        <v>510.96</v>
      </c>
      <c r="K511" s="746">
        <v>1</v>
      </c>
      <c r="L511" s="732">
        <v>3</v>
      </c>
      <c r="M511" s="733">
        <v>510.96</v>
      </c>
    </row>
    <row r="512" spans="1:13" ht="14.4" customHeight="1" x14ac:dyDescent="0.3">
      <c r="A512" s="727" t="s">
        <v>2706</v>
      </c>
      <c r="B512" s="728" t="s">
        <v>2365</v>
      </c>
      <c r="C512" s="728" t="s">
        <v>2366</v>
      </c>
      <c r="D512" s="728" t="s">
        <v>759</v>
      </c>
      <c r="E512" s="728" t="s">
        <v>2187</v>
      </c>
      <c r="F512" s="732"/>
      <c r="G512" s="732"/>
      <c r="H512" s="746">
        <v>0</v>
      </c>
      <c r="I512" s="732">
        <v>13</v>
      </c>
      <c r="J512" s="732">
        <v>553.41000000000008</v>
      </c>
      <c r="K512" s="746">
        <v>1</v>
      </c>
      <c r="L512" s="732">
        <v>13</v>
      </c>
      <c r="M512" s="733">
        <v>553.41000000000008</v>
      </c>
    </row>
    <row r="513" spans="1:13" ht="14.4" customHeight="1" x14ac:dyDescent="0.3">
      <c r="A513" s="727" t="s">
        <v>2706</v>
      </c>
      <c r="B513" s="728" t="s">
        <v>2365</v>
      </c>
      <c r="C513" s="728" t="s">
        <v>2546</v>
      </c>
      <c r="D513" s="728" t="s">
        <v>761</v>
      </c>
      <c r="E513" s="728" t="s">
        <v>2547</v>
      </c>
      <c r="F513" s="732"/>
      <c r="G513" s="732"/>
      <c r="H513" s="746">
        <v>0</v>
      </c>
      <c r="I513" s="732">
        <v>9</v>
      </c>
      <c r="J513" s="732">
        <v>1532.8799999999999</v>
      </c>
      <c r="K513" s="746">
        <v>1</v>
      </c>
      <c r="L513" s="732">
        <v>9</v>
      </c>
      <c r="M513" s="733">
        <v>1532.8799999999999</v>
      </c>
    </row>
    <row r="514" spans="1:13" ht="14.4" customHeight="1" x14ac:dyDescent="0.3">
      <c r="A514" s="727" t="s">
        <v>2706</v>
      </c>
      <c r="B514" s="728" t="s">
        <v>2368</v>
      </c>
      <c r="C514" s="728" t="s">
        <v>4016</v>
      </c>
      <c r="D514" s="728" t="s">
        <v>4017</v>
      </c>
      <c r="E514" s="728" t="s">
        <v>2189</v>
      </c>
      <c r="F514" s="732">
        <v>2</v>
      </c>
      <c r="G514" s="732">
        <v>170.32</v>
      </c>
      <c r="H514" s="746">
        <v>1</v>
      </c>
      <c r="I514" s="732"/>
      <c r="J514" s="732"/>
      <c r="K514" s="746">
        <v>0</v>
      </c>
      <c r="L514" s="732">
        <v>2</v>
      </c>
      <c r="M514" s="733">
        <v>170.32</v>
      </c>
    </row>
    <row r="515" spans="1:13" ht="14.4" customHeight="1" x14ac:dyDescent="0.3">
      <c r="A515" s="727" t="s">
        <v>2706</v>
      </c>
      <c r="B515" s="728" t="s">
        <v>2402</v>
      </c>
      <c r="C515" s="728" t="s">
        <v>3934</v>
      </c>
      <c r="D515" s="728" t="s">
        <v>1315</v>
      </c>
      <c r="E515" s="728" t="s">
        <v>3935</v>
      </c>
      <c r="F515" s="732"/>
      <c r="G515" s="732"/>
      <c r="H515" s="746"/>
      <c r="I515" s="732">
        <v>1</v>
      </c>
      <c r="J515" s="732">
        <v>0</v>
      </c>
      <c r="K515" s="746"/>
      <c r="L515" s="732">
        <v>1</v>
      </c>
      <c r="M515" s="733">
        <v>0</v>
      </c>
    </row>
    <row r="516" spans="1:13" ht="14.4" customHeight="1" x14ac:dyDescent="0.3">
      <c r="A516" s="727" t="s">
        <v>2706</v>
      </c>
      <c r="B516" s="728" t="s">
        <v>2402</v>
      </c>
      <c r="C516" s="728" t="s">
        <v>2403</v>
      </c>
      <c r="D516" s="728" t="s">
        <v>1315</v>
      </c>
      <c r="E516" s="728" t="s">
        <v>2404</v>
      </c>
      <c r="F516" s="732"/>
      <c r="G516" s="732"/>
      <c r="H516" s="746">
        <v>0</v>
      </c>
      <c r="I516" s="732">
        <v>2</v>
      </c>
      <c r="J516" s="732">
        <v>276.62</v>
      </c>
      <c r="K516" s="746">
        <v>1</v>
      </c>
      <c r="L516" s="732">
        <v>2</v>
      </c>
      <c r="M516" s="733">
        <v>276.62</v>
      </c>
    </row>
    <row r="517" spans="1:13" ht="14.4" customHeight="1" x14ac:dyDescent="0.3">
      <c r="A517" s="727" t="s">
        <v>2706</v>
      </c>
      <c r="B517" s="728" t="s">
        <v>5129</v>
      </c>
      <c r="C517" s="728" t="s">
        <v>4108</v>
      </c>
      <c r="D517" s="728" t="s">
        <v>4109</v>
      </c>
      <c r="E517" s="728" t="s">
        <v>3708</v>
      </c>
      <c r="F517" s="732"/>
      <c r="G517" s="732"/>
      <c r="H517" s="746">
        <v>0</v>
      </c>
      <c r="I517" s="732">
        <v>5</v>
      </c>
      <c r="J517" s="732">
        <v>669.7</v>
      </c>
      <c r="K517" s="746">
        <v>1</v>
      </c>
      <c r="L517" s="732">
        <v>5</v>
      </c>
      <c r="M517" s="733">
        <v>669.7</v>
      </c>
    </row>
    <row r="518" spans="1:13" ht="14.4" customHeight="1" x14ac:dyDescent="0.3">
      <c r="A518" s="727" t="s">
        <v>2707</v>
      </c>
      <c r="B518" s="728" t="s">
        <v>2101</v>
      </c>
      <c r="C518" s="728" t="s">
        <v>2840</v>
      </c>
      <c r="D518" s="728" t="s">
        <v>2105</v>
      </c>
      <c r="E518" s="728" t="s">
        <v>2108</v>
      </c>
      <c r="F518" s="732"/>
      <c r="G518" s="732"/>
      <c r="H518" s="746">
        <v>0</v>
      </c>
      <c r="I518" s="732">
        <v>1</v>
      </c>
      <c r="J518" s="732">
        <v>205.84</v>
      </c>
      <c r="K518" s="746">
        <v>1</v>
      </c>
      <c r="L518" s="732">
        <v>1</v>
      </c>
      <c r="M518" s="733">
        <v>205.84</v>
      </c>
    </row>
    <row r="519" spans="1:13" ht="14.4" customHeight="1" x14ac:dyDescent="0.3">
      <c r="A519" s="727" t="s">
        <v>2707</v>
      </c>
      <c r="B519" s="728" t="s">
        <v>2101</v>
      </c>
      <c r="C519" s="728" t="s">
        <v>2841</v>
      </c>
      <c r="D519" s="728" t="s">
        <v>2105</v>
      </c>
      <c r="E519" s="728" t="s">
        <v>2842</v>
      </c>
      <c r="F519" s="732"/>
      <c r="G519" s="732"/>
      <c r="H519" s="746">
        <v>0</v>
      </c>
      <c r="I519" s="732">
        <v>1</v>
      </c>
      <c r="J519" s="732">
        <v>102.93</v>
      </c>
      <c r="K519" s="746">
        <v>1</v>
      </c>
      <c r="L519" s="732">
        <v>1</v>
      </c>
      <c r="M519" s="733">
        <v>102.93</v>
      </c>
    </row>
    <row r="520" spans="1:13" ht="14.4" customHeight="1" x14ac:dyDescent="0.3">
      <c r="A520" s="727" t="s">
        <v>2707</v>
      </c>
      <c r="B520" s="728" t="s">
        <v>2101</v>
      </c>
      <c r="C520" s="728" t="s">
        <v>2843</v>
      </c>
      <c r="D520" s="728" t="s">
        <v>2105</v>
      </c>
      <c r="E520" s="728" t="s">
        <v>2844</v>
      </c>
      <c r="F520" s="732"/>
      <c r="G520" s="732"/>
      <c r="H520" s="746">
        <v>0</v>
      </c>
      <c r="I520" s="732">
        <v>1</v>
      </c>
      <c r="J520" s="732">
        <v>28.81</v>
      </c>
      <c r="K520" s="746">
        <v>1</v>
      </c>
      <c r="L520" s="732">
        <v>1</v>
      </c>
      <c r="M520" s="733">
        <v>28.81</v>
      </c>
    </row>
    <row r="521" spans="1:13" ht="14.4" customHeight="1" x14ac:dyDescent="0.3">
      <c r="A521" s="727" t="s">
        <v>2707</v>
      </c>
      <c r="B521" s="728" t="s">
        <v>2129</v>
      </c>
      <c r="C521" s="728" t="s">
        <v>2130</v>
      </c>
      <c r="D521" s="728" t="s">
        <v>2131</v>
      </c>
      <c r="E521" s="728" t="s">
        <v>2132</v>
      </c>
      <c r="F521" s="732"/>
      <c r="G521" s="732"/>
      <c r="H521" s="746">
        <v>0</v>
      </c>
      <c r="I521" s="732">
        <v>2</v>
      </c>
      <c r="J521" s="732">
        <v>241.22</v>
      </c>
      <c r="K521" s="746">
        <v>1</v>
      </c>
      <c r="L521" s="732">
        <v>2</v>
      </c>
      <c r="M521" s="733">
        <v>241.22</v>
      </c>
    </row>
    <row r="522" spans="1:13" ht="14.4" customHeight="1" x14ac:dyDescent="0.3">
      <c r="A522" s="727" t="s">
        <v>2707</v>
      </c>
      <c r="B522" s="728" t="s">
        <v>2133</v>
      </c>
      <c r="C522" s="728" t="s">
        <v>2763</v>
      </c>
      <c r="D522" s="728" t="s">
        <v>895</v>
      </c>
      <c r="E522" s="728" t="s">
        <v>2137</v>
      </c>
      <c r="F522" s="732"/>
      <c r="G522" s="732"/>
      <c r="H522" s="746">
        <v>0</v>
      </c>
      <c r="I522" s="732">
        <v>2</v>
      </c>
      <c r="J522" s="732">
        <v>736.32</v>
      </c>
      <c r="K522" s="746">
        <v>1</v>
      </c>
      <c r="L522" s="732">
        <v>2</v>
      </c>
      <c r="M522" s="733">
        <v>736.32</v>
      </c>
    </row>
    <row r="523" spans="1:13" ht="14.4" customHeight="1" x14ac:dyDescent="0.3">
      <c r="A523" s="727" t="s">
        <v>2707</v>
      </c>
      <c r="B523" s="728" t="s">
        <v>2133</v>
      </c>
      <c r="C523" s="728" t="s">
        <v>2764</v>
      </c>
      <c r="D523" s="728" t="s">
        <v>895</v>
      </c>
      <c r="E523" s="728" t="s">
        <v>2143</v>
      </c>
      <c r="F523" s="732"/>
      <c r="G523" s="732"/>
      <c r="H523" s="746">
        <v>0</v>
      </c>
      <c r="I523" s="732">
        <v>7</v>
      </c>
      <c r="J523" s="732">
        <v>3436.23</v>
      </c>
      <c r="K523" s="746">
        <v>1</v>
      </c>
      <c r="L523" s="732">
        <v>7</v>
      </c>
      <c r="M523" s="733">
        <v>3436.23</v>
      </c>
    </row>
    <row r="524" spans="1:13" ht="14.4" customHeight="1" x14ac:dyDescent="0.3">
      <c r="A524" s="727" t="s">
        <v>2707</v>
      </c>
      <c r="B524" s="728" t="s">
        <v>2133</v>
      </c>
      <c r="C524" s="728" t="s">
        <v>2765</v>
      </c>
      <c r="D524" s="728" t="s">
        <v>895</v>
      </c>
      <c r="E524" s="728" t="s">
        <v>2139</v>
      </c>
      <c r="F524" s="732"/>
      <c r="G524" s="732"/>
      <c r="H524" s="746">
        <v>0</v>
      </c>
      <c r="I524" s="732">
        <v>3</v>
      </c>
      <c r="J524" s="732">
        <v>2208.9900000000002</v>
      </c>
      <c r="K524" s="746">
        <v>1</v>
      </c>
      <c r="L524" s="732">
        <v>3</v>
      </c>
      <c r="M524" s="733">
        <v>2208.9900000000002</v>
      </c>
    </row>
    <row r="525" spans="1:13" ht="14.4" customHeight="1" x14ac:dyDescent="0.3">
      <c r="A525" s="727" t="s">
        <v>2707</v>
      </c>
      <c r="B525" s="728" t="s">
        <v>2133</v>
      </c>
      <c r="C525" s="728" t="s">
        <v>2142</v>
      </c>
      <c r="D525" s="728" t="s">
        <v>895</v>
      </c>
      <c r="E525" s="728" t="s">
        <v>2143</v>
      </c>
      <c r="F525" s="732"/>
      <c r="G525" s="732"/>
      <c r="H525" s="746">
        <v>0</v>
      </c>
      <c r="I525" s="732">
        <v>1</v>
      </c>
      <c r="J525" s="732">
        <v>490.89</v>
      </c>
      <c r="K525" s="746">
        <v>1</v>
      </c>
      <c r="L525" s="732">
        <v>1</v>
      </c>
      <c r="M525" s="733">
        <v>490.89</v>
      </c>
    </row>
    <row r="526" spans="1:13" ht="14.4" customHeight="1" x14ac:dyDescent="0.3">
      <c r="A526" s="727" t="s">
        <v>2707</v>
      </c>
      <c r="B526" s="728" t="s">
        <v>2161</v>
      </c>
      <c r="C526" s="728" t="s">
        <v>2849</v>
      </c>
      <c r="D526" s="728" t="s">
        <v>2850</v>
      </c>
      <c r="E526" s="728" t="s">
        <v>2851</v>
      </c>
      <c r="F526" s="732">
        <v>1</v>
      </c>
      <c r="G526" s="732">
        <v>48.27</v>
      </c>
      <c r="H526" s="746">
        <v>1</v>
      </c>
      <c r="I526" s="732"/>
      <c r="J526" s="732"/>
      <c r="K526" s="746">
        <v>0</v>
      </c>
      <c r="L526" s="732">
        <v>1</v>
      </c>
      <c r="M526" s="733">
        <v>48.27</v>
      </c>
    </row>
    <row r="527" spans="1:13" ht="14.4" customHeight="1" x14ac:dyDescent="0.3">
      <c r="A527" s="727" t="s">
        <v>2707</v>
      </c>
      <c r="B527" s="728" t="s">
        <v>2215</v>
      </c>
      <c r="C527" s="728" t="s">
        <v>2218</v>
      </c>
      <c r="D527" s="728" t="s">
        <v>662</v>
      </c>
      <c r="E527" s="728" t="s">
        <v>2219</v>
      </c>
      <c r="F527" s="732"/>
      <c r="G527" s="732"/>
      <c r="H527" s="746">
        <v>0</v>
      </c>
      <c r="I527" s="732">
        <v>2</v>
      </c>
      <c r="J527" s="732">
        <v>308.72000000000003</v>
      </c>
      <c r="K527" s="746">
        <v>1</v>
      </c>
      <c r="L527" s="732">
        <v>2</v>
      </c>
      <c r="M527" s="733">
        <v>308.72000000000003</v>
      </c>
    </row>
    <row r="528" spans="1:13" ht="14.4" customHeight="1" x14ac:dyDescent="0.3">
      <c r="A528" s="727" t="s">
        <v>2707</v>
      </c>
      <c r="B528" s="728" t="s">
        <v>2215</v>
      </c>
      <c r="C528" s="728" t="s">
        <v>2793</v>
      </c>
      <c r="D528" s="728" t="s">
        <v>692</v>
      </c>
      <c r="E528" s="728" t="s">
        <v>2219</v>
      </c>
      <c r="F528" s="732">
        <v>3</v>
      </c>
      <c r="G528" s="732">
        <v>463.08000000000004</v>
      </c>
      <c r="H528" s="746">
        <v>1</v>
      </c>
      <c r="I528" s="732"/>
      <c r="J528" s="732"/>
      <c r="K528" s="746">
        <v>0</v>
      </c>
      <c r="L528" s="732">
        <v>3</v>
      </c>
      <c r="M528" s="733">
        <v>463.08000000000004</v>
      </c>
    </row>
    <row r="529" spans="1:13" ht="14.4" customHeight="1" x14ac:dyDescent="0.3">
      <c r="A529" s="727" t="s">
        <v>2707</v>
      </c>
      <c r="B529" s="728" t="s">
        <v>2229</v>
      </c>
      <c r="C529" s="728" t="s">
        <v>2794</v>
      </c>
      <c r="D529" s="728" t="s">
        <v>2231</v>
      </c>
      <c r="E529" s="728" t="s">
        <v>2757</v>
      </c>
      <c r="F529" s="732">
        <v>1</v>
      </c>
      <c r="G529" s="732">
        <v>238.72</v>
      </c>
      <c r="H529" s="746">
        <v>1</v>
      </c>
      <c r="I529" s="732"/>
      <c r="J529" s="732"/>
      <c r="K529" s="746">
        <v>0</v>
      </c>
      <c r="L529" s="732">
        <v>1</v>
      </c>
      <c r="M529" s="733">
        <v>238.72</v>
      </c>
    </row>
    <row r="530" spans="1:13" ht="14.4" customHeight="1" x14ac:dyDescent="0.3">
      <c r="A530" s="727" t="s">
        <v>2707</v>
      </c>
      <c r="B530" s="728" t="s">
        <v>2256</v>
      </c>
      <c r="C530" s="728" t="s">
        <v>2996</v>
      </c>
      <c r="D530" s="728" t="s">
        <v>2997</v>
      </c>
      <c r="E530" s="728" t="s">
        <v>2967</v>
      </c>
      <c r="F530" s="732">
        <v>1</v>
      </c>
      <c r="G530" s="732">
        <v>846.47</v>
      </c>
      <c r="H530" s="746">
        <v>1</v>
      </c>
      <c r="I530" s="732"/>
      <c r="J530" s="732"/>
      <c r="K530" s="746">
        <v>0</v>
      </c>
      <c r="L530" s="732">
        <v>1</v>
      </c>
      <c r="M530" s="733">
        <v>846.47</v>
      </c>
    </row>
    <row r="531" spans="1:13" ht="14.4" customHeight="1" x14ac:dyDescent="0.3">
      <c r="A531" s="727" t="s">
        <v>2707</v>
      </c>
      <c r="B531" s="728" t="s">
        <v>2256</v>
      </c>
      <c r="C531" s="728" t="s">
        <v>2260</v>
      </c>
      <c r="D531" s="728" t="s">
        <v>2261</v>
      </c>
      <c r="E531" s="728" t="s">
        <v>2262</v>
      </c>
      <c r="F531" s="732"/>
      <c r="G531" s="732"/>
      <c r="H531" s="746">
        <v>0</v>
      </c>
      <c r="I531" s="732">
        <v>13</v>
      </c>
      <c r="J531" s="732">
        <v>22930.81</v>
      </c>
      <c r="K531" s="746">
        <v>1</v>
      </c>
      <c r="L531" s="732">
        <v>13</v>
      </c>
      <c r="M531" s="733">
        <v>22930.81</v>
      </c>
    </row>
    <row r="532" spans="1:13" ht="14.4" customHeight="1" x14ac:dyDescent="0.3">
      <c r="A532" s="727" t="s">
        <v>2707</v>
      </c>
      <c r="B532" s="728" t="s">
        <v>2270</v>
      </c>
      <c r="C532" s="728" t="s">
        <v>2273</v>
      </c>
      <c r="D532" s="728" t="s">
        <v>2272</v>
      </c>
      <c r="E532" s="728" t="s">
        <v>2274</v>
      </c>
      <c r="F532" s="732">
        <v>4</v>
      </c>
      <c r="G532" s="732">
        <v>5708.92</v>
      </c>
      <c r="H532" s="746">
        <v>1</v>
      </c>
      <c r="I532" s="732"/>
      <c r="J532" s="732"/>
      <c r="K532" s="746">
        <v>0</v>
      </c>
      <c r="L532" s="732">
        <v>4</v>
      </c>
      <c r="M532" s="733">
        <v>5708.92</v>
      </c>
    </row>
    <row r="533" spans="1:13" ht="14.4" customHeight="1" x14ac:dyDescent="0.3">
      <c r="A533" s="727" t="s">
        <v>2707</v>
      </c>
      <c r="B533" s="728" t="s">
        <v>2299</v>
      </c>
      <c r="C533" s="728" t="s">
        <v>2300</v>
      </c>
      <c r="D533" s="728" t="s">
        <v>1102</v>
      </c>
      <c r="E533" s="728" t="s">
        <v>2301</v>
      </c>
      <c r="F533" s="732">
        <v>3</v>
      </c>
      <c r="G533" s="732">
        <v>195.84</v>
      </c>
      <c r="H533" s="746">
        <v>1</v>
      </c>
      <c r="I533" s="732"/>
      <c r="J533" s="732"/>
      <c r="K533" s="746">
        <v>0</v>
      </c>
      <c r="L533" s="732">
        <v>3</v>
      </c>
      <c r="M533" s="733">
        <v>195.84</v>
      </c>
    </row>
    <row r="534" spans="1:13" ht="14.4" customHeight="1" x14ac:dyDescent="0.3">
      <c r="A534" s="727" t="s">
        <v>2707</v>
      </c>
      <c r="B534" s="728" t="s">
        <v>2336</v>
      </c>
      <c r="C534" s="728" t="s">
        <v>2831</v>
      </c>
      <c r="D534" s="728" t="s">
        <v>2340</v>
      </c>
      <c r="E534" s="728" t="s">
        <v>2832</v>
      </c>
      <c r="F534" s="732"/>
      <c r="G534" s="732"/>
      <c r="H534" s="746">
        <v>0</v>
      </c>
      <c r="I534" s="732">
        <v>1</v>
      </c>
      <c r="J534" s="732">
        <v>366.31</v>
      </c>
      <c r="K534" s="746">
        <v>1</v>
      </c>
      <c r="L534" s="732">
        <v>1</v>
      </c>
      <c r="M534" s="733">
        <v>366.31</v>
      </c>
    </row>
    <row r="535" spans="1:13" ht="14.4" customHeight="1" x14ac:dyDescent="0.3">
      <c r="A535" s="727" t="s">
        <v>2707</v>
      </c>
      <c r="B535" s="728" t="s">
        <v>5117</v>
      </c>
      <c r="C535" s="728" t="s">
        <v>2812</v>
      </c>
      <c r="D535" s="728" t="s">
        <v>2813</v>
      </c>
      <c r="E535" s="728" t="s">
        <v>2814</v>
      </c>
      <c r="F535" s="732"/>
      <c r="G535" s="732"/>
      <c r="H535" s="746">
        <v>0</v>
      </c>
      <c r="I535" s="732">
        <v>1</v>
      </c>
      <c r="J535" s="732">
        <v>848.49</v>
      </c>
      <c r="K535" s="746">
        <v>1</v>
      </c>
      <c r="L535" s="732">
        <v>1</v>
      </c>
      <c r="M535" s="733">
        <v>848.49</v>
      </c>
    </row>
    <row r="536" spans="1:13" ht="14.4" customHeight="1" x14ac:dyDescent="0.3">
      <c r="A536" s="727" t="s">
        <v>2707</v>
      </c>
      <c r="B536" s="728" t="s">
        <v>2356</v>
      </c>
      <c r="C536" s="728" t="s">
        <v>2357</v>
      </c>
      <c r="D536" s="728" t="s">
        <v>1325</v>
      </c>
      <c r="E536" s="728" t="s">
        <v>2358</v>
      </c>
      <c r="F536" s="732"/>
      <c r="G536" s="732"/>
      <c r="H536" s="746"/>
      <c r="I536" s="732">
        <v>1</v>
      </c>
      <c r="J536" s="732">
        <v>0</v>
      </c>
      <c r="K536" s="746"/>
      <c r="L536" s="732">
        <v>1</v>
      </c>
      <c r="M536" s="733">
        <v>0</v>
      </c>
    </row>
    <row r="537" spans="1:13" ht="14.4" customHeight="1" x14ac:dyDescent="0.3">
      <c r="A537" s="727" t="s">
        <v>2707</v>
      </c>
      <c r="B537" s="728" t="s">
        <v>2365</v>
      </c>
      <c r="C537" s="728" t="s">
        <v>2801</v>
      </c>
      <c r="D537" s="728" t="s">
        <v>761</v>
      </c>
      <c r="E537" s="728" t="s">
        <v>2547</v>
      </c>
      <c r="F537" s="732"/>
      <c r="G537" s="732"/>
      <c r="H537" s="746">
        <v>0</v>
      </c>
      <c r="I537" s="732">
        <v>1</v>
      </c>
      <c r="J537" s="732">
        <v>170.32</v>
      </c>
      <c r="K537" s="746">
        <v>1</v>
      </c>
      <c r="L537" s="732">
        <v>1</v>
      </c>
      <c r="M537" s="733">
        <v>170.32</v>
      </c>
    </row>
    <row r="538" spans="1:13" ht="14.4" customHeight="1" x14ac:dyDescent="0.3">
      <c r="A538" s="727" t="s">
        <v>2707</v>
      </c>
      <c r="B538" s="728" t="s">
        <v>2365</v>
      </c>
      <c r="C538" s="728" t="s">
        <v>2366</v>
      </c>
      <c r="D538" s="728" t="s">
        <v>759</v>
      </c>
      <c r="E538" s="728" t="s">
        <v>2187</v>
      </c>
      <c r="F538" s="732"/>
      <c r="G538" s="732"/>
      <c r="H538" s="746">
        <v>0</v>
      </c>
      <c r="I538" s="732">
        <v>2</v>
      </c>
      <c r="J538" s="732">
        <v>85.14</v>
      </c>
      <c r="K538" s="746">
        <v>1</v>
      </c>
      <c r="L538" s="732">
        <v>2</v>
      </c>
      <c r="M538" s="733">
        <v>85.14</v>
      </c>
    </row>
    <row r="539" spans="1:13" ht="14.4" customHeight="1" x14ac:dyDescent="0.3">
      <c r="A539" s="727" t="s">
        <v>2707</v>
      </c>
      <c r="B539" s="728" t="s">
        <v>2381</v>
      </c>
      <c r="C539" s="728" t="s">
        <v>2384</v>
      </c>
      <c r="D539" s="728" t="s">
        <v>2385</v>
      </c>
      <c r="E539" s="728" t="s">
        <v>2386</v>
      </c>
      <c r="F539" s="732"/>
      <c r="G539" s="732"/>
      <c r="H539" s="746">
        <v>0</v>
      </c>
      <c r="I539" s="732">
        <v>1</v>
      </c>
      <c r="J539" s="732">
        <v>25.5</v>
      </c>
      <c r="K539" s="746">
        <v>1</v>
      </c>
      <c r="L539" s="732">
        <v>1</v>
      </c>
      <c r="M539" s="733">
        <v>25.5</v>
      </c>
    </row>
    <row r="540" spans="1:13" ht="14.4" customHeight="1" x14ac:dyDescent="0.3">
      <c r="A540" s="727" t="s">
        <v>2707</v>
      </c>
      <c r="B540" s="728" t="s">
        <v>2402</v>
      </c>
      <c r="C540" s="728" t="s">
        <v>2403</v>
      </c>
      <c r="D540" s="728" t="s">
        <v>1315</v>
      </c>
      <c r="E540" s="728" t="s">
        <v>2404</v>
      </c>
      <c r="F540" s="732"/>
      <c r="G540" s="732"/>
      <c r="H540" s="746">
        <v>0</v>
      </c>
      <c r="I540" s="732">
        <v>1</v>
      </c>
      <c r="J540" s="732">
        <v>138.31</v>
      </c>
      <c r="K540" s="746">
        <v>1</v>
      </c>
      <c r="L540" s="732">
        <v>1</v>
      </c>
      <c r="M540" s="733">
        <v>138.31</v>
      </c>
    </row>
    <row r="541" spans="1:13" ht="14.4" customHeight="1" x14ac:dyDescent="0.3">
      <c r="A541" s="727" t="s">
        <v>2707</v>
      </c>
      <c r="B541" s="728" t="s">
        <v>2412</v>
      </c>
      <c r="C541" s="728" t="s">
        <v>2853</v>
      </c>
      <c r="D541" s="728" t="s">
        <v>2854</v>
      </c>
      <c r="E541" s="728" t="s">
        <v>1351</v>
      </c>
      <c r="F541" s="732"/>
      <c r="G541" s="732"/>
      <c r="H541" s="746">
        <v>0</v>
      </c>
      <c r="I541" s="732">
        <v>4</v>
      </c>
      <c r="J541" s="732">
        <v>509.36</v>
      </c>
      <c r="K541" s="746">
        <v>1</v>
      </c>
      <c r="L541" s="732">
        <v>4</v>
      </c>
      <c r="M541" s="733">
        <v>509.36</v>
      </c>
    </row>
    <row r="542" spans="1:13" ht="14.4" customHeight="1" x14ac:dyDescent="0.3">
      <c r="A542" s="727" t="s">
        <v>2707</v>
      </c>
      <c r="B542" s="728" t="s">
        <v>2412</v>
      </c>
      <c r="C542" s="728" t="s">
        <v>2616</v>
      </c>
      <c r="D542" s="728" t="s">
        <v>1916</v>
      </c>
      <c r="E542" s="728" t="s">
        <v>1351</v>
      </c>
      <c r="F542" s="732"/>
      <c r="G542" s="732"/>
      <c r="H542" s="746">
        <v>0</v>
      </c>
      <c r="I542" s="732">
        <v>4</v>
      </c>
      <c r="J542" s="732">
        <v>509.36</v>
      </c>
      <c r="K542" s="746">
        <v>1</v>
      </c>
      <c r="L542" s="732">
        <v>4</v>
      </c>
      <c r="M542" s="733">
        <v>509.36</v>
      </c>
    </row>
    <row r="543" spans="1:13" ht="14.4" customHeight="1" x14ac:dyDescent="0.3">
      <c r="A543" s="727" t="s">
        <v>2707</v>
      </c>
      <c r="B543" s="728" t="s">
        <v>2412</v>
      </c>
      <c r="C543" s="728" t="s">
        <v>2423</v>
      </c>
      <c r="D543" s="728" t="s">
        <v>1359</v>
      </c>
      <c r="E543" s="728" t="s">
        <v>2421</v>
      </c>
      <c r="F543" s="732"/>
      <c r="G543" s="732"/>
      <c r="H543" s="746">
        <v>0</v>
      </c>
      <c r="I543" s="732">
        <v>3</v>
      </c>
      <c r="J543" s="732">
        <v>254.67000000000002</v>
      </c>
      <c r="K543" s="746">
        <v>1</v>
      </c>
      <c r="L543" s="732">
        <v>3</v>
      </c>
      <c r="M543" s="733">
        <v>254.67000000000002</v>
      </c>
    </row>
    <row r="544" spans="1:13" ht="14.4" customHeight="1" x14ac:dyDescent="0.3">
      <c r="A544" s="727" t="s">
        <v>2707</v>
      </c>
      <c r="B544" s="728" t="s">
        <v>2412</v>
      </c>
      <c r="C544" s="728" t="s">
        <v>2422</v>
      </c>
      <c r="D544" s="728" t="s">
        <v>1362</v>
      </c>
      <c r="E544" s="728" t="s">
        <v>2421</v>
      </c>
      <c r="F544" s="732"/>
      <c r="G544" s="732"/>
      <c r="H544" s="746">
        <v>0</v>
      </c>
      <c r="I544" s="732">
        <v>3</v>
      </c>
      <c r="J544" s="732">
        <v>254.67000000000002</v>
      </c>
      <c r="K544" s="746">
        <v>1</v>
      </c>
      <c r="L544" s="732">
        <v>3</v>
      </c>
      <c r="M544" s="733">
        <v>254.67000000000002</v>
      </c>
    </row>
    <row r="545" spans="1:13" ht="14.4" customHeight="1" x14ac:dyDescent="0.3">
      <c r="A545" s="727" t="s">
        <v>2707</v>
      </c>
      <c r="B545" s="728" t="s">
        <v>2441</v>
      </c>
      <c r="C545" s="728" t="s">
        <v>2442</v>
      </c>
      <c r="D545" s="728" t="s">
        <v>2443</v>
      </c>
      <c r="E545" s="728" t="s">
        <v>2444</v>
      </c>
      <c r="F545" s="732"/>
      <c r="G545" s="732"/>
      <c r="H545" s="746">
        <v>0</v>
      </c>
      <c r="I545" s="732">
        <v>1</v>
      </c>
      <c r="J545" s="732">
        <v>10325.280000000001</v>
      </c>
      <c r="K545" s="746">
        <v>1</v>
      </c>
      <c r="L545" s="732">
        <v>1</v>
      </c>
      <c r="M545" s="733">
        <v>10325.280000000001</v>
      </c>
    </row>
    <row r="546" spans="1:13" ht="14.4" customHeight="1" x14ac:dyDescent="0.3">
      <c r="A546" s="727" t="s">
        <v>2708</v>
      </c>
      <c r="B546" s="728" t="s">
        <v>2101</v>
      </c>
      <c r="C546" s="728" t="s">
        <v>2840</v>
      </c>
      <c r="D546" s="728" t="s">
        <v>2105</v>
      </c>
      <c r="E546" s="728" t="s">
        <v>2108</v>
      </c>
      <c r="F546" s="732"/>
      <c r="G546" s="732"/>
      <c r="H546" s="746">
        <v>0</v>
      </c>
      <c r="I546" s="732">
        <v>5</v>
      </c>
      <c r="J546" s="732">
        <v>1029.2</v>
      </c>
      <c r="K546" s="746">
        <v>1</v>
      </c>
      <c r="L546" s="732">
        <v>5</v>
      </c>
      <c r="M546" s="733">
        <v>1029.2</v>
      </c>
    </row>
    <row r="547" spans="1:13" ht="14.4" customHeight="1" x14ac:dyDescent="0.3">
      <c r="A547" s="727" t="s">
        <v>2708</v>
      </c>
      <c r="B547" s="728" t="s">
        <v>2101</v>
      </c>
      <c r="C547" s="728" t="s">
        <v>3022</v>
      </c>
      <c r="D547" s="728" t="s">
        <v>2105</v>
      </c>
      <c r="E547" s="728" t="s">
        <v>2844</v>
      </c>
      <c r="F547" s="732"/>
      <c r="G547" s="732"/>
      <c r="H547" s="746">
        <v>0</v>
      </c>
      <c r="I547" s="732">
        <v>1</v>
      </c>
      <c r="J547" s="732">
        <v>28.81</v>
      </c>
      <c r="K547" s="746">
        <v>1</v>
      </c>
      <c r="L547" s="732">
        <v>1</v>
      </c>
      <c r="M547" s="733">
        <v>28.81</v>
      </c>
    </row>
    <row r="548" spans="1:13" ht="14.4" customHeight="1" x14ac:dyDescent="0.3">
      <c r="A548" s="727" t="s">
        <v>2708</v>
      </c>
      <c r="B548" s="728" t="s">
        <v>2101</v>
      </c>
      <c r="C548" s="728" t="s">
        <v>2772</v>
      </c>
      <c r="D548" s="728" t="s">
        <v>2105</v>
      </c>
      <c r="E548" s="728" t="s">
        <v>2106</v>
      </c>
      <c r="F548" s="732"/>
      <c r="G548" s="732"/>
      <c r="H548" s="746">
        <v>0</v>
      </c>
      <c r="I548" s="732">
        <v>1</v>
      </c>
      <c r="J548" s="732">
        <v>32.25</v>
      </c>
      <c r="K548" s="746">
        <v>1</v>
      </c>
      <c r="L548" s="732">
        <v>1</v>
      </c>
      <c r="M548" s="733">
        <v>32.25</v>
      </c>
    </row>
    <row r="549" spans="1:13" ht="14.4" customHeight="1" x14ac:dyDescent="0.3">
      <c r="A549" s="727" t="s">
        <v>2708</v>
      </c>
      <c r="B549" s="728" t="s">
        <v>2101</v>
      </c>
      <c r="C549" s="728" t="s">
        <v>4144</v>
      </c>
      <c r="D549" s="728" t="s">
        <v>2105</v>
      </c>
      <c r="E549" s="728" t="s">
        <v>2950</v>
      </c>
      <c r="F549" s="732"/>
      <c r="G549" s="732"/>
      <c r="H549" s="746"/>
      <c r="I549" s="732">
        <v>1</v>
      </c>
      <c r="J549" s="732">
        <v>0</v>
      </c>
      <c r="K549" s="746"/>
      <c r="L549" s="732">
        <v>1</v>
      </c>
      <c r="M549" s="733">
        <v>0</v>
      </c>
    </row>
    <row r="550" spans="1:13" ht="14.4" customHeight="1" x14ac:dyDescent="0.3">
      <c r="A550" s="727" t="s">
        <v>2708</v>
      </c>
      <c r="B550" s="728" t="s">
        <v>2101</v>
      </c>
      <c r="C550" s="728" t="s">
        <v>2922</v>
      </c>
      <c r="D550" s="728" t="s">
        <v>2105</v>
      </c>
      <c r="E550" s="728" t="s">
        <v>2923</v>
      </c>
      <c r="F550" s="732"/>
      <c r="G550" s="732"/>
      <c r="H550" s="746">
        <v>0</v>
      </c>
      <c r="I550" s="732">
        <v>3</v>
      </c>
      <c r="J550" s="732">
        <v>311.01</v>
      </c>
      <c r="K550" s="746">
        <v>1</v>
      </c>
      <c r="L550" s="732">
        <v>3</v>
      </c>
      <c r="M550" s="733">
        <v>311.01</v>
      </c>
    </row>
    <row r="551" spans="1:13" ht="14.4" customHeight="1" x14ac:dyDescent="0.3">
      <c r="A551" s="727" t="s">
        <v>2708</v>
      </c>
      <c r="B551" s="728" t="s">
        <v>2101</v>
      </c>
      <c r="C551" s="728" t="s">
        <v>2920</v>
      </c>
      <c r="D551" s="728" t="s">
        <v>2105</v>
      </c>
      <c r="E551" s="728" t="s">
        <v>2921</v>
      </c>
      <c r="F551" s="732"/>
      <c r="G551" s="732"/>
      <c r="H551" s="746"/>
      <c r="I551" s="732">
        <v>1</v>
      </c>
      <c r="J551" s="732">
        <v>0</v>
      </c>
      <c r="K551" s="746"/>
      <c r="L551" s="732">
        <v>1</v>
      </c>
      <c r="M551" s="733">
        <v>0</v>
      </c>
    </row>
    <row r="552" spans="1:13" ht="14.4" customHeight="1" x14ac:dyDescent="0.3">
      <c r="A552" s="727" t="s">
        <v>2708</v>
      </c>
      <c r="B552" s="728" t="s">
        <v>2101</v>
      </c>
      <c r="C552" s="728" t="s">
        <v>3234</v>
      </c>
      <c r="D552" s="728" t="s">
        <v>2105</v>
      </c>
      <c r="E552" s="728" t="s">
        <v>3235</v>
      </c>
      <c r="F552" s="732"/>
      <c r="G552" s="732"/>
      <c r="H552" s="746">
        <v>0</v>
      </c>
      <c r="I552" s="732">
        <v>1</v>
      </c>
      <c r="J552" s="732">
        <v>150.59</v>
      </c>
      <c r="K552" s="746">
        <v>1</v>
      </c>
      <c r="L552" s="732">
        <v>1</v>
      </c>
      <c r="M552" s="733">
        <v>150.59</v>
      </c>
    </row>
    <row r="553" spans="1:13" ht="14.4" customHeight="1" x14ac:dyDescent="0.3">
      <c r="A553" s="727" t="s">
        <v>2708</v>
      </c>
      <c r="B553" s="728" t="s">
        <v>2101</v>
      </c>
      <c r="C553" s="728" t="s">
        <v>2107</v>
      </c>
      <c r="D553" s="728" t="s">
        <v>2105</v>
      </c>
      <c r="E553" s="728" t="s">
        <v>2108</v>
      </c>
      <c r="F553" s="732"/>
      <c r="G553" s="732"/>
      <c r="H553" s="746">
        <v>0</v>
      </c>
      <c r="I553" s="732">
        <v>1</v>
      </c>
      <c r="J553" s="732">
        <v>205.84</v>
      </c>
      <c r="K553" s="746">
        <v>1</v>
      </c>
      <c r="L553" s="732">
        <v>1</v>
      </c>
      <c r="M553" s="733">
        <v>205.84</v>
      </c>
    </row>
    <row r="554" spans="1:13" ht="14.4" customHeight="1" x14ac:dyDescent="0.3">
      <c r="A554" s="727" t="s">
        <v>2708</v>
      </c>
      <c r="B554" s="728" t="s">
        <v>5123</v>
      </c>
      <c r="C554" s="728" t="s">
        <v>3985</v>
      </c>
      <c r="D554" s="728" t="s">
        <v>3615</v>
      </c>
      <c r="E554" s="728" t="s">
        <v>3986</v>
      </c>
      <c r="F554" s="732"/>
      <c r="G554" s="732"/>
      <c r="H554" s="746">
        <v>0</v>
      </c>
      <c r="I554" s="732">
        <v>1</v>
      </c>
      <c r="J554" s="732">
        <v>64.5</v>
      </c>
      <c r="K554" s="746">
        <v>1</v>
      </c>
      <c r="L554" s="732">
        <v>1</v>
      </c>
      <c r="M554" s="733">
        <v>64.5</v>
      </c>
    </row>
    <row r="555" spans="1:13" ht="14.4" customHeight="1" x14ac:dyDescent="0.3">
      <c r="A555" s="727" t="s">
        <v>2708</v>
      </c>
      <c r="B555" s="728" t="s">
        <v>2109</v>
      </c>
      <c r="C555" s="728" t="s">
        <v>2981</v>
      </c>
      <c r="D555" s="728" t="s">
        <v>2982</v>
      </c>
      <c r="E555" s="728" t="s">
        <v>2983</v>
      </c>
      <c r="F555" s="732"/>
      <c r="G555" s="732"/>
      <c r="H555" s="746">
        <v>0</v>
      </c>
      <c r="I555" s="732">
        <v>1</v>
      </c>
      <c r="J555" s="732">
        <v>668.54</v>
      </c>
      <c r="K555" s="746">
        <v>1</v>
      </c>
      <c r="L555" s="732">
        <v>1</v>
      </c>
      <c r="M555" s="733">
        <v>668.54</v>
      </c>
    </row>
    <row r="556" spans="1:13" ht="14.4" customHeight="1" x14ac:dyDescent="0.3">
      <c r="A556" s="727" t="s">
        <v>2708</v>
      </c>
      <c r="B556" s="728" t="s">
        <v>2120</v>
      </c>
      <c r="C556" s="728" t="s">
        <v>3526</v>
      </c>
      <c r="D556" s="728" t="s">
        <v>825</v>
      </c>
      <c r="E556" s="728" t="s">
        <v>2465</v>
      </c>
      <c r="F556" s="732"/>
      <c r="G556" s="732"/>
      <c r="H556" s="746"/>
      <c r="I556" s="732">
        <v>1</v>
      </c>
      <c r="J556" s="732">
        <v>0</v>
      </c>
      <c r="K556" s="746"/>
      <c r="L556" s="732">
        <v>1</v>
      </c>
      <c r="M556" s="733">
        <v>0</v>
      </c>
    </row>
    <row r="557" spans="1:13" ht="14.4" customHeight="1" x14ac:dyDescent="0.3">
      <c r="A557" s="727" t="s">
        <v>2708</v>
      </c>
      <c r="B557" s="728" t="s">
        <v>2129</v>
      </c>
      <c r="C557" s="728" t="s">
        <v>2130</v>
      </c>
      <c r="D557" s="728" t="s">
        <v>2131</v>
      </c>
      <c r="E557" s="728" t="s">
        <v>2132</v>
      </c>
      <c r="F557" s="732"/>
      <c r="G557" s="732"/>
      <c r="H557" s="746">
        <v>0</v>
      </c>
      <c r="I557" s="732">
        <v>4</v>
      </c>
      <c r="J557" s="732">
        <v>482.44</v>
      </c>
      <c r="K557" s="746">
        <v>1</v>
      </c>
      <c r="L557" s="732">
        <v>4</v>
      </c>
      <c r="M557" s="733">
        <v>482.44</v>
      </c>
    </row>
    <row r="558" spans="1:13" ht="14.4" customHeight="1" x14ac:dyDescent="0.3">
      <c r="A558" s="727" t="s">
        <v>2708</v>
      </c>
      <c r="B558" s="728" t="s">
        <v>2129</v>
      </c>
      <c r="C558" s="728" t="s">
        <v>3410</v>
      </c>
      <c r="D558" s="728" t="s">
        <v>2131</v>
      </c>
      <c r="E558" s="728" t="s">
        <v>3411</v>
      </c>
      <c r="F558" s="732"/>
      <c r="G558" s="732"/>
      <c r="H558" s="746">
        <v>0</v>
      </c>
      <c r="I558" s="732">
        <v>2</v>
      </c>
      <c r="J558" s="732">
        <v>369.48</v>
      </c>
      <c r="K558" s="746">
        <v>1</v>
      </c>
      <c r="L558" s="732">
        <v>2</v>
      </c>
      <c r="M558" s="733">
        <v>369.48</v>
      </c>
    </row>
    <row r="559" spans="1:13" ht="14.4" customHeight="1" x14ac:dyDescent="0.3">
      <c r="A559" s="727" t="s">
        <v>2708</v>
      </c>
      <c r="B559" s="728" t="s">
        <v>2133</v>
      </c>
      <c r="C559" s="728" t="s">
        <v>2763</v>
      </c>
      <c r="D559" s="728" t="s">
        <v>895</v>
      </c>
      <c r="E559" s="728" t="s">
        <v>2137</v>
      </c>
      <c r="F559" s="732"/>
      <c r="G559" s="732"/>
      <c r="H559" s="746">
        <v>0</v>
      </c>
      <c r="I559" s="732">
        <v>12</v>
      </c>
      <c r="J559" s="732">
        <v>4417.92</v>
      </c>
      <c r="K559" s="746">
        <v>1</v>
      </c>
      <c r="L559" s="732">
        <v>12</v>
      </c>
      <c r="M559" s="733">
        <v>4417.92</v>
      </c>
    </row>
    <row r="560" spans="1:13" ht="14.4" customHeight="1" x14ac:dyDescent="0.3">
      <c r="A560" s="727" t="s">
        <v>2708</v>
      </c>
      <c r="B560" s="728" t="s">
        <v>2133</v>
      </c>
      <c r="C560" s="728" t="s">
        <v>2764</v>
      </c>
      <c r="D560" s="728" t="s">
        <v>895</v>
      </c>
      <c r="E560" s="728" t="s">
        <v>2143</v>
      </c>
      <c r="F560" s="732"/>
      <c r="G560" s="732"/>
      <c r="H560" s="746">
        <v>0</v>
      </c>
      <c r="I560" s="732">
        <v>49</v>
      </c>
      <c r="J560" s="732">
        <v>24053.61</v>
      </c>
      <c r="K560" s="746">
        <v>1</v>
      </c>
      <c r="L560" s="732">
        <v>49</v>
      </c>
      <c r="M560" s="733">
        <v>24053.61</v>
      </c>
    </row>
    <row r="561" spans="1:13" ht="14.4" customHeight="1" x14ac:dyDescent="0.3">
      <c r="A561" s="727" t="s">
        <v>2708</v>
      </c>
      <c r="B561" s="728" t="s">
        <v>2133</v>
      </c>
      <c r="C561" s="728" t="s">
        <v>2910</v>
      </c>
      <c r="D561" s="728" t="s">
        <v>901</v>
      </c>
      <c r="E561" s="728" t="s">
        <v>2135</v>
      </c>
      <c r="F561" s="732"/>
      <c r="G561" s="732"/>
      <c r="H561" s="746">
        <v>0</v>
      </c>
      <c r="I561" s="732">
        <v>2</v>
      </c>
      <c r="J561" s="732">
        <v>2771.24</v>
      </c>
      <c r="K561" s="746">
        <v>1</v>
      </c>
      <c r="L561" s="732">
        <v>2</v>
      </c>
      <c r="M561" s="733">
        <v>2771.24</v>
      </c>
    </row>
    <row r="562" spans="1:13" ht="14.4" customHeight="1" x14ac:dyDescent="0.3">
      <c r="A562" s="727" t="s">
        <v>2708</v>
      </c>
      <c r="B562" s="728" t="s">
        <v>2133</v>
      </c>
      <c r="C562" s="728" t="s">
        <v>2142</v>
      </c>
      <c r="D562" s="728" t="s">
        <v>895</v>
      </c>
      <c r="E562" s="728" t="s">
        <v>2143</v>
      </c>
      <c r="F562" s="732"/>
      <c r="G562" s="732"/>
      <c r="H562" s="746">
        <v>0</v>
      </c>
      <c r="I562" s="732">
        <v>2</v>
      </c>
      <c r="J562" s="732">
        <v>981.78</v>
      </c>
      <c r="K562" s="746">
        <v>1</v>
      </c>
      <c r="L562" s="732">
        <v>2</v>
      </c>
      <c r="M562" s="733">
        <v>981.78</v>
      </c>
    </row>
    <row r="563" spans="1:13" ht="14.4" customHeight="1" x14ac:dyDescent="0.3">
      <c r="A563" s="727" t="s">
        <v>2708</v>
      </c>
      <c r="B563" s="728" t="s">
        <v>2493</v>
      </c>
      <c r="C563" s="728" t="s">
        <v>4142</v>
      </c>
      <c r="D563" s="728" t="s">
        <v>4143</v>
      </c>
      <c r="E563" s="728" t="s">
        <v>2495</v>
      </c>
      <c r="F563" s="732">
        <v>1</v>
      </c>
      <c r="G563" s="732">
        <v>8.7899999999999991</v>
      </c>
      <c r="H563" s="746">
        <v>1</v>
      </c>
      <c r="I563" s="732"/>
      <c r="J563" s="732"/>
      <c r="K563" s="746">
        <v>0</v>
      </c>
      <c r="L563" s="732">
        <v>1</v>
      </c>
      <c r="M563" s="733">
        <v>8.7899999999999991</v>
      </c>
    </row>
    <row r="564" spans="1:13" ht="14.4" customHeight="1" x14ac:dyDescent="0.3">
      <c r="A564" s="727" t="s">
        <v>2708</v>
      </c>
      <c r="B564" s="728" t="s">
        <v>5130</v>
      </c>
      <c r="C564" s="728" t="s">
        <v>4131</v>
      </c>
      <c r="D564" s="728" t="s">
        <v>4132</v>
      </c>
      <c r="E564" s="728" t="s">
        <v>4133</v>
      </c>
      <c r="F564" s="732">
        <v>1</v>
      </c>
      <c r="G564" s="732">
        <v>984.87</v>
      </c>
      <c r="H564" s="746">
        <v>1</v>
      </c>
      <c r="I564" s="732"/>
      <c r="J564" s="732"/>
      <c r="K564" s="746">
        <v>0</v>
      </c>
      <c r="L564" s="732">
        <v>1</v>
      </c>
      <c r="M564" s="733">
        <v>984.87</v>
      </c>
    </row>
    <row r="565" spans="1:13" ht="14.4" customHeight="1" x14ac:dyDescent="0.3">
      <c r="A565" s="727" t="s">
        <v>2708</v>
      </c>
      <c r="B565" s="728" t="s">
        <v>2215</v>
      </c>
      <c r="C565" s="728" t="s">
        <v>2218</v>
      </c>
      <c r="D565" s="728" t="s">
        <v>662</v>
      </c>
      <c r="E565" s="728" t="s">
        <v>2219</v>
      </c>
      <c r="F565" s="732"/>
      <c r="G565" s="732"/>
      <c r="H565" s="746">
        <v>0</v>
      </c>
      <c r="I565" s="732">
        <v>1</v>
      </c>
      <c r="J565" s="732">
        <v>154.36000000000001</v>
      </c>
      <c r="K565" s="746">
        <v>1</v>
      </c>
      <c r="L565" s="732">
        <v>1</v>
      </c>
      <c r="M565" s="733">
        <v>154.36000000000001</v>
      </c>
    </row>
    <row r="566" spans="1:13" ht="14.4" customHeight="1" x14ac:dyDescent="0.3">
      <c r="A566" s="727" t="s">
        <v>2708</v>
      </c>
      <c r="B566" s="728" t="s">
        <v>2215</v>
      </c>
      <c r="C566" s="728" t="s">
        <v>2793</v>
      </c>
      <c r="D566" s="728" t="s">
        <v>692</v>
      </c>
      <c r="E566" s="728" t="s">
        <v>2219</v>
      </c>
      <c r="F566" s="732">
        <v>1</v>
      </c>
      <c r="G566" s="732">
        <v>154.36000000000001</v>
      </c>
      <c r="H566" s="746">
        <v>1</v>
      </c>
      <c r="I566" s="732"/>
      <c r="J566" s="732"/>
      <c r="K566" s="746">
        <v>0</v>
      </c>
      <c r="L566" s="732">
        <v>1</v>
      </c>
      <c r="M566" s="733">
        <v>154.36000000000001</v>
      </c>
    </row>
    <row r="567" spans="1:13" ht="14.4" customHeight="1" x14ac:dyDescent="0.3">
      <c r="A567" s="727" t="s">
        <v>2708</v>
      </c>
      <c r="B567" s="728" t="s">
        <v>2229</v>
      </c>
      <c r="C567" s="728" t="s">
        <v>2794</v>
      </c>
      <c r="D567" s="728" t="s">
        <v>2231</v>
      </c>
      <c r="E567" s="728" t="s">
        <v>2757</v>
      </c>
      <c r="F567" s="732">
        <v>1</v>
      </c>
      <c r="G567" s="732">
        <v>238.72</v>
      </c>
      <c r="H567" s="746">
        <v>1</v>
      </c>
      <c r="I567" s="732"/>
      <c r="J567" s="732"/>
      <c r="K567" s="746">
        <v>0</v>
      </c>
      <c r="L567" s="732">
        <v>1</v>
      </c>
      <c r="M567" s="733">
        <v>238.72</v>
      </c>
    </row>
    <row r="568" spans="1:13" ht="14.4" customHeight="1" x14ac:dyDescent="0.3">
      <c r="A568" s="727" t="s">
        <v>2708</v>
      </c>
      <c r="B568" s="728" t="s">
        <v>2240</v>
      </c>
      <c r="C568" s="728" t="s">
        <v>2241</v>
      </c>
      <c r="D568" s="728" t="s">
        <v>2242</v>
      </c>
      <c r="E568" s="728" t="s">
        <v>2243</v>
      </c>
      <c r="F568" s="732"/>
      <c r="G568" s="732"/>
      <c r="H568" s="746">
        <v>0</v>
      </c>
      <c r="I568" s="732">
        <v>3</v>
      </c>
      <c r="J568" s="732">
        <v>211.62</v>
      </c>
      <c r="K568" s="746">
        <v>1</v>
      </c>
      <c r="L568" s="732">
        <v>3</v>
      </c>
      <c r="M568" s="733">
        <v>211.62</v>
      </c>
    </row>
    <row r="569" spans="1:13" ht="14.4" customHeight="1" x14ac:dyDescent="0.3">
      <c r="A569" s="727" t="s">
        <v>2708</v>
      </c>
      <c r="B569" s="728" t="s">
        <v>2256</v>
      </c>
      <c r="C569" s="728" t="s">
        <v>2260</v>
      </c>
      <c r="D569" s="728" t="s">
        <v>2261</v>
      </c>
      <c r="E569" s="728" t="s">
        <v>2262</v>
      </c>
      <c r="F569" s="732"/>
      <c r="G569" s="732"/>
      <c r="H569" s="746">
        <v>0</v>
      </c>
      <c r="I569" s="732">
        <v>13</v>
      </c>
      <c r="J569" s="732">
        <v>25316.15</v>
      </c>
      <c r="K569" s="746">
        <v>1</v>
      </c>
      <c r="L569" s="732">
        <v>13</v>
      </c>
      <c r="M569" s="733">
        <v>25316.15</v>
      </c>
    </row>
    <row r="570" spans="1:13" ht="14.4" customHeight="1" x14ac:dyDescent="0.3">
      <c r="A570" s="727" t="s">
        <v>2708</v>
      </c>
      <c r="B570" s="728" t="s">
        <v>2256</v>
      </c>
      <c r="C570" s="728" t="s">
        <v>2883</v>
      </c>
      <c r="D570" s="728" t="s">
        <v>2261</v>
      </c>
      <c r="E570" s="728" t="s">
        <v>2884</v>
      </c>
      <c r="F570" s="732"/>
      <c r="G570" s="732"/>
      <c r="H570" s="746">
        <v>0</v>
      </c>
      <c r="I570" s="732">
        <v>1</v>
      </c>
      <c r="J570" s="732">
        <v>525.16999999999996</v>
      </c>
      <c r="K570" s="746">
        <v>1</v>
      </c>
      <c r="L570" s="732">
        <v>1</v>
      </c>
      <c r="M570" s="733">
        <v>525.16999999999996</v>
      </c>
    </row>
    <row r="571" spans="1:13" ht="14.4" customHeight="1" x14ac:dyDescent="0.3">
      <c r="A571" s="727" t="s">
        <v>2708</v>
      </c>
      <c r="B571" s="728" t="s">
        <v>2270</v>
      </c>
      <c r="C571" s="728" t="s">
        <v>2273</v>
      </c>
      <c r="D571" s="728" t="s">
        <v>2272</v>
      </c>
      <c r="E571" s="728" t="s">
        <v>2274</v>
      </c>
      <c r="F571" s="732">
        <v>3</v>
      </c>
      <c r="G571" s="732">
        <v>4281.6900000000005</v>
      </c>
      <c r="H571" s="746">
        <v>1</v>
      </c>
      <c r="I571" s="732"/>
      <c r="J571" s="732"/>
      <c r="K571" s="746">
        <v>0</v>
      </c>
      <c r="L571" s="732">
        <v>3</v>
      </c>
      <c r="M571" s="733">
        <v>4281.6900000000005</v>
      </c>
    </row>
    <row r="572" spans="1:13" ht="14.4" customHeight="1" x14ac:dyDescent="0.3">
      <c r="A572" s="727" t="s">
        <v>2708</v>
      </c>
      <c r="B572" s="728" t="s">
        <v>2270</v>
      </c>
      <c r="C572" s="728" t="s">
        <v>2271</v>
      </c>
      <c r="D572" s="728" t="s">
        <v>2272</v>
      </c>
      <c r="E572" s="728" t="s">
        <v>2232</v>
      </c>
      <c r="F572" s="732"/>
      <c r="G572" s="732"/>
      <c r="H572" s="746">
        <v>0</v>
      </c>
      <c r="I572" s="732">
        <v>3</v>
      </c>
      <c r="J572" s="732">
        <v>1019.4000000000001</v>
      </c>
      <c r="K572" s="746">
        <v>1</v>
      </c>
      <c r="L572" s="732">
        <v>3</v>
      </c>
      <c r="M572" s="733">
        <v>1019.4000000000001</v>
      </c>
    </row>
    <row r="573" spans="1:13" ht="14.4" customHeight="1" x14ac:dyDescent="0.3">
      <c r="A573" s="727" t="s">
        <v>2708</v>
      </c>
      <c r="B573" s="728" t="s">
        <v>2299</v>
      </c>
      <c r="C573" s="728" t="s">
        <v>3034</v>
      </c>
      <c r="D573" s="728" t="s">
        <v>1100</v>
      </c>
      <c r="E573" s="728" t="s">
        <v>2761</v>
      </c>
      <c r="F573" s="732">
        <v>2</v>
      </c>
      <c r="G573" s="732">
        <v>0</v>
      </c>
      <c r="H573" s="746"/>
      <c r="I573" s="732"/>
      <c r="J573" s="732"/>
      <c r="K573" s="746"/>
      <c r="L573" s="732">
        <v>2</v>
      </c>
      <c r="M573" s="733">
        <v>0</v>
      </c>
    </row>
    <row r="574" spans="1:13" ht="14.4" customHeight="1" x14ac:dyDescent="0.3">
      <c r="A574" s="727" t="s">
        <v>2708</v>
      </c>
      <c r="B574" s="728" t="s">
        <v>2299</v>
      </c>
      <c r="C574" s="728" t="s">
        <v>2300</v>
      </c>
      <c r="D574" s="728" t="s">
        <v>1102</v>
      </c>
      <c r="E574" s="728" t="s">
        <v>2301</v>
      </c>
      <c r="F574" s="732">
        <v>1</v>
      </c>
      <c r="G574" s="732">
        <v>65.28</v>
      </c>
      <c r="H574" s="746">
        <v>1</v>
      </c>
      <c r="I574" s="732"/>
      <c r="J574" s="732"/>
      <c r="K574" s="746">
        <v>0</v>
      </c>
      <c r="L574" s="732">
        <v>1</v>
      </c>
      <c r="M574" s="733">
        <v>65.28</v>
      </c>
    </row>
    <row r="575" spans="1:13" ht="14.4" customHeight="1" x14ac:dyDescent="0.3">
      <c r="A575" s="727" t="s">
        <v>2708</v>
      </c>
      <c r="B575" s="728" t="s">
        <v>2299</v>
      </c>
      <c r="C575" s="728" t="s">
        <v>2302</v>
      </c>
      <c r="D575" s="728" t="s">
        <v>1100</v>
      </c>
      <c r="E575" s="728" t="s">
        <v>2303</v>
      </c>
      <c r="F575" s="732">
        <v>5</v>
      </c>
      <c r="G575" s="732">
        <v>181.35000000000002</v>
      </c>
      <c r="H575" s="746">
        <v>1</v>
      </c>
      <c r="I575" s="732"/>
      <c r="J575" s="732"/>
      <c r="K575" s="746">
        <v>0</v>
      </c>
      <c r="L575" s="732">
        <v>5</v>
      </c>
      <c r="M575" s="733">
        <v>181.35000000000002</v>
      </c>
    </row>
    <row r="576" spans="1:13" ht="14.4" customHeight="1" x14ac:dyDescent="0.3">
      <c r="A576" s="727" t="s">
        <v>2708</v>
      </c>
      <c r="B576" s="728" t="s">
        <v>2299</v>
      </c>
      <c r="C576" s="728" t="s">
        <v>2738</v>
      </c>
      <c r="D576" s="728" t="s">
        <v>1102</v>
      </c>
      <c r="E576" s="728" t="s">
        <v>2739</v>
      </c>
      <c r="F576" s="732">
        <v>14</v>
      </c>
      <c r="G576" s="732">
        <v>1704.5</v>
      </c>
      <c r="H576" s="746">
        <v>1</v>
      </c>
      <c r="I576" s="732"/>
      <c r="J576" s="732"/>
      <c r="K576" s="746">
        <v>0</v>
      </c>
      <c r="L576" s="732">
        <v>14</v>
      </c>
      <c r="M576" s="733">
        <v>1704.5</v>
      </c>
    </row>
    <row r="577" spans="1:13" ht="14.4" customHeight="1" x14ac:dyDescent="0.3">
      <c r="A577" s="727" t="s">
        <v>2708</v>
      </c>
      <c r="B577" s="728" t="s">
        <v>2299</v>
      </c>
      <c r="C577" s="728" t="s">
        <v>3440</v>
      </c>
      <c r="D577" s="728" t="s">
        <v>1100</v>
      </c>
      <c r="E577" s="728" t="s">
        <v>2303</v>
      </c>
      <c r="F577" s="732">
        <v>2</v>
      </c>
      <c r="G577" s="732">
        <v>72.540000000000006</v>
      </c>
      <c r="H577" s="746">
        <v>1</v>
      </c>
      <c r="I577" s="732"/>
      <c r="J577" s="732"/>
      <c r="K577" s="746">
        <v>0</v>
      </c>
      <c r="L577" s="732">
        <v>2</v>
      </c>
      <c r="M577" s="733">
        <v>72.540000000000006</v>
      </c>
    </row>
    <row r="578" spans="1:13" ht="14.4" customHeight="1" x14ac:dyDescent="0.3">
      <c r="A578" s="727" t="s">
        <v>2708</v>
      </c>
      <c r="B578" s="728" t="s">
        <v>2299</v>
      </c>
      <c r="C578" s="728" t="s">
        <v>3441</v>
      </c>
      <c r="D578" s="728" t="s">
        <v>2741</v>
      </c>
      <c r="E578" s="728" t="s">
        <v>2761</v>
      </c>
      <c r="F578" s="732"/>
      <c r="G578" s="732"/>
      <c r="H578" s="746">
        <v>0</v>
      </c>
      <c r="I578" s="732">
        <v>1</v>
      </c>
      <c r="J578" s="732">
        <v>85.7</v>
      </c>
      <c r="K578" s="746">
        <v>1</v>
      </c>
      <c r="L578" s="732">
        <v>1</v>
      </c>
      <c r="M578" s="733">
        <v>85.7</v>
      </c>
    </row>
    <row r="579" spans="1:13" ht="14.4" customHeight="1" x14ac:dyDescent="0.3">
      <c r="A579" s="727" t="s">
        <v>2708</v>
      </c>
      <c r="B579" s="728" t="s">
        <v>2299</v>
      </c>
      <c r="C579" s="728" t="s">
        <v>2740</v>
      </c>
      <c r="D579" s="728" t="s">
        <v>2741</v>
      </c>
      <c r="E579" s="728" t="s">
        <v>2301</v>
      </c>
      <c r="F579" s="732"/>
      <c r="G579" s="732"/>
      <c r="H579" s="746">
        <v>0</v>
      </c>
      <c r="I579" s="732">
        <v>4</v>
      </c>
      <c r="J579" s="732">
        <v>162.32</v>
      </c>
      <c r="K579" s="746">
        <v>1</v>
      </c>
      <c r="L579" s="732">
        <v>4</v>
      </c>
      <c r="M579" s="733">
        <v>162.32</v>
      </c>
    </row>
    <row r="580" spans="1:13" ht="14.4" customHeight="1" x14ac:dyDescent="0.3">
      <c r="A580" s="727" t="s">
        <v>2708</v>
      </c>
      <c r="B580" s="728" t="s">
        <v>2299</v>
      </c>
      <c r="C580" s="728" t="s">
        <v>3260</v>
      </c>
      <c r="D580" s="728" t="s">
        <v>2741</v>
      </c>
      <c r="E580" s="728" t="s">
        <v>2297</v>
      </c>
      <c r="F580" s="732"/>
      <c r="G580" s="732"/>
      <c r="H580" s="746">
        <v>0</v>
      </c>
      <c r="I580" s="732">
        <v>1</v>
      </c>
      <c r="J580" s="732">
        <v>25.71</v>
      </c>
      <c r="K580" s="746">
        <v>1</v>
      </c>
      <c r="L580" s="732">
        <v>1</v>
      </c>
      <c r="M580" s="733">
        <v>25.71</v>
      </c>
    </row>
    <row r="581" spans="1:13" ht="14.4" customHeight="1" x14ac:dyDescent="0.3">
      <c r="A581" s="727" t="s">
        <v>2708</v>
      </c>
      <c r="B581" s="728" t="s">
        <v>2325</v>
      </c>
      <c r="C581" s="728" t="s">
        <v>2326</v>
      </c>
      <c r="D581" s="728" t="s">
        <v>2327</v>
      </c>
      <c r="E581" s="728" t="s">
        <v>2328</v>
      </c>
      <c r="F581" s="732"/>
      <c r="G581" s="732"/>
      <c r="H581" s="746"/>
      <c r="I581" s="732">
        <v>3</v>
      </c>
      <c r="J581" s="732">
        <v>0</v>
      </c>
      <c r="K581" s="746"/>
      <c r="L581" s="732">
        <v>3</v>
      </c>
      <c r="M581" s="733">
        <v>0</v>
      </c>
    </row>
    <row r="582" spans="1:13" ht="14.4" customHeight="1" x14ac:dyDescent="0.3">
      <c r="A582" s="727" t="s">
        <v>2708</v>
      </c>
      <c r="B582" s="728" t="s">
        <v>2356</v>
      </c>
      <c r="C582" s="728" t="s">
        <v>2357</v>
      </c>
      <c r="D582" s="728" t="s">
        <v>1325</v>
      </c>
      <c r="E582" s="728" t="s">
        <v>2358</v>
      </c>
      <c r="F582" s="732"/>
      <c r="G582" s="732"/>
      <c r="H582" s="746"/>
      <c r="I582" s="732">
        <v>1</v>
      </c>
      <c r="J582" s="732">
        <v>0</v>
      </c>
      <c r="K582" s="746"/>
      <c r="L582" s="732">
        <v>1</v>
      </c>
      <c r="M582" s="733">
        <v>0</v>
      </c>
    </row>
    <row r="583" spans="1:13" ht="14.4" customHeight="1" x14ac:dyDescent="0.3">
      <c r="A583" s="727" t="s">
        <v>2708</v>
      </c>
      <c r="B583" s="728" t="s">
        <v>2356</v>
      </c>
      <c r="C583" s="728" t="s">
        <v>2359</v>
      </c>
      <c r="D583" s="728" t="s">
        <v>1325</v>
      </c>
      <c r="E583" s="728" t="s">
        <v>2360</v>
      </c>
      <c r="F583" s="732"/>
      <c r="G583" s="732"/>
      <c r="H583" s="746"/>
      <c r="I583" s="732">
        <v>1</v>
      </c>
      <c r="J583" s="732">
        <v>0</v>
      </c>
      <c r="K583" s="746"/>
      <c r="L583" s="732">
        <v>1</v>
      </c>
      <c r="M583" s="733">
        <v>0</v>
      </c>
    </row>
    <row r="584" spans="1:13" ht="14.4" customHeight="1" x14ac:dyDescent="0.3">
      <c r="A584" s="727" t="s">
        <v>2708</v>
      </c>
      <c r="B584" s="728" t="s">
        <v>2365</v>
      </c>
      <c r="C584" s="728" t="s">
        <v>2366</v>
      </c>
      <c r="D584" s="728" t="s">
        <v>759</v>
      </c>
      <c r="E584" s="728" t="s">
        <v>2187</v>
      </c>
      <c r="F584" s="732"/>
      <c r="G584" s="732"/>
      <c r="H584" s="746">
        <v>0</v>
      </c>
      <c r="I584" s="732">
        <v>1</v>
      </c>
      <c r="J584" s="732">
        <v>42.57</v>
      </c>
      <c r="K584" s="746">
        <v>1</v>
      </c>
      <c r="L584" s="732">
        <v>1</v>
      </c>
      <c r="M584" s="733">
        <v>42.57</v>
      </c>
    </row>
    <row r="585" spans="1:13" ht="14.4" customHeight="1" x14ac:dyDescent="0.3">
      <c r="A585" s="727" t="s">
        <v>2708</v>
      </c>
      <c r="B585" s="728" t="s">
        <v>2365</v>
      </c>
      <c r="C585" s="728" t="s">
        <v>2882</v>
      </c>
      <c r="D585" s="728" t="s">
        <v>761</v>
      </c>
      <c r="E585" s="728" t="s">
        <v>2547</v>
      </c>
      <c r="F585" s="732"/>
      <c r="G585" s="732"/>
      <c r="H585" s="746">
        <v>0</v>
      </c>
      <c r="I585" s="732">
        <v>1</v>
      </c>
      <c r="J585" s="732">
        <v>170.32</v>
      </c>
      <c r="K585" s="746">
        <v>1</v>
      </c>
      <c r="L585" s="732">
        <v>1</v>
      </c>
      <c r="M585" s="733">
        <v>170.32</v>
      </c>
    </row>
    <row r="586" spans="1:13" ht="14.4" customHeight="1" x14ac:dyDescent="0.3">
      <c r="A586" s="727" t="s">
        <v>2708</v>
      </c>
      <c r="B586" s="728" t="s">
        <v>2387</v>
      </c>
      <c r="C586" s="728" t="s">
        <v>2388</v>
      </c>
      <c r="D586" s="728" t="s">
        <v>2389</v>
      </c>
      <c r="E586" s="728" t="s">
        <v>2390</v>
      </c>
      <c r="F586" s="732"/>
      <c r="G586" s="732"/>
      <c r="H586" s="746">
        <v>0</v>
      </c>
      <c r="I586" s="732">
        <v>1</v>
      </c>
      <c r="J586" s="732">
        <v>802.48</v>
      </c>
      <c r="K586" s="746">
        <v>1</v>
      </c>
      <c r="L586" s="732">
        <v>1</v>
      </c>
      <c r="M586" s="733">
        <v>802.48</v>
      </c>
    </row>
    <row r="587" spans="1:13" ht="14.4" customHeight="1" x14ac:dyDescent="0.3">
      <c r="A587" s="727" t="s">
        <v>2708</v>
      </c>
      <c r="B587" s="728" t="s">
        <v>2412</v>
      </c>
      <c r="C587" s="728" t="s">
        <v>2614</v>
      </c>
      <c r="D587" s="728" t="s">
        <v>1918</v>
      </c>
      <c r="E587" s="728" t="s">
        <v>1351</v>
      </c>
      <c r="F587" s="732"/>
      <c r="G587" s="732"/>
      <c r="H587" s="746">
        <v>0</v>
      </c>
      <c r="I587" s="732">
        <v>1</v>
      </c>
      <c r="J587" s="732">
        <v>127.34</v>
      </c>
      <c r="K587" s="746">
        <v>1</v>
      </c>
      <c r="L587" s="732">
        <v>1</v>
      </c>
      <c r="M587" s="733">
        <v>127.34</v>
      </c>
    </row>
    <row r="588" spans="1:13" ht="14.4" customHeight="1" x14ac:dyDescent="0.3">
      <c r="A588" s="727" t="s">
        <v>2708</v>
      </c>
      <c r="B588" s="728" t="s">
        <v>2412</v>
      </c>
      <c r="C588" s="728" t="s">
        <v>2853</v>
      </c>
      <c r="D588" s="728" t="s">
        <v>2854</v>
      </c>
      <c r="E588" s="728" t="s">
        <v>1351</v>
      </c>
      <c r="F588" s="732"/>
      <c r="G588" s="732"/>
      <c r="H588" s="746">
        <v>0</v>
      </c>
      <c r="I588" s="732">
        <v>1</v>
      </c>
      <c r="J588" s="732">
        <v>127.34</v>
      </c>
      <c r="K588" s="746">
        <v>1</v>
      </c>
      <c r="L588" s="732">
        <v>1</v>
      </c>
      <c r="M588" s="733">
        <v>127.34</v>
      </c>
    </row>
    <row r="589" spans="1:13" ht="14.4" customHeight="1" x14ac:dyDescent="0.3">
      <c r="A589" s="727" t="s">
        <v>2708</v>
      </c>
      <c r="B589" s="728" t="s">
        <v>2412</v>
      </c>
      <c r="C589" s="728" t="s">
        <v>2616</v>
      </c>
      <c r="D589" s="728" t="s">
        <v>1916</v>
      </c>
      <c r="E589" s="728" t="s">
        <v>1351</v>
      </c>
      <c r="F589" s="732"/>
      <c r="G589" s="732"/>
      <c r="H589" s="746">
        <v>0</v>
      </c>
      <c r="I589" s="732">
        <v>4</v>
      </c>
      <c r="J589" s="732">
        <v>509.36</v>
      </c>
      <c r="K589" s="746">
        <v>1</v>
      </c>
      <c r="L589" s="732">
        <v>4</v>
      </c>
      <c r="M589" s="733">
        <v>509.36</v>
      </c>
    </row>
    <row r="590" spans="1:13" ht="14.4" customHeight="1" x14ac:dyDescent="0.3">
      <c r="A590" s="727" t="s">
        <v>2708</v>
      </c>
      <c r="B590" s="728" t="s">
        <v>2412</v>
      </c>
      <c r="C590" s="728" t="s">
        <v>2571</v>
      </c>
      <c r="D590" s="728" t="s">
        <v>1822</v>
      </c>
      <c r="E590" s="728" t="s">
        <v>1351</v>
      </c>
      <c r="F590" s="732"/>
      <c r="G590" s="732"/>
      <c r="H590" s="746">
        <v>0</v>
      </c>
      <c r="I590" s="732">
        <v>3</v>
      </c>
      <c r="J590" s="732">
        <v>388.53</v>
      </c>
      <c r="K590" s="746">
        <v>1</v>
      </c>
      <c r="L590" s="732">
        <v>3</v>
      </c>
      <c r="M590" s="733">
        <v>388.53</v>
      </c>
    </row>
    <row r="591" spans="1:13" ht="14.4" customHeight="1" x14ac:dyDescent="0.3">
      <c r="A591" s="727" t="s">
        <v>2708</v>
      </c>
      <c r="B591" s="728" t="s">
        <v>2412</v>
      </c>
      <c r="C591" s="728" t="s">
        <v>2437</v>
      </c>
      <c r="D591" s="728" t="s">
        <v>2438</v>
      </c>
      <c r="E591" s="728" t="s">
        <v>1351</v>
      </c>
      <c r="F591" s="732"/>
      <c r="G591" s="732"/>
      <c r="H591" s="746">
        <v>0</v>
      </c>
      <c r="I591" s="732">
        <v>2</v>
      </c>
      <c r="J591" s="732">
        <v>254.68</v>
      </c>
      <c r="K591" s="746">
        <v>1</v>
      </c>
      <c r="L591" s="732">
        <v>2</v>
      </c>
      <c r="M591" s="733">
        <v>254.68</v>
      </c>
    </row>
    <row r="592" spans="1:13" ht="14.4" customHeight="1" x14ac:dyDescent="0.3">
      <c r="A592" s="727" t="s">
        <v>2708</v>
      </c>
      <c r="B592" s="728" t="s">
        <v>2441</v>
      </c>
      <c r="C592" s="728" t="s">
        <v>2442</v>
      </c>
      <c r="D592" s="728" t="s">
        <v>2443</v>
      </c>
      <c r="E592" s="728" t="s">
        <v>2444</v>
      </c>
      <c r="F592" s="732"/>
      <c r="G592" s="732"/>
      <c r="H592" s="746">
        <v>0</v>
      </c>
      <c r="I592" s="732">
        <v>3</v>
      </c>
      <c r="J592" s="732">
        <v>30975.840000000004</v>
      </c>
      <c r="K592" s="746">
        <v>1</v>
      </c>
      <c r="L592" s="732">
        <v>3</v>
      </c>
      <c r="M592" s="733">
        <v>30975.840000000004</v>
      </c>
    </row>
    <row r="593" spans="1:13" ht="14.4" customHeight="1" x14ac:dyDescent="0.3">
      <c r="A593" s="727" t="s">
        <v>2708</v>
      </c>
      <c r="B593" s="728" t="s">
        <v>2441</v>
      </c>
      <c r="C593" s="728" t="s">
        <v>2938</v>
      </c>
      <c r="D593" s="728" t="s">
        <v>2939</v>
      </c>
      <c r="E593" s="728" t="s">
        <v>2444</v>
      </c>
      <c r="F593" s="732">
        <v>2</v>
      </c>
      <c r="G593" s="732">
        <v>20650.560000000001</v>
      </c>
      <c r="H593" s="746">
        <v>1</v>
      </c>
      <c r="I593" s="732"/>
      <c r="J593" s="732"/>
      <c r="K593" s="746">
        <v>0</v>
      </c>
      <c r="L593" s="732">
        <v>2</v>
      </c>
      <c r="M593" s="733">
        <v>20650.560000000001</v>
      </c>
    </row>
    <row r="594" spans="1:13" ht="14.4" customHeight="1" x14ac:dyDescent="0.3">
      <c r="A594" s="727" t="s">
        <v>2708</v>
      </c>
      <c r="B594" s="728" t="s">
        <v>2263</v>
      </c>
      <c r="C594" s="728" t="s">
        <v>2264</v>
      </c>
      <c r="D594" s="728" t="s">
        <v>2265</v>
      </c>
      <c r="E594" s="728" t="s">
        <v>2266</v>
      </c>
      <c r="F594" s="732">
        <v>3</v>
      </c>
      <c r="G594" s="732">
        <v>35400.959999999999</v>
      </c>
      <c r="H594" s="746">
        <v>1</v>
      </c>
      <c r="I594" s="732"/>
      <c r="J594" s="732"/>
      <c r="K594" s="746">
        <v>0</v>
      </c>
      <c r="L594" s="732">
        <v>3</v>
      </c>
      <c r="M594" s="733">
        <v>35400.959999999999</v>
      </c>
    </row>
    <row r="595" spans="1:13" ht="14.4" customHeight="1" x14ac:dyDescent="0.3">
      <c r="A595" s="727" t="s">
        <v>2709</v>
      </c>
      <c r="B595" s="728" t="s">
        <v>2101</v>
      </c>
      <c r="C595" s="728" t="s">
        <v>3022</v>
      </c>
      <c r="D595" s="728" t="s">
        <v>2105</v>
      </c>
      <c r="E595" s="728" t="s">
        <v>2844</v>
      </c>
      <c r="F595" s="732"/>
      <c r="G595" s="732"/>
      <c r="H595" s="746">
        <v>0</v>
      </c>
      <c r="I595" s="732">
        <v>2</v>
      </c>
      <c r="J595" s="732">
        <v>32.24</v>
      </c>
      <c r="K595" s="746">
        <v>1</v>
      </c>
      <c r="L595" s="732">
        <v>2</v>
      </c>
      <c r="M595" s="733">
        <v>32.24</v>
      </c>
    </row>
    <row r="596" spans="1:13" ht="14.4" customHeight="1" x14ac:dyDescent="0.3">
      <c r="A596" s="727" t="s">
        <v>2709</v>
      </c>
      <c r="B596" s="728" t="s">
        <v>2101</v>
      </c>
      <c r="C596" s="728" t="s">
        <v>2841</v>
      </c>
      <c r="D596" s="728" t="s">
        <v>2105</v>
      </c>
      <c r="E596" s="728" t="s">
        <v>2842</v>
      </c>
      <c r="F596" s="732"/>
      <c r="G596" s="732"/>
      <c r="H596" s="746">
        <v>0</v>
      </c>
      <c r="I596" s="732">
        <v>1</v>
      </c>
      <c r="J596" s="732">
        <v>102.93</v>
      </c>
      <c r="K596" s="746">
        <v>1</v>
      </c>
      <c r="L596" s="732">
        <v>1</v>
      </c>
      <c r="M596" s="733">
        <v>102.93</v>
      </c>
    </row>
    <row r="597" spans="1:13" ht="14.4" customHeight="1" x14ac:dyDescent="0.3">
      <c r="A597" s="727" t="s">
        <v>2709</v>
      </c>
      <c r="B597" s="728" t="s">
        <v>2101</v>
      </c>
      <c r="C597" s="728" t="s">
        <v>2772</v>
      </c>
      <c r="D597" s="728" t="s">
        <v>2105</v>
      </c>
      <c r="E597" s="728" t="s">
        <v>2106</v>
      </c>
      <c r="F597" s="732"/>
      <c r="G597" s="732"/>
      <c r="H597" s="746">
        <v>0</v>
      </c>
      <c r="I597" s="732">
        <v>2</v>
      </c>
      <c r="J597" s="732">
        <v>115.28</v>
      </c>
      <c r="K597" s="746">
        <v>1</v>
      </c>
      <c r="L597" s="732">
        <v>2</v>
      </c>
      <c r="M597" s="733">
        <v>115.28</v>
      </c>
    </row>
    <row r="598" spans="1:13" ht="14.4" customHeight="1" x14ac:dyDescent="0.3">
      <c r="A598" s="727" t="s">
        <v>2709</v>
      </c>
      <c r="B598" s="728" t="s">
        <v>2101</v>
      </c>
      <c r="C598" s="728" t="s">
        <v>2922</v>
      </c>
      <c r="D598" s="728" t="s">
        <v>2105</v>
      </c>
      <c r="E598" s="728" t="s">
        <v>2923</v>
      </c>
      <c r="F598" s="732"/>
      <c r="G598" s="732"/>
      <c r="H598" s="746">
        <v>0</v>
      </c>
      <c r="I598" s="732">
        <v>1</v>
      </c>
      <c r="J598" s="732">
        <v>301.2</v>
      </c>
      <c r="K598" s="746">
        <v>1</v>
      </c>
      <c r="L598" s="732">
        <v>1</v>
      </c>
      <c r="M598" s="733">
        <v>301.2</v>
      </c>
    </row>
    <row r="599" spans="1:13" ht="14.4" customHeight="1" x14ac:dyDescent="0.3">
      <c r="A599" s="727" t="s">
        <v>2709</v>
      </c>
      <c r="B599" s="728" t="s">
        <v>2101</v>
      </c>
      <c r="C599" s="728" t="s">
        <v>4208</v>
      </c>
      <c r="D599" s="728" t="s">
        <v>2105</v>
      </c>
      <c r="E599" s="728" t="s">
        <v>4209</v>
      </c>
      <c r="F599" s="732"/>
      <c r="G599" s="732"/>
      <c r="H599" s="746">
        <v>0</v>
      </c>
      <c r="I599" s="732">
        <v>1</v>
      </c>
      <c r="J599" s="732">
        <v>100.18</v>
      </c>
      <c r="K599" s="746">
        <v>1</v>
      </c>
      <c r="L599" s="732">
        <v>1</v>
      </c>
      <c r="M599" s="733">
        <v>100.18</v>
      </c>
    </row>
    <row r="600" spans="1:13" ht="14.4" customHeight="1" x14ac:dyDescent="0.3">
      <c r="A600" s="727" t="s">
        <v>2709</v>
      </c>
      <c r="B600" s="728" t="s">
        <v>2101</v>
      </c>
      <c r="C600" s="728" t="s">
        <v>3234</v>
      </c>
      <c r="D600" s="728" t="s">
        <v>2105</v>
      </c>
      <c r="E600" s="728" t="s">
        <v>3235</v>
      </c>
      <c r="F600" s="732"/>
      <c r="G600" s="732"/>
      <c r="H600" s="746">
        <v>0</v>
      </c>
      <c r="I600" s="732">
        <v>1</v>
      </c>
      <c r="J600" s="732">
        <v>150.59</v>
      </c>
      <c r="K600" s="746">
        <v>1</v>
      </c>
      <c r="L600" s="732">
        <v>1</v>
      </c>
      <c r="M600" s="733">
        <v>150.59</v>
      </c>
    </row>
    <row r="601" spans="1:13" ht="14.4" customHeight="1" x14ac:dyDescent="0.3">
      <c r="A601" s="727" t="s">
        <v>2709</v>
      </c>
      <c r="B601" s="728" t="s">
        <v>2101</v>
      </c>
      <c r="C601" s="728" t="s">
        <v>2104</v>
      </c>
      <c r="D601" s="728" t="s">
        <v>2105</v>
      </c>
      <c r="E601" s="728" t="s">
        <v>2106</v>
      </c>
      <c r="F601" s="732"/>
      <c r="G601" s="732"/>
      <c r="H601" s="746">
        <v>0</v>
      </c>
      <c r="I601" s="732">
        <v>2</v>
      </c>
      <c r="J601" s="732">
        <v>115.28</v>
      </c>
      <c r="K601" s="746">
        <v>1</v>
      </c>
      <c r="L601" s="732">
        <v>2</v>
      </c>
      <c r="M601" s="733">
        <v>115.28</v>
      </c>
    </row>
    <row r="602" spans="1:13" ht="14.4" customHeight="1" x14ac:dyDescent="0.3">
      <c r="A602" s="727" t="s">
        <v>2709</v>
      </c>
      <c r="B602" s="728" t="s">
        <v>2101</v>
      </c>
      <c r="C602" s="728" t="s">
        <v>4210</v>
      </c>
      <c r="D602" s="728" t="s">
        <v>2105</v>
      </c>
      <c r="E602" s="728" t="s">
        <v>4211</v>
      </c>
      <c r="F602" s="732"/>
      <c r="G602" s="732"/>
      <c r="H602" s="746"/>
      <c r="I602" s="732">
        <v>1</v>
      </c>
      <c r="J602" s="732">
        <v>0</v>
      </c>
      <c r="K602" s="746"/>
      <c r="L602" s="732">
        <v>1</v>
      </c>
      <c r="M602" s="733">
        <v>0</v>
      </c>
    </row>
    <row r="603" spans="1:13" ht="14.4" customHeight="1" x14ac:dyDescent="0.3">
      <c r="A603" s="727" t="s">
        <v>2709</v>
      </c>
      <c r="B603" s="728" t="s">
        <v>2109</v>
      </c>
      <c r="C603" s="728" t="s">
        <v>4207</v>
      </c>
      <c r="D603" s="728" t="s">
        <v>4205</v>
      </c>
      <c r="E603" s="728" t="s">
        <v>4206</v>
      </c>
      <c r="F603" s="732"/>
      <c r="G603" s="732"/>
      <c r="H603" s="746">
        <v>0</v>
      </c>
      <c r="I603" s="732">
        <v>1</v>
      </c>
      <c r="J603" s="732">
        <v>668.54</v>
      </c>
      <c r="K603" s="746">
        <v>1</v>
      </c>
      <c r="L603" s="732">
        <v>1</v>
      </c>
      <c r="M603" s="733">
        <v>668.54</v>
      </c>
    </row>
    <row r="604" spans="1:13" ht="14.4" customHeight="1" x14ac:dyDescent="0.3">
      <c r="A604" s="727" t="s">
        <v>2709</v>
      </c>
      <c r="B604" s="728" t="s">
        <v>2109</v>
      </c>
      <c r="C604" s="728" t="s">
        <v>4204</v>
      </c>
      <c r="D604" s="728" t="s">
        <v>4205</v>
      </c>
      <c r="E604" s="728" t="s">
        <v>4206</v>
      </c>
      <c r="F604" s="732"/>
      <c r="G604" s="732"/>
      <c r="H604" s="746">
        <v>0</v>
      </c>
      <c r="I604" s="732">
        <v>1</v>
      </c>
      <c r="J604" s="732">
        <v>668.54</v>
      </c>
      <c r="K604" s="746">
        <v>1</v>
      </c>
      <c r="L604" s="732">
        <v>1</v>
      </c>
      <c r="M604" s="733">
        <v>668.54</v>
      </c>
    </row>
    <row r="605" spans="1:13" ht="14.4" customHeight="1" x14ac:dyDescent="0.3">
      <c r="A605" s="727" t="s">
        <v>2709</v>
      </c>
      <c r="B605" s="728" t="s">
        <v>2129</v>
      </c>
      <c r="C605" s="728" t="s">
        <v>3410</v>
      </c>
      <c r="D605" s="728" t="s">
        <v>2131</v>
      </c>
      <c r="E605" s="728" t="s">
        <v>3411</v>
      </c>
      <c r="F605" s="732"/>
      <c r="G605" s="732"/>
      <c r="H605" s="746">
        <v>0</v>
      </c>
      <c r="I605" s="732">
        <v>2</v>
      </c>
      <c r="J605" s="732">
        <v>369.48</v>
      </c>
      <c r="K605" s="746">
        <v>1</v>
      </c>
      <c r="L605" s="732">
        <v>2</v>
      </c>
      <c r="M605" s="733">
        <v>369.48</v>
      </c>
    </row>
    <row r="606" spans="1:13" ht="14.4" customHeight="1" x14ac:dyDescent="0.3">
      <c r="A606" s="727" t="s">
        <v>2709</v>
      </c>
      <c r="B606" s="728" t="s">
        <v>2133</v>
      </c>
      <c r="C606" s="728" t="s">
        <v>2763</v>
      </c>
      <c r="D606" s="728" t="s">
        <v>895</v>
      </c>
      <c r="E606" s="728" t="s">
        <v>2137</v>
      </c>
      <c r="F606" s="732"/>
      <c r="G606" s="732"/>
      <c r="H606" s="746">
        <v>0</v>
      </c>
      <c r="I606" s="732">
        <v>2</v>
      </c>
      <c r="J606" s="732">
        <v>736.32</v>
      </c>
      <c r="K606" s="746">
        <v>1</v>
      </c>
      <c r="L606" s="732">
        <v>2</v>
      </c>
      <c r="M606" s="733">
        <v>736.32</v>
      </c>
    </row>
    <row r="607" spans="1:13" ht="14.4" customHeight="1" x14ac:dyDescent="0.3">
      <c r="A607" s="727" t="s">
        <v>2709</v>
      </c>
      <c r="B607" s="728" t="s">
        <v>2133</v>
      </c>
      <c r="C607" s="728" t="s">
        <v>2764</v>
      </c>
      <c r="D607" s="728" t="s">
        <v>895</v>
      </c>
      <c r="E607" s="728" t="s">
        <v>2143</v>
      </c>
      <c r="F607" s="732"/>
      <c r="G607" s="732"/>
      <c r="H607" s="746">
        <v>0</v>
      </c>
      <c r="I607" s="732">
        <v>12</v>
      </c>
      <c r="J607" s="732">
        <v>5890.68</v>
      </c>
      <c r="K607" s="746">
        <v>1</v>
      </c>
      <c r="L607" s="732">
        <v>12</v>
      </c>
      <c r="M607" s="733">
        <v>5890.68</v>
      </c>
    </row>
    <row r="608" spans="1:13" ht="14.4" customHeight="1" x14ac:dyDescent="0.3">
      <c r="A608" s="727" t="s">
        <v>2709</v>
      </c>
      <c r="B608" s="728" t="s">
        <v>2133</v>
      </c>
      <c r="C608" s="728" t="s">
        <v>2765</v>
      </c>
      <c r="D608" s="728" t="s">
        <v>895</v>
      </c>
      <c r="E608" s="728" t="s">
        <v>2139</v>
      </c>
      <c r="F608" s="732"/>
      <c r="G608" s="732"/>
      <c r="H608" s="746">
        <v>0</v>
      </c>
      <c r="I608" s="732">
        <v>14</v>
      </c>
      <c r="J608" s="732">
        <v>10308.620000000003</v>
      </c>
      <c r="K608" s="746">
        <v>1</v>
      </c>
      <c r="L608" s="732">
        <v>14</v>
      </c>
      <c r="M608" s="733">
        <v>10308.620000000003</v>
      </c>
    </row>
    <row r="609" spans="1:13" ht="14.4" customHeight="1" x14ac:dyDescent="0.3">
      <c r="A609" s="727" t="s">
        <v>2709</v>
      </c>
      <c r="B609" s="728" t="s">
        <v>2133</v>
      </c>
      <c r="C609" s="728" t="s">
        <v>2144</v>
      </c>
      <c r="D609" s="728" t="s">
        <v>895</v>
      </c>
      <c r="E609" s="728" t="s">
        <v>2145</v>
      </c>
      <c r="F609" s="732"/>
      <c r="G609" s="732"/>
      <c r="H609" s="746">
        <v>0</v>
      </c>
      <c r="I609" s="732">
        <v>15</v>
      </c>
      <c r="J609" s="732">
        <v>13856.100000000002</v>
      </c>
      <c r="K609" s="746">
        <v>1</v>
      </c>
      <c r="L609" s="732">
        <v>15</v>
      </c>
      <c r="M609" s="733">
        <v>13856.100000000002</v>
      </c>
    </row>
    <row r="610" spans="1:13" ht="14.4" customHeight="1" x14ac:dyDescent="0.3">
      <c r="A610" s="727" t="s">
        <v>2709</v>
      </c>
      <c r="B610" s="728" t="s">
        <v>2133</v>
      </c>
      <c r="C610" s="728" t="s">
        <v>2910</v>
      </c>
      <c r="D610" s="728" t="s">
        <v>901</v>
      </c>
      <c r="E610" s="728" t="s">
        <v>2135</v>
      </c>
      <c r="F610" s="732"/>
      <c r="G610" s="732"/>
      <c r="H610" s="746">
        <v>0</v>
      </c>
      <c r="I610" s="732">
        <v>7</v>
      </c>
      <c r="J610" s="732">
        <v>9699.34</v>
      </c>
      <c r="K610" s="746">
        <v>1</v>
      </c>
      <c r="L610" s="732">
        <v>7</v>
      </c>
      <c r="M610" s="733">
        <v>9699.34</v>
      </c>
    </row>
    <row r="611" spans="1:13" ht="14.4" customHeight="1" x14ac:dyDescent="0.3">
      <c r="A611" s="727" t="s">
        <v>2709</v>
      </c>
      <c r="B611" s="728" t="s">
        <v>2133</v>
      </c>
      <c r="C611" s="728" t="s">
        <v>2479</v>
      </c>
      <c r="D611" s="728" t="s">
        <v>901</v>
      </c>
      <c r="E611" s="728" t="s">
        <v>2480</v>
      </c>
      <c r="F611" s="732"/>
      <c r="G611" s="732"/>
      <c r="H611" s="746">
        <v>0</v>
      </c>
      <c r="I611" s="732">
        <v>3</v>
      </c>
      <c r="J611" s="732">
        <v>5542.47</v>
      </c>
      <c r="K611" s="746">
        <v>1</v>
      </c>
      <c r="L611" s="732">
        <v>3</v>
      </c>
      <c r="M611" s="733">
        <v>5542.47</v>
      </c>
    </row>
    <row r="612" spans="1:13" ht="14.4" customHeight="1" x14ac:dyDescent="0.3">
      <c r="A612" s="727" t="s">
        <v>2709</v>
      </c>
      <c r="B612" s="728" t="s">
        <v>2133</v>
      </c>
      <c r="C612" s="728" t="s">
        <v>2134</v>
      </c>
      <c r="D612" s="728" t="s">
        <v>901</v>
      </c>
      <c r="E612" s="728" t="s">
        <v>2135</v>
      </c>
      <c r="F612" s="732"/>
      <c r="G612" s="732"/>
      <c r="H612" s="746">
        <v>0</v>
      </c>
      <c r="I612" s="732">
        <v>1</v>
      </c>
      <c r="J612" s="732">
        <v>1385.62</v>
      </c>
      <c r="K612" s="746">
        <v>1</v>
      </c>
      <c r="L612" s="732">
        <v>1</v>
      </c>
      <c r="M612" s="733">
        <v>1385.62</v>
      </c>
    </row>
    <row r="613" spans="1:13" ht="14.4" customHeight="1" x14ac:dyDescent="0.3">
      <c r="A613" s="727" t="s">
        <v>2709</v>
      </c>
      <c r="B613" s="728" t="s">
        <v>2490</v>
      </c>
      <c r="C613" s="728" t="s">
        <v>3931</v>
      </c>
      <c r="D613" s="728" t="s">
        <v>1754</v>
      </c>
      <c r="E613" s="728" t="s">
        <v>2165</v>
      </c>
      <c r="F613" s="732"/>
      <c r="G613" s="732"/>
      <c r="H613" s="746">
        <v>0</v>
      </c>
      <c r="I613" s="732">
        <v>1</v>
      </c>
      <c r="J613" s="732">
        <v>105.32</v>
      </c>
      <c r="K613" s="746">
        <v>1</v>
      </c>
      <c r="L613" s="732">
        <v>1</v>
      </c>
      <c r="M613" s="733">
        <v>105.32</v>
      </c>
    </row>
    <row r="614" spans="1:13" ht="14.4" customHeight="1" x14ac:dyDescent="0.3">
      <c r="A614" s="727" t="s">
        <v>2709</v>
      </c>
      <c r="B614" s="728" t="s">
        <v>5128</v>
      </c>
      <c r="C614" s="728" t="s">
        <v>4202</v>
      </c>
      <c r="D614" s="728" t="s">
        <v>4203</v>
      </c>
      <c r="E614" s="728" t="s">
        <v>3312</v>
      </c>
      <c r="F614" s="732">
        <v>3</v>
      </c>
      <c r="G614" s="732">
        <v>87.06</v>
      </c>
      <c r="H614" s="746">
        <v>1</v>
      </c>
      <c r="I614" s="732"/>
      <c r="J614" s="732"/>
      <c r="K614" s="746">
        <v>0</v>
      </c>
      <c r="L614" s="732">
        <v>3</v>
      </c>
      <c r="M614" s="733">
        <v>87.06</v>
      </c>
    </row>
    <row r="615" spans="1:13" ht="14.4" customHeight="1" x14ac:dyDescent="0.3">
      <c r="A615" s="727" t="s">
        <v>2709</v>
      </c>
      <c r="B615" s="728" t="s">
        <v>2502</v>
      </c>
      <c r="C615" s="728" t="s">
        <v>2581</v>
      </c>
      <c r="D615" s="728" t="s">
        <v>2582</v>
      </c>
      <c r="E615" s="728" t="s">
        <v>2583</v>
      </c>
      <c r="F615" s="732"/>
      <c r="G615" s="732"/>
      <c r="H615" s="746">
        <v>0</v>
      </c>
      <c r="I615" s="732">
        <v>2</v>
      </c>
      <c r="J615" s="732">
        <v>480.85</v>
      </c>
      <c r="K615" s="746">
        <v>1</v>
      </c>
      <c r="L615" s="732">
        <v>2</v>
      </c>
      <c r="M615" s="733">
        <v>480.85</v>
      </c>
    </row>
    <row r="616" spans="1:13" ht="14.4" customHeight="1" x14ac:dyDescent="0.3">
      <c r="A616" s="727" t="s">
        <v>2709</v>
      </c>
      <c r="B616" s="728" t="s">
        <v>2174</v>
      </c>
      <c r="C616" s="728" t="s">
        <v>2180</v>
      </c>
      <c r="D616" s="728" t="s">
        <v>1054</v>
      </c>
      <c r="E616" s="728" t="s">
        <v>2181</v>
      </c>
      <c r="F616" s="732"/>
      <c r="G616" s="732"/>
      <c r="H616" s="746">
        <v>0</v>
      </c>
      <c r="I616" s="732">
        <v>2</v>
      </c>
      <c r="J616" s="732">
        <v>280.36</v>
      </c>
      <c r="K616" s="746">
        <v>1</v>
      </c>
      <c r="L616" s="732">
        <v>2</v>
      </c>
      <c r="M616" s="733">
        <v>280.36</v>
      </c>
    </row>
    <row r="617" spans="1:13" ht="14.4" customHeight="1" x14ac:dyDescent="0.3">
      <c r="A617" s="727" t="s">
        <v>2709</v>
      </c>
      <c r="B617" s="728" t="s">
        <v>2182</v>
      </c>
      <c r="C617" s="728" t="s">
        <v>3921</v>
      </c>
      <c r="D617" s="728" t="s">
        <v>3182</v>
      </c>
      <c r="E617" s="728" t="s">
        <v>3922</v>
      </c>
      <c r="F617" s="732"/>
      <c r="G617" s="732"/>
      <c r="H617" s="746">
        <v>0</v>
      </c>
      <c r="I617" s="732">
        <v>1</v>
      </c>
      <c r="J617" s="732">
        <v>176.59</v>
      </c>
      <c r="K617" s="746">
        <v>1</v>
      </c>
      <c r="L617" s="732">
        <v>1</v>
      </c>
      <c r="M617" s="733">
        <v>176.59</v>
      </c>
    </row>
    <row r="618" spans="1:13" ht="14.4" customHeight="1" x14ac:dyDescent="0.3">
      <c r="A618" s="727" t="s">
        <v>2709</v>
      </c>
      <c r="B618" s="728" t="s">
        <v>2182</v>
      </c>
      <c r="C618" s="728" t="s">
        <v>2186</v>
      </c>
      <c r="D618" s="728" t="s">
        <v>2184</v>
      </c>
      <c r="E618" s="728" t="s">
        <v>2187</v>
      </c>
      <c r="F618" s="732"/>
      <c r="G618" s="732"/>
      <c r="H618" s="746">
        <v>0</v>
      </c>
      <c r="I618" s="732">
        <v>3</v>
      </c>
      <c r="J618" s="732">
        <v>139.80000000000001</v>
      </c>
      <c r="K618" s="746">
        <v>1</v>
      </c>
      <c r="L618" s="732">
        <v>3</v>
      </c>
      <c r="M618" s="733">
        <v>139.80000000000001</v>
      </c>
    </row>
    <row r="619" spans="1:13" ht="14.4" customHeight="1" x14ac:dyDescent="0.3">
      <c r="A619" s="727" t="s">
        <v>2709</v>
      </c>
      <c r="B619" s="728" t="s">
        <v>2182</v>
      </c>
      <c r="C619" s="728" t="s">
        <v>2188</v>
      </c>
      <c r="D619" s="728" t="s">
        <v>2184</v>
      </c>
      <c r="E619" s="728" t="s">
        <v>2189</v>
      </c>
      <c r="F619" s="732"/>
      <c r="G619" s="732"/>
      <c r="H619" s="746">
        <v>0</v>
      </c>
      <c r="I619" s="732">
        <v>12</v>
      </c>
      <c r="J619" s="732">
        <v>1265.46</v>
      </c>
      <c r="K619" s="746">
        <v>1</v>
      </c>
      <c r="L619" s="732">
        <v>12</v>
      </c>
      <c r="M619" s="733">
        <v>1265.46</v>
      </c>
    </row>
    <row r="620" spans="1:13" ht="14.4" customHeight="1" x14ac:dyDescent="0.3">
      <c r="A620" s="727" t="s">
        <v>2709</v>
      </c>
      <c r="B620" s="728" t="s">
        <v>5131</v>
      </c>
      <c r="C620" s="728" t="s">
        <v>4181</v>
      </c>
      <c r="D620" s="728" t="s">
        <v>4182</v>
      </c>
      <c r="E620" s="728" t="s">
        <v>4183</v>
      </c>
      <c r="F620" s="732"/>
      <c r="G620" s="732"/>
      <c r="H620" s="746">
        <v>0</v>
      </c>
      <c r="I620" s="732">
        <v>1</v>
      </c>
      <c r="J620" s="732">
        <v>138.83000000000001</v>
      </c>
      <c r="K620" s="746">
        <v>1</v>
      </c>
      <c r="L620" s="732">
        <v>1</v>
      </c>
      <c r="M620" s="733">
        <v>138.83000000000001</v>
      </c>
    </row>
    <row r="621" spans="1:13" ht="14.4" customHeight="1" x14ac:dyDescent="0.3">
      <c r="A621" s="727" t="s">
        <v>2709</v>
      </c>
      <c r="B621" s="728" t="s">
        <v>2516</v>
      </c>
      <c r="C621" s="728" t="s">
        <v>4226</v>
      </c>
      <c r="D621" s="728" t="s">
        <v>4053</v>
      </c>
      <c r="E621" s="728" t="s">
        <v>4227</v>
      </c>
      <c r="F621" s="732">
        <v>3</v>
      </c>
      <c r="G621" s="732">
        <v>394.62</v>
      </c>
      <c r="H621" s="746">
        <v>1</v>
      </c>
      <c r="I621" s="732"/>
      <c r="J621" s="732"/>
      <c r="K621" s="746">
        <v>0</v>
      </c>
      <c r="L621" s="732">
        <v>3</v>
      </c>
      <c r="M621" s="733">
        <v>394.62</v>
      </c>
    </row>
    <row r="622" spans="1:13" ht="14.4" customHeight="1" x14ac:dyDescent="0.3">
      <c r="A622" s="727" t="s">
        <v>2709</v>
      </c>
      <c r="B622" s="728" t="s">
        <v>2205</v>
      </c>
      <c r="C622" s="728" t="s">
        <v>2206</v>
      </c>
      <c r="D622" s="728" t="s">
        <v>2207</v>
      </c>
      <c r="E622" s="728" t="s">
        <v>2208</v>
      </c>
      <c r="F622" s="732"/>
      <c r="G622" s="732"/>
      <c r="H622" s="746">
        <v>0</v>
      </c>
      <c r="I622" s="732">
        <v>1</v>
      </c>
      <c r="J622" s="732">
        <v>88.51</v>
      </c>
      <c r="K622" s="746">
        <v>1</v>
      </c>
      <c r="L622" s="732">
        <v>1</v>
      </c>
      <c r="M622" s="733">
        <v>88.51</v>
      </c>
    </row>
    <row r="623" spans="1:13" ht="14.4" customHeight="1" x14ac:dyDescent="0.3">
      <c r="A623" s="727" t="s">
        <v>2709</v>
      </c>
      <c r="B623" s="728" t="s">
        <v>2205</v>
      </c>
      <c r="C623" s="728" t="s">
        <v>2213</v>
      </c>
      <c r="D623" s="728" t="s">
        <v>2207</v>
      </c>
      <c r="E623" s="728" t="s">
        <v>2214</v>
      </c>
      <c r="F623" s="732"/>
      <c r="G623" s="732"/>
      <c r="H623" s="746">
        <v>0</v>
      </c>
      <c r="I623" s="732">
        <v>1</v>
      </c>
      <c r="J623" s="732">
        <v>46.07</v>
      </c>
      <c r="K623" s="746">
        <v>1</v>
      </c>
      <c r="L623" s="732">
        <v>1</v>
      </c>
      <c r="M623" s="733">
        <v>46.07</v>
      </c>
    </row>
    <row r="624" spans="1:13" ht="14.4" customHeight="1" x14ac:dyDescent="0.3">
      <c r="A624" s="727" t="s">
        <v>2709</v>
      </c>
      <c r="B624" s="728" t="s">
        <v>2215</v>
      </c>
      <c r="C624" s="728" t="s">
        <v>2218</v>
      </c>
      <c r="D624" s="728" t="s">
        <v>662</v>
      </c>
      <c r="E624" s="728" t="s">
        <v>2219</v>
      </c>
      <c r="F624" s="732"/>
      <c r="G624" s="732"/>
      <c r="H624" s="746">
        <v>0</v>
      </c>
      <c r="I624" s="732">
        <v>1</v>
      </c>
      <c r="J624" s="732">
        <v>154.36000000000001</v>
      </c>
      <c r="K624" s="746">
        <v>1</v>
      </c>
      <c r="L624" s="732">
        <v>1</v>
      </c>
      <c r="M624" s="733">
        <v>154.36000000000001</v>
      </c>
    </row>
    <row r="625" spans="1:13" ht="14.4" customHeight="1" x14ac:dyDescent="0.3">
      <c r="A625" s="727" t="s">
        <v>2709</v>
      </c>
      <c r="B625" s="728" t="s">
        <v>2240</v>
      </c>
      <c r="C625" s="728" t="s">
        <v>2241</v>
      </c>
      <c r="D625" s="728" t="s">
        <v>2242</v>
      </c>
      <c r="E625" s="728" t="s">
        <v>2243</v>
      </c>
      <c r="F625" s="732"/>
      <c r="G625" s="732"/>
      <c r="H625" s="746">
        <v>0</v>
      </c>
      <c r="I625" s="732">
        <v>4</v>
      </c>
      <c r="J625" s="732">
        <v>282.16000000000003</v>
      </c>
      <c r="K625" s="746">
        <v>1</v>
      </c>
      <c r="L625" s="732">
        <v>4</v>
      </c>
      <c r="M625" s="733">
        <v>282.16000000000003</v>
      </c>
    </row>
    <row r="626" spans="1:13" ht="14.4" customHeight="1" x14ac:dyDescent="0.3">
      <c r="A626" s="727" t="s">
        <v>2709</v>
      </c>
      <c r="B626" s="728" t="s">
        <v>2256</v>
      </c>
      <c r="C626" s="728" t="s">
        <v>2996</v>
      </c>
      <c r="D626" s="728" t="s">
        <v>2997</v>
      </c>
      <c r="E626" s="728" t="s">
        <v>2967</v>
      </c>
      <c r="F626" s="732">
        <v>1</v>
      </c>
      <c r="G626" s="732">
        <v>846.47</v>
      </c>
      <c r="H626" s="746">
        <v>1</v>
      </c>
      <c r="I626" s="732"/>
      <c r="J626" s="732"/>
      <c r="K626" s="746">
        <v>0</v>
      </c>
      <c r="L626" s="732">
        <v>1</v>
      </c>
      <c r="M626" s="733">
        <v>846.47</v>
      </c>
    </row>
    <row r="627" spans="1:13" ht="14.4" customHeight="1" x14ac:dyDescent="0.3">
      <c r="A627" s="727" t="s">
        <v>2709</v>
      </c>
      <c r="B627" s="728" t="s">
        <v>2256</v>
      </c>
      <c r="C627" s="728" t="s">
        <v>3057</v>
      </c>
      <c r="D627" s="728" t="s">
        <v>2997</v>
      </c>
      <c r="E627" s="728" t="s">
        <v>3058</v>
      </c>
      <c r="F627" s="732">
        <v>13</v>
      </c>
      <c r="G627" s="732">
        <v>2750.9300000000003</v>
      </c>
      <c r="H627" s="746">
        <v>1</v>
      </c>
      <c r="I627" s="732"/>
      <c r="J627" s="732"/>
      <c r="K627" s="746">
        <v>0</v>
      </c>
      <c r="L627" s="732">
        <v>13</v>
      </c>
      <c r="M627" s="733">
        <v>2750.9300000000003</v>
      </c>
    </row>
    <row r="628" spans="1:13" ht="14.4" customHeight="1" x14ac:dyDescent="0.3">
      <c r="A628" s="727" t="s">
        <v>2709</v>
      </c>
      <c r="B628" s="728" t="s">
        <v>2256</v>
      </c>
      <c r="C628" s="728" t="s">
        <v>2260</v>
      </c>
      <c r="D628" s="728" t="s">
        <v>2261</v>
      </c>
      <c r="E628" s="728" t="s">
        <v>2262</v>
      </c>
      <c r="F628" s="732"/>
      <c r="G628" s="732"/>
      <c r="H628" s="746">
        <v>0</v>
      </c>
      <c r="I628" s="732">
        <v>2</v>
      </c>
      <c r="J628" s="732">
        <v>6463.62</v>
      </c>
      <c r="K628" s="746">
        <v>1</v>
      </c>
      <c r="L628" s="732">
        <v>2</v>
      </c>
      <c r="M628" s="733">
        <v>6463.62</v>
      </c>
    </row>
    <row r="629" spans="1:13" ht="14.4" customHeight="1" x14ac:dyDescent="0.3">
      <c r="A629" s="727" t="s">
        <v>2709</v>
      </c>
      <c r="B629" s="728" t="s">
        <v>2270</v>
      </c>
      <c r="C629" s="728" t="s">
        <v>2273</v>
      </c>
      <c r="D629" s="728" t="s">
        <v>2272</v>
      </c>
      <c r="E629" s="728" t="s">
        <v>2274</v>
      </c>
      <c r="F629" s="732">
        <v>3</v>
      </c>
      <c r="G629" s="732">
        <v>4281.6900000000005</v>
      </c>
      <c r="H629" s="746">
        <v>0.4285714285714286</v>
      </c>
      <c r="I629" s="732">
        <v>4</v>
      </c>
      <c r="J629" s="732">
        <v>5708.92</v>
      </c>
      <c r="K629" s="746">
        <v>0.5714285714285714</v>
      </c>
      <c r="L629" s="732">
        <v>7</v>
      </c>
      <c r="M629" s="733">
        <v>9990.61</v>
      </c>
    </row>
    <row r="630" spans="1:13" ht="14.4" customHeight="1" x14ac:dyDescent="0.3">
      <c r="A630" s="727" t="s">
        <v>2709</v>
      </c>
      <c r="B630" s="728" t="s">
        <v>5120</v>
      </c>
      <c r="C630" s="728" t="s">
        <v>3489</v>
      </c>
      <c r="D630" s="728" t="s">
        <v>3490</v>
      </c>
      <c r="E630" s="728" t="s">
        <v>3491</v>
      </c>
      <c r="F630" s="732"/>
      <c r="G630" s="732"/>
      <c r="H630" s="746">
        <v>0</v>
      </c>
      <c r="I630" s="732">
        <v>6</v>
      </c>
      <c r="J630" s="732">
        <v>13079.579999999998</v>
      </c>
      <c r="K630" s="746">
        <v>1</v>
      </c>
      <c r="L630" s="732">
        <v>6</v>
      </c>
      <c r="M630" s="733">
        <v>13079.579999999998</v>
      </c>
    </row>
    <row r="631" spans="1:13" ht="14.4" customHeight="1" x14ac:dyDescent="0.3">
      <c r="A631" s="727" t="s">
        <v>2709</v>
      </c>
      <c r="B631" s="728" t="s">
        <v>2299</v>
      </c>
      <c r="C631" s="728" t="s">
        <v>2300</v>
      </c>
      <c r="D631" s="728" t="s">
        <v>1102</v>
      </c>
      <c r="E631" s="728" t="s">
        <v>2301</v>
      </c>
      <c r="F631" s="732">
        <v>2</v>
      </c>
      <c r="G631" s="732">
        <v>130.56</v>
      </c>
      <c r="H631" s="746">
        <v>1</v>
      </c>
      <c r="I631" s="732"/>
      <c r="J631" s="732"/>
      <c r="K631" s="746">
        <v>0</v>
      </c>
      <c r="L631" s="732">
        <v>2</v>
      </c>
      <c r="M631" s="733">
        <v>130.56</v>
      </c>
    </row>
    <row r="632" spans="1:13" ht="14.4" customHeight="1" x14ac:dyDescent="0.3">
      <c r="A632" s="727" t="s">
        <v>2709</v>
      </c>
      <c r="B632" s="728" t="s">
        <v>2299</v>
      </c>
      <c r="C632" s="728" t="s">
        <v>2302</v>
      </c>
      <c r="D632" s="728" t="s">
        <v>1100</v>
      </c>
      <c r="E632" s="728" t="s">
        <v>2303</v>
      </c>
      <c r="F632" s="732">
        <v>1</v>
      </c>
      <c r="G632" s="732">
        <v>36.270000000000003</v>
      </c>
      <c r="H632" s="746">
        <v>1</v>
      </c>
      <c r="I632" s="732"/>
      <c r="J632" s="732"/>
      <c r="K632" s="746">
        <v>0</v>
      </c>
      <c r="L632" s="732">
        <v>1</v>
      </c>
      <c r="M632" s="733">
        <v>36.270000000000003</v>
      </c>
    </row>
    <row r="633" spans="1:13" ht="14.4" customHeight="1" x14ac:dyDescent="0.3">
      <c r="A633" s="727" t="s">
        <v>2709</v>
      </c>
      <c r="B633" s="728" t="s">
        <v>2299</v>
      </c>
      <c r="C633" s="728" t="s">
        <v>3437</v>
      </c>
      <c r="D633" s="728" t="s">
        <v>3438</v>
      </c>
      <c r="E633" s="728" t="s">
        <v>2761</v>
      </c>
      <c r="F633" s="732">
        <v>1</v>
      </c>
      <c r="G633" s="732">
        <v>72.55</v>
      </c>
      <c r="H633" s="746">
        <v>1</v>
      </c>
      <c r="I633" s="732"/>
      <c r="J633" s="732"/>
      <c r="K633" s="746">
        <v>0</v>
      </c>
      <c r="L633" s="732">
        <v>1</v>
      </c>
      <c r="M633" s="733">
        <v>72.55</v>
      </c>
    </row>
    <row r="634" spans="1:13" ht="14.4" customHeight="1" x14ac:dyDescent="0.3">
      <c r="A634" s="727" t="s">
        <v>2709</v>
      </c>
      <c r="B634" s="728" t="s">
        <v>2299</v>
      </c>
      <c r="C634" s="728" t="s">
        <v>3259</v>
      </c>
      <c r="D634" s="728" t="s">
        <v>1100</v>
      </c>
      <c r="E634" s="728" t="s">
        <v>2303</v>
      </c>
      <c r="F634" s="732">
        <v>1</v>
      </c>
      <c r="G634" s="732">
        <v>36.270000000000003</v>
      </c>
      <c r="H634" s="746">
        <v>1</v>
      </c>
      <c r="I634" s="732"/>
      <c r="J634" s="732"/>
      <c r="K634" s="746">
        <v>0</v>
      </c>
      <c r="L634" s="732">
        <v>1</v>
      </c>
      <c r="M634" s="733">
        <v>36.270000000000003</v>
      </c>
    </row>
    <row r="635" spans="1:13" ht="14.4" customHeight="1" x14ac:dyDescent="0.3">
      <c r="A635" s="727" t="s">
        <v>2709</v>
      </c>
      <c r="B635" s="728" t="s">
        <v>2299</v>
      </c>
      <c r="C635" s="728" t="s">
        <v>3695</v>
      </c>
      <c r="D635" s="728" t="s">
        <v>1100</v>
      </c>
      <c r="E635" s="728" t="s">
        <v>3696</v>
      </c>
      <c r="F635" s="732">
        <v>6</v>
      </c>
      <c r="G635" s="732">
        <v>0</v>
      </c>
      <c r="H635" s="746"/>
      <c r="I635" s="732"/>
      <c r="J635" s="732"/>
      <c r="K635" s="746"/>
      <c r="L635" s="732">
        <v>6</v>
      </c>
      <c r="M635" s="733">
        <v>0</v>
      </c>
    </row>
    <row r="636" spans="1:13" ht="14.4" customHeight="1" x14ac:dyDescent="0.3">
      <c r="A636" s="727" t="s">
        <v>2709</v>
      </c>
      <c r="B636" s="728" t="s">
        <v>2299</v>
      </c>
      <c r="C636" s="728" t="s">
        <v>2738</v>
      </c>
      <c r="D636" s="728" t="s">
        <v>1102</v>
      </c>
      <c r="E636" s="728" t="s">
        <v>2739</v>
      </c>
      <c r="F636" s="732">
        <v>3</v>
      </c>
      <c r="G636" s="732">
        <v>365.25</v>
      </c>
      <c r="H636" s="746">
        <v>1</v>
      </c>
      <c r="I636" s="732"/>
      <c r="J636" s="732"/>
      <c r="K636" s="746">
        <v>0</v>
      </c>
      <c r="L636" s="732">
        <v>3</v>
      </c>
      <c r="M636" s="733">
        <v>365.25</v>
      </c>
    </row>
    <row r="637" spans="1:13" ht="14.4" customHeight="1" x14ac:dyDescent="0.3">
      <c r="A637" s="727" t="s">
        <v>2709</v>
      </c>
      <c r="B637" s="728" t="s">
        <v>2299</v>
      </c>
      <c r="C637" s="728" t="s">
        <v>3440</v>
      </c>
      <c r="D637" s="728" t="s">
        <v>1100</v>
      </c>
      <c r="E637" s="728" t="s">
        <v>2303</v>
      </c>
      <c r="F637" s="732">
        <v>2</v>
      </c>
      <c r="G637" s="732">
        <v>72.540000000000006</v>
      </c>
      <c r="H637" s="746">
        <v>1</v>
      </c>
      <c r="I637" s="732"/>
      <c r="J637" s="732"/>
      <c r="K637" s="746">
        <v>0</v>
      </c>
      <c r="L637" s="732">
        <v>2</v>
      </c>
      <c r="M637" s="733">
        <v>72.540000000000006</v>
      </c>
    </row>
    <row r="638" spans="1:13" ht="14.4" customHeight="1" x14ac:dyDescent="0.3">
      <c r="A638" s="727" t="s">
        <v>2709</v>
      </c>
      <c r="B638" s="728" t="s">
        <v>2356</v>
      </c>
      <c r="C638" s="728" t="s">
        <v>2359</v>
      </c>
      <c r="D638" s="728" t="s">
        <v>1325</v>
      </c>
      <c r="E638" s="728" t="s">
        <v>2360</v>
      </c>
      <c r="F638" s="732"/>
      <c r="G638" s="732"/>
      <c r="H638" s="746"/>
      <c r="I638" s="732">
        <v>5</v>
      </c>
      <c r="J638" s="732">
        <v>0</v>
      </c>
      <c r="K638" s="746"/>
      <c r="L638" s="732">
        <v>5</v>
      </c>
      <c r="M638" s="733">
        <v>0</v>
      </c>
    </row>
    <row r="639" spans="1:13" ht="14.4" customHeight="1" x14ac:dyDescent="0.3">
      <c r="A639" s="727" t="s">
        <v>2709</v>
      </c>
      <c r="B639" s="728" t="s">
        <v>2356</v>
      </c>
      <c r="C639" s="728" t="s">
        <v>2363</v>
      </c>
      <c r="D639" s="728" t="s">
        <v>2362</v>
      </c>
      <c r="E639" s="728" t="s">
        <v>2364</v>
      </c>
      <c r="F639" s="732">
        <v>2</v>
      </c>
      <c r="G639" s="732">
        <v>0</v>
      </c>
      <c r="H639" s="746"/>
      <c r="I639" s="732"/>
      <c r="J639" s="732"/>
      <c r="K639" s="746"/>
      <c r="L639" s="732">
        <v>2</v>
      </c>
      <c r="M639" s="733">
        <v>0</v>
      </c>
    </row>
    <row r="640" spans="1:13" ht="14.4" customHeight="1" x14ac:dyDescent="0.3">
      <c r="A640" s="727" t="s">
        <v>2709</v>
      </c>
      <c r="B640" s="728" t="s">
        <v>2356</v>
      </c>
      <c r="C640" s="728" t="s">
        <v>4242</v>
      </c>
      <c r="D640" s="728" t="s">
        <v>3414</v>
      </c>
      <c r="E640" s="728" t="s">
        <v>2358</v>
      </c>
      <c r="F640" s="732">
        <v>2</v>
      </c>
      <c r="G640" s="732">
        <v>0</v>
      </c>
      <c r="H640" s="746"/>
      <c r="I640" s="732"/>
      <c r="J640" s="732"/>
      <c r="K640" s="746"/>
      <c r="L640" s="732">
        <v>2</v>
      </c>
      <c r="M640" s="733">
        <v>0</v>
      </c>
    </row>
    <row r="641" spans="1:13" ht="14.4" customHeight="1" x14ac:dyDescent="0.3">
      <c r="A641" s="727" t="s">
        <v>2709</v>
      </c>
      <c r="B641" s="728" t="s">
        <v>2365</v>
      </c>
      <c r="C641" s="728" t="s">
        <v>3113</v>
      </c>
      <c r="D641" s="728" t="s">
        <v>761</v>
      </c>
      <c r="E641" s="728" t="s">
        <v>2189</v>
      </c>
      <c r="F641" s="732"/>
      <c r="G641" s="732"/>
      <c r="H641" s="746">
        <v>0</v>
      </c>
      <c r="I641" s="732">
        <v>6</v>
      </c>
      <c r="J641" s="732">
        <v>510.96</v>
      </c>
      <c r="K641" s="746">
        <v>1</v>
      </c>
      <c r="L641" s="732">
        <v>6</v>
      </c>
      <c r="M641" s="733">
        <v>510.96</v>
      </c>
    </row>
    <row r="642" spans="1:13" ht="14.4" customHeight="1" x14ac:dyDescent="0.3">
      <c r="A642" s="727" t="s">
        <v>2709</v>
      </c>
      <c r="B642" s="728" t="s">
        <v>2365</v>
      </c>
      <c r="C642" s="728" t="s">
        <v>2801</v>
      </c>
      <c r="D642" s="728" t="s">
        <v>761</v>
      </c>
      <c r="E642" s="728" t="s">
        <v>2547</v>
      </c>
      <c r="F642" s="732"/>
      <c r="G642" s="732"/>
      <c r="H642" s="746">
        <v>0</v>
      </c>
      <c r="I642" s="732">
        <v>2</v>
      </c>
      <c r="J642" s="732">
        <v>340.64</v>
      </c>
      <c r="K642" s="746">
        <v>1</v>
      </c>
      <c r="L642" s="732">
        <v>2</v>
      </c>
      <c r="M642" s="733">
        <v>340.64</v>
      </c>
    </row>
    <row r="643" spans="1:13" ht="14.4" customHeight="1" x14ac:dyDescent="0.3">
      <c r="A643" s="727" t="s">
        <v>2709</v>
      </c>
      <c r="B643" s="728" t="s">
        <v>2365</v>
      </c>
      <c r="C643" s="728" t="s">
        <v>2546</v>
      </c>
      <c r="D643" s="728" t="s">
        <v>761</v>
      </c>
      <c r="E643" s="728" t="s">
        <v>2547</v>
      </c>
      <c r="F643" s="732"/>
      <c r="G643" s="732"/>
      <c r="H643" s="746">
        <v>0</v>
      </c>
      <c r="I643" s="732">
        <v>1</v>
      </c>
      <c r="J643" s="732">
        <v>170.32</v>
      </c>
      <c r="K643" s="746">
        <v>1</v>
      </c>
      <c r="L643" s="732">
        <v>1</v>
      </c>
      <c r="M643" s="733">
        <v>170.32</v>
      </c>
    </row>
    <row r="644" spans="1:13" ht="14.4" customHeight="1" x14ac:dyDescent="0.3">
      <c r="A644" s="727" t="s">
        <v>2709</v>
      </c>
      <c r="B644" s="728" t="s">
        <v>2365</v>
      </c>
      <c r="C644" s="728" t="s">
        <v>4165</v>
      </c>
      <c r="D644" s="728" t="s">
        <v>761</v>
      </c>
      <c r="E644" s="728" t="s">
        <v>3777</v>
      </c>
      <c r="F644" s="732">
        <v>1</v>
      </c>
      <c r="G644" s="732">
        <v>0</v>
      </c>
      <c r="H644" s="746"/>
      <c r="I644" s="732"/>
      <c r="J644" s="732"/>
      <c r="K644" s="746"/>
      <c r="L644" s="732">
        <v>1</v>
      </c>
      <c r="M644" s="733">
        <v>0</v>
      </c>
    </row>
    <row r="645" spans="1:13" ht="14.4" customHeight="1" x14ac:dyDescent="0.3">
      <c r="A645" s="727" t="s">
        <v>2709</v>
      </c>
      <c r="B645" s="728" t="s">
        <v>2365</v>
      </c>
      <c r="C645" s="728" t="s">
        <v>4166</v>
      </c>
      <c r="D645" s="728" t="s">
        <v>761</v>
      </c>
      <c r="E645" s="728" t="s">
        <v>2189</v>
      </c>
      <c r="F645" s="732"/>
      <c r="G645" s="732"/>
      <c r="H645" s="746">
        <v>0</v>
      </c>
      <c r="I645" s="732">
        <v>3</v>
      </c>
      <c r="J645" s="732">
        <v>255.48</v>
      </c>
      <c r="K645" s="746">
        <v>1</v>
      </c>
      <c r="L645" s="732">
        <v>3</v>
      </c>
      <c r="M645" s="733">
        <v>255.48</v>
      </c>
    </row>
    <row r="646" spans="1:13" ht="14.4" customHeight="1" x14ac:dyDescent="0.3">
      <c r="A646" s="727" t="s">
        <v>2709</v>
      </c>
      <c r="B646" s="728" t="s">
        <v>5121</v>
      </c>
      <c r="C646" s="728" t="s">
        <v>4178</v>
      </c>
      <c r="D646" s="728" t="s">
        <v>3675</v>
      </c>
      <c r="E646" s="728" t="s">
        <v>4179</v>
      </c>
      <c r="F646" s="732">
        <v>3</v>
      </c>
      <c r="G646" s="732">
        <v>238.44</v>
      </c>
      <c r="H646" s="746">
        <v>1</v>
      </c>
      <c r="I646" s="732"/>
      <c r="J646" s="732"/>
      <c r="K646" s="746">
        <v>0</v>
      </c>
      <c r="L646" s="732">
        <v>3</v>
      </c>
      <c r="M646" s="733">
        <v>238.44</v>
      </c>
    </row>
    <row r="647" spans="1:13" ht="14.4" customHeight="1" x14ac:dyDescent="0.3">
      <c r="A647" s="727" t="s">
        <v>2709</v>
      </c>
      <c r="B647" s="728" t="s">
        <v>5132</v>
      </c>
      <c r="C647" s="728" t="s">
        <v>4240</v>
      </c>
      <c r="D647" s="728" t="s">
        <v>4241</v>
      </c>
      <c r="E647" s="728" t="s">
        <v>4129</v>
      </c>
      <c r="F647" s="732"/>
      <c r="G647" s="732"/>
      <c r="H647" s="746"/>
      <c r="I647" s="732">
        <v>1</v>
      </c>
      <c r="J647" s="732">
        <v>0</v>
      </c>
      <c r="K647" s="746"/>
      <c r="L647" s="732">
        <v>1</v>
      </c>
      <c r="M647" s="733">
        <v>0</v>
      </c>
    </row>
    <row r="648" spans="1:13" ht="14.4" customHeight="1" x14ac:dyDescent="0.3">
      <c r="A648" s="727" t="s">
        <v>2709</v>
      </c>
      <c r="B648" s="728" t="s">
        <v>2402</v>
      </c>
      <c r="C648" s="728" t="s">
        <v>4161</v>
      </c>
      <c r="D648" s="728" t="s">
        <v>4162</v>
      </c>
      <c r="E648" s="728" t="s">
        <v>2463</v>
      </c>
      <c r="F648" s="732">
        <v>1</v>
      </c>
      <c r="G648" s="732">
        <v>207.45</v>
      </c>
      <c r="H648" s="746">
        <v>1</v>
      </c>
      <c r="I648" s="732"/>
      <c r="J648" s="732"/>
      <c r="K648" s="746">
        <v>0</v>
      </c>
      <c r="L648" s="732">
        <v>1</v>
      </c>
      <c r="M648" s="733">
        <v>207.45</v>
      </c>
    </row>
    <row r="649" spans="1:13" ht="14.4" customHeight="1" x14ac:dyDescent="0.3">
      <c r="A649" s="727" t="s">
        <v>2709</v>
      </c>
      <c r="B649" s="728" t="s">
        <v>2402</v>
      </c>
      <c r="C649" s="728" t="s">
        <v>2462</v>
      </c>
      <c r="D649" s="728" t="s">
        <v>1315</v>
      </c>
      <c r="E649" s="728" t="s">
        <v>2463</v>
      </c>
      <c r="F649" s="732"/>
      <c r="G649" s="732"/>
      <c r="H649" s="746">
        <v>0</v>
      </c>
      <c r="I649" s="732">
        <v>1</v>
      </c>
      <c r="J649" s="732">
        <v>207.45</v>
      </c>
      <c r="K649" s="746">
        <v>1</v>
      </c>
      <c r="L649" s="732">
        <v>1</v>
      </c>
      <c r="M649" s="733">
        <v>207.45</v>
      </c>
    </row>
    <row r="650" spans="1:13" ht="14.4" customHeight="1" x14ac:dyDescent="0.3">
      <c r="A650" s="727" t="s">
        <v>2709</v>
      </c>
      <c r="B650" s="728" t="s">
        <v>5127</v>
      </c>
      <c r="C650" s="728" t="s">
        <v>4190</v>
      </c>
      <c r="D650" s="728" t="s">
        <v>2835</v>
      </c>
      <c r="E650" s="728" t="s">
        <v>4191</v>
      </c>
      <c r="F650" s="732"/>
      <c r="G650" s="732"/>
      <c r="H650" s="746">
        <v>0</v>
      </c>
      <c r="I650" s="732">
        <v>1</v>
      </c>
      <c r="J650" s="732">
        <v>207.45</v>
      </c>
      <c r="K650" s="746">
        <v>1</v>
      </c>
      <c r="L650" s="732">
        <v>1</v>
      </c>
      <c r="M650" s="733">
        <v>207.45</v>
      </c>
    </row>
    <row r="651" spans="1:13" ht="14.4" customHeight="1" x14ac:dyDescent="0.3">
      <c r="A651" s="727" t="s">
        <v>2709</v>
      </c>
      <c r="B651" s="728" t="s">
        <v>5122</v>
      </c>
      <c r="C651" s="728" t="s">
        <v>4170</v>
      </c>
      <c r="D651" s="728" t="s">
        <v>4171</v>
      </c>
      <c r="E651" s="728" t="s">
        <v>4172</v>
      </c>
      <c r="F651" s="732"/>
      <c r="G651" s="732"/>
      <c r="H651" s="746">
        <v>0</v>
      </c>
      <c r="I651" s="732">
        <v>1</v>
      </c>
      <c r="J651" s="732">
        <v>115.26</v>
      </c>
      <c r="K651" s="746">
        <v>1</v>
      </c>
      <c r="L651" s="732">
        <v>1</v>
      </c>
      <c r="M651" s="733">
        <v>115.26</v>
      </c>
    </row>
    <row r="652" spans="1:13" ht="14.4" customHeight="1" x14ac:dyDescent="0.3">
      <c r="A652" s="727" t="s">
        <v>2709</v>
      </c>
      <c r="B652" s="728" t="s">
        <v>5122</v>
      </c>
      <c r="C652" s="728" t="s">
        <v>3469</v>
      </c>
      <c r="D652" s="728" t="s">
        <v>3470</v>
      </c>
      <c r="E652" s="728" t="s">
        <v>3471</v>
      </c>
      <c r="F652" s="732">
        <v>1</v>
      </c>
      <c r="G652" s="732">
        <v>207.45</v>
      </c>
      <c r="H652" s="746">
        <v>1</v>
      </c>
      <c r="I652" s="732"/>
      <c r="J652" s="732"/>
      <c r="K652" s="746">
        <v>0</v>
      </c>
      <c r="L652" s="732">
        <v>1</v>
      </c>
      <c r="M652" s="733">
        <v>207.45</v>
      </c>
    </row>
    <row r="653" spans="1:13" ht="14.4" customHeight="1" x14ac:dyDescent="0.3">
      <c r="A653" s="727" t="s">
        <v>2709</v>
      </c>
      <c r="B653" s="728" t="s">
        <v>2409</v>
      </c>
      <c r="C653" s="728" t="s">
        <v>4188</v>
      </c>
      <c r="D653" s="728" t="s">
        <v>1305</v>
      </c>
      <c r="E653" s="728" t="s">
        <v>5133</v>
      </c>
      <c r="F653" s="732"/>
      <c r="G653" s="732"/>
      <c r="H653" s="746">
        <v>0</v>
      </c>
      <c r="I653" s="732">
        <v>1</v>
      </c>
      <c r="J653" s="732">
        <v>643.16999999999996</v>
      </c>
      <c r="K653" s="746">
        <v>1</v>
      </c>
      <c r="L653" s="732">
        <v>1</v>
      </c>
      <c r="M653" s="733">
        <v>643.16999999999996</v>
      </c>
    </row>
    <row r="654" spans="1:13" ht="14.4" customHeight="1" x14ac:dyDescent="0.3">
      <c r="A654" s="727" t="s">
        <v>2709</v>
      </c>
      <c r="B654" s="728" t="s">
        <v>5129</v>
      </c>
      <c r="C654" s="728" t="s">
        <v>4247</v>
      </c>
      <c r="D654" s="728" t="s">
        <v>4109</v>
      </c>
      <c r="E654" s="728" t="s">
        <v>4248</v>
      </c>
      <c r="F654" s="732"/>
      <c r="G654" s="732"/>
      <c r="H654" s="746">
        <v>0</v>
      </c>
      <c r="I654" s="732">
        <v>1</v>
      </c>
      <c r="J654" s="732">
        <v>53.57</v>
      </c>
      <c r="K654" s="746">
        <v>1</v>
      </c>
      <c r="L654" s="732">
        <v>1</v>
      </c>
      <c r="M654" s="733">
        <v>53.57</v>
      </c>
    </row>
    <row r="655" spans="1:13" ht="14.4" customHeight="1" x14ac:dyDescent="0.3">
      <c r="A655" s="727" t="s">
        <v>2709</v>
      </c>
      <c r="B655" s="728" t="s">
        <v>5129</v>
      </c>
      <c r="C655" s="728" t="s">
        <v>4108</v>
      </c>
      <c r="D655" s="728" t="s">
        <v>4109</v>
      </c>
      <c r="E655" s="728" t="s">
        <v>3708</v>
      </c>
      <c r="F655" s="732"/>
      <c r="G655" s="732"/>
      <c r="H655" s="746">
        <v>0</v>
      </c>
      <c r="I655" s="732">
        <v>1</v>
      </c>
      <c r="J655" s="732">
        <v>133.94</v>
      </c>
      <c r="K655" s="746">
        <v>1</v>
      </c>
      <c r="L655" s="732">
        <v>1</v>
      </c>
      <c r="M655" s="733">
        <v>133.94</v>
      </c>
    </row>
    <row r="656" spans="1:13" ht="14.4" customHeight="1" x14ac:dyDescent="0.3">
      <c r="A656" s="727" t="s">
        <v>2710</v>
      </c>
      <c r="B656" s="728" t="s">
        <v>2101</v>
      </c>
      <c r="C656" s="728" t="s">
        <v>4397</v>
      </c>
      <c r="D656" s="728" t="s">
        <v>2949</v>
      </c>
      <c r="E656" s="728" t="s">
        <v>4398</v>
      </c>
      <c r="F656" s="732">
        <v>2</v>
      </c>
      <c r="G656" s="732">
        <v>269.65999999999997</v>
      </c>
      <c r="H656" s="746">
        <v>1</v>
      </c>
      <c r="I656" s="732"/>
      <c r="J656" s="732"/>
      <c r="K656" s="746">
        <v>0</v>
      </c>
      <c r="L656" s="732">
        <v>2</v>
      </c>
      <c r="M656" s="733">
        <v>269.65999999999997</v>
      </c>
    </row>
    <row r="657" spans="1:13" ht="14.4" customHeight="1" x14ac:dyDescent="0.3">
      <c r="A657" s="727" t="s">
        <v>2710</v>
      </c>
      <c r="B657" s="728" t="s">
        <v>2101</v>
      </c>
      <c r="C657" s="728" t="s">
        <v>2840</v>
      </c>
      <c r="D657" s="728" t="s">
        <v>2105</v>
      </c>
      <c r="E657" s="728" t="s">
        <v>2108</v>
      </c>
      <c r="F657" s="732"/>
      <c r="G657" s="732"/>
      <c r="H657" s="746">
        <v>0</v>
      </c>
      <c r="I657" s="732">
        <v>1</v>
      </c>
      <c r="J657" s="732">
        <v>205.84</v>
      </c>
      <c r="K657" s="746">
        <v>1</v>
      </c>
      <c r="L657" s="732">
        <v>1</v>
      </c>
      <c r="M657" s="733">
        <v>205.84</v>
      </c>
    </row>
    <row r="658" spans="1:13" ht="14.4" customHeight="1" x14ac:dyDescent="0.3">
      <c r="A658" s="727" t="s">
        <v>2710</v>
      </c>
      <c r="B658" s="728" t="s">
        <v>2101</v>
      </c>
      <c r="C658" s="728" t="s">
        <v>4399</v>
      </c>
      <c r="D658" s="728" t="s">
        <v>2949</v>
      </c>
      <c r="E658" s="728" t="s">
        <v>4400</v>
      </c>
      <c r="F658" s="732">
        <v>1</v>
      </c>
      <c r="G658" s="732">
        <v>100.86</v>
      </c>
      <c r="H658" s="746">
        <v>1</v>
      </c>
      <c r="I658" s="732"/>
      <c r="J658" s="732"/>
      <c r="K658" s="746">
        <v>0</v>
      </c>
      <c r="L658" s="732">
        <v>1</v>
      </c>
      <c r="M658" s="733">
        <v>100.86</v>
      </c>
    </row>
    <row r="659" spans="1:13" ht="14.4" customHeight="1" x14ac:dyDescent="0.3">
      <c r="A659" s="727" t="s">
        <v>2710</v>
      </c>
      <c r="B659" s="728" t="s">
        <v>2101</v>
      </c>
      <c r="C659" s="728" t="s">
        <v>2841</v>
      </c>
      <c r="D659" s="728" t="s">
        <v>2105</v>
      </c>
      <c r="E659" s="728" t="s">
        <v>2842</v>
      </c>
      <c r="F659" s="732"/>
      <c r="G659" s="732"/>
      <c r="H659" s="746">
        <v>0</v>
      </c>
      <c r="I659" s="732">
        <v>1</v>
      </c>
      <c r="J659" s="732">
        <v>102.93</v>
      </c>
      <c r="K659" s="746">
        <v>1</v>
      </c>
      <c r="L659" s="732">
        <v>1</v>
      </c>
      <c r="M659" s="733">
        <v>102.93</v>
      </c>
    </row>
    <row r="660" spans="1:13" ht="14.4" customHeight="1" x14ac:dyDescent="0.3">
      <c r="A660" s="727" t="s">
        <v>2710</v>
      </c>
      <c r="B660" s="728" t="s">
        <v>2101</v>
      </c>
      <c r="C660" s="728" t="s">
        <v>2922</v>
      </c>
      <c r="D660" s="728" t="s">
        <v>2105</v>
      </c>
      <c r="E660" s="728" t="s">
        <v>2923</v>
      </c>
      <c r="F660" s="732"/>
      <c r="G660" s="732"/>
      <c r="H660" s="746">
        <v>0</v>
      </c>
      <c r="I660" s="732">
        <v>1</v>
      </c>
      <c r="J660" s="732">
        <v>103.67</v>
      </c>
      <c r="K660" s="746">
        <v>1</v>
      </c>
      <c r="L660" s="732">
        <v>1</v>
      </c>
      <c r="M660" s="733">
        <v>103.67</v>
      </c>
    </row>
    <row r="661" spans="1:13" ht="14.4" customHeight="1" x14ac:dyDescent="0.3">
      <c r="A661" s="727" t="s">
        <v>2710</v>
      </c>
      <c r="B661" s="728" t="s">
        <v>2101</v>
      </c>
      <c r="C661" s="728" t="s">
        <v>2920</v>
      </c>
      <c r="D661" s="728" t="s">
        <v>2105</v>
      </c>
      <c r="E661" s="728" t="s">
        <v>2921</v>
      </c>
      <c r="F661" s="732"/>
      <c r="G661" s="732"/>
      <c r="H661" s="746"/>
      <c r="I661" s="732">
        <v>1</v>
      </c>
      <c r="J661" s="732">
        <v>0</v>
      </c>
      <c r="K661" s="746"/>
      <c r="L661" s="732">
        <v>1</v>
      </c>
      <c r="M661" s="733">
        <v>0</v>
      </c>
    </row>
    <row r="662" spans="1:13" ht="14.4" customHeight="1" x14ac:dyDescent="0.3">
      <c r="A662" s="727" t="s">
        <v>2710</v>
      </c>
      <c r="B662" s="728" t="s">
        <v>2101</v>
      </c>
      <c r="C662" s="728" t="s">
        <v>2107</v>
      </c>
      <c r="D662" s="728" t="s">
        <v>2105</v>
      </c>
      <c r="E662" s="728" t="s">
        <v>2108</v>
      </c>
      <c r="F662" s="732"/>
      <c r="G662" s="732"/>
      <c r="H662" s="746">
        <v>0</v>
      </c>
      <c r="I662" s="732">
        <v>2</v>
      </c>
      <c r="J662" s="732">
        <v>411.68</v>
      </c>
      <c r="K662" s="746">
        <v>1</v>
      </c>
      <c r="L662" s="732">
        <v>2</v>
      </c>
      <c r="M662" s="733">
        <v>411.68</v>
      </c>
    </row>
    <row r="663" spans="1:13" ht="14.4" customHeight="1" x14ac:dyDescent="0.3">
      <c r="A663" s="727" t="s">
        <v>2710</v>
      </c>
      <c r="B663" s="728" t="s">
        <v>5123</v>
      </c>
      <c r="C663" s="728" t="s">
        <v>3614</v>
      </c>
      <c r="D663" s="728" t="s">
        <v>3615</v>
      </c>
      <c r="E663" s="728" t="s">
        <v>3616</v>
      </c>
      <c r="F663" s="732"/>
      <c r="G663" s="732"/>
      <c r="H663" s="746">
        <v>0</v>
      </c>
      <c r="I663" s="732">
        <v>16</v>
      </c>
      <c r="J663" s="732">
        <v>384.82</v>
      </c>
      <c r="K663" s="746">
        <v>1</v>
      </c>
      <c r="L663" s="732">
        <v>16</v>
      </c>
      <c r="M663" s="733">
        <v>384.82</v>
      </c>
    </row>
    <row r="664" spans="1:13" ht="14.4" customHeight="1" x14ac:dyDescent="0.3">
      <c r="A664" s="727" t="s">
        <v>2710</v>
      </c>
      <c r="B664" s="728" t="s">
        <v>5123</v>
      </c>
      <c r="C664" s="728" t="s">
        <v>3985</v>
      </c>
      <c r="D664" s="728" t="s">
        <v>3615</v>
      </c>
      <c r="E664" s="728" t="s">
        <v>3986</v>
      </c>
      <c r="F664" s="732"/>
      <c r="G664" s="732"/>
      <c r="H664" s="746">
        <v>0</v>
      </c>
      <c r="I664" s="732">
        <v>9</v>
      </c>
      <c r="J664" s="732">
        <v>885.12</v>
      </c>
      <c r="K664" s="746">
        <v>1</v>
      </c>
      <c r="L664" s="732">
        <v>9</v>
      </c>
      <c r="M664" s="733">
        <v>885.12</v>
      </c>
    </row>
    <row r="665" spans="1:13" ht="14.4" customHeight="1" x14ac:dyDescent="0.3">
      <c r="A665" s="727" t="s">
        <v>2710</v>
      </c>
      <c r="B665" s="728" t="s">
        <v>5134</v>
      </c>
      <c r="C665" s="728" t="s">
        <v>4301</v>
      </c>
      <c r="D665" s="728" t="s">
        <v>4302</v>
      </c>
      <c r="E665" s="728" t="s">
        <v>4303</v>
      </c>
      <c r="F665" s="732">
        <v>2</v>
      </c>
      <c r="G665" s="732">
        <v>207.34</v>
      </c>
      <c r="H665" s="746">
        <v>1</v>
      </c>
      <c r="I665" s="732"/>
      <c r="J665" s="732"/>
      <c r="K665" s="746">
        <v>0</v>
      </c>
      <c r="L665" s="732">
        <v>2</v>
      </c>
      <c r="M665" s="733">
        <v>207.34</v>
      </c>
    </row>
    <row r="666" spans="1:13" ht="14.4" customHeight="1" x14ac:dyDescent="0.3">
      <c r="A666" s="727" t="s">
        <v>2710</v>
      </c>
      <c r="B666" s="728" t="s">
        <v>2109</v>
      </c>
      <c r="C666" s="728" t="s">
        <v>4011</v>
      </c>
      <c r="D666" s="728" t="s">
        <v>1319</v>
      </c>
      <c r="E666" s="728" t="s">
        <v>4012</v>
      </c>
      <c r="F666" s="732">
        <v>2</v>
      </c>
      <c r="G666" s="732">
        <v>1337.08</v>
      </c>
      <c r="H666" s="746">
        <v>1</v>
      </c>
      <c r="I666" s="732"/>
      <c r="J666" s="732"/>
      <c r="K666" s="746">
        <v>0</v>
      </c>
      <c r="L666" s="732">
        <v>2</v>
      </c>
      <c r="M666" s="733">
        <v>1337.08</v>
      </c>
    </row>
    <row r="667" spans="1:13" ht="14.4" customHeight="1" x14ac:dyDescent="0.3">
      <c r="A667" s="727" t="s">
        <v>2710</v>
      </c>
      <c r="B667" s="728" t="s">
        <v>2109</v>
      </c>
      <c r="C667" s="728" t="s">
        <v>4014</v>
      </c>
      <c r="D667" s="728" t="s">
        <v>1319</v>
      </c>
      <c r="E667" s="728" t="s">
        <v>4012</v>
      </c>
      <c r="F667" s="732">
        <v>1</v>
      </c>
      <c r="G667" s="732">
        <v>668.54</v>
      </c>
      <c r="H667" s="746">
        <v>1</v>
      </c>
      <c r="I667" s="732"/>
      <c r="J667" s="732"/>
      <c r="K667" s="746">
        <v>0</v>
      </c>
      <c r="L667" s="732">
        <v>1</v>
      </c>
      <c r="M667" s="733">
        <v>668.54</v>
      </c>
    </row>
    <row r="668" spans="1:13" ht="14.4" customHeight="1" x14ac:dyDescent="0.3">
      <c r="A668" s="727" t="s">
        <v>2710</v>
      </c>
      <c r="B668" s="728" t="s">
        <v>2120</v>
      </c>
      <c r="C668" s="728" t="s">
        <v>4346</v>
      </c>
      <c r="D668" s="728" t="s">
        <v>4347</v>
      </c>
      <c r="E668" s="728" t="s">
        <v>4348</v>
      </c>
      <c r="F668" s="732">
        <v>4</v>
      </c>
      <c r="G668" s="732">
        <v>0</v>
      </c>
      <c r="H668" s="746"/>
      <c r="I668" s="732"/>
      <c r="J668" s="732"/>
      <c r="K668" s="746"/>
      <c r="L668" s="732">
        <v>4</v>
      </c>
      <c r="M668" s="733">
        <v>0</v>
      </c>
    </row>
    <row r="669" spans="1:13" ht="14.4" customHeight="1" x14ac:dyDescent="0.3">
      <c r="A669" s="727" t="s">
        <v>2710</v>
      </c>
      <c r="B669" s="728" t="s">
        <v>2120</v>
      </c>
      <c r="C669" s="728" t="s">
        <v>4349</v>
      </c>
      <c r="D669" s="728" t="s">
        <v>4350</v>
      </c>
      <c r="E669" s="728" t="s">
        <v>4351</v>
      </c>
      <c r="F669" s="732">
        <v>3</v>
      </c>
      <c r="G669" s="732">
        <v>0</v>
      </c>
      <c r="H669" s="746"/>
      <c r="I669" s="732"/>
      <c r="J669" s="732"/>
      <c r="K669" s="746"/>
      <c r="L669" s="732">
        <v>3</v>
      </c>
      <c r="M669" s="733">
        <v>0</v>
      </c>
    </row>
    <row r="670" spans="1:13" ht="14.4" customHeight="1" x14ac:dyDescent="0.3">
      <c r="A670" s="727" t="s">
        <v>2710</v>
      </c>
      <c r="B670" s="728" t="s">
        <v>2124</v>
      </c>
      <c r="C670" s="728" t="s">
        <v>4375</v>
      </c>
      <c r="D670" s="728" t="s">
        <v>4376</v>
      </c>
      <c r="E670" s="728" t="s">
        <v>4377</v>
      </c>
      <c r="F670" s="732">
        <v>2</v>
      </c>
      <c r="G670" s="732">
        <v>220.36</v>
      </c>
      <c r="H670" s="746">
        <v>1</v>
      </c>
      <c r="I670" s="732"/>
      <c r="J670" s="732"/>
      <c r="K670" s="746">
        <v>0</v>
      </c>
      <c r="L670" s="732">
        <v>2</v>
      </c>
      <c r="M670" s="733">
        <v>220.36</v>
      </c>
    </row>
    <row r="671" spans="1:13" ht="14.4" customHeight="1" x14ac:dyDescent="0.3">
      <c r="A671" s="727" t="s">
        <v>2710</v>
      </c>
      <c r="B671" s="728" t="s">
        <v>2129</v>
      </c>
      <c r="C671" s="728" t="s">
        <v>3410</v>
      </c>
      <c r="D671" s="728" t="s">
        <v>2131</v>
      </c>
      <c r="E671" s="728" t="s">
        <v>3411</v>
      </c>
      <c r="F671" s="732"/>
      <c r="G671" s="732"/>
      <c r="H671" s="746">
        <v>0</v>
      </c>
      <c r="I671" s="732">
        <v>1</v>
      </c>
      <c r="J671" s="732">
        <v>184.74</v>
      </c>
      <c r="K671" s="746">
        <v>1</v>
      </c>
      <c r="L671" s="732">
        <v>1</v>
      </c>
      <c r="M671" s="733">
        <v>184.74</v>
      </c>
    </row>
    <row r="672" spans="1:13" ht="14.4" customHeight="1" x14ac:dyDescent="0.3">
      <c r="A672" s="727" t="s">
        <v>2710</v>
      </c>
      <c r="B672" s="728" t="s">
        <v>2133</v>
      </c>
      <c r="C672" s="728" t="s">
        <v>2763</v>
      </c>
      <c r="D672" s="728" t="s">
        <v>895</v>
      </c>
      <c r="E672" s="728" t="s">
        <v>2137</v>
      </c>
      <c r="F672" s="732"/>
      <c r="G672" s="732"/>
      <c r="H672" s="746">
        <v>0</v>
      </c>
      <c r="I672" s="732">
        <v>13</v>
      </c>
      <c r="J672" s="732">
        <v>4786.08</v>
      </c>
      <c r="K672" s="746">
        <v>1</v>
      </c>
      <c r="L672" s="732">
        <v>13</v>
      </c>
      <c r="M672" s="733">
        <v>4786.08</v>
      </c>
    </row>
    <row r="673" spans="1:13" ht="14.4" customHeight="1" x14ac:dyDescent="0.3">
      <c r="A673" s="727" t="s">
        <v>2710</v>
      </c>
      <c r="B673" s="728" t="s">
        <v>2133</v>
      </c>
      <c r="C673" s="728" t="s">
        <v>2764</v>
      </c>
      <c r="D673" s="728" t="s">
        <v>895</v>
      </c>
      <c r="E673" s="728" t="s">
        <v>2143</v>
      </c>
      <c r="F673" s="732"/>
      <c r="G673" s="732"/>
      <c r="H673" s="746">
        <v>0</v>
      </c>
      <c r="I673" s="732">
        <v>62</v>
      </c>
      <c r="J673" s="732">
        <v>30435.18</v>
      </c>
      <c r="K673" s="746">
        <v>1</v>
      </c>
      <c r="L673" s="732">
        <v>62</v>
      </c>
      <c r="M673" s="733">
        <v>30435.18</v>
      </c>
    </row>
    <row r="674" spans="1:13" ht="14.4" customHeight="1" x14ac:dyDescent="0.3">
      <c r="A674" s="727" t="s">
        <v>2710</v>
      </c>
      <c r="B674" s="728" t="s">
        <v>2133</v>
      </c>
      <c r="C674" s="728" t="s">
        <v>2765</v>
      </c>
      <c r="D674" s="728" t="s">
        <v>895</v>
      </c>
      <c r="E674" s="728" t="s">
        <v>2139</v>
      </c>
      <c r="F674" s="732"/>
      <c r="G674" s="732"/>
      <c r="H674" s="746">
        <v>0</v>
      </c>
      <c r="I674" s="732">
        <v>89</v>
      </c>
      <c r="J674" s="732">
        <v>65533.37</v>
      </c>
      <c r="K674" s="746">
        <v>1</v>
      </c>
      <c r="L674" s="732">
        <v>89</v>
      </c>
      <c r="M674" s="733">
        <v>65533.37</v>
      </c>
    </row>
    <row r="675" spans="1:13" ht="14.4" customHeight="1" x14ac:dyDescent="0.3">
      <c r="A675" s="727" t="s">
        <v>2710</v>
      </c>
      <c r="B675" s="728" t="s">
        <v>2133</v>
      </c>
      <c r="C675" s="728" t="s">
        <v>2144</v>
      </c>
      <c r="D675" s="728" t="s">
        <v>895</v>
      </c>
      <c r="E675" s="728" t="s">
        <v>2145</v>
      </c>
      <c r="F675" s="732"/>
      <c r="G675" s="732"/>
      <c r="H675" s="746">
        <v>0</v>
      </c>
      <c r="I675" s="732">
        <v>23</v>
      </c>
      <c r="J675" s="732">
        <v>21246.019999999997</v>
      </c>
      <c r="K675" s="746">
        <v>1</v>
      </c>
      <c r="L675" s="732">
        <v>23</v>
      </c>
      <c r="M675" s="733">
        <v>21246.019999999997</v>
      </c>
    </row>
    <row r="676" spans="1:13" ht="14.4" customHeight="1" x14ac:dyDescent="0.3">
      <c r="A676" s="727" t="s">
        <v>2710</v>
      </c>
      <c r="B676" s="728" t="s">
        <v>2133</v>
      </c>
      <c r="C676" s="728" t="s">
        <v>2910</v>
      </c>
      <c r="D676" s="728" t="s">
        <v>901</v>
      </c>
      <c r="E676" s="728" t="s">
        <v>2135</v>
      </c>
      <c r="F676" s="732"/>
      <c r="G676" s="732"/>
      <c r="H676" s="746">
        <v>0</v>
      </c>
      <c r="I676" s="732">
        <v>46</v>
      </c>
      <c r="J676" s="732">
        <v>63738.520000000004</v>
      </c>
      <c r="K676" s="746">
        <v>1</v>
      </c>
      <c r="L676" s="732">
        <v>46</v>
      </c>
      <c r="M676" s="733">
        <v>63738.520000000004</v>
      </c>
    </row>
    <row r="677" spans="1:13" ht="14.4" customHeight="1" x14ac:dyDescent="0.3">
      <c r="A677" s="727" t="s">
        <v>2710</v>
      </c>
      <c r="B677" s="728" t="s">
        <v>2133</v>
      </c>
      <c r="C677" s="728" t="s">
        <v>2479</v>
      </c>
      <c r="D677" s="728" t="s">
        <v>901</v>
      </c>
      <c r="E677" s="728" t="s">
        <v>2480</v>
      </c>
      <c r="F677" s="732"/>
      <c r="G677" s="732"/>
      <c r="H677" s="746">
        <v>0</v>
      </c>
      <c r="I677" s="732">
        <v>4</v>
      </c>
      <c r="J677" s="732">
        <v>7389.96</v>
      </c>
      <c r="K677" s="746">
        <v>1</v>
      </c>
      <c r="L677" s="732">
        <v>4</v>
      </c>
      <c r="M677" s="733">
        <v>7389.96</v>
      </c>
    </row>
    <row r="678" spans="1:13" ht="14.4" customHeight="1" x14ac:dyDescent="0.3">
      <c r="A678" s="727" t="s">
        <v>2710</v>
      </c>
      <c r="B678" s="728" t="s">
        <v>2133</v>
      </c>
      <c r="C678" s="728" t="s">
        <v>3151</v>
      </c>
      <c r="D678" s="728" t="s">
        <v>901</v>
      </c>
      <c r="E678" s="728" t="s">
        <v>3152</v>
      </c>
      <c r="F678" s="732"/>
      <c r="G678" s="732"/>
      <c r="H678" s="746">
        <v>0</v>
      </c>
      <c r="I678" s="732">
        <v>17</v>
      </c>
      <c r="J678" s="732">
        <v>39259.120000000003</v>
      </c>
      <c r="K678" s="746">
        <v>1</v>
      </c>
      <c r="L678" s="732">
        <v>17</v>
      </c>
      <c r="M678" s="733">
        <v>39259.120000000003</v>
      </c>
    </row>
    <row r="679" spans="1:13" ht="14.4" customHeight="1" x14ac:dyDescent="0.3">
      <c r="A679" s="727" t="s">
        <v>2710</v>
      </c>
      <c r="B679" s="728" t="s">
        <v>2146</v>
      </c>
      <c r="C679" s="728" t="s">
        <v>3136</v>
      </c>
      <c r="D679" s="728" t="s">
        <v>2148</v>
      </c>
      <c r="E679" s="728" t="s">
        <v>3137</v>
      </c>
      <c r="F679" s="732"/>
      <c r="G679" s="732"/>
      <c r="H679" s="746">
        <v>0</v>
      </c>
      <c r="I679" s="732">
        <v>6</v>
      </c>
      <c r="J679" s="732">
        <v>1121.22</v>
      </c>
      <c r="K679" s="746">
        <v>1</v>
      </c>
      <c r="L679" s="732">
        <v>6</v>
      </c>
      <c r="M679" s="733">
        <v>1121.22</v>
      </c>
    </row>
    <row r="680" spans="1:13" ht="14.4" customHeight="1" x14ac:dyDescent="0.3">
      <c r="A680" s="727" t="s">
        <v>2710</v>
      </c>
      <c r="B680" s="728" t="s">
        <v>2150</v>
      </c>
      <c r="C680" s="728" t="s">
        <v>4034</v>
      </c>
      <c r="D680" s="728" t="s">
        <v>4035</v>
      </c>
      <c r="E680" s="728" t="s">
        <v>2483</v>
      </c>
      <c r="F680" s="732">
        <v>2</v>
      </c>
      <c r="G680" s="732">
        <v>640.41999999999996</v>
      </c>
      <c r="H680" s="746">
        <v>1</v>
      </c>
      <c r="I680" s="732"/>
      <c r="J680" s="732"/>
      <c r="K680" s="746">
        <v>0</v>
      </c>
      <c r="L680" s="732">
        <v>2</v>
      </c>
      <c r="M680" s="733">
        <v>640.41999999999996</v>
      </c>
    </row>
    <row r="681" spans="1:13" ht="14.4" customHeight="1" x14ac:dyDescent="0.3">
      <c r="A681" s="727" t="s">
        <v>2710</v>
      </c>
      <c r="B681" s="728" t="s">
        <v>5135</v>
      </c>
      <c r="C681" s="728" t="s">
        <v>4452</v>
      </c>
      <c r="D681" s="728" t="s">
        <v>4453</v>
      </c>
      <c r="E681" s="728" t="s">
        <v>4454</v>
      </c>
      <c r="F681" s="732"/>
      <c r="G681" s="732"/>
      <c r="H681" s="746"/>
      <c r="I681" s="732">
        <v>2</v>
      </c>
      <c r="J681" s="732">
        <v>0</v>
      </c>
      <c r="K681" s="746"/>
      <c r="L681" s="732">
        <v>2</v>
      </c>
      <c r="M681" s="733">
        <v>0</v>
      </c>
    </row>
    <row r="682" spans="1:13" ht="14.4" customHeight="1" x14ac:dyDescent="0.3">
      <c r="A682" s="727" t="s">
        <v>2710</v>
      </c>
      <c r="B682" s="728" t="s">
        <v>5135</v>
      </c>
      <c r="C682" s="728" t="s">
        <v>4455</v>
      </c>
      <c r="D682" s="728" t="s">
        <v>4456</v>
      </c>
      <c r="E682" s="728" t="s">
        <v>4457</v>
      </c>
      <c r="F682" s="732">
        <v>3</v>
      </c>
      <c r="G682" s="732">
        <v>393.96</v>
      </c>
      <c r="H682" s="746">
        <v>1</v>
      </c>
      <c r="I682" s="732"/>
      <c r="J682" s="732"/>
      <c r="K682" s="746">
        <v>0</v>
      </c>
      <c r="L682" s="732">
        <v>3</v>
      </c>
      <c r="M682" s="733">
        <v>393.96</v>
      </c>
    </row>
    <row r="683" spans="1:13" ht="14.4" customHeight="1" x14ac:dyDescent="0.3">
      <c r="A683" s="727" t="s">
        <v>2710</v>
      </c>
      <c r="B683" s="728" t="s">
        <v>2486</v>
      </c>
      <c r="C683" s="728" t="s">
        <v>4387</v>
      </c>
      <c r="D683" s="728" t="s">
        <v>2488</v>
      </c>
      <c r="E683" s="728" t="s">
        <v>4388</v>
      </c>
      <c r="F683" s="732"/>
      <c r="G683" s="732"/>
      <c r="H683" s="746">
        <v>0</v>
      </c>
      <c r="I683" s="732">
        <v>2</v>
      </c>
      <c r="J683" s="732">
        <v>703.02</v>
      </c>
      <c r="K683" s="746">
        <v>1</v>
      </c>
      <c r="L683" s="732">
        <v>2</v>
      </c>
      <c r="M683" s="733">
        <v>703.02</v>
      </c>
    </row>
    <row r="684" spans="1:13" ht="14.4" customHeight="1" x14ac:dyDescent="0.3">
      <c r="A684" s="727" t="s">
        <v>2710</v>
      </c>
      <c r="B684" s="728" t="s">
        <v>2486</v>
      </c>
      <c r="C684" s="728" t="s">
        <v>4392</v>
      </c>
      <c r="D684" s="728" t="s">
        <v>4390</v>
      </c>
      <c r="E684" s="728" t="s">
        <v>4393</v>
      </c>
      <c r="F684" s="732">
        <v>1</v>
      </c>
      <c r="G684" s="732">
        <v>344.49</v>
      </c>
      <c r="H684" s="746">
        <v>1</v>
      </c>
      <c r="I684" s="732"/>
      <c r="J684" s="732"/>
      <c r="K684" s="746">
        <v>0</v>
      </c>
      <c r="L684" s="732">
        <v>1</v>
      </c>
      <c r="M684" s="733">
        <v>344.49</v>
      </c>
    </row>
    <row r="685" spans="1:13" ht="14.4" customHeight="1" x14ac:dyDescent="0.3">
      <c r="A685" s="727" t="s">
        <v>2710</v>
      </c>
      <c r="B685" s="728" t="s">
        <v>2486</v>
      </c>
      <c r="C685" s="728" t="s">
        <v>4389</v>
      </c>
      <c r="D685" s="728" t="s">
        <v>4390</v>
      </c>
      <c r="E685" s="728" t="s">
        <v>4391</v>
      </c>
      <c r="F685" s="732">
        <v>1</v>
      </c>
      <c r="G685" s="732">
        <v>0</v>
      </c>
      <c r="H685" s="746"/>
      <c r="I685" s="732"/>
      <c r="J685" s="732"/>
      <c r="K685" s="746"/>
      <c r="L685" s="732">
        <v>1</v>
      </c>
      <c r="M685" s="733">
        <v>0</v>
      </c>
    </row>
    <row r="686" spans="1:13" ht="14.4" customHeight="1" x14ac:dyDescent="0.3">
      <c r="A686" s="727" t="s">
        <v>2710</v>
      </c>
      <c r="B686" s="728" t="s">
        <v>2157</v>
      </c>
      <c r="C686" s="728" t="s">
        <v>4268</v>
      </c>
      <c r="D686" s="728" t="s">
        <v>4269</v>
      </c>
      <c r="E686" s="728" t="s">
        <v>3459</v>
      </c>
      <c r="F686" s="732">
        <v>1</v>
      </c>
      <c r="G686" s="732">
        <v>234.07</v>
      </c>
      <c r="H686" s="746">
        <v>1</v>
      </c>
      <c r="I686" s="732"/>
      <c r="J686" s="732"/>
      <c r="K686" s="746">
        <v>0</v>
      </c>
      <c r="L686" s="732">
        <v>1</v>
      </c>
      <c r="M686" s="733">
        <v>234.07</v>
      </c>
    </row>
    <row r="687" spans="1:13" ht="14.4" customHeight="1" x14ac:dyDescent="0.3">
      <c r="A687" s="727" t="s">
        <v>2710</v>
      </c>
      <c r="B687" s="728" t="s">
        <v>2157</v>
      </c>
      <c r="C687" s="728" t="s">
        <v>3926</v>
      </c>
      <c r="D687" s="728" t="s">
        <v>3927</v>
      </c>
      <c r="E687" s="728" t="s">
        <v>3459</v>
      </c>
      <c r="F687" s="732">
        <v>1</v>
      </c>
      <c r="G687" s="732">
        <v>234.07</v>
      </c>
      <c r="H687" s="746">
        <v>1</v>
      </c>
      <c r="I687" s="732"/>
      <c r="J687" s="732"/>
      <c r="K687" s="746">
        <v>0</v>
      </c>
      <c r="L687" s="732">
        <v>1</v>
      </c>
      <c r="M687" s="733">
        <v>234.07</v>
      </c>
    </row>
    <row r="688" spans="1:13" ht="14.4" customHeight="1" x14ac:dyDescent="0.3">
      <c r="A688" s="727" t="s">
        <v>2710</v>
      </c>
      <c r="B688" s="728" t="s">
        <v>2157</v>
      </c>
      <c r="C688" s="728" t="s">
        <v>2158</v>
      </c>
      <c r="D688" s="728" t="s">
        <v>2159</v>
      </c>
      <c r="E688" s="728" t="s">
        <v>2160</v>
      </c>
      <c r="F688" s="732"/>
      <c r="G688" s="732"/>
      <c r="H688" s="746">
        <v>0</v>
      </c>
      <c r="I688" s="732">
        <v>4</v>
      </c>
      <c r="J688" s="732">
        <v>262.16000000000003</v>
      </c>
      <c r="K688" s="746">
        <v>1</v>
      </c>
      <c r="L688" s="732">
        <v>4</v>
      </c>
      <c r="M688" s="733">
        <v>262.16000000000003</v>
      </c>
    </row>
    <row r="689" spans="1:13" ht="14.4" customHeight="1" x14ac:dyDescent="0.3">
      <c r="A689" s="727" t="s">
        <v>2710</v>
      </c>
      <c r="B689" s="728" t="s">
        <v>2157</v>
      </c>
      <c r="C689" s="728" t="s">
        <v>3928</v>
      </c>
      <c r="D689" s="728" t="s">
        <v>2159</v>
      </c>
      <c r="E689" s="728" t="s">
        <v>3929</v>
      </c>
      <c r="F689" s="732"/>
      <c r="G689" s="732"/>
      <c r="H689" s="746">
        <v>0</v>
      </c>
      <c r="I689" s="732">
        <v>1</v>
      </c>
      <c r="J689" s="732">
        <v>229.38</v>
      </c>
      <c r="K689" s="746">
        <v>1</v>
      </c>
      <c r="L689" s="732">
        <v>1</v>
      </c>
      <c r="M689" s="733">
        <v>229.38</v>
      </c>
    </row>
    <row r="690" spans="1:13" ht="14.4" customHeight="1" x14ac:dyDescent="0.3">
      <c r="A690" s="727" t="s">
        <v>2710</v>
      </c>
      <c r="B690" s="728" t="s">
        <v>2490</v>
      </c>
      <c r="C690" s="728" t="s">
        <v>3591</v>
      </c>
      <c r="D690" s="728" t="s">
        <v>1753</v>
      </c>
      <c r="E690" s="728" t="s">
        <v>2463</v>
      </c>
      <c r="F690" s="732"/>
      <c r="G690" s="732"/>
      <c r="H690" s="746">
        <v>0</v>
      </c>
      <c r="I690" s="732">
        <v>2</v>
      </c>
      <c r="J690" s="732">
        <v>421.32</v>
      </c>
      <c r="K690" s="746">
        <v>1</v>
      </c>
      <c r="L690" s="732">
        <v>2</v>
      </c>
      <c r="M690" s="733">
        <v>421.32</v>
      </c>
    </row>
    <row r="691" spans="1:13" ht="14.4" customHeight="1" x14ac:dyDescent="0.3">
      <c r="A691" s="727" t="s">
        <v>2710</v>
      </c>
      <c r="B691" s="728" t="s">
        <v>2490</v>
      </c>
      <c r="C691" s="728" t="s">
        <v>4270</v>
      </c>
      <c r="D691" s="728" t="s">
        <v>4271</v>
      </c>
      <c r="E691" s="728" t="s">
        <v>2187</v>
      </c>
      <c r="F691" s="732">
        <v>1</v>
      </c>
      <c r="G691" s="732">
        <v>70.23</v>
      </c>
      <c r="H691" s="746">
        <v>1</v>
      </c>
      <c r="I691" s="732"/>
      <c r="J691" s="732"/>
      <c r="K691" s="746">
        <v>0</v>
      </c>
      <c r="L691" s="732">
        <v>1</v>
      </c>
      <c r="M691" s="733">
        <v>70.23</v>
      </c>
    </row>
    <row r="692" spans="1:13" ht="14.4" customHeight="1" x14ac:dyDescent="0.3">
      <c r="A692" s="727" t="s">
        <v>2710</v>
      </c>
      <c r="B692" s="728" t="s">
        <v>2490</v>
      </c>
      <c r="C692" s="728" t="s">
        <v>4272</v>
      </c>
      <c r="D692" s="728" t="s">
        <v>4273</v>
      </c>
      <c r="E692" s="728" t="s">
        <v>2163</v>
      </c>
      <c r="F692" s="732">
        <v>5</v>
      </c>
      <c r="G692" s="732">
        <v>175.55</v>
      </c>
      <c r="H692" s="746">
        <v>1</v>
      </c>
      <c r="I692" s="732"/>
      <c r="J692" s="732"/>
      <c r="K692" s="746">
        <v>0</v>
      </c>
      <c r="L692" s="732">
        <v>5</v>
      </c>
      <c r="M692" s="733">
        <v>175.55</v>
      </c>
    </row>
    <row r="693" spans="1:13" ht="14.4" customHeight="1" x14ac:dyDescent="0.3">
      <c r="A693" s="727" t="s">
        <v>2710</v>
      </c>
      <c r="B693" s="728" t="s">
        <v>2490</v>
      </c>
      <c r="C693" s="728" t="s">
        <v>4274</v>
      </c>
      <c r="D693" s="728" t="s">
        <v>4275</v>
      </c>
      <c r="E693" s="728" t="s">
        <v>4276</v>
      </c>
      <c r="F693" s="732">
        <v>1</v>
      </c>
      <c r="G693" s="732">
        <v>0</v>
      </c>
      <c r="H693" s="746"/>
      <c r="I693" s="732"/>
      <c r="J693" s="732"/>
      <c r="K693" s="746"/>
      <c r="L693" s="732">
        <v>1</v>
      </c>
      <c r="M693" s="733">
        <v>0</v>
      </c>
    </row>
    <row r="694" spans="1:13" ht="14.4" customHeight="1" x14ac:dyDescent="0.3">
      <c r="A694" s="727" t="s">
        <v>2710</v>
      </c>
      <c r="B694" s="728" t="s">
        <v>2493</v>
      </c>
      <c r="C694" s="728" t="s">
        <v>4335</v>
      </c>
      <c r="D694" s="728" t="s">
        <v>4336</v>
      </c>
      <c r="E694" s="728" t="s">
        <v>2932</v>
      </c>
      <c r="F694" s="732"/>
      <c r="G694" s="732"/>
      <c r="H694" s="746">
        <v>0</v>
      </c>
      <c r="I694" s="732">
        <v>2</v>
      </c>
      <c r="J694" s="732">
        <v>234.06</v>
      </c>
      <c r="K694" s="746">
        <v>1</v>
      </c>
      <c r="L694" s="732">
        <v>2</v>
      </c>
      <c r="M694" s="733">
        <v>234.06</v>
      </c>
    </row>
    <row r="695" spans="1:13" ht="14.4" customHeight="1" x14ac:dyDescent="0.3">
      <c r="A695" s="727" t="s">
        <v>2710</v>
      </c>
      <c r="B695" s="728" t="s">
        <v>5128</v>
      </c>
      <c r="C695" s="728" t="s">
        <v>4007</v>
      </c>
      <c r="D695" s="728" t="s">
        <v>3875</v>
      </c>
      <c r="E695" s="728" t="s">
        <v>4008</v>
      </c>
      <c r="F695" s="732"/>
      <c r="G695" s="732"/>
      <c r="H695" s="746">
        <v>0</v>
      </c>
      <c r="I695" s="732">
        <v>1</v>
      </c>
      <c r="J695" s="732">
        <v>103.64</v>
      </c>
      <c r="K695" s="746">
        <v>1</v>
      </c>
      <c r="L695" s="732">
        <v>1</v>
      </c>
      <c r="M695" s="733">
        <v>103.64</v>
      </c>
    </row>
    <row r="696" spans="1:13" ht="14.4" customHeight="1" x14ac:dyDescent="0.3">
      <c r="A696" s="727" t="s">
        <v>2710</v>
      </c>
      <c r="B696" s="728" t="s">
        <v>2161</v>
      </c>
      <c r="C696" s="728" t="s">
        <v>2164</v>
      </c>
      <c r="D696" s="728" t="s">
        <v>1167</v>
      </c>
      <c r="E696" s="728" t="s">
        <v>2165</v>
      </c>
      <c r="F696" s="732"/>
      <c r="G696" s="732"/>
      <c r="H696" s="746">
        <v>0</v>
      </c>
      <c r="I696" s="732">
        <v>4</v>
      </c>
      <c r="J696" s="732">
        <v>579.24</v>
      </c>
      <c r="K696" s="746">
        <v>1</v>
      </c>
      <c r="L696" s="732">
        <v>4</v>
      </c>
      <c r="M696" s="733">
        <v>579.24</v>
      </c>
    </row>
    <row r="697" spans="1:13" ht="14.4" customHeight="1" x14ac:dyDescent="0.3">
      <c r="A697" s="727" t="s">
        <v>2710</v>
      </c>
      <c r="B697" s="728" t="s">
        <v>2161</v>
      </c>
      <c r="C697" s="728" t="s">
        <v>4401</v>
      </c>
      <c r="D697" s="728" t="s">
        <v>2850</v>
      </c>
      <c r="E697" s="728" t="s">
        <v>4402</v>
      </c>
      <c r="F697" s="732">
        <v>2</v>
      </c>
      <c r="G697" s="732">
        <v>289.62</v>
      </c>
      <c r="H697" s="746">
        <v>1</v>
      </c>
      <c r="I697" s="732"/>
      <c r="J697" s="732"/>
      <c r="K697" s="746">
        <v>0</v>
      </c>
      <c r="L697" s="732">
        <v>2</v>
      </c>
      <c r="M697" s="733">
        <v>289.62</v>
      </c>
    </row>
    <row r="698" spans="1:13" ht="14.4" customHeight="1" x14ac:dyDescent="0.3">
      <c r="A698" s="727" t="s">
        <v>2710</v>
      </c>
      <c r="B698" s="728" t="s">
        <v>2166</v>
      </c>
      <c r="C698" s="728" t="s">
        <v>4427</v>
      </c>
      <c r="D698" s="728" t="s">
        <v>4428</v>
      </c>
      <c r="E698" s="728" t="s">
        <v>3559</v>
      </c>
      <c r="F698" s="732">
        <v>1</v>
      </c>
      <c r="G698" s="732">
        <v>46.84</v>
      </c>
      <c r="H698" s="746">
        <v>1</v>
      </c>
      <c r="I698" s="732"/>
      <c r="J698" s="732"/>
      <c r="K698" s="746">
        <v>0</v>
      </c>
      <c r="L698" s="732">
        <v>1</v>
      </c>
      <c r="M698" s="733">
        <v>46.84</v>
      </c>
    </row>
    <row r="699" spans="1:13" ht="14.4" customHeight="1" x14ac:dyDescent="0.3">
      <c r="A699" s="727" t="s">
        <v>2710</v>
      </c>
      <c r="B699" s="728" t="s">
        <v>2166</v>
      </c>
      <c r="C699" s="728" t="s">
        <v>4423</v>
      </c>
      <c r="D699" s="728" t="s">
        <v>2168</v>
      </c>
      <c r="E699" s="728" t="s">
        <v>4424</v>
      </c>
      <c r="F699" s="732"/>
      <c r="G699" s="732"/>
      <c r="H699" s="746"/>
      <c r="I699" s="732">
        <v>2</v>
      </c>
      <c r="J699" s="732">
        <v>0</v>
      </c>
      <c r="K699" s="746"/>
      <c r="L699" s="732">
        <v>2</v>
      </c>
      <c r="M699" s="733">
        <v>0</v>
      </c>
    </row>
    <row r="700" spans="1:13" ht="14.4" customHeight="1" x14ac:dyDescent="0.3">
      <c r="A700" s="727" t="s">
        <v>2710</v>
      </c>
      <c r="B700" s="728" t="s">
        <v>2166</v>
      </c>
      <c r="C700" s="728" t="s">
        <v>4425</v>
      </c>
      <c r="D700" s="728" t="s">
        <v>4426</v>
      </c>
      <c r="E700" s="728" t="s">
        <v>3559</v>
      </c>
      <c r="F700" s="732">
        <v>1</v>
      </c>
      <c r="G700" s="732">
        <v>0</v>
      </c>
      <c r="H700" s="746"/>
      <c r="I700" s="732"/>
      <c r="J700" s="732"/>
      <c r="K700" s="746"/>
      <c r="L700" s="732">
        <v>1</v>
      </c>
      <c r="M700" s="733">
        <v>0</v>
      </c>
    </row>
    <row r="701" spans="1:13" ht="14.4" customHeight="1" x14ac:dyDescent="0.3">
      <c r="A701" s="727" t="s">
        <v>2710</v>
      </c>
      <c r="B701" s="728" t="s">
        <v>2166</v>
      </c>
      <c r="C701" s="728" t="s">
        <v>4429</v>
      </c>
      <c r="D701" s="728" t="s">
        <v>4430</v>
      </c>
      <c r="E701" s="728" t="s">
        <v>4431</v>
      </c>
      <c r="F701" s="732">
        <v>1</v>
      </c>
      <c r="G701" s="732">
        <v>24.14</v>
      </c>
      <c r="H701" s="746">
        <v>1</v>
      </c>
      <c r="I701" s="732"/>
      <c r="J701" s="732"/>
      <c r="K701" s="746">
        <v>0</v>
      </c>
      <c r="L701" s="732">
        <v>1</v>
      </c>
      <c r="M701" s="733">
        <v>24.14</v>
      </c>
    </row>
    <row r="702" spans="1:13" ht="14.4" customHeight="1" x14ac:dyDescent="0.3">
      <c r="A702" s="727" t="s">
        <v>2710</v>
      </c>
      <c r="B702" s="728" t="s">
        <v>2502</v>
      </c>
      <c r="C702" s="728" t="s">
        <v>2581</v>
      </c>
      <c r="D702" s="728" t="s">
        <v>2582</v>
      </c>
      <c r="E702" s="728" t="s">
        <v>2583</v>
      </c>
      <c r="F702" s="732"/>
      <c r="G702" s="732"/>
      <c r="H702" s="746">
        <v>0</v>
      </c>
      <c r="I702" s="732">
        <v>1</v>
      </c>
      <c r="J702" s="732">
        <v>218.62</v>
      </c>
      <c r="K702" s="746">
        <v>1</v>
      </c>
      <c r="L702" s="732">
        <v>1</v>
      </c>
      <c r="M702" s="733">
        <v>218.62</v>
      </c>
    </row>
    <row r="703" spans="1:13" ht="14.4" customHeight="1" x14ac:dyDescent="0.3">
      <c r="A703" s="727" t="s">
        <v>2710</v>
      </c>
      <c r="B703" s="728" t="s">
        <v>2502</v>
      </c>
      <c r="C703" s="728" t="s">
        <v>3767</v>
      </c>
      <c r="D703" s="728" t="s">
        <v>2582</v>
      </c>
      <c r="E703" s="728" t="s">
        <v>3768</v>
      </c>
      <c r="F703" s="732"/>
      <c r="G703" s="732"/>
      <c r="H703" s="746">
        <v>0</v>
      </c>
      <c r="I703" s="732">
        <v>1</v>
      </c>
      <c r="J703" s="732">
        <v>437.23</v>
      </c>
      <c r="K703" s="746">
        <v>1</v>
      </c>
      <c r="L703" s="732">
        <v>1</v>
      </c>
      <c r="M703" s="733">
        <v>437.23</v>
      </c>
    </row>
    <row r="704" spans="1:13" ht="14.4" customHeight="1" x14ac:dyDescent="0.3">
      <c r="A704" s="727" t="s">
        <v>2710</v>
      </c>
      <c r="B704" s="728" t="s">
        <v>2170</v>
      </c>
      <c r="C704" s="728" t="s">
        <v>4403</v>
      </c>
      <c r="D704" s="728" t="s">
        <v>2172</v>
      </c>
      <c r="E704" s="728" t="s">
        <v>4404</v>
      </c>
      <c r="F704" s="732"/>
      <c r="G704" s="732"/>
      <c r="H704" s="746">
        <v>0</v>
      </c>
      <c r="I704" s="732">
        <v>2</v>
      </c>
      <c r="J704" s="732">
        <v>1228.96</v>
      </c>
      <c r="K704" s="746">
        <v>1</v>
      </c>
      <c r="L704" s="732">
        <v>2</v>
      </c>
      <c r="M704" s="733">
        <v>1228.96</v>
      </c>
    </row>
    <row r="705" spans="1:13" ht="14.4" customHeight="1" x14ac:dyDescent="0.3">
      <c r="A705" s="727" t="s">
        <v>2710</v>
      </c>
      <c r="B705" s="728" t="s">
        <v>2170</v>
      </c>
      <c r="C705" s="728" t="s">
        <v>3550</v>
      </c>
      <c r="D705" s="728" t="s">
        <v>2172</v>
      </c>
      <c r="E705" s="728" t="s">
        <v>3551</v>
      </c>
      <c r="F705" s="732"/>
      <c r="G705" s="732"/>
      <c r="H705" s="746">
        <v>0</v>
      </c>
      <c r="I705" s="732">
        <v>1</v>
      </c>
      <c r="J705" s="732">
        <v>704.73</v>
      </c>
      <c r="K705" s="746">
        <v>1</v>
      </c>
      <c r="L705" s="732">
        <v>1</v>
      </c>
      <c r="M705" s="733">
        <v>704.73</v>
      </c>
    </row>
    <row r="706" spans="1:13" ht="14.4" customHeight="1" x14ac:dyDescent="0.3">
      <c r="A706" s="727" t="s">
        <v>2710</v>
      </c>
      <c r="B706" s="728" t="s">
        <v>2170</v>
      </c>
      <c r="C706" s="728" t="s">
        <v>4019</v>
      </c>
      <c r="D706" s="728" t="s">
        <v>4020</v>
      </c>
      <c r="E706" s="728" t="s">
        <v>4021</v>
      </c>
      <c r="F706" s="732"/>
      <c r="G706" s="732"/>
      <c r="H706" s="746">
        <v>0</v>
      </c>
      <c r="I706" s="732">
        <v>1</v>
      </c>
      <c r="J706" s="732">
        <v>440.98</v>
      </c>
      <c r="K706" s="746">
        <v>1</v>
      </c>
      <c r="L706" s="732">
        <v>1</v>
      </c>
      <c r="M706" s="733">
        <v>440.98</v>
      </c>
    </row>
    <row r="707" spans="1:13" ht="14.4" customHeight="1" x14ac:dyDescent="0.3">
      <c r="A707" s="727" t="s">
        <v>2710</v>
      </c>
      <c r="B707" s="728" t="s">
        <v>2174</v>
      </c>
      <c r="C707" s="728" t="s">
        <v>2180</v>
      </c>
      <c r="D707" s="728" t="s">
        <v>1054</v>
      </c>
      <c r="E707" s="728" t="s">
        <v>2181</v>
      </c>
      <c r="F707" s="732"/>
      <c r="G707" s="732"/>
      <c r="H707" s="746">
        <v>0</v>
      </c>
      <c r="I707" s="732">
        <v>1</v>
      </c>
      <c r="J707" s="732">
        <v>164.94</v>
      </c>
      <c r="K707" s="746">
        <v>1</v>
      </c>
      <c r="L707" s="732">
        <v>1</v>
      </c>
      <c r="M707" s="733">
        <v>164.94</v>
      </c>
    </row>
    <row r="708" spans="1:13" ht="14.4" customHeight="1" x14ac:dyDescent="0.3">
      <c r="A708" s="727" t="s">
        <v>2710</v>
      </c>
      <c r="B708" s="728" t="s">
        <v>2174</v>
      </c>
      <c r="C708" s="728" t="s">
        <v>4364</v>
      </c>
      <c r="D708" s="728" t="s">
        <v>4365</v>
      </c>
      <c r="E708" s="728" t="s">
        <v>4366</v>
      </c>
      <c r="F708" s="732"/>
      <c r="G708" s="732"/>
      <c r="H708" s="746">
        <v>0</v>
      </c>
      <c r="I708" s="732">
        <v>1</v>
      </c>
      <c r="J708" s="732">
        <v>329.88</v>
      </c>
      <c r="K708" s="746">
        <v>1</v>
      </c>
      <c r="L708" s="732">
        <v>1</v>
      </c>
      <c r="M708" s="733">
        <v>329.88</v>
      </c>
    </row>
    <row r="709" spans="1:13" ht="14.4" customHeight="1" x14ac:dyDescent="0.3">
      <c r="A709" s="727" t="s">
        <v>2710</v>
      </c>
      <c r="B709" s="728" t="s">
        <v>2174</v>
      </c>
      <c r="C709" s="728" t="s">
        <v>4367</v>
      </c>
      <c r="D709" s="728" t="s">
        <v>4368</v>
      </c>
      <c r="E709" s="728" t="s">
        <v>3984</v>
      </c>
      <c r="F709" s="732">
        <v>1</v>
      </c>
      <c r="G709" s="732">
        <v>130.84</v>
      </c>
      <c r="H709" s="746">
        <v>1</v>
      </c>
      <c r="I709" s="732"/>
      <c r="J709" s="732"/>
      <c r="K709" s="746">
        <v>0</v>
      </c>
      <c r="L709" s="732">
        <v>1</v>
      </c>
      <c r="M709" s="733">
        <v>130.84</v>
      </c>
    </row>
    <row r="710" spans="1:13" ht="14.4" customHeight="1" x14ac:dyDescent="0.3">
      <c r="A710" s="727" t="s">
        <v>2710</v>
      </c>
      <c r="B710" s="728" t="s">
        <v>2510</v>
      </c>
      <c r="C710" s="728" t="s">
        <v>4058</v>
      </c>
      <c r="D710" s="728" t="s">
        <v>2512</v>
      </c>
      <c r="E710" s="728" t="s">
        <v>4059</v>
      </c>
      <c r="F710" s="732"/>
      <c r="G710" s="732"/>
      <c r="H710" s="746">
        <v>0</v>
      </c>
      <c r="I710" s="732">
        <v>1</v>
      </c>
      <c r="J710" s="732">
        <v>311.52999999999997</v>
      </c>
      <c r="K710" s="746">
        <v>1</v>
      </c>
      <c r="L710" s="732">
        <v>1</v>
      </c>
      <c r="M710" s="733">
        <v>311.52999999999997</v>
      </c>
    </row>
    <row r="711" spans="1:13" ht="14.4" customHeight="1" x14ac:dyDescent="0.3">
      <c r="A711" s="727" t="s">
        <v>2710</v>
      </c>
      <c r="B711" s="728" t="s">
        <v>2510</v>
      </c>
      <c r="C711" s="728" t="s">
        <v>4441</v>
      </c>
      <c r="D711" s="728" t="s">
        <v>4442</v>
      </c>
      <c r="E711" s="728" t="s">
        <v>4443</v>
      </c>
      <c r="F711" s="732">
        <v>1</v>
      </c>
      <c r="G711" s="732">
        <v>305.3</v>
      </c>
      <c r="H711" s="746">
        <v>1</v>
      </c>
      <c r="I711" s="732"/>
      <c r="J711" s="732"/>
      <c r="K711" s="746">
        <v>0</v>
      </c>
      <c r="L711" s="732">
        <v>1</v>
      </c>
      <c r="M711" s="733">
        <v>305.3</v>
      </c>
    </row>
    <row r="712" spans="1:13" ht="14.4" customHeight="1" x14ac:dyDescent="0.3">
      <c r="A712" s="727" t="s">
        <v>2710</v>
      </c>
      <c r="B712" s="728" t="s">
        <v>2584</v>
      </c>
      <c r="C712" s="728" t="s">
        <v>2585</v>
      </c>
      <c r="D712" s="728" t="s">
        <v>1877</v>
      </c>
      <c r="E712" s="728" t="s">
        <v>2586</v>
      </c>
      <c r="F712" s="732"/>
      <c r="G712" s="732"/>
      <c r="H712" s="746">
        <v>0</v>
      </c>
      <c r="I712" s="732">
        <v>1</v>
      </c>
      <c r="J712" s="732">
        <v>77.790000000000006</v>
      </c>
      <c r="K712" s="746">
        <v>1</v>
      </c>
      <c r="L712" s="732">
        <v>1</v>
      </c>
      <c r="M712" s="733">
        <v>77.790000000000006</v>
      </c>
    </row>
    <row r="713" spans="1:13" ht="14.4" customHeight="1" x14ac:dyDescent="0.3">
      <c r="A713" s="727" t="s">
        <v>2710</v>
      </c>
      <c r="B713" s="728" t="s">
        <v>2584</v>
      </c>
      <c r="C713" s="728" t="s">
        <v>4369</v>
      </c>
      <c r="D713" s="728" t="s">
        <v>3682</v>
      </c>
      <c r="E713" s="728" t="s">
        <v>4370</v>
      </c>
      <c r="F713" s="732">
        <v>1</v>
      </c>
      <c r="G713" s="732">
        <v>72.61</v>
      </c>
      <c r="H713" s="746">
        <v>1</v>
      </c>
      <c r="I713" s="732"/>
      <c r="J713" s="732"/>
      <c r="K713" s="746">
        <v>0</v>
      </c>
      <c r="L713" s="732">
        <v>1</v>
      </c>
      <c r="M713" s="733">
        <v>72.61</v>
      </c>
    </row>
    <row r="714" spans="1:13" ht="14.4" customHeight="1" x14ac:dyDescent="0.3">
      <c r="A714" s="727" t="s">
        <v>2710</v>
      </c>
      <c r="B714" s="728" t="s">
        <v>5125</v>
      </c>
      <c r="C714" s="728" t="s">
        <v>4438</v>
      </c>
      <c r="D714" s="728" t="s">
        <v>4439</v>
      </c>
      <c r="E714" s="728" t="s">
        <v>4440</v>
      </c>
      <c r="F714" s="732">
        <v>1</v>
      </c>
      <c r="G714" s="732">
        <v>82.4</v>
      </c>
      <c r="H714" s="746">
        <v>1</v>
      </c>
      <c r="I714" s="732"/>
      <c r="J714" s="732"/>
      <c r="K714" s="746">
        <v>0</v>
      </c>
      <c r="L714" s="732">
        <v>1</v>
      </c>
      <c r="M714" s="733">
        <v>82.4</v>
      </c>
    </row>
    <row r="715" spans="1:13" ht="14.4" customHeight="1" x14ac:dyDescent="0.3">
      <c r="A715" s="727" t="s">
        <v>2710</v>
      </c>
      <c r="B715" s="728" t="s">
        <v>2182</v>
      </c>
      <c r="C715" s="728" t="s">
        <v>4253</v>
      </c>
      <c r="D715" s="728" t="s">
        <v>4254</v>
      </c>
      <c r="E715" s="728" t="s">
        <v>3459</v>
      </c>
      <c r="F715" s="732">
        <v>1</v>
      </c>
      <c r="G715" s="732">
        <v>392.42</v>
      </c>
      <c r="H715" s="746">
        <v>1</v>
      </c>
      <c r="I715" s="732"/>
      <c r="J715" s="732"/>
      <c r="K715" s="746">
        <v>0</v>
      </c>
      <c r="L715" s="732">
        <v>1</v>
      </c>
      <c r="M715" s="733">
        <v>392.42</v>
      </c>
    </row>
    <row r="716" spans="1:13" ht="14.4" customHeight="1" x14ac:dyDescent="0.3">
      <c r="A716" s="727" t="s">
        <v>2710</v>
      </c>
      <c r="B716" s="728" t="s">
        <v>2182</v>
      </c>
      <c r="C716" s="728" t="s">
        <v>3267</v>
      </c>
      <c r="D716" s="728" t="s">
        <v>3268</v>
      </c>
      <c r="E716" s="728" t="s">
        <v>3269</v>
      </c>
      <c r="F716" s="732"/>
      <c r="G716" s="732"/>
      <c r="H716" s="746">
        <v>0</v>
      </c>
      <c r="I716" s="732">
        <v>1</v>
      </c>
      <c r="J716" s="732">
        <v>353.18</v>
      </c>
      <c r="K716" s="746">
        <v>1</v>
      </c>
      <c r="L716" s="732">
        <v>1</v>
      </c>
      <c r="M716" s="733">
        <v>353.18</v>
      </c>
    </row>
    <row r="717" spans="1:13" ht="14.4" customHeight="1" x14ac:dyDescent="0.3">
      <c r="A717" s="727" t="s">
        <v>2710</v>
      </c>
      <c r="B717" s="728" t="s">
        <v>2182</v>
      </c>
      <c r="C717" s="728" t="s">
        <v>4255</v>
      </c>
      <c r="D717" s="728" t="s">
        <v>4256</v>
      </c>
      <c r="E717" s="728" t="s">
        <v>2463</v>
      </c>
      <c r="F717" s="732">
        <v>1</v>
      </c>
      <c r="G717" s="732">
        <v>176.59</v>
      </c>
      <c r="H717" s="746">
        <v>1</v>
      </c>
      <c r="I717" s="732"/>
      <c r="J717" s="732"/>
      <c r="K717" s="746">
        <v>0</v>
      </c>
      <c r="L717" s="732">
        <v>1</v>
      </c>
      <c r="M717" s="733">
        <v>176.59</v>
      </c>
    </row>
    <row r="718" spans="1:13" ht="14.4" customHeight="1" x14ac:dyDescent="0.3">
      <c r="A718" s="727" t="s">
        <v>2710</v>
      </c>
      <c r="B718" s="728" t="s">
        <v>2182</v>
      </c>
      <c r="C718" s="728" t="s">
        <v>4257</v>
      </c>
      <c r="D718" s="728" t="s">
        <v>4258</v>
      </c>
      <c r="E718" s="728" t="s">
        <v>2463</v>
      </c>
      <c r="F718" s="732">
        <v>1</v>
      </c>
      <c r="G718" s="732">
        <v>176.59</v>
      </c>
      <c r="H718" s="746">
        <v>1</v>
      </c>
      <c r="I718" s="732"/>
      <c r="J718" s="732"/>
      <c r="K718" s="746">
        <v>0</v>
      </c>
      <c r="L718" s="732">
        <v>1</v>
      </c>
      <c r="M718" s="733">
        <v>176.59</v>
      </c>
    </row>
    <row r="719" spans="1:13" ht="14.4" customHeight="1" x14ac:dyDescent="0.3">
      <c r="A719" s="727" t="s">
        <v>2710</v>
      </c>
      <c r="B719" s="728" t="s">
        <v>2182</v>
      </c>
      <c r="C719" s="728" t="s">
        <v>4259</v>
      </c>
      <c r="D719" s="728" t="s">
        <v>4258</v>
      </c>
      <c r="E719" s="728" t="s">
        <v>3777</v>
      </c>
      <c r="F719" s="732">
        <v>2</v>
      </c>
      <c r="G719" s="732">
        <v>706.36</v>
      </c>
      <c r="H719" s="746">
        <v>1</v>
      </c>
      <c r="I719" s="732"/>
      <c r="J719" s="732"/>
      <c r="K719" s="746">
        <v>0</v>
      </c>
      <c r="L719" s="732">
        <v>2</v>
      </c>
      <c r="M719" s="733">
        <v>706.36</v>
      </c>
    </row>
    <row r="720" spans="1:13" ht="14.4" customHeight="1" x14ac:dyDescent="0.3">
      <c r="A720" s="727" t="s">
        <v>2710</v>
      </c>
      <c r="B720" s="728" t="s">
        <v>2182</v>
      </c>
      <c r="C720" s="728" t="s">
        <v>3923</v>
      </c>
      <c r="D720" s="728" t="s">
        <v>2184</v>
      </c>
      <c r="E720" s="728" t="s">
        <v>2364</v>
      </c>
      <c r="F720" s="732"/>
      <c r="G720" s="732"/>
      <c r="H720" s="746">
        <v>0</v>
      </c>
      <c r="I720" s="732">
        <v>2</v>
      </c>
      <c r="J720" s="732">
        <v>392.42</v>
      </c>
      <c r="K720" s="746">
        <v>1</v>
      </c>
      <c r="L720" s="732">
        <v>2</v>
      </c>
      <c r="M720" s="733">
        <v>392.42</v>
      </c>
    </row>
    <row r="721" spans="1:13" ht="14.4" customHeight="1" x14ac:dyDescent="0.3">
      <c r="A721" s="727" t="s">
        <v>2710</v>
      </c>
      <c r="B721" s="728" t="s">
        <v>2182</v>
      </c>
      <c r="C721" s="728" t="s">
        <v>3700</v>
      </c>
      <c r="D721" s="728" t="s">
        <v>2184</v>
      </c>
      <c r="E721" s="728" t="s">
        <v>3459</v>
      </c>
      <c r="F721" s="732"/>
      <c r="G721" s="732"/>
      <c r="H721" s="746">
        <v>0</v>
      </c>
      <c r="I721" s="732">
        <v>7</v>
      </c>
      <c r="J721" s="732">
        <v>2583.2800000000002</v>
      </c>
      <c r="K721" s="746">
        <v>1</v>
      </c>
      <c r="L721" s="732">
        <v>7</v>
      </c>
      <c r="M721" s="733">
        <v>2583.2800000000002</v>
      </c>
    </row>
    <row r="722" spans="1:13" ht="14.4" customHeight="1" x14ac:dyDescent="0.3">
      <c r="A722" s="727" t="s">
        <v>2710</v>
      </c>
      <c r="B722" s="728" t="s">
        <v>2182</v>
      </c>
      <c r="C722" s="728" t="s">
        <v>3924</v>
      </c>
      <c r="D722" s="728" t="s">
        <v>2184</v>
      </c>
      <c r="E722" s="728" t="s">
        <v>3925</v>
      </c>
      <c r="F722" s="732"/>
      <c r="G722" s="732"/>
      <c r="H722" s="746">
        <v>0</v>
      </c>
      <c r="I722" s="732">
        <v>2</v>
      </c>
      <c r="J722" s="732">
        <v>1207.46</v>
      </c>
      <c r="K722" s="746">
        <v>1</v>
      </c>
      <c r="L722" s="732">
        <v>2</v>
      </c>
      <c r="M722" s="733">
        <v>1207.46</v>
      </c>
    </row>
    <row r="723" spans="1:13" ht="14.4" customHeight="1" x14ac:dyDescent="0.3">
      <c r="A723" s="727" t="s">
        <v>2710</v>
      </c>
      <c r="B723" s="728" t="s">
        <v>5131</v>
      </c>
      <c r="C723" s="728" t="s">
        <v>4308</v>
      </c>
      <c r="D723" s="728" t="s">
        <v>4309</v>
      </c>
      <c r="E723" s="728" t="s">
        <v>4310</v>
      </c>
      <c r="F723" s="732">
        <v>2</v>
      </c>
      <c r="G723" s="732">
        <v>1112.08</v>
      </c>
      <c r="H723" s="746">
        <v>1</v>
      </c>
      <c r="I723" s="732"/>
      <c r="J723" s="732"/>
      <c r="K723" s="746">
        <v>0</v>
      </c>
      <c r="L723" s="732">
        <v>2</v>
      </c>
      <c r="M723" s="733">
        <v>1112.08</v>
      </c>
    </row>
    <row r="724" spans="1:13" ht="14.4" customHeight="1" x14ac:dyDescent="0.3">
      <c r="A724" s="727" t="s">
        <v>2710</v>
      </c>
      <c r="B724" s="728" t="s">
        <v>5131</v>
      </c>
      <c r="C724" s="728" t="s">
        <v>4316</v>
      </c>
      <c r="D724" s="728" t="s">
        <v>4309</v>
      </c>
      <c r="E724" s="728" t="s">
        <v>4317</v>
      </c>
      <c r="F724" s="732">
        <v>2</v>
      </c>
      <c r="G724" s="732">
        <v>833.04</v>
      </c>
      <c r="H724" s="746">
        <v>1</v>
      </c>
      <c r="I724" s="732"/>
      <c r="J724" s="732"/>
      <c r="K724" s="746">
        <v>0</v>
      </c>
      <c r="L724" s="732">
        <v>2</v>
      </c>
      <c r="M724" s="733">
        <v>833.04</v>
      </c>
    </row>
    <row r="725" spans="1:13" ht="14.4" customHeight="1" x14ac:dyDescent="0.3">
      <c r="A725" s="727" t="s">
        <v>2710</v>
      </c>
      <c r="B725" s="728" t="s">
        <v>5131</v>
      </c>
      <c r="C725" s="728" t="s">
        <v>4311</v>
      </c>
      <c r="D725" s="728" t="s">
        <v>4182</v>
      </c>
      <c r="E725" s="728" t="s">
        <v>4312</v>
      </c>
      <c r="F725" s="732"/>
      <c r="G725" s="732"/>
      <c r="H725" s="746">
        <v>0</v>
      </c>
      <c r="I725" s="732">
        <v>1</v>
      </c>
      <c r="J725" s="732">
        <v>416.52</v>
      </c>
      <c r="K725" s="746">
        <v>1</v>
      </c>
      <c r="L725" s="732">
        <v>1</v>
      </c>
      <c r="M725" s="733">
        <v>416.52</v>
      </c>
    </row>
    <row r="726" spans="1:13" ht="14.4" customHeight="1" x14ac:dyDescent="0.3">
      <c r="A726" s="727" t="s">
        <v>2710</v>
      </c>
      <c r="B726" s="728" t="s">
        <v>5131</v>
      </c>
      <c r="C726" s="728" t="s">
        <v>4313</v>
      </c>
      <c r="D726" s="728" t="s">
        <v>4314</v>
      </c>
      <c r="E726" s="728" t="s">
        <v>4315</v>
      </c>
      <c r="F726" s="732"/>
      <c r="G726" s="732"/>
      <c r="H726" s="746">
        <v>0</v>
      </c>
      <c r="I726" s="732">
        <v>1</v>
      </c>
      <c r="J726" s="732">
        <v>621.88</v>
      </c>
      <c r="K726" s="746">
        <v>1</v>
      </c>
      <c r="L726" s="732">
        <v>1</v>
      </c>
      <c r="M726" s="733">
        <v>621.88</v>
      </c>
    </row>
    <row r="727" spans="1:13" ht="14.4" customHeight="1" x14ac:dyDescent="0.3">
      <c r="A727" s="727" t="s">
        <v>2710</v>
      </c>
      <c r="B727" s="728" t="s">
        <v>2516</v>
      </c>
      <c r="C727" s="728" t="s">
        <v>4052</v>
      </c>
      <c r="D727" s="728" t="s">
        <v>4053</v>
      </c>
      <c r="E727" s="728" t="s">
        <v>4054</v>
      </c>
      <c r="F727" s="732">
        <v>1</v>
      </c>
      <c r="G727" s="732">
        <v>438.49</v>
      </c>
      <c r="H727" s="746">
        <v>1</v>
      </c>
      <c r="I727" s="732"/>
      <c r="J727" s="732"/>
      <c r="K727" s="746">
        <v>0</v>
      </c>
      <c r="L727" s="732">
        <v>1</v>
      </c>
      <c r="M727" s="733">
        <v>438.49</v>
      </c>
    </row>
    <row r="728" spans="1:13" ht="14.4" customHeight="1" x14ac:dyDescent="0.3">
      <c r="A728" s="727" t="s">
        <v>2710</v>
      </c>
      <c r="B728" s="728" t="s">
        <v>2193</v>
      </c>
      <c r="C728" s="728" t="s">
        <v>4378</v>
      </c>
      <c r="D728" s="728" t="s">
        <v>2195</v>
      </c>
      <c r="E728" s="728" t="s">
        <v>2851</v>
      </c>
      <c r="F728" s="732">
        <v>3</v>
      </c>
      <c r="G728" s="732">
        <v>0</v>
      </c>
      <c r="H728" s="746"/>
      <c r="I728" s="732"/>
      <c r="J728" s="732"/>
      <c r="K728" s="746"/>
      <c r="L728" s="732">
        <v>3</v>
      </c>
      <c r="M728" s="733">
        <v>0</v>
      </c>
    </row>
    <row r="729" spans="1:13" ht="14.4" customHeight="1" x14ac:dyDescent="0.3">
      <c r="A729" s="727" t="s">
        <v>2710</v>
      </c>
      <c r="B729" s="728" t="s">
        <v>2205</v>
      </c>
      <c r="C729" s="728" t="s">
        <v>4355</v>
      </c>
      <c r="D729" s="728" t="s">
        <v>2207</v>
      </c>
      <c r="E729" s="728" t="s">
        <v>4356</v>
      </c>
      <c r="F729" s="732"/>
      <c r="G729" s="732"/>
      <c r="H729" s="746"/>
      <c r="I729" s="732">
        <v>1</v>
      </c>
      <c r="J729" s="732">
        <v>0</v>
      </c>
      <c r="K729" s="746"/>
      <c r="L729" s="732">
        <v>1</v>
      </c>
      <c r="M729" s="733">
        <v>0</v>
      </c>
    </row>
    <row r="730" spans="1:13" ht="14.4" customHeight="1" x14ac:dyDescent="0.3">
      <c r="A730" s="727" t="s">
        <v>2710</v>
      </c>
      <c r="B730" s="728" t="s">
        <v>2205</v>
      </c>
      <c r="C730" s="728" t="s">
        <v>2519</v>
      </c>
      <c r="D730" s="728" t="s">
        <v>1691</v>
      </c>
      <c r="E730" s="728" t="s">
        <v>2520</v>
      </c>
      <c r="F730" s="732"/>
      <c r="G730" s="732"/>
      <c r="H730" s="746">
        <v>0</v>
      </c>
      <c r="I730" s="732">
        <v>4</v>
      </c>
      <c r="J730" s="732">
        <v>316.12</v>
      </c>
      <c r="K730" s="746">
        <v>1</v>
      </c>
      <c r="L730" s="732">
        <v>4</v>
      </c>
      <c r="M730" s="733">
        <v>316.12</v>
      </c>
    </row>
    <row r="731" spans="1:13" ht="14.4" customHeight="1" x14ac:dyDescent="0.3">
      <c r="A731" s="727" t="s">
        <v>2710</v>
      </c>
      <c r="B731" s="728" t="s">
        <v>2205</v>
      </c>
      <c r="C731" s="728" t="s">
        <v>2211</v>
      </c>
      <c r="D731" s="728" t="s">
        <v>2207</v>
      </c>
      <c r="E731" s="728" t="s">
        <v>2212</v>
      </c>
      <c r="F731" s="732"/>
      <c r="G731" s="732"/>
      <c r="H731" s="746">
        <v>0</v>
      </c>
      <c r="I731" s="732">
        <v>1</v>
      </c>
      <c r="J731" s="732">
        <v>59.27</v>
      </c>
      <c r="K731" s="746">
        <v>1</v>
      </c>
      <c r="L731" s="732">
        <v>1</v>
      </c>
      <c r="M731" s="733">
        <v>59.27</v>
      </c>
    </row>
    <row r="732" spans="1:13" ht="14.4" customHeight="1" x14ac:dyDescent="0.3">
      <c r="A732" s="727" t="s">
        <v>2710</v>
      </c>
      <c r="B732" s="728" t="s">
        <v>2205</v>
      </c>
      <c r="C732" s="728" t="s">
        <v>2213</v>
      </c>
      <c r="D732" s="728" t="s">
        <v>2207</v>
      </c>
      <c r="E732" s="728" t="s">
        <v>2214</v>
      </c>
      <c r="F732" s="732"/>
      <c r="G732" s="732"/>
      <c r="H732" s="746">
        <v>0</v>
      </c>
      <c r="I732" s="732">
        <v>1</v>
      </c>
      <c r="J732" s="732">
        <v>46.07</v>
      </c>
      <c r="K732" s="746">
        <v>1</v>
      </c>
      <c r="L732" s="732">
        <v>1</v>
      </c>
      <c r="M732" s="733">
        <v>46.07</v>
      </c>
    </row>
    <row r="733" spans="1:13" ht="14.4" customHeight="1" x14ac:dyDescent="0.3">
      <c r="A733" s="727" t="s">
        <v>2710</v>
      </c>
      <c r="B733" s="728" t="s">
        <v>2205</v>
      </c>
      <c r="C733" s="728" t="s">
        <v>3748</v>
      </c>
      <c r="D733" s="728" t="s">
        <v>2207</v>
      </c>
      <c r="E733" s="728" t="s">
        <v>3737</v>
      </c>
      <c r="F733" s="732">
        <v>1</v>
      </c>
      <c r="G733" s="732">
        <v>79.03</v>
      </c>
      <c r="H733" s="746">
        <v>1</v>
      </c>
      <c r="I733" s="732"/>
      <c r="J733" s="732"/>
      <c r="K733" s="746">
        <v>0</v>
      </c>
      <c r="L733" s="732">
        <v>1</v>
      </c>
      <c r="M733" s="733">
        <v>79.03</v>
      </c>
    </row>
    <row r="734" spans="1:13" ht="14.4" customHeight="1" x14ac:dyDescent="0.3">
      <c r="A734" s="727" t="s">
        <v>2710</v>
      </c>
      <c r="B734" s="728" t="s">
        <v>2205</v>
      </c>
      <c r="C734" s="728" t="s">
        <v>3987</v>
      </c>
      <c r="D734" s="728" t="s">
        <v>3988</v>
      </c>
      <c r="E734" s="728" t="s">
        <v>3989</v>
      </c>
      <c r="F734" s="732"/>
      <c r="G734" s="732"/>
      <c r="H734" s="746">
        <v>0</v>
      </c>
      <c r="I734" s="732">
        <v>1</v>
      </c>
      <c r="J734" s="732">
        <v>59.27</v>
      </c>
      <c r="K734" s="746">
        <v>1</v>
      </c>
      <c r="L734" s="732">
        <v>1</v>
      </c>
      <c r="M734" s="733">
        <v>59.27</v>
      </c>
    </row>
    <row r="735" spans="1:13" ht="14.4" customHeight="1" x14ac:dyDescent="0.3">
      <c r="A735" s="727" t="s">
        <v>2710</v>
      </c>
      <c r="B735" s="728" t="s">
        <v>2215</v>
      </c>
      <c r="C735" s="728" t="s">
        <v>2743</v>
      </c>
      <c r="D735" s="728" t="s">
        <v>692</v>
      </c>
      <c r="E735" s="728" t="s">
        <v>2744</v>
      </c>
      <c r="F735" s="732">
        <v>3</v>
      </c>
      <c r="G735" s="732">
        <v>463.08000000000004</v>
      </c>
      <c r="H735" s="746">
        <v>1</v>
      </c>
      <c r="I735" s="732"/>
      <c r="J735" s="732"/>
      <c r="K735" s="746">
        <v>0</v>
      </c>
      <c r="L735" s="732">
        <v>3</v>
      </c>
      <c r="M735" s="733">
        <v>463.08000000000004</v>
      </c>
    </row>
    <row r="736" spans="1:13" ht="14.4" customHeight="1" x14ac:dyDescent="0.3">
      <c r="A736" s="727" t="s">
        <v>2710</v>
      </c>
      <c r="B736" s="728" t="s">
        <v>2215</v>
      </c>
      <c r="C736" s="728" t="s">
        <v>2218</v>
      </c>
      <c r="D736" s="728" t="s">
        <v>662</v>
      </c>
      <c r="E736" s="728" t="s">
        <v>2219</v>
      </c>
      <c r="F736" s="732"/>
      <c r="G736" s="732"/>
      <c r="H736" s="746">
        <v>0</v>
      </c>
      <c r="I736" s="732">
        <v>1</v>
      </c>
      <c r="J736" s="732">
        <v>154.36000000000001</v>
      </c>
      <c r="K736" s="746">
        <v>1</v>
      </c>
      <c r="L736" s="732">
        <v>1</v>
      </c>
      <c r="M736" s="733">
        <v>154.36000000000001</v>
      </c>
    </row>
    <row r="737" spans="1:13" ht="14.4" customHeight="1" x14ac:dyDescent="0.3">
      <c r="A737" s="727" t="s">
        <v>2710</v>
      </c>
      <c r="B737" s="728" t="s">
        <v>2229</v>
      </c>
      <c r="C737" s="728" t="s">
        <v>3859</v>
      </c>
      <c r="D737" s="728" t="s">
        <v>2231</v>
      </c>
      <c r="E737" s="728" t="s">
        <v>2749</v>
      </c>
      <c r="F737" s="732">
        <v>1</v>
      </c>
      <c r="G737" s="732">
        <v>85.27</v>
      </c>
      <c r="H737" s="746">
        <v>1</v>
      </c>
      <c r="I737" s="732"/>
      <c r="J737" s="732"/>
      <c r="K737" s="746">
        <v>0</v>
      </c>
      <c r="L737" s="732">
        <v>1</v>
      </c>
      <c r="M737" s="733">
        <v>85.27</v>
      </c>
    </row>
    <row r="738" spans="1:13" ht="14.4" customHeight="1" x14ac:dyDescent="0.3">
      <c r="A738" s="727" t="s">
        <v>2710</v>
      </c>
      <c r="B738" s="728" t="s">
        <v>2229</v>
      </c>
      <c r="C738" s="728" t="s">
        <v>2230</v>
      </c>
      <c r="D738" s="728" t="s">
        <v>2231</v>
      </c>
      <c r="E738" s="728" t="s">
        <v>2232</v>
      </c>
      <c r="F738" s="732">
        <v>3</v>
      </c>
      <c r="G738" s="732">
        <v>511.56000000000006</v>
      </c>
      <c r="H738" s="746">
        <v>1</v>
      </c>
      <c r="I738" s="732"/>
      <c r="J738" s="732"/>
      <c r="K738" s="746">
        <v>0</v>
      </c>
      <c r="L738" s="732">
        <v>3</v>
      </c>
      <c r="M738" s="733">
        <v>511.56000000000006</v>
      </c>
    </row>
    <row r="739" spans="1:13" ht="14.4" customHeight="1" x14ac:dyDescent="0.3">
      <c r="A739" s="727" t="s">
        <v>2710</v>
      </c>
      <c r="B739" s="728" t="s">
        <v>2229</v>
      </c>
      <c r="C739" s="728" t="s">
        <v>2794</v>
      </c>
      <c r="D739" s="728" t="s">
        <v>2231</v>
      </c>
      <c r="E739" s="728" t="s">
        <v>2757</v>
      </c>
      <c r="F739" s="732">
        <v>7</v>
      </c>
      <c r="G739" s="732">
        <v>1671.04</v>
      </c>
      <c r="H739" s="746">
        <v>1</v>
      </c>
      <c r="I739" s="732"/>
      <c r="J739" s="732"/>
      <c r="K739" s="746">
        <v>0</v>
      </c>
      <c r="L739" s="732">
        <v>7</v>
      </c>
      <c r="M739" s="733">
        <v>1671.04</v>
      </c>
    </row>
    <row r="740" spans="1:13" ht="14.4" customHeight="1" x14ac:dyDescent="0.3">
      <c r="A740" s="727" t="s">
        <v>2710</v>
      </c>
      <c r="B740" s="728" t="s">
        <v>2240</v>
      </c>
      <c r="C740" s="728" t="s">
        <v>4263</v>
      </c>
      <c r="D740" s="728" t="s">
        <v>4264</v>
      </c>
      <c r="E740" s="728" t="s">
        <v>2243</v>
      </c>
      <c r="F740" s="732">
        <v>2</v>
      </c>
      <c r="G740" s="732">
        <v>239.4</v>
      </c>
      <c r="H740" s="746">
        <v>1</v>
      </c>
      <c r="I740" s="732"/>
      <c r="J740" s="732"/>
      <c r="K740" s="746">
        <v>0</v>
      </c>
      <c r="L740" s="732">
        <v>2</v>
      </c>
      <c r="M740" s="733">
        <v>239.4</v>
      </c>
    </row>
    <row r="741" spans="1:13" ht="14.4" customHeight="1" x14ac:dyDescent="0.3">
      <c r="A741" s="727" t="s">
        <v>2710</v>
      </c>
      <c r="B741" s="728" t="s">
        <v>2240</v>
      </c>
      <c r="C741" s="728" t="s">
        <v>2241</v>
      </c>
      <c r="D741" s="728" t="s">
        <v>2242</v>
      </c>
      <c r="E741" s="728" t="s">
        <v>2243</v>
      </c>
      <c r="F741" s="732"/>
      <c r="G741" s="732"/>
      <c r="H741" s="746">
        <v>0</v>
      </c>
      <c r="I741" s="732">
        <v>3</v>
      </c>
      <c r="J741" s="732">
        <v>211.62</v>
      </c>
      <c r="K741" s="746">
        <v>1</v>
      </c>
      <c r="L741" s="732">
        <v>3</v>
      </c>
      <c r="M741" s="733">
        <v>211.62</v>
      </c>
    </row>
    <row r="742" spans="1:13" ht="14.4" customHeight="1" x14ac:dyDescent="0.3">
      <c r="A742" s="727" t="s">
        <v>2710</v>
      </c>
      <c r="B742" s="728" t="s">
        <v>2240</v>
      </c>
      <c r="C742" s="728" t="s">
        <v>4265</v>
      </c>
      <c r="D742" s="728" t="s">
        <v>4266</v>
      </c>
      <c r="E742" s="728" t="s">
        <v>4267</v>
      </c>
      <c r="F742" s="732">
        <v>2</v>
      </c>
      <c r="G742" s="732">
        <v>119.7</v>
      </c>
      <c r="H742" s="746">
        <v>1</v>
      </c>
      <c r="I742" s="732"/>
      <c r="J742" s="732"/>
      <c r="K742" s="746">
        <v>0</v>
      </c>
      <c r="L742" s="732">
        <v>2</v>
      </c>
      <c r="M742" s="733">
        <v>119.7</v>
      </c>
    </row>
    <row r="743" spans="1:13" ht="14.4" customHeight="1" x14ac:dyDescent="0.3">
      <c r="A743" s="727" t="s">
        <v>2710</v>
      </c>
      <c r="B743" s="728" t="s">
        <v>2256</v>
      </c>
      <c r="C743" s="728" t="s">
        <v>2996</v>
      </c>
      <c r="D743" s="728" t="s">
        <v>2997</v>
      </c>
      <c r="E743" s="728" t="s">
        <v>2967</v>
      </c>
      <c r="F743" s="732">
        <v>1</v>
      </c>
      <c r="G743" s="732">
        <v>846.47</v>
      </c>
      <c r="H743" s="746">
        <v>1</v>
      </c>
      <c r="I743" s="732"/>
      <c r="J743" s="732"/>
      <c r="K743" s="746">
        <v>0</v>
      </c>
      <c r="L743" s="732">
        <v>1</v>
      </c>
      <c r="M743" s="733">
        <v>846.47</v>
      </c>
    </row>
    <row r="744" spans="1:13" ht="14.4" customHeight="1" x14ac:dyDescent="0.3">
      <c r="A744" s="727" t="s">
        <v>2710</v>
      </c>
      <c r="B744" s="728" t="s">
        <v>2256</v>
      </c>
      <c r="C744" s="728" t="s">
        <v>3057</v>
      </c>
      <c r="D744" s="728" t="s">
        <v>2997</v>
      </c>
      <c r="E744" s="728" t="s">
        <v>3058</v>
      </c>
      <c r="F744" s="732">
        <v>10</v>
      </c>
      <c r="G744" s="732">
        <v>2116.1000000000004</v>
      </c>
      <c r="H744" s="746">
        <v>1</v>
      </c>
      <c r="I744" s="732"/>
      <c r="J744" s="732"/>
      <c r="K744" s="746">
        <v>0</v>
      </c>
      <c r="L744" s="732">
        <v>10</v>
      </c>
      <c r="M744" s="733">
        <v>2116.1000000000004</v>
      </c>
    </row>
    <row r="745" spans="1:13" ht="14.4" customHeight="1" x14ac:dyDescent="0.3">
      <c r="A745" s="727" t="s">
        <v>2710</v>
      </c>
      <c r="B745" s="728" t="s">
        <v>2270</v>
      </c>
      <c r="C745" s="728" t="s">
        <v>2273</v>
      </c>
      <c r="D745" s="728" t="s">
        <v>2272</v>
      </c>
      <c r="E745" s="728" t="s">
        <v>2274</v>
      </c>
      <c r="F745" s="732">
        <v>9</v>
      </c>
      <c r="G745" s="732">
        <v>12845.07</v>
      </c>
      <c r="H745" s="746">
        <v>0.81818181818181823</v>
      </c>
      <c r="I745" s="732">
        <v>2</v>
      </c>
      <c r="J745" s="732">
        <v>2854.46</v>
      </c>
      <c r="K745" s="746">
        <v>0.18181818181818182</v>
      </c>
      <c r="L745" s="732">
        <v>11</v>
      </c>
      <c r="M745" s="733">
        <v>15699.529999999999</v>
      </c>
    </row>
    <row r="746" spans="1:13" ht="14.4" customHeight="1" x14ac:dyDescent="0.3">
      <c r="A746" s="727" t="s">
        <v>2710</v>
      </c>
      <c r="B746" s="728" t="s">
        <v>5126</v>
      </c>
      <c r="C746" s="728" t="s">
        <v>4260</v>
      </c>
      <c r="D746" s="728" t="s">
        <v>3707</v>
      </c>
      <c r="E746" s="728" t="s">
        <v>4261</v>
      </c>
      <c r="F746" s="732">
        <v>1</v>
      </c>
      <c r="G746" s="732">
        <v>159.08000000000001</v>
      </c>
      <c r="H746" s="746">
        <v>1</v>
      </c>
      <c r="I746" s="732"/>
      <c r="J746" s="732"/>
      <c r="K746" s="746">
        <v>0</v>
      </c>
      <c r="L746" s="732">
        <v>1</v>
      </c>
      <c r="M746" s="733">
        <v>159.08000000000001</v>
      </c>
    </row>
    <row r="747" spans="1:13" ht="14.4" customHeight="1" x14ac:dyDescent="0.3">
      <c r="A747" s="727" t="s">
        <v>2710</v>
      </c>
      <c r="B747" s="728" t="s">
        <v>2293</v>
      </c>
      <c r="C747" s="728" t="s">
        <v>2296</v>
      </c>
      <c r="D747" s="728" t="s">
        <v>694</v>
      </c>
      <c r="E747" s="728" t="s">
        <v>2297</v>
      </c>
      <c r="F747" s="732"/>
      <c r="G747" s="732"/>
      <c r="H747" s="746">
        <v>0</v>
      </c>
      <c r="I747" s="732">
        <v>22</v>
      </c>
      <c r="J747" s="732">
        <v>1065.24</v>
      </c>
      <c r="K747" s="746">
        <v>1</v>
      </c>
      <c r="L747" s="732">
        <v>22</v>
      </c>
      <c r="M747" s="733">
        <v>1065.24</v>
      </c>
    </row>
    <row r="748" spans="1:13" ht="14.4" customHeight="1" x14ac:dyDescent="0.3">
      <c r="A748" s="727" t="s">
        <v>2710</v>
      </c>
      <c r="B748" s="728" t="s">
        <v>2293</v>
      </c>
      <c r="C748" s="728" t="s">
        <v>3536</v>
      </c>
      <c r="D748" s="728" t="s">
        <v>3537</v>
      </c>
      <c r="E748" s="728" t="s">
        <v>3538</v>
      </c>
      <c r="F748" s="732">
        <v>4</v>
      </c>
      <c r="G748" s="732">
        <v>193.68</v>
      </c>
      <c r="H748" s="746">
        <v>1</v>
      </c>
      <c r="I748" s="732"/>
      <c r="J748" s="732"/>
      <c r="K748" s="746">
        <v>0</v>
      </c>
      <c r="L748" s="732">
        <v>4</v>
      </c>
      <c r="M748" s="733">
        <v>193.68</v>
      </c>
    </row>
    <row r="749" spans="1:13" ht="14.4" customHeight="1" x14ac:dyDescent="0.3">
      <c r="A749" s="727" t="s">
        <v>2710</v>
      </c>
      <c r="B749" s="728" t="s">
        <v>2299</v>
      </c>
      <c r="C749" s="728" t="s">
        <v>3436</v>
      </c>
      <c r="D749" s="728" t="s">
        <v>3435</v>
      </c>
      <c r="E749" s="728" t="s">
        <v>2761</v>
      </c>
      <c r="F749" s="732">
        <v>3</v>
      </c>
      <c r="G749" s="732">
        <v>217.64999999999998</v>
      </c>
      <c r="H749" s="746">
        <v>1</v>
      </c>
      <c r="I749" s="732"/>
      <c r="J749" s="732"/>
      <c r="K749" s="746">
        <v>0</v>
      </c>
      <c r="L749" s="732">
        <v>3</v>
      </c>
      <c r="M749" s="733">
        <v>217.64999999999998</v>
      </c>
    </row>
    <row r="750" spans="1:13" ht="14.4" customHeight="1" x14ac:dyDescent="0.3">
      <c r="A750" s="727" t="s">
        <v>2710</v>
      </c>
      <c r="B750" s="728" t="s">
        <v>2299</v>
      </c>
      <c r="C750" s="728" t="s">
        <v>3034</v>
      </c>
      <c r="D750" s="728" t="s">
        <v>1100</v>
      </c>
      <c r="E750" s="728" t="s">
        <v>2761</v>
      </c>
      <c r="F750" s="732">
        <v>1</v>
      </c>
      <c r="G750" s="732">
        <v>0</v>
      </c>
      <c r="H750" s="746"/>
      <c r="I750" s="732"/>
      <c r="J750" s="732"/>
      <c r="K750" s="746"/>
      <c r="L750" s="732">
        <v>1</v>
      </c>
      <c r="M750" s="733">
        <v>0</v>
      </c>
    </row>
    <row r="751" spans="1:13" ht="14.4" customHeight="1" x14ac:dyDescent="0.3">
      <c r="A751" s="727" t="s">
        <v>2710</v>
      </c>
      <c r="B751" s="728" t="s">
        <v>2299</v>
      </c>
      <c r="C751" s="728" t="s">
        <v>2880</v>
      </c>
      <c r="D751" s="728" t="s">
        <v>1102</v>
      </c>
      <c r="E751" s="728" t="s">
        <v>2881</v>
      </c>
      <c r="F751" s="732">
        <v>2</v>
      </c>
      <c r="G751" s="732">
        <v>0</v>
      </c>
      <c r="H751" s="746"/>
      <c r="I751" s="732"/>
      <c r="J751" s="732"/>
      <c r="K751" s="746"/>
      <c r="L751" s="732">
        <v>2</v>
      </c>
      <c r="M751" s="733">
        <v>0</v>
      </c>
    </row>
    <row r="752" spans="1:13" ht="14.4" customHeight="1" x14ac:dyDescent="0.3">
      <c r="A752" s="727" t="s">
        <v>2710</v>
      </c>
      <c r="B752" s="728" t="s">
        <v>2299</v>
      </c>
      <c r="C752" s="728" t="s">
        <v>3259</v>
      </c>
      <c r="D752" s="728" t="s">
        <v>1100</v>
      </c>
      <c r="E752" s="728" t="s">
        <v>2303</v>
      </c>
      <c r="F752" s="732">
        <v>7</v>
      </c>
      <c r="G752" s="732">
        <v>253.89000000000001</v>
      </c>
      <c r="H752" s="746">
        <v>1</v>
      </c>
      <c r="I752" s="732"/>
      <c r="J752" s="732"/>
      <c r="K752" s="746">
        <v>0</v>
      </c>
      <c r="L752" s="732">
        <v>7</v>
      </c>
      <c r="M752" s="733">
        <v>253.89000000000001</v>
      </c>
    </row>
    <row r="753" spans="1:13" ht="14.4" customHeight="1" x14ac:dyDescent="0.3">
      <c r="A753" s="727" t="s">
        <v>2710</v>
      </c>
      <c r="B753" s="728" t="s">
        <v>2299</v>
      </c>
      <c r="C753" s="728" t="s">
        <v>2738</v>
      </c>
      <c r="D753" s="728" t="s">
        <v>1102</v>
      </c>
      <c r="E753" s="728" t="s">
        <v>2739</v>
      </c>
      <c r="F753" s="732">
        <v>11</v>
      </c>
      <c r="G753" s="732">
        <v>1339.25</v>
      </c>
      <c r="H753" s="746">
        <v>1</v>
      </c>
      <c r="I753" s="732"/>
      <c r="J753" s="732"/>
      <c r="K753" s="746">
        <v>0</v>
      </c>
      <c r="L753" s="732">
        <v>11</v>
      </c>
      <c r="M753" s="733">
        <v>1339.25</v>
      </c>
    </row>
    <row r="754" spans="1:13" ht="14.4" customHeight="1" x14ac:dyDescent="0.3">
      <c r="A754" s="727" t="s">
        <v>2710</v>
      </c>
      <c r="B754" s="728" t="s">
        <v>2299</v>
      </c>
      <c r="C754" s="728" t="s">
        <v>3440</v>
      </c>
      <c r="D754" s="728" t="s">
        <v>1100</v>
      </c>
      <c r="E754" s="728" t="s">
        <v>2303</v>
      </c>
      <c r="F754" s="732">
        <v>2</v>
      </c>
      <c r="G754" s="732">
        <v>72.540000000000006</v>
      </c>
      <c r="H754" s="746">
        <v>1</v>
      </c>
      <c r="I754" s="732"/>
      <c r="J754" s="732"/>
      <c r="K754" s="746">
        <v>0</v>
      </c>
      <c r="L754" s="732">
        <v>2</v>
      </c>
      <c r="M754" s="733">
        <v>72.540000000000006</v>
      </c>
    </row>
    <row r="755" spans="1:13" ht="14.4" customHeight="1" x14ac:dyDescent="0.3">
      <c r="A755" s="727" t="s">
        <v>2710</v>
      </c>
      <c r="B755" s="728" t="s">
        <v>2325</v>
      </c>
      <c r="C755" s="728" t="s">
        <v>2326</v>
      </c>
      <c r="D755" s="728" t="s">
        <v>2327</v>
      </c>
      <c r="E755" s="728" t="s">
        <v>2328</v>
      </c>
      <c r="F755" s="732"/>
      <c r="G755" s="732"/>
      <c r="H755" s="746"/>
      <c r="I755" s="732">
        <v>41</v>
      </c>
      <c r="J755" s="732">
        <v>0</v>
      </c>
      <c r="K755" s="746"/>
      <c r="L755" s="732">
        <v>41</v>
      </c>
      <c r="M755" s="733">
        <v>0</v>
      </c>
    </row>
    <row r="756" spans="1:13" ht="14.4" customHeight="1" x14ac:dyDescent="0.3">
      <c r="A756" s="727" t="s">
        <v>2710</v>
      </c>
      <c r="B756" s="728" t="s">
        <v>5118</v>
      </c>
      <c r="C756" s="728" t="s">
        <v>3369</v>
      </c>
      <c r="D756" s="728" t="s">
        <v>1059</v>
      </c>
      <c r="E756" s="728" t="s">
        <v>3370</v>
      </c>
      <c r="F756" s="732">
        <v>3</v>
      </c>
      <c r="G756" s="732">
        <v>3587.25</v>
      </c>
      <c r="H756" s="746">
        <v>1</v>
      </c>
      <c r="I756" s="732"/>
      <c r="J756" s="732"/>
      <c r="K756" s="746">
        <v>0</v>
      </c>
      <c r="L756" s="732">
        <v>3</v>
      </c>
      <c r="M756" s="733">
        <v>3587.25</v>
      </c>
    </row>
    <row r="757" spans="1:13" ht="14.4" customHeight="1" x14ac:dyDescent="0.3">
      <c r="A757" s="727" t="s">
        <v>2710</v>
      </c>
      <c r="B757" s="728" t="s">
        <v>5118</v>
      </c>
      <c r="C757" s="728" t="s">
        <v>4419</v>
      </c>
      <c r="D757" s="728" t="s">
        <v>1059</v>
      </c>
      <c r="E757" s="728" t="s">
        <v>4420</v>
      </c>
      <c r="F757" s="732">
        <v>1</v>
      </c>
      <c r="G757" s="732">
        <v>0</v>
      </c>
      <c r="H757" s="746"/>
      <c r="I757" s="732"/>
      <c r="J757" s="732"/>
      <c r="K757" s="746"/>
      <c r="L757" s="732">
        <v>1</v>
      </c>
      <c r="M757" s="733">
        <v>0</v>
      </c>
    </row>
    <row r="758" spans="1:13" ht="14.4" customHeight="1" x14ac:dyDescent="0.3">
      <c r="A758" s="727" t="s">
        <v>2710</v>
      </c>
      <c r="B758" s="728" t="s">
        <v>2349</v>
      </c>
      <c r="C758" s="728" t="s">
        <v>2350</v>
      </c>
      <c r="D758" s="728" t="s">
        <v>1307</v>
      </c>
      <c r="E758" s="728" t="s">
        <v>2351</v>
      </c>
      <c r="F758" s="732">
        <v>3</v>
      </c>
      <c r="G758" s="732">
        <v>14.100000000000001</v>
      </c>
      <c r="H758" s="746">
        <v>0.75</v>
      </c>
      <c r="I758" s="732">
        <v>1</v>
      </c>
      <c r="J758" s="732">
        <v>4.7</v>
      </c>
      <c r="K758" s="746">
        <v>0.25</v>
      </c>
      <c r="L758" s="732">
        <v>4</v>
      </c>
      <c r="M758" s="733">
        <v>18.8</v>
      </c>
    </row>
    <row r="759" spans="1:13" ht="14.4" customHeight="1" x14ac:dyDescent="0.3">
      <c r="A759" s="727" t="s">
        <v>2710</v>
      </c>
      <c r="B759" s="728" t="s">
        <v>2349</v>
      </c>
      <c r="C759" s="728" t="s">
        <v>4249</v>
      </c>
      <c r="D759" s="728" t="s">
        <v>1307</v>
      </c>
      <c r="E759" s="728" t="s">
        <v>4250</v>
      </c>
      <c r="F759" s="732">
        <v>2</v>
      </c>
      <c r="G759" s="732">
        <v>0</v>
      </c>
      <c r="H759" s="746"/>
      <c r="I759" s="732"/>
      <c r="J759" s="732"/>
      <c r="K759" s="746"/>
      <c r="L759" s="732">
        <v>2</v>
      </c>
      <c r="M759" s="733">
        <v>0</v>
      </c>
    </row>
    <row r="760" spans="1:13" ht="14.4" customHeight="1" x14ac:dyDescent="0.3">
      <c r="A760" s="727" t="s">
        <v>2710</v>
      </c>
      <c r="B760" s="728" t="s">
        <v>2356</v>
      </c>
      <c r="C760" s="728" t="s">
        <v>2357</v>
      </c>
      <c r="D760" s="728" t="s">
        <v>1325</v>
      </c>
      <c r="E760" s="728" t="s">
        <v>2358</v>
      </c>
      <c r="F760" s="732"/>
      <c r="G760" s="732"/>
      <c r="H760" s="746"/>
      <c r="I760" s="732">
        <v>1</v>
      </c>
      <c r="J760" s="732">
        <v>0</v>
      </c>
      <c r="K760" s="746"/>
      <c r="L760" s="732">
        <v>1</v>
      </c>
      <c r="M760" s="733">
        <v>0</v>
      </c>
    </row>
    <row r="761" spans="1:13" ht="14.4" customHeight="1" x14ac:dyDescent="0.3">
      <c r="A761" s="727" t="s">
        <v>2710</v>
      </c>
      <c r="B761" s="728" t="s">
        <v>2356</v>
      </c>
      <c r="C761" s="728" t="s">
        <v>4479</v>
      </c>
      <c r="D761" s="728" t="s">
        <v>4480</v>
      </c>
      <c r="E761" s="728" t="s">
        <v>2360</v>
      </c>
      <c r="F761" s="732">
        <v>1</v>
      </c>
      <c r="G761" s="732">
        <v>0</v>
      </c>
      <c r="H761" s="746"/>
      <c r="I761" s="732"/>
      <c r="J761" s="732"/>
      <c r="K761" s="746"/>
      <c r="L761" s="732">
        <v>1</v>
      </c>
      <c r="M761" s="733">
        <v>0</v>
      </c>
    </row>
    <row r="762" spans="1:13" ht="14.4" customHeight="1" x14ac:dyDescent="0.3">
      <c r="A762" s="727" t="s">
        <v>2710</v>
      </c>
      <c r="B762" s="728" t="s">
        <v>2356</v>
      </c>
      <c r="C762" s="728" t="s">
        <v>2359</v>
      </c>
      <c r="D762" s="728" t="s">
        <v>1325</v>
      </c>
      <c r="E762" s="728" t="s">
        <v>2360</v>
      </c>
      <c r="F762" s="732"/>
      <c r="G762" s="732"/>
      <c r="H762" s="746"/>
      <c r="I762" s="732">
        <v>2</v>
      </c>
      <c r="J762" s="732">
        <v>0</v>
      </c>
      <c r="K762" s="746"/>
      <c r="L762" s="732">
        <v>2</v>
      </c>
      <c r="M762" s="733">
        <v>0</v>
      </c>
    </row>
    <row r="763" spans="1:13" ht="14.4" customHeight="1" x14ac:dyDescent="0.3">
      <c r="A763" s="727" t="s">
        <v>2710</v>
      </c>
      <c r="B763" s="728" t="s">
        <v>2356</v>
      </c>
      <c r="C763" s="728" t="s">
        <v>2363</v>
      </c>
      <c r="D763" s="728" t="s">
        <v>2362</v>
      </c>
      <c r="E763" s="728" t="s">
        <v>2364</v>
      </c>
      <c r="F763" s="732">
        <v>1</v>
      </c>
      <c r="G763" s="732">
        <v>0</v>
      </c>
      <c r="H763" s="746"/>
      <c r="I763" s="732"/>
      <c r="J763" s="732"/>
      <c r="K763" s="746"/>
      <c r="L763" s="732">
        <v>1</v>
      </c>
      <c r="M763" s="733">
        <v>0</v>
      </c>
    </row>
    <row r="764" spans="1:13" ht="14.4" customHeight="1" x14ac:dyDescent="0.3">
      <c r="A764" s="727" t="s">
        <v>2710</v>
      </c>
      <c r="B764" s="728" t="s">
        <v>2356</v>
      </c>
      <c r="C764" s="728" t="s">
        <v>4482</v>
      </c>
      <c r="D764" s="728" t="s">
        <v>3414</v>
      </c>
      <c r="E764" s="728" t="s">
        <v>2358</v>
      </c>
      <c r="F764" s="732">
        <v>2</v>
      </c>
      <c r="G764" s="732">
        <v>0</v>
      </c>
      <c r="H764" s="746"/>
      <c r="I764" s="732"/>
      <c r="J764" s="732"/>
      <c r="K764" s="746"/>
      <c r="L764" s="732">
        <v>2</v>
      </c>
      <c r="M764" s="733">
        <v>0</v>
      </c>
    </row>
    <row r="765" spans="1:13" ht="14.4" customHeight="1" x14ac:dyDescent="0.3">
      <c r="A765" s="727" t="s">
        <v>2710</v>
      </c>
      <c r="B765" s="728" t="s">
        <v>2365</v>
      </c>
      <c r="C765" s="728" t="s">
        <v>2801</v>
      </c>
      <c r="D765" s="728" t="s">
        <v>761</v>
      </c>
      <c r="E765" s="728" t="s">
        <v>2547</v>
      </c>
      <c r="F765" s="732"/>
      <c r="G765" s="732"/>
      <c r="H765" s="746">
        <v>0</v>
      </c>
      <c r="I765" s="732">
        <v>10</v>
      </c>
      <c r="J765" s="732">
        <v>1703.1999999999998</v>
      </c>
      <c r="K765" s="746">
        <v>1</v>
      </c>
      <c r="L765" s="732">
        <v>10</v>
      </c>
      <c r="M765" s="733">
        <v>1703.1999999999998</v>
      </c>
    </row>
    <row r="766" spans="1:13" ht="14.4" customHeight="1" x14ac:dyDescent="0.3">
      <c r="A766" s="727" t="s">
        <v>2710</v>
      </c>
      <c r="B766" s="728" t="s">
        <v>2365</v>
      </c>
      <c r="C766" s="728" t="s">
        <v>2366</v>
      </c>
      <c r="D766" s="728" t="s">
        <v>759</v>
      </c>
      <c r="E766" s="728" t="s">
        <v>2187</v>
      </c>
      <c r="F766" s="732"/>
      <c r="G766" s="732"/>
      <c r="H766" s="746">
        <v>0</v>
      </c>
      <c r="I766" s="732">
        <v>8</v>
      </c>
      <c r="J766" s="732">
        <v>340.56000000000006</v>
      </c>
      <c r="K766" s="746">
        <v>1</v>
      </c>
      <c r="L766" s="732">
        <v>8</v>
      </c>
      <c r="M766" s="733">
        <v>340.56000000000006</v>
      </c>
    </row>
    <row r="767" spans="1:13" ht="14.4" customHeight="1" x14ac:dyDescent="0.3">
      <c r="A767" s="727" t="s">
        <v>2710</v>
      </c>
      <c r="B767" s="728" t="s">
        <v>2365</v>
      </c>
      <c r="C767" s="728" t="s">
        <v>2546</v>
      </c>
      <c r="D767" s="728" t="s">
        <v>761</v>
      </c>
      <c r="E767" s="728" t="s">
        <v>2547</v>
      </c>
      <c r="F767" s="732"/>
      <c r="G767" s="732"/>
      <c r="H767" s="746">
        <v>0</v>
      </c>
      <c r="I767" s="732">
        <v>8</v>
      </c>
      <c r="J767" s="732">
        <v>1362.56</v>
      </c>
      <c r="K767" s="746">
        <v>1</v>
      </c>
      <c r="L767" s="732">
        <v>8</v>
      </c>
      <c r="M767" s="733">
        <v>1362.56</v>
      </c>
    </row>
    <row r="768" spans="1:13" ht="14.4" customHeight="1" x14ac:dyDescent="0.3">
      <c r="A768" s="727" t="s">
        <v>2710</v>
      </c>
      <c r="B768" s="728" t="s">
        <v>2370</v>
      </c>
      <c r="C768" s="728" t="s">
        <v>2374</v>
      </c>
      <c r="D768" s="728" t="s">
        <v>2375</v>
      </c>
      <c r="E768" s="728" t="s">
        <v>2376</v>
      </c>
      <c r="F768" s="732"/>
      <c r="G768" s="732"/>
      <c r="H768" s="746">
        <v>0</v>
      </c>
      <c r="I768" s="732">
        <v>2</v>
      </c>
      <c r="J768" s="732">
        <v>245.92</v>
      </c>
      <c r="K768" s="746">
        <v>1</v>
      </c>
      <c r="L768" s="732">
        <v>2</v>
      </c>
      <c r="M768" s="733">
        <v>245.92</v>
      </c>
    </row>
    <row r="769" spans="1:13" ht="14.4" customHeight="1" x14ac:dyDescent="0.3">
      <c r="A769" s="727" t="s">
        <v>2710</v>
      </c>
      <c r="B769" s="728" t="s">
        <v>5121</v>
      </c>
      <c r="C769" s="728" t="s">
        <v>4298</v>
      </c>
      <c r="D769" s="728" t="s">
        <v>4299</v>
      </c>
      <c r="E769" s="728" t="s">
        <v>2404</v>
      </c>
      <c r="F769" s="732">
        <v>1</v>
      </c>
      <c r="G769" s="732">
        <v>0</v>
      </c>
      <c r="H769" s="746"/>
      <c r="I769" s="732"/>
      <c r="J769" s="732"/>
      <c r="K769" s="746"/>
      <c r="L769" s="732">
        <v>1</v>
      </c>
      <c r="M769" s="733">
        <v>0</v>
      </c>
    </row>
    <row r="770" spans="1:13" ht="14.4" customHeight="1" x14ac:dyDescent="0.3">
      <c r="A770" s="727" t="s">
        <v>2710</v>
      </c>
      <c r="B770" s="728" t="s">
        <v>5121</v>
      </c>
      <c r="C770" s="728" t="s">
        <v>4178</v>
      </c>
      <c r="D770" s="728" t="s">
        <v>3675</v>
      </c>
      <c r="E770" s="728" t="s">
        <v>4179</v>
      </c>
      <c r="F770" s="732">
        <v>2</v>
      </c>
      <c r="G770" s="732">
        <v>158.96</v>
      </c>
      <c r="H770" s="746">
        <v>1</v>
      </c>
      <c r="I770" s="732"/>
      <c r="J770" s="732"/>
      <c r="K770" s="746">
        <v>0</v>
      </c>
      <c r="L770" s="732">
        <v>2</v>
      </c>
      <c r="M770" s="733">
        <v>158.96</v>
      </c>
    </row>
    <row r="771" spans="1:13" ht="14.4" customHeight="1" x14ac:dyDescent="0.3">
      <c r="A771" s="727" t="s">
        <v>2710</v>
      </c>
      <c r="B771" s="728" t="s">
        <v>5132</v>
      </c>
      <c r="C771" s="728" t="s">
        <v>4240</v>
      </c>
      <c r="D771" s="728" t="s">
        <v>4241</v>
      </c>
      <c r="E771" s="728" t="s">
        <v>4129</v>
      </c>
      <c r="F771" s="732"/>
      <c r="G771" s="732"/>
      <c r="H771" s="746"/>
      <c r="I771" s="732">
        <v>1</v>
      </c>
      <c r="J771" s="732">
        <v>0</v>
      </c>
      <c r="K771" s="746"/>
      <c r="L771" s="732">
        <v>1</v>
      </c>
      <c r="M771" s="733">
        <v>0</v>
      </c>
    </row>
    <row r="772" spans="1:13" ht="14.4" customHeight="1" x14ac:dyDescent="0.3">
      <c r="A772" s="727" t="s">
        <v>2710</v>
      </c>
      <c r="B772" s="728" t="s">
        <v>5136</v>
      </c>
      <c r="C772" s="728" t="s">
        <v>4488</v>
      </c>
      <c r="D772" s="728" t="s">
        <v>4489</v>
      </c>
      <c r="E772" s="728" t="s">
        <v>5137</v>
      </c>
      <c r="F772" s="732">
        <v>1</v>
      </c>
      <c r="G772" s="732">
        <v>0</v>
      </c>
      <c r="H772" s="746"/>
      <c r="I772" s="732"/>
      <c r="J772" s="732"/>
      <c r="K772" s="746"/>
      <c r="L772" s="732">
        <v>1</v>
      </c>
      <c r="M772" s="733">
        <v>0</v>
      </c>
    </row>
    <row r="773" spans="1:13" ht="14.4" customHeight="1" x14ac:dyDescent="0.3">
      <c r="A773" s="727" t="s">
        <v>2710</v>
      </c>
      <c r="B773" s="728" t="s">
        <v>2402</v>
      </c>
      <c r="C773" s="728" t="s">
        <v>2403</v>
      </c>
      <c r="D773" s="728" t="s">
        <v>1315</v>
      </c>
      <c r="E773" s="728" t="s">
        <v>2404</v>
      </c>
      <c r="F773" s="732"/>
      <c r="G773" s="732"/>
      <c r="H773" s="746">
        <v>0</v>
      </c>
      <c r="I773" s="732">
        <v>2</v>
      </c>
      <c r="J773" s="732">
        <v>276.62</v>
      </c>
      <c r="K773" s="746">
        <v>1</v>
      </c>
      <c r="L773" s="732">
        <v>2</v>
      </c>
      <c r="M773" s="733">
        <v>276.62</v>
      </c>
    </row>
    <row r="774" spans="1:13" ht="14.4" customHeight="1" x14ac:dyDescent="0.3">
      <c r="A774" s="727" t="s">
        <v>2710</v>
      </c>
      <c r="B774" s="728" t="s">
        <v>2402</v>
      </c>
      <c r="C774" s="728" t="s">
        <v>2405</v>
      </c>
      <c r="D774" s="728" t="s">
        <v>1315</v>
      </c>
      <c r="E774" s="728" t="s">
        <v>2187</v>
      </c>
      <c r="F774" s="732"/>
      <c r="G774" s="732"/>
      <c r="H774" s="746">
        <v>0</v>
      </c>
      <c r="I774" s="732">
        <v>2</v>
      </c>
      <c r="J774" s="732">
        <v>138.32</v>
      </c>
      <c r="K774" s="746">
        <v>1</v>
      </c>
      <c r="L774" s="732">
        <v>2</v>
      </c>
      <c r="M774" s="733">
        <v>138.32</v>
      </c>
    </row>
    <row r="775" spans="1:13" ht="14.4" customHeight="1" x14ac:dyDescent="0.3">
      <c r="A775" s="727" t="s">
        <v>2710</v>
      </c>
      <c r="B775" s="728" t="s">
        <v>2402</v>
      </c>
      <c r="C775" s="728" t="s">
        <v>2462</v>
      </c>
      <c r="D775" s="728" t="s">
        <v>1315</v>
      </c>
      <c r="E775" s="728" t="s">
        <v>2463</v>
      </c>
      <c r="F775" s="732"/>
      <c r="G775" s="732"/>
      <c r="H775" s="746">
        <v>0</v>
      </c>
      <c r="I775" s="732">
        <v>2</v>
      </c>
      <c r="J775" s="732">
        <v>414.9</v>
      </c>
      <c r="K775" s="746">
        <v>1</v>
      </c>
      <c r="L775" s="732">
        <v>2</v>
      </c>
      <c r="M775" s="733">
        <v>414.9</v>
      </c>
    </row>
    <row r="776" spans="1:13" ht="14.4" customHeight="1" x14ac:dyDescent="0.3">
      <c r="A776" s="727" t="s">
        <v>2710</v>
      </c>
      <c r="B776" s="728" t="s">
        <v>2406</v>
      </c>
      <c r="C776" s="728" t="s">
        <v>2407</v>
      </c>
      <c r="D776" s="728" t="s">
        <v>887</v>
      </c>
      <c r="E776" s="728" t="s">
        <v>2408</v>
      </c>
      <c r="F776" s="732"/>
      <c r="G776" s="732"/>
      <c r="H776" s="746">
        <v>0</v>
      </c>
      <c r="I776" s="732">
        <v>1</v>
      </c>
      <c r="J776" s="732">
        <v>69.16</v>
      </c>
      <c r="K776" s="746">
        <v>1</v>
      </c>
      <c r="L776" s="732">
        <v>1</v>
      </c>
      <c r="M776" s="733">
        <v>69.16</v>
      </c>
    </row>
    <row r="777" spans="1:13" ht="14.4" customHeight="1" x14ac:dyDescent="0.3">
      <c r="A777" s="727" t="s">
        <v>2710</v>
      </c>
      <c r="B777" s="728" t="s">
        <v>5138</v>
      </c>
      <c r="C777" s="728" t="s">
        <v>4338</v>
      </c>
      <c r="D777" s="728" t="s">
        <v>4339</v>
      </c>
      <c r="E777" s="728" t="s">
        <v>4340</v>
      </c>
      <c r="F777" s="732"/>
      <c r="G777" s="732"/>
      <c r="H777" s="746">
        <v>0</v>
      </c>
      <c r="I777" s="732">
        <v>2</v>
      </c>
      <c r="J777" s="732">
        <v>136.38</v>
      </c>
      <c r="K777" s="746">
        <v>1</v>
      </c>
      <c r="L777" s="732">
        <v>2</v>
      </c>
      <c r="M777" s="733">
        <v>136.38</v>
      </c>
    </row>
    <row r="778" spans="1:13" ht="14.4" customHeight="1" x14ac:dyDescent="0.3">
      <c r="A778" s="727" t="s">
        <v>2710</v>
      </c>
      <c r="B778" s="728" t="s">
        <v>5122</v>
      </c>
      <c r="C778" s="728" t="s">
        <v>4281</v>
      </c>
      <c r="D778" s="728" t="s">
        <v>4171</v>
      </c>
      <c r="E778" s="728" t="s">
        <v>2165</v>
      </c>
      <c r="F778" s="732"/>
      <c r="G778" s="732"/>
      <c r="H778" s="746">
        <v>0</v>
      </c>
      <c r="I778" s="732">
        <v>2</v>
      </c>
      <c r="J778" s="732">
        <v>414.9</v>
      </c>
      <c r="K778" s="746">
        <v>1</v>
      </c>
      <c r="L778" s="732">
        <v>2</v>
      </c>
      <c r="M778" s="733">
        <v>414.9</v>
      </c>
    </row>
    <row r="779" spans="1:13" ht="14.4" customHeight="1" x14ac:dyDescent="0.3">
      <c r="A779" s="727" t="s">
        <v>2710</v>
      </c>
      <c r="B779" s="728" t="s">
        <v>2412</v>
      </c>
      <c r="C779" s="728" t="s">
        <v>3552</v>
      </c>
      <c r="D779" s="728" t="s">
        <v>3553</v>
      </c>
      <c r="E779" s="728" t="s">
        <v>3554</v>
      </c>
      <c r="F779" s="732"/>
      <c r="G779" s="732"/>
      <c r="H779" s="746">
        <v>0</v>
      </c>
      <c r="I779" s="732">
        <v>10</v>
      </c>
      <c r="J779" s="732">
        <v>1942.6</v>
      </c>
      <c r="K779" s="746">
        <v>1</v>
      </c>
      <c r="L779" s="732">
        <v>10</v>
      </c>
      <c r="M779" s="733">
        <v>1942.6</v>
      </c>
    </row>
    <row r="780" spans="1:13" ht="14.4" customHeight="1" x14ac:dyDescent="0.3">
      <c r="A780" s="727" t="s">
        <v>2710</v>
      </c>
      <c r="B780" s="728" t="s">
        <v>2412</v>
      </c>
      <c r="C780" s="728" t="s">
        <v>2422</v>
      </c>
      <c r="D780" s="728" t="s">
        <v>1362</v>
      </c>
      <c r="E780" s="728" t="s">
        <v>2421</v>
      </c>
      <c r="F780" s="732"/>
      <c r="G780" s="732"/>
      <c r="H780" s="746">
        <v>0</v>
      </c>
      <c r="I780" s="732">
        <v>3</v>
      </c>
      <c r="J780" s="732">
        <v>254.67000000000002</v>
      </c>
      <c r="K780" s="746">
        <v>1</v>
      </c>
      <c r="L780" s="732">
        <v>3</v>
      </c>
      <c r="M780" s="733">
        <v>254.67000000000002</v>
      </c>
    </row>
    <row r="781" spans="1:13" ht="14.4" customHeight="1" x14ac:dyDescent="0.3">
      <c r="A781" s="727" t="s">
        <v>2710</v>
      </c>
      <c r="B781" s="728" t="s">
        <v>2412</v>
      </c>
      <c r="C781" s="728" t="s">
        <v>3555</v>
      </c>
      <c r="D781" s="728" t="s">
        <v>3556</v>
      </c>
      <c r="E781" s="728" t="s">
        <v>3554</v>
      </c>
      <c r="F781" s="732"/>
      <c r="G781" s="732"/>
      <c r="H781" s="746">
        <v>0</v>
      </c>
      <c r="I781" s="732">
        <v>5</v>
      </c>
      <c r="J781" s="732">
        <v>971.3</v>
      </c>
      <c r="K781" s="746">
        <v>1</v>
      </c>
      <c r="L781" s="732">
        <v>5</v>
      </c>
      <c r="M781" s="733">
        <v>971.3</v>
      </c>
    </row>
    <row r="782" spans="1:13" ht="14.4" customHeight="1" x14ac:dyDescent="0.3">
      <c r="A782" s="727" t="s">
        <v>2710</v>
      </c>
      <c r="B782" s="728" t="s">
        <v>2412</v>
      </c>
      <c r="C782" s="728" t="s">
        <v>2436</v>
      </c>
      <c r="D782" s="728" t="s">
        <v>1363</v>
      </c>
      <c r="E782" s="728" t="s">
        <v>1348</v>
      </c>
      <c r="F782" s="732"/>
      <c r="G782" s="732"/>
      <c r="H782" s="746">
        <v>0</v>
      </c>
      <c r="I782" s="732">
        <v>4</v>
      </c>
      <c r="J782" s="732">
        <v>955.56</v>
      </c>
      <c r="K782" s="746">
        <v>1</v>
      </c>
      <c r="L782" s="732">
        <v>4</v>
      </c>
      <c r="M782" s="733">
        <v>955.56</v>
      </c>
    </row>
    <row r="783" spans="1:13" ht="14.4" customHeight="1" x14ac:dyDescent="0.3">
      <c r="A783" s="727" t="s">
        <v>2710</v>
      </c>
      <c r="B783" s="728" t="s">
        <v>2412</v>
      </c>
      <c r="C783" s="728" t="s">
        <v>2435</v>
      </c>
      <c r="D783" s="728" t="s">
        <v>1364</v>
      </c>
      <c r="E783" s="728" t="s">
        <v>1348</v>
      </c>
      <c r="F783" s="732"/>
      <c r="G783" s="732"/>
      <c r="H783" s="746">
        <v>0</v>
      </c>
      <c r="I783" s="732">
        <v>5</v>
      </c>
      <c r="J783" s="732">
        <v>1194.4499999999998</v>
      </c>
      <c r="K783" s="746">
        <v>1</v>
      </c>
      <c r="L783" s="732">
        <v>5</v>
      </c>
      <c r="M783" s="733">
        <v>1194.4499999999998</v>
      </c>
    </row>
    <row r="784" spans="1:13" ht="14.4" customHeight="1" x14ac:dyDescent="0.3">
      <c r="A784" s="727" t="s">
        <v>2710</v>
      </c>
      <c r="B784" s="728" t="s">
        <v>2412</v>
      </c>
      <c r="C784" s="728" t="s">
        <v>4407</v>
      </c>
      <c r="D784" s="728" t="s">
        <v>4408</v>
      </c>
      <c r="E784" s="728" t="s">
        <v>1348</v>
      </c>
      <c r="F784" s="732"/>
      <c r="G784" s="732"/>
      <c r="H784" s="746">
        <v>0</v>
      </c>
      <c r="I784" s="732">
        <v>6</v>
      </c>
      <c r="J784" s="732">
        <v>794.04</v>
      </c>
      <c r="K784" s="746">
        <v>1</v>
      </c>
      <c r="L784" s="732">
        <v>6</v>
      </c>
      <c r="M784" s="733">
        <v>794.04</v>
      </c>
    </row>
    <row r="785" spans="1:13" ht="14.4" customHeight="1" x14ac:dyDescent="0.3">
      <c r="A785" s="727" t="s">
        <v>2710</v>
      </c>
      <c r="B785" s="728" t="s">
        <v>2412</v>
      </c>
      <c r="C785" s="728" t="s">
        <v>4405</v>
      </c>
      <c r="D785" s="728" t="s">
        <v>4406</v>
      </c>
      <c r="E785" s="728" t="s">
        <v>1348</v>
      </c>
      <c r="F785" s="732"/>
      <c r="G785" s="732"/>
      <c r="H785" s="746">
        <v>0</v>
      </c>
      <c r="I785" s="732">
        <v>10</v>
      </c>
      <c r="J785" s="732">
        <v>1323.4</v>
      </c>
      <c r="K785" s="746">
        <v>1</v>
      </c>
      <c r="L785" s="732">
        <v>10</v>
      </c>
      <c r="M785" s="733">
        <v>1323.4</v>
      </c>
    </row>
    <row r="786" spans="1:13" ht="14.4" customHeight="1" x14ac:dyDescent="0.3">
      <c r="A786" s="727" t="s">
        <v>2710</v>
      </c>
      <c r="B786" s="728" t="s">
        <v>2412</v>
      </c>
      <c r="C786" s="728" t="s">
        <v>4409</v>
      </c>
      <c r="D786" s="728" t="s">
        <v>4410</v>
      </c>
      <c r="E786" s="728" t="s">
        <v>1348</v>
      </c>
      <c r="F786" s="732"/>
      <c r="G786" s="732"/>
      <c r="H786" s="746">
        <v>0</v>
      </c>
      <c r="I786" s="732">
        <v>8</v>
      </c>
      <c r="J786" s="732">
        <v>1058.72</v>
      </c>
      <c r="K786" s="746">
        <v>1</v>
      </c>
      <c r="L786" s="732">
        <v>8</v>
      </c>
      <c r="M786" s="733">
        <v>1058.72</v>
      </c>
    </row>
    <row r="787" spans="1:13" ht="14.4" customHeight="1" x14ac:dyDescent="0.3">
      <c r="A787" s="727" t="s">
        <v>2710</v>
      </c>
      <c r="B787" s="728" t="s">
        <v>2412</v>
      </c>
      <c r="C787" s="728" t="s">
        <v>4411</v>
      </c>
      <c r="D787" s="728" t="s">
        <v>4412</v>
      </c>
      <c r="E787" s="728" t="s">
        <v>1348</v>
      </c>
      <c r="F787" s="732">
        <v>6</v>
      </c>
      <c r="G787" s="732">
        <v>1433.34</v>
      </c>
      <c r="H787" s="746">
        <v>1</v>
      </c>
      <c r="I787" s="732"/>
      <c r="J787" s="732"/>
      <c r="K787" s="746">
        <v>0</v>
      </c>
      <c r="L787" s="732">
        <v>6</v>
      </c>
      <c r="M787" s="733">
        <v>1433.34</v>
      </c>
    </row>
    <row r="788" spans="1:13" ht="14.4" customHeight="1" x14ac:dyDescent="0.3">
      <c r="A788" s="727" t="s">
        <v>2710</v>
      </c>
      <c r="B788" s="728" t="s">
        <v>2412</v>
      </c>
      <c r="C788" s="728" t="s">
        <v>4413</v>
      </c>
      <c r="D788" s="728" t="s">
        <v>4414</v>
      </c>
      <c r="E788" s="728" t="s">
        <v>1348</v>
      </c>
      <c r="F788" s="732">
        <v>2</v>
      </c>
      <c r="G788" s="732">
        <v>671.54</v>
      </c>
      <c r="H788" s="746">
        <v>1</v>
      </c>
      <c r="I788" s="732"/>
      <c r="J788" s="732"/>
      <c r="K788" s="746">
        <v>0</v>
      </c>
      <c r="L788" s="732">
        <v>2</v>
      </c>
      <c r="M788" s="733">
        <v>671.54</v>
      </c>
    </row>
    <row r="789" spans="1:13" ht="14.4" customHeight="1" x14ac:dyDescent="0.3">
      <c r="A789" s="727" t="s">
        <v>2710</v>
      </c>
      <c r="B789" s="728" t="s">
        <v>2412</v>
      </c>
      <c r="C789" s="728" t="s">
        <v>4415</v>
      </c>
      <c r="D789" s="728" t="s">
        <v>4416</v>
      </c>
      <c r="E789" s="728" t="s">
        <v>1345</v>
      </c>
      <c r="F789" s="732"/>
      <c r="G789" s="732"/>
      <c r="H789" s="746">
        <v>0</v>
      </c>
      <c r="I789" s="732">
        <v>10</v>
      </c>
      <c r="J789" s="732">
        <v>330.90000000000003</v>
      </c>
      <c r="K789" s="746">
        <v>1</v>
      </c>
      <c r="L789" s="732">
        <v>10</v>
      </c>
      <c r="M789" s="733">
        <v>330.90000000000003</v>
      </c>
    </row>
    <row r="790" spans="1:13" ht="14.4" customHeight="1" x14ac:dyDescent="0.3">
      <c r="A790" s="727" t="s">
        <v>2710</v>
      </c>
      <c r="B790" s="728" t="s">
        <v>2412</v>
      </c>
      <c r="C790" s="728" t="s">
        <v>4417</v>
      </c>
      <c r="D790" s="728" t="s">
        <v>4418</v>
      </c>
      <c r="E790" s="728" t="s">
        <v>1345</v>
      </c>
      <c r="F790" s="732"/>
      <c r="G790" s="732"/>
      <c r="H790" s="746">
        <v>0</v>
      </c>
      <c r="I790" s="732">
        <v>12</v>
      </c>
      <c r="J790" s="732">
        <v>397.08000000000004</v>
      </c>
      <c r="K790" s="746">
        <v>1</v>
      </c>
      <c r="L790" s="732">
        <v>12</v>
      </c>
      <c r="M790" s="733">
        <v>397.08000000000004</v>
      </c>
    </row>
    <row r="791" spans="1:13" ht="14.4" customHeight="1" x14ac:dyDescent="0.3">
      <c r="A791" s="727" t="s">
        <v>2710</v>
      </c>
      <c r="B791" s="728" t="s">
        <v>5124</v>
      </c>
      <c r="C791" s="728" t="s">
        <v>4483</v>
      </c>
      <c r="D791" s="728" t="s">
        <v>3657</v>
      </c>
      <c r="E791" s="728" t="s">
        <v>4484</v>
      </c>
      <c r="F791" s="732"/>
      <c r="G791" s="732"/>
      <c r="H791" s="746">
        <v>0</v>
      </c>
      <c r="I791" s="732">
        <v>2</v>
      </c>
      <c r="J791" s="732">
        <v>10572.24</v>
      </c>
      <c r="K791" s="746">
        <v>1</v>
      </c>
      <c r="L791" s="732">
        <v>2</v>
      </c>
      <c r="M791" s="733">
        <v>10572.24</v>
      </c>
    </row>
    <row r="792" spans="1:13" ht="14.4" customHeight="1" x14ac:dyDescent="0.3">
      <c r="A792" s="727" t="s">
        <v>2710</v>
      </c>
      <c r="B792" s="728" t="s">
        <v>5124</v>
      </c>
      <c r="C792" s="728" t="s">
        <v>4485</v>
      </c>
      <c r="D792" s="728" t="s">
        <v>3657</v>
      </c>
      <c r="E792" s="728" t="s">
        <v>4486</v>
      </c>
      <c r="F792" s="732"/>
      <c r="G792" s="732"/>
      <c r="H792" s="746">
        <v>0</v>
      </c>
      <c r="I792" s="732">
        <v>4</v>
      </c>
      <c r="J792" s="732">
        <v>10679</v>
      </c>
      <c r="K792" s="746">
        <v>1</v>
      </c>
      <c r="L792" s="732">
        <v>4</v>
      </c>
      <c r="M792" s="733">
        <v>10679</v>
      </c>
    </row>
    <row r="793" spans="1:13" ht="14.4" customHeight="1" x14ac:dyDescent="0.3">
      <c r="A793" s="727" t="s">
        <v>2710</v>
      </c>
      <c r="B793" s="728" t="s">
        <v>5139</v>
      </c>
      <c r="C793" s="728" t="s">
        <v>4492</v>
      </c>
      <c r="D793" s="728" t="s">
        <v>4493</v>
      </c>
      <c r="E793" s="728" t="s">
        <v>4494</v>
      </c>
      <c r="F793" s="732">
        <v>1</v>
      </c>
      <c r="G793" s="732">
        <v>659.87</v>
      </c>
      <c r="H793" s="746">
        <v>1</v>
      </c>
      <c r="I793" s="732"/>
      <c r="J793" s="732"/>
      <c r="K793" s="746">
        <v>0</v>
      </c>
      <c r="L793" s="732">
        <v>1</v>
      </c>
      <c r="M793" s="733">
        <v>659.87</v>
      </c>
    </row>
    <row r="794" spans="1:13" ht="14.4" customHeight="1" x14ac:dyDescent="0.3">
      <c r="A794" s="727" t="s">
        <v>2710</v>
      </c>
      <c r="B794" s="728" t="s">
        <v>5139</v>
      </c>
      <c r="C794" s="728" t="s">
        <v>4495</v>
      </c>
      <c r="D794" s="728" t="s">
        <v>4493</v>
      </c>
      <c r="E794" s="728" t="s">
        <v>4496</v>
      </c>
      <c r="F794" s="732">
        <v>1</v>
      </c>
      <c r="G794" s="732">
        <v>566.53</v>
      </c>
      <c r="H794" s="746">
        <v>1</v>
      </c>
      <c r="I794" s="732"/>
      <c r="J794" s="732"/>
      <c r="K794" s="746">
        <v>0</v>
      </c>
      <c r="L794" s="732">
        <v>1</v>
      </c>
      <c r="M794" s="733">
        <v>566.53</v>
      </c>
    </row>
    <row r="795" spans="1:13" ht="14.4" customHeight="1" x14ac:dyDescent="0.3">
      <c r="A795" s="727" t="s">
        <v>2710</v>
      </c>
      <c r="B795" s="728" t="s">
        <v>5129</v>
      </c>
      <c r="C795" s="728" t="s">
        <v>4108</v>
      </c>
      <c r="D795" s="728" t="s">
        <v>4109</v>
      </c>
      <c r="E795" s="728" t="s">
        <v>3708</v>
      </c>
      <c r="F795" s="732"/>
      <c r="G795" s="732"/>
      <c r="H795" s="746">
        <v>0</v>
      </c>
      <c r="I795" s="732">
        <v>2</v>
      </c>
      <c r="J795" s="732">
        <v>267.88</v>
      </c>
      <c r="K795" s="746">
        <v>1</v>
      </c>
      <c r="L795" s="732">
        <v>2</v>
      </c>
      <c r="M795" s="733">
        <v>267.88</v>
      </c>
    </row>
    <row r="796" spans="1:13" ht="14.4" customHeight="1" x14ac:dyDescent="0.3">
      <c r="A796" s="727" t="s">
        <v>2710</v>
      </c>
      <c r="B796" s="728" t="s">
        <v>2321</v>
      </c>
      <c r="C796" s="728" t="s">
        <v>4504</v>
      </c>
      <c r="D796" s="728" t="s">
        <v>4505</v>
      </c>
      <c r="E796" s="728" t="s">
        <v>3903</v>
      </c>
      <c r="F796" s="732">
        <v>2</v>
      </c>
      <c r="G796" s="732">
        <v>100.64</v>
      </c>
      <c r="H796" s="746">
        <v>1</v>
      </c>
      <c r="I796" s="732"/>
      <c r="J796" s="732"/>
      <c r="K796" s="746">
        <v>0</v>
      </c>
      <c r="L796" s="732">
        <v>2</v>
      </c>
      <c r="M796" s="733">
        <v>100.64</v>
      </c>
    </row>
    <row r="797" spans="1:13" ht="14.4" customHeight="1" x14ac:dyDescent="0.3">
      <c r="A797" s="727" t="s">
        <v>2711</v>
      </c>
      <c r="B797" s="728" t="s">
        <v>2101</v>
      </c>
      <c r="C797" s="728" t="s">
        <v>2840</v>
      </c>
      <c r="D797" s="728" t="s">
        <v>2105</v>
      </c>
      <c r="E797" s="728" t="s">
        <v>2108</v>
      </c>
      <c r="F797" s="732"/>
      <c r="G797" s="732"/>
      <c r="H797" s="746">
        <v>0</v>
      </c>
      <c r="I797" s="732">
        <v>2</v>
      </c>
      <c r="J797" s="732">
        <v>321.02</v>
      </c>
      <c r="K797" s="746">
        <v>1</v>
      </c>
      <c r="L797" s="732">
        <v>2</v>
      </c>
      <c r="M797" s="733">
        <v>321.02</v>
      </c>
    </row>
    <row r="798" spans="1:13" ht="14.4" customHeight="1" x14ac:dyDescent="0.3">
      <c r="A798" s="727" t="s">
        <v>2711</v>
      </c>
      <c r="B798" s="728" t="s">
        <v>2101</v>
      </c>
      <c r="C798" s="728" t="s">
        <v>2841</v>
      </c>
      <c r="D798" s="728" t="s">
        <v>2105</v>
      </c>
      <c r="E798" s="728" t="s">
        <v>2842</v>
      </c>
      <c r="F798" s="732"/>
      <c r="G798" s="732"/>
      <c r="H798" s="746">
        <v>0</v>
      </c>
      <c r="I798" s="732">
        <v>1</v>
      </c>
      <c r="J798" s="732">
        <v>57.6</v>
      </c>
      <c r="K798" s="746">
        <v>1</v>
      </c>
      <c r="L798" s="732">
        <v>1</v>
      </c>
      <c r="M798" s="733">
        <v>57.6</v>
      </c>
    </row>
    <row r="799" spans="1:13" ht="14.4" customHeight="1" x14ac:dyDescent="0.3">
      <c r="A799" s="727" t="s">
        <v>2711</v>
      </c>
      <c r="B799" s="728" t="s">
        <v>2101</v>
      </c>
      <c r="C799" s="728" t="s">
        <v>2772</v>
      </c>
      <c r="D799" s="728" t="s">
        <v>2105</v>
      </c>
      <c r="E799" s="728" t="s">
        <v>2106</v>
      </c>
      <c r="F799" s="732"/>
      <c r="G799" s="732"/>
      <c r="H799" s="746">
        <v>0</v>
      </c>
      <c r="I799" s="732">
        <v>1</v>
      </c>
      <c r="J799" s="732">
        <v>32.25</v>
      </c>
      <c r="K799" s="746">
        <v>1</v>
      </c>
      <c r="L799" s="732">
        <v>1</v>
      </c>
      <c r="M799" s="733">
        <v>32.25</v>
      </c>
    </row>
    <row r="800" spans="1:13" ht="14.4" customHeight="1" x14ac:dyDescent="0.3">
      <c r="A800" s="727" t="s">
        <v>2711</v>
      </c>
      <c r="B800" s="728" t="s">
        <v>2101</v>
      </c>
      <c r="C800" s="728" t="s">
        <v>2922</v>
      </c>
      <c r="D800" s="728" t="s">
        <v>2105</v>
      </c>
      <c r="E800" s="728" t="s">
        <v>2923</v>
      </c>
      <c r="F800" s="732"/>
      <c r="G800" s="732"/>
      <c r="H800" s="746">
        <v>0</v>
      </c>
      <c r="I800" s="732">
        <v>1</v>
      </c>
      <c r="J800" s="732">
        <v>301.2</v>
      </c>
      <c r="K800" s="746">
        <v>1</v>
      </c>
      <c r="L800" s="732">
        <v>1</v>
      </c>
      <c r="M800" s="733">
        <v>301.2</v>
      </c>
    </row>
    <row r="801" spans="1:13" ht="14.4" customHeight="1" x14ac:dyDescent="0.3">
      <c r="A801" s="727" t="s">
        <v>2711</v>
      </c>
      <c r="B801" s="728" t="s">
        <v>2101</v>
      </c>
      <c r="C801" s="728" t="s">
        <v>3234</v>
      </c>
      <c r="D801" s="728" t="s">
        <v>2105</v>
      </c>
      <c r="E801" s="728" t="s">
        <v>3235</v>
      </c>
      <c r="F801" s="732"/>
      <c r="G801" s="732"/>
      <c r="H801" s="746">
        <v>0</v>
      </c>
      <c r="I801" s="732">
        <v>2</v>
      </c>
      <c r="J801" s="732">
        <v>202.43</v>
      </c>
      <c r="K801" s="746">
        <v>1</v>
      </c>
      <c r="L801" s="732">
        <v>2</v>
      </c>
      <c r="M801" s="733">
        <v>202.43</v>
      </c>
    </row>
    <row r="802" spans="1:13" ht="14.4" customHeight="1" x14ac:dyDescent="0.3">
      <c r="A802" s="727" t="s">
        <v>2711</v>
      </c>
      <c r="B802" s="728" t="s">
        <v>2101</v>
      </c>
      <c r="C802" s="728" t="s">
        <v>3236</v>
      </c>
      <c r="D802" s="728" t="s">
        <v>2105</v>
      </c>
      <c r="E802" s="728" t="s">
        <v>2842</v>
      </c>
      <c r="F802" s="732"/>
      <c r="G802" s="732"/>
      <c r="H802" s="746">
        <v>0</v>
      </c>
      <c r="I802" s="732">
        <v>2</v>
      </c>
      <c r="J802" s="732">
        <v>205.86</v>
      </c>
      <c r="K802" s="746">
        <v>1</v>
      </c>
      <c r="L802" s="732">
        <v>2</v>
      </c>
      <c r="M802" s="733">
        <v>205.86</v>
      </c>
    </row>
    <row r="803" spans="1:13" ht="14.4" customHeight="1" x14ac:dyDescent="0.3">
      <c r="A803" s="727" t="s">
        <v>2711</v>
      </c>
      <c r="B803" s="728" t="s">
        <v>5123</v>
      </c>
      <c r="C803" s="728" t="s">
        <v>3617</v>
      </c>
      <c r="D803" s="728" t="s">
        <v>3615</v>
      </c>
      <c r="E803" s="728" t="s">
        <v>3618</v>
      </c>
      <c r="F803" s="732"/>
      <c r="G803" s="732"/>
      <c r="H803" s="746">
        <v>0</v>
      </c>
      <c r="I803" s="732">
        <v>2</v>
      </c>
      <c r="J803" s="732">
        <v>115.28</v>
      </c>
      <c r="K803" s="746">
        <v>1</v>
      </c>
      <c r="L803" s="732">
        <v>2</v>
      </c>
      <c r="M803" s="733">
        <v>115.28</v>
      </c>
    </row>
    <row r="804" spans="1:13" ht="14.4" customHeight="1" x14ac:dyDescent="0.3">
      <c r="A804" s="727" t="s">
        <v>2711</v>
      </c>
      <c r="B804" s="728" t="s">
        <v>2109</v>
      </c>
      <c r="C804" s="728" t="s">
        <v>2981</v>
      </c>
      <c r="D804" s="728" t="s">
        <v>2982</v>
      </c>
      <c r="E804" s="728" t="s">
        <v>2983</v>
      </c>
      <c r="F804" s="732"/>
      <c r="G804" s="732"/>
      <c r="H804" s="746">
        <v>0</v>
      </c>
      <c r="I804" s="732">
        <v>1</v>
      </c>
      <c r="J804" s="732">
        <v>668.54</v>
      </c>
      <c r="K804" s="746">
        <v>1</v>
      </c>
      <c r="L804" s="732">
        <v>1</v>
      </c>
      <c r="M804" s="733">
        <v>668.54</v>
      </c>
    </row>
    <row r="805" spans="1:13" ht="14.4" customHeight="1" x14ac:dyDescent="0.3">
      <c r="A805" s="727" t="s">
        <v>2711</v>
      </c>
      <c r="B805" s="728" t="s">
        <v>2109</v>
      </c>
      <c r="C805" s="728" t="s">
        <v>4207</v>
      </c>
      <c r="D805" s="728" t="s">
        <v>4205</v>
      </c>
      <c r="E805" s="728" t="s">
        <v>4206</v>
      </c>
      <c r="F805" s="732"/>
      <c r="G805" s="732"/>
      <c r="H805" s="746">
        <v>0</v>
      </c>
      <c r="I805" s="732">
        <v>2</v>
      </c>
      <c r="J805" s="732">
        <v>1337.08</v>
      </c>
      <c r="K805" s="746">
        <v>1</v>
      </c>
      <c r="L805" s="732">
        <v>2</v>
      </c>
      <c r="M805" s="733">
        <v>1337.08</v>
      </c>
    </row>
    <row r="806" spans="1:13" ht="14.4" customHeight="1" x14ac:dyDescent="0.3">
      <c r="A806" s="727" t="s">
        <v>2711</v>
      </c>
      <c r="B806" s="728" t="s">
        <v>2109</v>
      </c>
      <c r="C806" s="728" t="s">
        <v>4204</v>
      </c>
      <c r="D806" s="728" t="s">
        <v>4205</v>
      </c>
      <c r="E806" s="728" t="s">
        <v>4206</v>
      </c>
      <c r="F806" s="732"/>
      <c r="G806" s="732"/>
      <c r="H806" s="746">
        <v>0</v>
      </c>
      <c r="I806" s="732">
        <v>2</v>
      </c>
      <c r="J806" s="732">
        <v>1337.08</v>
      </c>
      <c r="K806" s="746">
        <v>1</v>
      </c>
      <c r="L806" s="732">
        <v>2</v>
      </c>
      <c r="M806" s="733">
        <v>1337.08</v>
      </c>
    </row>
    <row r="807" spans="1:13" ht="14.4" customHeight="1" x14ac:dyDescent="0.3">
      <c r="A807" s="727" t="s">
        <v>2711</v>
      </c>
      <c r="B807" s="728" t="s">
        <v>2129</v>
      </c>
      <c r="C807" s="728" t="s">
        <v>2130</v>
      </c>
      <c r="D807" s="728" t="s">
        <v>2131</v>
      </c>
      <c r="E807" s="728" t="s">
        <v>2132</v>
      </c>
      <c r="F807" s="732"/>
      <c r="G807" s="732"/>
      <c r="H807" s="746">
        <v>0</v>
      </c>
      <c r="I807" s="732">
        <v>2</v>
      </c>
      <c r="J807" s="732">
        <v>241.22</v>
      </c>
      <c r="K807" s="746">
        <v>1</v>
      </c>
      <c r="L807" s="732">
        <v>2</v>
      </c>
      <c r="M807" s="733">
        <v>241.22</v>
      </c>
    </row>
    <row r="808" spans="1:13" ht="14.4" customHeight="1" x14ac:dyDescent="0.3">
      <c r="A808" s="727" t="s">
        <v>2711</v>
      </c>
      <c r="B808" s="728" t="s">
        <v>2129</v>
      </c>
      <c r="C808" s="728" t="s">
        <v>3410</v>
      </c>
      <c r="D808" s="728" t="s">
        <v>2131</v>
      </c>
      <c r="E808" s="728" t="s">
        <v>3411</v>
      </c>
      <c r="F808" s="732"/>
      <c r="G808" s="732"/>
      <c r="H808" s="746">
        <v>0</v>
      </c>
      <c r="I808" s="732">
        <v>3</v>
      </c>
      <c r="J808" s="732">
        <v>554.22</v>
      </c>
      <c r="K808" s="746">
        <v>1</v>
      </c>
      <c r="L808" s="732">
        <v>3</v>
      </c>
      <c r="M808" s="733">
        <v>554.22</v>
      </c>
    </row>
    <row r="809" spans="1:13" ht="14.4" customHeight="1" x14ac:dyDescent="0.3">
      <c r="A809" s="727" t="s">
        <v>2711</v>
      </c>
      <c r="B809" s="728" t="s">
        <v>2133</v>
      </c>
      <c r="C809" s="728" t="s">
        <v>2763</v>
      </c>
      <c r="D809" s="728" t="s">
        <v>895</v>
      </c>
      <c r="E809" s="728" t="s">
        <v>2137</v>
      </c>
      <c r="F809" s="732"/>
      <c r="G809" s="732"/>
      <c r="H809" s="746">
        <v>0</v>
      </c>
      <c r="I809" s="732">
        <v>14</v>
      </c>
      <c r="J809" s="732">
        <v>5154.2400000000007</v>
      </c>
      <c r="K809" s="746">
        <v>1</v>
      </c>
      <c r="L809" s="732">
        <v>14</v>
      </c>
      <c r="M809" s="733">
        <v>5154.2400000000007</v>
      </c>
    </row>
    <row r="810" spans="1:13" ht="14.4" customHeight="1" x14ac:dyDescent="0.3">
      <c r="A810" s="727" t="s">
        <v>2711</v>
      </c>
      <c r="B810" s="728" t="s">
        <v>2133</v>
      </c>
      <c r="C810" s="728" t="s">
        <v>2764</v>
      </c>
      <c r="D810" s="728" t="s">
        <v>895</v>
      </c>
      <c r="E810" s="728" t="s">
        <v>2143</v>
      </c>
      <c r="F810" s="732"/>
      <c r="G810" s="732"/>
      <c r="H810" s="746">
        <v>0</v>
      </c>
      <c r="I810" s="732">
        <v>3</v>
      </c>
      <c r="J810" s="732">
        <v>1472.67</v>
      </c>
      <c r="K810" s="746">
        <v>1</v>
      </c>
      <c r="L810" s="732">
        <v>3</v>
      </c>
      <c r="M810" s="733">
        <v>1472.67</v>
      </c>
    </row>
    <row r="811" spans="1:13" ht="14.4" customHeight="1" x14ac:dyDescent="0.3">
      <c r="A811" s="727" t="s">
        <v>2711</v>
      </c>
      <c r="B811" s="728" t="s">
        <v>2133</v>
      </c>
      <c r="C811" s="728" t="s">
        <v>2765</v>
      </c>
      <c r="D811" s="728" t="s">
        <v>895</v>
      </c>
      <c r="E811" s="728" t="s">
        <v>2139</v>
      </c>
      <c r="F811" s="732"/>
      <c r="G811" s="732"/>
      <c r="H811" s="746">
        <v>0</v>
      </c>
      <c r="I811" s="732">
        <v>22</v>
      </c>
      <c r="J811" s="732">
        <v>16199.26</v>
      </c>
      <c r="K811" s="746">
        <v>1</v>
      </c>
      <c r="L811" s="732">
        <v>22</v>
      </c>
      <c r="M811" s="733">
        <v>16199.26</v>
      </c>
    </row>
    <row r="812" spans="1:13" ht="14.4" customHeight="1" x14ac:dyDescent="0.3">
      <c r="A812" s="727" t="s">
        <v>2711</v>
      </c>
      <c r="B812" s="728" t="s">
        <v>2133</v>
      </c>
      <c r="C812" s="728" t="s">
        <v>2144</v>
      </c>
      <c r="D812" s="728" t="s">
        <v>895</v>
      </c>
      <c r="E812" s="728" t="s">
        <v>2145</v>
      </c>
      <c r="F812" s="732"/>
      <c r="G812" s="732"/>
      <c r="H812" s="746">
        <v>0</v>
      </c>
      <c r="I812" s="732">
        <v>1</v>
      </c>
      <c r="J812" s="732">
        <v>923.74</v>
      </c>
      <c r="K812" s="746">
        <v>1</v>
      </c>
      <c r="L812" s="732">
        <v>1</v>
      </c>
      <c r="M812" s="733">
        <v>923.74</v>
      </c>
    </row>
    <row r="813" spans="1:13" ht="14.4" customHeight="1" x14ac:dyDescent="0.3">
      <c r="A813" s="727" t="s">
        <v>2711</v>
      </c>
      <c r="B813" s="728" t="s">
        <v>2133</v>
      </c>
      <c r="C813" s="728" t="s">
        <v>2910</v>
      </c>
      <c r="D813" s="728" t="s">
        <v>901</v>
      </c>
      <c r="E813" s="728" t="s">
        <v>2135</v>
      </c>
      <c r="F813" s="732"/>
      <c r="G813" s="732"/>
      <c r="H813" s="746">
        <v>0</v>
      </c>
      <c r="I813" s="732">
        <v>7</v>
      </c>
      <c r="J813" s="732">
        <v>9699.34</v>
      </c>
      <c r="K813" s="746">
        <v>1</v>
      </c>
      <c r="L813" s="732">
        <v>7</v>
      </c>
      <c r="M813" s="733">
        <v>9699.34</v>
      </c>
    </row>
    <row r="814" spans="1:13" ht="14.4" customHeight="1" x14ac:dyDescent="0.3">
      <c r="A814" s="727" t="s">
        <v>2711</v>
      </c>
      <c r="B814" s="728" t="s">
        <v>2133</v>
      </c>
      <c r="C814" s="728" t="s">
        <v>2479</v>
      </c>
      <c r="D814" s="728" t="s">
        <v>901</v>
      </c>
      <c r="E814" s="728" t="s">
        <v>2480</v>
      </c>
      <c r="F814" s="732"/>
      <c r="G814" s="732"/>
      <c r="H814" s="746">
        <v>0</v>
      </c>
      <c r="I814" s="732">
        <v>2</v>
      </c>
      <c r="J814" s="732">
        <v>3694.98</v>
      </c>
      <c r="K814" s="746">
        <v>1</v>
      </c>
      <c r="L814" s="732">
        <v>2</v>
      </c>
      <c r="M814" s="733">
        <v>3694.98</v>
      </c>
    </row>
    <row r="815" spans="1:13" ht="14.4" customHeight="1" x14ac:dyDescent="0.3">
      <c r="A815" s="727" t="s">
        <v>2711</v>
      </c>
      <c r="B815" s="728" t="s">
        <v>2146</v>
      </c>
      <c r="C815" s="728" t="s">
        <v>3514</v>
      </c>
      <c r="D815" s="728" t="s">
        <v>3515</v>
      </c>
      <c r="E815" s="728" t="s">
        <v>3516</v>
      </c>
      <c r="F815" s="732">
        <v>1</v>
      </c>
      <c r="G815" s="732">
        <v>300.33</v>
      </c>
      <c r="H815" s="746">
        <v>1</v>
      </c>
      <c r="I815" s="732"/>
      <c r="J815" s="732"/>
      <c r="K815" s="746">
        <v>0</v>
      </c>
      <c r="L815" s="732">
        <v>1</v>
      </c>
      <c r="M815" s="733">
        <v>300.33</v>
      </c>
    </row>
    <row r="816" spans="1:13" ht="14.4" customHeight="1" x14ac:dyDescent="0.3">
      <c r="A816" s="727" t="s">
        <v>2711</v>
      </c>
      <c r="B816" s="728" t="s">
        <v>2154</v>
      </c>
      <c r="C816" s="728" t="s">
        <v>2155</v>
      </c>
      <c r="D816" s="728" t="s">
        <v>777</v>
      </c>
      <c r="E816" s="728" t="s">
        <v>2156</v>
      </c>
      <c r="F816" s="732"/>
      <c r="G816" s="732"/>
      <c r="H816" s="746">
        <v>0</v>
      </c>
      <c r="I816" s="732">
        <v>1</v>
      </c>
      <c r="J816" s="732">
        <v>72</v>
      </c>
      <c r="K816" s="746">
        <v>1</v>
      </c>
      <c r="L816" s="732">
        <v>1</v>
      </c>
      <c r="M816" s="733">
        <v>72</v>
      </c>
    </row>
    <row r="817" spans="1:13" ht="14.4" customHeight="1" x14ac:dyDescent="0.3">
      <c r="A817" s="727" t="s">
        <v>2711</v>
      </c>
      <c r="B817" s="728" t="s">
        <v>2157</v>
      </c>
      <c r="C817" s="728" t="s">
        <v>3928</v>
      </c>
      <c r="D817" s="728" t="s">
        <v>2159</v>
      </c>
      <c r="E817" s="728" t="s">
        <v>3929</v>
      </c>
      <c r="F817" s="732"/>
      <c r="G817" s="732"/>
      <c r="H817" s="746">
        <v>0</v>
      </c>
      <c r="I817" s="732">
        <v>1</v>
      </c>
      <c r="J817" s="732">
        <v>229.38</v>
      </c>
      <c r="K817" s="746">
        <v>1</v>
      </c>
      <c r="L817" s="732">
        <v>1</v>
      </c>
      <c r="M817" s="733">
        <v>229.38</v>
      </c>
    </row>
    <row r="818" spans="1:13" ht="14.4" customHeight="1" x14ac:dyDescent="0.3">
      <c r="A818" s="727" t="s">
        <v>2711</v>
      </c>
      <c r="B818" s="728" t="s">
        <v>2490</v>
      </c>
      <c r="C818" s="728" t="s">
        <v>3931</v>
      </c>
      <c r="D818" s="728" t="s">
        <v>1754</v>
      </c>
      <c r="E818" s="728" t="s">
        <v>2165</v>
      </c>
      <c r="F818" s="732"/>
      <c r="G818" s="732"/>
      <c r="H818" s="746">
        <v>0</v>
      </c>
      <c r="I818" s="732">
        <v>2</v>
      </c>
      <c r="J818" s="732">
        <v>210.64</v>
      </c>
      <c r="K818" s="746">
        <v>1</v>
      </c>
      <c r="L818" s="732">
        <v>2</v>
      </c>
      <c r="M818" s="733">
        <v>210.64</v>
      </c>
    </row>
    <row r="819" spans="1:13" ht="14.4" customHeight="1" x14ac:dyDescent="0.3">
      <c r="A819" s="727" t="s">
        <v>2711</v>
      </c>
      <c r="B819" s="728" t="s">
        <v>2490</v>
      </c>
      <c r="C819" s="728" t="s">
        <v>2491</v>
      </c>
      <c r="D819" s="728" t="s">
        <v>1754</v>
      </c>
      <c r="E819" s="728" t="s">
        <v>2163</v>
      </c>
      <c r="F819" s="732"/>
      <c r="G819" s="732"/>
      <c r="H819" s="746">
        <v>0</v>
      </c>
      <c r="I819" s="732">
        <v>1</v>
      </c>
      <c r="J819" s="732">
        <v>35.11</v>
      </c>
      <c r="K819" s="746">
        <v>1</v>
      </c>
      <c r="L819" s="732">
        <v>1</v>
      </c>
      <c r="M819" s="733">
        <v>35.11</v>
      </c>
    </row>
    <row r="820" spans="1:13" ht="14.4" customHeight="1" x14ac:dyDescent="0.3">
      <c r="A820" s="727" t="s">
        <v>2711</v>
      </c>
      <c r="B820" s="728" t="s">
        <v>2493</v>
      </c>
      <c r="C820" s="728" t="s">
        <v>2494</v>
      </c>
      <c r="D820" s="728" t="s">
        <v>1595</v>
      </c>
      <c r="E820" s="728" t="s">
        <v>2495</v>
      </c>
      <c r="F820" s="732"/>
      <c r="G820" s="732"/>
      <c r="H820" s="746">
        <v>0</v>
      </c>
      <c r="I820" s="732">
        <v>1</v>
      </c>
      <c r="J820" s="732">
        <v>8.7899999999999991</v>
      </c>
      <c r="K820" s="746">
        <v>1</v>
      </c>
      <c r="L820" s="732">
        <v>1</v>
      </c>
      <c r="M820" s="733">
        <v>8.7899999999999991</v>
      </c>
    </row>
    <row r="821" spans="1:13" ht="14.4" customHeight="1" x14ac:dyDescent="0.3">
      <c r="A821" s="727" t="s">
        <v>2711</v>
      </c>
      <c r="B821" s="728" t="s">
        <v>2166</v>
      </c>
      <c r="C821" s="728" t="s">
        <v>2167</v>
      </c>
      <c r="D821" s="728" t="s">
        <v>2168</v>
      </c>
      <c r="E821" s="728" t="s">
        <v>2169</v>
      </c>
      <c r="F821" s="732"/>
      <c r="G821" s="732"/>
      <c r="H821" s="746">
        <v>0</v>
      </c>
      <c r="I821" s="732">
        <v>1</v>
      </c>
      <c r="J821" s="732">
        <v>16.09</v>
      </c>
      <c r="K821" s="746">
        <v>1</v>
      </c>
      <c r="L821" s="732">
        <v>1</v>
      </c>
      <c r="M821" s="733">
        <v>16.09</v>
      </c>
    </row>
    <row r="822" spans="1:13" ht="14.4" customHeight="1" x14ac:dyDescent="0.3">
      <c r="A822" s="727" t="s">
        <v>2711</v>
      </c>
      <c r="B822" s="728" t="s">
        <v>2174</v>
      </c>
      <c r="C822" s="728" t="s">
        <v>4559</v>
      </c>
      <c r="D822" s="728" t="s">
        <v>4365</v>
      </c>
      <c r="E822" s="728" t="s">
        <v>4560</v>
      </c>
      <c r="F822" s="732"/>
      <c r="G822" s="732"/>
      <c r="H822" s="746"/>
      <c r="I822" s="732">
        <v>1</v>
      </c>
      <c r="J822" s="732">
        <v>0</v>
      </c>
      <c r="K822" s="746"/>
      <c r="L822" s="732">
        <v>1</v>
      </c>
      <c r="M822" s="733">
        <v>0</v>
      </c>
    </row>
    <row r="823" spans="1:13" ht="14.4" customHeight="1" x14ac:dyDescent="0.3">
      <c r="A823" s="727" t="s">
        <v>2711</v>
      </c>
      <c r="B823" s="728" t="s">
        <v>2215</v>
      </c>
      <c r="C823" s="728" t="s">
        <v>2743</v>
      </c>
      <c r="D823" s="728" t="s">
        <v>692</v>
      </c>
      <c r="E823" s="728" t="s">
        <v>2744</v>
      </c>
      <c r="F823" s="732">
        <v>1</v>
      </c>
      <c r="G823" s="732">
        <v>154.36000000000001</v>
      </c>
      <c r="H823" s="746">
        <v>1</v>
      </c>
      <c r="I823" s="732"/>
      <c r="J823" s="732"/>
      <c r="K823" s="746">
        <v>0</v>
      </c>
      <c r="L823" s="732">
        <v>1</v>
      </c>
      <c r="M823" s="733">
        <v>154.36000000000001</v>
      </c>
    </row>
    <row r="824" spans="1:13" ht="14.4" customHeight="1" x14ac:dyDescent="0.3">
      <c r="A824" s="727" t="s">
        <v>2711</v>
      </c>
      <c r="B824" s="728" t="s">
        <v>2215</v>
      </c>
      <c r="C824" s="728" t="s">
        <v>2218</v>
      </c>
      <c r="D824" s="728" t="s">
        <v>662</v>
      </c>
      <c r="E824" s="728" t="s">
        <v>2219</v>
      </c>
      <c r="F824" s="732"/>
      <c r="G824" s="732"/>
      <c r="H824" s="746">
        <v>0</v>
      </c>
      <c r="I824" s="732">
        <v>11</v>
      </c>
      <c r="J824" s="732">
        <v>1697.96</v>
      </c>
      <c r="K824" s="746">
        <v>1</v>
      </c>
      <c r="L824" s="732">
        <v>11</v>
      </c>
      <c r="M824" s="733">
        <v>1697.96</v>
      </c>
    </row>
    <row r="825" spans="1:13" ht="14.4" customHeight="1" x14ac:dyDescent="0.3">
      <c r="A825" s="727" t="s">
        <v>2711</v>
      </c>
      <c r="B825" s="728" t="s">
        <v>2215</v>
      </c>
      <c r="C825" s="728" t="s">
        <v>2220</v>
      </c>
      <c r="D825" s="728" t="s">
        <v>2221</v>
      </c>
      <c r="E825" s="728" t="s">
        <v>2222</v>
      </c>
      <c r="F825" s="732"/>
      <c r="G825" s="732"/>
      <c r="H825" s="746">
        <v>0</v>
      </c>
      <c r="I825" s="732">
        <v>2</v>
      </c>
      <c r="J825" s="732">
        <v>299.04000000000002</v>
      </c>
      <c r="K825" s="746">
        <v>1</v>
      </c>
      <c r="L825" s="732">
        <v>2</v>
      </c>
      <c r="M825" s="733">
        <v>299.04000000000002</v>
      </c>
    </row>
    <row r="826" spans="1:13" ht="14.4" customHeight="1" x14ac:dyDescent="0.3">
      <c r="A826" s="727" t="s">
        <v>2711</v>
      </c>
      <c r="B826" s="728" t="s">
        <v>2215</v>
      </c>
      <c r="C826" s="728" t="s">
        <v>2216</v>
      </c>
      <c r="D826" s="728" t="s">
        <v>662</v>
      </c>
      <c r="E826" s="728" t="s">
        <v>2217</v>
      </c>
      <c r="F826" s="732"/>
      <c r="G826" s="732"/>
      <c r="H826" s="746">
        <v>0</v>
      </c>
      <c r="I826" s="732">
        <v>3</v>
      </c>
      <c r="J826" s="732">
        <v>675.18000000000006</v>
      </c>
      <c r="K826" s="746">
        <v>1</v>
      </c>
      <c r="L826" s="732">
        <v>3</v>
      </c>
      <c r="M826" s="733">
        <v>675.18000000000006</v>
      </c>
    </row>
    <row r="827" spans="1:13" ht="14.4" customHeight="1" x14ac:dyDescent="0.3">
      <c r="A827" s="727" t="s">
        <v>2711</v>
      </c>
      <c r="B827" s="728" t="s">
        <v>2229</v>
      </c>
      <c r="C827" s="728" t="s">
        <v>3041</v>
      </c>
      <c r="D827" s="728" t="s">
        <v>2231</v>
      </c>
      <c r="E827" s="728" t="s">
        <v>2232</v>
      </c>
      <c r="F827" s="732">
        <v>1</v>
      </c>
      <c r="G827" s="732">
        <v>170.52</v>
      </c>
      <c r="H827" s="746">
        <v>1</v>
      </c>
      <c r="I827" s="732"/>
      <c r="J827" s="732"/>
      <c r="K827" s="746">
        <v>0</v>
      </c>
      <c r="L827" s="732">
        <v>1</v>
      </c>
      <c r="M827" s="733">
        <v>170.52</v>
      </c>
    </row>
    <row r="828" spans="1:13" ht="14.4" customHeight="1" x14ac:dyDescent="0.3">
      <c r="A828" s="727" t="s">
        <v>2711</v>
      </c>
      <c r="B828" s="728" t="s">
        <v>2229</v>
      </c>
      <c r="C828" s="728" t="s">
        <v>2230</v>
      </c>
      <c r="D828" s="728" t="s">
        <v>2231</v>
      </c>
      <c r="E828" s="728" t="s">
        <v>2232</v>
      </c>
      <c r="F828" s="732">
        <v>3</v>
      </c>
      <c r="G828" s="732">
        <v>511.56000000000006</v>
      </c>
      <c r="H828" s="746">
        <v>1</v>
      </c>
      <c r="I828" s="732"/>
      <c r="J828" s="732"/>
      <c r="K828" s="746">
        <v>0</v>
      </c>
      <c r="L828" s="732">
        <v>3</v>
      </c>
      <c r="M828" s="733">
        <v>511.56000000000006</v>
      </c>
    </row>
    <row r="829" spans="1:13" ht="14.4" customHeight="1" x14ac:dyDescent="0.3">
      <c r="A829" s="727" t="s">
        <v>2711</v>
      </c>
      <c r="B829" s="728" t="s">
        <v>2229</v>
      </c>
      <c r="C829" s="728" t="s">
        <v>2794</v>
      </c>
      <c r="D829" s="728" t="s">
        <v>2231</v>
      </c>
      <c r="E829" s="728" t="s">
        <v>2757</v>
      </c>
      <c r="F829" s="732">
        <v>2</v>
      </c>
      <c r="G829" s="732">
        <v>477.44</v>
      </c>
      <c r="H829" s="746">
        <v>1</v>
      </c>
      <c r="I829" s="732"/>
      <c r="J829" s="732"/>
      <c r="K829" s="746">
        <v>0</v>
      </c>
      <c r="L829" s="732">
        <v>2</v>
      </c>
      <c r="M829" s="733">
        <v>477.44</v>
      </c>
    </row>
    <row r="830" spans="1:13" ht="14.4" customHeight="1" x14ac:dyDescent="0.3">
      <c r="A830" s="727" t="s">
        <v>2711</v>
      </c>
      <c r="B830" s="728" t="s">
        <v>2229</v>
      </c>
      <c r="C830" s="728" t="s">
        <v>3134</v>
      </c>
      <c r="D830" s="728" t="s">
        <v>2748</v>
      </c>
      <c r="E830" s="728" t="s">
        <v>2232</v>
      </c>
      <c r="F830" s="732"/>
      <c r="G830" s="732"/>
      <c r="H830" s="746">
        <v>0</v>
      </c>
      <c r="I830" s="732">
        <v>1</v>
      </c>
      <c r="J830" s="732">
        <v>170.52</v>
      </c>
      <c r="K830" s="746">
        <v>1</v>
      </c>
      <c r="L830" s="732">
        <v>1</v>
      </c>
      <c r="M830" s="733">
        <v>170.52</v>
      </c>
    </row>
    <row r="831" spans="1:13" ht="14.4" customHeight="1" x14ac:dyDescent="0.3">
      <c r="A831" s="727" t="s">
        <v>2711</v>
      </c>
      <c r="B831" s="728" t="s">
        <v>2240</v>
      </c>
      <c r="C831" s="728" t="s">
        <v>2241</v>
      </c>
      <c r="D831" s="728" t="s">
        <v>2242</v>
      </c>
      <c r="E831" s="728" t="s">
        <v>2243</v>
      </c>
      <c r="F831" s="732"/>
      <c r="G831" s="732"/>
      <c r="H831" s="746">
        <v>0</v>
      </c>
      <c r="I831" s="732">
        <v>6</v>
      </c>
      <c r="J831" s="732">
        <v>423.24</v>
      </c>
      <c r="K831" s="746">
        <v>1</v>
      </c>
      <c r="L831" s="732">
        <v>6</v>
      </c>
      <c r="M831" s="733">
        <v>423.24</v>
      </c>
    </row>
    <row r="832" spans="1:13" ht="14.4" customHeight="1" x14ac:dyDescent="0.3">
      <c r="A832" s="727" t="s">
        <v>2711</v>
      </c>
      <c r="B832" s="728" t="s">
        <v>2256</v>
      </c>
      <c r="C832" s="728" t="s">
        <v>2260</v>
      </c>
      <c r="D832" s="728" t="s">
        <v>2261</v>
      </c>
      <c r="E832" s="728" t="s">
        <v>2262</v>
      </c>
      <c r="F832" s="732"/>
      <c r="G832" s="732"/>
      <c r="H832" s="746">
        <v>0</v>
      </c>
      <c r="I832" s="732">
        <v>24</v>
      </c>
      <c r="J832" s="732">
        <v>56095.380000000005</v>
      </c>
      <c r="K832" s="746">
        <v>1</v>
      </c>
      <c r="L832" s="732">
        <v>24</v>
      </c>
      <c r="M832" s="733">
        <v>56095.380000000005</v>
      </c>
    </row>
    <row r="833" spans="1:13" ht="14.4" customHeight="1" x14ac:dyDescent="0.3">
      <c r="A833" s="727" t="s">
        <v>2711</v>
      </c>
      <c r="B833" s="728" t="s">
        <v>2270</v>
      </c>
      <c r="C833" s="728" t="s">
        <v>2273</v>
      </c>
      <c r="D833" s="728" t="s">
        <v>2272</v>
      </c>
      <c r="E833" s="728" t="s">
        <v>2274</v>
      </c>
      <c r="F833" s="732">
        <v>8</v>
      </c>
      <c r="G833" s="732">
        <v>11417.84</v>
      </c>
      <c r="H833" s="746">
        <v>1</v>
      </c>
      <c r="I833" s="732"/>
      <c r="J833" s="732"/>
      <c r="K833" s="746">
        <v>0</v>
      </c>
      <c r="L833" s="732">
        <v>8</v>
      </c>
      <c r="M833" s="733">
        <v>11417.84</v>
      </c>
    </row>
    <row r="834" spans="1:13" ht="14.4" customHeight="1" x14ac:dyDescent="0.3">
      <c r="A834" s="727" t="s">
        <v>2711</v>
      </c>
      <c r="B834" s="728" t="s">
        <v>2299</v>
      </c>
      <c r="C834" s="728" t="s">
        <v>3436</v>
      </c>
      <c r="D834" s="728" t="s">
        <v>3435</v>
      </c>
      <c r="E834" s="728" t="s">
        <v>2761</v>
      </c>
      <c r="F834" s="732">
        <v>1</v>
      </c>
      <c r="G834" s="732">
        <v>72.55</v>
      </c>
      <c r="H834" s="746">
        <v>1</v>
      </c>
      <c r="I834" s="732"/>
      <c r="J834" s="732"/>
      <c r="K834" s="746">
        <v>0</v>
      </c>
      <c r="L834" s="732">
        <v>1</v>
      </c>
      <c r="M834" s="733">
        <v>72.55</v>
      </c>
    </row>
    <row r="835" spans="1:13" ht="14.4" customHeight="1" x14ac:dyDescent="0.3">
      <c r="A835" s="727" t="s">
        <v>2711</v>
      </c>
      <c r="B835" s="728" t="s">
        <v>2299</v>
      </c>
      <c r="C835" s="728" t="s">
        <v>3034</v>
      </c>
      <c r="D835" s="728" t="s">
        <v>1100</v>
      </c>
      <c r="E835" s="728" t="s">
        <v>2761</v>
      </c>
      <c r="F835" s="732">
        <v>3</v>
      </c>
      <c r="G835" s="732">
        <v>0</v>
      </c>
      <c r="H835" s="746"/>
      <c r="I835" s="732"/>
      <c r="J835" s="732"/>
      <c r="K835" s="746"/>
      <c r="L835" s="732">
        <v>3</v>
      </c>
      <c r="M835" s="733">
        <v>0</v>
      </c>
    </row>
    <row r="836" spans="1:13" ht="14.4" customHeight="1" x14ac:dyDescent="0.3">
      <c r="A836" s="727" t="s">
        <v>2711</v>
      </c>
      <c r="B836" s="728" t="s">
        <v>2299</v>
      </c>
      <c r="C836" s="728" t="s">
        <v>2300</v>
      </c>
      <c r="D836" s="728" t="s">
        <v>1102</v>
      </c>
      <c r="E836" s="728" t="s">
        <v>2301</v>
      </c>
      <c r="F836" s="732">
        <v>3</v>
      </c>
      <c r="G836" s="732">
        <v>195.84</v>
      </c>
      <c r="H836" s="746">
        <v>1</v>
      </c>
      <c r="I836" s="732"/>
      <c r="J836" s="732"/>
      <c r="K836" s="746">
        <v>0</v>
      </c>
      <c r="L836" s="732">
        <v>3</v>
      </c>
      <c r="M836" s="733">
        <v>195.84</v>
      </c>
    </row>
    <row r="837" spans="1:13" ht="14.4" customHeight="1" x14ac:dyDescent="0.3">
      <c r="A837" s="727" t="s">
        <v>2711</v>
      </c>
      <c r="B837" s="728" t="s">
        <v>2299</v>
      </c>
      <c r="C837" s="728" t="s">
        <v>2302</v>
      </c>
      <c r="D837" s="728" t="s">
        <v>1100</v>
      </c>
      <c r="E837" s="728" t="s">
        <v>2303</v>
      </c>
      <c r="F837" s="732">
        <v>21</v>
      </c>
      <c r="G837" s="732">
        <v>761.67000000000007</v>
      </c>
      <c r="H837" s="746">
        <v>1</v>
      </c>
      <c r="I837" s="732"/>
      <c r="J837" s="732"/>
      <c r="K837" s="746">
        <v>0</v>
      </c>
      <c r="L837" s="732">
        <v>21</v>
      </c>
      <c r="M837" s="733">
        <v>761.67000000000007</v>
      </c>
    </row>
    <row r="838" spans="1:13" ht="14.4" customHeight="1" x14ac:dyDescent="0.3">
      <c r="A838" s="727" t="s">
        <v>2711</v>
      </c>
      <c r="B838" s="728" t="s">
        <v>2299</v>
      </c>
      <c r="C838" s="728" t="s">
        <v>3437</v>
      </c>
      <c r="D838" s="728" t="s">
        <v>3438</v>
      </c>
      <c r="E838" s="728" t="s">
        <v>2761</v>
      </c>
      <c r="F838" s="732">
        <v>1</v>
      </c>
      <c r="G838" s="732">
        <v>72.55</v>
      </c>
      <c r="H838" s="746">
        <v>1</v>
      </c>
      <c r="I838" s="732"/>
      <c r="J838" s="732"/>
      <c r="K838" s="746">
        <v>0</v>
      </c>
      <c r="L838" s="732">
        <v>1</v>
      </c>
      <c r="M838" s="733">
        <v>72.55</v>
      </c>
    </row>
    <row r="839" spans="1:13" ht="14.4" customHeight="1" x14ac:dyDescent="0.3">
      <c r="A839" s="727" t="s">
        <v>2711</v>
      </c>
      <c r="B839" s="728" t="s">
        <v>2299</v>
      </c>
      <c r="C839" s="728" t="s">
        <v>3259</v>
      </c>
      <c r="D839" s="728" t="s">
        <v>1100</v>
      </c>
      <c r="E839" s="728" t="s">
        <v>2303</v>
      </c>
      <c r="F839" s="732">
        <v>1</v>
      </c>
      <c r="G839" s="732">
        <v>36.270000000000003</v>
      </c>
      <c r="H839" s="746">
        <v>1</v>
      </c>
      <c r="I839" s="732"/>
      <c r="J839" s="732"/>
      <c r="K839" s="746">
        <v>0</v>
      </c>
      <c r="L839" s="732">
        <v>1</v>
      </c>
      <c r="M839" s="733">
        <v>36.270000000000003</v>
      </c>
    </row>
    <row r="840" spans="1:13" ht="14.4" customHeight="1" x14ac:dyDescent="0.3">
      <c r="A840" s="727" t="s">
        <v>2711</v>
      </c>
      <c r="B840" s="728" t="s">
        <v>2299</v>
      </c>
      <c r="C840" s="728" t="s">
        <v>2738</v>
      </c>
      <c r="D840" s="728" t="s">
        <v>1102</v>
      </c>
      <c r="E840" s="728" t="s">
        <v>2739</v>
      </c>
      <c r="F840" s="732">
        <v>7</v>
      </c>
      <c r="G840" s="732">
        <v>852.25</v>
      </c>
      <c r="H840" s="746">
        <v>1</v>
      </c>
      <c r="I840" s="732"/>
      <c r="J840" s="732"/>
      <c r="K840" s="746">
        <v>0</v>
      </c>
      <c r="L840" s="732">
        <v>7</v>
      </c>
      <c r="M840" s="733">
        <v>852.25</v>
      </c>
    </row>
    <row r="841" spans="1:13" ht="14.4" customHeight="1" x14ac:dyDescent="0.3">
      <c r="A841" s="727" t="s">
        <v>2711</v>
      </c>
      <c r="B841" s="728" t="s">
        <v>2299</v>
      </c>
      <c r="C841" s="728" t="s">
        <v>3440</v>
      </c>
      <c r="D841" s="728" t="s">
        <v>1100</v>
      </c>
      <c r="E841" s="728" t="s">
        <v>2303</v>
      </c>
      <c r="F841" s="732">
        <v>2</v>
      </c>
      <c r="G841" s="732">
        <v>72.540000000000006</v>
      </c>
      <c r="H841" s="746">
        <v>1</v>
      </c>
      <c r="I841" s="732"/>
      <c r="J841" s="732"/>
      <c r="K841" s="746">
        <v>0</v>
      </c>
      <c r="L841" s="732">
        <v>2</v>
      </c>
      <c r="M841" s="733">
        <v>72.540000000000006</v>
      </c>
    </row>
    <row r="842" spans="1:13" ht="14.4" customHeight="1" x14ac:dyDescent="0.3">
      <c r="A842" s="727" t="s">
        <v>2711</v>
      </c>
      <c r="B842" s="728" t="s">
        <v>2299</v>
      </c>
      <c r="C842" s="728" t="s">
        <v>3441</v>
      </c>
      <c r="D842" s="728" t="s">
        <v>2741</v>
      </c>
      <c r="E842" s="728" t="s">
        <v>2761</v>
      </c>
      <c r="F842" s="732"/>
      <c r="G842" s="732"/>
      <c r="H842" s="746">
        <v>0</v>
      </c>
      <c r="I842" s="732">
        <v>2</v>
      </c>
      <c r="J842" s="732">
        <v>171.4</v>
      </c>
      <c r="K842" s="746">
        <v>1</v>
      </c>
      <c r="L842" s="732">
        <v>2</v>
      </c>
      <c r="M842" s="733">
        <v>171.4</v>
      </c>
    </row>
    <row r="843" spans="1:13" ht="14.4" customHeight="1" x14ac:dyDescent="0.3">
      <c r="A843" s="727" t="s">
        <v>2711</v>
      </c>
      <c r="B843" s="728" t="s">
        <v>2325</v>
      </c>
      <c r="C843" s="728" t="s">
        <v>2326</v>
      </c>
      <c r="D843" s="728" t="s">
        <v>2327</v>
      </c>
      <c r="E843" s="728" t="s">
        <v>2328</v>
      </c>
      <c r="F843" s="732"/>
      <c r="G843" s="732"/>
      <c r="H843" s="746"/>
      <c r="I843" s="732">
        <v>2</v>
      </c>
      <c r="J843" s="732">
        <v>0</v>
      </c>
      <c r="K843" s="746"/>
      <c r="L843" s="732">
        <v>2</v>
      </c>
      <c r="M843" s="733">
        <v>0</v>
      </c>
    </row>
    <row r="844" spans="1:13" ht="14.4" customHeight="1" x14ac:dyDescent="0.3">
      <c r="A844" s="727" t="s">
        <v>2711</v>
      </c>
      <c r="B844" s="728" t="s">
        <v>2356</v>
      </c>
      <c r="C844" s="728" t="s">
        <v>2357</v>
      </c>
      <c r="D844" s="728" t="s">
        <v>1325</v>
      </c>
      <c r="E844" s="728" t="s">
        <v>2358</v>
      </c>
      <c r="F844" s="732"/>
      <c r="G844" s="732"/>
      <c r="H844" s="746"/>
      <c r="I844" s="732">
        <v>1</v>
      </c>
      <c r="J844" s="732">
        <v>0</v>
      </c>
      <c r="K844" s="746"/>
      <c r="L844" s="732">
        <v>1</v>
      </c>
      <c r="M844" s="733">
        <v>0</v>
      </c>
    </row>
    <row r="845" spans="1:13" ht="14.4" customHeight="1" x14ac:dyDescent="0.3">
      <c r="A845" s="727" t="s">
        <v>2711</v>
      </c>
      <c r="B845" s="728" t="s">
        <v>2356</v>
      </c>
      <c r="C845" s="728" t="s">
        <v>2359</v>
      </c>
      <c r="D845" s="728" t="s">
        <v>1325</v>
      </c>
      <c r="E845" s="728" t="s">
        <v>2360</v>
      </c>
      <c r="F845" s="732"/>
      <c r="G845" s="732"/>
      <c r="H845" s="746"/>
      <c r="I845" s="732">
        <v>6</v>
      </c>
      <c r="J845" s="732">
        <v>0</v>
      </c>
      <c r="K845" s="746"/>
      <c r="L845" s="732">
        <v>6</v>
      </c>
      <c r="M845" s="733">
        <v>0</v>
      </c>
    </row>
    <row r="846" spans="1:13" ht="14.4" customHeight="1" x14ac:dyDescent="0.3">
      <c r="A846" s="727" t="s">
        <v>2711</v>
      </c>
      <c r="B846" s="728" t="s">
        <v>2356</v>
      </c>
      <c r="C846" s="728" t="s">
        <v>4584</v>
      </c>
      <c r="D846" s="728" t="s">
        <v>2362</v>
      </c>
      <c r="E846" s="728" t="s">
        <v>2394</v>
      </c>
      <c r="F846" s="732">
        <v>1</v>
      </c>
      <c r="G846" s="732">
        <v>0</v>
      </c>
      <c r="H846" s="746"/>
      <c r="I846" s="732"/>
      <c r="J846" s="732"/>
      <c r="K846" s="746"/>
      <c r="L846" s="732">
        <v>1</v>
      </c>
      <c r="M846" s="733">
        <v>0</v>
      </c>
    </row>
    <row r="847" spans="1:13" ht="14.4" customHeight="1" x14ac:dyDescent="0.3">
      <c r="A847" s="727" t="s">
        <v>2711</v>
      </c>
      <c r="B847" s="728" t="s">
        <v>2365</v>
      </c>
      <c r="C847" s="728" t="s">
        <v>4519</v>
      </c>
      <c r="D847" s="728" t="s">
        <v>3937</v>
      </c>
      <c r="E847" s="728" t="s">
        <v>2189</v>
      </c>
      <c r="F847" s="732">
        <v>1</v>
      </c>
      <c r="G847" s="732">
        <v>85.16</v>
      </c>
      <c r="H847" s="746">
        <v>1</v>
      </c>
      <c r="I847" s="732"/>
      <c r="J847" s="732"/>
      <c r="K847" s="746">
        <v>0</v>
      </c>
      <c r="L847" s="732">
        <v>1</v>
      </c>
      <c r="M847" s="733">
        <v>85.16</v>
      </c>
    </row>
    <row r="848" spans="1:13" ht="14.4" customHeight="1" x14ac:dyDescent="0.3">
      <c r="A848" s="727" t="s">
        <v>2711</v>
      </c>
      <c r="B848" s="728" t="s">
        <v>2365</v>
      </c>
      <c r="C848" s="728" t="s">
        <v>2801</v>
      </c>
      <c r="D848" s="728" t="s">
        <v>761</v>
      </c>
      <c r="E848" s="728" t="s">
        <v>2547</v>
      </c>
      <c r="F848" s="732"/>
      <c r="G848" s="732"/>
      <c r="H848" s="746">
        <v>0</v>
      </c>
      <c r="I848" s="732">
        <v>2</v>
      </c>
      <c r="J848" s="732">
        <v>340.64</v>
      </c>
      <c r="K848" s="746">
        <v>1</v>
      </c>
      <c r="L848" s="732">
        <v>2</v>
      </c>
      <c r="M848" s="733">
        <v>340.64</v>
      </c>
    </row>
    <row r="849" spans="1:13" ht="14.4" customHeight="1" x14ac:dyDescent="0.3">
      <c r="A849" s="727" t="s">
        <v>2711</v>
      </c>
      <c r="B849" s="728" t="s">
        <v>2365</v>
      </c>
      <c r="C849" s="728" t="s">
        <v>2366</v>
      </c>
      <c r="D849" s="728" t="s">
        <v>759</v>
      </c>
      <c r="E849" s="728" t="s">
        <v>2187</v>
      </c>
      <c r="F849" s="732"/>
      <c r="G849" s="732"/>
      <c r="H849" s="746">
        <v>0</v>
      </c>
      <c r="I849" s="732">
        <v>6</v>
      </c>
      <c r="J849" s="732">
        <v>255.42000000000002</v>
      </c>
      <c r="K849" s="746">
        <v>1</v>
      </c>
      <c r="L849" s="732">
        <v>6</v>
      </c>
      <c r="M849" s="733">
        <v>255.42000000000002</v>
      </c>
    </row>
    <row r="850" spans="1:13" ht="14.4" customHeight="1" x14ac:dyDescent="0.3">
      <c r="A850" s="727" t="s">
        <v>2711</v>
      </c>
      <c r="B850" s="728" t="s">
        <v>2402</v>
      </c>
      <c r="C850" s="728" t="s">
        <v>2403</v>
      </c>
      <c r="D850" s="728" t="s">
        <v>1315</v>
      </c>
      <c r="E850" s="728" t="s">
        <v>2404</v>
      </c>
      <c r="F850" s="732"/>
      <c r="G850" s="732"/>
      <c r="H850" s="746">
        <v>0</v>
      </c>
      <c r="I850" s="732">
        <v>2</v>
      </c>
      <c r="J850" s="732">
        <v>276.62</v>
      </c>
      <c r="K850" s="746">
        <v>1</v>
      </c>
      <c r="L850" s="732">
        <v>2</v>
      </c>
      <c r="M850" s="733">
        <v>276.62</v>
      </c>
    </row>
    <row r="851" spans="1:13" ht="14.4" customHeight="1" x14ac:dyDescent="0.3">
      <c r="A851" s="727" t="s">
        <v>2711</v>
      </c>
      <c r="B851" s="728" t="s">
        <v>5127</v>
      </c>
      <c r="C851" s="728" t="s">
        <v>4553</v>
      </c>
      <c r="D851" s="728" t="s">
        <v>2835</v>
      </c>
      <c r="E851" s="728" t="s">
        <v>4554</v>
      </c>
      <c r="F851" s="732"/>
      <c r="G851" s="732"/>
      <c r="H851" s="746">
        <v>0</v>
      </c>
      <c r="I851" s="732">
        <v>1</v>
      </c>
      <c r="J851" s="732">
        <v>69.16</v>
      </c>
      <c r="K851" s="746">
        <v>1</v>
      </c>
      <c r="L851" s="732">
        <v>1</v>
      </c>
      <c r="M851" s="733">
        <v>69.16</v>
      </c>
    </row>
    <row r="852" spans="1:13" ht="14.4" customHeight="1" x14ac:dyDescent="0.3">
      <c r="A852" s="727" t="s">
        <v>2711</v>
      </c>
      <c r="B852" s="728" t="s">
        <v>2412</v>
      </c>
      <c r="C852" s="728" t="s">
        <v>2422</v>
      </c>
      <c r="D852" s="728" t="s">
        <v>1362</v>
      </c>
      <c r="E852" s="728" t="s">
        <v>2421</v>
      </c>
      <c r="F852" s="732"/>
      <c r="G852" s="732"/>
      <c r="H852" s="746">
        <v>0</v>
      </c>
      <c r="I852" s="732">
        <v>3</v>
      </c>
      <c r="J852" s="732">
        <v>254.67000000000002</v>
      </c>
      <c r="K852" s="746">
        <v>1</v>
      </c>
      <c r="L852" s="732">
        <v>3</v>
      </c>
      <c r="M852" s="733">
        <v>254.67000000000002</v>
      </c>
    </row>
    <row r="853" spans="1:13" ht="14.4" customHeight="1" x14ac:dyDescent="0.3">
      <c r="A853" s="727" t="s">
        <v>2711</v>
      </c>
      <c r="B853" s="728" t="s">
        <v>2412</v>
      </c>
      <c r="C853" s="728" t="s">
        <v>3555</v>
      </c>
      <c r="D853" s="728" t="s">
        <v>3556</v>
      </c>
      <c r="E853" s="728" t="s">
        <v>3554</v>
      </c>
      <c r="F853" s="732"/>
      <c r="G853" s="732"/>
      <c r="H853" s="746">
        <v>0</v>
      </c>
      <c r="I853" s="732">
        <v>3</v>
      </c>
      <c r="J853" s="732">
        <v>582.78</v>
      </c>
      <c r="K853" s="746">
        <v>1</v>
      </c>
      <c r="L853" s="732">
        <v>3</v>
      </c>
      <c r="M853" s="733">
        <v>582.78</v>
      </c>
    </row>
    <row r="854" spans="1:13" ht="14.4" customHeight="1" x14ac:dyDescent="0.3">
      <c r="A854" s="727" t="s">
        <v>2711</v>
      </c>
      <c r="B854" s="728" t="s">
        <v>5124</v>
      </c>
      <c r="C854" s="728" t="s">
        <v>4485</v>
      </c>
      <c r="D854" s="728" t="s">
        <v>3657</v>
      </c>
      <c r="E854" s="728" t="s">
        <v>4486</v>
      </c>
      <c r="F854" s="732"/>
      <c r="G854" s="732"/>
      <c r="H854" s="746">
        <v>0</v>
      </c>
      <c r="I854" s="732">
        <v>1</v>
      </c>
      <c r="J854" s="732">
        <v>2669.75</v>
      </c>
      <c r="K854" s="746">
        <v>1</v>
      </c>
      <c r="L854" s="732">
        <v>1</v>
      </c>
      <c r="M854" s="733">
        <v>2669.75</v>
      </c>
    </row>
    <row r="855" spans="1:13" ht="14.4" customHeight="1" x14ac:dyDescent="0.3">
      <c r="A855" s="727" t="s">
        <v>2711</v>
      </c>
      <c r="B855" s="728" t="s">
        <v>2263</v>
      </c>
      <c r="C855" s="728" t="s">
        <v>2264</v>
      </c>
      <c r="D855" s="728" t="s">
        <v>2265</v>
      </c>
      <c r="E855" s="728" t="s">
        <v>2266</v>
      </c>
      <c r="F855" s="732">
        <v>1</v>
      </c>
      <c r="G855" s="732">
        <v>11800.32</v>
      </c>
      <c r="H855" s="746">
        <v>1</v>
      </c>
      <c r="I855" s="732"/>
      <c r="J855" s="732"/>
      <c r="K855" s="746">
        <v>0</v>
      </c>
      <c r="L855" s="732">
        <v>1</v>
      </c>
      <c r="M855" s="733">
        <v>11800.32</v>
      </c>
    </row>
    <row r="856" spans="1:13" ht="14.4" customHeight="1" x14ac:dyDescent="0.3">
      <c r="A856" s="727" t="s">
        <v>2712</v>
      </c>
      <c r="B856" s="728" t="s">
        <v>2101</v>
      </c>
      <c r="C856" s="728" t="s">
        <v>2840</v>
      </c>
      <c r="D856" s="728" t="s">
        <v>2105</v>
      </c>
      <c r="E856" s="728" t="s">
        <v>2108</v>
      </c>
      <c r="F856" s="732"/>
      <c r="G856" s="732"/>
      <c r="H856" s="746">
        <v>0</v>
      </c>
      <c r="I856" s="732">
        <v>1</v>
      </c>
      <c r="J856" s="732">
        <v>205.84</v>
      </c>
      <c r="K856" s="746">
        <v>1</v>
      </c>
      <c r="L856" s="732">
        <v>1</v>
      </c>
      <c r="M856" s="733">
        <v>205.84</v>
      </c>
    </row>
    <row r="857" spans="1:13" ht="14.4" customHeight="1" x14ac:dyDescent="0.3">
      <c r="A857" s="727" t="s">
        <v>2712</v>
      </c>
      <c r="B857" s="728" t="s">
        <v>5134</v>
      </c>
      <c r="C857" s="728" t="s">
        <v>4603</v>
      </c>
      <c r="D857" s="728" t="s">
        <v>4604</v>
      </c>
      <c r="E857" s="728" t="s">
        <v>2839</v>
      </c>
      <c r="F857" s="732"/>
      <c r="G857" s="732"/>
      <c r="H857" s="746"/>
      <c r="I857" s="732">
        <v>1</v>
      </c>
      <c r="J857" s="732">
        <v>0</v>
      </c>
      <c r="K857" s="746"/>
      <c r="L857" s="732">
        <v>1</v>
      </c>
      <c r="M857" s="733">
        <v>0</v>
      </c>
    </row>
    <row r="858" spans="1:13" ht="14.4" customHeight="1" x14ac:dyDescent="0.3">
      <c r="A858" s="727" t="s">
        <v>2712</v>
      </c>
      <c r="B858" s="728" t="s">
        <v>2109</v>
      </c>
      <c r="C858" s="728" t="s">
        <v>2981</v>
      </c>
      <c r="D858" s="728" t="s">
        <v>2982</v>
      </c>
      <c r="E858" s="728" t="s">
        <v>2983</v>
      </c>
      <c r="F858" s="732"/>
      <c r="G858" s="732"/>
      <c r="H858" s="746">
        <v>0</v>
      </c>
      <c r="I858" s="732">
        <v>1</v>
      </c>
      <c r="J858" s="732">
        <v>668.54</v>
      </c>
      <c r="K858" s="746">
        <v>1</v>
      </c>
      <c r="L858" s="732">
        <v>1</v>
      </c>
      <c r="M858" s="733">
        <v>668.54</v>
      </c>
    </row>
    <row r="859" spans="1:13" ht="14.4" customHeight="1" x14ac:dyDescent="0.3">
      <c r="A859" s="727" t="s">
        <v>2712</v>
      </c>
      <c r="B859" s="728" t="s">
        <v>2109</v>
      </c>
      <c r="C859" s="728" t="s">
        <v>4207</v>
      </c>
      <c r="D859" s="728" t="s">
        <v>4205</v>
      </c>
      <c r="E859" s="728" t="s">
        <v>4206</v>
      </c>
      <c r="F859" s="732"/>
      <c r="G859" s="732"/>
      <c r="H859" s="746">
        <v>0</v>
      </c>
      <c r="I859" s="732">
        <v>1</v>
      </c>
      <c r="J859" s="732">
        <v>668.54</v>
      </c>
      <c r="K859" s="746">
        <v>1</v>
      </c>
      <c r="L859" s="732">
        <v>1</v>
      </c>
      <c r="M859" s="733">
        <v>668.54</v>
      </c>
    </row>
    <row r="860" spans="1:13" ht="14.4" customHeight="1" x14ac:dyDescent="0.3">
      <c r="A860" s="727" t="s">
        <v>2712</v>
      </c>
      <c r="B860" s="728" t="s">
        <v>2129</v>
      </c>
      <c r="C860" s="728" t="s">
        <v>3798</v>
      </c>
      <c r="D860" s="728" t="s">
        <v>3645</v>
      </c>
      <c r="E860" s="728" t="s">
        <v>3799</v>
      </c>
      <c r="F860" s="732"/>
      <c r="G860" s="732"/>
      <c r="H860" s="746">
        <v>0</v>
      </c>
      <c r="I860" s="732">
        <v>9</v>
      </c>
      <c r="J860" s="732">
        <v>843.75</v>
      </c>
      <c r="K860" s="746">
        <v>1</v>
      </c>
      <c r="L860" s="732">
        <v>9</v>
      </c>
      <c r="M860" s="733">
        <v>843.75</v>
      </c>
    </row>
    <row r="861" spans="1:13" ht="14.4" customHeight="1" x14ac:dyDescent="0.3">
      <c r="A861" s="727" t="s">
        <v>2712</v>
      </c>
      <c r="B861" s="728" t="s">
        <v>2129</v>
      </c>
      <c r="C861" s="728" t="s">
        <v>3644</v>
      </c>
      <c r="D861" s="728" t="s">
        <v>3645</v>
      </c>
      <c r="E861" s="728" t="s">
        <v>3646</v>
      </c>
      <c r="F861" s="732"/>
      <c r="G861" s="732"/>
      <c r="H861" s="746">
        <v>0</v>
      </c>
      <c r="I861" s="732">
        <v>3</v>
      </c>
      <c r="J861" s="732">
        <v>554.22</v>
      </c>
      <c r="K861" s="746">
        <v>1</v>
      </c>
      <c r="L861" s="732">
        <v>3</v>
      </c>
      <c r="M861" s="733">
        <v>554.22</v>
      </c>
    </row>
    <row r="862" spans="1:13" ht="14.4" customHeight="1" x14ac:dyDescent="0.3">
      <c r="A862" s="727" t="s">
        <v>2712</v>
      </c>
      <c r="B862" s="728" t="s">
        <v>2129</v>
      </c>
      <c r="C862" s="728" t="s">
        <v>2130</v>
      </c>
      <c r="D862" s="728" t="s">
        <v>2131</v>
      </c>
      <c r="E862" s="728" t="s">
        <v>2132</v>
      </c>
      <c r="F862" s="732"/>
      <c r="G862" s="732"/>
      <c r="H862" s="746">
        <v>0</v>
      </c>
      <c r="I862" s="732">
        <v>5</v>
      </c>
      <c r="J862" s="732">
        <v>603.04999999999995</v>
      </c>
      <c r="K862" s="746">
        <v>1</v>
      </c>
      <c r="L862" s="732">
        <v>5</v>
      </c>
      <c r="M862" s="733">
        <v>603.04999999999995</v>
      </c>
    </row>
    <row r="863" spans="1:13" ht="14.4" customHeight="1" x14ac:dyDescent="0.3">
      <c r="A863" s="727" t="s">
        <v>2712</v>
      </c>
      <c r="B863" s="728" t="s">
        <v>2129</v>
      </c>
      <c r="C863" s="728" t="s">
        <v>3410</v>
      </c>
      <c r="D863" s="728" t="s">
        <v>2131</v>
      </c>
      <c r="E863" s="728" t="s">
        <v>3411</v>
      </c>
      <c r="F863" s="732"/>
      <c r="G863" s="732"/>
      <c r="H863" s="746">
        <v>0</v>
      </c>
      <c r="I863" s="732">
        <v>14</v>
      </c>
      <c r="J863" s="732">
        <v>2586.3599999999997</v>
      </c>
      <c r="K863" s="746">
        <v>1</v>
      </c>
      <c r="L863" s="732">
        <v>14</v>
      </c>
      <c r="M863" s="733">
        <v>2586.3599999999997</v>
      </c>
    </row>
    <row r="864" spans="1:13" ht="14.4" customHeight="1" x14ac:dyDescent="0.3">
      <c r="A864" s="727" t="s">
        <v>2712</v>
      </c>
      <c r="B864" s="728" t="s">
        <v>2133</v>
      </c>
      <c r="C864" s="728" t="s">
        <v>2763</v>
      </c>
      <c r="D864" s="728" t="s">
        <v>895</v>
      </c>
      <c r="E864" s="728" t="s">
        <v>2137</v>
      </c>
      <c r="F864" s="732"/>
      <c r="G864" s="732"/>
      <c r="H864" s="746">
        <v>0</v>
      </c>
      <c r="I864" s="732">
        <v>13</v>
      </c>
      <c r="J864" s="732">
        <v>4786.08</v>
      </c>
      <c r="K864" s="746">
        <v>1</v>
      </c>
      <c r="L864" s="732">
        <v>13</v>
      </c>
      <c r="M864" s="733">
        <v>4786.08</v>
      </c>
    </row>
    <row r="865" spans="1:13" ht="14.4" customHeight="1" x14ac:dyDescent="0.3">
      <c r="A865" s="727" t="s">
        <v>2712</v>
      </c>
      <c r="B865" s="728" t="s">
        <v>2133</v>
      </c>
      <c r="C865" s="728" t="s">
        <v>2764</v>
      </c>
      <c r="D865" s="728" t="s">
        <v>895</v>
      </c>
      <c r="E865" s="728" t="s">
        <v>2143</v>
      </c>
      <c r="F865" s="732"/>
      <c r="G865" s="732"/>
      <c r="H865" s="746">
        <v>0</v>
      </c>
      <c r="I865" s="732">
        <v>51</v>
      </c>
      <c r="J865" s="732">
        <v>25035.39</v>
      </c>
      <c r="K865" s="746">
        <v>1</v>
      </c>
      <c r="L865" s="732">
        <v>51</v>
      </c>
      <c r="M865" s="733">
        <v>25035.39</v>
      </c>
    </row>
    <row r="866" spans="1:13" ht="14.4" customHeight="1" x14ac:dyDescent="0.3">
      <c r="A866" s="727" t="s">
        <v>2712</v>
      </c>
      <c r="B866" s="728" t="s">
        <v>2133</v>
      </c>
      <c r="C866" s="728" t="s">
        <v>2765</v>
      </c>
      <c r="D866" s="728" t="s">
        <v>895</v>
      </c>
      <c r="E866" s="728" t="s">
        <v>2139</v>
      </c>
      <c r="F866" s="732"/>
      <c r="G866" s="732"/>
      <c r="H866" s="746">
        <v>0</v>
      </c>
      <c r="I866" s="732">
        <v>18</v>
      </c>
      <c r="J866" s="732">
        <v>13253.940000000002</v>
      </c>
      <c r="K866" s="746">
        <v>1</v>
      </c>
      <c r="L866" s="732">
        <v>18</v>
      </c>
      <c r="M866" s="733">
        <v>13253.940000000002</v>
      </c>
    </row>
    <row r="867" spans="1:13" ht="14.4" customHeight="1" x14ac:dyDescent="0.3">
      <c r="A867" s="727" t="s">
        <v>2712</v>
      </c>
      <c r="B867" s="728" t="s">
        <v>2133</v>
      </c>
      <c r="C867" s="728" t="s">
        <v>2144</v>
      </c>
      <c r="D867" s="728" t="s">
        <v>895</v>
      </c>
      <c r="E867" s="728" t="s">
        <v>2145</v>
      </c>
      <c r="F867" s="732"/>
      <c r="G867" s="732"/>
      <c r="H867" s="746">
        <v>0</v>
      </c>
      <c r="I867" s="732">
        <v>7</v>
      </c>
      <c r="J867" s="732">
        <v>6466.18</v>
      </c>
      <c r="K867" s="746">
        <v>1</v>
      </c>
      <c r="L867" s="732">
        <v>7</v>
      </c>
      <c r="M867" s="733">
        <v>6466.18</v>
      </c>
    </row>
    <row r="868" spans="1:13" ht="14.4" customHeight="1" x14ac:dyDescent="0.3">
      <c r="A868" s="727" t="s">
        <v>2712</v>
      </c>
      <c r="B868" s="728" t="s">
        <v>2133</v>
      </c>
      <c r="C868" s="728" t="s">
        <v>2910</v>
      </c>
      <c r="D868" s="728" t="s">
        <v>901</v>
      </c>
      <c r="E868" s="728" t="s">
        <v>2135</v>
      </c>
      <c r="F868" s="732"/>
      <c r="G868" s="732"/>
      <c r="H868" s="746">
        <v>0</v>
      </c>
      <c r="I868" s="732">
        <v>6</v>
      </c>
      <c r="J868" s="732">
        <v>8313.7199999999993</v>
      </c>
      <c r="K868" s="746">
        <v>1</v>
      </c>
      <c r="L868" s="732">
        <v>6</v>
      </c>
      <c r="M868" s="733">
        <v>8313.7199999999993</v>
      </c>
    </row>
    <row r="869" spans="1:13" ht="14.4" customHeight="1" x14ac:dyDescent="0.3">
      <c r="A869" s="727" t="s">
        <v>2712</v>
      </c>
      <c r="B869" s="728" t="s">
        <v>2133</v>
      </c>
      <c r="C869" s="728" t="s">
        <v>2479</v>
      </c>
      <c r="D869" s="728" t="s">
        <v>901</v>
      </c>
      <c r="E869" s="728" t="s">
        <v>2480</v>
      </c>
      <c r="F869" s="732"/>
      <c r="G869" s="732"/>
      <c r="H869" s="746">
        <v>0</v>
      </c>
      <c r="I869" s="732">
        <v>5</v>
      </c>
      <c r="J869" s="732">
        <v>9237.4500000000007</v>
      </c>
      <c r="K869" s="746">
        <v>1</v>
      </c>
      <c r="L869" s="732">
        <v>5</v>
      </c>
      <c r="M869" s="733">
        <v>9237.4500000000007</v>
      </c>
    </row>
    <row r="870" spans="1:13" ht="14.4" customHeight="1" x14ac:dyDescent="0.3">
      <c r="A870" s="727" t="s">
        <v>2712</v>
      </c>
      <c r="B870" s="728" t="s">
        <v>2133</v>
      </c>
      <c r="C870" s="728" t="s">
        <v>3151</v>
      </c>
      <c r="D870" s="728" t="s">
        <v>901</v>
      </c>
      <c r="E870" s="728" t="s">
        <v>3152</v>
      </c>
      <c r="F870" s="732"/>
      <c r="G870" s="732"/>
      <c r="H870" s="746">
        <v>0</v>
      </c>
      <c r="I870" s="732">
        <v>6</v>
      </c>
      <c r="J870" s="732">
        <v>13856.16</v>
      </c>
      <c r="K870" s="746">
        <v>1</v>
      </c>
      <c r="L870" s="732">
        <v>6</v>
      </c>
      <c r="M870" s="733">
        <v>13856.16</v>
      </c>
    </row>
    <row r="871" spans="1:13" ht="14.4" customHeight="1" x14ac:dyDescent="0.3">
      <c r="A871" s="727" t="s">
        <v>2712</v>
      </c>
      <c r="B871" s="728" t="s">
        <v>2133</v>
      </c>
      <c r="C871" s="728" t="s">
        <v>3631</v>
      </c>
      <c r="D871" s="728" t="s">
        <v>901</v>
      </c>
      <c r="E871" s="728" t="s">
        <v>3152</v>
      </c>
      <c r="F871" s="732"/>
      <c r="G871" s="732"/>
      <c r="H871" s="746">
        <v>0</v>
      </c>
      <c r="I871" s="732">
        <v>2</v>
      </c>
      <c r="J871" s="732">
        <v>4618.72</v>
      </c>
      <c r="K871" s="746">
        <v>1</v>
      </c>
      <c r="L871" s="732">
        <v>2</v>
      </c>
      <c r="M871" s="733">
        <v>4618.72</v>
      </c>
    </row>
    <row r="872" spans="1:13" ht="14.4" customHeight="1" x14ac:dyDescent="0.3">
      <c r="A872" s="727" t="s">
        <v>2712</v>
      </c>
      <c r="B872" s="728" t="s">
        <v>2486</v>
      </c>
      <c r="C872" s="728" t="s">
        <v>2487</v>
      </c>
      <c r="D872" s="728" t="s">
        <v>2488</v>
      </c>
      <c r="E872" s="728" t="s">
        <v>2489</v>
      </c>
      <c r="F872" s="732"/>
      <c r="G872" s="732"/>
      <c r="H872" s="746">
        <v>0</v>
      </c>
      <c r="I872" s="732">
        <v>1</v>
      </c>
      <c r="J872" s="732">
        <v>70.3</v>
      </c>
      <c r="K872" s="746">
        <v>1</v>
      </c>
      <c r="L872" s="732">
        <v>1</v>
      </c>
      <c r="M872" s="733">
        <v>70.3</v>
      </c>
    </row>
    <row r="873" spans="1:13" ht="14.4" customHeight="1" x14ac:dyDescent="0.3">
      <c r="A873" s="727" t="s">
        <v>2712</v>
      </c>
      <c r="B873" s="728" t="s">
        <v>2157</v>
      </c>
      <c r="C873" s="728" t="s">
        <v>3928</v>
      </c>
      <c r="D873" s="728" t="s">
        <v>2159</v>
      </c>
      <c r="E873" s="728" t="s">
        <v>3929</v>
      </c>
      <c r="F873" s="732"/>
      <c r="G873" s="732"/>
      <c r="H873" s="746">
        <v>0</v>
      </c>
      <c r="I873" s="732">
        <v>1</v>
      </c>
      <c r="J873" s="732">
        <v>229.38</v>
      </c>
      <c r="K873" s="746">
        <v>1</v>
      </c>
      <c r="L873" s="732">
        <v>1</v>
      </c>
      <c r="M873" s="733">
        <v>229.38</v>
      </c>
    </row>
    <row r="874" spans="1:13" ht="14.4" customHeight="1" x14ac:dyDescent="0.3">
      <c r="A874" s="727" t="s">
        <v>2712</v>
      </c>
      <c r="B874" s="728" t="s">
        <v>2490</v>
      </c>
      <c r="C874" s="728" t="s">
        <v>3931</v>
      </c>
      <c r="D874" s="728" t="s">
        <v>1754</v>
      </c>
      <c r="E874" s="728" t="s">
        <v>2165</v>
      </c>
      <c r="F874" s="732"/>
      <c r="G874" s="732"/>
      <c r="H874" s="746">
        <v>0</v>
      </c>
      <c r="I874" s="732">
        <v>1</v>
      </c>
      <c r="J874" s="732">
        <v>105.32</v>
      </c>
      <c r="K874" s="746">
        <v>1</v>
      </c>
      <c r="L874" s="732">
        <v>1</v>
      </c>
      <c r="M874" s="733">
        <v>105.32</v>
      </c>
    </row>
    <row r="875" spans="1:13" ht="14.4" customHeight="1" x14ac:dyDescent="0.3">
      <c r="A875" s="727" t="s">
        <v>2712</v>
      </c>
      <c r="B875" s="728" t="s">
        <v>2502</v>
      </c>
      <c r="C875" s="728" t="s">
        <v>2581</v>
      </c>
      <c r="D875" s="728" t="s">
        <v>2582</v>
      </c>
      <c r="E875" s="728" t="s">
        <v>2583</v>
      </c>
      <c r="F875" s="732"/>
      <c r="G875" s="732"/>
      <c r="H875" s="746">
        <v>0</v>
      </c>
      <c r="I875" s="732">
        <v>1</v>
      </c>
      <c r="J875" s="732">
        <v>218.62</v>
      </c>
      <c r="K875" s="746">
        <v>1</v>
      </c>
      <c r="L875" s="732">
        <v>1</v>
      </c>
      <c r="M875" s="733">
        <v>218.62</v>
      </c>
    </row>
    <row r="876" spans="1:13" ht="14.4" customHeight="1" x14ac:dyDescent="0.3">
      <c r="A876" s="727" t="s">
        <v>2712</v>
      </c>
      <c r="B876" s="728" t="s">
        <v>2170</v>
      </c>
      <c r="C876" s="728" t="s">
        <v>4622</v>
      </c>
      <c r="D876" s="728" t="s">
        <v>2172</v>
      </c>
      <c r="E876" s="728" t="s">
        <v>4623</v>
      </c>
      <c r="F876" s="732"/>
      <c r="G876" s="732"/>
      <c r="H876" s="746">
        <v>0</v>
      </c>
      <c r="I876" s="732">
        <v>1</v>
      </c>
      <c r="J876" s="732">
        <v>691.37</v>
      </c>
      <c r="K876" s="746">
        <v>1</v>
      </c>
      <c r="L876" s="732">
        <v>1</v>
      </c>
      <c r="M876" s="733">
        <v>691.37</v>
      </c>
    </row>
    <row r="877" spans="1:13" ht="14.4" customHeight="1" x14ac:dyDescent="0.3">
      <c r="A877" s="727" t="s">
        <v>2712</v>
      </c>
      <c r="B877" s="728" t="s">
        <v>2584</v>
      </c>
      <c r="C877" s="728" t="s">
        <v>4612</v>
      </c>
      <c r="D877" s="728" t="s">
        <v>3682</v>
      </c>
      <c r="E877" s="728" t="s">
        <v>4613</v>
      </c>
      <c r="F877" s="732">
        <v>1</v>
      </c>
      <c r="G877" s="732">
        <v>48.84</v>
      </c>
      <c r="H877" s="746">
        <v>1</v>
      </c>
      <c r="I877" s="732"/>
      <c r="J877" s="732"/>
      <c r="K877" s="746">
        <v>0</v>
      </c>
      <c r="L877" s="732">
        <v>1</v>
      </c>
      <c r="M877" s="733">
        <v>48.84</v>
      </c>
    </row>
    <row r="878" spans="1:13" ht="14.4" customHeight="1" x14ac:dyDescent="0.3">
      <c r="A878" s="727" t="s">
        <v>2712</v>
      </c>
      <c r="B878" s="728" t="s">
        <v>2182</v>
      </c>
      <c r="C878" s="728" t="s">
        <v>4587</v>
      </c>
      <c r="D878" s="728" t="s">
        <v>3268</v>
      </c>
      <c r="E878" s="728" t="s">
        <v>4588</v>
      </c>
      <c r="F878" s="732"/>
      <c r="G878" s="732"/>
      <c r="H878" s="746">
        <v>0</v>
      </c>
      <c r="I878" s="732">
        <v>1</v>
      </c>
      <c r="J878" s="732">
        <v>93.18</v>
      </c>
      <c r="K878" s="746">
        <v>1</v>
      </c>
      <c r="L878" s="732">
        <v>1</v>
      </c>
      <c r="M878" s="733">
        <v>93.18</v>
      </c>
    </row>
    <row r="879" spans="1:13" ht="14.4" customHeight="1" x14ac:dyDescent="0.3">
      <c r="A879" s="727" t="s">
        <v>2712</v>
      </c>
      <c r="B879" s="728" t="s">
        <v>2182</v>
      </c>
      <c r="C879" s="728" t="s">
        <v>2188</v>
      </c>
      <c r="D879" s="728" t="s">
        <v>2184</v>
      </c>
      <c r="E879" s="728" t="s">
        <v>2189</v>
      </c>
      <c r="F879" s="732"/>
      <c r="G879" s="732"/>
      <c r="H879" s="746">
        <v>0</v>
      </c>
      <c r="I879" s="732">
        <v>1</v>
      </c>
      <c r="J879" s="732">
        <v>93.18</v>
      </c>
      <c r="K879" s="746">
        <v>1</v>
      </c>
      <c r="L879" s="732">
        <v>1</v>
      </c>
      <c r="M879" s="733">
        <v>93.18</v>
      </c>
    </row>
    <row r="880" spans="1:13" ht="14.4" customHeight="1" x14ac:dyDescent="0.3">
      <c r="A880" s="727" t="s">
        <v>2712</v>
      </c>
      <c r="B880" s="728" t="s">
        <v>2190</v>
      </c>
      <c r="C880" s="728" t="s">
        <v>4629</v>
      </c>
      <c r="D880" s="728" t="s">
        <v>2192</v>
      </c>
      <c r="E880" s="728" t="s">
        <v>4630</v>
      </c>
      <c r="F880" s="732"/>
      <c r="G880" s="732"/>
      <c r="H880" s="746">
        <v>0</v>
      </c>
      <c r="I880" s="732">
        <v>1</v>
      </c>
      <c r="J880" s="732">
        <v>835.93</v>
      </c>
      <c r="K880" s="746">
        <v>1</v>
      </c>
      <c r="L880" s="732">
        <v>1</v>
      </c>
      <c r="M880" s="733">
        <v>835.93</v>
      </c>
    </row>
    <row r="881" spans="1:13" ht="14.4" customHeight="1" x14ac:dyDescent="0.3">
      <c r="A881" s="727" t="s">
        <v>2712</v>
      </c>
      <c r="B881" s="728" t="s">
        <v>2193</v>
      </c>
      <c r="C881" s="728" t="s">
        <v>4614</v>
      </c>
      <c r="D881" s="728" t="s">
        <v>2195</v>
      </c>
      <c r="E881" s="728" t="s">
        <v>4615</v>
      </c>
      <c r="F881" s="732"/>
      <c r="G881" s="732"/>
      <c r="H881" s="746">
        <v>0</v>
      </c>
      <c r="I881" s="732">
        <v>6</v>
      </c>
      <c r="J881" s="732">
        <v>218.67</v>
      </c>
      <c r="K881" s="746">
        <v>1</v>
      </c>
      <c r="L881" s="732">
        <v>6</v>
      </c>
      <c r="M881" s="733">
        <v>218.67</v>
      </c>
    </row>
    <row r="882" spans="1:13" ht="14.4" customHeight="1" x14ac:dyDescent="0.3">
      <c r="A882" s="727" t="s">
        <v>2712</v>
      </c>
      <c r="B882" s="728" t="s">
        <v>2193</v>
      </c>
      <c r="C882" s="728" t="s">
        <v>3623</v>
      </c>
      <c r="D882" s="728" t="s">
        <v>2195</v>
      </c>
      <c r="E882" s="728" t="s">
        <v>3624</v>
      </c>
      <c r="F882" s="732"/>
      <c r="G882" s="732"/>
      <c r="H882" s="746">
        <v>0</v>
      </c>
      <c r="I882" s="732">
        <v>2</v>
      </c>
      <c r="J882" s="732">
        <v>466.96000000000004</v>
      </c>
      <c r="K882" s="746">
        <v>1</v>
      </c>
      <c r="L882" s="732">
        <v>2</v>
      </c>
      <c r="M882" s="733">
        <v>466.96000000000004</v>
      </c>
    </row>
    <row r="883" spans="1:13" ht="14.4" customHeight="1" x14ac:dyDescent="0.3">
      <c r="A883" s="727" t="s">
        <v>2712</v>
      </c>
      <c r="B883" s="728" t="s">
        <v>2205</v>
      </c>
      <c r="C883" s="728" t="s">
        <v>2213</v>
      </c>
      <c r="D883" s="728" t="s">
        <v>2207</v>
      </c>
      <c r="E883" s="728" t="s">
        <v>2214</v>
      </c>
      <c r="F883" s="732"/>
      <c r="G883" s="732"/>
      <c r="H883" s="746">
        <v>0</v>
      </c>
      <c r="I883" s="732">
        <v>1</v>
      </c>
      <c r="J883" s="732">
        <v>46.07</v>
      </c>
      <c r="K883" s="746">
        <v>1</v>
      </c>
      <c r="L883" s="732">
        <v>1</v>
      </c>
      <c r="M883" s="733">
        <v>46.07</v>
      </c>
    </row>
    <row r="884" spans="1:13" ht="14.4" customHeight="1" x14ac:dyDescent="0.3">
      <c r="A884" s="727" t="s">
        <v>2712</v>
      </c>
      <c r="B884" s="728" t="s">
        <v>2215</v>
      </c>
      <c r="C884" s="728" t="s">
        <v>2218</v>
      </c>
      <c r="D884" s="728" t="s">
        <v>662</v>
      </c>
      <c r="E884" s="728" t="s">
        <v>2219</v>
      </c>
      <c r="F884" s="732"/>
      <c r="G884" s="732"/>
      <c r="H884" s="746">
        <v>0</v>
      </c>
      <c r="I884" s="732">
        <v>3</v>
      </c>
      <c r="J884" s="732">
        <v>463.08000000000004</v>
      </c>
      <c r="K884" s="746">
        <v>1</v>
      </c>
      <c r="L884" s="732">
        <v>3</v>
      </c>
      <c r="M884" s="733">
        <v>463.08000000000004</v>
      </c>
    </row>
    <row r="885" spans="1:13" ht="14.4" customHeight="1" x14ac:dyDescent="0.3">
      <c r="A885" s="727" t="s">
        <v>2712</v>
      </c>
      <c r="B885" s="728" t="s">
        <v>2240</v>
      </c>
      <c r="C885" s="728" t="s">
        <v>2241</v>
      </c>
      <c r="D885" s="728" t="s">
        <v>2242</v>
      </c>
      <c r="E885" s="728" t="s">
        <v>2243</v>
      </c>
      <c r="F885" s="732"/>
      <c r="G885" s="732"/>
      <c r="H885" s="746">
        <v>0</v>
      </c>
      <c r="I885" s="732">
        <v>2</v>
      </c>
      <c r="J885" s="732">
        <v>141.08000000000001</v>
      </c>
      <c r="K885" s="746">
        <v>1</v>
      </c>
      <c r="L885" s="732">
        <v>2</v>
      </c>
      <c r="M885" s="733">
        <v>141.08000000000001</v>
      </c>
    </row>
    <row r="886" spans="1:13" ht="14.4" customHeight="1" x14ac:dyDescent="0.3">
      <c r="A886" s="727" t="s">
        <v>2712</v>
      </c>
      <c r="B886" s="728" t="s">
        <v>2256</v>
      </c>
      <c r="C886" s="728" t="s">
        <v>3057</v>
      </c>
      <c r="D886" s="728" t="s">
        <v>2997</v>
      </c>
      <c r="E886" s="728" t="s">
        <v>3058</v>
      </c>
      <c r="F886" s="732">
        <v>1</v>
      </c>
      <c r="G886" s="732">
        <v>211.61</v>
      </c>
      <c r="H886" s="746">
        <v>1</v>
      </c>
      <c r="I886" s="732"/>
      <c r="J886" s="732"/>
      <c r="K886" s="746">
        <v>0</v>
      </c>
      <c r="L886" s="732">
        <v>1</v>
      </c>
      <c r="M886" s="733">
        <v>211.61</v>
      </c>
    </row>
    <row r="887" spans="1:13" ht="14.4" customHeight="1" x14ac:dyDescent="0.3">
      <c r="A887" s="727" t="s">
        <v>2712</v>
      </c>
      <c r="B887" s="728" t="s">
        <v>2256</v>
      </c>
      <c r="C887" s="728" t="s">
        <v>2260</v>
      </c>
      <c r="D887" s="728" t="s">
        <v>2261</v>
      </c>
      <c r="E887" s="728" t="s">
        <v>2262</v>
      </c>
      <c r="F887" s="732"/>
      <c r="G887" s="732"/>
      <c r="H887" s="746">
        <v>0</v>
      </c>
      <c r="I887" s="732">
        <v>15</v>
      </c>
      <c r="J887" s="732">
        <v>41321.130000000005</v>
      </c>
      <c r="K887" s="746">
        <v>1</v>
      </c>
      <c r="L887" s="732">
        <v>15</v>
      </c>
      <c r="M887" s="733">
        <v>41321.130000000005</v>
      </c>
    </row>
    <row r="888" spans="1:13" ht="14.4" customHeight="1" x14ac:dyDescent="0.3">
      <c r="A888" s="727" t="s">
        <v>2712</v>
      </c>
      <c r="B888" s="728" t="s">
        <v>2270</v>
      </c>
      <c r="C888" s="728" t="s">
        <v>2273</v>
      </c>
      <c r="D888" s="728" t="s">
        <v>2272</v>
      </c>
      <c r="E888" s="728" t="s">
        <v>2274</v>
      </c>
      <c r="F888" s="732">
        <v>2</v>
      </c>
      <c r="G888" s="732">
        <v>2854.46</v>
      </c>
      <c r="H888" s="746">
        <v>0.5</v>
      </c>
      <c r="I888" s="732">
        <v>2</v>
      </c>
      <c r="J888" s="732">
        <v>2854.46</v>
      </c>
      <c r="K888" s="746">
        <v>0.5</v>
      </c>
      <c r="L888" s="732">
        <v>4</v>
      </c>
      <c r="M888" s="733">
        <v>5708.92</v>
      </c>
    </row>
    <row r="889" spans="1:13" ht="14.4" customHeight="1" x14ac:dyDescent="0.3">
      <c r="A889" s="727" t="s">
        <v>2712</v>
      </c>
      <c r="B889" s="728" t="s">
        <v>5126</v>
      </c>
      <c r="C889" s="728" t="s">
        <v>3706</v>
      </c>
      <c r="D889" s="728" t="s">
        <v>3707</v>
      </c>
      <c r="E889" s="728" t="s">
        <v>3708</v>
      </c>
      <c r="F889" s="732">
        <v>1</v>
      </c>
      <c r="G889" s="732">
        <v>318.16000000000003</v>
      </c>
      <c r="H889" s="746">
        <v>1</v>
      </c>
      <c r="I889" s="732"/>
      <c r="J889" s="732"/>
      <c r="K889" s="746">
        <v>0</v>
      </c>
      <c r="L889" s="732">
        <v>1</v>
      </c>
      <c r="M889" s="733">
        <v>318.16000000000003</v>
      </c>
    </row>
    <row r="890" spans="1:13" ht="14.4" customHeight="1" x14ac:dyDescent="0.3">
      <c r="A890" s="727" t="s">
        <v>2712</v>
      </c>
      <c r="B890" s="728" t="s">
        <v>5126</v>
      </c>
      <c r="C890" s="728" t="s">
        <v>4262</v>
      </c>
      <c r="D890" s="728" t="s">
        <v>3707</v>
      </c>
      <c r="E890" s="728" t="s">
        <v>3708</v>
      </c>
      <c r="F890" s="732">
        <v>1</v>
      </c>
      <c r="G890" s="732">
        <v>318.16000000000003</v>
      </c>
      <c r="H890" s="746">
        <v>1</v>
      </c>
      <c r="I890" s="732"/>
      <c r="J890" s="732"/>
      <c r="K890" s="746">
        <v>0</v>
      </c>
      <c r="L890" s="732">
        <v>1</v>
      </c>
      <c r="M890" s="733">
        <v>318.16000000000003</v>
      </c>
    </row>
    <row r="891" spans="1:13" ht="14.4" customHeight="1" x14ac:dyDescent="0.3">
      <c r="A891" s="727" t="s">
        <v>2712</v>
      </c>
      <c r="B891" s="728" t="s">
        <v>2299</v>
      </c>
      <c r="C891" s="728" t="s">
        <v>3436</v>
      </c>
      <c r="D891" s="728" t="s">
        <v>3435</v>
      </c>
      <c r="E891" s="728" t="s">
        <v>2761</v>
      </c>
      <c r="F891" s="732">
        <v>3</v>
      </c>
      <c r="G891" s="732">
        <v>217.64999999999998</v>
      </c>
      <c r="H891" s="746">
        <v>1</v>
      </c>
      <c r="I891" s="732"/>
      <c r="J891" s="732"/>
      <c r="K891" s="746">
        <v>0</v>
      </c>
      <c r="L891" s="732">
        <v>3</v>
      </c>
      <c r="M891" s="733">
        <v>217.64999999999998</v>
      </c>
    </row>
    <row r="892" spans="1:13" ht="14.4" customHeight="1" x14ac:dyDescent="0.3">
      <c r="A892" s="727" t="s">
        <v>2712</v>
      </c>
      <c r="B892" s="728" t="s">
        <v>2299</v>
      </c>
      <c r="C892" s="728" t="s">
        <v>2300</v>
      </c>
      <c r="D892" s="728" t="s">
        <v>1102</v>
      </c>
      <c r="E892" s="728" t="s">
        <v>2301</v>
      </c>
      <c r="F892" s="732">
        <v>2</v>
      </c>
      <c r="G892" s="732">
        <v>130.56</v>
      </c>
      <c r="H892" s="746">
        <v>1</v>
      </c>
      <c r="I892" s="732"/>
      <c r="J892" s="732"/>
      <c r="K892" s="746">
        <v>0</v>
      </c>
      <c r="L892" s="732">
        <v>2</v>
      </c>
      <c r="M892" s="733">
        <v>130.56</v>
      </c>
    </row>
    <row r="893" spans="1:13" ht="14.4" customHeight="1" x14ac:dyDescent="0.3">
      <c r="A893" s="727" t="s">
        <v>2712</v>
      </c>
      <c r="B893" s="728" t="s">
        <v>2299</v>
      </c>
      <c r="C893" s="728" t="s">
        <v>2880</v>
      </c>
      <c r="D893" s="728" t="s">
        <v>1102</v>
      </c>
      <c r="E893" s="728" t="s">
        <v>2881</v>
      </c>
      <c r="F893" s="732">
        <v>3</v>
      </c>
      <c r="G893" s="732">
        <v>0</v>
      </c>
      <c r="H893" s="746"/>
      <c r="I893" s="732"/>
      <c r="J893" s="732"/>
      <c r="K893" s="746"/>
      <c r="L893" s="732">
        <v>3</v>
      </c>
      <c r="M893" s="733">
        <v>0</v>
      </c>
    </row>
    <row r="894" spans="1:13" ht="14.4" customHeight="1" x14ac:dyDescent="0.3">
      <c r="A894" s="727" t="s">
        <v>2712</v>
      </c>
      <c r="B894" s="728" t="s">
        <v>2299</v>
      </c>
      <c r="C894" s="728" t="s">
        <v>2302</v>
      </c>
      <c r="D894" s="728" t="s">
        <v>1100</v>
      </c>
      <c r="E894" s="728" t="s">
        <v>2303</v>
      </c>
      <c r="F894" s="732">
        <v>9</v>
      </c>
      <c r="G894" s="732">
        <v>326.43</v>
      </c>
      <c r="H894" s="746">
        <v>1</v>
      </c>
      <c r="I894" s="732"/>
      <c r="J894" s="732"/>
      <c r="K894" s="746">
        <v>0</v>
      </c>
      <c r="L894" s="732">
        <v>9</v>
      </c>
      <c r="M894" s="733">
        <v>326.43</v>
      </c>
    </row>
    <row r="895" spans="1:13" ht="14.4" customHeight="1" x14ac:dyDescent="0.3">
      <c r="A895" s="727" t="s">
        <v>2712</v>
      </c>
      <c r="B895" s="728" t="s">
        <v>2299</v>
      </c>
      <c r="C895" s="728" t="s">
        <v>3259</v>
      </c>
      <c r="D895" s="728" t="s">
        <v>1100</v>
      </c>
      <c r="E895" s="728" t="s">
        <v>2303</v>
      </c>
      <c r="F895" s="732">
        <v>1</v>
      </c>
      <c r="G895" s="732">
        <v>36.270000000000003</v>
      </c>
      <c r="H895" s="746">
        <v>1</v>
      </c>
      <c r="I895" s="732"/>
      <c r="J895" s="732"/>
      <c r="K895" s="746">
        <v>0</v>
      </c>
      <c r="L895" s="732">
        <v>1</v>
      </c>
      <c r="M895" s="733">
        <v>36.270000000000003</v>
      </c>
    </row>
    <row r="896" spans="1:13" ht="14.4" customHeight="1" x14ac:dyDescent="0.3">
      <c r="A896" s="727" t="s">
        <v>2712</v>
      </c>
      <c r="B896" s="728" t="s">
        <v>2299</v>
      </c>
      <c r="C896" s="728" t="s">
        <v>2738</v>
      </c>
      <c r="D896" s="728" t="s">
        <v>1102</v>
      </c>
      <c r="E896" s="728" t="s">
        <v>2739</v>
      </c>
      <c r="F896" s="732">
        <v>6</v>
      </c>
      <c r="G896" s="732">
        <v>730.5</v>
      </c>
      <c r="H896" s="746">
        <v>1</v>
      </c>
      <c r="I896" s="732"/>
      <c r="J896" s="732"/>
      <c r="K896" s="746">
        <v>0</v>
      </c>
      <c r="L896" s="732">
        <v>6</v>
      </c>
      <c r="M896" s="733">
        <v>730.5</v>
      </c>
    </row>
    <row r="897" spans="1:13" ht="14.4" customHeight="1" x14ac:dyDescent="0.3">
      <c r="A897" s="727" t="s">
        <v>2712</v>
      </c>
      <c r="B897" s="728" t="s">
        <v>2299</v>
      </c>
      <c r="C897" s="728" t="s">
        <v>3441</v>
      </c>
      <c r="D897" s="728" t="s">
        <v>2741</v>
      </c>
      <c r="E897" s="728" t="s">
        <v>2761</v>
      </c>
      <c r="F897" s="732"/>
      <c r="G897" s="732"/>
      <c r="H897" s="746">
        <v>0</v>
      </c>
      <c r="I897" s="732">
        <v>1</v>
      </c>
      <c r="J897" s="732">
        <v>85.7</v>
      </c>
      <c r="K897" s="746">
        <v>1</v>
      </c>
      <c r="L897" s="732">
        <v>1</v>
      </c>
      <c r="M897" s="733">
        <v>85.7</v>
      </c>
    </row>
    <row r="898" spans="1:13" ht="14.4" customHeight="1" x14ac:dyDescent="0.3">
      <c r="A898" s="727" t="s">
        <v>2712</v>
      </c>
      <c r="B898" s="728" t="s">
        <v>2299</v>
      </c>
      <c r="C898" s="728" t="s">
        <v>2740</v>
      </c>
      <c r="D898" s="728" t="s">
        <v>2741</v>
      </c>
      <c r="E898" s="728" t="s">
        <v>2301</v>
      </c>
      <c r="F898" s="732"/>
      <c r="G898" s="732"/>
      <c r="H898" s="746">
        <v>0</v>
      </c>
      <c r="I898" s="732">
        <v>2</v>
      </c>
      <c r="J898" s="732">
        <v>81.16</v>
      </c>
      <c r="K898" s="746">
        <v>1</v>
      </c>
      <c r="L898" s="732">
        <v>2</v>
      </c>
      <c r="M898" s="733">
        <v>81.16</v>
      </c>
    </row>
    <row r="899" spans="1:13" ht="14.4" customHeight="1" x14ac:dyDescent="0.3">
      <c r="A899" s="727" t="s">
        <v>2712</v>
      </c>
      <c r="B899" s="728" t="s">
        <v>2325</v>
      </c>
      <c r="C899" s="728" t="s">
        <v>2326</v>
      </c>
      <c r="D899" s="728" t="s">
        <v>2327</v>
      </c>
      <c r="E899" s="728" t="s">
        <v>2328</v>
      </c>
      <c r="F899" s="732"/>
      <c r="G899" s="732"/>
      <c r="H899" s="746"/>
      <c r="I899" s="732">
        <v>5</v>
      </c>
      <c r="J899" s="732">
        <v>0</v>
      </c>
      <c r="K899" s="746"/>
      <c r="L899" s="732">
        <v>5</v>
      </c>
      <c r="M899" s="733">
        <v>0</v>
      </c>
    </row>
    <row r="900" spans="1:13" ht="14.4" customHeight="1" x14ac:dyDescent="0.3">
      <c r="A900" s="727" t="s">
        <v>2712</v>
      </c>
      <c r="B900" s="728" t="s">
        <v>5116</v>
      </c>
      <c r="C900" s="728" t="s">
        <v>4635</v>
      </c>
      <c r="D900" s="728" t="s">
        <v>4636</v>
      </c>
      <c r="E900" s="728" t="s">
        <v>4637</v>
      </c>
      <c r="F900" s="732">
        <v>3</v>
      </c>
      <c r="G900" s="732">
        <v>0</v>
      </c>
      <c r="H900" s="746"/>
      <c r="I900" s="732"/>
      <c r="J900" s="732"/>
      <c r="K900" s="746"/>
      <c r="L900" s="732">
        <v>3</v>
      </c>
      <c r="M900" s="733">
        <v>0</v>
      </c>
    </row>
    <row r="901" spans="1:13" ht="14.4" customHeight="1" x14ac:dyDescent="0.3">
      <c r="A901" s="727" t="s">
        <v>2712</v>
      </c>
      <c r="B901" s="728" t="s">
        <v>5116</v>
      </c>
      <c r="C901" s="728" t="s">
        <v>4638</v>
      </c>
      <c r="D901" s="728" t="s">
        <v>4636</v>
      </c>
      <c r="E901" s="728" t="s">
        <v>4639</v>
      </c>
      <c r="F901" s="732">
        <v>3</v>
      </c>
      <c r="G901" s="732">
        <v>181.17000000000002</v>
      </c>
      <c r="H901" s="746">
        <v>1</v>
      </c>
      <c r="I901" s="732"/>
      <c r="J901" s="732"/>
      <c r="K901" s="746">
        <v>0</v>
      </c>
      <c r="L901" s="732">
        <v>3</v>
      </c>
      <c r="M901" s="733">
        <v>181.17000000000002</v>
      </c>
    </row>
    <row r="902" spans="1:13" ht="14.4" customHeight="1" x14ac:dyDescent="0.3">
      <c r="A902" s="727" t="s">
        <v>2712</v>
      </c>
      <c r="B902" s="728" t="s">
        <v>2349</v>
      </c>
      <c r="C902" s="728" t="s">
        <v>2539</v>
      </c>
      <c r="D902" s="728" t="s">
        <v>2540</v>
      </c>
      <c r="E902" s="728" t="s">
        <v>2541</v>
      </c>
      <c r="F902" s="732"/>
      <c r="G902" s="732"/>
      <c r="H902" s="746">
        <v>0</v>
      </c>
      <c r="I902" s="732">
        <v>1</v>
      </c>
      <c r="J902" s="732">
        <v>9.4</v>
      </c>
      <c r="K902" s="746">
        <v>1</v>
      </c>
      <c r="L902" s="732">
        <v>1</v>
      </c>
      <c r="M902" s="733">
        <v>9.4</v>
      </c>
    </row>
    <row r="903" spans="1:13" ht="14.4" customHeight="1" x14ac:dyDescent="0.3">
      <c r="A903" s="727" t="s">
        <v>2712</v>
      </c>
      <c r="B903" s="728" t="s">
        <v>2356</v>
      </c>
      <c r="C903" s="728" t="s">
        <v>2357</v>
      </c>
      <c r="D903" s="728" t="s">
        <v>1325</v>
      </c>
      <c r="E903" s="728" t="s">
        <v>2358</v>
      </c>
      <c r="F903" s="732"/>
      <c r="G903" s="732"/>
      <c r="H903" s="746"/>
      <c r="I903" s="732">
        <v>4</v>
      </c>
      <c r="J903" s="732">
        <v>0</v>
      </c>
      <c r="K903" s="746"/>
      <c r="L903" s="732">
        <v>4</v>
      </c>
      <c r="M903" s="733">
        <v>0</v>
      </c>
    </row>
    <row r="904" spans="1:13" ht="14.4" customHeight="1" x14ac:dyDescent="0.3">
      <c r="A904" s="727" t="s">
        <v>2712</v>
      </c>
      <c r="B904" s="728" t="s">
        <v>2365</v>
      </c>
      <c r="C904" s="728" t="s">
        <v>3113</v>
      </c>
      <c r="D904" s="728" t="s">
        <v>761</v>
      </c>
      <c r="E904" s="728" t="s">
        <v>2189</v>
      </c>
      <c r="F904" s="732"/>
      <c r="G904" s="732"/>
      <c r="H904" s="746">
        <v>0</v>
      </c>
      <c r="I904" s="732">
        <v>2</v>
      </c>
      <c r="J904" s="732">
        <v>170.32</v>
      </c>
      <c r="K904" s="746">
        <v>1</v>
      </c>
      <c r="L904" s="732">
        <v>2</v>
      </c>
      <c r="M904" s="733">
        <v>170.32</v>
      </c>
    </row>
    <row r="905" spans="1:13" ht="14.4" customHeight="1" x14ac:dyDescent="0.3">
      <c r="A905" s="727" t="s">
        <v>2712</v>
      </c>
      <c r="B905" s="728" t="s">
        <v>2365</v>
      </c>
      <c r="C905" s="728" t="s">
        <v>2801</v>
      </c>
      <c r="D905" s="728" t="s">
        <v>761</v>
      </c>
      <c r="E905" s="728" t="s">
        <v>2547</v>
      </c>
      <c r="F905" s="732"/>
      <c r="G905" s="732"/>
      <c r="H905" s="746">
        <v>0</v>
      </c>
      <c r="I905" s="732">
        <v>1</v>
      </c>
      <c r="J905" s="732">
        <v>170.32</v>
      </c>
      <c r="K905" s="746">
        <v>1</v>
      </c>
      <c r="L905" s="732">
        <v>1</v>
      </c>
      <c r="M905" s="733">
        <v>170.32</v>
      </c>
    </row>
    <row r="906" spans="1:13" ht="14.4" customHeight="1" x14ac:dyDescent="0.3">
      <c r="A906" s="727" t="s">
        <v>2712</v>
      </c>
      <c r="B906" s="728" t="s">
        <v>2365</v>
      </c>
      <c r="C906" s="728" t="s">
        <v>4589</v>
      </c>
      <c r="D906" s="728" t="s">
        <v>761</v>
      </c>
      <c r="E906" s="728" t="s">
        <v>3459</v>
      </c>
      <c r="F906" s="732">
        <v>1</v>
      </c>
      <c r="G906" s="732">
        <v>0</v>
      </c>
      <c r="H906" s="746"/>
      <c r="I906" s="732"/>
      <c r="J906" s="732"/>
      <c r="K906" s="746"/>
      <c r="L906" s="732">
        <v>1</v>
      </c>
      <c r="M906" s="733">
        <v>0</v>
      </c>
    </row>
    <row r="907" spans="1:13" ht="14.4" customHeight="1" x14ac:dyDescent="0.3">
      <c r="A907" s="727" t="s">
        <v>2712</v>
      </c>
      <c r="B907" s="728" t="s">
        <v>2548</v>
      </c>
      <c r="C907" s="728" t="s">
        <v>4617</v>
      </c>
      <c r="D907" s="728" t="s">
        <v>4618</v>
      </c>
      <c r="E907" s="728" t="s">
        <v>4619</v>
      </c>
      <c r="F907" s="732">
        <v>3</v>
      </c>
      <c r="G907" s="732">
        <v>241.59</v>
      </c>
      <c r="H907" s="746">
        <v>1</v>
      </c>
      <c r="I907" s="732"/>
      <c r="J907" s="732"/>
      <c r="K907" s="746">
        <v>0</v>
      </c>
      <c r="L907" s="732">
        <v>3</v>
      </c>
      <c r="M907" s="733">
        <v>241.59</v>
      </c>
    </row>
    <row r="908" spans="1:13" ht="14.4" customHeight="1" x14ac:dyDescent="0.3">
      <c r="A908" s="727" t="s">
        <v>2712</v>
      </c>
      <c r="B908" s="728" t="s">
        <v>2548</v>
      </c>
      <c r="C908" s="728" t="s">
        <v>4620</v>
      </c>
      <c r="D908" s="728" t="s">
        <v>4618</v>
      </c>
      <c r="E908" s="728" t="s">
        <v>4621</v>
      </c>
      <c r="F908" s="732">
        <v>1</v>
      </c>
      <c r="G908" s="732">
        <v>0</v>
      </c>
      <c r="H908" s="746"/>
      <c r="I908" s="732"/>
      <c r="J908" s="732"/>
      <c r="K908" s="746"/>
      <c r="L908" s="732">
        <v>1</v>
      </c>
      <c r="M908" s="733">
        <v>0</v>
      </c>
    </row>
    <row r="909" spans="1:13" ht="14.4" customHeight="1" x14ac:dyDescent="0.3">
      <c r="A909" s="727" t="s">
        <v>2712</v>
      </c>
      <c r="B909" s="728" t="s">
        <v>2377</v>
      </c>
      <c r="C909" s="728" t="s">
        <v>2378</v>
      </c>
      <c r="D909" s="728" t="s">
        <v>2379</v>
      </c>
      <c r="E909" s="728" t="s">
        <v>2380</v>
      </c>
      <c r="F909" s="732"/>
      <c r="G909" s="732"/>
      <c r="H909" s="746">
        <v>0</v>
      </c>
      <c r="I909" s="732">
        <v>1</v>
      </c>
      <c r="J909" s="732">
        <v>141.25</v>
      </c>
      <c r="K909" s="746">
        <v>1</v>
      </c>
      <c r="L909" s="732">
        <v>1</v>
      </c>
      <c r="M909" s="733">
        <v>141.25</v>
      </c>
    </row>
    <row r="910" spans="1:13" ht="14.4" customHeight="1" x14ac:dyDescent="0.3">
      <c r="A910" s="727" t="s">
        <v>2712</v>
      </c>
      <c r="B910" s="728" t="s">
        <v>2381</v>
      </c>
      <c r="C910" s="728" t="s">
        <v>2382</v>
      </c>
      <c r="D910" s="728" t="s">
        <v>1282</v>
      </c>
      <c r="E910" s="728" t="s">
        <v>2383</v>
      </c>
      <c r="F910" s="732"/>
      <c r="G910" s="732"/>
      <c r="H910" s="746">
        <v>0</v>
      </c>
      <c r="I910" s="732">
        <v>1</v>
      </c>
      <c r="J910" s="732">
        <v>63.75</v>
      </c>
      <c r="K910" s="746">
        <v>1</v>
      </c>
      <c r="L910" s="732">
        <v>1</v>
      </c>
      <c r="M910" s="733">
        <v>63.75</v>
      </c>
    </row>
    <row r="911" spans="1:13" ht="14.4" customHeight="1" x14ac:dyDescent="0.3">
      <c r="A911" s="727" t="s">
        <v>2712</v>
      </c>
      <c r="B911" s="728" t="s">
        <v>5127</v>
      </c>
      <c r="C911" s="728" t="s">
        <v>4190</v>
      </c>
      <c r="D911" s="728" t="s">
        <v>2835</v>
      </c>
      <c r="E911" s="728" t="s">
        <v>4191</v>
      </c>
      <c r="F911" s="732"/>
      <c r="G911" s="732"/>
      <c r="H911" s="746">
        <v>0</v>
      </c>
      <c r="I911" s="732">
        <v>1</v>
      </c>
      <c r="J911" s="732">
        <v>207.45</v>
      </c>
      <c r="K911" s="746">
        <v>1</v>
      </c>
      <c r="L911" s="732">
        <v>1</v>
      </c>
      <c r="M911" s="733">
        <v>207.45</v>
      </c>
    </row>
    <row r="912" spans="1:13" ht="14.4" customHeight="1" x14ac:dyDescent="0.3">
      <c r="A912" s="727" t="s">
        <v>2712</v>
      </c>
      <c r="B912" s="728" t="s">
        <v>5122</v>
      </c>
      <c r="C912" s="728" t="s">
        <v>4281</v>
      </c>
      <c r="D912" s="728" t="s">
        <v>4171</v>
      </c>
      <c r="E912" s="728" t="s">
        <v>2165</v>
      </c>
      <c r="F912" s="732"/>
      <c r="G912" s="732"/>
      <c r="H912" s="746">
        <v>0</v>
      </c>
      <c r="I912" s="732">
        <v>1</v>
      </c>
      <c r="J912" s="732">
        <v>207.45</v>
      </c>
      <c r="K912" s="746">
        <v>1</v>
      </c>
      <c r="L912" s="732">
        <v>1</v>
      </c>
      <c r="M912" s="733">
        <v>207.45</v>
      </c>
    </row>
    <row r="913" spans="1:13" ht="14.4" customHeight="1" x14ac:dyDescent="0.3">
      <c r="A913" s="727" t="s">
        <v>2712</v>
      </c>
      <c r="B913" s="728" t="s">
        <v>2441</v>
      </c>
      <c r="C913" s="728" t="s">
        <v>2442</v>
      </c>
      <c r="D913" s="728" t="s">
        <v>2443</v>
      </c>
      <c r="E913" s="728" t="s">
        <v>2444</v>
      </c>
      <c r="F913" s="732"/>
      <c r="G913" s="732"/>
      <c r="H913" s="746">
        <v>0</v>
      </c>
      <c r="I913" s="732">
        <v>2</v>
      </c>
      <c r="J913" s="732">
        <v>20650.560000000001</v>
      </c>
      <c r="K913" s="746">
        <v>1</v>
      </c>
      <c r="L913" s="732">
        <v>2</v>
      </c>
      <c r="M913" s="733">
        <v>20650.560000000001</v>
      </c>
    </row>
    <row r="914" spans="1:13" ht="14.4" customHeight="1" x14ac:dyDescent="0.3">
      <c r="A914" s="727" t="s">
        <v>2713</v>
      </c>
      <c r="B914" s="728" t="s">
        <v>2101</v>
      </c>
      <c r="C914" s="728" t="s">
        <v>3234</v>
      </c>
      <c r="D914" s="728" t="s">
        <v>2105</v>
      </c>
      <c r="E914" s="728" t="s">
        <v>3235</v>
      </c>
      <c r="F914" s="732"/>
      <c r="G914" s="732"/>
      <c r="H914" s="746">
        <v>0</v>
      </c>
      <c r="I914" s="732">
        <v>1</v>
      </c>
      <c r="J914" s="732">
        <v>51.84</v>
      </c>
      <c r="K914" s="746">
        <v>1</v>
      </c>
      <c r="L914" s="732">
        <v>1</v>
      </c>
      <c r="M914" s="733">
        <v>51.84</v>
      </c>
    </row>
    <row r="915" spans="1:13" ht="14.4" customHeight="1" x14ac:dyDescent="0.3">
      <c r="A915" s="727" t="s">
        <v>2713</v>
      </c>
      <c r="B915" s="728" t="s">
        <v>2109</v>
      </c>
      <c r="C915" s="728" t="s">
        <v>2981</v>
      </c>
      <c r="D915" s="728" t="s">
        <v>2982</v>
      </c>
      <c r="E915" s="728" t="s">
        <v>2983</v>
      </c>
      <c r="F915" s="732"/>
      <c r="G915" s="732"/>
      <c r="H915" s="746">
        <v>0</v>
      </c>
      <c r="I915" s="732">
        <v>1</v>
      </c>
      <c r="J915" s="732">
        <v>668.54</v>
      </c>
      <c r="K915" s="746">
        <v>1</v>
      </c>
      <c r="L915" s="732">
        <v>1</v>
      </c>
      <c r="M915" s="733">
        <v>668.54</v>
      </c>
    </row>
    <row r="916" spans="1:13" ht="14.4" customHeight="1" x14ac:dyDescent="0.3">
      <c r="A916" s="727" t="s">
        <v>2713</v>
      </c>
      <c r="B916" s="728" t="s">
        <v>2129</v>
      </c>
      <c r="C916" s="728" t="s">
        <v>3410</v>
      </c>
      <c r="D916" s="728" t="s">
        <v>2131</v>
      </c>
      <c r="E916" s="728" t="s">
        <v>3411</v>
      </c>
      <c r="F916" s="732"/>
      <c r="G916" s="732"/>
      <c r="H916" s="746">
        <v>0</v>
      </c>
      <c r="I916" s="732">
        <v>1</v>
      </c>
      <c r="J916" s="732">
        <v>184.74</v>
      </c>
      <c r="K916" s="746">
        <v>1</v>
      </c>
      <c r="L916" s="732">
        <v>1</v>
      </c>
      <c r="M916" s="733">
        <v>184.74</v>
      </c>
    </row>
    <row r="917" spans="1:13" ht="14.4" customHeight="1" x14ac:dyDescent="0.3">
      <c r="A917" s="727" t="s">
        <v>2713</v>
      </c>
      <c r="B917" s="728" t="s">
        <v>2133</v>
      </c>
      <c r="C917" s="728" t="s">
        <v>2763</v>
      </c>
      <c r="D917" s="728" t="s">
        <v>895</v>
      </c>
      <c r="E917" s="728" t="s">
        <v>2137</v>
      </c>
      <c r="F917" s="732"/>
      <c r="G917" s="732"/>
      <c r="H917" s="746">
        <v>0</v>
      </c>
      <c r="I917" s="732">
        <v>11</v>
      </c>
      <c r="J917" s="732">
        <v>4049.76</v>
      </c>
      <c r="K917" s="746">
        <v>1</v>
      </c>
      <c r="L917" s="732">
        <v>11</v>
      </c>
      <c r="M917" s="733">
        <v>4049.76</v>
      </c>
    </row>
    <row r="918" spans="1:13" ht="14.4" customHeight="1" x14ac:dyDescent="0.3">
      <c r="A918" s="727" t="s">
        <v>2713</v>
      </c>
      <c r="B918" s="728" t="s">
        <v>2133</v>
      </c>
      <c r="C918" s="728" t="s">
        <v>2764</v>
      </c>
      <c r="D918" s="728" t="s">
        <v>895</v>
      </c>
      <c r="E918" s="728" t="s">
        <v>2143</v>
      </c>
      <c r="F918" s="732"/>
      <c r="G918" s="732"/>
      <c r="H918" s="746">
        <v>0</v>
      </c>
      <c r="I918" s="732">
        <v>5</v>
      </c>
      <c r="J918" s="732">
        <v>2454.4499999999998</v>
      </c>
      <c r="K918" s="746">
        <v>1</v>
      </c>
      <c r="L918" s="732">
        <v>5</v>
      </c>
      <c r="M918" s="733">
        <v>2454.4499999999998</v>
      </c>
    </row>
    <row r="919" spans="1:13" ht="14.4" customHeight="1" x14ac:dyDescent="0.3">
      <c r="A919" s="727" t="s">
        <v>2713</v>
      </c>
      <c r="B919" s="728" t="s">
        <v>2133</v>
      </c>
      <c r="C919" s="728" t="s">
        <v>4679</v>
      </c>
      <c r="D919" s="728" t="s">
        <v>895</v>
      </c>
      <c r="E919" s="728" t="s">
        <v>4680</v>
      </c>
      <c r="F919" s="732"/>
      <c r="G919" s="732"/>
      <c r="H919" s="746">
        <v>0</v>
      </c>
      <c r="I919" s="732">
        <v>3</v>
      </c>
      <c r="J919" s="732">
        <v>441.78</v>
      </c>
      <c r="K919" s="746">
        <v>1</v>
      </c>
      <c r="L919" s="732">
        <v>3</v>
      </c>
      <c r="M919" s="733">
        <v>441.78</v>
      </c>
    </row>
    <row r="920" spans="1:13" ht="14.4" customHeight="1" x14ac:dyDescent="0.3">
      <c r="A920" s="727" t="s">
        <v>2713</v>
      </c>
      <c r="B920" s="728" t="s">
        <v>2133</v>
      </c>
      <c r="C920" s="728" t="s">
        <v>2765</v>
      </c>
      <c r="D920" s="728" t="s">
        <v>895</v>
      </c>
      <c r="E920" s="728" t="s">
        <v>2139</v>
      </c>
      <c r="F920" s="732"/>
      <c r="G920" s="732"/>
      <c r="H920" s="746">
        <v>0</v>
      </c>
      <c r="I920" s="732">
        <v>3</v>
      </c>
      <c r="J920" s="732">
        <v>2208.9900000000002</v>
      </c>
      <c r="K920" s="746">
        <v>1</v>
      </c>
      <c r="L920" s="732">
        <v>3</v>
      </c>
      <c r="M920" s="733">
        <v>2208.9900000000002</v>
      </c>
    </row>
    <row r="921" spans="1:13" ht="14.4" customHeight="1" x14ac:dyDescent="0.3">
      <c r="A921" s="727" t="s">
        <v>2713</v>
      </c>
      <c r="B921" s="728" t="s">
        <v>2133</v>
      </c>
      <c r="C921" s="728" t="s">
        <v>2910</v>
      </c>
      <c r="D921" s="728" t="s">
        <v>901</v>
      </c>
      <c r="E921" s="728" t="s">
        <v>2135</v>
      </c>
      <c r="F921" s="732"/>
      <c r="G921" s="732"/>
      <c r="H921" s="746">
        <v>0</v>
      </c>
      <c r="I921" s="732">
        <v>1</v>
      </c>
      <c r="J921" s="732">
        <v>1385.62</v>
      </c>
      <c r="K921" s="746">
        <v>1</v>
      </c>
      <c r="L921" s="732">
        <v>1</v>
      </c>
      <c r="M921" s="733">
        <v>1385.62</v>
      </c>
    </row>
    <row r="922" spans="1:13" ht="14.4" customHeight="1" x14ac:dyDescent="0.3">
      <c r="A922" s="727" t="s">
        <v>2713</v>
      </c>
      <c r="B922" s="728" t="s">
        <v>2133</v>
      </c>
      <c r="C922" s="728" t="s">
        <v>4681</v>
      </c>
      <c r="D922" s="728" t="s">
        <v>901</v>
      </c>
      <c r="E922" s="728" t="s">
        <v>4682</v>
      </c>
      <c r="F922" s="732"/>
      <c r="G922" s="732"/>
      <c r="H922" s="746">
        <v>0</v>
      </c>
      <c r="I922" s="732">
        <v>3</v>
      </c>
      <c r="J922" s="732">
        <v>1108.5</v>
      </c>
      <c r="K922" s="746">
        <v>1</v>
      </c>
      <c r="L922" s="732">
        <v>3</v>
      </c>
      <c r="M922" s="733">
        <v>1108.5</v>
      </c>
    </row>
    <row r="923" spans="1:13" ht="14.4" customHeight="1" x14ac:dyDescent="0.3">
      <c r="A923" s="727" t="s">
        <v>2713</v>
      </c>
      <c r="B923" s="728" t="s">
        <v>2133</v>
      </c>
      <c r="C923" s="728" t="s">
        <v>2479</v>
      </c>
      <c r="D923" s="728" t="s">
        <v>901</v>
      </c>
      <c r="E923" s="728" t="s">
        <v>2480</v>
      </c>
      <c r="F923" s="732"/>
      <c r="G923" s="732"/>
      <c r="H923" s="746">
        <v>0</v>
      </c>
      <c r="I923" s="732">
        <v>3</v>
      </c>
      <c r="J923" s="732">
        <v>5542.47</v>
      </c>
      <c r="K923" s="746">
        <v>1</v>
      </c>
      <c r="L923" s="732">
        <v>3</v>
      </c>
      <c r="M923" s="733">
        <v>5542.47</v>
      </c>
    </row>
    <row r="924" spans="1:13" ht="14.4" customHeight="1" x14ac:dyDescent="0.3">
      <c r="A924" s="727" t="s">
        <v>2713</v>
      </c>
      <c r="B924" s="728" t="s">
        <v>2133</v>
      </c>
      <c r="C924" s="728" t="s">
        <v>2134</v>
      </c>
      <c r="D924" s="728" t="s">
        <v>901</v>
      </c>
      <c r="E924" s="728" t="s">
        <v>2135</v>
      </c>
      <c r="F924" s="732"/>
      <c r="G924" s="732"/>
      <c r="H924" s="746">
        <v>0</v>
      </c>
      <c r="I924" s="732">
        <v>2</v>
      </c>
      <c r="J924" s="732">
        <v>2771.24</v>
      </c>
      <c r="K924" s="746">
        <v>1</v>
      </c>
      <c r="L924" s="732">
        <v>2</v>
      </c>
      <c r="M924" s="733">
        <v>2771.24</v>
      </c>
    </row>
    <row r="925" spans="1:13" ht="14.4" customHeight="1" x14ac:dyDescent="0.3">
      <c r="A925" s="727" t="s">
        <v>2713</v>
      </c>
      <c r="B925" s="728" t="s">
        <v>2133</v>
      </c>
      <c r="C925" s="728" t="s">
        <v>2136</v>
      </c>
      <c r="D925" s="728" t="s">
        <v>895</v>
      </c>
      <c r="E925" s="728" t="s">
        <v>2137</v>
      </c>
      <c r="F925" s="732"/>
      <c r="G925" s="732"/>
      <c r="H925" s="746">
        <v>0</v>
      </c>
      <c r="I925" s="732">
        <v>2</v>
      </c>
      <c r="J925" s="732">
        <v>736.32</v>
      </c>
      <c r="K925" s="746">
        <v>1</v>
      </c>
      <c r="L925" s="732">
        <v>2</v>
      </c>
      <c r="M925" s="733">
        <v>736.32</v>
      </c>
    </row>
    <row r="926" spans="1:13" ht="14.4" customHeight="1" x14ac:dyDescent="0.3">
      <c r="A926" s="727" t="s">
        <v>2713</v>
      </c>
      <c r="B926" s="728" t="s">
        <v>2154</v>
      </c>
      <c r="C926" s="728" t="s">
        <v>2155</v>
      </c>
      <c r="D926" s="728" t="s">
        <v>777</v>
      </c>
      <c r="E926" s="728" t="s">
        <v>2156</v>
      </c>
      <c r="F926" s="732"/>
      <c r="G926" s="732"/>
      <c r="H926" s="746">
        <v>0</v>
      </c>
      <c r="I926" s="732">
        <v>5</v>
      </c>
      <c r="J926" s="732">
        <v>360</v>
      </c>
      <c r="K926" s="746">
        <v>1</v>
      </c>
      <c r="L926" s="732">
        <v>5</v>
      </c>
      <c r="M926" s="733">
        <v>360</v>
      </c>
    </row>
    <row r="927" spans="1:13" ht="14.4" customHeight="1" x14ac:dyDescent="0.3">
      <c r="A927" s="727" t="s">
        <v>2713</v>
      </c>
      <c r="B927" s="728" t="s">
        <v>2490</v>
      </c>
      <c r="C927" s="728" t="s">
        <v>3931</v>
      </c>
      <c r="D927" s="728" t="s">
        <v>1754</v>
      </c>
      <c r="E927" s="728" t="s">
        <v>2165</v>
      </c>
      <c r="F927" s="732"/>
      <c r="G927" s="732"/>
      <c r="H927" s="746">
        <v>0</v>
      </c>
      <c r="I927" s="732">
        <v>1</v>
      </c>
      <c r="J927" s="732">
        <v>105.32</v>
      </c>
      <c r="K927" s="746">
        <v>1</v>
      </c>
      <c r="L927" s="732">
        <v>1</v>
      </c>
      <c r="M927" s="733">
        <v>105.32</v>
      </c>
    </row>
    <row r="928" spans="1:13" ht="14.4" customHeight="1" x14ac:dyDescent="0.3">
      <c r="A928" s="727" t="s">
        <v>2713</v>
      </c>
      <c r="B928" s="728" t="s">
        <v>2205</v>
      </c>
      <c r="C928" s="728" t="s">
        <v>2213</v>
      </c>
      <c r="D928" s="728" t="s">
        <v>2207</v>
      </c>
      <c r="E928" s="728" t="s">
        <v>2214</v>
      </c>
      <c r="F928" s="732"/>
      <c r="G928" s="732"/>
      <c r="H928" s="746">
        <v>0</v>
      </c>
      <c r="I928" s="732">
        <v>2</v>
      </c>
      <c r="J928" s="732">
        <v>92.14</v>
      </c>
      <c r="K928" s="746">
        <v>1</v>
      </c>
      <c r="L928" s="732">
        <v>2</v>
      </c>
      <c r="M928" s="733">
        <v>92.14</v>
      </c>
    </row>
    <row r="929" spans="1:13" ht="14.4" customHeight="1" x14ac:dyDescent="0.3">
      <c r="A929" s="727" t="s">
        <v>2713</v>
      </c>
      <c r="B929" s="728" t="s">
        <v>2205</v>
      </c>
      <c r="C929" s="728" t="s">
        <v>3987</v>
      </c>
      <c r="D929" s="728" t="s">
        <v>3988</v>
      </c>
      <c r="E929" s="728" t="s">
        <v>3989</v>
      </c>
      <c r="F929" s="732"/>
      <c r="G929" s="732"/>
      <c r="H929" s="746">
        <v>0</v>
      </c>
      <c r="I929" s="732">
        <v>1</v>
      </c>
      <c r="J929" s="732">
        <v>59.27</v>
      </c>
      <c r="K929" s="746">
        <v>1</v>
      </c>
      <c r="L929" s="732">
        <v>1</v>
      </c>
      <c r="M929" s="733">
        <v>59.27</v>
      </c>
    </row>
    <row r="930" spans="1:13" ht="14.4" customHeight="1" x14ac:dyDescent="0.3">
      <c r="A930" s="727" t="s">
        <v>2713</v>
      </c>
      <c r="B930" s="728" t="s">
        <v>2215</v>
      </c>
      <c r="C930" s="728" t="s">
        <v>2220</v>
      </c>
      <c r="D930" s="728" t="s">
        <v>2221</v>
      </c>
      <c r="E930" s="728" t="s">
        <v>2222</v>
      </c>
      <c r="F930" s="732"/>
      <c r="G930" s="732"/>
      <c r="H930" s="746">
        <v>0</v>
      </c>
      <c r="I930" s="732">
        <v>3</v>
      </c>
      <c r="J930" s="732">
        <v>448.56000000000006</v>
      </c>
      <c r="K930" s="746">
        <v>1</v>
      </c>
      <c r="L930" s="732">
        <v>3</v>
      </c>
      <c r="M930" s="733">
        <v>448.56000000000006</v>
      </c>
    </row>
    <row r="931" spans="1:13" ht="14.4" customHeight="1" x14ac:dyDescent="0.3">
      <c r="A931" s="727" t="s">
        <v>2713</v>
      </c>
      <c r="B931" s="728" t="s">
        <v>2215</v>
      </c>
      <c r="C931" s="728" t="s">
        <v>2216</v>
      </c>
      <c r="D931" s="728" t="s">
        <v>662</v>
      </c>
      <c r="E931" s="728" t="s">
        <v>2217</v>
      </c>
      <c r="F931" s="732"/>
      <c r="G931" s="732"/>
      <c r="H931" s="746">
        <v>0</v>
      </c>
      <c r="I931" s="732">
        <v>3</v>
      </c>
      <c r="J931" s="732">
        <v>675.18000000000006</v>
      </c>
      <c r="K931" s="746">
        <v>1</v>
      </c>
      <c r="L931" s="732">
        <v>3</v>
      </c>
      <c r="M931" s="733">
        <v>675.18000000000006</v>
      </c>
    </row>
    <row r="932" spans="1:13" ht="14.4" customHeight="1" x14ac:dyDescent="0.3">
      <c r="A932" s="727" t="s">
        <v>2713</v>
      </c>
      <c r="B932" s="728" t="s">
        <v>2229</v>
      </c>
      <c r="C932" s="728" t="s">
        <v>2230</v>
      </c>
      <c r="D932" s="728" t="s">
        <v>2231</v>
      </c>
      <c r="E932" s="728" t="s">
        <v>2232</v>
      </c>
      <c r="F932" s="732">
        <v>2</v>
      </c>
      <c r="G932" s="732">
        <v>341.04</v>
      </c>
      <c r="H932" s="746">
        <v>1</v>
      </c>
      <c r="I932" s="732"/>
      <c r="J932" s="732"/>
      <c r="K932" s="746">
        <v>0</v>
      </c>
      <c r="L932" s="732">
        <v>2</v>
      </c>
      <c r="M932" s="733">
        <v>341.04</v>
      </c>
    </row>
    <row r="933" spans="1:13" ht="14.4" customHeight="1" x14ac:dyDescent="0.3">
      <c r="A933" s="727" t="s">
        <v>2713</v>
      </c>
      <c r="B933" s="728" t="s">
        <v>2240</v>
      </c>
      <c r="C933" s="728" t="s">
        <v>2241</v>
      </c>
      <c r="D933" s="728" t="s">
        <v>2242</v>
      </c>
      <c r="E933" s="728" t="s">
        <v>2243</v>
      </c>
      <c r="F933" s="732"/>
      <c r="G933" s="732"/>
      <c r="H933" s="746">
        <v>0</v>
      </c>
      <c r="I933" s="732">
        <v>2</v>
      </c>
      <c r="J933" s="732">
        <v>141.08000000000001</v>
      </c>
      <c r="K933" s="746">
        <v>1</v>
      </c>
      <c r="L933" s="732">
        <v>2</v>
      </c>
      <c r="M933" s="733">
        <v>141.08000000000001</v>
      </c>
    </row>
    <row r="934" spans="1:13" ht="14.4" customHeight="1" x14ac:dyDescent="0.3">
      <c r="A934" s="727" t="s">
        <v>2713</v>
      </c>
      <c r="B934" s="728" t="s">
        <v>2240</v>
      </c>
      <c r="C934" s="728" t="s">
        <v>3857</v>
      </c>
      <c r="D934" s="728" t="s">
        <v>2242</v>
      </c>
      <c r="E934" s="728" t="s">
        <v>3858</v>
      </c>
      <c r="F934" s="732"/>
      <c r="G934" s="732"/>
      <c r="H934" s="746">
        <v>0</v>
      </c>
      <c r="I934" s="732">
        <v>13</v>
      </c>
      <c r="J934" s="732">
        <v>1834.17</v>
      </c>
      <c r="K934" s="746">
        <v>1</v>
      </c>
      <c r="L934" s="732">
        <v>13</v>
      </c>
      <c r="M934" s="733">
        <v>1834.17</v>
      </c>
    </row>
    <row r="935" spans="1:13" ht="14.4" customHeight="1" x14ac:dyDescent="0.3">
      <c r="A935" s="727" t="s">
        <v>2713</v>
      </c>
      <c r="B935" s="728" t="s">
        <v>2256</v>
      </c>
      <c r="C935" s="728" t="s">
        <v>2260</v>
      </c>
      <c r="D935" s="728" t="s">
        <v>2261</v>
      </c>
      <c r="E935" s="728" t="s">
        <v>2262</v>
      </c>
      <c r="F935" s="732"/>
      <c r="G935" s="732"/>
      <c r="H935" s="746">
        <v>0</v>
      </c>
      <c r="I935" s="732">
        <v>21</v>
      </c>
      <c r="J935" s="732">
        <v>41629.269999999997</v>
      </c>
      <c r="K935" s="746">
        <v>1</v>
      </c>
      <c r="L935" s="732">
        <v>21</v>
      </c>
      <c r="M935" s="733">
        <v>41629.269999999997</v>
      </c>
    </row>
    <row r="936" spans="1:13" ht="14.4" customHeight="1" x14ac:dyDescent="0.3">
      <c r="A936" s="727" t="s">
        <v>2713</v>
      </c>
      <c r="B936" s="728" t="s">
        <v>2270</v>
      </c>
      <c r="C936" s="728" t="s">
        <v>2273</v>
      </c>
      <c r="D936" s="728" t="s">
        <v>2272</v>
      </c>
      <c r="E936" s="728" t="s">
        <v>2274</v>
      </c>
      <c r="F936" s="732">
        <v>12</v>
      </c>
      <c r="G936" s="732">
        <v>17126.760000000002</v>
      </c>
      <c r="H936" s="746">
        <v>0.5</v>
      </c>
      <c r="I936" s="732">
        <v>12</v>
      </c>
      <c r="J936" s="732">
        <v>17126.760000000002</v>
      </c>
      <c r="K936" s="746">
        <v>0.5</v>
      </c>
      <c r="L936" s="732">
        <v>24</v>
      </c>
      <c r="M936" s="733">
        <v>34253.520000000004</v>
      </c>
    </row>
    <row r="937" spans="1:13" ht="14.4" customHeight="1" x14ac:dyDescent="0.3">
      <c r="A937" s="727" t="s">
        <v>2713</v>
      </c>
      <c r="B937" s="728" t="s">
        <v>2270</v>
      </c>
      <c r="C937" s="728" t="s">
        <v>2595</v>
      </c>
      <c r="D937" s="728" t="s">
        <v>2596</v>
      </c>
      <c r="E937" s="728" t="s">
        <v>2274</v>
      </c>
      <c r="F937" s="732"/>
      <c r="G937" s="732"/>
      <c r="H937" s="746">
        <v>0</v>
      </c>
      <c r="I937" s="732">
        <v>8</v>
      </c>
      <c r="J937" s="732">
        <v>7220.5599999999995</v>
      </c>
      <c r="K937" s="746">
        <v>1</v>
      </c>
      <c r="L937" s="732">
        <v>8</v>
      </c>
      <c r="M937" s="733">
        <v>7220.5599999999995</v>
      </c>
    </row>
    <row r="938" spans="1:13" ht="14.4" customHeight="1" x14ac:dyDescent="0.3">
      <c r="A938" s="727" t="s">
        <v>2713</v>
      </c>
      <c r="B938" s="728" t="s">
        <v>2270</v>
      </c>
      <c r="C938" s="728" t="s">
        <v>2271</v>
      </c>
      <c r="D938" s="728" t="s">
        <v>2272</v>
      </c>
      <c r="E938" s="728" t="s">
        <v>2232</v>
      </c>
      <c r="F938" s="732"/>
      <c r="G938" s="732"/>
      <c r="H938" s="746">
        <v>0</v>
      </c>
      <c r="I938" s="732">
        <v>3</v>
      </c>
      <c r="J938" s="732">
        <v>1019.4000000000001</v>
      </c>
      <c r="K938" s="746">
        <v>1</v>
      </c>
      <c r="L938" s="732">
        <v>3</v>
      </c>
      <c r="M938" s="733">
        <v>1019.4000000000001</v>
      </c>
    </row>
    <row r="939" spans="1:13" ht="14.4" customHeight="1" x14ac:dyDescent="0.3">
      <c r="A939" s="727" t="s">
        <v>2713</v>
      </c>
      <c r="B939" s="728" t="s">
        <v>5120</v>
      </c>
      <c r="C939" s="728" t="s">
        <v>3489</v>
      </c>
      <c r="D939" s="728" t="s">
        <v>3490</v>
      </c>
      <c r="E939" s="728" t="s">
        <v>3491</v>
      </c>
      <c r="F939" s="732"/>
      <c r="G939" s="732"/>
      <c r="H939" s="746">
        <v>0</v>
      </c>
      <c r="I939" s="732">
        <v>4</v>
      </c>
      <c r="J939" s="732">
        <v>8719.7199999999993</v>
      </c>
      <c r="K939" s="746">
        <v>1</v>
      </c>
      <c r="L939" s="732">
        <v>4</v>
      </c>
      <c r="M939" s="733">
        <v>8719.7199999999993</v>
      </c>
    </row>
    <row r="940" spans="1:13" ht="14.4" customHeight="1" x14ac:dyDescent="0.3">
      <c r="A940" s="727" t="s">
        <v>2713</v>
      </c>
      <c r="B940" s="728" t="s">
        <v>2299</v>
      </c>
      <c r="C940" s="728" t="s">
        <v>3436</v>
      </c>
      <c r="D940" s="728" t="s">
        <v>3435</v>
      </c>
      <c r="E940" s="728" t="s">
        <v>2761</v>
      </c>
      <c r="F940" s="732">
        <v>2</v>
      </c>
      <c r="G940" s="732">
        <v>145.1</v>
      </c>
      <c r="H940" s="746">
        <v>1</v>
      </c>
      <c r="I940" s="732"/>
      <c r="J940" s="732"/>
      <c r="K940" s="746">
        <v>0</v>
      </c>
      <c r="L940" s="732">
        <v>2</v>
      </c>
      <c r="M940" s="733">
        <v>145.1</v>
      </c>
    </row>
    <row r="941" spans="1:13" ht="14.4" customHeight="1" x14ac:dyDescent="0.3">
      <c r="A941" s="727" t="s">
        <v>2713</v>
      </c>
      <c r="B941" s="728" t="s">
        <v>2299</v>
      </c>
      <c r="C941" s="728" t="s">
        <v>3034</v>
      </c>
      <c r="D941" s="728" t="s">
        <v>1100</v>
      </c>
      <c r="E941" s="728" t="s">
        <v>2761</v>
      </c>
      <c r="F941" s="732">
        <v>1</v>
      </c>
      <c r="G941" s="732">
        <v>0</v>
      </c>
      <c r="H941" s="746"/>
      <c r="I941" s="732"/>
      <c r="J941" s="732"/>
      <c r="K941" s="746"/>
      <c r="L941" s="732">
        <v>1</v>
      </c>
      <c r="M941" s="733">
        <v>0</v>
      </c>
    </row>
    <row r="942" spans="1:13" ht="14.4" customHeight="1" x14ac:dyDescent="0.3">
      <c r="A942" s="727" t="s">
        <v>2713</v>
      </c>
      <c r="B942" s="728" t="s">
        <v>2299</v>
      </c>
      <c r="C942" s="728" t="s">
        <v>2302</v>
      </c>
      <c r="D942" s="728" t="s">
        <v>1100</v>
      </c>
      <c r="E942" s="728" t="s">
        <v>2303</v>
      </c>
      <c r="F942" s="732">
        <v>3</v>
      </c>
      <c r="G942" s="732">
        <v>108.81</v>
      </c>
      <c r="H942" s="746">
        <v>1</v>
      </c>
      <c r="I942" s="732"/>
      <c r="J942" s="732"/>
      <c r="K942" s="746">
        <v>0</v>
      </c>
      <c r="L942" s="732">
        <v>3</v>
      </c>
      <c r="M942" s="733">
        <v>108.81</v>
      </c>
    </row>
    <row r="943" spans="1:13" ht="14.4" customHeight="1" x14ac:dyDescent="0.3">
      <c r="A943" s="727" t="s">
        <v>2713</v>
      </c>
      <c r="B943" s="728" t="s">
        <v>2299</v>
      </c>
      <c r="C943" s="728" t="s">
        <v>3441</v>
      </c>
      <c r="D943" s="728" t="s">
        <v>2741</v>
      </c>
      <c r="E943" s="728" t="s">
        <v>2761</v>
      </c>
      <c r="F943" s="732"/>
      <c r="G943" s="732"/>
      <c r="H943" s="746">
        <v>0</v>
      </c>
      <c r="I943" s="732">
        <v>1</v>
      </c>
      <c r="J943" s="732">
        <v>85.7</v>
      </c>
      <c r="K943" s="746">
        <v>1</v>
      </c>
      <c r="L943" s="732">
        <v>1</v>
      </c>
      <c r="M943" s="733">
        <v>85.7</v>
      </c>
    </row>
    <row r="944" spans="1:13" ht="14.4" customHeight="1" x14ac:dyDescent="0.3">
      <c r="A944" s="727" t="s">
        <v>2713</v>
      </c>
      <c r="B944" s="728" t="s">
        <v>2299</v>
      </c>
      <c r="C944" s="728" t="s">
        <v>3260</v>
      </c>
      <c r="D944" s="728" t="s">
        <v>2741</v>
      </c>
      <c r="E944" s="728" t="s">
        <v>2297</v>
      </c>
      <c r="F944" s="732"/>
      <c r="G944" s="732"/>
      <c r="H944" s="746">
        <v>0</v>
      </c>
      <c r="I944" s="732">
        <v>1</v>
      </c>
      <c r="J944" s="732">
        <v>25.71</v>
      </c>
      <c r="K944" s="746">
        <v>1</v>
      </c>
      <c r="L944" s="732">
        <v>1</v>
      </c>
      <c r="M944" s="733">
        <v>25.71</v>
      </c>
    </row>
    <row r="945" spans="1:13" ht="14.4" customHeight="1" x14ac:dyDescent="0.3">
      <c r="A945" s="727" t="s">
        <v>2713</v>
      </c>
      <c r="B945" s="728" t="s">
        <v>2356</v>
      </c>
      <c r="C945" s="728" t="s">
        <v>2357</v>
      </c>
      <c r="D945" s="728" t="s">
        <v>1325</v>
      </c>
      <c r="E945" s="728" t="s">
        <v>2358</v>
      </c>
      <c r="F945" s="732"/>
      <c r="G945" s="732"/>
      <c r="H945" s="746"/>
      <c r="I945" s="732">
        <v>1</v>
      </c>
      <c r="J945" s="732">
        <v>0</v>
      </c>
      <c r="K945" s="746"/>
      <c r="L945" s="732">
        <v>1</v>
      </c>
      <c r="M945" s="733">
        <v>0</v>
      </c>
    </row>
    <row r="946" spans="1:13" ht="14.4" customHeight="1" x14ac:dyDescent="0.3">
      <c r="A946" s="727" t="s">
        <v>2713</v>
      </c>
      <c r="B946" s="728" t="s">
        <v>2356</v>
      </c>
      <c r="C946" s="728" t="s">
        <v>2361</v>
      </c>
      <c r="D946" s="728" t="s">
        <v>2362</v>
      </c>
      <c r="E946" s="728" t="s">
        <v>2358</v>
      </c>
      <c r="F946" s="732">
        <v>1</v>
      </c>
      <c r="G946" s="732">
        <v>0</v>
      </c>
      <c r="H946" s="746"/>
      <c r="I946" s="732"/>
      <c r="J946" s="732"/>
      <c r="K946" s="746"/>
      <c r="L946" s="732">
        <v>1</v>
      </c>
      <c r="M946" s="733">
        <v>0</v>
      </c>
    </row>
    <row r="947" spans="1:13" ht="14.4" customHeight="1" x14ac:dyDescent="0.3">
      <c r="A947" s="727" t="s">
        <v>2713</v>
      </c>
      <c r="B947" s="728" t="s">
        <v>2365</v>
      </c>
      <c r="C947" s="728" t="s">
        <v>2801</v>
      </c>
      <c r="D947" s="728" t="s">
        <v>761</v>
      </c>
      <c r="E947" s="728" t="s">
        <v>2547</v>
      </c>
      <c r="F947" s="732"/>
      <c r="G947" s="732"/>
      <c r="H947" s="746">
        <v>0</v>
      </c>
      <c r="I947" s="732">
        <v>1</v>
      </c>
      <c r="J947" s="732">
        <v>170.32</v>
      </c>
      <c r="K947" s="746">
        <v>1</v>
      </c>
      <c r="L947" s="732">
        <v>1</v>
      </c>
      <c r="M947" s="733">
        <v>170.32</v>
      </c>
    </row>
    <row r="948" spans="1:13" ht="14.4" customHeight="1" x14ac:dyDescent="0.3">
      <c r="A948" s="727" t="s">
        <v>2713</v>
      </c>
      <c r="B948" s="728" t="s">
        <v>2365</v>
      </c>
      <c r="C948" s="728" t="s">
        <v>2366</v>
      </c>
      <c r="D948" s="728" t="s">
        <v>759</v>
      </c>
      <c r="E948" s="728" t="s">
        <v>2187</v>
      </c>
      <c r="F948" s="732"/>
      <c r="G948" s="732"/>
      <c r="H948" s="746">
        <v>0</v>
      </c>
      <c r="I948" s="732">
        <v>7</v>
      </c>
      <c r="J948" s="732">
        <v>297.99</v>
      </c>
      <c r="K948" s="746">
        <v>1</v>
      </c>
      <c r="L948" s="732">
        <v>7</v>
      </c>
      <c r="M948" s="733">
        <v>297.99</v>
      </c>
    </row>
    <row r="949" spans="1:13" ht="14.4" customHeight="1" x14ac:dyDescent="0.3">
      <c r="A949" s="727" t="s">
        <v>2713</v>
      </c>
      <c r="B949" s="728" t="s">
        <v>5121</v>
      </c>
      <c r="C949" s="728" t="s">
        <v>3477</v>
      </c>
      <c r="D949" s="728" t="s">
        <v>3478</v>
      </c>
      <c r="E949" s="728" t="s">
        <v>2394</v>
      </c>
      <c r="F949" s="732"/>
      <c r="G949" s="732"/>
      <c r="H949" s="746">
        <v>0</v>
      </c>
      <c r="I949" s="732">
        <v>2</v>
      </c>
      <c r="J949" s="732">
        <v>158.96</v>
      </c>
      <c r="K949" s="746">
        <v>1</v>
      </c>
      <c r="L949" s="732">
        <v>2</v>
      </c>
      <c r="M949" s="733">
        <v>158.96</v>
      </c>
    </row>
    <row r="950" spans="1:13" ht="14.4" customHeight="1" x14ac:dyDescent="0.3">
      <c r="A950" s="727" t="s">
        <v>2713</v>
      </c>
      <c r="B950" s="728" t="s">
        <v>5121</v>
      </c>
      <c r="C950" s="728" t="s">
        <v>4668</v>
      </c>
      <c r="D950" s="728" t="s">
        <v>4299</v>
      </c>
      <c r="E950" s="728" t="s">
        <v>2187</v>
      </c>
      <c r="F950" s="732">
        <v>1</v>
      </c>
      <c r="G950" s="732">
        <v>85.16</v>
      </c>
      <c r="H950" s="746">
        <v>0.5</v>
      </c>
      <c r="I950" s="732">
        <v>1</v>
      </c>
      <c r="J950" s="732">
        <v>85.16</v>
      </c>
      <c r="K950" s="746">
        <v>0.5</v>
      </c>
      <c r="L950" s="732">
        <v>2</v>
      </c>
      <c r="M950" s="733">
        <v>170.32</v>
      </c>
    </row>
    <row r="951" spans="1:13" ht="14.4" customHeight="1" x14ac:dyDescent="0.3">
      <c r="A951" s="727" t="s">
        <v>2713</v>
      </c>
      <c r="B951" s="728" t="s">
        <v>5121</v>
      </c>
      <c r="C951" s="728" t="s">
        <v>4669</v>
      </c>
      <c r="D951" s="728" t="s">
        <v>3478</v>
      </c>
      <c r="E951" s="728" t="s">
        <v>4670</v>
      </c>
      <c r="F951" s="732"/>
      <c r="G951" s="732"/>
      <c r="H951" s="746">
        <v>0</v>
      </c>
      <c r="I951" s="732">
        <v>1</v>
      </c>
      <c r="J951" s="732">
        <v>246.39</v>
      </c>
      <c r="K951" s="746">
        <v>1</v>
      </c>
      <c r="L951" s="732">
        <v>1</v>
      </c>
      <c r="M951" s="733">
        <v>246.39</v>
      </c>
    </row>
    <row r="952" spans="1:13" ht="14.4" customHeight="1" x14ac:dyDescent="0.3">
      <c r="A952" s="727" t="s">
        <v>2713</v>
      </c>
      <c r="B952" s="728" t="s">
        <v>2402</v>
      </c>
      <c r="C952" s="728" t="s">
        <v>2405</v>
      </c>
      <c r="D952" s="728" t="s">
        <v>1315</v>
      </c>
      <c r="E952" s="728" t="s">
        <v>2187</v>
      </c>
      <c r="F952" s="732"/>
      <c r="G952" s="732"/>
      <c r="H952" s="746">
        <v>0</v>
      </c>
      <c r="I952" s="732">
        <v>1</v>
      </c>
      <c r="J952" s="732">
        <v>69.16</v>
      </c>
      <c r="K952" s="746">
        <v>1</v>
      </c>
      <c r="L952" s="732">
        <v>1</v>
      </c>
      <c r="M952" s="733">
        <v>69.16</v>
      </c>
    </row>
    <row r="953" spans="1:13" ht="14.4" customHeight="1" x14ac:dyDescent="0.3">
      <c r="A953" s="727" t="s">
        <v>2713</v>
      </c>
      <c r="B953" s="728" t="s">
        <v>2412</v>
      </c>
      <c r="C953" s="728" t="s">
        <v>2428</v>
      </c>
      <c r="D953" s="728" t="s">
        <v>1352</v>
      </c>
      <c r="E953" s="728" t="s">
        <v>1351</v>
      </c>
      <c r="F953" s="732"/>
      <c r="G953" s="732"/>
      <c r="H953" s="746">
        <v>0</v>
      </c>
      <c r="I953" s="732">
        <v>8</v>
      </c>
      <c r="J953" s="732">
        <v>1411.76</v>
      </c>
      <c r="K953" s="746">
        <v>1</v>
      </c>
      <c r="L953" s="732">
        <v>8</v>
      </c>
      <c r="M953" s="733">
        <v>1411.76</v>
      </c>
    </row>
    <row r="954" spans="1:13" ht="14.4" customHeight="1" x14ac:dyDescent="0.3">
      <c r="A954" s="727" t="s">
        <v>2713</v>
      </c>
      <c r="B954" s="728" t="s">
        <v>2412</v>
      </c>
      <c r="C954" s="728" t="s">
        <v>2426</v>
      </c>
      <c r="D954" s="728" t="s">
        <v>1353</v>
      </c>
      <c r="E954" s="728" t="s">
        <v>1351</v>
      </c>
      <c r="F954" s="732"/>
      <c r="G954" s="732"/>
      <c r="H954" s="746">
        <v>0</v>
      </c>
      <c r="I954" s="732">
        <v>8</v>
      </c>
      <c r="J954" s="732">
        <v>1411.76</v>
      </c>
      <c r="K954" s="746">
        <v>1</v>
      </c>
      <c r="L954" s="732">
        <v>8</v>
      </c>
      <c r="M954" s="733">
        <v>1411.76</v>
      </c>
    </row>
    <row r="955" spans="1:13" ht="14.4" customHeight="1" x14ac:dyDescent="0.3">
      <c r="A955" s="727" t="s">
        <v>2713</v>
      </c>
      <c r="B955" s="728" t="s">
        <v>2441</v>
      </c>
      <c r="C955" s="728" t="s">
        <v>2442</v>
      </c>
      <c r="D955" s="728" t="s">
        <v>2443</v>
      </c>
      <c r="E955" s="728" t="s">
        <v>2444</v>
      </c>
      <c r="F955" s="732"/>
      <c r="G955" s="732"/>
      <c r="H955" s="746">
        <v>0</v>
      </c>
      <c r="I955" s="732">
        <v>8</v>
      </c>
      <c r="J955" s="732">
        <v>96001.920000000013</v>
      </c>
      <c r="K955" s="746">
        <v>1</v>
      </c>
      <c r="L955" s="732">
        <v>8</v>
      </c>
      <c r="M955" s="733">
        <v>96001.920000000013</v>
      </c>
    </row>
    <row r="956" spans="1:13" ht="14.4" customHeight="1" x14ac:dyDescent="0.3">
      <c r="A956" s="727" t="s">
        <v>2713</v>
      </c>
      <c r="B956" s="728" t="s">
        <v>2441</v>
      </c>
      <c r="C956" s="728" t="s">
        <v>2938</v>
      </c>
      <c r="D956" s="728" t="s">
        <v>2939</v>
      </c>
      <c r="E956" s="728" t="s">
        <v>2444</v>
      </c>
      <c r="F956" s="732">
        <v>5</v>
      </c>
      <c r="G956" s="732">
        <v>51626.400000000001</v>
      </c>
      <c r="H956" s="746">
        <v>1</v>
      </c>
      <c r="I956" s="732"/>
      <c r="J956" s="732"/>
      <c r="K956" s="746">
        <v>0</v>
      </c>
      <c r="L956" s="732">
        <v>5</v>
      </c>
      <c r="M956" s="733">
        <v>51626.400000000001</v>
      </c>
    </row>
    <row r="957" spans="1:13" ht="14.4" customHeight="1" x14ac:dyDescent="0.3">
      <c r="A957" s="727" t="s">
        <v>2714</v>
      </c>
      <c r="B957" s="728" t="s">
        <v>2101</v>
      </c>
      <c r="C957" s="728" t="s">
        <v>4397</v>
      </c>
      <c r="D957" s="728" t="s">
        <v>2949</v>
      </c>
      <c r="E957" s="728" t="s">
        <v>4398</v>
      </c>
      <c r="F957" s="732">
        <v>2</v>
      </c>
      <c r="G957" s="732">
        <v>345.82</v>
      </c>
      <c r="H957" s="746">
        <v>1</v>
      </c>
      <c r="I957" s="732"/>
      <c r="J957" s="732"/>
      <c r="K957" s="746">
        <v>0</v>
      </c>
      <c r="L957" s="732">
        <v>2</v>
      </c>
      <c r="M957" s="733">
        <v>345.82</v>
      </c>
    </row>
    <row r="958" spans="1:13" ht="14.4" customHeight="1" x14ac:dyDescent="0.3">
      <c r="A958" s="727" t="s">
        <v>2714</v>
      </c>
      <c r="B958" s="728" t="s">
        <v>2101</v>
      </c>
      <c r="C958" s="728" t="s">
        <v>2104</v>
      </c>
      <c r="D958" s="728" t="s">
        <v>2105</v>
      </c>
      <c r="E958" s="728" t="s">
        <v>2106</v>
      </c>
      <c r="F958" s="732"/>
      <c r="G958" s="732"/>
      <c r="H958" s="746">
        <v>0</v>
      </c>
      <c r="I958" s="732">
        <v>1</v>
      </c>
      <c r="J958" s="732">
        <v>32.25</v>
      </c>
      <c r="K958" s="746">
        <v>1</v>
      </c>
      <c r="L958" s="732">
        <v>1</v>
      </c>
      <c r="M958" s="733">
        <v>32.25</v>
      </c>
    </row>
    <row r="959" spans="1:13" ht="14.4" customHeight="1" x14ac:dyDescent="0.3">
      <c r="A959" s="727" t="s">
        <v>2714</v>
      </c>
      <c r="B959" s="728" t="s">
        <v>2109</v>
      </c>
      <c r="C959" s="728" t="s">
        <v>2981</v>
      </c>
      <c r="D959" s="728" t="s">
        <v>2982</v>
      </c>
      <c r="E959" s="728" t="s">
        <v>2983</v>
      </c>
      <c r="F959" s="732"/>
      <c r="G959" s="732"/>
      <c r="H959" s="746">
        <v>0</v>
      </c>
      <c r="I959" s="732">
        <v>2</v>
      </c>
      <c r="J959" s="732">
        <v>1337.08</v>
      </c>
      <c r="K959" s="746">
        <v>1</v>
      </c>
      <c r="L959" s="732">
        <v>2</v>
      </c>
      <c r="M959" s="733">
        <v>1337.08</v>
      </c>
    </row>
    <row r="960" spans="1:13" ht="14.4" customHeight="1" x14ac:dyDescent="0.3">
      <c r="A960" s="727" t="s">
        <v>2714</v>
      </c>
      <c r="B960" s="728" t="s">
        <v>2109</v>
      </c>
      <c r="C960" s="728" t="s">
        <v>4732</v>
      </c>
      <c r="D960" s="728" t="s">
        <v>2982</v>
      </c>
      <c r="E960" s="728" t="s">
        <v>4733</v>
      </c>
      <c r="F960" s="732"/>
      <c r="G960" s="732"/>
      <c r="H960" s="746"/>
      <c r="I960" s="732">
        <v>1</v>
      </c>
      <c r="J960" s="732">
        <v>0</v>
      </c>
      <c r="K960" s="746"/>
      <c r="L960" s="732">
        <v>1</v>
      </c>
      <c r="M960" s="733">
        <v>0</v>
      </c>
    </row>
    <row r="961" spans="1:13" ht="14.4" customHeight="1" x14ac:dyDescent="0.3">
      <c r="A961" s="727" t="s">
        <v>2714</v>
      </c>
      <c r="B961" s="728" t="s">
        <v>2129</v>
      </c>
      <c r="C961" s="728" t="s">
        <v>2130</v>
      </c>
      <c r="D961" s="728" t="s">
        <v>2131</v>
      </c>
      <c r="E961" s="728" t="s">
        <v>2132</v>
      </c>
      <c r="F961" s="732"/>
      <c r="G961" s="732"/>
      <c r="H961" s="746">
        <v>0</v>
      </c>
      <c r="I961" s="732">
        <v>1</v>
      </c>
      <c r="J961" s="732">
        <v>120.61</v>
      </c>
      <c r="K961" s="746">
        <v>1</v>
      </c>
      <c r="L961" s="732">
        <v>1</v>
      </c>
      <c r="M961" s="733">
        <v>120.61</v>
      </c>
    </row>
    <row r="962" spans="1:13" ht="14.4" customHeight="1" x14ac:dyDescent="0.3">
      <c r="A962" s="727" t="s">
        <v>2714</v>
      </c>
      <c r="B962" s="728" t="s">
        <v>2133</v>
      </c>
      <c r="C962" s="728" t="s">
        <v>2763</v>
      </c>
      <c r="D962" s="728" t="s">
        <v>895</v>
      </c>
      <c r="E962" s="728" t="s">
        <v>2137</v>
      </c>
      <c r="F962" s="732"/>
      <c r="G962" s="732"/>
      <c r="H962" s="746">
        <v>0</v>
      </c>
      <c r="I962" s="732">
        <v>4</v>
      </c>
      <c r="J962" s="732">
        <v>1472.64</v>
      </c>
      <c r="K962" s="746">
        <v>1</v>
      </c>
      <c r="L962" s="732">
        <v>4</v>
      </c>
      <c r="M962" s="733">
        <v>1472.64</v>
      </c>
    </row>
    <row r="963" spans="1:13" ht="14.4" customHeight="1" x14ac:dyDescent="0.3">
      <c r="A963" s="727" t="s">
        <v>2714</v>
      </c>
      <c r="B963" s="728" t="s">
        <v>2133</v>
      </c>
      <c r="C963" s="728" t="s">
        <v>2764</v>
      </c>
      <c r="D963" s="728" t="s">
        <v>895</v>
      </c>
      <c r="E963" s="728" t="s">
        <v>2143</v>
      </c>
      <c r="F963" s="732"/>
      <c r="G963" s="732"/>
      <c r="H963" s="746">
        <v>0</v>
      </c>
      <c r="I963" s="732">
        <v>8</v>
      </c>
      <c r="J963" s="732">
        <v>3927.12</v>
      </c>
      <c r="K963" s="746">
        <v>1</v>
      </c>
      <c r="L963" s="732">
        <v>8</v>
      </c>
      <c r="M963" s="733">
        <v>3927.12</v>
      </c>
    </row>
    <row r="964" spans="1:13" ht="14.4" customHeight="1" x14ac:dyDescent="0.3">
      <c r="A964" s="727" t="s">
        <v>2714</v>
      </c>
      <c r="B964" s="728" t="s">
        <v>2133</v>
      </c>
      <c r="C964" s="728" t="s">
        <v>4679</v>
      </c>
      <c r="D964" s="728" t="s">
        <v>895</v>
      </c>
      <c r="E964" s="728" t="s">
        <v>4680</v>
      </c>
      <c r="F964" s="732"/>
      <c r="G964" s="732"/>
      <c r="H964" s="746">
        <v>0</v>
      </c>
      <c r="I964" s="732">
        <v>5</v>
      </c>
      <c r="J964" s="732">
        <v>736.3</v>
      </c>
      <c r="K964" s="746">
        <v>1</v>
      </c>
      <c r="L964" s="732">
        <v>5</v>
      </c>
      <c r="M964" s="733">
        <v>736.3</v>
      </c>
    </row>
    <row r="965" spans="1:13" ht="14.4" customHeight="1" x14ac:dyDescent="0.3">
      <c r="A965" s="727" t="s">
        <v>2714</v>
      </c>
      <c r="B965" s="728" t="s">
        <v>2133</v>
      </c>
      <c r="C965" s="728" t="s">
        <v>2765</v>
      </c>
      <c r="D965" s="728" t="s">
        <v>895</v>
      </c>
      <c r="E965" s="728" t="s">
        <v>2139</v>
      </c>
      <c r="F965" s="732"/>
      <c r="G965" s="732"/>
      <c r="H965" s="746">
        <v>0</v>
      </c>
      <c r="I965" s="732">
        <v>5</v>
      </c>
      <c r="J965" s="732">
        <v>3681.65</v>
      </c>
      <c r="K965" s="746">
        <v>1</v>
      </c>
      <c r="L965" s="732">
        <v>5</v>
      </c>
      <c r="M965" s="733">
        <v>3681.65</v>
      </c>
    </row>
    <row r="966" spans="1:13" ht="14.4" customHeight="1" x14ac:dyDescent="0.3">
      <c r="A966" s="727" t="s">
        <v>2714</v>
      </c>
      <c r="B966" s="728" t="s">
        <v>2133</v>
      </c>
      <c r="C966" s="728" t="s">
        <v>2144</v>
      </c>
      <c r="D966" s="728" t="s">
        <v>895</v>
      </c>
      <c r="E966" s="728" t="s">
        <v>2145</v>
      </c>
      <c r="F966" s="732"/>
      <c r="G966" s="732"/>
      <c r="H966" s="746">
        <v>0</v>
      </c>
      <c r="I966" s="732">
        <v>5</v>
      </c>
      <c r="J966" s="732">
        <v>4618.7000000000007</v>
      </c>
      <c r="K966" s="746">
        <v>1</v>
      </c>
      <c r="L966" s="732">
        <v>5</v>
      </c>
      <c r="M966" s="733">
        <v>4618.7000000000007</v>
      </c>
    </row>
    <row r="967" spans="1:13" ht="14.4" customHeight="1" x14ac:dyDescent="0.3">
      <c r="A967" s="727" t="s">
        <v>2714</v>
      </c>
      <c r="B967" s="728" t="s">
        <v>2133</v>
      </c>
      <c r="C967" s="728" t="s">
        <v>2134</v>
      </c>
      <c r="D967" s="728" t="s">
        <v>901</v>
      </c>
      <c r="E967" s="728" t="s">
        <v>2135</v>
      </c>
      <c r="F967" s="732"/>
      <c r="G967" s="732"/>
      <c r="H967" s="746">
        <v>0</v>
      </c>
      <c r="I967" s="732">
        <v>2</v>
      </c>
      <c r="J967" s="732">
        <v>2771.24</v>
      </c>
      <c r="K967" s="746">
        <v>1</v>
      </c>
      <c r="L967" s="732">
        <v>2</v>
      </c>
      <c r="M967" s="733">
        <v>2771.24</v>
      </c>
    </row>
    <row r="968" spans="1:13" ht="14.4" customHeight="1" x14ac:dyDescent="0.3">
      <c r="A968" s="727" t="s">
        <v>2714</v>
      </c>
      <c r="B968" s="728" t="s">
        <v>2133</v>
      </c>
      <c r="C968" s="728" t="s">
        <v>4727</v>
      </c>
      <c r="D968" s="728" t="s">
        <v>895</v>
      </c>
      <c r="E968" s="728" t="s">
        <v>4680</v>
      </c>
      <c r="F968" s="732">
        <v>2</v>
      </c>
      <c r="G968" s="732">
        <v>294.52</v>
      </c>
      <c r="H968" s="746">
        <v>1</v>
      </c>
      <c r="I968" s="732"/>
      <c r="J968" s="732"/>
      <c r="K968" s="746">
        <v>0</v>
      </c>
      <c r="L968" s="732">
        <v>2</v>
      </c>
      <c r="M968" s="733">
        <v>294.52</v>
      </c>
    </row>
    <row r="969" spans="1:13" ht="14.4" customHeight="1" x14ac:dyDescent="0.3">
      <c r="A969" s="727" t="s">
        <v>2714</v>
      </c>
      <c r="B969" s="728" t="s">
        <v>2157</v>
      </c>
      <c r="C969" s="728" t="s">
        <v>4268</v>
      </c>
      <c r="D969" s="728" t="s">
        <v>4269</v>
      </c>
      <c r="E969" s="728" t="s">
        <v>3459</v>
      </c>
      <c r="F969" s="732">
        <v>1</v>
      </c>
      <c r="G969" s="732">
        <v>234.07</v>
      </c>
      <c r="H969" s="746">
        <v>1</v>
      </c>
      <c r="I969" s="732"/>
      <c r="J969" s="732"/>
      <c r="K969" s="746">
        <v>0</v>
      </c>
      <c r="L969" s="732">
        <v>1</v>
      </c>
      <c r="M969" s="733">
        <v>234.07</v>
      </c>
    </row>
    <row r="970" spans="1:13" ht="14.4" customHeight="1" x14ac:dyDescent="0.3">
      <c r="A970" s="727" t="s">
        <v>2714</v>
      </c>
      <c r="B970" s="728" t="s">
        <v>2166</v>
      </c>
      <c r="C970" s="728" t="s">
        <v>2500</v>
      </c>
      <c r="D970" s="728" t="s">
        <v>2168</v>
      </c>
      <c r="E970" s="728" t="s">
        <v>2501</v>
      </c>
      <c r="F970" s="732"/>
      <c r="G970" s="732"/>
      <c r="H970" s="746">
        <v>0</v>
      </c>
      <c r="I970" s="732">
        <v>1</v>
      </c>
      <c r="J970" s="732">
        <v>10.41</v>
      </c>
      <c r="K970" s="746">
        <v>1</v>
      </c>
      <c r="L970" s="732">
        <v>1</v>
      </c>
      <c r="M970" s="733">
        <v>10.41</v>
      </c>
    </row>
    <row r="971" spans="1:13" ht="14.4" customHeight="1" x14ac:dyDescent="0.3">
      <c r="A971" s="727" t="s">
        <v>2714</v>
      </c>
      <c r="B971" s="728" t="s">
        <v>2182</v>
      </c>
      <c r="C971" s="728" t="s">
        <v>3924</v>
      </c>
      <c r="D971" s="728" t="s">
        <v>2184</v>
      </c>
      <c r="E971" s="728" t="s">
        <v>3925</v>
      </c>
      <c r="F971" s="732"/>
      <c r="G971" s="732"/>
      <c r="H971" s="746">
        <v>0</v>
      </c>
      <c r="I971" s="732">
        <v>1</v>
      </c>
      <c r="J971" s="732">
        <v>603.73</v>
      </c>
      <c r="K971" s="746">
        <v>1</v>
      </c>
      <c r="L971" s="732">
        <v>1</v>
      </c>
      <c r="M971" s="733">
        <v>603.73</v>
      </c>
    </row>
    <row r="972" spans="1:13" ht="14.4" customHeight="1" x14ac:dyDescent="0.3">
      <c r="A972" s="727" t="s">
        <v>2714</v>
      </c>
      <c r="B972" s="728" t="s">
        <v>5131</v>
      </c>
      <c r="C972" s="728" t="s">
        <v>4316</v>
      </c>
      <c r="D972" s="728" t="s">
        <v>4309</v>
      </c>
      <c r="E972" s="728" t="s">
        <v>4317</v>
      </c>
      <c r="F972" s="732">
        <v>1</v>
      </c>
      <c r="G972" s="732">
        <v>416.52</v>
      </c>
      <c r="H972" s="746">
        <v>1</v>
      </c>
      <c r="I972" s="732"/>
      <c r="J972" s="732"/>
      <c r="K972" s="746">
        <v>0</v>
      </c>
      <c r="L972" s="732">
        <v>1</v>
      </c>
      <c r="M972" s="733">
        <v>416.52</v>
      </c>
    </row>
    <row r="973" spans="1:13" ht="14.4" customHeight="1" x14ac:dyDescent="0.3">
      <c r="A973" s="727" t="s">
        <v>2714</v>
      </c>
      <c r="B973" s="728" t="s">
        <v>5131</v>
      </c>
      <c r="C973" s="728" t="s">
        <v>4313</v>
      </c>
      <c r="D973" s="728" t="s">
        <v>4314</v>
      </c>
      <c r="E973" s="728" t="s">
        <v>4315</v>
      </c>
      <c r="F973" s="732"/>
      <c r="G973" s="732"/>
      <c r="H973" s="746">
        <v>0</v>
      </c>
      <c r="I973" s="732">
        <v>1</v>
      </c>
      <c r="J973" s="732">
        <v>621.88</v>
      </c>
      <c r="K973" s="746">
        <v>1</v>
      </c>
      <c r="L973" s="732">
        <v>1</v>
      </c>
      <c r="M973" s="733">
        <v>621.88</v>
      </c>
    </row>
    <row r="974" spans="1:13" ht="14.4" customHeight="1" x14ac:dyDescent="0.3">
      <c r="A974" s="727" t="s">
        <v>2714</v>
      </c>
      <c r="B974" s="728" t="s">
        <v>5131</v>
      </c>
      <c r="C974" s="728" t="s">
        <v>4706</v>
      </c>
      <c r="D974" s="728" t="s">
        <v>4314</v>
      </c>
      <c r="E974" s="728" t="s">
        <v>4315</v>
      </c>
      <c r="F974" s="732"/>
      <c r="G974" s="732"/>
      <c r="H974" s="746">
        <v>0</v>
      </c>
      <c r="I974" s="732">
        <v>2</v>
      </c>
      <c r="J974" s="732">
        <v>1243.76</v>
      </c>
      <c r="K974" s="746">
        <v>1</v>
      </c>
      <c r="L974" s="732">
        <v>2</v>
      </c>
      <c r="M974" s="733">
        <v>1243.76</v>
      </c>
    </row>
    <row r="975" spans="1:13" ht="14.4" customHeight="1" x14ac:dyDescent="0.3">
      <c r="A975" s="727" t="s">
        <v>2714</v>
      </c>
      <c r="B975" s="728" t="s">
        <v>2205</v>
      </c>
      <c r="C975" s="728" t="s">
        <v>2519</v>
      </c>
      <c r="D975" s="728" t="s">
        <v>1691</v>
      </c>
      <c r="E975" s="728" t="s">
        <v>2520</v>
      </c>
      <c r="F975" s="732"/>
      <c r="G975" s="732"/>
      <c r="H975" s="746">
        <v>0</v>
      </c>
      <c r="I975" s="732">
        <v>2</v>
      </c>
      <c r="J975" s="732">
        <v>158.06</v>
      </c>
      <c r="K975" s="746">
        <v>1</v>
      </c>
      <c r="L975" s="732">
        <v>2</v>
      </c>
      <c r="M975" s="733">
        <v>158.06</v>
      </c>
    </row>
    <row r="976" spans="1:13" ht="14.4" customHeight="1" x14ac:dyDescent="0.3">
      <c r="A976" s="727" t="s">
        <v>2714</v>
      </c>
      <c r="B976" s="728" t="s">
        <v>2205</v>
      </c>
      <c r="C976" s="728" t="s">
        <v>4719</v>
      </c>
      <c r="D976" s="728" t="s">
        <v>2207</v>
      </c>
      <c r="E976" s="728" t="s">
        <v>4720</v>
      </c>
      <c r="F976" s="732"/>
      <c r="G976" s="732"/>
      <c r="H976" s="746"/>
      <c r="I976" s="732">
        <v>1</v>
      </c>
      <c r="J976" s="732">
        <v>0</v>
      </c>
      <c r="K976" s="746"/>
      <c r="L976" s="732">
        <v>1</v>
      </c>
      <c r="M976" s="733">
        <v>0</v>
      </c>
    </row>
    <row r="977" spans="1:13" ht="14.4" customHeight="1" x14ac:dyDescent="0.3">
      <c r="A977" s="727" t="s">
        <v>2714</v>
      </c>
      <c r="B977" s="728" t="s">
        <v>2205</v>
      </c>
      <c r="C977" s="728" t="s">
        <v>4721</v>
      </c>
      <c r="D977" s="728" t="s">
        <v>2207</v>
      </c>
      <c r="E977" s="728" t="s">
        <v>4722</v>
      </c>
      <c r="F977" s="732"/>
      <c r="G977" s="732"/>
      <c r="H977" s="746">
        <v>0</v>
      </c>
      <c r="I977" s="732">
        <v>1</v>
      </c>
      <c r="J977" s="732">
        <v>118.54</v>
      </c>
      <c r="K977" s="746">
        <v>1</v>
      </c>
      <c r="L977" s="732">
        <v>1</v>
      </c>
      <c r="M977" s="733">
        <v>118.54</v>
      </c>
    </row>
    <row r="978" spans="1:13" ht="14.4" customHeight="1" x14ac:dyDescent="0.3">
      <c r="A978" s="727" t="s">
        <v>2714</v>
      </c>
      <c r="B978" s="728" t="s">
        <v>2215</v>
      </c>
      <c r="C978" s="728" t="s">
        <v>2743</v>
      </c>
      <c r="D978" s="728" t="s">
        <v>692</v>
      </c>
      <c r="E978" s="728" t="s">
        <v>2744</v>
      </c>
      <c r="F978" s="732">
        <v>1</v>
      </c>
      <c r="G978" s="732">
        <v>154.36000000000001</v>
      </c>
      <c r="H978" s="746">
        <v>1</v>
      </c>
      <c r="I978" s="732"/>
      <c r="J978" s="732"/>
      <c r="K978" s="746">
        <v>0</v>
      </c>
      <c r="L978" s="732">
        <v>1</v>
      </c>
      <c r="M978" s="733">
        <v>154.36000000000001</v>
      </c>
    </row>
    <row r="979" spans="1:13" ht="14.4" customHeight="1" x14ac:dyDescent="0.3">
      <c r="A979" s="727" t="s">
        <v>2714</v>
      </c>
      <c r="B979" s="728" t="s">
        <v>2215</v>
      </c>
      <c r="C979" s="728" t="s">
        <v>2218</v>
      </c>
      <c r="D979" s="728" t="s">
        <v>662</v>
      </c>
      <c r="E979" s="728" t="s">
        <v>2219</v>
      </c>
      <c r="F979" s="732"/>
      <c r="G979" s="732"/>
      <c r="H979" s="746">
        <v>0</v>
      </c>
      <c r="I979" s="732">
        <v>8</v>
      </c>
      <c r="J979" s="732">
        <v>1234.8800000000001</v>
      </c>
      <c r="K979" s="746">
        <v>1</v>
      </c>
      <c r="L979" s="732">
        <v>8</v>
      </c>
      <c r="M979" s="733">
        <v>1234.8800000000001</v>
      </c>
    </row>
    <row r="980" spans="1:13" ht="14.4" customHeight="1" x14ac:dyDescent="0.3">
      <c r="A980" s="727" t="s">
        <v>2714</v>
      </c>
      <c r="B980" s="728" t="s">
        <v>2229</v>
      </c>
      <c r="C980" s="728" t="s">
        <v>3041</v>
      </c>
      <c r="D980" s="728" t="s">
        <v>2231</v>
      </c>
      <c r="E980" s="728" t="s">
        <v>2232</v>
      </c>
      <c r="F980" s="732">
        <v>1</v>
      </c>
      <c r="G980" s="732">
        <v>170.52</v>
      </c>
      <c r="H980" s="746">
        <v>1</v>
      </c>
      <c r="I980" s="732"/>
      <c r="J980" s="732"/>
      <c r="K980" s="746">
        <v>0</v>
      </c>
      <c r="L980" s="732">
        <v>1</v>
      </c>
      <c r="M980" s="733">
        <v>170.52</v>
      </c>
    </row>
    <row r="981" spans="1:13" ht="14.4" customHeight="1" x14ac:dyDescent="0.3">
      <c r="A981" s="727" t="s">
        <v>2714</v>
      </c>
      <c r="B981" s="728" t="s">
        <v>2229</v>
      </c>
      <c r="C981" s="728" t="s">
        <v>2230</v>
      </c>
      <c r="D981" s="728" t="s">
        <v>2231</v>
      </c>
      <c r="E981" s="728" t="s">
        <v>2232</v>
      </c>
      <c r="F981" s="732">
        <v>5</v>
      </c>
      <c r="G981" s="732">
        <v>852.60000000000014</v>
      </c>
      <c r="H981" s="746">
        <v>1</v>
      </c>
      <c r="I981" s="732"/>
      <c r="J981" s="732"/>
      <c r="K981" s="746">
        <v>0</v>
      </c>
      <c r="L981" s="732">
        <v>5</v>
      </c>
      <c r="M981" s="733">
        <v>852.60000000000014</v>
      </c>
    </row>
    <row r="982" spans="1:13" ht="14.4" customHeight="1" x14ac:dyDescent="0.3">
      <c r="A982" s="727" t="s">
        <v>2714</v>
      </c>
      <c r="B982" s="728" t="s">
        <v>2229</v>
      </c>
      <c r="C982" s="728" t="s">
        <v>2794</v>
      </c>
      <c r="D982" s="728" t="s">
        <v>2231</v>
      </c>
      <c r="E982" s="728" t="s">
        <v>2757</v>
      </c>
      <c r="F982" s="732">
        <v>3</v>
      </c>
      <c r="G982" s="732">
        <v>716.16</v>
      </c>
      <c r="H982" s="746">
        <v>1</v>
      </c>
      <c r="I982" s="732"/>
      <c r="J982" s="732"/>
      <c r="K982" s="746">
        <v>0</v>
      </c>
      <c r="L982" s="732">
        <v>3</v>
      </c>
      <c r="M982" s="733">
        <v>716.16</v>
      </c>
    </row>
    <row r="983" spans="1:13" ht="14.4" customHeight="1" x14ac:dyDescent="0.3">
      <c r="A983" s="727" t="s">
        <v>2714</v>
      </c>
      <c r="B983" s="728" t="s">
        <v>2240</v>
      </c>
      <c r="C983" s="728" t="s">
        <v>2241</v>
      </c>
      <c r="D983" s="728" t="s">
        <v>2242</v>
      </c>
      <c r="E983" s="728" t="s">
        <v>2243</v>
      </c>
      <c r="F983" s="732"/>
      <c r="G983" s="732"/>
      <c r="H983" s="746">
        <v>0</v>
      </c>
      <c r="I983" s="732">
        <v>2</v>
      </c>
      <c r="J983" s="732">
        <v>141.08000000000001</v>
      </c>
      <c r="K983" s="746">
        <v>1</v>
      </c>
      <c r="L983" s="732">
        <v>2</v>
      </c>
      <c r="M983" s="733">
        <v>141.08000000000001</v>
      </c>
    </row>
    <row r="984" spans="1:13" ht="14.4" customHeight="1" x14ac:dyDescent="0.3">
      <c r="A984" s="727" t="s">
        <v>2714</v>
      </c>
      <c r="B984" s="728" t="s">
        <v>2240</v>
      </c>
      <c r="C984" s="728" t="s">
        <v>3857</v>
      </c>
      <c r="D984" s="728" t="s">
        <v>2242</v>
      </c>
      <c r="E984" s="728" t="s">
        <v>3858</v>
      </c>
      <c r="F984" s="732"/>
      <c r="G984" s="732"/>
      <c r="H984" s="746">
        <v>0</v>
      </c>
      <c r="I984" s="732">
        <v>1</v>
      </c>
      <c r="J984" s="732">
        <v>141.09</v>
      </c>
      <c r="K984" s="746">
        <v>1</v>
      </c>
      <c r="L984" s="732">
        <v>1</v>
      </c>
      <c r="M984" s="733">
        <v>141.09</v>
      </c>
    </row>
    <row r="985" spans="1:13" ht="14.4" customHeight="1" x14ac:dyDescent="0.3">
      <c r="A985" s="727" t="s">
        <v>2714</v>
      </c>
      <c r="B985" s="728" t="s">
        <v>2256</v>
      </c>
      <c r="C985" s="728" t="s">
        <v>3057</v>
      </c>
      <c r="D985" s="728" t="s">
        <v>2997</v>
      </c>
      <c r="E985" s="728" t="s">
        <v>3058</v>
      </c>
      <c r="F985" s="732">
        <v>1</v>
      </c>
      <c r="G985" s="732">
        <v>211.61</v>
      </c>
      <c r="H985" s="746">
        <v>1</v>
      </c>
      <c r="I985" s="732"/>
      <c r="J985" s="732"/>
      <c r="K985" s="746">
        <v>0</v>
      </c>
      <c r="L985" s="732">
        <v>1</v>
      </c>
      <c r="M985" s="733">
        <v>211.61</v>
      </c>
    </row>
    <row r="986" spans="1:13" ht="14.4" customHeight="1" x14ac:dyDescent="0.3">
      <c r="A986" s="727" t="s">
        <v>2714</v>
      </c>
      <c r="B986" s="728" t="s">
        <v>2256</v>
      </c>
      <c r="C986" s="728" t="s">
        <v>2260</v>
      </c>
      <c r="D986" s="728" t="s">
        <v>2261</v>
      </c>
      <c r="E986" s="728" t="s">
        <v>2262</v>
      </c>
      <c r="F986" s="732"/>
      <c r="G986" s="732"/>
      <c r="H986" s="746">
        <v>0</v>
      </c>
      <c r="I986" s="732">
        <v>11</v>
      </c>
      <c r="J986" s="732">
        <v>33164.57</v>
      </c>
      <c r="K986" s="746">
        <v>1</v>
      </c>
      <c r="L986" s="732">
        <v>11</v>
      </c>
      <c r="M986" s="733">
        <v>33164.57</v>
      </c>
    </row>
    <row r="987" spans="1:13" ht="14.4" customHeight="1" x14ac:dyDescent="0.3">
      <c r="A987" s="727" t="s">
        <v>2714</v>
      </c>
      <c r="B987" s="728" t="s">
        <v>2256</v>
      </c>
      <c r="C987" s="728" t="s">
        <v>2883</v>
      </c>
      <c r="D987" s="728" t="s">
        <v>2261</v>
      </c>
      <c r="E987" s="728" t="s">
        <v>2884</v>
      </c>
      <c r="F987" s="732"/>
      <c r="G987" s="732"/>
      <c r="H987" s="746">
        <v>0</v>
      </c>
      <c r="I987" s="732">
        <v>3</v>
      </c>
      <c r="J987" s="732">
        <v>1575.5099999999998</v>
      </c>
      <c r="K987" s="746">
        <v>1</v>
      </c>
      <c r="L987" s="732">
        <v>3</v>
      </c>
      <c r="M987" s="733">
        <v>1575.5099999999998</v>
      </c>
    </row>
    <row r="988" spans="1:13" ht="14.4" customHeight="1" x14ac:dyDescent="0.3">
      <c r="A988" s="727" t="s">
        <v>2714</v>
      </c>
      <c r="B988" s="728" t="s">
        <v>2256</v>
      </c>
      <c r="C988" s="728" t="s">
        <v>3059</v>
      </c>
      <c r="D988" s="728" t="s">
        <v>2261</v>
      </c>
      <c r="E988" s="728" t="s">
        <v>3060</v>
      </c>
      <c r="F988" s="732">
        <v>2</v>
      </c>
      <c r="G988" s="732">
        <v>0</v>
      </c>
      <c r="H988" s="746"/>
      <c r="I988" s="732"/>
      <c r="J988" s="732"/>
      <c r="K988" s="746"/>
      <c r="L988" s="732">
        <v>2</v>
      </c>
      <c r="M988" s="733">
        <v>0</v>
      </c>
    </row>
    <row r="989" spans="1:13" ht="14.4" customHeight="1" x14ac:dyDescent="0.3">
      <c r="A989" s="727" t="s">
        <v>2714</v>
      </c>
      <c r="B989" s="728" t="s">
        <v>2270</v>
      </c>
      <c r="C989" s="728" t="s">
        <v>2273</v>
      </c>
      <c r="D989" s="728" t="s">
        <v>2272</v>
      </c>
      <c r="E989" s="728" t="s">
        <v>2274</v>
      </c>
      <c r="F989" s="732">
        <v>2</v>
      </c>
      <c r="G989" s="732">
        <v>2854.46</v>
      </c>
      <c r="H989" s="746">
        <v>0.33333333333333331</v>
      </c>
      <c r="I989" s="732">
        <v>4</v>
      </c>
      <c r="J989" s="732">
        <v>5708.92</v>
      </c>
      <c r="K989" s="746">
        <v>0.66666666666666663</v>
      </c>
      <c r="L989" s="732">
        <v>6</v>
      </c>
      <c r="M989" s="733">
        <v>8563.380000000001</v>
      </c>
    </row>
    <row r="990" spans="1:13" ht="14.4" customHeight="1" x14ac:dyDescent="0.3">
      <c r="A990" s="727" t="s">
        <v>2714</v>
      </c>
      <c r="B990" s="728" t="s">
        <v>2299</v>
      </c>
      <c r="C990" s="728" t="s">
        <v>3436</v>
      </c>
      <c r="D990" s="728" t="s">
        <v>3435</v>
      </c>
      <c r="E990" s="728" t="s">
        <v>2761</v>
      </c>
      <c r="F990" s="732">
        <v>3</v>
      </c>
      <c r="G990" s="732">
        <v>217.64999999999998</v>
      </c>
      <c r="H990" s="746">
        <v>1</v>
      </c>
      <c r="I990" s="732"/>
      <c r="J990" s="732"/>
      <c r="K990" s="746">
        <v>0</v>
      </c>
      <c r="L990" s="732">
        <v>3</v>
      </c>
      <c r="M990" s="733">
        <v>217.64999999999998</v>
      </c>
    </row>
    <row r="991" spans="1:13" ht="14.4" customHeight="1" x14ac:dyDescent="0.3">
      <c r="A991" s="727" t="s">
        <v>2714</v>
      </c>
      <c r="B991" s="728" t="s">
        <v>2299</v>
      </c>
      <c r="C991" s="728" t="s">
        <v>3034</v>
      </c>
      <c r="D991" s="728" t="s">
        <v>1100</v>
      </c>
      <c r="E991" s="728" t="s">
        <v>2761</v>
      </c>
      <c r="F991" s="732">
        <v>2</v>
      </c>
      <c r="G991" s="732">
        <v>0</v>
      </c>
      <c r="H991" s="746"/>
      <c r="I991" s="732"/>
      <c r="J991" s="732"/>
      <c r="K991" s="746"/>
      <c r="L991" s="732">
        <v>2</v>
      </c>
      <c r="M991" s="733">
        <v>0</v>
      </c>
    </row>
    <row r="992" spans="1:13" ht="14.4" customHeight="1" x14ac:dyDescent="0.3">
      <c r="A992" s="727" t="s">
        <v>2714</v>
      </c>
      <c r="B992" s="728" t="s">
        <v>2299</v>
      </c>
      <c r="C992" s="728" t="s">
        <v>2300</v>
      </c>
      <c r="D992" s="728" t="s">
        <v>1102</v>
      </c>
      <c r="E992" s="728" t="s">
        <v>2301</v>
      </c>
      <c r="F992" s="732">
        <v>2</v>
      </c>
      <c r="G992" s="732">
        <v>130.56</v>
      </c>
      <c r="H992" s="746">
        <v>1</v>
      </c>
      <c r="I992" s="732"/>
      <c r="J992" s="732"/>
      <c r="K992" s="746">
        <v>0</v>
      </c>
      <c r="L992" s="732">
        <v>2</v>
      </c>
      <c r="M992" s="733">
        <v>130.56</v>
      </c>
    </row>
    <row r="993" spans="1:13" ht="14.4" customHeight="1" x14ac:dyDescent="0.3">
      <c r="A993" s="727" t="s">
        <v>2714</v>
      </c>
      <c r="B993" s="728" t="s">
        <v>2299</v>
      </c>
      <c r="C993" s="728" t="s">
        <v>2880</v>
      </c>
      <c r="D993" s="728" t="s">
        <v>1102</v>
      </c>
      <c r="E993" s="728" t="s">
        <v>2881</v>
      </c>
      <c r="F993" s="732">
        <v>1</v>
      </c>
      <c r="G993" s="732">
        <v>0</v>
      </c>
      <c r="H993" s="746"/>
      <c r="I993" s="732"/>
      <c r="J993" s="732"/>
      <c r="K993" s="746"/>
      <c r="L993" s="732">
        <v>1</v>
      </c>
      <c r="M993" s="733">
        <v>0</v>
      </c>
    </row>
    <row r="994" spans="1:13" ht="14.4" customHeight="1" x14ac:dyDescent="0.3">
      <c r="A994" s="727" t="s">
        <v>2714</v>
      </c>
      <c r="B994" s="728" t="s">
        <v>2299</v>
      </c>
      <c r="C994" s="728" t="s">
        <v>2302</v>
      </c>
      <c r="D994" s="728" t="s">
        <v>1100</v>
      </c>
      <c r="E994" s="728" t="s">
        <v>2303</v>
      </c>
      <c r="F994" s="732">
        <v>3</v>
      </c>
      <c r="G994" s="732">
        <v>108.81</v>
      </c>
      <c r="H994" s="746">
        <v>1</v>
      </c>
      <c r="I994" s="732"/>
      <c r="J994" s="732"/>
      <c r="K994" s="746">
        <v>0</v>
      </c>
      <c r="L994" s="732">
        <v>3</v>
      </c>
      <c r="M994" s="733">
        <v>108.81</v>
      </c>
    </row>
    <row r="995" spans="1:13" ht="14.4" customHeight="1" x14ac:dyDescent="0.3">
      <c r="A995" s="727" t="s">
        <v>2714</v>
      </c>
      <c r="B995" s="728" t="s">
        <v>2299</v>
      </c>
      <c r="C995" s="728" t="s">
        <v>2738</v>
      </c>
      <c r="D995" s="728" t="s">
        <v>1102</v>
      </c>
      <c r="E995" s="728" t="s">
        <v>2739</v>
      </c>
      <c r="F995" s="732">
        <v>1</v>
      </c>
      <c r="G995" s="732">
        <v>121.75</v>
      </c>
      <c r="H995" s="746">
        <v>1</v>
      </c>
      <c r="I995" s="732"/>
      <c r="J995" s="732"/>
      <c r="K995" s="746">
        <v>0</v>
      </c>
      <c r="L995" s="732">
        <v>1</v>
      </c>
      <c r="M995" s="733">
        <v>121.75</v>
      </c>
    </row>
    <row r="996" spans="1:13" ht="14.4" customHeight="1" x14ac:dyDescent="0.3">
      <c r="A996" s="727" t="s">
        <v>2714</v>
      </c>
      <c r="B996" s="728" t="s">
        <v>2299</v>
      </c>
      <c r="C996" s="728" t="s">
        <v>3440</v>
      </c>
      <c r="D996" s="728" t="s">
        <v>1100</v>
      </c>
      <c r="E996" s="728" t="s">
        <v>2303</v>
      </c>
      <c r="F996" s="732">
        <v>1</v>
      </c>
      <c r="G996" s="732">
        <v>36.270000000000003</v>
      </c>
      <c r="H996" s="746">
        <v>1</v>
      </c>
      <c r="I996" s="732"/>
      <c r="J996" s="732"/>
      <c r="K996" s="746">
        <v>0</v>
      </c>
      <c r="L996" s="732">
        <v>1</v>
      </c>
      <c r="M996" s="733">
        <v>36.270000000000003</v>
      </c>
    </row>
    <row r="997" spans="1:13" ht="14.4" customHeight="1" x14ac:dyDescent="0.3">
      <c r="A997" s="727" t="s">
        <v>2714</v>
      </c>
      <c r="B997" s="728" t="s">
        <v>2349</v>
      </c>
      <c r="C997" s="728" t="s">
        <v>2539</v>
      </c>
      <c r="D997" s="728" t="s">
        <v>2540</v>
      </c>
      <c r="E997" s="728" t="s">
        <v>2541</v>
      </c>
      <c r="F997" s="732"/>
      <c r="G997" s="732"/>
      <c r="H997" s="746">
        <v>0</v>
      </c>
      <c r="I997" s="732">
        <v>1</v>
      </c>
      <c r="J997" s="732">
        <v>9.4</v>
      </c>
      <c r="K997" s="746">
        <v>1</v>
      </c>
      <c r="L997" s="732">
        <v>1</v>
      </c>
      <c r="M997" s="733">
        <v>9.4</v>
      </c>
    </row>
    <row r="998" spans="1:13" ht="14.4" customHeight="1" x14ac:dyDescent="0.3">
      <c r="A998" s="727" t="s">
        <v>2714</v>
      </c>
      <c r="B998" s="728" t="s">
        <v>2356</v>
      </c>
      <c r="C998" s="728" t="s">
        <v>2357</v>
      </c>
      <c r="D998" s="728" t="s">
        <v>1325</v>
      </c>
      <c r="E998" s="728" t="s">
        <v>2358</v>
      </c>
      <c r="F998" s="732"/>
      <c r="G998" s="732"/>
      <c r="H998" s="746"/>
      <c r="I998" s="732">
        <v>2</v>
      </c>
      <c r="J998" s="732">
        <v>0</v>
      </c>
      <c r="K998" s="746"/>
      <c r="L998" s="732">
        <v>2</v>
      </c>
      <c r="M998" s="733">
        <v>0</v>
      </c>
    </row>
    <row r="999" spans="1:13" ht="14.4" customHeight="1" x14ac:dyDescent="0.3">
      <c r="A999" s="727" t="s">
        <v>2714</v>
      </c>
      <c r="B999" s="728" t="s">
        <v>2356</v>
      </c>
      <c r="C999" s="728" t="s">
        <v>2359</v>
      </c>
      <c r="D999" s="728" t="s">
        <v>1325</v>
      </c>
      <c r="E999" s="728" t="s">
        <v>2360</v>
      </c>
      <c r="F999" s="732"/>
      <c r="G999" s="732"/>
      <c r="H999" s="746"/>
      <c r="I999" s="732">
        <v>1</v>
      </c>
      <c r="J999" s="732">
        <v>0</v>
      </c>
      <c r="K999" s="746"/>
      <c r="L999" s="732">
        <v>1</v>
      </c>
      <c r="M999" s="733">
        <v>0</v>
      </c>
    </row>
    <row r="1000" spans="1:13" ht="14.4" customHeight="1" x14ac:dyDescent="0.3">
      <c r="A1000" s="727" t="s">
        <v>2714</v>
      </c>
      <c r="B1000" s="728" t="s">
        <v>2365</v>
      </c>
      <c r="C1000" s="728" t="s">
        <v>2801</v>
      </c>
      <c r="D1000" s="728" t="s">
        <v>761</v>
      </c>
      <c r="E1000" s="728" t="s">
        <v>2547</v>
      </c>
      <c r="F1000" s="732"/>
      <c r="G1000" s="732"/>
      <c r="H1000" s="746">
        <v>0</v>
      </c>
      <c r="I1000" s="732">
        <v>1</v>
      </c>
      <c r="J1000" s="732">
        <v>170.32</v>
      </c>
      <c r="K1000" s="746">
        <v>1</v>
      </c>
      <c r="L1000" s="732">
        <v>1</v>
      </c>
      <c r="M1000" s="733">
        <v>170.32</v>
      </c>
    </row>
    <row r="1001" spans="1:13" ht="14.4" customHeight="1" x14ac:dyDescent="0.3">
      <c r="A1001" s="727" t="s">
        <v>2714</v>
      </c>
      <c r="B1001" s="728" t="s">
        <v>2402</v>
      </c>
      <c r="C1001" s="728" t="s">
        <v>3934</v>
      </c>
      <c r="D1001" s="728" t="s">
        <v>1315</v>
      </c>
      <c r="E1001" s="728" t="s">
        <v>3935</v>
      </c>
      <c r="F1001" s="732"/>
      <c r="G1001" s="732"/>
      <c r="H1001" s="746"/>
      <c r="I1001" s="732">
        <v>2</v>
      </c>
      <c r="J1001" s="732">
        <v>0</v>
      </c>
      <c r="K1001" s="746"/>
      <c r="L1001" s="732">
        <v>2</v>
      </c>
      <c r="M1001" s="733">
        <v>0</v>
      </c>
    </row>
    <row r="1002" spans="1:13" ht="14.4" customHeight="1" x14ac:dyDescent="0.3">
      <c r="A1002" s="727" t="s">
        <v>2714</v>
      </c>
      <c r="B1002" s="728" t="s">
        <v>2402</v>
      </c>
      <c r="C1002" s="728" t="s">
        <v>2609</v>
      </c>
      <c r="D1002" s="728" t="s">
        <v>1315</v>
      </c>
      <c r="E1002" s="728" t="s">
        <v>2610</v>
      </c>
      <c r="F1002" s="732"/>
      <c r="G1002" s="732"/>
      <c r="H1002" s="746"/>
      <c r="I1002" s="732">
        <v>2</v>
      </c>
      <c r="J1002" s="732">
        <v>0</v>
      </c>
      <c r="K1002" s="746"/>
      <c r="L1002" s="732">
        <v>2</v>
      </c>
      <c r="M1002" s="733">
        <v>0</v>
      </c>
    </row>
    <row r="1003" spans="1:13" ht="14.4" customHeight="1" x14ac:dyDescent="0.3">
      <c r="A1003" s="727" t="s">
        <v>2714</v>
      </c>
      <c r="B1003" s="728" t="s">
        <v>2402</v>
      </c>
      <c r="C1003" s="728" t="s">
        <v>2405</v>
      </c>
      <c r="D1003" s="728" t="s">
        <v>1315</v>
      </c>
      <c r="E1003" s="728" t="s">
        <v>2187</v>
      </c>
      <c r="F1003" s="732"/>
      <c r="G1003" s="732"/>
      <c r="H1003" s="746">
        <v>0</v>
      </c>
      <c r="I1003" s="732">
        <v>2</v>
      </c>
      <c r="J1003" s="732">
        <v>138.32</v>
      </c>
      <c r="K1003" s="746">
        <v>1</v>
      </c>
      <c r="L1003" s="732">
        <v>2</v>
      </c>
      <c r="M1003" s="733">
        <v>138.32</v>
      </c>
    </row>
    <row r="1004" spans="1:13" ht="14.4" customHeight="1" x14ac:dyDescent="0.3">
      <c r="A1004" s="727" t="s">
        <v>2714</v>
      </c>
      <c r="B1004" s="728" t="s">
        <v>2412</v>
      </c>
      <c r="C1004" s="728" t="s">
        <v>2853</v>
      </c>
      <c r="D1004" s="728" t="s">
        <v>2854</v>
      </c>
      <c r="E1004" s="728" t="s">
        <v>1351</v>
      </c>
      <c r="F1004" s="732"/>
      <c r="G1004" s="732"/>
      <c r="H1004" s="746">
        <v>0</v>
      </c>
      <c r="I1004" s="732">
        <v>5</v>
      </c>
      <c r="J1004" s="732">
        <v>636.70000000000005</v>
      </c>
      <c r="K1004" s="746">
        <v>1</v>
      </c>
      <c r="L1004" s="732">
        <v>5</v>
      </c>
      <c r="M1004" s="733">
        <v>636.70000000000005</v>
      </c>
    </row>
    <row r="1005" spans="1:13" ht="14.4" customHeight="1" x14ac:dyDescent="0.3">
      <c r="A1005" s="727" t="s">
        <v>2714</v>
      </c>
      <c r="B1005" s="728" t="s">
        <v>2412</v>
      </c>
      <c r="C1005" s="728" t="s">
        <v>2616</v>
      </c>
      <c r="D1005" s="728" t="s">
        <v>1916</v>
      </c>
      <c r="E1005" s="728" t="s">
        <v>1351</v>
      </c>
      <c r="F1005" s="732"/>
      <c r="G1005" s="732"/>
      <c r="H1005" s="746">
        <v>0</v>
      </c>
      <c r="I1005" s="732">
        <v>6</v>
      </c>
      <c r="J1005" s="732">
        <v>764.04</v>
      </c>
      <c r="K1005" s="746">
        <v>1</v>
      </c>
      <c r="L1005" s="732">
        <v>6</v>
      </c>
      <c r="M1005" s="733">
        <v>764.04</v>
      </c>
    </row>
    <row r="1006" spans="1:13" ht="14.4" customHeight="1" x14ac:dyDescent="0.3">
      <c r="A1006" s="727" t="s">
        <v>2714</v>
      </c>
      <c r="B1006" s="728" t="s">
        <v>2412</v>
      </c>
      <c r="C1006" s="728" t="s">
        <v>2615</v>
      </c>
      <c r="D1006" s="728" t="s">
        <v>1917</v>
      </c>
      <c r="E1006" s="728" t="s">
        <v>1351</v>
      </c>
      <c r="F1006" s="732"/>
      <c r="G1006" s="732"/>
      <c r="H1006" s="746">
        <v>0</v>
      </c>
      <c r="I1006" s="732">
        <v>2</v>
      </c>
      <c r="J1006" s="732">
        <v>254.68</v>
      </c>
      <c r="K1006" s="746">
        <v>1</v>
      </c>
      <c r="L1006" s="732">
        <v>2</v>
      </c>
      <c r="M1006" s="733">
        <v>254.68</v>
      </c>
    </row>
    <row r="1007" spans="1:13" ht="14.4" customHeight="1" x14ac:dyDescent="0.3">
      <c r="A1007" s="727" t="s">
        <v>2714</v>
      </c>
      <c r="B1007" s="728" t="s">
        <v>2412</v>
      </c>
      <c r="C1007" s="728" t="s">
        <v>2422</v>
      </c>
      <c r="D1007" s="728" t="s">
        <v>1362</v>
      </c>
      <c r="E1007" s="728" t="s">
        <v>2421</v>
      </c>
      <c r="F1007" s="732"/>
      <c r="G1007" s="732"/>
      <c r="H1007" s="746">
        <v>0</v>
      </c>
      <c r="I1007" s="732">
        <v>2</v>
      </c>
      <c r="J1007" s="732">
        <v>169.78</v>
      </c>
      <c r="K1007" s="746">
        <v>1</v>
      </c>
      <c r="L1007" s="732">
        <v>2</v>
      </c>
      <c r="M1007" s="733">
        <v>169.78</v>
      </c>
    </row>
    <row r="1008" spans="1:13" ht="14.4" customHeight="1" x14ac:dyDescent="0.3">
      <c r="A1008" s="727" t="s">
        <v>2714</v>
      </c>
      <c r="B1008" s="728" t="s">
        <v>2412</v>
      </c>
      <c r="C1008" s="728" t="s">
        <v>2437</v>
      </c>
      <c r="D1008" s="728" t="s">
        <v>2438</v>
      </c>
      <c r="E1008" s="728" t="s">
        <v>1351</v>
      </c>
      <c r="F1008" s="732"/>
      <c r="G1008" s="732"/>
      <c r="H1008" s="746">
        <v>0</v>
      </c>
      <c r="I1008" s="732">
        <v>5</v>
      </c>
      <c r="J1008" s="732">
        <v>636.70000000000005</v>
      </c>
      <c r="K1008" s="746">
        <v>1</v>
      </c>
      <c r="L1008" s="732">
        <v>5</v>
      </c>
      <c r="M1008" s="733">
        <v>636.70000000000005</v>
      </c>
    </row>
    <row r="1009" spans="1:13" ht="14.4" customHeight="1" x14ac:dyDescent="0.3">
      <c r="A1009" s="727" t="s">
        <v>2714</v>
      </c>
      <c r="B1009" s="728" t="s">
        <v>2441</v>
      </c>
      <c r="C1009" s="728" t="s">
        <v>2442</v>
      </c>
      <c r="D1009" s="728" t="s">
        <v>2443</v>
      </c>
      <c r="E1009" s="728" t="s">
        <v>2444</v>
      </c>
      <c r="F1009" s="732"/>
      <c r="G1009" s="732"/>
      <c r="H1009" s="746">
        <v>0</v>
      </c>
      <c r="I1009" s="732">
        <v>1</v>
      </c>
      <c r="J1009" s="732">
        <v>10325.280000000001</v>
      </c>
      <c r="K1009" s="746">
        <v>1</v>
      </c>
      <c r="L1009" s="732">
        <v>1</v>
      </c>
      <c r="M1009" s="733">
        <v>10325.280000000001</v>
      </c>
    </row>
    <row r="1010" spans="1:13" ht="14.4" customHeight="1" x14ac:dyDescent="0.3">
      <c r="A1010" s="727" t="s">
        <v>2714</v>
      </c>
      <c r="B1010" s="728" t="s">
        <v>5124</v>
      </c>
      <c r="C1010" s="728" t="s">
        <v>4742</v>
      </c>
      <c r="D1010" s="728" t="s">
        <v>3657</v>
      </c>
      <c r="E1010" s="728" t="s">
        <v>4743</v>
      </c>
      <c r="F1010" s="732"/>
      <c r="G1010" s="732"/>
      <c r="H1010" s="746">
        <v>0</v>
      </c>
      <c r="I1010" s="732">
        <v>6</v>
      </c>
      <c r="J1010" s="732">
        <v>9269.94</v>
      </c>
      <c r="K1010" s="746">
        <v>1</v>
      </c>
      <c r="L1010" s="732">
        <v>6</v>
      </c>
      <c r="M1010" s="733">
        <v>9269.94</v>
      </c>
    </row>
    <row r="1011" spans="1:13" ht="14.4" customHeight="1" x14ac:dyDescent="0.3">
      <c r="A1011" s="727" t="s">
        <v>2714</v>
      </c>
      <c r="B1011" s="728" t="s">
        <v>2263</v>
      </c>
      <c r="C1011" s="728" t="s">
        <v>2264</v>
      </c>
      <c r="D1011" s="728" t="s">
        <v>2265</v>
      </c>
      <c r="E1011" s="728" t="s">
        <v>2266</v>
      </c>
      <c r="F1011" s="732">
        <v>6</v>
      </c>
      <c r="G1011" s="732">
        <v>70801.919999999998</v>
      </c>
      <c r="H1011" s="746">
        <v>1</v>
      </c>
      <c r="I1011" s="732"/>
      <c r="J1011" s="732"/>
      <c r="K1011" s="746">
        <v>0</v>
      </c>
      <c r="L1011" s="732">
        <v>6</v>
      </c>
      <c r="M1011" s="733">
        <v>70801.919999999998</v>
      </c>
    </row>
    <row r="1012" spans="1:13" ht="14.4" customHeight="1" x14ac:dyDescent="0.3">
      <c r="A1012" s="727" t="s">
        <v>2715</v>
      </c>
      <c r="B1012" s="728" t="s">
        <v>2109</v>
      </c>
      <c r="C1012" s="728" t="s">
        <v>2981</v>
      </c>
      <c r="D1012" s="728" t="s">
        <v>2982</v>
      </c>
      <c r="E1012" s="728" t="s">
        <v>2983</v>
      </c>
      <c r="F1012" s="732"/>
      <c r="G1012" s="732"/>
      <c r="H1012" s="746">
        <v>0</v>
      </c>
      <c r="I1012" s="732">
        <v>8</v>
      </c>
      <c r="J1012" s="732">
        <v>5348.32</v>
      </c>
      <c r="K1012" s="746">
        <v>1</v>
      </c>
      <c r="L1012" s="732">
        <v>8</v>
      </c>
      <c r="M1012" s="733">
        <v>5348.32</v>
      </c>
    </row>
    <row r="1013" spans="1:13" ht="14.4" customHeight="1" x14ac:dyDescent="0.3">
      <c r="A1013" s="727" t="s">
        <v>2715</v>
      </c>
      <c r="B1013" s="728" t="s">
        <v>2109</v>
      </c>
      <c r="C1013" s="728" t="s">
        <v>4207</v>
      </c>
      <c r="D1013" s="728" t="s">
        <v>4205</v>
      </c>
      <c r="E1013" s="728" t="s">
        <v>4206</v>
      </c>
      <c r="F1013" s="732"/>
      <c r="G1013" s="732"/>
      <c r="H1013" s="746">
        <v>0</v>
      </c>
      <c r="I1013" s="732">
        <v>1</v>
      </c>
      <c r="J1013" s="732">
        <v>668.54</v>
      </c>
      <c r="K1013" s="746">
        <v>1</v>
      </c>
      <c r="L1013" s="732">
        <v>1</v>
      </c>
      <c r="M1013" s="733">
        <v>668.54</v>
      </c>
    </row>
    <row r="1014" spans="1:13" ht="14.4" customHeight="1" x14ac:dyDescent="0.3">
      <c r="A1014" s="727" t="s">
        <v>2715</v>
      </c>
      <c r="B1014" s="728" t="s">
        <v>2129</v>
      </c>
      <c r="C1014" s="728" t="s">
        <v>2130</v>
      </c>
      <c r="D1014" s="728" t="s">
        <v>2131</v>
      </c>
      <c r="E1014" s="728" t="s">
        <v>2132</v>
      </c>
      <c r="F1014" s="732"/>
      <c r="G1014" s="732"/>
      <c r="H1014" s="746">
        <v>0</v>
      </c>
      <c r="I1014" s="732">
        <v>2</v>
      </c>
      <c r="J1014" s="732">
        <v>241.22</v>
      </c>
      <c r="K1014" s="746">
        <v>1</v>
      </c>
      <c r="L1014" s="732">
        <v>2</v>
      </c>
      <c r="M1014" s="733">
        <v>241.22</v>
      </c>
    </row>
    <row r="1015" spans="1:13" ht="14.4" customHeight="1" x14ac:dyDescent="0.3">
      <c r="A1015" s="727" t="s">
        <v>2715</v>
      </c>
      <c r="B1015" s="728" t="s">
        <v>2133</v>
      </c>
      <c r="C1015" s="728" t="s">
        <v>2763</v>
      </c>
      <c r="D1015" s="728" t="s">
        <v>895</v>
      </c>
      <c r="E1015" s="728" t="s">
        <v>2137</v>
      </c>
      <c r="F1015" s="732"/>
      <c r="G1015" s="732"/>
      <c r="H1015" s="746">
        <v>0</v>
      </c>
      <c r="I1015" s="732">
        <v>1</v>
      </c>
      <c r="J1015" s="732">
        <v>368.16</v>
      </c>
      <c r="K1015" s="746">
        <v>1</v>
      </c>
      <c r="L1015" s="732">
        <v>1</v>
      </c>
      <c r="M1015" s="733">
        <v>368.16</v>
      </c>
    </row>
    <row r="1016" spans="1:13" ht="14.4" customHeight="1" x14ac:dyDescent="0.3">
      <c r="A1016" s="727" t="s">
        <v>2715</v>
      </c>
      <c r="B1016" s="728" t="s">
        <v>2133</v>
      </c>
      <c r="C1016" s="728" t="s">
        <v>2764</v>
      </c>
      <c r="D1016" s="728" t="s">
        <v>895</v>
      </c>
      <c r="E1016" s="728" t="s">
        <v>2143</v>
      </c>
      <c r="F1016" s="732"/>
      <c r="G1016" s="732"/>
      <c r="H1016" s="746">
        <v>0</v>
      </c>
      <c r="I1016" s="732">
        <v>11</v>
      </c>
      <c r="J1016" s="732">
        <v>5399.79</v>
      </c>
      <c r="K1016" s="746">
        <v>1</v>
      </c>
      <c r="L1016" s="732">
        <v>11</v>
      </c>
      <c r="M1016" s="733">
        <v>5399.79</v>
      </c>
    </row>
    <row r="1017" spans="1:13" ht="14.4" customHeight="1" x14ac:dyDescent="0.3">
      <c r="A1017" s="727" t="s">
        <v>2715</v>
      </c>
      <c r="B1017" s="728" t="s">
        <v>2133</v>
      </c>
      <c r="C1017" s="728" t="s">
        <v>2765</v>
      </c>
      <c r="D1017" s="728" t="s">
        <v>895</v>
      </c>
      <c r="E1017" s="728" t="s">
        <v>2139</v>
      </c>
      <c r="F1017" s="732"/>
      <c r="G1017" s="732"/>
      <c r="H1017" s="746">
        <v>0</v>
      </c>
      <c r="I1017" s="732">
        <v>3</v>
      </c>
      <c r="J1017" s="732">
        <v>2208.9900000000002</v>
      </c>
      <c r="K1017" s="746">
        <v>1</v>
      </c>
      <c r="L1017" s="732">
        <v>3</v>
      </c>
      <c r="M1017" s="733">
        <v>2208.9900000000002</v>
      </c>
    </row>
    <row r="1018" spans="1:13" ht="14.4" customHeight="1" x14ac:dyDescent="0.3">
      <c r="A1018" s="727" t="s">
        <v>2715</v>
      </c>
      <c r="B1018" s="728" t="s">
        <v>2133</v>
      </c>
      <c r="C1018" s="728" t="s">
        <v>2910</v>
      </c>
      <c r="D1018" s="728" t="s">
        <v>901</v>
      </c>
      <c r="E1018" s="728" t="s">
        <v>2135</v>
      </c>
      <c r="F1018" s="732"/>
      <c r="G1018" s="732"/>
      <c r="H1018" s="746">
        <v>0</v>
      </c>
      <c r="I1018" s="732">
        <v>4</v>
      </c>
      <c r="J1018" s="732">
        <v>5542.48</v>
      </c>
      <c r="K1018" s="746">
        <v>1</v>
      </c>
      <c r="L1018" s="732">
        <v>4</v>
      </c>
      <c r="M1018" s="733">
        <v>5542.48</v>
      </c>
    </row>
    <row r="1019" spans="1:13" ht="14.4" customHeight="1" x14ac:dyDescent="0.3">
      <c r="A1019" s="727" t="s">
        <v>2715</v>
      </c>
      <c r="B1019" s="728" t="s">
        <v>2133</v>
      </c>
      <c r="C1019" s="728" t="s">
        <v>2138</v>
      </c>
      <c r="D1019" s="728" t="s">
        <v>895</v>
      </c>
      <c r="E1019" s="728" t="s">
        <v>2139</v>
      </c>
      <c r="F1019" s="732"/>
      <c r="G1019" s="732"/>
      <c r="H1019" s="746">
        <v>0</v>
      </c>
      <c r="I1019" s="732">
        <v>3</v>
      </c>
      <c r="J1019" s="732">
        <v>2208.9900000000002</v>
      </c>
      <c r="K1019" s="746">
        <v>1</v>
      </c>
      <c r="L1019" s="732">
        <v>3</v>
      </c>
      <c r="M1019" s="733">
        <v>2208.9900000000002</v>
      </c>
    </row>
    <row r="1020" spans="1:13" ht="14.4" customHeight="1" x14ac:dyDescent="0.3">
      <c r="A1020" s="727" t="s">
        <v>2715</v>
      </c>
      <c r="B1020" s="728" t="s">
        <v>2146</v>
      </c>
      <c r="C1020" s="728" t="s">
        <v>3136</v>
      </c>
      <c r="D1020" s="728" t="s">
        <v>2148</v>
      </c>
      <c r="E1020" s="728" t="s">
        <v>3137</v>
      </c>
      <c r="F1020" s="732"/>
      <c r="G1020" s="732"/>
      <c r="H1020" s="746">
        <v>0</v>
      </c>
      <c r="I1020" s="732">
        <v>1</v>
      </c>
      <c r="J1020" s="732">
        <v>186.87</v>
      </c>
      <c r="K1020" s="746">
        <v>1</v>
      </c>
      <c r="L1020" s="732">
        <v>1</v>
      </c>
      <c r="M1020" s="733">
        <v>186.87</v>
      </c>
    </row>
    <row r="1021" spans="1:13" ht="14.4" customHeight="1" x14ac:dyDescent="0.3">
      <c r="A1021" s="727" t="s">
        <v>2715</v>
      </c>
      <c r="B1021" s="728" t="s">
        <v>2490</v>
      </c>
      <c r="C1021" s="728" t="s">
        <v>3931</v>
      </c>
      <c r="D1021" s="728" t="s">
        <v>1754</v>
      </c>
      <c r="E1021" s="728" t="s">
        <v>2165</v>
      </c>
      <c r="F1021" s="732"/>
      <c r="G1021" s="732"/>
      <c r="H1021" s="746">
        <v>0</v>
      </c>
      <c r="I1021" s="732">
        <v>1</v>
      </c>
      <c r="J1021" s="732">
        <v>105.32</v>
      </c>
      <c r="K1021" s="746">
        <v>1</v>
      </c>
      <c r="L1021" s="732">
        <v>1</v>
      </c>
      <c r="M1021" s="733">
        <v>105.32</v>
      </c>
    </row>
    <row r="1022" spans="1:13" ht="14.4" customHeight="1" x14ac:dyDescent="0.3">
      <c r="A1022" s="727" t="s">
        <v>2715</v>
      </c>
      <c r="B1022" s="728" t="s">
        <v>2161</v>
      </c>
      <c r="C1022" s="728" t="s">
        <v>4985</v>
      </c>
      <c r="D1022" s="728" t="s">
        <v>4986</v>
      </c>
      <c r="E1022" s="728" t="s">
        <v>3939</v>
      </c>
      <c r="F1022" s="732"/>
      <c r="G1022" s="732"/>
      <c r="H1022" s="746">
        <v>0</v>
      </c>
      <c r="I1022" s="732">
        <v>1</v>
      </c>
      <c r="J1022" s="732">
        <v>160.88999999999999</v>
      </c>
      <c r="K1022" s="746">
        <v>1</v>
      </c>
      <c r="L1022" s="732">
        <v>1</v>
      </c>
      <c r="M1022" s="733">
        <v>160.88999999999999</v>
      </c>
    </row>
    <row r="1023" spans="1:13" ht="14.4" customHeight="1" x14ac:dyDescent="0.3">
      <c r="A1023" s="727" t="s">
        <v>2715</v>
      </c>
      <c r="B1023" s="728" t="s">
        <v>2174</v>
      </c>
      <c r="C1023" s="728" t="s">
        <v>2180</v>
      </c>
      <c r="D1023" s="728" t="s">
        <v>1054</v>
      </c>
      <c r="E1023" s="728" t="s">
        <v>2181</v>
      </c>
      <c r="F1023" s="732"/>
      <c r="G1023" s="732"/>
      <c r="H1023" s="746">
        <v>0</v>
      </c>
      <c r="I1023" s="732">
        <v>2</v>
      </c>
      <c r="J1023" s="732">
        <v>280.36</v>
      </c>
      <c r="K1023" s="746">
        <v>1</v>
      </c>
      <c r="L1023" s="732">
        <v>2</v>
      </c>
      <c r="M1023" s="733">
        <v>280.36</v>
      </c>
    </row>
    <row r="1024" spans="1:13" ht="14.4" customHeight="1" x14ac:dyDescent="0.3">
      <c r="A1024" s="727" t="s">
        <v>2715</v>
      </c>
      <c r="B1024" s="728" t="s">
        <v>2205</v>
      </c>
      <c r="C1024" s="728" t="s">
        <v>4974</v>
      </c>
      <c r="D1024" s="728" t="s">
        <v>4975</v>
      </c>
      <c r="E1024" s="728" t="s">
        <v>4976</v>
      </c>
      <c r="F1024" s="732"/>
      <c r="G1024" s="732"/>
      <c r="H1024" s="746">
        <v>0</v>
      </c>
      <c r="I1024" s="732">
        <v>1</v>
      </c>
      <c r="J1024" s="732">
        <v>98.78</v>
      </c>
      <c r="K1024" s="746">
        <v>1</v>
      </c>
      <c r="L1024" s="732">
        <v>1</v>
      </c>
      <c r="M1024" s="733">
        <v>98.78</v>
      </c>
    </row>
    <row r="1025" spans="1:13" ht="14.4" customHeight="1" x14ac:dyDescent="0.3">
      <c r="A1025" s="727" t="s">
        <v>2715</v>
      </c>
      <c r="B1025" s="728" t="s">
        <v>2215</v>
      </c>
      <c r="C1025" s="728" t="s">
        <v>2218</v>
      </c>
      <c r="D1025" s="728" t="s">
        <v>662</v>
      </c>
      <c r="E1025" s="728" t="s">
        <v>2219</v>
      </c>
      <c r="F1025" s="732"/>
      <c r="G1025" s="732"/>
      <c r="H1025" s="746">
        <v>0</v>
      </c>
      <c r="I1025" s="732">
        <v>7</v>
      </c>
      <c r="J1025" s="732">
        <v>1080.52</v>
      </c>
      <c r="K1025" s="746">
        <v>1</v>
      </c>
      <c r="L1025" s="732">
        <v>7</v>
      </c>
      <c r="M1025" s="733">
        <v>1080.52</v>
      </c>
    </row>
    <row r="1026" spans="1:13" ht="14.4" customHeight="1" x14ac:dyDescent="0.3">
      <c r="A1026" s="727" t="s">
        <v>2715</v>
      </c>
      <c r="B1026" s="728" t="s">
        <v>2215</v>
      </c>
      <c r="C1026" s="728" t="s">
        <v>4957</v>
      </c>
      <c r="D1026" s="728" t="s">
        <v>4958</v>
      </c>
      <c r="E1026" s="728" t="s">
        <v>4959</v>
      </c>
      <c r="F1026" s="732"/>
      <c r="G1026" s="732"/>
      <c r="H1026" s="746">
        <v>0</v>
      </c>
      <c r="I1026" s="732">
        <v>5</v>
      </c>
      <c r="J1026" s="732">
        <v>556.1</v>
      </c>
      <c r="K1026" s="746">
        <v>1</v>
      </c>
      <c r="L1026" s="732">
        <v>5</v>
      </c>
      <c r="M1026" s="733">
        <v>556.1</v>
      </c>
    </row>
    <row r="1027" spans="1:13" ht="14.4" customHeight="1" x14ac:dyDescent="0.3">
      <c r="A1027" s="727" t="s">
        <v>2715</v>
      </c>
      <c r="B1027" s="728" t="s">
        <v>2215</v>
      </c>
      <c r="C1027" s="728" t="s">
        <v>2220</v>
      </c>
      <c r="D1027" s="728" t="s">
        <v>2221</v>
      </c>
      <c r="E1027" s="728" t="s">
        <v>2222</v>
      </c>
      <c r="F1027" s="732"/>
      <c r="G1027" s="732"/>
      <c r="H1027" s="746">
        <v>0</v>
      </c>
      <c r="I1027" s="732">
        <v>17</v>
      </c>
      <c r="J1027" s="732">
        <v>2541.84</v>
      </c>
      <c r="K1027" s="746">
        <v>1</v>
      </c>
      <c r="L1027" s="732">
        <v>17</v>
      </c>
      <c r="M1027" s="733">
        <v>2541.84</v>
      </c>
    </row>
    <row r="1028" spans="1:13" ht="14.4" customHeight="1" x14ac:dyDescent="0.3">
      <c r="A1028" s="727" t="s">
        <v>2715</v>
      </c>
      <c r="B1028" s="728" t="s">
        <v>2229</v>
      </c>
      <c r="C1028" s="728" t="s">
        <v>3041</v>
      </c>
      <c r="D1028" s="728" t="s">
        <v>2231</v>
      </c>
      <c r="E1028" s="728" t="s">
        <v>2232</v>
      </c>
      <c r="F1028" s="732">
        <v>1</v>
      </c>
      <c r="G1028" s="732">
        <v>170.52</v>
      </c>
      <c r="H1028" s="746">
        <v>1</v>
      </c>
      <c r="I1028" s="732"/>
      <c r="J1028" s="732"/>
      <c r="K1028" s="746">
        <v>0</v>
      </c>
      <c r="L1028" s="732">
        <v>1</v>
      </c>
      <c r="M1028" s="733">
        <v>170.52</v>
      </c>
    </row>
    <row r="1029" spans="1:13" ht="14.4" customHeight="1" x14ac:dyDescent="0.3">
      <c r="A1029" s="727" t="s">
        <v>2715</v>
      </c>
      <c r="B1029" s="728" t="s">
        <v>2229</v>
      </c>
      <c r="C1029" s="728" t="s">
        <v>3859</v>
      </c>
      <c r="D1029" s="728" t="s">
        <v>2231</v>
      </c>
      <c r="E1029" s="728" t="s">
        <v>2749</v>
      </c>
      <c r="F1029" s="732">
        <v>4</v>
      </c>
      <c r="G1029" s="732">
        <v>341.08</v>
      </c>
      <c r="H1029" s="746">
        <v>1</v>
      </c>
      <c r="I1029" s="732"/>
      <c r="J1029" s="732"/>
      <c r="K1029" s="746">
        <v>0</v>
      </c>
      <c r="L1029" s="732">
        <v>4</v>
      </c>
      <c r="M1029" s="733">
        <v>341.08</v>
      </c>
    </row>
    <row r="1030" spans="1:13" ht="14.4" customHeight="1" x14ac:dyDescent="0.3">
      <c r="A1030" s="727" t="s">
        <v>2715</v>
      </c>
      <c r="B1030" s="728" t="s">
        <v>2229</v>
      </c>
      <c r="C1030" s="728" t="s">
        <v>2230</v>
      </c>
      <c r="D1030" s="728" t="s">
        <v>2231</v>
      </c>
      <c r="E1030" s="728" t="s">
        <v>2232</v>
      </c>
      <c r="F1030" s="732">
        <v>6</v>
      </c>
      <c r="G1030" s="732">
        <v>1023.1200000000001</v>
      </c>
      <c r="H1030" s="746">
        <v>1</v>
      </c>
      <c r="I1030" s="732"/>
      <c r="J1030" s="732"/>
      <c r="K1030" s="746">
        <v>0</v>
      </c>
      <c r="L1030" s="732">
        <v>6</v>
      </c>
      <c r="M1030" s="733">
        <v>1023.1200000000001</v>
      </c>
    </row>
    <row r="1031" spans="1:13" ht="14.4" customHeight="1" x14ac:dyDescent="0.3">
      <c r="A1031" s="727" t="s">
        <v>2715</v>
      </c>
      <c r="B1031" s="728" t="s">
        <v>2229</v>
      </c>
      <c r="C1031" s="728" t="s">
        <v>2794</v>
      </c>
      <c r="D1031" s="728" t="s">
        <v>2231</v>
      </c>
      <c r="E1031" s="728" t="s">
        <v>2757</v>
      </c>
      <c r="F1031" s="732">
        <v>1</v>
      </c>
      <c r="G1031" s="732">
        <v>238.72</v>
      </c>
      <c r="H1031" s="746">
        <v>1</v>
      </c>
      <c r="I1031" s="732"/>
      <c r="J1031" s="732"/>
      <c r="K1031" s="746">
        <v>0</v>
      </c>
      <c r="L1031" s="732">
        <v>1</v>
      </c>
      <c r="M1031" s="733">
        <v>238.72</v>
      </c>
    </row>
    <row r="1032" spans="1:13" ht="14.4" customHeight="1" x14ac:dyDescent="0.3">
      <c r="A1032" s="727" t="s">
        <v>2715</v>
      </c>
      <c r="B1032" s="728" t="s">
        <v>2240</v>
      </c>
      <c r="C1032" s="728" t="s">
        <v>2241</v>
      </c>
      <c r="D1032" s="728" t="s">
        <v>2242</v>
      </c>
      <c r="E1032" s="728" t="s">
        <v>2243</v>
      </c>
      <c r="F1032" s="732"/>
      <c r="G1032" s="732"/>
      <c r="H1032" s="746">
        <v>0</v>
      </c>
      <c r="I1032" s="732">
        <v>3</v>
      </c>
      <c r="J1032" s="732">
        <v>211.62</v>
      </c>
      <c r="K1032" s="746">
        <v>1</v>
      </c>
      <c r="L1032" s="732">
        <v>3</v>
      </c>
      <c r="M1032" s="733">
        <v>211.62</v>
      </c>
    </row>
    <row r="1033" spans="1:13" ht="14.4" customHeight="1" x14ac:dyDescent="0.3">
      <c r="A1033" s="727" t="s">
        <v>2715</v>
      </c>
      <c r="B1033" s="728" t="s">
        <v>2240</v>
      </c>
      <c r="C1033" s="728" t="s">
        <v>3857</v>
      </c>
      <c r="D1033" s="728" t="s">
        <v>2242</v>
      </c>
      <c r="E1033" s="728" t="s">
        <v>3858</v>
      </c>
      <c r="F1033" s="732"/>
      <c r="G1033" s="732"/>
      <c r="H1033" s="746">
        <v>0</v>
      </c>
      <c r="I1033" s="732">
        <v>6</v>
      </c>
      <c r="J1033" s="732">
        <v>846.54</v>
      </c>
      <c r="K1033" s="746">
        <v>1</v>
      </c>
      <c r="L1033" s="732">
        <v>6</v>
      </c>
      <c r="M1033" s="733">
        <v>846.54</v>
      </c>
    </row>
    <row r="1034" spans="1:13" ht="14.4" customHeight="1" x14ac:dyDescent="0.3">
      <c r="A1034" s="727" t="s">
        <v>2715</v>
      </c>
      <c r="B1034" s="728" t="s">
        <v>2256</v>
      </c>
      <c r="C1034" s="728" t="s">
        <v>3057</v>
      </c>
      <c r="D1034" s="728" t="s">
        <v>2997</v>
      </c>
      <c r="E1034" s="728" t="s">
        <v>3058</v>
      </c>
      <c r="F1034" s="732">
        <v>1</v>
      </c>
      <c r="G1034" s="732">
        <v>211.61</v>
      </c>
      <c r="H1034" s="746">
        <v>1</v>
      </c>
      <c r="I1034" s="732"/>
      <c r="J1034" s="732"/>
      <c r="K1034" s="746">
        <v>0</v>
      </c>
      <c r="L1034" s="732">
        <v>1</v>
      </c>
      <c r="M1034" s="733">
        <v>211.61</v>
      </c>
    </row>
    <row r="1035" spans="1:13" ht="14.4" customHeight="1" x14ac:dyDescent="0.3">
      <c r="A1035" s="727" t="s">
        <v>2715</v>
      </c>
      <c r="B1035" s="728" t="s">
        <v>2256</v>
      </c>
      <c r="C1035" s="728" t="s">
        <v>2260</v>
      </c>
      <c r="D1035" s="728" t="s">
        <v>2261</v>
      </c>
      <c r="E1035" s="728" t="s">
        <v>2262</v>
      </c>
      <c r="F1035" s="732"/>
      <c r="G1035" s="732"/>
      <c r="H1035" s="746">
        <v>0</v>
      </c>
      <c r="I1035" s="732">
        <v>18</v>
      </c>
      <c r="J1035" s="732">
        <v>39089.86</v>
      </c>
      <c r="K1035" s="746">
        <v>1</v>
      </c>
      <c r="L1035" s="732">
        <v>18</v>
      </c>
      <c r="M1035" s="733">
        <v>39089.86</v>
      </c>
    </row>
    <row r="1036" spans="1:13" ht="14.4" customHeight="1" x14ac:dyDescent="0.3">
      <c r="A1036" s="727" t="s">
        <v>2715</v>
      </c>
      <c r="B1036" s="728" t="s">
        <v>2256</v>
      </c>
      <c r="C1036" s="728" t="s">
        <v>2883</v>
      </c>
      <c r="D1036" s="728" t="s">
        <v>2261</v>
      </c>
      <c r="E1036" s="728" t="s">
        <v>2884</v>
      </c>
      <c r="F1036" s="732"/>
      <c r="G1036" s="732"/>
      <c r="H1036" s="746">
        <v>0</v>
      </c>
      <c r="I1036" s="732">
        <v>3</v>
      </c>
      <c r="J1036" s="732">
        <v>1575.5099999999998</v>
      </c>
      <c r="K1036" s="746">
        <v>1</v>
      </c>
      <c r="L1036" s="732">
        <v>3</v>
      </c>
      <c r="M1036" s="733">
        <v>1575.5099999999998</v>
      </c>
    </row>
    <row r="1037" spans="1:13" ht="14.4" customHeight="1" x14ac:dyDescent="0.3">
      <c r="A1037" s="727" t="s">
        <v>2715</v>
      </c>
      <c r="B1037" s="728" t="s">
        <v>2270</v>
      </c>
      <c r="C1037" s="728" t="s">
        <v>2273</v>
      </c>
      <c r="D1037" s="728" t="s">
        <v>2272</v>
      </c>
      <c r="E1037" s="728" t="s">
        <v>2274</v>
      </c>
      <c r="F1037" s="732">
        <v>33</v>
      </c>
      <c r="G1037" s="732">
        <v>47098.59</v>
      </c>
      <c r="H1037" s="746">
        <v>0.75</v>
      </c>
      <c r="I1037" s="732">
        <v>11</v>
      </c>
      <c r="J1037" s="732">
        <v>15699.529999999999</v>
      </c>
      <c r="K1037" s="746">
        <v>0.25</v>
      </c>
      <c r="L1037" s="732">
        <v>44</v>
      </c>
      <c r="M1037" s="733">
        <v>62798.119999999995</v>
      </c>
    </row>
    <row r="1038" spans="1:13" ht="14.4" customHeight="1" x14ac:dyDescent="0.3">
      <c r="A1038" s="727" t="s">
        <v>2715</v>
      </c>
      <c r="B1038" s="728" t="s">
        <v>2270</v>
      </c>
      <c r="C1038" s="728" t="s">
        <v>2595</v>
      </c>
      <c r="D1038" s="728" t="s">
        <v>2596</v>
      </c>
      <c r="E1038" s="728" t="s">
        <v>2274</v>
      </c>
      <c r="F1038" s="732"/>
      <c r="G1038" s="732"/>
      <c r="H1038" s="746">
        <v>0</v>
      </c>
      <c r="I1038" s="732">
        <v>26</v>
      </c>
      <c r="J1038" s="732">
        <v>23466.82</v>
      </c>
      <c r="K1038" s="746">
        <v>1</v>
      </c>
      <c r="L1038" s="732">
        <v>26</v>
      </c>
      <c r="M1038" s="733">
        <v>23466.82</v>
      </c>
    </row>
    <row r="1039" spans="1:13" ht="14.4" customHeight="1" x14ac:dyDescent="0.3">
      <c r="A1039" s="727" t="s">
        <v>2715</v>
      </c>
      <c r="B1039" s="728" t="s">
        <v>2270</v>
      </c>
      <c r="C1039" s="728" t="s">
        <v>2271</v>
      </c>
      <c r="D1039" s="728" t="s">
        <v>2272</v>
      </c>
      <c r="E1039" s="728" t="s">
        <v>2232</v>
      </c>
      <c r="F1039" s="732"/>
      <c r="G1039" s="732"/>
      <c r="H1039" s="746">
        <v>0</v>
      </c>
      <c r="I1039" s="732">
        <v>1</v>
      </c>
      <c r="J1039" s="732">
        <v>339.8</v>
      </c>
      <c r="K1039" s="746">
        <v>1</v>
      </c>
      <c r="L1039" s="732">
        <v>1</v>
      </c>
      <c r="M1039" s="733">
        <v>339.8</v>
      </c>
    </row>
    <row r="1040" spans="1:13" ht="14.4" customHeight="1" x14ac:dyDescent="0.3">
      <c r="A1040" s="727" t="s">
        <v>2715</v>
      </c>
      <c r="B1040" s="728" t="s">
        <v>2293</v>
      </c>
      <c r="C1040" s="728" t="s">
        <v>2296</v>
      </c>
      <c r="D1040" s="728" t="s">
        <v>694</v>
      </c>
      <c r="E1040" s="728" t="s">
        <v>2297</v>
      </c>
      <c r="F1040" s="732"/>
      <c r="G1040" s="732"/>
      <c r="H1040" s="746">
        <v>0</v>
      </c>
      <c r="I1040" s="732">
        <v>1</v>
      </c>
      <c r="J1040" s="732">
        <v>48.42</v>
      </c>
      <c r="K1040" s="746">
        <v>1</v>
      </c>
      <c r="L1040" s="732">
        <v>1</v>
      </c>
      <c r="M1040" s="733">
        <v>48.42</v>
      </c>
    </row>
    <row r="1041" spans="1:13" ht="14.4" customHeight="1" x14ac:dyDescent="0.3">
      <c r="A1041" s="727" t="s">
        <v>2715</v>
      </c>
      <c r="B1041" s="728" t="s">
        <v>2299</v>
      </c>
      <c r="C1041" s="728" t="s">
        <v>3436</v>
      </c>
      <c r="D1041" s="728" t="s">
        <v>3435</v>
      </c>
      <c r="E1041" s="728" t="s">
        <v>2761</v>
      </c>
      <c r="F1041" s="732">
        <v>3</v>
      </c>
      <c r="G1041" s="732">
        <v>217.64999999999998</v>
      </c>
      <c r="H1041" s="746">
        <v>1</v>
      </c>
      <c r="I1041" s="732"/>
      <c r="J1041" s="732"/>
      <c r="K1041" s="746">
        <v>0</v>
      </c>
      <c r="L1041" s="732">
        <v>3</v>
      </c>
      <c r="M1041" s="733">
        <v>217.64999999999998</v>
      </c>
    </row>
    <row r="1042" spans="1:13" ht="14.4" customHeight="1" x14ac:dyDescent="0.3">
      <c r="A1042" s="727" t="s">
        <v>2715</v>
      </c>
      <c r="B1042" s="728" t="s">
        <v>2299</v>
      </c>
      <c r="C1042" s="728" t="s">
        <v>2880</v>
      </c>
      <c r="D1042" s="728" t="s">
        <v>1102</v>
      </c>
      <c r="E1042" s="728" t="s">
        <v>2881</v>
      </c>
      <c r="F1042" s="732">
        <v>1</v>
      </c>
      <c r="G1042" s="732">
        <v>0</v>
      </c>
      <c r="H1042" s="746"/>
      <c r="I1042" s="732"/>
      <c r="J1042" s="732"/>
      <c r="K1042" s="746"/>
      <c r="L1042" s="732">
        <v>1</v>
      </c>
      <c r="M1042" s="733">
        <v>0</v>
      </c>
    </row>
    <row r="1043" spans="1:13" ht="14.4" customHeight="1" x14ac:dyDescent="0.3">
      <c r="A1043" s="727" t="s">
        <v>2715</v>
      </c>
      <c r="B1043" s="728" t="s">
        <v>2299</v>
      </c>
      <c r="C1043" s="728" t="s">
        <v>2302</v>
      </c>
      <c r="D1043" s="728" t="s">
        <v>1100</v>
      </c>
      <c r="E1043" s="728" t="s">
        <v>2303</v>
      </c>
      <c r="F1043" s="732">
        <v>8</v>
      </c>
      <c r="G1043" s="732">
        <v>290.16000000000003</v>
      </c>
      <c r="H1043" s="746">
        <v>1</v>
      </c>
      <c r="I1043" s="732"/>
      <c r="J1043" s="732"/>
      <c r="K1043" s="746">
        <v>0</v>
      </c>
      <c r="L1043" s="732">
        <v>8</v>
      </c>
      <c r="M1043" s="733">
        <v>290.16000000000003</v>
      </c>
    </row>
    <row r="1044" spans="1:13" ht="14.4" customHeight="1" x14ac:dyDescent="0.3">
      <c r="A1044" s="727" t="s">
        <v>2715</v>
      </c>
      <c r="B1044" s="728" t="s">
        <v>2299</v>
      </c>
      <c r="C1044" s="728" t="s">
        <v>3439</v>
      </c>
      <c r="D1044" s="728" t="s">
        <v>3438</v>
      </c>
      <c r="E1044" s="728" t="s">
        <v>2301</v>
      </c>
      <c r="F1044" s="732">
        <v>3</v>
      </c>
      <c r="G1044" s="732">
        <v>195.84</v>
      </c>
      <c r="H1044" s="746">
        <v>1</v>
      </c>
      <c r="I1044" s="732"/>
      <c r="J1044" s="732"/>
      <c r="K1044" s="746">
        <v>0</v>
      </c>
      <c r="L1044" s="732">
        <v>3</v>
      </c>
      <c r="M1044" s="733">
        <v>195.84</v>
      </c>
    </row>
    <row r="1045" spans="1:13" ht="14.4" customHeight="1" x14ac:dyDescent="0.3">
      <c r="A1045" s="727" t="s">
        <v>2715</v>
      </c>
      <c r="B1045" s="728" t="s">
        <v>2299</v>
      </c>
      <c r="C1045" s="728" t="s">
        <v>2738</v>
      </c>
      <c r="D1045" s="728" t="s">
        <v>1102</v>
      </c>
      <c r="E1045" s="728" t="s">
        <v>2739</v>
      </c>
      <c r="F1045" s="732">
        <v>12</v>
      </c>
      <c r="G1045" s="732">
        <v>1461</v>
      </c>
      <c r="H1045" s="746">
        <v>1</v>
      </c>
      <c r="I1045" s="732"/>
      <c r="J1045" s="732"/>
      <c r="K1045" s="746">
        <v>0</v>
      </c>
      <c r="L1045" s="732">
        <v>12</v>
      </c>
      <c r="M1045" s="733">
        <v>1461</v>
      </c>
    </row>
    <row r="1046" spans="1:13" ht="14.4" customHeight="1" x14ac:dyDescent="0.3">
      <c r="A1046" s="727" t="s">
        <v>2715</v>
      </c>
      <c r="B1046" s="728" t="s">
        <v>2299</v>
      </c>
      <c r="C1046" s="728" t="s">
        <v>3441</v>
      </c>
      <c r="D1046" s="728" t="s">
        <v>2741</v>
      </c>
      <c r="E1046" s="728" t="s">
        <v>2761</v>
      </c>
      <c r="F1046" s="732"/>
      <c r="G1046" s="732"/>
      <c r="H1046" s="746">
        <v>0</v>
      </c>
      <c r="I1046" s="732">
        <v>4</v>
      </c>
      <c r="J1046" s="732">
        <v>342.8</v>
      </c>
      <c r="K1046" s="746">
        <v>1</v>
      </c>
      <c r="L1046" s="732">
        <v>4</v>
      </c>
      <c r="M1046" s="733">
        <v>342.8</v>
      </c>
    </row>
    <row r="1047" spans="1:13" ht="14.4" customHeight="1" x14ac:dyDescent="0.3">
      <c r="A1047" s="727" t="s">
        <v>2715</v>
      </c>
      <c r="B1047" s="728" t="s">
        <v>2349</v>
      </c>
      <c r="C1047" s="728" t="s">
        <v>2542</v>
      </c>
      <c r="D1047" s="728" t="s">
        <v>2543</v>
      </c>
      <c r="E1047" s="728" t="s">
        <v>2351</v>
      </c>
      <c r="F1047" s="732"/>
      <c r="G1047" s="732"/>
      <c r="H1047" s="746">
        <v>0</v>
      </c>
      <c r="I1047" s="732">
        <v>1</v>
      </c>
      <c r="J1047" s="732">
        <v>4.7</v>
      </c>
      <c r="K1047" s="746">
        <v>1</v>
      </c>
      <c r="L1047" s="732">
        <v>1</v>
      </c>
      <c r="M1047" s="733">
        <v>4.7</v>
      </c>
    </row>
    <row r="1048" spans="1:13" ht="14.4" customHeight="1" x14ac:dyDescent="0.3">
      <c r="A1048" s="727" t="s">
        <v>2715</v>
      </c>
      <c r="B1048" s="728" t="s">
        <v>2356</v>
      </c>
      <c r="C1048" s="728" t="s">
        <v>2357</v>
      </c>
      <c r="D1048" s="728" t="s">
        <v>1325</v>
      </c>
      <c r="E1048" s="728" t="s">
        <v>2358</v>
      </c>
      <c r="F1048" s="732"/>
      <c r="G1048" s="732"/>
      <c r="H1048" s="746"/>
      <c r="I1048" s="732">
        <v>6</v>
      </c>
      <c r="J1048" s="732">
        <v>0</v>
      </c>
      <c r="K1048" s="746"/>
      <c r="L1048" s="732">
        <v>6</v>
      </c>
      <c r="M1048" s="733">
        <v>0</v>
      </c>
    </row>
    <row r="1049" spans="1:13" ht="14.4" customHeight="1" x14ac:dyDescent="0.3">
      <c r="A1049" s="727" t="s">
        <v>2715</v>
      </c>
      <c r="B1049" s="728" t="s">
        <v>2356</v>
      </c>
      <c r="C1049" s="728" t="s">
        <v>3413</v>
      </c>
      <c r="D1049" s="728" t="s">
        <v>3414</v>
      </c>
      <c r="E1049" s="728" t="s">
        <v>2358</v>
      </c>
      <c r="F1049" s="732">
        <v>1</v>
      </c>
      <c r="G1049" s="732">
        <v>0</v>
      </c>
      <c r="H1049" s="746"/>
      <c r="I1049" s="732"/>
      <c r="J1049" s="732"/>
      <c r="K1049" s="746"/>
      <c r="L1049" s="732">
        <v>1</v>
      </c>
      <c r="M1049" s="733">
        <v>0</v>
      </c>
    </row>
    <row r="1050" spans="1:13" ht="14.4" customHeight="1" x14ac:dyDescent="0.3">
      <c r="A1050" s="727" t="s">
        <v>2715</v>
      </c>
      <c r="B1050" s="728" t="s">
        <v>2356</v>
      </c>
      <c r="C1050" s="728" t="s">
        <v>2359</v>
      </c>
      <c r="D1050" s="728" t="s">
        <v>1325</v>
      </c>
      <c r="E1050" s="728" t="s">
        <v>2360</v>
      </c>
      <c r="F1050" s="732"/>
      <c r="G1050" s="732"/>
      <c r="H1050" s="746"/>
      <c r="I1050" s="732">
        <v>1</v>
      </c>
      <c r="J1050" s="732">
        <v>0</v>
      </c>
      <c r="K1050" s="746"/>
      <c r="L1050" s="732">
        <v>1</v>
      </c>
      <c r="M1050" s="733">
        <v>0</v>
      </c>
    </row>
    <row r="1051" spans="1:13" ht="14.4" customHeight="1" x14ac:dyDescent="0.3">
      <c r="A1051" s="727" t="s">
        <v>2715</v>
      </c>
      <c r="B1051" s="728" t="s">
        <v>2356</v>
      </c>
      <c r="C1051" s="728" t="s">
        <v>4685</v>
      </c>
      <c r="D1051" s="728" t="s">
        <v>2362</v>
      </c>
      <c r="E1051" s="728" t="s">
        <v>2187</v>
      </c>
      <c r="F1051" s="732">
        <v>2</v>
      </c>
      <c r="G1051" s="732">
        <v>0</v>
      </c>
      <c r="H1051" s="746"/>
      <c r="I1051" s="732"/>
      <c r="J1051" s="732"/>
      <c r="K1051" s="746"/>
      <c r="L1051" s="732">
        <v>2</v>
      </c>
      <c r="M1051" s="733">
        <v>0</v>
      </c>
    </row>
    <row r="1052" spans="1:13" ht="14.4" customHeight="1" x14ac:dyDescent="0.3">
      <c r="A1052" s="727" t="s">
        <v>2715</v>
      </c>
      <c r="B1052" s="728" t="s">
        <v>2356</v>
      </c>
      <c r="C1052" s="728" t="s">
        <v>2361</v>
      </c>
      <c r="D1052" s="728" t="s">
        <v>2362</v>
      </c>
      <c r="E1052" s="728" t="s">
        <v>2358</v>
      </c>
      <c r="F1052" s="732">
        <v>2</v>
      </c>
      <c r="G1052" s="732">
        <v>0</v>
      </c>
      <c r="H1052" s="746"/>
      <c r="I1052" s="732"/>
      <c r="J1052" s="732"/>
      <c r="K1052" s="746"/>
      <c r="L1052" s="732">
        <v>2</v>
      </c>
      <c r="M1052" s="733">
        <v>0</v>
      </c>
    </row>
    <row r="1053" spans="1:13" ht="14.4" customHeight="1" x14ac:dyDescent="0.3">
      <c r="A1053" s="727" t="s">
        <v>2715</v>
      </c>
      <c r="B1053" s="728" t="s">
        <v>2365</v>
      </c>
      <c r="C1053" s="728" t="s">
        <v>3113</v>
      </c>
      <c r="D1053" s="728" t="s">
        <v>761</v>
      </c>
      <c r="E1053" s="728" t="s">
        <v>2189</v>
      </c>
      <c r="F1053" s="732"/>
      <c r="G1053" s="732"/>
      <c r="H1053" s="746">
        <v>0</v>
      </c>
      <c r="I1053" s="732">
        <v>1</v>
      </c>
      <c r="J1053" s="732">
        <v>85.16</v>
      </c>
      <c r="K1053" s="746">
        <v>1</v>
      </c>
      <c r="L1053" s="732">
        <v>1</v>
      </c>
      <c r="M1053" s="733">
        <v>85.16</v>
      </c>
    </row>
    <row r="1054" spans="1:13" ht="14.4" customHeight="1" x14ac:dyDescent="0.3">
      <c r="A1054" s="727" t="s">
        <v>2715</v>
      </c>
      <c r="B1054" s="728" t="s">
        <v>2365</v>
      </c>
      <c r="C1054" s="728" t="s">
        <v>2366</v>
      </c>
      <c r="D1054" s="728" t="s">
        <v>759</v>
      </c>
      <c r="E1054" s="728" t="s">
        <v>2187</v>
      </c>
      <c r="F1054" s="732"/>
      <c r="G1054" s="732"/>
      <c r="H1054" s="746">
        <v>0</v>
      </c>
      <c r="I1054" s="732">
        <v>7</v>
      </c>
      <c r="J1054" s="732">
        <v>297.99</v>
      </c>
      <c r="K1054" s="746">
        <v>1</v>
      </c>
      <c r="L1054" s="732">
        <v>7</v>
      </c>
      <c r="M1054" s="733">
        <v>297.99</v>
      </c>
    </row>
    <row r="1055" spans="1:13" ht="14.4" customHeight="1" x14ac:dyDescent="0.3">
      <c r="A1055" s="727" t="s">
        <v>2715</v>
      </c>
      <c r="B1055" s="728" t="s">
        <v>2365</v>
      </c>
      <c r="C1055" s="728" t="s">
        <v>2546</v>
      </c>
      <c r="D1055" s="728" t="s">
        <v>761</v>
      </c>
      <c r="E1055" s="728" t="s">
        <v>2547</v>
      </c>
      <c r="F1055" s="732"/>
      <c r="G1055" s="732"/>
      <c r="H1055" s="746">
        <v>0</v>
      </c>
      <c r="I1055" s="732">
        <v>2</v>
      </c>
      <c r="J1055" s="732">
        <v>340.64</v>
      </c>
      <c r="K1055" s="746">
        <v>1</v>
      </c>
      <c r="L1055" s="732">
        <v>2</v>
      </c>
      <c r="M1055" s="733">
        <v>340.64</v>
      </c>
    </row>
    <row r="1056" spans="1:13" ht="14.4" customHeight="1" x14ac:dyDescent="0.3">
      <c r="A1056" s="727" t="s">
        <v>2715</v>
      </c>
      <c r="B1056" s="728" t="s">
        <v>2381</v>
      </c>
      <c r="C1056" s="728" t="s">
        <v>2382</v>
      </c>
      <c r="D1056" s="728" t="s">
        <v>1282</v>
      </c>
      <c r="E1056" s="728" t="s">
        <v>2383</v>
      </c>
      <c r="F1056" s="732"/>
      <c r="G1056" s="732"/>
      <c r="H1056" s="746">
        <v>0</v>
      </c>
      <c r="I1056" s="732">
        <v>1</v>
      </c>
      <c r="J1056" s="732">
        <v>63.75</v>
      </c>
      <c r="K1056" s="746">
        <v>1</v>
      </c>
      <c r="L1056" s="732">
        <v>1</v>
      </c>
      <c r="M1056" s="733">
        <v>63.75</v>
      </c>
    </row>
    <row r="1057" spans="1:13" ht="14.4" customHeight="1" x14ac:dyDescent="0.3">
      <c r="A1057" s="727" t="s">
        <v>2715</v>
      </c>
      <c r="B1057" s="728" t="s">
        <v>2402</v>
      </c>
      <c r="C1057" s="728" t="s">
        <v>2403</v>
      </c>
      <c r="D1057" s="728" t="s">
        <v>1315</v>
      </c>
      <c r="E1057" s="728" t="s">
        <v>2404</v>
      </c>
      <c r="F1057" s="732"/>
      <c r="G1057" s="732"/>
      <c r="H1057" s="746">
        <v>0</v>
      </c>
      <c r="I1057" s="732">
        <v>1</v>
      </c>
      <c r="J1057" s="732">
        <v>138.31</v>
      </c>
      <c r="K1057" s="746">
        <v>1</v>
      </c>
      <c r="L1057" s="732">
        <v>1</v>
      </c>
      <c r="M1057" s="733">
        <v>138.31</v>
      </c>
    </row>
    <row r="1058" spans="1:13" ht="14.4" customHeight="1" x14ac:dyDescent="0.3">
      <c r="A1058" s="727" t="s">
        <v>2715</v>
      </c>
      <c r="B1058" s="728" t="s">
        <v>2402</v>
      </c>
      <c r="C1058" s="728" t="s">
        <v>2405</v>
      </c>
      <c r="D1058" s="728" t="s">
        <v>1315</v>
      </c>
      <c r="E1058" s="728" t="s">
        <v>2187</v>
      </c>
      <c r="F1058" s="732"/>
      <c r="G1058" s="732"/>
      <c r="H1058" s="746">
        <v>0</v>
      </c>
      <c r="I1058" s="732">
        <v>5</v>
      </c>
      <c r="J1058" s="732">
        <v>345.79999999999995</v>
      </c>
      <c r="K1058" s="746">
        <v>1</v>
      </c>
      <c r="L1058" s="732">
        <v>5</v>
      </c>
      <c r="M1058" s="733">
        <v>345.79999999999995</v>
      </c>
    </row>
    <row r="1059" spans="1:13" ht="14.4" customHeight="1" x14ac:dyDescent="0.3">
      <c r="A1059" s="727" t="s">
        <v>2715</v>
      </c>
      <c r="B1059" s="728" t="s">
        <v>2412</v>
      </c>
      <c r="C1059" s="728" t="s">
        <v>2616</v>
      </c>
      <c r="D1059" s="728" t="s">
        <v>1916</v>
      </c>
      <c r="E1059" s="728" t="s">
        <v>1351</v>
      </c>
      <c r="F1059" s="732"/>
      <c r="G1059" s="732"/>
      <c r="H1059" s="746">
        <v>0</v>
      </c>
      <c r="I1059" s="732">
        <v>2</v>
      </c>
      <c r="J1059" s="732">
        <v>254.68</v>
      </c>
      <c r="K1059" s="746">
        <v>1</v>
      </c>
      <c r="L1059" s="732">
        <v>2</v>
      </c>
      <c r="M1059" s="733">
        <v>254.68</v>
      </c>
    </row>
    <row r="1060" spans="1:13" ht="14.4" customHeight="1" x14ac:dyDescent="0.3">
      <c r="A1060" s="727" t="s">
        <v>2715</v>
      </c>
      <c r="B1060" s="728" t="s">
        <v>2412</v>
      </c>
      <c r="C1060" s="728" t="s">
        <v>2576</v>
      </c>
      <c r="D1060" s="728" t="s">
        <v>1824</v>
      </c>
      <c r="E1060" s="728" t="s">
        <v>1351</v>
      </c>
      <c r="F1060" s="732"/>
      <c r="G1060" s="732"/>
      <c r="H1060" s="746">
        <v>0</v>
      </c>
      <c r="I1060" s="732">
        <v>2</v>
      </c>
      <c r="J1060" s="732">
        <v>259.02</v>
      </c>
      <c r="K1060" s="746">
        <v>1</v>
      </c>
      <c r="L1060" s="732">
        <v>2</v>
      </c>
      <c r="M1060" s="733">
        <v>259.02</v>
      </c>
    </row>
    <row r="1061" spans="1:13" ht="14.4" customHeight="1" x14ac:dyDescent="0.3">
      <c r="A1061" s="727" t="s">
        <v>2715</v>
      </c>
      <c r="B1061" s="728" t="s">
        <v>2412</v>
      </c>
      <c r="C1061" s="728" t="s">
        <v>2575</v>
      </c>
      <c r="D1061" s="728" t="s">
        <v>1823</v>
      </c>
      <c r="E1061" s="728" t="s">
        <v>1351</v>
      </c>
      <c r="F1061" s="732"/>
      <c r="G1061" s="732"/>
      <c r="H1061" s="746">
        <v>0</v>
      </c>
      <c r="I1061" s="732">
        <v>1</v>
      </c>
      <c r="J1061" s="732">
        <v>129.51</v>
      </c>
      <c r="K1061" s="746">
        <v>1</v>
      </c>
      <c r="L1061" s="732">
        <v>1</v>
      </c>
      <c r="M1061" s="733">
        <v>129.51</v>
      </c>
    </row>
    <row r="1062" spans="1:13" ht="14.4" customHeight="1" x14ac:dyDescent="0.3">
      <c r="A1062" s="727" t="s">
        <v>2715</v>
      </c>
      <c r="B1062" s="728" t="s">
        <v>2441</v>
      </c>
      <c r="C1062" s="728" t="s">
        <v>2442</v>
      </c>
      <c r="D1062" s="728" t="s">
        <v>2443</v>
      </c>
      <c r="E1062" s="728" t="s">
        <v>2444</v>
      </c>
      <c r="F1062" s="732"/>
      <c r="G1062" s="732"/>
      <c r="H1062" s="746">
        <v>0</v>
      </c>
      <c r="I1062" s="732">
        <v>3</v>
      </c>
      <c r="J1062" s="732">
        <v>30975.840000000004</v>
      </c>
      <c r="K1062" s="746">
        <v>1</v>
      </c>
      <c r="L1062" s="732">
        <v>3</v>
      </c>
      <c r="M1062" s="733">
        <v>30975.840000000004</v>
      </c>
    </row>
    <row r="1063" spans="1:13" ht="14.4" customHeight="1" x14ac:dyDescent="0.3">
      <c r="A1063" s="727" t="s">
        <v>2715</v>
      </c>
      <c r="B1063" s="728" t="s">
        <v>2441</v>
      </c>
      <c r="C1063" s="728" t="s">
        <v>2938</v>
      </c>
      <c r="D1063" s="728" t="s">
        <v>2939</v>
      </c>
      <c r="E1063" s="728" t="s">
        <v>2444</v>
      </c>
      <c r="F1063" s="732">
        <v>2</v>
      </c>
      <c r="G1063" s="732">
        <v>20650.560000000001</v>
      </c>
      <c r="H1063" s="746">
        <v>1</v>
      </c>
      <c r="I1063" s="732"/>
      <c r="J1063" s="732"/>
      <c r="K1063" s="746">
        <v>0</v>
      </c>
      <c r="L1063" s="732">
        <v>2</v>
      </c>
      <c r="M1063" s="733">
        <v>20650.560000000001</v>
      </c>
    </row>
    <row r="1064" spans="1:13" ht="14.4" customHeight="1" x14ac:dyDescent="0.3">
      <c r="A1064" s="727" t="s">
        <v>2715</v>
      </c>
      <c r="B1064" s="728" t="s">
        <v>2263</v>
      </c>
      <c r="C1064" s="728" t="s">
        <v>2264</v>
      </c>
      <c r="D1064" s="728" t="s">
        <v>2265</v>
      </c>
      <c r="E1064" s="728" t="s">
        <v>2266</v>
      </c>
      <c r="F1064" s="732">
        <v>14</v>
      </c>
      <c r="G1064" s="732">
        <v>165204.47999999998</v>
      </c>
      <c r="H1064" s="746">
        <v>1</v>
      </c>
      <c r="I1064" s="732"/>
      <c r="J1064" s="732"/>
      <c r="K1064" s="746">
        <v>0</v>
      </c>
      <c r="L1064" s="732">
        <v>14</v>
      </c>
      <c r="M1064" s="733">
        <v>165204.47999999998</v>
      </c>
    </row>
    <row r="1065" spans="1:13" ht="14.4" customHeight="1" x14ac:dyDescent="0.3">
      <c r="A1065" s="727" t="s">
        <v>2715</v>
      </c>
      <c r="B1065" s="728" t="s">
        <v>2321</v>
      </c>
      <c r="C1065" s="728" t="s">
        <v>4996</v>
      </c>
      <c r="D1065" s="728" t="s">
        <v>4997</v>
      </c>
      <c r="E1065" s="728" t="s">
        <v>4998</v>
      </c>
      <c r="F1065" s="732">
        <v>1</v>
      </c>
      <c r="G1065" s="732">
        <v>99.94</v>
      </c>
      <c r="H1065" s="746">
        <v>1</v>
      </c>
      <c r="I1065" s="732"/>
      <c r="J1065" s="732"/>
      <c r="K1065" s="746">
        <v>0</v>
      </c>
      <c r="L1065" s="732">
        <v>1</v>
      </c>
      <c r="M1065" s="733">
        <v>99.94</v>
      </c>
    </row>
    <row r="1066" spans="1:13" ht="14.4" customHeight="1" x14ac:dyDescent="0.3">
      <c r="A1066" s="727" t="s">
        <v>2716</v>
      </c>
      <c r="B1066" s="728" t="s">
        <v>2101</v>
      </c>
      <c r="C1066" s="728" t="s">
        <v>3022</v>
      </c>
      <c r="D1066" s="728" t="s">
        <v>2105</v>
      </c>
      <c r="E1066" s="728" t="s">
        <v>2844</v>
      </c>
      <c r="F1066" s="732"/>
      <c r="G1066" s="732"/>
      <c r="H1066" s="746">
        <v>0</v>
      </c>
      <c r="I1066" s="732">
        <v>1</v>
      </c>
      <c r="J1066" s="732">
        <v>16.12</v>
      </c>
      <c r="K1066" s="746">
        <v>1</v>
      </c>
      <c r="L1066" s="732">
        <v>1</v>
      </c>
      <c r="M1066" s="733">
        <v>16.12</v>
      </c>
    </row>
    <row r="1067" spans="1:13" ht="14.4" customHeight="1" x14ac:dyDescent="0.3">
      <c r="A1067" s="727" t="s">
        <v>2716</v>
      </c>
      <c r="B1067" s="728" t="s">
        <v>2101</v>
      </c>
      <c r="C1067" s="728" t="s">
        <v>2772</v>
      </c>
      <c r="D1067" s="728" t="s">
        <v>2105</v>
      </c>
      <c r="E1067" s="728" t="s">
        <v>2106</v>
      </c>
      <c r="F1067" s="732"/>
      <c r="G1067" s="732"/>
      <c r="H1067" s="746">
        <v>0</v>
      </c>
      <c r="I1067" s="732">
        <v>1</v>
      </c>
      <c r="J1067" s="732">
        <v>57.64</v>
      </c>
      <c r="K1067" s="746">
        <v>1</v>
      </c>
      <c r="L1067" s="732">
        <v>1</v>
      </c>
      <c r="M1067" s="733">
        <v>57.64</v>
      </c>
    </row>
    <row r="1068" spans="1:13" ht="14.4" customHeight="1" x14ac:dyDescent="0.3">
      <c r="A1068" s="727" t="s">
        <v>2716</v>
      </c>
      <c r="B1068" s="728" t="s">
        <v>2101</v>
      </c>
      <c r="C1068" s="728" t="s">
        <v>4208</v>
      </c>
      <c r="D1068" s="728" t="s">
        <v>2105</v>
      </c>
      <c r="E1068" s="728" t="s">
        <v>4209</v>
      </c>
      <c r="F1068" s="732"/>
      <c r="G1068" s="732"/>
      <c r="H1068" s="746">
        <v>0</v>
      </c>
      <c r="I1068" s="732">
        <v>2</v>
      </c>
      <c r="J1068" s="732">
        <v>200.36</v>
      </c>
      <c r="K1068" s="746">
        <v>1</v>
      </c>
      <c r="L1068" s="732">
        <v>2</v>
      </c>
      <c r="M1068" s="733">
        <v>200.36</v>
      </c>
    </row>
    <row r="1069" spans="1:13" ht="14.4" customHeight="1" x14ac:dyDescent="0.3">
      <c r="A1069" s="727" t="s">
        <v>2716</v>
      </c>
      <c r="B1069" s="728" t="s">
        <v>2129</v>
      </c>
      <c r="C1069" s="728" t="s">
        <v>3410</v>
      </c>
      <c r="D1069" s="728" t="s">
        <v>2131</v>
      </c>
      <c r="E1069" s="728" t="s">
        <v>3411</v>
      </c>
      <c r="F1069" s="732"/>
      <c r="G1069" s="732"/>
      <c r="H1069" s="746">
        <v>0</v>
      </c>
      <c r="I1069" s="732">
        <v>1</v>
      </c>
      <c r="J1069" s="732">
        <v>184.74</v>
      </c>
      <c r="K1069" s="746">
        <v>1</v>
      </c>
      <c r="L1069" s="732">
        <v>1</v>
      </c>
      <c r="M1069" s="733">
        <v>184.74</v>
      </c>
    </row>
    <row r="1070" spans="1:13" ht="14.4" customHeight="1" x14ac:dyDescent="0.3">
      <c r="A1070" s="727" t="s">
        <v>2716</v>
      </c>
      <c r="B1070" s="728" t="s">
        <v>2133</v>
      </c>
      <c r="C1070" s="728" t="s">
        <v>2764</v>
      </c>
      <c r="D1070" s="728" t="s">
        <v>895</v>
      </c>
      <c r="E1070" s="728" t="s">
        <v>2143</v>
      </c>
      <c r="F1070" s="732"/>
      <c r="G1070" s="732"/>
      <c r="H1070" s="746">
        <v>0</v>
      </c>
      <c r="I1070" s="732">
        <v>2</v>
      </c>
      <c r="J1070" s="732">
        <v>981.78</v>
      </c>
      <c r="K1070" s="746">
        <v>1</v>
      </c>
      <c r="L1070" s="732">
        <v>2</v>
      </c>
      <c r="M1070" s="733">
        <v>981.78</v>
      </c>
    </row>
    <row r="1071" spans="1:13" ht="14.4" customHeight="1" x14ac:dyDescent="0.3">
      <c r="A1071" s="727" t="s">
        <v>2716</v>
      </c>
      <c r="B1071" s="728" t="s">
        <v>2133</v>
      </c>
      <c r="C1071" s="728" t="s">
        <v>2765</v>
      </c>
      <c r="D1071" s="728" t="s">
        <v>895</v>
      </c>
      <c r="E1071" s="728" t="s">
        <v>2139</v>
      </c>
      <c r="F1071" s="732"/>
      <c r="G1071" s="732"/>
      <c r="H1071" s="746">
        <v>0</v>
      </c>
      <c r="I1071" s="732">
        <v>3</v>
      </c>
      <c r="J1071" s="732">
        <v>2208.9900000000002</v>
      </c>
      <c r="K1071" s="746">
        <v>1</v>
      </c>
      <c r="L1071" s="732">
        <v>3</v>
      </c>
      <c r="M1071" s="733">
        <v>2208.9900000000002</v>
      </c>
    </row>
    <row r="1072" spans="1:13" ht="14.4" customHeight="1" x14ac:dyDescent="0.3">
      <c r="A1072" s="727" t="s">
        <v>2716</v>
      </c>
      <c r="B1072" s="728" t="s">
        <v>2133</v>
      </c>
      <c r="C1072" s="728" t="s">
        <v>2144</v>
      </c>
      <c r="D1072" s="728" t="s">
        <v>895</v>
      </c>
      <c r="E1072" s="728" t="s">
        <v>2145</v>
      </c>
      <c r="F1072" s="732"/>
      <c r="G1072" s="732"/>
      <c r="H1072" s="746">
        <v>0</v>
      </c>
      <c r="I1072" s="732">
        <v>2</v>
      </c>
      <c r="J1072" s="732">
        <v>1847.48</v>
      </c>
      <c r="K1072" s="746">
        <v>1</v>
      </c>
      <c r="L1072" s="732">
        <v>2</v>
      </c>
      <c r="M1072" s="733">
        <v>1847.48</v>
      </c>
    </row>
    <row r="1073" spans="1:13" ht="14.4" customHeight="1" x14ac:dyDescent="0.3">
      <c r="A1073" s="727" t="s">
        <v>2716</v>
      </c>
      <c r="B1073" s="728" t="s">
        <v>2133</v>
      </c>
      <c r="C1073" s="728" t="s">
        <v>2910</v>
      </c>
      <c r="D1073" s="728" t="s">
        <v>901</v>
      </c>
      <c r="E1073" s="728" t="s">
        <v>2135</v>
      </c>
      <c r="F1073" s="732"/>
      <c r="G1073" s="732"/>
      <c r="H1073" s="746">
        <v>0</v>
      </c>
      <c r="I1073" s="732">
        <v>1</v>
      </c>
      <c r="J1073" s="732">
        <v>1385.62</v>
      </c>
      <c r="K1073" s="746">
        <v>1</v>
      </c>
      <c r="L1073" s="732">
        <v>1</v>
      </c>
      <c r="M1073" s="733">
        <v>1385.62</v>
      </c>
    </row>
    <row r="1074" spans="1:13" ht="14.4" customHeight="1" x14ac:dyDescent="0.3">
      <c r="A1074" s="727" t="s">
        <v>2716</v>
      </c>
      <c r="B1074" s="728" t="s">
        <v>2215</v>
      </c>
      <c r="C1074" s="728" t="s">
        <v>2218</v>
      </c>
      <c r="D1074" s="728" t="s">
        <v>662</v>
      </c>
      <c r="E1074" s="728" t="s">
        <v>2219</v>
      </c>
      <c r="F1074" s="732"/>
      <c r="G1074" s="732"/>
      <c r="H1074" s="746">
        <v>0</v>
      </c>
      <c r="I1074" s="732">
        <v>1</v>
      </c>
      <c r="J1074" s="732">
        <v>154.36000000000001</v>
      </c>
      <c r="K1074" s="746">
        <v>1</v>
      </c>
      <c r="L1074" s="732">
        <v>1</v>
      </c>
      <c r="M1074" s="733">
        <v>154.36000000000001</v>
      </c>
    </row>
    <row r="1075" spans="1:13" ht="14.4" customHeight="1" x14ac:dyDescent="0.3">
      <c r="A1075" s="727" t="s">
        <v>2716</v>
      </c>
      <c r="B1075" s="728" t="s">
        <v>2229</v>
      </c>
      <c r="C1075" s="728" t="s">
        <v>2230</v>
      </c>
      <c r="D1075" s="728" t="s">
        <v>2231</v>
      </c>
      <c r="E1075" s="728" t="s">
        <v>2232</v>
      </c>
      <c r="F1075" s="732">
        <v>1</v>
      </c>
      <c r="G1075" s="732">
        <v>170.52</v>
      </c>
      <c r="H1075" s="746">
        <v>1</v>
      </c>
      <c r="I1075" s="732"/>
      <c r="J1075" s="732"/>
      <c r="K1075" s="746">
        <v>0</v>
      </c>
      <c r="L1075" s="732">
        <v>1</v>
      </c>
      <c r="M1075" s="733">
        <v>170.52</v>
      </c>
    </row>
    <row r="1076" spans="1:13" ht="14.4" customHeight="1" x14ac:dyDescent="0.3">
      <c r="A1076" s="727" t="s">
        <v>2716</v>
      </c>
      <c r="B1076" s="728" t="s">
        <v>2256</v>
      </c>
      <c r="C1076" s="728" t="s">
        <v>3057</v>
      </c>
      <c r="D1076" s="728" t="s">
        <v>2997</v>
      </c>
      <c r="E1076" s="728" t="s">
        <v>3058</v>
      </c>
      <c r="F1076" s="732">
        <v>1</v>
      </c>
      <c r="G1076" s="732">
        <v>211.61</v>
      </c>
      <c r="H1076" s="746">
        <v>1</v>
      </c>
      <c r="I1076" s="732"/>
      <c r="J1076" s="732"/>
      <c r="K1076" s="746">
        <v>0</v>
      </c>
      <c r="L1076" s="732">
        <v>1</v>
      </c>
      <c r="M1076" s="733">
        <v>211.61</v>
      </c>
    </row>
    <row r="1077" spans="1:13" ht="14.4" customHeight="1" x14ac:dyDescent="0.3">
      <c r="A1077" s="727" t="s">
        <v>2716</v>
      </c>
      <c r="B1077" s="728" t="s">
        <v>2256</v>
      </c>
      <c r="C1077" s="728" t="s">
        <v>2260</v>
      </c>
      <c r="D1077" s="728" t="s">
        <v>2261</v>
      </c>
      <c r="E1077" s="728" t="s">
        <v>2262</v>
      </c>
      <c r="F1077" s="732"/>
      <c r="G1077" s="732"/>
      <c r="H1077" s="746">
        <v>0</v>
      </c>
      <c r="I1077" s="732">
        <v>2</v>
      </c>
      <c r="J1077" s="732">
        <v>6463.62</v>
      </c>
      <c r="K1077" s="746">
        <v>1</v>
      </c>
      <c r="L1077" s="732">
        <v>2</v>
      </c>
      <c r="M1077" s="733">
        <v>6463.62</v>
      </c>
    </row>
    <row r="1078" spans="1:13" ht="14.4" customHeight="1" x14ac:dyDescent="0.3">
      <c r="A1078" s="727" t="s">
        <v>2716</v>
      </c>
      <c r="B1078" s="728" t="s">
        <v>2270</v>
      </c>
      <c r="C1078" s="728" t="s">
        <v>2273</v>
      </c>
      <c r="D1078" s="728" t="s">
        <v>2272</v>
      </c>
      <c r="E1078" s="728" t="s">
        <v>2274</v>
      </c>
      <c r="F1078" s="732">
        <v>1</v>
      </c>
      <c r="G1078" s="732">
        <v>1427.23</v>
      </c>
      <c r="H1078" s="746">
        <v>1</v>
      </c>
      <c r="I1078" s="732"/>
      <c r="J1078" s="732"/>
      <c r="K1078" s="746">
        <v>0</v>
      </c>
      <c r="L1078" s="732">
        <v>1</v>
      </c>
      <c r="M1078" s="733">
        <v>1427.23</v>
      </c>
    </row>
    <row r="1079" spans="1:13" ht="14.4" customHeight="1" x14ac:dyDescent="0.3">
      <c r="A1079" s="727" t="s">
        <v>2716</v>
      </c>
      <c r="B1079" s="728" t="s">
        <v>2270</v>
      </c>
      <c r="C1079" s="728" t="s">
        <v>2271</v>
      </c>
      <c r="D1079" s="728" t="s">
        <v>2272</v>
      </c>
      <c r="E1079" s="728" t="s">
        <v>2232</v>
      </c>
      <c r="F1079" s="732"/>
      <c r="G1079" s="732"/>
      <c r="H1079" s="746">
        <v>0</v>
      </c>
      <c r="I1079" s="732">
        <v>2</v>
      </c>
      <c r="J1079" s="732">
        <v>679.6</v>
      </c>
      <c r="K1079" s="746">
        <v>1</v>
      </c>
      <c r="L1079" s="732">
        <v>2</v>
      </c>
      <c r="M1079" s="733">
        <v>679.6</v>
      </c>
    </row>
    <row r="1080" spans="1:13" ht="14.4" customHeight="1" x14ac:dyDescent="0.3">
      <c r="A1080" s="727" t="s">
        <v>2716</v>
      </c>
      <c r="B1080" s="728" t="s">
        <v>2299</v>
      </c>
      <c r="C1080" s="728" t="s">
        <v>3436</v>
      </c>
      <c r="D1080" s="728" t="s">
        <v>3435</v>
      </c>
      <c r="E1080" s="728" t="s">
        <v>2761</v>
      </c>
      <c r="F1080" s="732">
        <v>1</v>
      </c>
      <c r="G1080" s="732">
        <v>72.55</v>
      </c>
      <c r="H1080" s="746">
        <v>1</v>
      </c>
      <c r="I1080" s="732"/>
      <c r="J1080" s="732"/>
      <c r="K1080" s="746">
        <v>0</v>
      </c>
      <c r="L1080" s="732">
        <v>1</v>
      </c>
      <c r="M1080" s="733">
        <v>72.55</v>
      </c>
    </row>
    <row r="1081" spans="1:13" ht="14.4" customHeight="1" x14ac:dyDescent="0.3">
      <c r="A1081" s="727" t="s">
        <v>2716</v>
      </c>
      <c r="B1081" s="728" t="s">
        <v>2299</v>
      </c>
      <c r="C1081" s="728" t="s">
        <v>2300</v>
      </c>
      <c r="D1081" s="728" t="s">
        <v>1102</v>
      </c>
      <c r="E1081" s="728" t="s">
        <v>2301</v>
      </c>
      <c r="F1081" s="732">
        <v>1</v>
      </c>
      <c r="G1081" s="732">
        <v>65.28</v>
      </c>
      <c r="H1081" s="746">
        <v>1</v>
      </c>
      <c r="I1081" s="732"/>
      <c r="J1081" s="732"/>
      <c r="K1081" s="746">
        <v>0</v>
      </c>
      <c r="L1081" s="732">
        <v>1</v>
      </c>
      <c r="M1081" s="733">
        <v>65.28</v>
      </c>
    </row>
    <row r="1082" spans="1:13" ht="14.4" customHeight="1" x14ac:dyDescent="0.3">
      <c r="A1082" s="727" t="s">
        <v>2716</v>
      </c>
      <c r="B1082" s="728" t="s">
        <v>2299</v>
      </c>
      <c r="C1082" s="728" t="s">
        <v>2302</v>
      </c>
      <c r="D1082" s="728" t="s">
        <v>1100</v>
      </c>
      <c r="E1082" s="728" t="s">
        <v>2303</v>
      </c>
      <c r="F1082" s="732">
        <v>4</v>
      </c>
      <c r="G1082" s="732">
        <v>145.08000000000001</v>
      </c>
      <c r="H1082" s="746">
        <v>1</v>
      </c>
      <c r="I1082" s="732"/>
      <c r="J1082" s="732"/>
      <c r="K1082" s="746">
        <v>0</v>
      </c>
      <c r="L1082" s="732">
        <v>4</v>
      </c>
      <c r="M1082" s="733">
        <v>145.08000000000001</v>
      </c>
    </row>
    <row r="1083" spans="1:13" ht="14.4" customHeight="1" x14ac:dyDescent="0.3">
      <c r="A1083" s="727" t="s">
        <v>2716</v>
      </c>
      <c r="B1083" s="728" t="s">
        <v>2299</v>
      </c>
      <c r="C1083" s="728" t="s">
        <v>2740</v>
      </c>
      <c r="D1083" s="728" t="s">
        <v>2741</v>
      </c>
      <c r="E1083" s="728" t="s">
        <v>2301</v>
      </c>
      <c r="F1083" s="732"/>
      <c r="G1083" s="732"/>
      <c r="H1083" s="746">
        <v>0</v>
      </c>
      <c r="I1083" s="732">
        <v>1</v>
      </c>
      <c r="J1083" s="732">
        <v>40.58</v>
      </c>
      <c r="K1083" s="746">
        <v>1</v>
      </c>
      <c r="L1083" s="732">
        <v>1</v>
      </c>
      <c r="M1083" s="733">
        <v>40.58</v>
      </c>
    </row>
    <row r="1084" spans="1:13" ht="14.4" customHeight="1" x14ac:dyDescent="0.3">
      <c r="A1084" s="727" t="s">
        <v>2716</v>
      </c>
      <c r="B1084" s="728" t="s">
        <v>2325</v>
      </c>
      <c r="C1084" s="728" t="s">
        <v>2326</v>
      </c>
      <c r="D1084" s="728" t="s">
        <v>2327</v>
      </c>
      <c r="E1084" s="728" t="s">
        <v>2328</v>
      </c>
      <c r="F1084" s="732"/>
      <c r="G1084" s="732"/>
      <c r="H1084" s="746"/>
      <c r="I1084" s="732">
        <v>2</v>
      </c>
      <c r="J1084" s="732">
        <v>0</v>
      </c>
      <c r="K1084" s="746"/>
      <c r="L1084" s="732">
        <v>2</v>
      </c>
      <c r="M1084" s="733">
        <v>0</v>
      </c>
    </row>
    <row r="1085" spans="1:13" ht="14.4" customHeight="1" x14ac:dyDescent="0.3">
      <c r="A1085" s="727" t="s">
        <v>2716</v>
      </c>
      <c r="B1085" s="728" t="s">
        <v>2365</v>
      </c>
      <c r="C1085" s="728" t="s">
        <v>3113</v>
      </c>
      <c r="D1085" s="728" t="s">
        <v>761</v>
      </c>
      <c r="E1085" s="728" t="s">
        <v>2189</v>
      </c>
      <c r="F1085" s="732"/>
      <c r="G1085" s="732"/>
      <c r="H1085" s="746">
        <v>0</v>
      </c>
      <c r="I1085" s="732">
        <v>1</v>
      </c>
      <c r="J1085" s="732">
        <v>85.16</v>
      </c>
      <c r="K1085" s="746">
        <v>1</v>
      </c>
      <c r="L1085" s="732">
        <v>1</v>
      </c>
      <c r="M1085" s="733">
        <v>85.16</v>
      </c>
    </row>
    <row r="1086" spans="1:13" ht="14.4" customHeight="1" x14ac:dyDescent="0.3">
      <c r="A1086" s="727" t="s">
        <v>2716</v>
      </c>
      <c r="B1086" s="728" t="s">
        <v>2365</v>
      </c>
      <c r="C1086" s="728" t="s">
        <v>2366</v>
      </c>
      <c r="D1086" s="728" t="s">
        <v>759</v>
      </c>
      <c r="E1086" s="728" t="s">
        <v>2187</v>
      </c>
      <c r="F1086" s="732"/>
      <c r="G1086" s="732"/>
      <c r="H1086" s="746">
        <v>0</v>
      </c>
      <c r="I1086" s="732">
        <v>4</v>
      </c>
      <c r="J1086" s="732">
        <v>170.28</v>
      </c>
      <c r="K1086" s="746">
        <v>1</v>
      </c>
      <c r="L1086" s="732">
        <v>4</v>
      </c>
      <c r="M1086" s="733">
        <v>170.28</v>
      </c>
    </row>
    <row r="1087" spans="1:13" ht="14.4" customHeight="1" x14ac:dyDescent="0.3">
      <c r="A1087" s="727" t="s">
        <v>2716</v>
      </c>
      <c r="B1087" s="728" t="s">
        <v>2402</v>
      </c>
      <c r="C1087" s="728" t="s">
        <v>2405</v>
      </c>
      <c r="D1087" s="728" t="s">
        <v>1315</v>
      </c>
      <c r="E1087" s="728" t="s">
        <v>2187</v>
      </c>
      <c r="F1087" s="732"/>
      <c r="G1087" s="732"/>
      <c r="H1087" s="746">
        <v>0</v>
      </c>
      <c r="I1087" s="732">
        <v>1</v>
      </c>
      <c r="J1087" s="732">
        <v>69.16</v>
      </c>
      <c r="K1087" s="746">
        <v>1</v>
      </c>
      <c r="L1087" s="732">
        <v>1</v>
      </c>
      <c r="M1087" s="733">
        <v>69.16</v>
      </c>
    </row>
    <row r="1088" spans="1:13" ht="14.4" customHeight="1" x14ac:dyDescent="0.3">
      <c r="A1088" s="727" t="s">
        <v>2716</v>
      </c>
      <c r="B1088" s="728" t="s">
        <v>2441</v>
      </c>
      <c r="C1088" s="728" t="s">
        <v>2442</v>
      </c>
      <c r="D1088" s="728" t="s">
        <v>2443</v>
      </c>
      <c r="E1088" s="728" t="s">
        <v>2444</v>
      </c>
      <c r="F1088" s="732"/>
      <c r="G1088" s="732"/>
      <c r="H1088" s="746">
        <v>0</v>
      </c>
      <c r="I1088" s="732">
        <v>3</v>
      </c>
      <c r="J1088" s="732">
        <v>44375.520000000004</v>
      </c>
      <c r="K1088" s="746">
        <v>1</v>
      </c>
      <c r="L1088" s="732">
        <v>3</v>
      </c>
      <c r="M1088" s="733">
        <v>44375.520000000004</v>
      </c>
    </row>
    <row r="1089" spans="1:13" ht="14.4" customHeight="1" x14ac:dyDescent="0.3">
      <c r="A1089" s="727" t="s">
        <v>2716</v>
      </c>
      <c r="B1089" s="728" t="s">
        <v>2441</v>
      </c>
      <c r="C1089" s="728" t="s">
        <v>2938</v>
      </c>
      <c r="D1089" s="728" t="s">
        <v>2939</v>
      </c>
      <c r="E1089" s="728" t="s">
        <v>2444</v>
      </c>
      <c r="F1089" s="732">
        <v>4</v>
      </c>
      <c r="G1089" s="732">
        <v>41301.120000000003</v>
      </c>
      <c r="H1089" s="746">
        <v>1</v>
      </c>
      <c r="I1089" s="732"/>
      <c r="J1089" s="732"/>
      <c r="K1089" s="746">
        <v>0</v>
      </c>
      <c r="L1089" s="732">
        <v>4</v>
      </c>
      <c r="M1089" s="733">
        <v>41301.120000000003</v>
      </c>
    </row>
    <row r="1090" spans="1:13" ht="14.4" customHeight="1" x14ac:dyDescent="0.3">
      <c r="A1090" s="727" t="s">
        <v>2717</v>
      </c>
      <c r="B1090" s="728" t="s">
        <v>2101</v>
      </c>
      <c r="C1090" s="728" t="s">
        <v>2948</v>
      </c>
      <c r="D1090" s="728" t="s">
        <v>2949</v>
      </c>
      <c r="E1090" s="728" t="s">
        <v>2950</v>
      </c>
      <c r="F1090" s="732">
        <v>1</v>
      </c>
      <c r="G1090" s="732">
        <v>57.64</v>
      </c>
      <c r="H1090" s="746">
        <v>1</v>
      </c>
      <c r="I1090" s="732"/>
      <c r="J1090" s="732"/>
      <c r="K1090" s="746">
        <v>0</v>
      </c>
      <c r="L1090" s="732">
        <v>1</v>
      </c>
      <c r="M1090" s="733">
        <v>57.64</v>
      </c>
    </row>
    <row r="1091" spans="1:13" ht="14.4" customHeight="1" x14ac:dyDescent="0.3">
      <c r="A1091" s="727" t="s">
        <v>2717</v>
      </c>
      <c r="B1091" s="728" t="s">
        <v>2101</v>
      </c>
      <c r="C1091" s="728" t="s">
        <v>3236</v>
      </c>
      <c r="D1091" s="728" t="s">
        <v>2105</v>
      </c>
      <c r="E1091" s="728" t="s">
        <v>2842</v>
      </c>
      <c r="F1091" s="732"/>
      <c r="G1091" s="732"/>
      <c r="H1091" s="746">
        <v>0</v>
      </c>
      <c r="I1091" s="732">
        <v>1</v>
      </c>
      <c r="J1091" s="732">
        <v>102.93</v>
      </c>
      <c r="K1091" s="746">
        <v>1</v>
      </c>
      <c r="L1091" s="732">
        <v>1</v>
      </c>
      <c r="M1091" s="733">
        <v>102.93</v>
      </c>
    </row>
    <row r="1092" spans="1:13" ht="14.4" customHeight="1" x14ac:dyDescent="0.3">
      <c r="A1092" s="727" t="s">
        <v>2717</v>
      </c>
      <c r="B1092" s="728" t="s">
        <v>2109</v>
      </c>
      <c r="C1092" s="728" t="s">
        <v>2981</v>
      </c>
      <c r="D1092" s="728" t="s">
        <v>2982</v>
      </c>
      <c r="E1092" s="728" t="s">
        <v>2983</v>
      </c>
      <c r="F1092" s="732"/>
      <c r="G1092" s="732"/>
      <c r="H1092" s="746">
        <v>0</v>
      </c>
      <c r="I1092" s="732">
        <v>2</v>
      </c>
      <c r="J1092" s="732">
        <v>1337.08</v>
      </c>
      <c r="K1092" s="746">
        <v>1</v>
      </c>
      <c r="L1092" s="732">
        <v>2</v>
      </c>
      <c r="M1092" s="733">
        <v>1337.08</v>
      </c>
    </row>
    <row r="1093" spans="1:13" ht="14.4" customHeight="1" x14ac:dyDescent="0.3">
      <c r="A1093" s="727" t="s">
        <v>2717</v>
      </c>
      <c r="B1093" s="728" t="s">
        <v>2129</v>
      </c>
      <c r="C1093" s="728" t="s">
        <v>2130</v>
      </c>
      <c r="D1093" s="728" t="s">
        <v>2131</v>
      </c>
      <c r="E1093" s="728" t="s">
        <v>2132</v>
      </c>
      <c r="F1093" s="732"/>
      <c r="G1093" s="732"/>
      <c r="H1093" s="746">
        <v>0</v>
      </c>
      <c r="I1093" s="732">
        <v>1</v>
      </c>
      <c r="J1093" s="732">
        <v>120.61</v>
      </c>
      <c r="K1093" s="746">
        <v>1</v>
      </c>
      <c r="L1093" s="732">
        <v>1</v>
      </c>
      <c r="M1093" s="733">
        <v>120.61</v>
      </c>
    </row>
    <row r="1094" spans="1:13" ht="14.4" customHeight="1" x14ac:dyDescent="0.3">
      <c r="A1094" s="727" t="s">
        <v>2717</v>
      </c>
      <c r="B1094" s="728" t="s">
        <v>2133</v>
      </c>
      <c r="C1094" s="728" t="s">
        <v>2763</v>
      </c>
      <c r="D1094" s="728" t="s">
        <v>895</v>
      </c>
      <c r="E1094" s="728" t="s">
        <v>2137</v>
      </c>
      <c r="F1094" s="732"/>
      <c r="G1094" s="732"/>
      <c r="H1094" s="746">
        <v>0</v>
      </c>
      <c r="I1094" s="732">
        <v>11</v>
      </c>
      <c r="J1094" s="732">
        <v>4049.76</v>
      </c>
      <c r="K1094" s="746">
        <v>1</v>
      </c>
      <c r="L1094" s="732">
        <v>11</v>
      </c>
      <c r="M1094" s="733">
        <v>4049.76</v>
      </c>
    </row>
    <row r="1095" spans="1:13" ht="14.4" customHeight="1" x14ac:dyDescent="0.3">
      <c r="A1095" s="727" t="s">
        <v>2717</v>
      </c>
      <c r="B1095" s="728" t="s">
        <v>2133</v>
      </c>
      <c r="C1095" s="728" t="s">
        <v>2764</v>
      </c>
      <c r="D1095" s="728" t="s">
        <v>895</v>
      </c>
      <c r="E1095" s="728" t="s">
        <v>2143</v>
      </c>
      <c r="F1095" s="732"/>
      <c r="G1095" s="732"/>
      <c r="H1095" s="746">
        <v>0</v>
      </c>
      <c r="I1095" s="732">
        <v>13</v>
      </c>
      <c r="J1095" s="732">
        <v>6381.57</v>
      </c>
      <c r="K1095" s="746">
        <v>1</v>
      </c>
      <c r="L1095" s="732">
        <v>13</v>
      </c>
      <c r="M1095" s="733">
        <v>6381.57</v>
      </c>
    </row>
    <row r="1096" spans="1:13" ht="14.4" customHeight="1" x14ac:dyDescent="0.3">
      <c r="A1096" s="727" t="s">
        <v>2717</v>
      </c>
      <c r="B1096" s="728" t="s">
        <v>2133</v>
      </c>
      <c r="C1096" s="728" t="s">
        <v>2765</v>
      </c>
      <c r="D1096" s="728" t="s">
        <v>895</v>
      </c>
      <c r="E1096" s="728" t="s">
        <v>2139</v>
      </c>
      <c r="F1096" s="732"/>
      <c r="G1096" s="732"/>
      <c r="H1096" s="746">
        <v>0</v>
      </c>
      <c r="I1096" s="732">
        <v>4</v>
      </c>
      <c r="J1096" s="732">
        <v>2945.32</v>
      </c>
      <c r="K1096" s="746">
        <v>1</v>
      </c>
      <c r="L1096" s="732">
        <v>4</v>
      </c>
      <c r="M1096" s="733">
        <v>2945.32</v>
      </c>
    </row>
    <row r="1097" spans="1:13" ht="14.4" customHeight="1" x14ac:dyDescent="0.3">
      <c r="A1097" s="727" t="s">
        <v>2717</v>
      </c>
      <c r="B1097" s="728" t="s">
        <v>2133</v>
      </c>
      <c r="C1097" s="728" t="s">
        <v>2910</v>
      </c>
      <c r="D1097" s="728" t="s">
        <v>901</v>
      </c>
      <c r="E1097" s="728" t="s">
        <v>2135</v>
      </c>
      <c r="F1097" s="732"/>
      <c r="G1097" s="732"/>
      <c r="H1097" s="746">
        <v>0</v>
      </c>
      <c r="I1097" s="732">
        <v>2</v>
      </c>
      <c r="J1097" s="732">
        <v>2771.24</v>
      </c>
      <c r="K1097" s="746">
        <v>1</v>
      </c>
      <c r="L1097" s="732">
        <v>2</v>
      </c>
      <c r="M1097" s="733">
        <v>2771.24</v>
      </c>
    </row>
    <row r="1098" spans="1:13" ht="14.4" customHeight="1" x14ac:dyDescent="0.3">
      <c r="A1098" s="727" t="s">
        <v>2717</v>
      </c>
      <c r="B1098" s="728" t="s">
        <v>2133</v>
      </c>
      <c r="C1098" s="728" t="s">
        <v>2479</v>
      </c>
      <c r="D1098" s="728" t="s">
        <v>901</v>
      </c>
      <c r="E1098" s="728" t="s">
        <v>2480</v>
      </c>
      <c r="F1098" s="732"/>
      <c r="G1098" s="732"/>
      <c r="H1098" s="746">
        <v>0</v>
      </c>
      <c r="I1098" s="732">
        <v>14</v>
      </c>
      <c r="J1098" s="732">
        <v>25864.86</v>
      </c>
      <c r="K1098" s="746">
        <v>1</v>
      </c>
      <c r="L1098" s="732">
        <v>14</v>
      </c>
      <c r="M1098" s="733">
        <v>25864.86</v>
      </c>
    </row>
    <row r="1099" spans="1:13" ht="14.4" customHeight="1" x14ac:dyDescent="0.3">
      <c r="A1099" s="727" t="s">
        <v>2717</v>
      </c>
      <c r="B1099" s="728" t="s">
        <v>2133</v>
      </c>
      <c r="C1099" s="728" t="s">
        <v>3151</v>
      </c>
      <c r="D1099" s="728" t="s">
        <v>901</v>
      </c>
      <c r="E1099" s="728" t="s">
        <v>3152</v>
      </c>
      <c r="F1099" s="732"/>
      <c r="G1099" s="732"/>
      <c r="H1099" s="746">
        <v>0</v>
      </c>
      <c r="I1099" s="732">
        <v>4</v>
      </c>
      <c r="J1099" s="732">
        <v>9237.44</v>
      </c>
      <c r="K1099" s="746">
        <v>1</v>
      </c>
      <c r="L1099" s="732">
        <v>4</v>
      </c>
      <c r="M1099" s="733">
        <v>9237.44</v>
      </c>
    </row>
    <row r="1100" spans="1:13" ht="14.4" customHeight="1" x14ac:dyDescent="0.3">
      <c r="A1100" s="727" t="s">
        <v>2717</v>
      </c>
      <c r="B1100" s="728" t="s">
        <v>2146</v>
      </c>
      <c r="C1100" s="728" t="s">
        <v>4779</v>
      </c>
      <c r="D1100" s="728" t="s">
        <v>3515</v>
      </c>
      <c r="E1100" s="728" t="s">
        <v>3981</v>
      </c>
      <c r="F1100" s="732">
        <v>1</v>
      </c>
      <c r="G1100" s="732">
        <v>0</v>
      </c>
      <c r="H1100" s="746"/>
      <c r="I1100" s="732"/>
      <c r="J1100" s="732"/>
      <c r="K1100" s="746"/>
      <c r="L1100" s="732">
        <v>1</v>
      </c>
      <c r="M1100" s="733">
        <v>0</v>
      </c>
    </row>
    <row r="1101" spans="1:13" ht="14.4" customHeight="1" x14ac:dyDescent="0.3">
      <c r="A1101" s="727" t="s">
        <v>2717</v>
      </c>
      <c r="B1101" s="728" t="s">
        <v>2146</v>
      </c>
      <c r="C1101" s="728" t="s">
        <v>4777</v>
      </c>
      <c r="D1101" s="728" t="s">
        <v>3515</v>
      </c>
      <c r="E1101" s="728" t="s">
        <v>4778</v>
      </c>
      <c r="F1101" s="732">
        <v>1</v>
      </c>
      <c r="G1101" s="732">
        <v>100.11</v>
      </c>
      <c r="H1101" s="746">
        <v>1</v>
      </c>
      <c r="I1101" s="732"/>
      <c r="J1101" s="732"/>
      <c r="K1101" s="746">
        <v>0</v>
      </c>
      <c r="L1101" s="732">
        <v>1</v>
      </c>
      <c r="M1101" s="733">
        <v>100.11</v>
      </c>
    </row>
    <row r="1102" spans="1:13" ht="14.4" customHeight="1" x14ac:dyDescent="0.3">
      <c r="A1102" s="727" t="s">
        <v>2717</v>
      </c>
      <c r="B1102" s="728" t="s">
        <v>2146</v>
      </c>
      <c r="C1102" s="728" t="s">
        <v>4780</v>
      </c>
      <c r="D1102" s="728" t="s">
        <v>3515</v>
      </c>
      <c r="E1102" s="728" t="s">
        <v>4778</v>
      </c>
      <c r="F1102" s="732">
        <v>1</v>
      </c>
      <c r="G1102" s="732">
        <v>100.11</v>
      </c>
      <c r="H1102" s="746">
        <v>1</v>
      </c>
      <c r="I1102" s="732"/>
      <c r="J1102" s="732"/>
      <c r="K1102" s="746">
        <v>0</v>
      </c>
      <c r="L1102" s="732">
        <v>1</v>
      </c>
      <c r="M1102" s="733">
        <v>100.11</v>
      </c>
    </row>
    <row r="1103" spans="1:13" ht="14.4" customHeight="1" x14ac:dyDescent="0.3">
      <c r="A1103" s="727" t="s">
        <v>2717</v>
      </c>
      <c r="B1103" s="728" t="s">
        <v>2174</v>
      </c>
      <c r="C1103" s="728" t="s">
        <v>4785</v>
      </c>
      <c r="D1103" s="728" t="s">
        <v>1054</v>
      </c>
      <c r="E1103" s="728" t="s">
        <v>4786</v>
      </c>
      <c r="F1103" s="732"/>
      <c r="G1103" s="732"/>
      <c r="H1103" s="746">
        <v>0</v>
      </c>
      <c r="I1103" s="732">
        <v>2</v>
      </c>
      <c r="J1103" s="732">
        <v>93.46</v>
      </c>
      <c r="K1103" s="746">
        <v>1</v>
      </c>
      <c r="L1103" s="732">
        <v>2</v>
      </c>
      <c r="M1103" s="733">
        <v>93.46</v>
      </c>
    </row>
    <row r="1104" spans="1:13" ht="14.4" customHeight="1" x14ac:dyDescent="0.3">
      <c r="A1104" s="727" t="s">
        <v>2717</v>
      </c>
      <c r="B1104" s="728" t="s">
        <v>2174</v>
      </c>
      <c r="C1104" s="728" t="s">
        <v>4787</v>
      </c>
      <c r="D1104" s="728" t="s">
        <v>4368</v>
      </c>
      <c r="E1104" s="728" t="s">
        <v>3708</v>
      </c>
      <c r="F1104" s="732">
        <v>1</v>
      </c>
      <c r="G1104" s="732">
        <v>0</v>
      </c>
      <c r="H1104" s="746"/>
      <c r="I1104" s="732"/>
      <c r="J1104" s="732"/>
      <c r="K1104" s="746"/>
      <c r="L1104" s="732">
        <v>1</v>
      </c>
      <c r="M1104" s="733">
        <v>0</v>
      </c>
    </row>
    <row r="1105" spans="1:13" ht="14.4" customHeight="1" x14ac:dyDescent="0.3">
      <c r="A1105" s="727" t="s">
        <v>2717</v>
      </c>
      <c r="B1105" s="728" t="s">
        <v>2182</v>
      </c>
      <c r="C1105" s="728" t="s">
        <v>2514</v>
      </c>
      <c r="D1105" s="728" t="s">
        <v>2184</v>
      </c>
      <c r="E1105" s="728" t="s">
        <v>2515</v>
      </c>
      <c r="F1105" s="732"/>
      <c r="G1105" s="732"/>
      <c r="H1105" s="746">
        <v>0</v>
      </c>
      <c r="I1105" s="732">
        <v>1</v>
      </c>
      <c r="J1105" s="732">
        <v>181.13</v>
      </c>
      <c r="K1105" s="746">
        <v>1</v>
      </c>
      <c r="L1105" s="732">
        <v>1</v>
      </c>
      <c r="M1105" s="733">
        <v>181.13</v>
      </c>
    </row>
    <row r="1106" spans="1:13" ht="14.4" customHeight="1" x14ac:dyDescent="0.3">
      <c r="A1106" s="727" t="s">
        <v>2717</v>
      </c>
      <c r="B1106" s="728" t="s">
        <v>2205</v>
      </c>
      <c r="C1106" s="728" t="s">
        <v>2213</v>
      </c>
      <c r="D1106" s="728" t="s">
        <v>2207</v>
      </c>
      <c r="E1106" s="728" t="s">
        <v>2214</v>
      </c>
      <c r="F1106" s="732"/>
      <c r="G1106" s="732"/>
      <c r="H1106" s="746">
        <v>0</v>
      </c>
      <c r="I1106" s="732">
        <v>2</v>
      </c>
      <c r="J1106" s="732">
        <v>92.14</v>
      </c>
      <c r="K1106" s="746">
        <v>1</v>
      </c>
      <c r="L1106" s="732">
        <v>2</v>
      </c>
      <c r="M1106" s="733">
        <v>92.14</v>
      </c>
    </row>
    <row r="1107" spans="1:13" ht="14.4" customHeight="1" x14ac:dyDescent="0.3">
      <c r="A1107" s="727" t="s">
        <v>2717</v>
      </c>
      <c r="B1107" s="728" t="s">
        <v>2205</v>
      </c>
      <c r="C1107" s="728" t="s">
        <v>3748</v>
      </c>
      <c r="D1107" s="728" t="s">
        <v>2207</v>
      </c>
      <c r="E1107" s="728" t="s">
        <v>3737</v>
      </c>
      <c r="F1107" s="732">
        <v>2</v>
      </c>
      <c r="G1107" s="732">
        <v>158.06</v>
      </c>
      <c r="H1107" s="746">
        <v>1</v>
      </c>
      <c r="I1107" s="732"/>
      <c r="J1107" s="732"/>
      <c r="K1107" s="746">
        <v>0</v>
      </c>
      <c r="L1107" s="732">
        <v>2</v>
      </c>
      <c r="M1107" s="733">
        <v>158.06</v>
      </c>
    </row>
    <row r="1108" spans="1:13" ht="14.4" customHeight="1" x14ac:dyDescent="0.3">
      <c r="A1108" s="727" t="s">
        <v>2717</v>
      </c>
      <c r="B1108" s="728" t="s">
        <v>2215</v>
      </c>
      <c r="C1108" s="728" t="s">
        <v>2218</v>
      </c>
      <c r="D1108" s="728" t="s">
        <v>662</v>
      </c>
      <c r="E1108" s="728" t="s">
        <v>2219</v>
      </c>
      <c r="F1108" s="732"/>
      <c r="G1108" s="732"/>
      <c r="H1108" s="746">
        <v>0</v>
      </c>
      <c r="I1108" s="732">
        <v>5</v>
      </c>
      <c r="J1108" s="732">
        <v>771.80000000000007</v>
      </c>
      <c r="K1108" s="746">
        <v>1</v>
      </c>
      <c r="L1108" s="732">
        <v>5</v>
      </c>
      <c r="M1108" s="733">
        <v>771.80000000000007</v>
      </c>
    </row>
    <row r="1109" spans="1:13" ht="14.4" customHeight="1" x14ac:dyDescent="0.3">
      <c r="A1109" s="727" t="s">
        <v>2717</v>
      </c>
      <c r="B1109" s="728" t="s">
        <v>2215</v>
      </c>
      <c r="C1109" s="728" t="s">
        <v>2220</v>
      </c>
      <c r="D1109" s="728" t="s">
        <v>2221</v>
      </c>
      <c r="E1109" s="728" t="s">
        <v>2222</v>
      </c>
      <c r="F1109" s="732"/>
      <c r="G1109" s="732"/>
      <c r="H1109" s="746">
        <v>0</v>
      </c>
      <c r="I1109" s="732">
        <v>1</v>
      </c>
      <c r="J1109" s="732">
        <v>149.52000000000001</v>
      </c>
      <c r="K1109" s="746">
        <v>1</v>
      </c>
      <c r="L1109" s="732">
        <v>1</v>
      </c>
      <c r="M1109" s="733">
        <v>149.52000000000001</v>
      </c>
    </row>
    <row r="1110" spans="1:13" ht="14.4" customHeight="1" x14ac:dyDescent="0.3">
      <c r="A1110" s="727" t="s">
        <v>2717</v>
      </c>
      <c r="B1110" s="728" t="s">
        <v>2215</v>
      </c>
      <c r="C1110" s="728" t="s">
        <v>2216</v>
      </c>
      <c r="D1110" s="728" t="s">
        <v>662</v>
      </c>
      <c r="E1110" s="728" t="s">
        <v>2217</v>
      </c>
      <c r="F1110" s="732"/>
      <c r="G1110" s="732"/>
      <c r="H1110" s="746">
        <v>0</v>
      </c>
      <c r="I1110" s="732">
        <v>6</v>
      </c>
      <c r="J1110" s="732">
        <v>1350.3600000000001</v>
      </c>
      <c r="K1110" s="746">
        <v>1</v>
      </c>
      <c r="L1110" s="732">
        <v>6</v>
      </c>
      <c r="M1110" s="733">
        <v>1350.3600000000001</v>
      </c>
    </row>
    <row r="1111" spans="1:13" ht="14.4" customHeight="1" x14ac:dyDescent="0.3">
      <c r="A1111" s="727" t="s">
        <v>2717</v>
      </c>
      <c r="B1111" s="728" t="s">
        <v>2215</v>
      </c>
      <c r="C1111" s="728" t="s">
        <v>3670</v>
      </c>
      <c r="D1111" s="728" t="s">
        <v>662</v>
      </c>
      <c r="E1111" s="728" t="s">
        <v>2219</v>
      </c>
      <c r="F1111" s="732">
        <v>2</v>
      </c>
      <c r="G1111" s="732">
        <v>308.72000000000003</v>
      </c>
      <c r="H1111" s="746">
        <v>1</v>
      </c>
      <c r="I1111" s="732"/>
      <c r="J1111" s="732"/>
      <c r="K1111" s="746">
        <v>0</v>
      </c>
      <c r="L1111" s="732">
        <v>2</v>
      </c>
      <c r="M1111" s="733">
        <v>308.72000000000003</v>
      </c>
    </row>
    <row r="1112" spans="1:13" ht="14.4" customHeight="1" x14ac:dyDescent="0.3">
      <c r="A1112" s="727" t="s">
        <v>2717</v>
      </c>
      <c r="B1112" s="728" t="s">
        <v>2229</v>
      </c>
      <c r="C1112" s="728" t="s">
        <v>3041</v>
      </c>
      <c r="D1112" s="728" t="s">
        <v>2231</v>
      </c>
      <c r="E1112" s="728" t="s">
        <v>2232</v>
      </c>
      <c r="F1112" s="732">
        <v>2</v>
      </c>
      <c r="G1112" s="732">
        <v>341.04</v>
      </c>
      <c r="H1112" s="746">
        <v>1</v>
      </c>
      <c r="I1112" s="732"/>
      <c r="J1112" s="732"/>
      <c r="K1112" s="746">
        <v>0</v>
      </c>
      <c r="L1112" s="732">
        <v>2</v>
      </c>
      <c r="M1112" s="733">
        <v>341.04</v>
      </c>
    </row>
    <row r="1113" spans="1:13" ht="14.4" customHeight="1" x14ac:dyDescent="0.3">
      <c r="A1113" s="727" t="s">
        <v>2717</v>
      </c>
      <c r="B1113" s="728" t="s">
        <v>2229</v>
      </c>
      <c r="C1113" s="728" t="s">
        <v>3859</v>
      </c>
      <c r="D1113" s="728" t="s">
        <v>2231</v>
      </c>
      <c r="E1113" s="728" t="s">
        <v>2749</v>
      </c>
      <c r="F1113" s="732">
        <v>8</v>
      </c>
      <c r="G1113" s="732">
        <v>682.16</v>
      </c>
      <c r="H1113" s="746">
        <v>1</v>
      </c>
      <c r="I1113" s="732"/>
      <c r="J1113" s="732"/>
      <c r="K1113" s="746">
        <v>0</v>
      </c>
      <c r="L1113" s="732">
        <v>8</v>
      </c>
      <c r="M1113" s="733">
        <v>682.16</v>
      </c>
    </row>
    <row r="1114" spans="1:13" ht="14.4" customHeight="1" x14ac:dyDescent="0.3">
      <c r="A1114" s="727" t="s">
        <v>2717</v>
      </c>
      <c r="B1114" s="728" t="s">
        <v>2229</v>
      </c>
      <c r="C1114" s="728" t="s">
        <v>2230</v>
      </c>
      <c r="D1114" s="728" t="s">
        <v>2231</v>
      </c>
      <c r="E1114" s="728" t="s">
        <v>2232</v>
      </c>
      <c r="F1114" s="732">
        <v>7</v>
      </c>
      <c r="G1114" s="732">
        <v>1193.6400000000001</v>
      </c>
      <c r="H1114" s="746">
        <v>1</v>
      </c>
      <c r="I1114" s="732"/>
      <c r="J1114" s="732"/>
      <c r="K1114" s="746">
        <v>0</v>
      </c>
      <c r="L1114" s="732">
        <v>7</v>
      </c>
      <c r="M1114" s="733">
        <v>1193.6400000000001</v>
      </c>
    </row>
    <row r="1115" spans="1:13" ht="14.4" customHeight="1" x14ac:dyDescent="0.3">
      <c r="A1115" s="727" t="s">
        <v>2717</v>
      </c>
      <c r="B1115" s="728" t="s">
        <v>2229</v>
      </c>
      <c r="C1115" s="728" t="s">
        <v>2794</v>
      </c>
      <c r="D1115" s="728" t="s">
        <v>2231</v>
      </c>
      <c r="E1115" s="728" t="s">
        <v>2757</v>
      </c>
      <c r="F1115" s="732">
        <v>1</v>
      </c>
      <c r="G1115" s="732">
        <v>238.72</v>
      </c>
      <c r="H1115" s="746">
        <v>1</v>
      </c>
      <c r="I1115" s="732"/>
      <c r="J1115" s="732"/>
      <c r="K1115" s="746">
        <v>0</v>
      </c>
      <c r="L1115" s="732">
        <v>1</v>
      </c>
      <c r="M1115" s="733">
        <v>238.72</v>
      </c>
    </row>
    <row r="1116" spans="1:13" ht="14.4" customHeight="1" x14ac:dyDescent="0.3">
      <c r="A1116" s="727" t="s">
        <v>2717</v>
      </c>
      <c r="B1116" s="728" t="s">
        <v>2229</v>
      </c>
      <c r="C1116" s="728" t="s">
        <v>3134</v>
      </c>
      <c r="D1116" s="728" t="s">
        <v>2748</v>
      </c>
      <c r="E1116" s="728" t="s">
        <v>2232</v>
      </c>
      <c r="F1116" s="732"/>
      <c r="G1116" s="732"/>
      <c r="H1116" s="746">
        <v>0</v>
      </c>
      <c r="I1116" s="732">
        <v>2</v>
      </c>
      <c r="J1116" s="732">
        <v>341.04</v>
      </c>
      <c r="K1116" s="746">
        <v>1</v>
      </c>
      <c r="L1116" s="732">
        <v>2</v>
      </c>
      <c r="M1116" s="733">
        <v>341.04</v>
      </c>
    </row>
    <row r="1117" spans="1:13" ht="14.4" customHeight="1" x14ac:dyDescent="0.3">
      <c r="A1117" s="727" t="s">
        <v>2717</v>
      </c>
      <c r="B1117" s="728" t="s">
        <v>2240</v>
      </c>
      <c r="C1117" s="728" t="s">
        <v>2241</v>
      </c>
      <c r="D1117" s="728" t="s">
        <v>2242</v>
      </c>
      <c r="E1117" s="728" t="s">
        <v>2243</v>
      </c>
      <c r="F1117" s="732"/>
      <c r="G1117" s="732"/>
      <c r="H1117" s="746">
        <v>0</v>
      </c>
      <c r="I1117" s="732">
        <v>1</v>
      </c>
      <c r="J1117" s="732">
        <v>70.540000000000006</v>
      </c>
      <c r="K1117" s="746">
        <v>1</v>
      </c>
      <c r="L1117" s="732">
        <v>1</v>
      </c>
      <c r="M1117" s="733">
        <v>70.540000000000006</v>
      </c>
    </row>
    <row r="1118" spans="1:13" ht="14.4" customHeight="1" x14ac:dyDescent="0.3">
      <c r="A1118" s="727" t="s">
        <v>2717</v>
      </c>
      <c r="B1118" s="728" t="s">
        <v>2240</v>
      </c>
      <c r="C1118" s="728" t="s">
        <v>3857</v>
      </c>
      <c r="D1118" s="728" t="s">
        <v>2242</v>
      </c>
      <c r="E1118" s="728" t="s">
        <v>3858</v>
      </c>
      <c r="F1118" s="732"/>
      <c r="G1118" s="732"/>
      <c r="H1118" s="746">
        <v>0</v>
      </c>
      <c r="I1118" s="732">
        <v>1</v>
      </c>
      <c r="J1118" s="732">
        <v>141.09</v>
      </c>
      <c r="K1118" s="746">
        <v>1</v>
      </c>
      <c r="L1118" s="732">
        <v>1</v>
      </c>
      <c r="M1118" s="733">
        <v>141.09</v>
      </c>
    </row>
    <row r="1119" spans="1:13" ht="14.4" customHeight="1" x14ac:dyDescent="0.3">
      <c r="A1119" s="727" t="s">
        <v>2717</v>
      </c>
      <c r="B1119" s="728" t="s">
        <v>2256</v>
      </c>
      <c r="C1119" s="728" t="s">
        <v>2260</v>
      </c>
      <c r="D1119" s="728" t="s">
        <v>2261</v>
      </c>
      <c r="E1119" s="728" t="s">
        <v>2262</v>
      </c>
      <c r="F1119" s="732"/>
      <c r="G1119" s="732"/>
      <c r="H1119" s="746">
        <v>0</v>
      </c>
      <c r="I1119" s="732">
        <v>24</v>
      </c>
      <c r="J1119" s="732">
        <v>77563.44</v>
      </c>
      <c r="K1119" s="746">
        <v>1</v>
      </c>
      <c r="L1119" s="732">
        <v>24</v>
      </c>
      <c r="M1119" s="733">
        <v>77563.44</v>
      </c>
    </row>
    <row r="1120" spans="1:13" ht="14.4" customHeight="1" x14ac:dyDescent="0.3">
      <c r="A1120" s="727" t="s">
        <v>2717</v>
      </c>
      <c r="B1120" s="728" t="s">
        <v>2256</v>
      </c>
      <c r="C1120" s="728" t="s">
        <v>3059</v>
      </c>
      <c r="D1120" s="728" t="s">
        <v>2261</v>
      </c>
      <c r="E1120" s="728" t="s">
        <v>3060</v>
      </c>
      <c r="F1120" s="732">
        <v>4</v>
      </c>
      <c r="G1120" s="732">
        <v>0</v>
      </c>
      <c r="H1120" s="746"/>
      <c r="I1120" s="732"/>
      <c r="J1120" s="732"/>
      <c r="K1120" s="746"/>
      <c r="L1120" s="732">
        <v>4</v>
      </c>
      <c r="M1120" s="733">
        <v>0</v>
      </c>
    </row>
    <row r="1121" spans="1:13" ht="14.4" customHeight="1" x14ac:dyDescent="0.3">
      <c r="A1121" s="727" t="s">
        <v>2717</v>
      </c>
      <c r="B1121" s="728" t="s">
        <v>2293</v>
      </c>
      <c r="C1121" s="728" t="s">
        <v>2294</v>
      </c>
      <c r="D1121" s="728" t="s">
        <v>694</v>
      </c>
      <c r="E1121" s="728" t="s">
        <v>2295</v>
      </c>
      <c r="F1121" s="732"/>
      <c r="G1121" s="732"/>
      <c r="H1121" s="746">
        <v>0</v>
      </c>
      <c r="I1121" s="732">
        <v>1</v>
      </c>
      <c r="J1121" s="732">
        <v>24.22</v>
      </c>
      <c r="K1121" s="746">
        <v>1</v>
      </c>
      <c r="L1121" s="732">
        <v>1</v>
      </c>
      <c r="M1121" s="733">
        <v>24.22</v>
      </c>
    </row>
    <row r="1122" spans="1:13" ht="14.4" customHeight="1" x14ac:dyDescent="0.3">
      <c r="A1122" s="727" t="s">
        <v>2717</v>
      </c>
      <c r="B1122" s="728" t="s">
        <v>2299</v>
      </c>
      <c r="C1122" s="728" t="s">
        <v>3034</v>
      </c>
      <c r="D1122" s="728" t="s">
        <v>1100</v>
      </c>
      <c r="E1122" s="728" t="s">
        <v>2761</v>
      </c>
      <c r="F1122" s="732">
        <v>4</v>
      </c>
      <c r="G1122" s="732">
        <v>0</v>
      </c>
      <c r="H1122" s="746"/>
      <c r="I1122" s="732"/>
      <c r="J1122" s="732"/>
      <c r="K1122" s="746"/>
      <c r="L1122" s="732">
        <v>4</v>
      </c>
      <c r="M1122" s="733">
        <v>0</v>
      </c>
    </row>
    <row r="1123" spans="1:13" ht="14.4" customHeight="1" x14ac:dyDescent="0.3">
      <c r="A1123" s="727" t="s">
        <v>2717</v>
      </c>
      <c r="B1123" s="728" t="s">
        <v>2299</v>
      </c>
      <c r="C1123" s="728" t="s">
        <v>2880</v>
      </c>
      <c r="D1123" s="728" t="s">
        <v>1102</v>
      </c>
      <c r="E1123" s="728" t="s">
        <v>2881</v>
      </c>
      <c r="F1123" s="732">
        <v>1</v>
      </c>
      <c r="G1123" s="732">
        <v>0</v>
      </c>
      <c r="H1123" s="746"/>
      <c r="I1123" s="732"/>
      <c r="J1123" s="732"/>
      <c r="K1123" s="746"/>
      <c r="L1123" s="732">
        <v>1</v>
      </c>
      <c r="M1123" s="733">
        <v>0</v>
      </c>
    </row>
    <row r="1124" spans="1:13" ht="14.4" customHeight="1" x14ac:dyDescent="0.3">
      <c r="A1124" s="727" t="s">
        <v>2717</v>
      </c>
      <c r="B1124" s="728" t="s">
        <v>2299</v>
      </c>
      <c r="C1124" s="728" t="s">
        <v>2302</v>
      </c>
      <c r="D1124" s="728" t="s">
        <v>1100</v>
      </c>
      <c r="E1124" s="728" t="s">
        <v>2303</v>
      </c>
      <c r="F1124" s="732">
        <v>9</v>
      </c>
      <c r="G1124" s="732">
        <v>326.43000000000006</v>
      </c>
      <c r="H1124" s="746">
        <v>1</v>
      </c>
      <c r="I1124" s="732"/>
      <c r="J1124" s="732"/>
      <c r="K1124" s="746">
        <v>0</v>
      </c>
      <c r="L1124" s="732">
        <v>9</v>
      </c>
      <c r="M1124" s="733">
        <v>326.43000000000006</v>
      </c>
    </row>
    <row r="1125" spans="1:13" ht="14.4" customHeight="1" x14ac:dyDescent="0.3">
      <c r="A1125" s="727" t="s">
        <v>2717</v>
      </c>
      <c r="B1125" s="728" t="s">
        <v>2299</v>
      </c>
      <c r="C1125" s="728" t="s">
        <v>3259</v>
      </c>
      <c r="D1125" s="728" t="s">
        <v>1100</v>
      </c>
      <c r="E1125" s="728" t="s">
        <v>2303</v>
      </c>
      <c r="F1125" s="732">
        <v>3</v>
      </c>
      <c r="G1125" s="732">
        <v>108.81</v>
      </c>
      <c r="H1125" s="746">
        <v>1</v>
      </c>
      <c r="I1125" s="732"/>
      <c r="J1125" s="732"/>
      <c r="K1125" s="746">
        <v>0</v>
      </c>
      <c r="L1125" s="732">
        <v>3</v>
      </c>
      <c r="M1125" s="733">
        <v>108.81</v>
      </c>
    </row>
    <row r="1126" spans="1:13" ht="14.4" customHeight="1" x14ac:dyDescent="0.3">
      <c r="A1126" s="727" t="s">
        <v>2717</v>
      </c>
      <c r="B1126" s="728" t="s">
        <v>2299</v>
      </c>
      <c r="C1126" s="728" t="s">
        <v>2738</v>
      </c>
      <c r="D1126" s="728" t="s">
        <v>1102</v>
      </c>
      <c r="E1126" s="728" t="s">
        <v>2739</v>
      </c>
      <c r="F1126" s="732">
        <v>1</v>
      </c>
      <c r="G1126" s="732">
        <v>121.75</v>
      </c>
      <c r="H1126" s="746">
        <v>1</v>
      </c>
      <c r="I1126" s="732"/>
      <c r="J1126" s="732"/>
      <c r="K1126" s="746">
        <v>0</v>
      </c>
      <c r="L1126" s="732">
        <v>1</v>
      </c>
      <c r="M1126" s="733">
        <v>121.75</v>
      </c>
    </row>
    <row r="1127" spans="1:13" ht="14.4" customHeight="1" x14ac:dyDescent="0.3">
      <c r="A1127" s="727" t="s">
        <v>2717</v>
      </c>
      <c r="B1127" s="728" t="s">
        <v>2299</v>
      </c>
      <c r="C1127" s="728" t="s">
        <v>3440</v>
      </c>
      <c r="D1127" s="728" t="s">
        <v>1100</v>
      </c>
      <c r="E1127" s="728" t="s">
        <v>2303</v>
      </c>
      <c r="F1127" s="732">
        <v>13</v>
      </c>
      <c r="G1127" s="732">
        <v>471.51000000000005</v>
      </c>
      <c r="H1127" s="746">
        <v>1</v>
      </c>
      <c r="I1127" s="732"/>
      <c r="J1127" s="732"/>
      <c r="K1127" s="746">
        <v>0</v>
      </c>
      <c r="L1127" s="732">
        <v>13</v>
      </c>
      <c r="M1127" s="733">
        <v>471.51000000000005</v>
      </c>
    </row>
    <row r="1128" spans="1:13" ht="14.4" customHeight="1" x14ac:dyDescent="0.3">
      <c r="A1128" s="727" t="s">
        <v>2717</v>
      </c>
      <c r="B1128" s="728" t="s">
        <v>2299</v>
      </c>
      <c r="C1128" s="728" t="s">
        <v>3441</v>
      </c>
      <c r="D1128" s="728" t="s">
        <v>2741</v>
      </c>
      <c r="E1128" s="728" t="s">
        <v>2761</v>
      </c>
      <c r="F1128" s="732"/>
      <c r="G1128" s="732"/>
      <c r="H1128" s="746">
        <v>0</v>
      </c>
      <c r="I1128" s="732">
        <v>4</v>
      </c>
      <c r="J1128" s="732">
        <v>342.8</v>
      </c>
      <c r="K1128" s="746">
        <v>1</v>
      </c>
      <c r="L1128" s="732">
        <v>4</v>
      </c>
      <c r="M1128" s="733">
        <v>342.8</v>
      </c>
    </row>
    <row r="1129" spans="1:13" ht="14.4" customHeight="1" x14ac:dyDescent="0.3">
      <c r="A1129" s="727" t="s">
        <v>2717</v>
      </c>
      <c r="B1129" s="728" t="s">
        <v>2325</v>
      </c>
      <c r="C1129" s="728" t="s">
        <v>2326</v>
      </c>
      <c r="D1129" s="728" t="s">
        <v>2327</v>
      </c>
      <c r="E1129" s="728" t="s">
        <v>2328</v>
      </c>
      <c r="F1129" s="732"/>
      <c r="G1129" s="732"/>
      <c r="H1129" s="746"/>
      <c r="I1129" s="732">
        <v>3</v>
      </c>
      <c r="J1129" s="732">
        <v>0</v>
      </c>
      <c r="K1129" s="746"/>
      <c r="L1129" s="732">
        <v>3</v>
      </c>
      <c r="M1129" s="733">
        <v>0</v>
      </c>
    </row>
    <row r="1130" spans="1:13" ht="14.4" customHeight="1" x14ac:dyDescent="0.3">
      <c r="A1130" s="727" t="s">
        <v>2717</v>
      </c>
      <c r="B1130" s="728" t="s">
        <v>2349</v>
      </c>
      <c r="C1130" s="728" t="s">
        <v>2542</v>
      </c>
      <c r="D1130" s="728" t="s">
        <v>2543</v>
      </c>
      <c r="E1130" s="728" t="s">
        <v>2351</v>
      </c>
      <c r="F1130" s="732"/>
      <c r="G1130" s="732"/>
      <c r="H1130" s="746">
        <v>0</v>
      </c>
      <c r="I1130" s="732">
        <v>4</v>
      </c>
      <c r="J1130" s="732">
        <v>18.8</v>
      </c>
      <c r="K1130" s="746">
        <v>1</v>
      </c>
      <c r="L1130" s="732">
        <v>4</v>
      </c>
      <c r="M1130" s="733">
        <v>18.8</v>
      </c>
    </row>
    <row r="1131" spans="1:13" ht="14.4" customHeight="1" x14ac:dyDescent="0.3">
      <c r="A1131" s="727" t="s">
        <v>2717</v>
      </c>
      <c r="B1131" s="728" t="s">
        <v>2356</v>
      </c>
      <c r="C1131" s="728" t="s">
        <v>3413</v>
      </c>
      <c r="D1131" s="728" t="s">
        <v>3414</v>
      </c>
      <c r="E1131" s="728" t="s">
        <v>2358</v>
      </c>
      <c r="F1131" s="732">
        <v>3</v>
      </c>
      <c r="G1131" s="732">
        <v>0</v>
      </c>
      <c r="H1131" s="746"/>
      <c r="I1131" s="732"/>
      <c r="J1131" s="732"/>
      <c r="K1131" s="746"/>
      <c r="L1131" s="732">
        <v>3</v>
      </c>
      <c r="M1131" s="733">
        <v>0</v>
      </c>
    </row>
    <row r="1132" spans="1:13" ht="14.4" customHeight="1" x14ac:dyDescent="0.3">
      <c r="A1132" s="727" t="s">
        <v>2717</v>
      </c>
      <c r="B1132" s="728" t="s">
        <v>2356</v>
      </c>
      <c r="C1132" s="728" t="s">
        <v>2359</v>
      </c>
      <c r="D1132" s="728" t="s">
        <v>1325</v>
      </c>
      <c r="E1132" s="728" t="s">
        <v>2360</v>
      </c>
      <c r="F1132" s="732"/>
      <c r="G1132" s="732"/>
      <c r="H1132" s="746"/>
      <c r="I1132" s="732">
        <v>9</v>
      </c>
      <c r="J1132" s="732">
        <v>0</v>
      </c>
      <c r="K1132" s="746"/>
      <c r="L1132" s="732">
        <v>9</v>
      </c>
      <c r="M1132" s="733">
        <v>0</v>
      </c>
    </row>
    <row r="1133" spans="1:13" ht="14.4" customHeight="1" x14ac:dyDescent="0.3">
      <c r="A1133" s="727" t="s">
        <v>2717</v>
      </c>
      <c r="B1133" s="728" t="s">
        <v>2356</v>
      </c>
      <c r="C1133" s="728" t="s">
        <v>4816</v>
      </c>
      <c r="D1133" s="728" t="s">
        <v>4583</v>
      </c>
      <c r="E1133" s="728" t="s">
        <v>2358</v>
      </c>
      <c r="F1133" s="732">
        <v>1</v>
      </c>
      <c r="G1133" s="732">
        <v>0</v>
      </c>
      <c r="H1133" s="746"/>
      <c r="I1133" s="732"/>
      <c r="J1133" s="732"/>
      <c r="K1133" s="746"/>
      <c r="L1133" s="732">
        <v>1</v>
      </c>
      <c r="M1133" s="733">
        <v>0</v>
      </c>
    </row>
    <row r="1134" spans="1:13" ht="14.4" customHeight="1" x14ac:dyDescent="0.3">
      <c r="A1134" s="727" t="s">
        <v>2717</v>
      </c>
      <c r="B1134" s="728" t="s">
        <v>2365</v>
      </c>
      <c r="C1134" s="728" t="s">
        <v>2366</v>
      </c>
      <c r="D1134" s="728" t="s">
        <v>759</v>
      </c>
      <c r="E1134" s="728" t="s">
        <v>2187</v>
      </c>
      <c r="F1134" s="732"/>
      <c r="G1134" s="732"/>
      <c r="H1134" s="746">
        <v>0</v>
      </c>
      <c r="I1134" s="732">
        <v>4</v>
      </c>
      <c r="J1134" s="732">
        <v>170.28</v>
      </c>
      <c r="K1134" s="746">
        <v>1</v>
      </c>
      <c r="L1134" s="732">
        <v>4</v>
      </c>
      <c r="M1134" s="733">
        <v>170.28</v>
      </c>
    </row>
    <row r="1135" spans="1:13" ht="14.4" customHeight="1" x14ac:dyDescent="0.3">
      <c r="A1135" s="727" t="s">
        <v>2717</v>
      </c>
      <c r="B1135" s="728" t="s">
        <v>2365</v>
      </c>
      <c r="C1135" s="728" t="s">
        <v>2367</v>
      </c>
      <c r="D1135" s="728" t="s">
        <v>761</v>
      </c>
      <c r="E1135" s="728" t="s">
        <v>2189</v>
      </c>
      <c r="F1135" s="732"/>
      <c r="G1135" s="732"/>
      <c r="H1135" s="746">
        <v>0</v>
      </c>
      <c r="I1135" s="732">
        <v>6</v>
      </c>
      <c r="J1135" s="732">
        <v>510.96</v>
      </c>
      <c r="K1135" s="746">
        <v>1</v>
      </c>
      <c r="L1135" s="732">
        <v>6</v>
      </c>
      <c r="M1135" s="733">
        <v>510.96</v>
      </c>
    </row>
    <row r="1136" spans="1:13" ht="14.4" customHeight="1" x14ac:dyDescent="0.3">
      <c r="A1136" s="727" t="s">
        <v>2717</v>
      </c>
      <c r="B1136" s="728" t="s">
        <v>2365</v>
      </c>
      <c r="C1136" s="728" t="s">
        <v>4589</v>
      </c>
      <c r="D1136" s="728" t="s">
        <v>761</v>
      </c>
      <c r="E1136" s="728" t="s">
        <v>3459</v>
      </c>
      <c r="F1136" s="732">
        <v>3</v>
      </c>
      <c r="G1136" s="732">
        <v>0</v>
      </c>
      <c r="H1136" s="746"/>
      <c r="I1136" s="732"/>
      <c r="J1136" s="732"/>
      <c r="K1136" s="746"/>
      <c r="L1136" s="732">
        <v>3</v>
      </c>
      <c r="M1136" s="733">
        <v>0</v>
      </c>
    </row>
    <row r="1137" spans="1:13" ht="14.4" customHeight="1" x14ac:dyDescent="0.3">
      <c r="A1137" s="727" t="s">
        <v>2717</v>
      </c>
      <c r="B1137" s="728" t="s">
        <v>2365</v>
      </c>
      <c r="C1137" s="728" t="s">
        <v>4755</v>
      </c>
      <c r="D1137" s="728" t="s">
        <v>4756</v>
      </c>
      <c r="E1137" s="728" t="s">
        <v>2396</v>
      </c>
      <c r="F1137" s="732">
        <v>1</v>
      </c>
      <c r="G1137" s="732">
        <v>139.1</v>
      </c>
      <c r="H1137" s="746">
        <v>1</v>
      </c>
      <c r="I1137" s="732"/>
      <c r="J1137" s="732"/>
      <c r="K1137" s="746">
        <v>0</v>
      </c>
      <c r="L1137" s="732">
        <v>1</v>
      </c>
      <c r="M1137" s="733">
        <v>139.1</v>
      </c>
    </row>
    <row r="1138" spans="1:13" ht="14.4" customHeight="1" x14ac:dyDescent="0.3">
      <c r="A1138" s="727" t="s">
        <v>2717</v>
      </c>
      <c r="B1138" s="728" t="s">
        <v>2399</v>
      </c>
      <c r="C1138" s="728" t="s">
        <v>4746</v>
      </c>
      <c r="D1138" s="728" t="s">
        <v>1126</v>
      </c>
      <c r="E1138" s="728" t="s">
        <v>4747</v>
      </c>
      <c r="F1138" s="732"/>
      <c r="G1138" s="732"/>
      <c r="H1138" s="746"/>
      <c r="I1138" s="732">
        <v>3</v>
      </c>
      <c r="J1138" s="732">
        <v>0</v>
      </c>
      <c r="K1138" s="746"/>
      <c r="L1138" s="732">
        <v>3</v>
      </c>
      <c r="M1138" s="733">
        <v>0</v>
      </c>
    </row>
    <row r="1139" spans="1:13" ht="14.4" customHeight="1" x14ac:dyDescent="0.3">
      <c r="A1139" s="727" t="s">
        <v>2717</v>
      </c>
      <c r="B1139" s="728" t="s">
        <v>5127</v>
      </c>
      <c r="C1139" s="728" t="s">
        <v>4781</v>
      </c>
      <c r="D1139" s="728" t="s">
        <v>4782</v>
      </c>
      <c r="E1139" s="728" t="s">
        <v>4172</v>
      </c>
      <c r="F1139" s="732">
        <v>1</v>
      </c>
      <c r="G1139" s="732">
        <v>115.26</v>
      </c>
      <c r="H1139" s="746">
        <v>1</v>
      </c>
      <c r="I1139" s="732"/>
      <c r="J1139" s="732"/>
      <c r="K1139" s="746">
        <v>0</v>
      </c>
      <c r="L1139" s="732">
        <v>1</v>
      </c>
      <c r="M1139" s="733">
        <v>115.26</v>
      </c>
    </row>
    <row r="1140" spans="1:13" ht="14.4" customHeight="1" x14ac:dyDescent="0.3">
      <c r="A1140" s="727" t="s">
        <v>2717</v>
      </c>
      <c r="B1140" s="728" t="s">
        <v>5127</v>
      </c>
      <c r="C1140" s="728" t="s">
        <v>4783</v>
      </c>
      <c r="D1140" s="728" t="s">
        <v>4782</v>
      </c>
      <c r="E1140" s="728" t="s">
        <v>4784</v>
      </c>
      <c r="F1140" s="732">
        <v>1</v>
      </c>
      <c r="G1140" s="732">
        <v>0</v>
      </c>
      <c r="H1140" s="746"/>
      <c r="I1140" s="732"/>
      <c r="J1140" s="732"/>
      <c r="K1140" s="746"/>
      <c r="L1140" s="732">
        <v>1</v>
      </c>
      <c r="M1140" s="733">
        <v>0</v>
      </c>
    </row>
    <row r="1141" spans="1:13" ht="14.4" customHeight="1" x14ac:dyDescent="0.3">
      <c r="A1141" s="727" t="s">
        <v>2717</v>
      </c>
      <c r="B1141" s="728" t="s">
        <v>5122</v>
      </c>
      <c r="C1141" s="728" t="s">
        <v>4759</v>
      </c>
      <c r="D1141" s="728" t="s">
        <v>4171</v>
      </c>
      <c r="E1141" s="728" t="s">
        <v>2163</v>
      </c>
      <c r="F1141" s="732"/>
      <c r="G1141" s="732"/>
      <c r="H1141" s="746">
        <v>0</v>
      </c>
      <c r="I1141" s="732">
        <v>1</v>
      </c>
      <c r="J1141" s="732">
        <v>69.16</v>
      </c>
      <c r="K1141" s="746">
        <v>1</v>
      </c>
      <c r="L1141" s="732">
        <v>1</v>
      </c>
      <c r="M1141" s="733">
        <v>69.16</v>
      </c>
    </row>
    <row r="1142" spans="1:13" ht="14.4" customHeight="1" x14ac:dyDescent="0.3">
      <c r="A1142" s="727" t="s">
        <v>2717</v>
      </c>
      <c r="B1142" s="728" t="s">
        <v>5122</v>
      </c>
      <c r="C1142" s="728" t="s">
        <v>4281</v>
      </c>
      <c r="D1142" s="728" t="s">
        <v>4171</v>
      </c>
      <c r="E1142" s="728" t="s">
        <v>2165</v>
      </c>
      <c r="F1142" s="732"/>
      <c r="G1142" s="732"/>
      <c r="H1142" s="746">
        <v>0</v>
      </c>
      <c r="I1142" s="732">
        <v>2</v>
      </c>
      <c r="J1142" s="732">
        <v>414.9</v>
      </c>
      <c r="K1142" s="746">
        <v>1</v>
      </c>
      <c r="L1142" s="732">
        <v>2</v>
      </c>
      <c r="M1142" s="733">
        <v>414.9</v>
      </c>
    </row>
    <row r="1143" spans="1:13" ht="14.4" customHeight="1" x14ac:dyDescent="0.3">
      <c r="A1143" s="727" t="s">
        <v>2717</v>
      </c>
      <c r="B1143" s="728" t="s">
        <v>5122</v>
      </c>
      <c r="C1143" s="728" t="s">
        <v>4760</v>
      </c>
      <c r="D1143" s="728" t="s">
        <v>3470</v>
      </c>
      <c r="E1143" s="728" t="s">
        <v>4761</v>
      </c>
      <c r="F1143" s="732">
        <v>2</v>
      </c>
      <c r="G1143" s="732">
        <v>46.12</v>
      </c>
      <c r="H1143" s="746">
        <v>1</v>
      </c>
      <c r="I1143" s="732"/>
      <c r="J1143" s="732"/>
      <c r="K1143" s="746">
        <v>0</v>
      </c>
      <c r="L1143" s="732">
        <v>2</v>
      </c>
      <c r="M1143" s="733">
        <v>46.12</v>
      </c>
    </row>
    <row r="1144" spans="1:13" ht="14.4" customHeight="1" x14ac:dyDescent="0.3">
      <c r="A1144" s="727" t="s">
        <v>2717</v>
      </c>
      <c r="B1144" s="728" t="s">
        <v>5122</v>
      </c>
      <c r="C1144" s="728" t="s">
        <v>4762</v>
      </c>
      <c r="D1144" s="728" t="s">
        <v>3470</v>
      </c>
      <c r="E1144" s="728" t="s">
        <v>2165</v>
      </c>
      <c r="F1144" s="732">
        <v>2</v>
      </c>
      <c r="G1144" s="732">
        <v>414.9</v>
      </c>
      <c r="H1144" s="746">
        <v>1</v>
      </c>
      <c r="I1144" s="732"/>
      <c r="J1144" s="732"/>
      <c r="K1144" s="746">
        <v>0</v>
      </c>
      <c r="L1144" s="732">
        <v>2</v>
      </c>
      <c r="M1144" s="733">
        <v>414.9</v>
      </c>
    </row>
    <row r="1145" spans="1:13" ht="14.4" customHeight="1" x14ac:dyDescent="0.3">
      <c r="A1145" s="727" t="s">
        <v>2717</v>
      </c>
      <c r="B1145" s="728" t="s">
        <v>2412</v>
      </c>
      <c r="C1145" s="728" t="s">
        <v>4798</v>
      </c>
      <c r="D1145" s="728" t="s">
        <v>4799</v>
      </c>
      <c r="E1145" s="728" t="s">
        <v>1345</v>
      </c>
      <c r="F1145" s="732"/>
      <c r="G1145" s="732"/>
      <c r="H1145" s="746">
        <v>0</v>
      </c>
      <c r="I1145" s="732">
        <v>2</v>
      </c>
      <c r="J1145" s="732">
        <v>64.760000000000005</v>
      </c>
      <c r="K1145" s="746">
        <v>1</v>
      </c>
      <c r="L1145" s="732">
        <v>2</v>
      </c>
      <c r="M1145" s="733">
        <v>64.760000000000005</v>
      </c>
    </row>
    <row r="1146" spans="1:13" ht="14.4" customHeight="1" x14ac:dyDescent="0.3">
      <c r="A1146" s="727" t="s">
        <v>2717</v>
      </c>
      <c r="B1146" s="728" t="s">
        <v>2412</v>
      </c>
      <c r="C1146" s="728" t="s">
        <v>4800</v>
      </c>
      <c r="D1146" s="728" t="s">
        <v>4801</v>
      </c>
      <c r="E1146" s="728" t="s">
        <v>1345</v>
      </c>
      <c r="F1146" s="732"/>
      <c r="G1146" s="732"/>
      <c r="H1146" s="746">
        <v>0</v>
      </c>
      <c r="I1146" s="732">
        <v>5</v>
      </c>
      <c r="J1146" s="732">
        <v>109.80000000000001</v>
      </c>
      <c r="K1146" s="746">
        <v>1</v>
      </c>
      <c r="L1146" s="732">
        <v>5</v>
      </c>
      <c r="M1146" s="733">
        <v>109.80000000000001</v>
      </c>
    </row>
    <row r="1147" spans="1:13" ht="14.4" customHeight="1" x14ac:dyDescent="0.3">
      <c r="A1147" s="727" t="s">
        <v>2717</v>
      </c>
      <c r="B1147" s="728" t="s">
        <v>2412</v>
      </c>
      <c r="C1147" s="728" t="s">
        <v>2414</v>
      </c>
      <c r="D1147" s="728" t="s">
        <v>1349</v>
      </c>
      <c r="E1147" s="728" t="s">
        <v>1345</v>
      </c>
      <c r="F1147" s="732"/>
      <c r="G1147" s="732"/>
      <c r="H1147" s="746">
        <v>0</v>
      </c>
      <c r="I1147" s="732">
        <v>4</v>
      </c>
      <c r="J1147" s="732">
        <v>87.84</v>
      </c>
      <c r="K1147" s="746">
        <v>1</v>
      </c>
      <c r="L1147" s="732">
        <v>4</v>
      </c>
      <c r="M1147" s="733">
        <v>87.84</v>
      </c>
    </row>
    <row r="1148" spans="1:13" ht="14.4" customHeight="1" x14ac:dyDescent="0.3">
      <c r="A1148" s="727" t="s">
        <v>2717</v>
      </c>
      <c r="B1148" s="728" t="s">
        <v>2412</v>
      </c>
      <c r="C1148" s="728" t="s">
        <v>2614</v>
      </c>
      <c r="D1148" s="728" t="s">
        <v>1918</v>
      </c>
      <c r="E1148" s="728" t="s">
        <v>1351</v>
      </c>
      <c r="F1148" s="732"/>
      <c r="G1148" s="732"/>
      <c r="H1148" s="746">
        <v>0</v>
      </c>
      <c r="I1148" s="732">
        <v>1</v>
      </c>
      <c r="J1148" s="732">
        <v>127.34</v>
      </c>
      <c r="K1148" s="746">
        <v>1</v>
      </c>
      <c r="L1148" s="732">
        <v>1</v>
      </c>
      <c r="M1148" s="733">
        <v>127.34</v>
      </c>
    </row>
    <row r="1149" spans="1:13" ht="14.4" customHeight="1" x14ac:dyDescent="0.3">
      <c r="A1149" s="727" t="s">
        <v>2717</v>
      </c>
      <c r="B1149" s="728" t="s">
        <v>2412</v>
      </c>
      <c r="C1149" s="728" t="s">
        <v>2853</v>
      </c>
      <c r="D1149" s="728" t="s">
        <v>2854</v>
      </c>
      <c r="E1149" s="728" t="s">
        <v>1351</v>
      </c>
      <c r="F1149" s="732"/>
      <c r="G1149" s="732"/>
      <c r="H1149" s="746">
        <v>0</v>
      </c>
      <c r="I1149" s="732">
        <v>1</v>
      </c>
      <c r="J1149" s="732">
        <v>127.34</v>
      </c>
      <c r="K1149" s="746">
        <v>1</v>
      </c>
      <c r="L1149" s="732">
        <v>1</v>
      </c>
      <c r="M1149" s="733">
        <v>127.34</v>
      </c>
    </row>
    <row r="1150" spans="1:13" ht="14.4" customHeight="1" x14ac:dyDescent="0.3">
      <c r="A1150" s="727" t="s">
        <v>2717</v>
      </c>
      <c r="B1150" s="728" t="s">
        <v>2412</v>
      </c>
      <c r="C1150" s="728" t="s">
        <v>2616</v>
      </c>
      <c r="D1150" s="728" t="s">
        <v>1916</v>
      </c>
      <c r="E1150" s="728" t="s">
        <v>1351</v>
      </c>
      <c r="F1150" s="732"/>
      <c r="G1150" s="732"/>
      <c r="H1150" s="746">
        <v>0</v>
      </c>
      <c r="I1150" s="732">
        <v>2</v>
      </c>
      <c r="J1150" s="732">
        <v>254.68</v>
      </c>
      <c r="K1150" s="746">
        <v>1</v>
      </c>
      <c r="L1150" s="732">
        <v>2</v>
      </c>
      <c r="M1150" s="733">
        <v>254.68</v>
      </c>
    </row>
    <row r="1151" spans="1:13" ht="14.4" customHeight="1" x14ac:dyDescent="0.3">
      <c r="A1151" s="727" t="s">
        <v>2717</v>
      </c>
      <c r="B1151" s="728" t="s">
        <v>2412</v>
      </c>
      <c r="C1151" s="728" t="s">
        <v>2615</v>
      </c>
      <c r="D1151" s="728" t="s">
        <v>1917</v>
      </c>
      <c r="E1151" s="728" t="s">
        <v>1351</v>
      </c>
      <c r="F1151" s="732"/>
      <c r="G1151" s="732"/>
      <c r="H1151" s="746">
        <v>0</v>
      </c>
      <c r="I1151" s="732">
        <v>3</v>
      </c>
      <c r="J1151" s="732">
        <v>382.02</v>
      </c>
      <c r="K1151" s="746">
        <v>1</v>
      </c>
      <c r="L1151" s="732">
        <v>3</v>
      </c>
      <c r="M1151" s="733">
        <v>382.02</v>
      </c>
    </row>
    <row r="1152" spans="1:13" ht="14.4" customHeight="1" x14ac:dyDescent="0.3">
      <c r="A1152" s="727" t="s">
        <v>2717</v>
      </c>
      <c r="B1152" s="728" t="s">
        <v>2412</v>
      </c>
      <c r="C1152" s="728" t="s">
        <v>4802</v>
      </c>
      <c r="D1152" s="728" t="s">
        <v>4803</v>
      </c>
      <c r="E1152" s="728" t="s">
        <v>1348</v>
      </c>
      <c r="F1152" s="732"/>
      <c r="G1152" s="732"/>
      <c r="H1152" s="746">
        <v>0</v>
      </c>
      <c r="I1152" s="732">
        <v>5</v>
      </c>
      <c r="J1152" s="732">
        <v>439.09999999999997</v>
      </c>
      <c r="K1152" s="746">
        <v>1</v>
      </c>
      <c r="L1152" s="732">
        <v>5</v>
      </c>
      <c r="M1152" s="733">
        <v>439.09999999999997</v>
      </c>
    </row>
    <row r="1153" spans="1:13" ht="14.4" customHeight="1" x14ac:dyDescent="0.3">
      <c r="A1153" s="727" t="s">
        <v>2717</v>
      </c>
      <c r="B1153" s="728" t="s">
        <v>2412</v>
      </c>
      <c r="C1153" s="728" t="s">
        <v>2437</v>
      </c>
      <c r="D1153" s="728" t="s">
        <v>2438</v>
      </c>
      <c r="E1153" s="728" t="s">
        <v>1351</v>
      </c>
      <c r="F1153" s="732"/>
      <c r="G1153" s="732"/>
      <c r="H1153" s="746">
        <v>0</v>
      </c>
      <c r="I1153" s="732">
        <v>1</v>
      </c>
      <c r="J1153" s="732">
        <v>127.34</v>
      </c>
      <c r="K1153" s="746">
        <v>1</v>
      </c>
      <c r="L1153" s="732">
        <v>1</v>
      </c>
      <c r="M1153" s="733">
        <v>127.34</v>
      </c>
    </row>
    <row r="1154" spans="1:13" ht="14.4" customHeight="1" x14ac:dyDescent="0.3">
      <c r="A1154" s="727" t="s">
        <v>2717</v>
      </c>
      <c r="B1154" s="728" t="s">
        <v>2412</v>
      </c>
      <c r="C1154" s="728" t="s">
        <v>4804</v>
      </c>
      <c r="D1154" s="728" t="s">
        <v>4805</v>
      </c>
      <c r="E1154" s="728" t="s">
        <v>1351</v>
      </c>
      <c r="F1154" s="732">
        <v>1</v>
      </c>
      <c r="G1154" s="732">
        <v>127.34</v>
      </c>
      <c r="H1154" s="746">
        <v>1</v>
      </c>
      <c r="I1154" s="732"/>
      <c r="J1154" s="732"/>
      <c r="K1154" s="746">
        <v>0</v>
      </c>
      <c r="L1154" s="732">
        <v>1</v>
      </c>
      <c r="M1154" s="733">
        <v>127.34</v>
      </c>
    </row>
    <row r="1155" spans="1:13" ht="14.4" customHeight="1" x14ac:dyDescent="0.3">
      <c r="A1155" s="727" t="s">
        <v>2717</v>
      </c>
      <c r="B1155" s="728" t="s">
        <v>2441</v>
      </c>
      <c r="C1155" s="728" t="s">
        <v>2442</v>
      </c>
      <c r="D1155" s="728" t="s">
        <v>2443</v>
      </c>
      <c r="E1155" s="728" t="s">
        <v>2444</v>
      </c>
      <c r="F1155" s="732"/>
      <c r="G1155" s="732"/>
      <c r="H1155" s="746">
        <v>0</v>
      </c>
      <c r="I1155" s="732">
        <v>5</v>
      </c>
      <c r="J1155" s="732">
        <v>51626.400000000001</v>
      </c>
      <c r="K1155" s="746">
        <v>1</v>
      </c>
      <c r="L1155" s="732">
        <v>5</v>
      </c>
      <c r="M1155" s="733">
        <v>51626.400000000001</v>
      </c>
    </row>
    <row r="1156" spans="1:13" ht="14.4" customHeight="1" x14ac:dyDescent="0.3">
      <c r="A1156" s="727" t="s">
        <v>2717</v>
      </c>
      <c r="B1156" s="728" t="s">
        <v>5124</v>
      </c>
      <c r="C1156" s="728" t="s">
        <v>4483</v>
      </c>
      <c r="D1156" s="728" t="s">
        <v>3657</v>
      </c>
      <c r="E1156" s="728" t="s">
        <v>4484</v>
      </c>
      <c r="F1156" s="732"/>
      <c r="G1156" s="732"/>
      <c r="H1156" s="746">
        <v>0</v>
      </c>
      <c r="I1156" s="732">
        <v>1</v>
      </c>
      <c r="J1156" s="732">
        <v>5286.12</v>
      </c>
      <c r="K1156" s="746">
        <v>1</v>
      </c>
      <c r="L1156" s="732">
        <v>1</v>
      </c>
      <c r="M1156" s="733">
        <v>5286.12</v>
      </c>
    </row>
    <row r="1157" spans="1:13" ht="14.4" customHeight="1" x14ac:dyDescent="0.3">
      <c r="A1157" s="727" t="s">
        <v>2717</v>
      </c>
      <c r="B1157" s="728" t="s">
        <v>5129</v>
      </c>
      <c r="C1157" s="728" t="s">
        <v>4108</v>
      </c>
      <c r="D1157" s="728" t="s">
        <v>4109</v>
      </c>
      <c r="E1157" s="728" t="s">
        <v>3708</v>
      </c>
      <c r="F1157" s="732"/>
      <c r="G1157" s="732"/>
      <c r="H1157" s="746">
        <v>0</v>
      </c>
      <c r="I1157" s="732">
        <v>3</v>
      </c>
      <c r="J1157" s="732">
        <v>401.82</v>
      </c>
      <c r="K1157" s="746">
        <v>1</v>
      </c>
      <c r="L1157" s="732">
        <v>3</v>
      </c>
      <c r="M1157" s="733">
        <v>401.82</v>
      </c>
    </row>
    <row r="1158" spans="1:13" ht="14.4" customHeight="1" x14ac:dyDescent="0.3">
      <c r="A1158" s="727" t="s">
        <v>2718</v>
      </c>
      <c r="B1158" s="728" t="s">
        <v>2101</v>
      </c>
      <c r="C1158" s="728" t="s">
        <v>2984</v>
      </c>
      <c r="D1158" s="728" t="s">
        <v>2105</v>
      </c>
      <c r="E1158" s="728" t="s">
        <v>2985</v>
      </c>
      <c r="F1158" s="732"/>
      <c r="G1158" s="732"/>
      <c r="H1158" s="746">
        <v>0</v>
      </c>
      <c r="I1158" s="732">
        <v>1</v>
      </c>
      <c r="J1158" s="732">
        <v>23.42</v>
      </c>
      <c r="K1158" s="746">
        <v>1</v>
      </c>
      <c r="L1158" s="732">
        <v>1</v>
      </c>
      <c r="M1158" s="733">
        <v>23.42</v>
      </c>
    </row>
    <row r="1159" spans="1:13" ht="14.4" customHeight="1" x14ac:dyDescent="0.3">
      <c r="A1159" s="727" t="s">
        <v>2718</v>
      </c>
      <c r="B1159" s="728" t="s">
        <v>2101</v>
      </c>
      <c r="C1159" s="728" t="s">
        <v>2104</v>
      </c>
      <c r="D1159" s="728" t="s">
        <v>2105</v>
      </c>
      <c r="E1159" s="728" t="s">
        <v>2106</v>
      </c>
      <c r="F1159" s="732"/>
      <c r="G1159" s="732"/>
      <c r="H1159" s="746">
        <v>0</v>
      </c>
      <c r="I1159" s="732">
        <v>2</v>
      </c>
      <c r="J1159" s="732">
        <v>115.28</v>
      </c>
      <c r="K1159" s="746">
        <v>1</v>
      </c>
      <c r="L1159" s="732">
        <v>2</v>
      </c>
      <c r="M1159" s="733">
        <v>115.28</v>
      </c>
    </row>
    <row r="1160" spans="1:13" ht="14.4" customHeight="1" x14ac:dyDescent="0.3">
      <c r="A1160" s="727" t="s">
        <v>2718</v>
      </c>
      <c r="B1160" s="728" t="s">
        <v>2109</v>
      </c>
      <c r="C1160" s="728" t="s">
        <v>2981</v>
      </c>
      <c r="D1160" s="728" t="s">
        <v>2982</v>
      </c>
      <c r="E1160" s="728" t="s">
        <v>2983</v>
      </c>
      <c r="F1160" s="732"/>
      <c r="G1160" s="732"/>
      <c r="H1160" s="746">
        <v>0</v>
      </c>
      <c r="I1160" s="732">
        <v>2</v>
      </c>
      <c r="J1160" s="732">
        <v>1337.08</v>
      </c>
      <c r="K1160" s="746">
        <v>1</v>
      </c>
      <c r="L1160" s="732">
        <v>2</v>
      </c>
      <c r="M1160" s="733">
        <v>1337.08</v>
      </c>
    </row>
    <row r="1161" spans="1:13" ht="14.4" customHeight="1" x14ac:dyDescent="0.3">
      <c r="A1161" s="727" t="s">
        <v>2718</v>
      </c>
      <c r="B1161" s="728" t="s">
        <v>2124</v>
      </c>
      <c r="C1161" s="728" t="s">
        <v>2125</v>
      </c>
      <c r="D1161" s="728" t="s">
        <v>1193</v>
      </c>
      <c r="E1161" s="728" t="s">
        <v>2126</v>
      </c>
      <c r="F1161" s="732"/>
      <c r="G1161" s="732"/>
      <c r="H1161" s="746">
        <v>0</v>
      </c>
      <c r="I1161" s="732">
        <v>1</v>
      </c>
      <c r="J1161" s="732">
        <v>86.41</v>
      </c>
      <c r="K1161" s="746">
        <v>1</v>
      </c>
      <c r="L1161" s="732">
        <v>1</v>
      </c>
      <c r="M1161" s="733">
        <v>86.41</v>
      </c>
    </row>
    <row r="1162" spans="1:13" ht="14.4" customHeight="1" x14ac:dyDescent="0.3">
      <c r="A1162" s="727" t="s">
        <v>2718</v>
      </c>
      <c r="B1162" s="728" t="s">
        <v>2124</v>
      </c>
      <c r="C1162" s="728" t="s">
        <v>4836</v>
      </c>
      <c r="D1162" s="728" t="s">
        <v>4837</v>
      </c>
      <c r="E1162" s="728" t="s">
        <v>4838</v>
      </c>
      <c r="F1162" s="732">
        <v>2</v>
      </c>
      <c r="G1162" s="732">
        <v>73.459999999999994</v>
      </c>
      <c r="H1162" s="746">
        <v>1</v>
      </c>
      <c r="I1162" s="732"/>
      <c r="J1162" s="732"/>
      <c r="K1162" s="746">
        <v>0</v>
      </c>
      <c r="L1162" s="732">
        <v>2</v>
      </c>
      <c r="M1162" s="733">
        <v>73.459999999999994</v>
      </c>
    </row>
    <row r="1163" spans="1:13" ht="14.4" customHeight="1" x14ac:dyDescent="0.3">
      <c r="A1163" s="727" t="s">
        <v>2718</v>
      </c>
      <c r="B1163" s="728" t="s">
        <v>2124</v>
      </c>
      <c r="C1163" s="728" t="s">
        <v>4839</v>
      </c>
      <c r="D1163" s="728" t="s">
        <v>4840</v>
      </c>
      <c r="E1163" s="728" t="s">
        <v>4563</v>
      </c>
      <c r="F1163" s="732">
        <v>1</v>
      </c>
      <c r="G1163" s="732">
        <v>73.45</v>
      </c>
      <c r="H1163" s="746">
        <v>1</v>
      </c>
      <c r="I1163" s="732"/>
      <c r="J1163" s="732"/>
      <c r="K1163" s="746">
        <v>0</v>
      </c>
      <c r="L1163" s="732">
        <v>1</v>
      </c>
      <c r="M1163" s="733">
        <v>73.45</v>
      </c>
    </row>
    <row r="1164" spans="1:13" ht="14.4" customHeight="1" x14ac:dyDescent="0.3">
      <c r="A1164" s="727" t="s">
        <v>2718</v>
      </c>
      <c r="B1164" s="728" t="s">
        <v>2129</v>
      </c>
      <c r="C1164" s="728" t="s">
        <v>2130</v>
      </c>
      <c r="D1164" s="728" t="s">
        <v>2131</v>
      </c>
      <c r="E1164" s="728" t="s">
        <v>2132</v>
      </c>
      <c r="F1164" s="732"/>
      <c r="G1164" s="732"/>
      <c r="H1164" s="746">
        <v>0</v>
      </c>
      <c r="I1164" s="732">
        <v>2</v>
      </c>
      <c r="J1164" s="732">
        <v>241.22</v>
      </c>
      <c r="K1164" s="746">
        <v>1</v>
      </c>
      <c r="L1164" s="732">
        <v>2</v>
      </c>
      <c r="M1164" s="733">
        <v>241.22</v>
      </c>
    </row>
    <row r="1165" spans="1:13" ht="14.4" customHeight="1" x14ac:dyDescent="0.3">
      <c r="A1165" s="727" t="s">
        <v>2718</v>
      </c>
      <c r="B1165" s="728" t="s">
        <v>2129</v>
      </c>
      <c r="C1165" s="728" t="s">
        <v>3410</v>
      </c>
      <c r="D1165" s="728" t="s">
        <v>2131</v>
      </c>
      <c r="E1165" s="728" t="s">
        <v>3411</v>
      </c>
      <c r="F1165" s="732"/>
      <c r="G1165" s="732"/>
      <c r="H1165" s="746">
        <v>0</v>
      </c>
      <c r="I1165" s="732">
        <v>1</v>
      </c>
      <c r="J1165" s="732">
        <v>184.74</v>
      </c>
      <c r="K1165" s="746">
        <v>1</v>
      </c>
      <c r="L1165" s="732">
        <v>1</v>
      </c>
      <c r="M1165" s="733">
        <v>184.74</v>
      </c>
    </row>
    <row r="1166" spans="1:13" ht="14.4" customHeight="1" x14ac:dyDescent="0.3">
      <c r="A1166" s="727" t="s">
        <v>2718</v>
      </c>
      <c r="B1166" s="728" t="s">
        <v>2133</v>
      </c>
      <c r="C1166" s="728" t="s">
        <v>2763</v>
      </c>
      <c r="D1166" s="728" t="s">
        <v>895</v>
      </c>
      <c r="E1166" s="728" t="s">
        <v>2137</v>
      </c>
      <c r="F1166" s="732"/>
      <c r="G1166" s="732"/>
      <c r="H1166" s="746">
        <v>0</v>
      </c>
      <c r="I1166" s="732">
        <v>4</v>
      </c>
      <c r="J1166" s="732">
        <v>1472.64</v>
      </c>
      <c r="K1166" s="746">
        <v>1</v>
      </c>
      <c r="L1166" s="732">
        <v>4</v>
      </c>
      <c r="M1166" s="733">
        <v>1472.64</v>
      </c>
    </row>
    <row r="1167" spans="1:13" ht="14.4" customHeight="1" x14ac:dyDescent="0.3">
      <c r="A1167" s="727" t="s">
        <v>2718</v>
      </c>
      <c r="B1167" s="728" t="s">
        <v>2133</v>
      </c>
      <c r="C1167" s="728" t="s">
        <v>2764</v>
      </c>
      <c r="D1167" s="728" t="s">
        <v>895</v>
      </c>
      <c r="E1167" s="728" t="s">
        <v>2143</v>
      </c>
      <c r="F1167" s="732"/>
      <c r="G1167" s="732"/>
      <c r="H1167" s="746">
        <v>0</v>
      </c>
      <c r="I1167" s="732">
        <v>4</v>
      </c>
      <c r="J1167" s="732">
        <v>1963.56</v>
      </c>
      <c r="K1167" s="746">
        <v>1</v>
      </c>
      <c r="L1167" s="732">
        <v>4</v>
      </c>
      <c r="M1167" s="733">
        <v>1963.56</v>
      </c>
    </row>
    <row r="1168" spans="1:13" ht="14.4" customHeight="1" x14ac:dyDescent="0.3">
      <c r="A1168" s="727" t="s">
        <v>2718</v>
      </c>
      <c r="B1168" s="728" t="s">
        <v>2133</v>
      </c>
      <c r="C1168" s="728" t="s">
        <v>2765</v>
      </c>
      <c r="D1168" s="728" t="s">
        <v>895</v>
      </c>
      <c r="E1168" s="728" t="s">
        <v>2139</v>
      </c>
      <c r="F1168" s="732"/>
      <c r="G1168" s="732"/>
      <c r="H1168" s="746">
        <v>0</v>
      </c>
      <c r="I1168" s="732">
        <v>4</v>
      </c>
      <c r="J1168" s="732">
        <v>2945.32</v>
      </c>
      <c r="K1168" s="746">
        <v>1</v>
      </c>
      <c r="L1168" s="732">
        <v>4</v>
      </c>
      <c r="M1168" s="733">
        <v>2945.32</v>
      </c>
    </row>
    <row r="1169" spans="1:13" ht="14.4" customHeight="1" x14ac:dyDescent="0.3">
      <c r="A1169" s="727" t="s">
        <v>2718</v>
      </c>
      <c r="B1169" s="728" t="s">
        <v>2133</v>
      </c>
      <c r="C1169" s="728" t="s">
        <v>2144</v>
      </c>
      <c r="D1169" s="728" t="s">
        <v>895</v>
      </c>
      <c r="E1169" s="728" t="s">
        <v>2145</v>
      </c>
      <c r="F1169" s="732"/>
      <c r="G1169" s="732"/>
      <c r="H1169" s="746">
        <v>0</v>
      </c>
      <c r="I1169" s="732">
        <v>1</v>
      </c>
      <c r="J1169" s="732">
        <v>923.74</v>
      </c>
      <c r="K1169" s="746">
        <v>1</v>
      </c>
      <c r="L1169" s="732">
        <v>1</v>
      </c>
      <c r="M1169" s="733">
        <v>923.74</v>
      </c>
    </row>
    <row r="1170" spans="1:13" ht="14.4" customHeight="1" x14ac:dyDescent="0.3">
      <c r="A1170" s="727" t="s">
        <v>2718</v>
      </c>
      <c r="B1170" s="728" t="s">
        <v>2133</v>
      </c>
      <c r="C1170" s="728" t="s">
        <v>2479</v>
      </c>
      <c r="D1170" s="728" t="s">
        <v>901</v>
      </c>
      <c r="E1170" s="728" t="s">
        <v>2480</v>
      </c>
      <c r="F1170" s="732"/>
      <c r="G1170" s="732"/>
      <c r="H1170" s="746">
        <v>0</v>
      </c>
      <c r="I1170" s="732">
        <v>7</v>
      </c>
      <c r="J1170" s="732">
        <v>12932.43</v>
      </c>
      <c r="K1170" s="746">
        <v>1</v>
      </c>
      <c r="L1170" s="732">
        <v>7</v>
      </c>
      <c r="M1170" s="733">
        <v>12932.43</v>
      </c>
    </row>
    <row r="1171" spans="1:13" ht="14.4" customHeight="1" x14ac:dyDescent="0.3">
      <c r="A1171" s="727" t="s">
        <v>2718</v>
      </c>
      <c r="B1171" s="728" t="s">
        <v>2182</v>
      </c>
      <c r="C1171" s="728" t="s">
        <v>3924</v>
      </c>
      <c r="D1171" s="728" t="s">
        <v>2184</v>
      </c>
      <c r="E1171" s="728" t="s">
        <v>3925</v>
      </c>
      <c r="F1171" s="732"/>
      <c r="G1171" s="732"/>
      <c r="H1171" s="746">
        <v>0</v>
      </c>
      <c r="I1171" s="732">
        <v>1</v>
      </c>
      <c r="J1171" s="732">
        <v>477.84</v>
      </c>
      <c r="K1171" s="746">
        <v>1</v>
      </c>
      <c r="L1171" s="732">
        <v>1</v>
      </c>
      <c r="M1171" s="733">
        <v>477.84</v>
      </c>
    </row>
    <row r="1172" spans="1:13" ht="14.4" customHeight="1" x14ac:dyDescent="0.3">
      <c r="A1172" s="727" t="s">
        <v>2718</v>
      </c>
      <c r="B1172" s="728" t="s">
        <v>2205</v>
      </c>
      <c r="C1172" s="728" t="s">
        <v>2519</v>
      </c>
      <c r="D1172" s="728" t="s">
        <v>1691</v>
      </c>
      <c r="E1172" s="728" t="s">
        <v>2520</v>
      </c>
      <c r="F1172" s="732"/>
      <c r="G1172" s="732"/>
      <c r="H1172" s="746">
        <v>0</v>
      </c>
      <c r="I1172" s="732">
        <v>1</v>
      </c>
      <c r="J1172" s="732">
        <v>79.03</v>
      </c>
      <c r="K1172" s="746">
        <v>1</v>
      </c>
      <c r="L1172" s="732">
        <v>1</v>
      </c>
      <c r="M1172" s="733">
        <v>79.03</v>
      </c>
    </row>
    <row r="1173" spans="1:13" ht="14.4" customHeight="1" x14ac:dyDescent="0.3">
      <c r="A1173" s="727" t="s">
        <v>2718</v>
      </c>
      <c r="B1173" s="728" t="s">
        <v>2215</v>
      </c>
      <c r="C1173" s="728" t="s">
        <v>2743</v>
      </c>
      <c r="D1173" s="728" t="s">
        <v>692</v>
      </c>
      <c r="E1173" s="728" t="s">
        <v>2744</v>
      </c>
      <c r="F1173" s="732">
        <v>1</v>
      </c>
      <c r="G1173" s="732">
        <v>154.36000000000001</v>
      </c>
      <c r="H1173" s="746">
        <v>1</v>
      </c>
      <c r="I1173" s="732"/>
      <c r="J1173" s="732"/>
      <c r="K1173" s="746">
        <v>0</v>
      </c>
      <c r="L1173" s="732">
        <v>1</v>
      </c>
      <c r="M1173" s="733">
        <v>154.36000000000001</v>
      </c>
    </row>
    <row r="1174" spans="1:13" ht="14.4" customHeight="1" x14ac:dyDescent="0.3">
      <c r="A1174" s="727" t="s">
        <v>2718</v>
      </c>
      <c r="B1174" s="728" t="s">
        <v>2215</v>
      </c>
      <c r="C1174" s="728" t="s">
        <v>2220</v>
      </c>
      <c r="D1174" s="728" t="s">
        <v>2221</v>
      </c>
      <c r="E1174" s="728" t="s">
        <v>2222</v>
      </c>
      <c r="F1174" s="732"/>
      <c r="G1174" s="732"/>
      <c r="H1174" s="746">
        <v>0</v>
      </c>
      <c r="I1174" s="732">
        <v>3</v>
      </c>
      <c r="J1174" s="732">
        <v>448.56000000000006</v>
      </c>
      <c r="K1174" s="746">
        <v>1</v>
      </c>
      <c r="L1174" s="732">
        <v>3</v>
      </c>
      <c r="M1174" s="733">
        <v>448.56000000000006</v>
      </c>
    </row>
    <row r="1175" spans="1:13" ht="14.4" customHeight="1" x14ac:dyDescent="0.3">
      <c r="A1175" s="727" t="s">
        <v>2718</v>
      </c>
      <c r="B1175" s="728" t="s">
        <v>2229</v>
      </c>
      <c r="C1175" s="728" t="s">
        <v>2230</v>
      </c>
      <c r="D1175" s="728" t="s">
        <v>2231</v>
      </c>
      <c r="E1175" s="728" t="s">
        <v>2232</v>
      </c>
      <c r="F1175" s="732">
        <v>5</v>
      </c>
      <c r="G1175" s="732">
        <v>852.60000000000014</v>
      </c>
      <c r="H1175" s="746">
        <v>1</v>
      </c>
      <c r="I1175" s="732"/>
      <c r="J1175" s="732"/>
      <c r="K1175" s="746">
        <v>0</v>
      </c>
      <c r="L1175" s="732">
        <v>5</v>
      </c>
      <c r="M1175" s="733">
        <v>852.60000000000014</v>
      </c>
    </row>
    <row r="1176" spans="1:13" ht="14.4" customHeight="1" x14ac:dyDescent="0.3">
      <c r="A1176" s="727" t="s">
        <v>2718</v>
      </c>
      <c r="B1176" s="728" t="s">
        <v>2240</v>
      </c>
      <c r="C1176" s="728" t="s">
        <v>2241</v>
      </c>
      <c r="D1176" s="728" t="s">
        <v>2242</v>
      </c>
      <c r="E1176" s="728" t="s">
        <v>2243</v>
      </c>
      <c r="F1176" s="732"/>
      <c r="G1176" s="732"/>
      <c r="H1176" s="746">
        <v>0</v>
      </c>
      <c r="I1176" s="732">
        <v>4</v>
      </c>
      <c r="J1176" s="732">
        <v>282.16000000000003</v>
      </c>
      <c r="K1176" s="746">
        <v>1</v>
      </c>
      <c r="L1176" s="732">
        <v>4</v>
      </c>
      <c r="M1176" s="733">
        <v>282.16000000000003</v>
      </c>
    </row>
    <row r="1177" spans="1:13" ht="14.4" customHeight="1" x14ac:dyDescent="0.3">
      <c r="A1177" s="727" t="s">
        <v>2718</v>
      </c>
      <c r="B1177" s="728" t="s">
        <v>2244</v>
      </c>
      <c r="C1177" s="728" t="s">
        <v>3612</v>
      </c>
      <c r="D1177" s="728" t="s">
        <v>2898</v>
      </c>
      <c r="E1177" s="728" t="s">
        <v>2899</v>
      </c>
      <c r="F1177" s="732">
        <v>1</v>
      </c>
      <c r="G1177" s="732">
        <v>132.97999999999999</v>
      </c>
      <c r="H1177" s="746">
        <v>1</v>
      </c>
      <c r="I1177" s="732"/>
      <c r="J1177" s="732"/>
      <c r="K1177" s="746">
        <v>0</v>
      </c>
      <c r="L1177" s="732">
        <v>1</v>
      </c>
      <c r="M1177" s="733">
        <v>132.97999999999999</v>
      </c>
    </row>
    <row r="1178" spans="1:13" ht="14.4" customHeight="1" x14ac:dyDescent="0.3">
      <c r="A1178" s="727" t="s">
        <v>2718</v>
      </c>
      <c r="B1178" s="728" t="s">
        <v>2256</v>
      </c>
      <c r="C1178" s="728" t="s">
        <v>2260</v>
      </c>
      <c r="D1178" s="728" t="s">
        <v>2261</v>
      </c>
      <c r="E1178" s="728" t="s">
        <v>2262</v>
      </c>
      <c r="F1178" s="732"/>
      <c r="G1178" s="732"/>
      <c r="H1178" s="746">
        <v>0</v>
      </c>
      <c r="I1178" s="732">
        <v>11</v>
      </c>
      <c r="J1178" s="732">
        <v>28393.89</v>
      </c>
      <c r="K1178" s="746">
        <v>1</v>
      </c>
      <c r="L1178" s="732">
        <v>11</v>
      </c>
      <c r="M1178" s="733">
        <v>28393.89</v>
      </c>
    </row>
    <row r="1179" spans="1:13" ht="14.4" customHeight="1" x14ac:dyDescent="0.3">
      <c r="A1179" s="727" t="s">
        <v>2718</v>
      </c>
      <c r="B1179" s="728" t="s">
        <v>2270</v>
      </c>
      <c r="C1179" s="728" t="s">
        <v>2273</v>
      </c>
      <c r="D1179" s="728" t="s">
        <v>2272</v>
      </c>
      <c r="E1179" s="728" t="s">
        <v>2274</v>
      </c>
      <c r="F1179" s="732">
        <v>6</v>
      </c>
      <c r="G1179" s="732">
        <v>8563.380000000001</v>
      </c>
      <c r="H1179" s="746">
        <v>1</v>
      </c>
      <c r="I1179" s="732"/>
      <c r="J1179" s="732"/>
      <c r="K1179" s="746">
        <v>0</v>
      </c>
      <c r="L1179" s="732">
        <v>6</v>
      </c>
      <c r="M1179" s="733">
        <v>8563.380000000001</v>
      </c>
    </row>
    <row r="1180" spans="1:13" ht="14.4" customHeight="1" x14ac:dyDescent="0.3">
      <c r="A1180" s="727" t="s">
        <v>2718</v>
      </c>
      <c r="B1180" s="728" t="s">
        <v>2293</v>
      </c>
      <c r="C1180" s="728" t="s">
        <v>2296</v>
      </c>
      <c r="D1180" s="728" t="s">
        <v>694</v>
      </c>
      <c r="E1180" s="728" t="s">
        <v>2297</v>
      </c>
      <c r="F1180" s="732"/>
      <c r="G1180" s="732"/>
      <c r="H1180" s="746">
        <v>0</v>
      </c>
      <c r="I1180" s="732">
        <v>1</v>
      </c>
      <c r="J1180" s="732">
        <v>48.42</v>
      </c>
      <c r="K1180" s="746">
        <v>1</v>
      </c>
      <c r="L1180" s="732">
        <v>1</v>
      </c>
      <c r="M1180" s="733">
        <v>48.42</v>
      </c>
    </row>
    <row r="1181" spans="1:13" ht="14.4" customHeight="1" x14ac:dyDescent="0.3">
      <c r="A1181" s="727" t="s">
        <v>2718</v>
      </c>
      <c r="B1181" s="728" t="s">
        <v>2299</v>
      </c>
      <c r="C1181" s="728" t="s">
        <v>2300</v>
      </c>
      <c r="D1181" s="728" t="s">
        <v>1102</v>
      </c>
      <c r="E1181" s="728" t="s">
        <v>2301</v>
      </c>
      <c r="F1181" s="732">
        <v>5</v>
      </c>
      <c r="G1181" s="732">
        <v>326.39999999999998</v>
      </c>
      <c r="H1181" s="746">
        <v>1</v>
      </c>
      <c r="I1181" s="732"/>
      <c r="J1181" s="732"/>
      <c r="K1181" s="746">
        <v>0</v>
      </c>
      <c r="L1181" s="732">
        <v>5</v>
      </c>
      <c r="M1181" s="733">
        <v>326.39999999999998</v>
      </c>
    </row>
    <row r="1182" spans="1:13" ht="14.4" customHeight="1" x14ac:dyDescent="0.3">
      <c r="A1182" s="727" t="s">
        <v>2718</v>
      </c>
      <c r="B1182" s="728" t="s">
        <v>2299</v>
      </c>
      <c r="C1182" s="728" t="s">
        <v>2302</v>
      </c>
      <c r="D1182" s="728" t="s">
        <v>1100</v>
      </c>
      <c r="E1182" s="728" t="s">
        <v>2303</v>
      </c>
      <c r="F1182" s="732">
        <v>4</v>
      </c>
      <c r="G1182" s="732">
        <v>145.08000000000001</v>
      </c>
      <c r="H1182" s="746">
        <v>1</v>
      </c>
      <c r="I1182" s="732"/>
      <c r="J1182" s="732"/>
      <c r="K1182" s="746">
        <v>0</v>
      </c>
      <c r="L1182" s="732">
        <v>4</v>
      </c>
      <c r="M1182" s="733">
        <v>145.08000000000001</v>
      </c>
    </row>
    <row r="1183" spans="1:13" ht="14.4" customHeight="1" x14ac:dyDescent="0.3">
      <c r="A1183" s="727" t="s">
        <v>2718</v>
      </c>
      <c r="B1183" s="728" t="s">
        <v>2299</v>
      </c>
      <c r="C1183" s="728" t="s">
        <v>2738</v>
      </c>
      <c r="D1183" s="728" t="s">
        <v>1102</v>
      </c>
      <c r="E1183" s="728" t="s">
        <v>2739</v>
      </c>
      <c r="F1183" s="732">
        <v>2</v>
      </c>
      <c r="G1183" s="732">
        <v>243.5</v>
      </c>
      <c r="H1183" s="746">
        <v>1</v>
      </c>
      <c r="I1183" s="732"/>
      <c r="J1183" s="732"/>
      <c r="K1183" s="746">
        <v>0</v>
      </c>
      <c r="L1183" s="732">
        <v>2</v>
      </c>
      <c r="M1183" s="733">
        <v>243.5</v>
      </c>
    </row>
    <row r="1184" spans="1:13" ht="14.4" customHeight="1" x14ac:dyDescent="0.3">
      <c r="A1184" s="727" t="s">
        <v>2718</v>
      </c>
      <c r="B1184" s="728" t="s">
        <v>2325</v>
      </c>
      <c r="C1184" s="728" t="s">
        <v>2326</v>
      </c>
      <c r="D1184" s="728" t="s">
        <v>2327</v>
      </c>
      <c r="E1184" s="728" t="s">
        <v>2328</v>
      </c>
      <c r="F1184" s="732"/>
      <c r="G1184" s="732"/>
      <c r="H1184" s="746"/>
      <c r="I1184" s="732">
        <v>1</v>
      </c>
      <c r="J1184" s="732">
        <v>0</v>
      </c>
      <c r="K1184" s="746"/>
      <c r="L1184" s="732">
        <v>1</v>
      </c>
      <c r="M1184" s="733">
        <v>0</v>
      </c>
    </row>
    <row r="1185" spans="1:13" ht="14.4" customHeight="1" x14ac:dyDescent="0.3">
      <c r="A1185" s="727" t="s">
        <v>2718</v>
      </c>
      <c r="B1185" s="728" t="s">
        <v>2336</v>
      </c>
      <c r="C1185" s="728" t="s">
        <v>2968</v>
      </c>
      <c r="D1185" s="728" t="s">
        <v>2969</v>
      </c>
      <c r="E1185" s="728" t="s">
        <v>2970</v>
      </c>
      <c r="F1185" s="732">
        <v>1</v>
      </c>
      <c r="G1185" s="732">
        <v>65.930000000000007</v>
      </c>
      <c r="H1185" s="746">
        <v>1</v>
      </c>
      <c r="I1185" s="732"/>
      <c r="J1185" s="732"/>
      <c r="K1185" s="746">
        <v>0</v>
      </c>
      <c r="L1185" s="732">
        <v>1</v>
      </c>
      <c r="M1185" s="733">
        <v>65.930000000000007</v>
      </c>
    </row>
    <row r="1186" spans="1:13" ht="14.4" customHeight="1" x14ac:dyDescent="0.3">
      <c r="A1186" s="727" t="s">
        <v>2718</v>
      </c>
      <c r="B1186" s="728" t="s">
        <v>2356</v>
      </c>
      <c r="C1186" s="728" t="s">
        <v>2357</v>
      </c>
      <c r="D1186" s="728" t="s">
        <v>1325</v>
      </c>
      <c r="E1186" s="728" t="s">
        <v>2358</v>
      </c>
      <c r="F1186" s="732"/>
      <c r="G1186" s="732"/>
      <c r="H1186" s="746"/>
      <c r="I1186" s="732">
        <v>1</v>
      </c>
      <c r="J1186" s="732">
        <v>0</v>
      </c>
      <c r="K1186" s="746"/>
      <c r="L1186" s="732">
        <v>1</v>
      </c>
      <c r="M1186" s="733">
        <v>0</v>
      </c>
    </row>
    <row r="1187" spans="1:13" ht="14.4" customHeight="1" x14ac:dyDescent="0.3">
      <c r="A1187" s="727" t="s">
        <v>2718</v>
      </c>
      <c r="B1187" s="728" t="s">
        <v>2365</v>
      </c>
      <c r="C1187" s="728" t="s">
        <v>3113</v>
      </c>
      <c r="D1187" s="728" t="s">
        <v>761</v>
      </c>
      <c r="E1187" s="728" t="s">
        <v>2189</v>
      </c>
      <c r="F1187" s="732"/>
      <c r="G1187" s="732"/>
      <c r="H1187" s="746">
        <v>0</v>
      </c>
      <c r="I1187" s="732">
        <v>1</v>
      </c>
      <c r="J1187" s="732">
        <v>85.16</v>
      </c>
      <c r="K1187" s="746">
        <v>1</v>
      </c>
      <c r="L1187" s="732">
        <v>1</v>
      </c>
      <c r="M1187" s="733">
        <v>85.16</v>
      </c>
    </row>
    <row r="1188" spans="1:13" ht="14.4" customHeight="1" x14ac:dyDescent="0.3">
      <c r="A1188" s="727" t="s">
        <v>2718</v>
      </c>
      <c r="B1188" s="728" t="s">
        <v>2365</v>
      </c>
      <c r="C1188" s="728" t="s">
        <v>2366</v>
      </c>
      <c r="D1188" s="728" t="s">
        <v>759</v>
      </c>
      <c r="E1188" s="728" t="s">
        <v>2187</v>
      </c>
      <c r="F1188" s="732"/>
      <c r="G1188" s="732"/>
      <c r="H1188" s="746">
        <v>0</v>
      </c>
      <c r="I1188" s="732">
        <v>3</v>
      </c>
      <c r="J1188" s="732">
        <v>127.71000000000001</v>
      </c>
      <c r="K1188" s="746">
        <v>1</v>
      </c>
      <c r="L1188" s="732">
        <v>3</v>
      </c>
      <c r="M1188" s="733">
        <v>127.71000000000001</v>
      </c>
    </row>
    <row r="1189" spans="1:13" ht="14.4" customHeight="1" x14ac:dyDescent="0.3">
      <c r="A1189" s="727" t="s">
        <v>2718</v>
      </c>
      <c r="B1189" s="728" t="s">
        <v>5140</v>
      </c>
      <c r="C1189" s="728" t="s">
        <v>4833</v>
      </c>
      <c r="D1189" s="728" t="s">
        <v>4834</v>
      </c>
      <c r="E1189" s="728" t="s">
        <v>5141</v>
      </c>
      <c r="F1189" s="732">
        <v>1</v>
      </c>
      <c r="G1189" s="732">
        <v>97.41</v>
      </c>
      <c r="H1189" s="746">
        <v>1</v>
      </c>
      <c r="I1189" s="732"/>
      <c r="J1189" s="732"/>
      <c r="K1189" s="746">
        <v>0</v>
      </c>
      <c r="L1189" s="732">
        <v>1</v>
      </c>
      <c r="M1189" s="733">
        <v>97.41</v>
      </c>
    </row>
    <row r="1190" spans="1:13" ht="14.4" customHeight="1" x14ac:dyDescent="0.3">
      <c r="A1190" s="727" t="s">
        <v>2718</v>
      </c>
      <c r="B1190" s="728" t="s">
        <v>2402</v>
      </c>
      <c r="C1190" s="728" t="s">
        <v>2405</v>
      </c>
      <c r="D1190" s="728" t="s">
        <v>1315</v>
      </c>
      <c r="E1190" s="728" t="s">
        <v>2187</v>
      </c>
      <c r="F1190" s="732"/>
      <c r="G1190" s="732"/>
      <c r="H1190" s="746">
        <v>0</v>
      </c>
      <c r="I1190" s="732">
        <v>2</v>
      </c>
      <c r="J1190" s="732">
        <v>138.32</v>
      </c>
      <c r="K1190" s="746">
        <v>1</v>
      </c>
      <c r="L1190" s="732">
        <v>2</v>
      </c>
      <c r="M1190" s="733">
        <v>138.32</v>
      </c>
    </row>
    <row r="1191" spans="1:13" ht="14.4" customHeight="1" x14ac:dyDescent="0.3">
      <c r="A1191" s="727" t="s">
        <v>2718</v>
      </c>
      <c r="B1191" s="728" t="s">
        <v>5127</v>
      </c>
      <c r="C1191" s="728" t="s">
        <v>4190</v>
      </c>
      <c r="D1191" s="728" t="s">
        <v>2835</v>
      </c>
      <c r="E1191" s="728" t="s">
        <v>4191</v>
      </c>
      <c r="F1191" s="732"/>
      <c r="G1191" s="732"/>
      <c r="H1191" s="746">
        <v>0</v>
      </c>
      <c r="I1191" s="732">
        <v>1</v>
      </c>
      <c r="J1191" s="732">
        <v>207.45</v>
      </c>
      <c r="K1191" s="746">
        <v>1</v>
      </c>
      <c r="L1191" s="732">
        <v>1</v>
      </c>
      <c r="M1191" s="733">
        <v>207.45</v>
      </c>
    </row>
    <row r="1192" spans="1:13" ht="14.4" customHeight="1" x14ac:dyDescent="0.3">
      <c r="A1192" s="727" t="s">
        <v>2718</v>
      </c>
      <c r="B1192" s="728" t="s">
        <v>2412</v>
      </c>
      <c r="C1192" s="728" t="s">
        <v>4841</v>
      </c>
      <c r="D1192" s="728" t="s">
        <v>1368</v>
      </c>
      <c r="E1192" s="728" t="s">
        <v>1345</v>
      </c>
      <c r="F1192" s="732"/>
      <c r="G1192" s="732"/>
      <c r="H1192" s="746">
        <v>0</v>
      </c>
      <c r="I1192" s="732">
        <v>1</v>
      </c>
      <c r="J1192" s="732">
        <v>32.6</v>
      </c>
      <c r="K1192" s="746">
        <v>1</v>
      </c>
      <c r="L1192" s="732">
        <v>1</v>
      </c>
      <c r="M1192" s="733">
        <v>32.6</v>
      </c>
    </row>
    <row r="1193" spans="1:13" ht="14.4" customHeight="1" x14ac:dyDescent="0.3">
      <c r="A1193" s="727" t="s">
        <v>2718</v>
      </c>
      <c r="B1193" s="728" t="s">
        <v>2412</v>
      </c>
      <c r="C1193" s="728" t="s">
        <v>2419</v>
      </c>
      <c r="D1193" s="728" t="s">
        <v>1356</v>
      </c>
      <c r="E1193" s="728" t="s">
        <v>1351</v>
      </c>
      <c r="F1193" s="732"/>
      <c r="G1193" s="732"/>
      <c r="H1193" s="746">
        <v>0</v>
      </c>
      <c r="I1193" s="732">
        <v>1</v>
      </c>
      <c r="J1193" s="732">
        <v>129.51</v>
      </c>
      <c r="K1193" s="746">
        <v>1</v>
      </c>
      <c r="L1193" s="732">
        <v>1</v>
      </c>
      <c r="M1193" s="733">
        <v>129.51</v>
      </c>
    </row>
    <row r="1194" spans="1:13" ht="14.4" customHeight="1" x14ac:dyDescent="0.3">
      <c r="A1194" s="727" t="s">
        <v>2718</v>
      </c>
      <c r="B1194" s="728" t="s">
        <v>2412</v>
      </c>
      <c r="C1194" s="728" t="s">
        <v>2616</v>
      </c>
      <c r="D1194" s="728" t="s">
        <v>1916</v>
      </c>
      <c r="E1194" s="728" t="s">
        <v>1351</v>
      </c>
      <c r="F1194" s="732"/>
      <c r="G1194" s="732"/>
      <c r="H1194" s="746">
        <v>0</v>
      </c>
      <c r="I1194" s="732">
        <v>11</v>
      </c>
      <c r="J1194" s="732">
        <v>1400.74</v>
      </c>
      <c r="K1194" s="746">
        <v>1</v>
      </c>
      <c r="L1194" s="732">
        <v>11</v>
      </c>
      <c r="M1194" s="733">
        <v>1400.74</v>
      </c>
    </row>
    <row r="1195" spans="1:13" ht="14.4" customHeight="1" x14ac:dyDescent="0.3">
      <c r="A1195" s="727" t="s">
        <v>2718</v>
      </c>
      <c r="B1195" s="728" t="s">
        <v>2412</v>
      </c>
      <c r="C1195" s="728" t="s">
        <v>2615</v>
      </c>
      <c r="D1195" s="728" t="s">
        <v>1917</v>
      </c>
      <c r="E1195" s="728" t="s">
        <v>1351</v>
      </c>
      <c r="F1195" s="732"/>
      <c r="G1195" s="732"/>
      <c r="H1195" s="746">
        <v>0</v>
      </c>
      <c r="I1195" s="732">
        <v>12</v>
      </c>
      <c r="J1195" s="732">
        <v>1528.08</v>
      </c>
      <c r="K1195" s="746">
        <v>1</v>
      </c>
      <c r="L1195" s="732">
        <v>12</v>
      </c>
      <c r="M1195" s="733">
        <v>1528.08</v>
      </c>
    </row>
    <row r="1196" spans="1:13" ht="14.4" customHeight="1" x14ac:dyDescent="0.3">
      <c r="A1196" s="727" t="s">
        <v>2718</v>
      </c>
      <c r="B1196" s="728" t="s">
        <v>2412</v>
      </c>
      <c r="C1196" s="728" t="s">
        <v>2428</v>
      </c>
      <c r="D1196" s="728" t="s">
        <v>1352</v>
      </c>
      <c r="E1196" s="728" t="s">
        <v>1351</v>
      </c>
      <c r="F1196" s="732"/>
      <c r="G1196" s="732"/>
      <c r="H1196" s="746">
        <v>0</v>
      </c>
      <c r="I1196" s="732">
        <v>37</v>
      </c>
      <c r="J1196" s="732">
        <v>6529.3899999999994</v>
      </c>
      <c r="K1196" s="746">
        <v>1</v>
      </c>
      <c r="L1196" s="732">
        <v>37</v>
      </c>
      <c r="M1196" s="733">
        <v>6529.3899999999994</v>
      </c>
    </row>
    <row r="1197" spans="1:13" ht="14.4" customHeight="1" x14ac:dyDescent="0.3">
      <c r="A1197" s="727" t="s">
        <v>2718</v>
      </c>
      <c r="B1197" s="728" t="s">
        <v>2412</v>
      </c>
      <c r="C1197" s="728" t="s">
        <v>2427</v>
      </c>
      <c r="D1197" s="728" t="s">
        <v>1350</v>
      </c>
      <c r="E1197" s="728" t="s">
        <v>1351</v>
      </c>
      <c r="F1197" s="732"/>
      <c r="G1197" s="732"/>
      <c r="H1197" s="746">
        <v>0</v>
      </c>
      <c r="I1197" s="732">
        <v>31</v>
      </c>
      <c r="J1197" s="732">
        <v>5470.57</v>
      </c>
      <c r="K1197" s="746">
        <v>1</v>
      </c>
      <c r="L1197" s="732">
        <v>31</v>
      </c>
      <c r="M1197" s="733">
        <v>5470.57</v>
      </c>
    </row>
    <row r="1198" spans="1:13" ht="14.4" customHeight="1" x14ac:dyDescent="0.3">
      <c r="A1198" s="727" t="s">
        <v>2718</v>
      </c>
      <c r="B1198" s="728" t="s">
        <v>2412</v>
      </c>
      <c r="C1198" s="728" t="s">
        <v>3555</v>
      </c>
      <c r="D1198" s="728" t="s">
        <v>3556</v>
      </c>
      <c r="E1198" s="728" t="s">
        <v>3554</v>
      </c>
      <c r="F1198" s="732"/>
      <c r="G1198" s="732"/>
      <c r="H1198" s="746">
        <v>0</v>
      </c>
      <c r="I1198" s="732">
        <v>28</v>
      </c>
      <c r="J1198" s="732">
        <v>5439.28</v>
      </c>
      <c r="K1198" s="746">
        <v>1</v>
      </c>
      <c r="L1198" s="732">
        <v>28</v>
      </c>
      <c r="M1198" s="733">
        <v>5439.28</v>
      </c>
    </row>
    <row r="1199" spans="1:13" ht="14.4" customHeight="1" x14ac:dyDescent="0.3">
      <c r="A1199" s="727" t="s">
        <v>2718</v>
      </c>
      <c r="B1199" s="728" t="s">
        <v>2412</v>
      </c>
      <c r="C1199" s="728" t="s">
        <v>2618</v>
      </c>
      <c r="D1199" s="728" t="s">
        <v>1915</v>
      </c>
      <c r="E1199" s="728" t="s">
        <v>1351</v>
      </c>
      <c r="F1199" s="732"/>
      <c r="G1199" s="732"/>
      <c r="H1199" s="746">
        <v>0</v>
      </c>
      <c r="I1199" s="732">
        <v>6</v>
      </c>
      <c r="J1199" s="732">
        <v>777.06</v>
      </c>
      <c r="K1199" s="746">
        <v>1</v>
      </c>
      <c r="L1199" s="732">
        <v>6</v>
      </c>
      <c r="M1199" s="733">
        <v>777.06</v>
      </c>
    </row>
    <row r="1200" spans="1:13" ht="14.4" customHeight="1" x14ac:dyDescent="0.3">
      <c r="A1200" s="727" t="s">
        <v>2718</v>
      </c>
      <c r="B1200" s="728" t="s">
        <v>2412</v>
      </c>
      <c r="C1200" s="728" t="s">
        <v>2437</v>
      </c>
      <c r="D1200" s="728" t="s">
        <v>2438</v>
      </c>
      <c r="E1200" s="728" t="s">
        <v>1351</v>
      </c>
      <c r="F1200" s="732"/>
      <c r="G1200" s="732"/>
      <c r="H1200" s="746">
        <v>0</v>
      </c>
      <c r="I1200" s="732">
        <v>1</v>
      </c>
      <c r="J1200" s="732">
        <v>127.34</v>
      </c>
      <c r="K1200" s="746">
        <v>1</v>
      </c>
      <c r="L1200" s="732">
        <v>1</v>
      </c>
      <c r="M1200" s="733">
        <v>127.34</v>
      </c>
    </row>
    <row r="1201" spans="1:13" ht="14.4" customHeight="1" x14ac:dyDescent="0.3">
      <c r="A1201" s="727" t="s">
        <v>2718</v>
      </c>
      <c r="B1201" s="728" t="s">
        <v>2412</v>
      </c>
      <c r="C1201" s="728" t="s">
        <v>2426</v>
      </c>
      <c r="D1201" s="728" t="s">
        <v>1353</v>
      </c>
      <c r="E1201" s="728" t="s">
        <v>1351</v>
      </c>
      <c r="F1201" s="732"/>
      <c r="G1201" s="732"/>
      <c r="H1201" s="746">
        <v>0</v>
      </c>
      <c r="I1201" s="732">
        <v>32</v>
      </c>
      <c r="J1201" s="732">
        <v>5647.04</v>
      </c>
      <c r="K1201" s="746">
        <v>1</v>
      </c>
      <c r="L1201" s="732">
        <v>32</v>
      </c>
      <c r="M1201" s="733">
        <v>5647.04</v>
      </c>
    </row>
    <row r="1202" spans="1:13" ht="14.4" customHeight="1" x14ac:dyDescent="0.3">
      <c r="A1202" s="727" t="s">
        <v>2718</v>
      </c>
      <c r="B1202" s="728" t="s">
        <v>2412</v>
      </c>
      <c r="C1202" s="728" t="s">
        <v>2431</v>
      </c>
      <c r="D1202" s="728" t="s">
        <v>1365</v>
      </c>
      <c r="E1202" s="728" t="s">
        <v>1348</v>
      </c>
      <c r="F1202" s="732"/>
      <c r="G1202" s="732"/>
      <c r="H1202" s="746">
        <v>0</v>
      </c>
      <c r="I1202" s="732">
        <v>1</v>
      </c>
      <c r="J1202" s="732">
        <v>131.93</v>
      </c>
      <c r="K1202" s="746">
        <v>1</v>
      </c>
      <c r="L1202" s="732">
        <v>1</v>
      </c>
      <c r="M1202" s="733">
        <v>131.93</v>
      </c>
    </row>
    <row r="1203" spans="1:13" ht="14.4" customHeight="1" x14ac:dyDescent="0.3">
      <c r="A1203" s="727" t="s">
        <v>2719</v>
      </c>
      <c r="B1203" s="728" t="s">
        <v>2101</v>
      </c>
      <c r="C1203" s="728" t="s">
        <v>2841</v>
      </c>
      <c r="D1203" s="728" t="s">
        <v>2105</v>
      </c>
      <c r="E1203" s="728" t="s">
        <v>2842</v>
      </c>
      <c r="F1203" s="732"/>
      <c r="G1203" s="732"/>
      <c r="H1203" s="746">
        <v>0</v>
      </c>
      <c r="I1203" s="732">
        <v>1</v>
      </c>
      <c r="J1203" s="732">
        <v>102.93</v>
      </c>
      <c r="K1203" s="746">
        <v>1</v>
      </c>
      <c r="L1203" s="732">
        <v>1</v>
      </c>
      <c r="M1203" s="733">
        <v>102.93</v>
      </c>
    </row>
    <row r="1204" spans="1:13" ht="14.4" customHeight="1" x14ac:dyDescent="0.3">
      <c r="A1204" s="727" t="s">
        <v>2719</v>
      </c>
      <c r="B1204" s="728" t="s">
        <v>2101</v>
      </c>
      <c r="C1204" s="728" t="s">
        <v>2772</v>
      </c>
      <c r="D1204" s="728" t="s">
        <v>2105</v>
      </c>
      <c r="E1204" s="728" t="s">
        <v>2106</v>
      </c>
      <c r="F1204" s="732"/>
      <c r="G1204" s="732"/>
      <c r="H1204" s="746">
        <v>0</v>
      </c>
      <c r="I1204" s="732">
        <v>2</v>
      </c>
      <c r="J1204" s="732">
        <v>64.5</v>
      </c>
      <c r="K1204" s="746">
        <v>1</v>
      </c>
      <c r="L1204" s="732">
        <v>2</v>
      </c>
      <c r="M1204" s="733">
        <v>64.5</v>
      </c>
    </row>
    <row r="1205" spans="1:13" ht="14.4" customHeight="1" x14ac:dyDescent="0.3">
      <c r="A1205" s="727" t="s">
        <v>2719</v>
      </c>
      <c r="B1205" s="728" t="s">
        <v>2129</v>
      </c>
      <c r="C1205" s="728" t="s">
        <v>3410</v>
      </c>
      <c r="D1205" s="728" t="s">
        <v>2131</v>
      </c>
      <c r="E1205" s="728" t="s">
        <v>3411</v>
      </c>
      <c r="F1205" s="732"/>
      <c r="G1205" s="732"/>
      <c r="H1205" s="746">
        <v>0</v>
      </c>
      <c r="I1205" s="732">
        <v>1</v>
      </c>
      <c r="J1205" s="732">
        <v>184.74</v>
      </c>
      <c r="K1205" s="746">
        <v>1</v>
      </c>
      <c r="L1205" s="732">
        <v>1</v>
      </c>
      <c r="M1205" s="733">
        <v>184.74</v>
      </c>
    </row>
    <row r="1206" spans="1:13" ht="14.4" customHeight="1" x14ac:dyDescent="0.3">
      <c r="A1206" s="727" t="s">
        <v>2719</v>
      </c>
      <c r="B1206" s="728" t="s">
        <v>2133</v>
      </c>
      <c r="C1206" s="728" t="s">
        <v>2766</v>
      </c>
      <c r="D1206" s="728" t="s">
        <v>895</v>
      </c>
      <c r="E1206" s="728" t="s">
        <v>2141</v>
      </c>
      <c r="F1206" s="732"/>
      <c r="G1206" s="732"/>
      <c r="H1206" s="746">
        <v>0</v>
      </c>
      <c r="I1206" s="732">
        <v>1</v>
      </c>
      <c r="J1206" s="732">
        <v>1154.68</v>
      </c>
      <c r="K1206" s="746">
        <v>1</v>
      </c>
      <c r="L1206" s="732">
        <v>1</v>
      </c>
      <c r="M1206" s="733">
        <v>1154.68</v>
      </c>
    </row>
    <row r="1207" spans="1:13" ht="14.4" customHeight="1" x14ac:dyDescent="0.3">
      <c r="A1207" s="727" t="s">
        <v>2719</v>
      </c>
      <c r="B1207" s="728" t="s">
        <v>2161</v>
      </c>
      <c r="C1207" s="728" t="s">
        <v>2162</v>
      </c>
      <c r="D1207" s="728" t="s">
        <v>1167</v>
      </c>
      <c r="E1207" s="728" t="s">
        <v>2163</v>
      </c>
      <c r="F1207" s="732"/>
      <c r="G1207" s="732"/>
      <c r="H1207" s="746">
        <v>0</v>
      </c>
      <c r="I1207" s="732">
        <v>1</v>
      </c>
      <c r="J1207" s="732">
        <v>48.27</v>
      </c>
      <c r="K1207" s="746">
        <v>1</v>
      </c>
      <c r="L1207" s="732">
        <v>1</v>
      </c>
      <c r="M1207" s="733">
        <v>48.27</v>
      </c>
    </row>
    <row r="1208" spans="1:13" ht="14.4" customHeight="1" x14ac:dyDescent="0.3">
      <c r="A1208" s="727" t="s">
        <v>2719</v>
      </c>
      <c r="B1208" s="728" t="s">
        <v>2166</v>
      </c>
      <c r="C1208" s="728" t="s">
        <v>4861</v>
      </c>
      <c r="D1208" s="728" t="s">
        <v>2168</v>
      </c>
      <c r="E1208" s="728" t="s">
        <v>2790</v>
      </c>
      <c r="F1208" s="732"/>
      <c r="G1208" s="732"/>
      <c r="H1208" s="746">
        <v>0</v>
      </c>
      <c r="I1208" s="732">
        <v>3</v>
      </c>
      <c r="J1208" s="732">
        <v>144.81</v>
      </c>
      <c r="K1208" s="746">
        <v>1</v>
      </c>
      <c r="L1208" s="732">
        <v>3</v>
      </c>
      <c r="M1208" s="733">
        <v>144.81</v>
      </c>
    </row>
    <row r="1209" spans="1:13" ht="14.4" customHeight="1" x14ac:dyDescent="0.3">
      <c r="A1209" s="727" t="s">
        <v>2719</v>
      </c>
      <c r="B1209" s="728" t="s">
        <v>2215</v>
      </c>
      <c r="C1209" s="728" t="s">
        <v>2218</v>
      </c>
      <c r="D1209" s="728" t="s">
        <v>662</v>
      </c>
      <c r="E1209" s="728" t="s">
        <v>2219</v>
      </c>
      <c r="F1209" s="732"/>
      <c r="G1209" s="732"/>
      <c r="H1209" s="746">
        <v>0</v>
      </c>
      <c r="I1209" s="732">
        <v>1</v>
      </c>
      <c r="J1209" s="732">
        <v>154.36000000000001</v>
      </c>
      <c r="K1209" s="746">
        <v>1</v>
      </c>
      <c r="L1209" s="732">
        <v>1</v>
      </c>
      <c r="M1209" s="733">
        <v>154.36000000000001</v>
      </c>
    </row>
    <row r="1210" spans="1:13" ht="14.4" customHeight="1" x14ac:dyDescent="0.3">
      <c r="A1210" s="727" t="s">
        <v>2719</v>
      </c>
      <c r="B1210" s="728" t="s">
        <v>2229</v>
      </c>
      <c r="C1210" s="728" t="s">
        <v>2795</v>
      </c>
      <c r="D1210" s="728" t="s">
        <v>2231</v>
      </c>
      <c r="E1210" s="728" t="s">
        <v>2232</v>
      </c>
      <c r="F1210" s="732">
        <v>1</v>
      </c>
      <c r="G1210" s="732">
        <v>0</v>
      </c>
      <c r="H1210" s="746"/>
      <c r="I1210" s="732"/>
      <c r="J1210" s="732"/>
      <c r="K1210" s="746"/>
      <c r="L1210" s="732">
        <v>1</v>
      </c>
      <c r="M1210" s="733">
        <v>0</v>
      </c>
    </row>
    <row r="1211" spans="1:13" ht="14.4" customHeight="1" x14ac:dyDescent="0.3">
      <c r="A1211" s="727" t="s">
        <v>2719</v>
      </c>
      <c r="B1211" s="728" t="s">
        <v>2256</v>
      </c>
      <c r="C1211" s="728" t="s">
        <v>2996</v>
      </c>
      <c r="D1211" s="728" t="s">
        <v>2997</v>
      </c>
      <c r="E1211" s="728" t="s">
        <v>2967</v>
      </c>
      <c r="F1211" s="732">
        <v>1</v>
      </c>
      <c r="G1211" s="732">
        <v>846.47</v>
      </c>
      <c r="H1211" s="746">
        <v>1</v>
      </c>
      <c r="I1211" s="732"/>
      <c r="J1211" s="732"/>
      <c r="K1211" s="746">
        <v>0</v>
      </c>
      <c r="L1211" s="732">
        <v>1</v>
      </c>
      <c r="M1211" s="733">
        <v>846.47</v>
      </c>
    </row>
    <row r="1212" spans="1:13" ht="14.4" customHeight="1" x14ac:dyDescent="0.3">
      <c r="A1212" s="727" t="s">
        <v>2719</v>
      </c>
      <c r="B1212" s="728" t="s">
        <v>2256</v>
      </c>
      <c r="C1212" s="728" t="s">
        <v>2260</v>
      </c>
      <c r="D1212" s="728" t="s">
        <v>2261</v>
      </c>
      <c r="E1212" s="728" t="s">
        <v>2262</v>
      </c>
      <c r="F1212" s="732"/>
      <c r="G1212" s="732"/>
      <c r="H1212" s="746">
        <v>0</v>
      </c>
      <c r="I1212" s="732">
        <v>4</v>
      </c>
      <c r="J1212" s="732">
        <v>10541.9</v>
      </c>
      <c r="K1212" s="746">
        <v>1</v>
      </c>
      <c r="L1212" s="732">
        <v>4</v>
      </c>
      <c r="M1212" s="733">
        <v>10541.9</v>
      </c>
    </row>
    <row r="1213" spans="1:13" ht="14.4" customHeight="1" x14ac:dyDescent="0.3">
      <c r="A1213" s="727" t="s">
        <v>2719</v>
      </c>
      <c r="B1213" s="728" t="s">
        <v>2270</v>
      </c>
      <c r="C1213" s="728" t="s">
        <v>2273</v>
      </c>
      <c r="D1213" s="728" t="s">
        <v>2272</v>
      </c>
      <c r="E1213" s="728" t="s">
        <v>2274</v>
      </c>
      <c r="F1213" s="732">
        <v>3</v>
      </c>
      <c r="G1213" s="732">
        <v>4281.6900000000005</v>
      </c>
      <c r="H1213" s="746">
        <v>0.75000000000000011</v>
      </c>
      <c r="I1213" s="732">
        <v>1</v>
      </c>
      <c r="J1213" s="732">
        <v>1427.23</v>
      </c>
      <c r="K1213" s="746">
        <v>0.25</v>
      </c>
      <c r="L1213" s="732">
        <v>4</v>
      </c>
      <c r="M1213" s="733">
        <v>5708.92</v>
      </c>
    </row>
    <row r="1214" spans="1:13" ht="14.4" customHeight="1" x14ac:dyDescent="0.3">
      <c r="A1214" s="727" t="s">
        <v>2719</v>
      </c>
      <c r="B1214" s="728" t="s">
        <v>2270</v>
      </c>
      <c r="C1214" s="728" t="s">
        <v>2271</v>
      </c>
      <c r="D1214" s="728" t="s">
        <v>2272</v>
      </c>
      <c r="E1214" s="728" t="s">
        <v>2232</v>
      </c>
      <c r="F1214" s="732"/>
      <c r="G1214" s="732"/>
      <c r="H1214" s="746">
        <v>0</v>
      </c>
      <c r="I1214" s="732">
        <v>3</v>
      </c>
      <c r="J1214" s="732">
        <v>1019.4000000000001</v>
      </c>
      <c r="K1214" s="746">
        <v>1</v>
      </c>
      <c r="L1214" s="732">
        <v>3</v>
      </c>
      <c r="M1214" s="733">
        <v>1019.4000000000001</v>
      </c>
    </row>
    <row r="1215" spans="1:13" ht="14.4" customHeight="1" x14ac:dyDescent="0.3">
      <c r="A1215" s="727" t="s">
        <v>2719</v>
      </c>
      <c r="B1215" s="728" t="s">
        <v>2299</v>
      </c>
      <c r="C1215" s="728" t="s">
        <v>3436</v>
      </c>
      <c r="D1215" s="728" t="s">
        <v>3435</v>
      </c>
      <c r="E1215" s="728" t="s">
        <v>2761</v>
      </c>
      <c r="F1215" s="732">
        <v>2</v>
      </c>
      <c r="G1215" s="732">
        <v>145.1</v>
      </c>
      <c r="H1215" s="746">
        <v>1</v>
      </c>
      <c r="I1215" s="732"/>
      <c r="J1215" s="732"/>
      <c r="K1215" s="746">
        <v>0</v>
      </c>
      <c r="L1215" s="732">
        <v>2</v>
      </c>
      <c r="M1215" s="733">
        <v>145.1</v>
      </c>
    </row>
    <row r="1216" spans="1:13" ht="14.4" customHeight="1" x14ac:dyDescent="0.3">
      <c r="A1216" s="727" t="s">
        <v>2719</v>
      </c>
      <c r="B1216" s="728" t="s">
        <v>2299</v>
      </c>
      <c r="C1216" s="728" t="s">
        <v>3259</v>
      </c>
      <c r="D1216" s="728" t="s">
        <v>1100</v>
      </c>
      <c r="E1216" s="728" t="s">
        <v>2303</v>
      </c>
      <c r="F1216" s="732">
        <v>8</v>
      </c>
      <c r="G1216" s="732">
        <v>290.16000000000003</v>
      </c>
      <c r="H1216" s="746">
        <v>1</v>
      </c>
      <c r="I1216" s="732"/>
      <c r="J1216" s="732"/>
      <c r="K1216" s="746">
        <v>0</v>
      </c>
      <c r="L1216" s="732">
        <v>8</v>
      </c>
      <c r="M1216" s="733">
        <v>290.16000000000003</v>
      </c>
    </row>
    <row r="1217" spans="1:13" ht="14.4" customHeight="1" x14ac:dyDescent="0.3">
      <c r="A1217" s="727" t="s">
        <v>2719</v>
      </c>
      <c r="B1217" s="728" t="s">
        <v>2299</v>
      </c>
      <c r="C1217" s="728" t="s">
        <v>2738</v>
      </c>
      <c r="D1217" s="728" t="s">
        <v>1102</v>
      </c>
      <c r="E1217" s="728" t="s">
        <v>2739</v>
      </c>
      <c r="F1217" s="732">
        <v>1</v>
      </c>
      <c r="G1217" s="732">
        <v>121.75</v>
      </c>
      <c r="H1217" s="746">
        <v>1</v>
      </c>
      <c r="I1217" s="732"/>
      <c r="J1217" s="732"/>
      <c r="K1217" s="746">
        <v>0</v>
      </c>
      <c r="L1217" s="732">
        <v>1</v>
      </c>
      <c r="M1217" s="733">
        <v>121.75</v>
      </c>
    </row>
    <row r="1218" spans="1:13" ht="14.4" customHeight="1" x14ac:dyDescent="0.3">
      <c r="A1218" s="727" t="s">
        <v>2719</v>
      </c>
      <c r="B1218" s="728" t="s">
        <v>2299</v>
      </c>
      <c r="C1218" s="728" t="s">
        <v>2740</v>
      </c>
      <c r="D1218" s="728" t="s">
        <v>2741</v>
      </c>
      <c r="E1218" s="728" t="s">
        <v>2301</v>
      </c>
      <c r="F1218" s="732"/>
      <c r="G1218" s="732"/>
      <c r="H1218" s="746">
        <v>0</v>
      </c>
      <c r="I1218" s="732">
        <v>3</v>
      </c>
      <c r="J1218" s="732">
        <v>121.74</v>
      </c>
      <c r="K1218" s="746">
        <v>1</v>
      </c>
      <c r="L1218" s="732">
        <v>3</v>
      </c>
      <c r="M1218" s="733">
        <v>121.74</v>
      </c>
    </row>
    <row r="1219" spans="1:13" ht="14.4" customHeight="1" x14ac:dyDescent="0.3">
      <c r="A1219" s="727" t="s">
        <v>2719</v>
      </c>
      <c r="B1219" s="728" t="s">
        <v>2349</v>
      </c>
      <c r="C1219" s="728" t="s">
        <v>2542</v>
      </c>
      <c r="D1219" s="728" t="s">
        <v>2543</v>
      </c>
      <c r="E1219" s="728" t="s">
        <v>2351</v>
      </c>
      <c r="F1219" s="732"/>
      <c r="G1219" s="732"/>
      <c r="H1219" s="746">
        <v>0</v>
      </c>
      <c r="I1219" s="732">
        <v>1</v>
      </c>
      <c r="J1219" s="732">
        <v>4.7</v>
      </c>
      <c r="K1219" s="746">
        <v>1</v>
      </c>
      <c r="L1219" s="732">
        <v>1</v>
      </c>
      <c r="M1219" s="733">
        <v>4.7</v>
      </c>
    </row>
    <row r="1220" spans="1:13" ht="14.4" customHeight="1" x14ac:dyDescent="0.3">
      <c r="A1220" s="727" t="s">
        <v>2719</v>
      </c>
      <c r="B1220" s="728" t="s">
        <v>2365</v>
      </c>
      <c r="C1220" s="728" t="s">
        <v>2366</v>
      </c>
      <c r="D1220" s="728" t="s">
        <v>759</v>
      </c>
      <c r="E1220" s="728" t="s">
        <v>2187</v>
      </c>
      <c r="F1220" s="732"/>
      <c r="G1220" s="732"/>
      <c r="H1220" s="746">
        <v>0</v>
      </c>
      <c r="I1220" s="732">
        <v>8</v>
      </c>
      <c r="J1220" s="732">
        <v>340.56</v>
      </c>
      <c r="K1220" s="746">
        <v>1</v>
      </c>
      <c r="L1220" s="732">
        <v>8</v>
      </c>
      <c r="M1220" s="733">
        <v>340.56</v>
      </c>
    </row>
    <row r="1221" spans="1:13" ht="14.4" customHeight="1" x14ac:dyDescent="0.3">
      <c r="A1221" s="727" t="s">
        <v>2719</v>
      </c>
      <c r="B1221" s="728" t="s">
        <v>2402</v>
      </c>
      <c r="C1221" s="728" t="s">
        <v>2405</v>
      </c>
      <c r="D1221" s="728" t="s">
        <v>1315</v>
      </c>
      <c r="E1221" s="728" t="s">
        <v>2187</v>
      </c>
      <c r="F1221" s="732"/>
      <c r="G1221" s="732"/>
      <c r="H1221" s="746">
        <v>0</v>
      </c>
      <c r="I1221" s="732">
        <v>2</v>
      </c>
      <c r="J1221" s="732">
        <v>138.32</v>
      </c>
      <c r="K1221" s="746">
        <v>1</v>
      </c>
      <c r="L1221" s="732">
        <v>2</v>
      </c>
      <c r="M1221" s="733">
        <v>138.32</v>
      </c>
    </row>
    <row r="1222" spans="1:13" ht="14.4" customHeight="1" x14ac:dyDescent="0.3">
      <c r="A1222" s="727" t="s">
        <v>2719</v>
      </c>
      <c r="B1222" s="728" t="s">
        <v>2412</v>
      </c>
      <c r="C1222" s="728" t="s">
        <v>2419</v>
      </c>
      <c r="D1222" s="728" t="s">
        <v>1356</v>
      </c>
      <c r="E1222" s="728" t="s">
        <v>1351</v>
      </c>
      <c r="F1222" s="732"/>
      <c r="G1222" s="732"/>
      <c r="H1222" s="746">
        <v>0</v>
      </c>
      <c r="I1222" s="732">
        <v>2</v>
      </c>
      <c r="J1222" s="732">
        <v>259.02</v>
      </c>
      <c r="K1222" s="746">
        <v>1</v>
      </c>
      <c r="L1222" s="732">
        <v>2</v>
      </c>
      <c r="M1222" s="733">
        <v>259.02</v>
      </c>
    </row>
    <row r="1223" spans="1:13" ht="14.4" customHeight="1" x14ac:dyDescent="0.3">
      <c r="A1223" s="727" t="s">
        <v>2719</v>
      </c>
      <c r="B1223" s="728" t="s">
        <v>2412</v>
      </c>
      <c r="C1223" s="728" t="s">
        <v>2418</v>
      </c>
      <c r="D1223" s="728" t="s">
        <v>1355</v>
      </c>
      <c r="E1223" s="728" t="s">
        <v>1351</v>
      </c>
      <c r="F1223" s="732"/>
      <c r="G1223" s="732"/>
      <c r="H1223" s="746">
        <v>0</v>
      </c>
      <c r="I1223" s="732">
        <v>3</v>
      </c>
      <c r="J1223" s="732">
        <v>388.53</v>
      </c>
      <c r="K1223" s="746">
        <v>1</v>
      </c>
      <c r="L1223" s="732">
        <v>3</v>
      </c>
      <c r="M1223" s="733">
        <v>388.53</v>
      </c>
    </row>
    <row r="1224" spans="1:13" ht="14.4" customHeight="1" x14ac:dyDescent="0.3">
      <c r="A1224" s="727" t="s">
        <v>2719</v>
      </c>
      <c r="B1224" s="728" t="s">
        <v>2412</v>
      </c>
      <c r="C1224" s="728" t="s">
        <v>2615</v>
      </c>
      <c r="D1224" s="728" t="s">
        <v>1917</v>
      </c>
      <c r="E1224" s="728" t="s">
        <v>1351</v>
      </c>
      <c r="F1224" s="732"/>
      <c r="G1224" s="732"/>
      <c r="H1224" s="746">
        <v>0</v>
      </c>
      <c r="I1224" s="732">
        <v>8</v>
      </c>
      <c r="J1224" s="732">
        <v>1018.72</v>
      </c>
      <c r="K1224" s="746">
        <v>1</v>
      </c>
      <c r="L1224" s="732">
        <v>8</v>
      </c>
      <c r="M1224" s="733">
        <v>1018.72</v>
      </c>
    </row>
    <row r="1225" spans="1:13" ht="14.4" customHeight="1" x14ac:dyDescent="0.3">
      <c r="A1225" s="727" t="s">
        <v>2719</v>
      </c>
      <c r="B1225" s="728" t="s">
        <v>2412</v>
      </c>
      <c r="C1225" s="728" t="s">
        <v>2576</v>
      </c>
      <c r="D1225" s="728" t="s">
        <v>1824</v>
      </c>
      <c r="E1225" s="728" t="s">
        <v>1351</v>
      </c>
      <c r="F1225" s="732"/>
      <c r="G1225" s="732"/>
      <c r="H1225" s="746">
        <v>0</v>
      </c>
      <c r="I1225" s="732">
        <v>2</v>
      </c>
      <c r="J1225" s="732">
        <v>259.02</v>
      </c>
      <c r="K1225" s="746">
        <v>1</v>
      </c>
      <c r="L1225" s="732">
        <v>2</v>
      </c>
      <c r="M1225" s="733">
        <v>259.02</v>
      </c>
    </row>
    <row r="1226" spans="1:13" ht="14.4" customHeight="1" x14ac:dyDescent="0.3">
      <c r="A1226" s="727" t="s">
        <v>2719</v>
      </c>
      <c r="B1226" s="728" t="s">
        <v>2441</v>
      </c>
      <c r="C1226" s="728" t="s">
        <v>2442</v>
      </c>
      <c r="D1226" s="728" t="s">
        <v>2443</v>
      </c>
      <c r="E1226" s="728" t="s">
        <v>2444</v>
      </c>
      <c r="F1226" s="732"/>
      <c r="G1226" s="732"/>
      <c r="H1226" s="746">
        <v>0</v>
      </c>
      <c r="I1226" s="732">
        <v>4</v>
      </c>
      <c r="J1226" s="732">
        <v>41301.120000000003</v>
      </c>
      <c r="K1226" s="746">
        <v>1</v>
      </c>
      <c r="L1226" s="732">
        <v>4</v>
      </c>
      <c r="M1226" s="733">
        <v>41301.120000000003</v>
      </c>
    </row>
    <row r="1227" spans="1:13" ht="14.4" customHeight="1" x14ac:dyDescent="0.3">
      <c r="A1227" s="727" t="s">
        <v>2719</v>
      </c>
      <c r="B1227" s="728" t="s">
        <v>2316</v>
      </c>
      <c r="C1227" s="728" t="s">
        <v>5079</v>
      </c>
      <c r="D1227" s="728" t="s">
        <v>1264</v>
      </c>
      <c r="E1227" s="728" t="s">
        <v>5080</v>
      </c>
      <c r="F1227" s="732"/>
      <c r="G1227" s="732"/>
      <c r="H1227" s="746">
        <v>0</v>
      </c>
      <c r="I1227" s="732">
        <v>2</v>
      </c>
      <c r="J1227" s="732">
        <v>43.58</v>
      </c>
      <c r="K1227" s="746">
        <v>1</v>
      </c>
      <c r="L1227" s="732">
        <v>2</v>
      </c>
      <c r="M1227" s="733">
        <v>43.58</v>
      </c>
    </row>
    <row r="1228" spans="1:13" ht="14.4" customHeight="1" x14ac:dyDescent="0.3">
      <c r="A1228" s="727" t="s">
        <v>2720</v>
      </c>
      <c r="B1228" s="728" t="s">
        <v>2101</v>
      </c>
      <c r="C1228" s="728" t="s">
        <v>2841</v>
      </c>
      <c r="D1228" s="728" t="s">
        <v>2105</v>
      </c>
      <c r="E1228" s="728" t="s">
        <v>2842</v>
      </c>
      <c r="F1228" s="732"/>
      <c r="G1228" s="732"/>
      <c r="H1228" s="746">
        <v>0</v>
      </c>
      <c r="I1228" s="732">
        <v>3</v>
      </c>
      <c r="J1228" s="732">
        <v>263.46000000000004</v>
      </c>
      <c r="K1228" s="746">
        <v>1</v>
      </c>
      <c r="L1228" s="732">
        <v>3</v>
      </c>
      <c r="M1228" s="733">
        <v>263.46000000000004</v>
      </c>
    </row>
    <row r="1229" spans="1:13" ht="14.4" customHeight="1" x14ac:dyDescent="0.3">
      <c r="A1229" s="727" t="s">
        <v>2720</v>
      </c>
      <c r="B1229" s="728" t="s">
        <v>5123</v>
      </c>
      <c r="C1229" s="728" t="s">
        <v>3617</v>
      </c>
      <c r="D1229" s="728" t="s">
        <v>3615</v>
      </c>
      <c r="E1229" s="728" t="s">
        <v>3618</v>
      </c>
      <c r="F1229" s="732"/>
      <c r="G1229" s="732"/>
      <c r="H1229" s="746">
        <v>0</v>
      </c>
      <c r="I1229" s="732">
        <v>2</v>
      </c>
      <c r="J1229" s="732">
        <v>115.28</v>
      </c>
      <c r="K1229" s="746">
        <v>1</v>
      </c>
      <c r="L1229" s="732">
        <v>2</v>
      </c>
      <c r="M1229" s="733">
        <v>115.28</v>
      </c>
    </row>
    <row r="1230" spans="1:13" ht="14.4" customHeight="1" x14ac:dyDescent="0.3">
      <c r="A1230" s="727" t="s">
        <v>2720</v>
      </c>
      <c r="B1230" s="728" t="s">
        <v>2124</v>
      </c>
      <c r="C1230" s="728" t="s">
        <v>2125</v>
      </c>
      <c r="D1230" s="728" t="s">
        <v>1193</v>
      </c>
      <c r="E1230" s="728" t="s">
        <v>2126</v>
      </c>
      <c r="F1230" s="732"/>
      <c r="G1230" s="732"/>
      <c r="H1230" s="746">
        <v>0</v>
      </c>
      <c r="I1230" s="732">
        <v>2</v>
      </c>
      <c r="J1230" s="732">
        <v>172.82</v>
      </c>
      <c r="K1230" s="746">
        <v>1</v>
      </c>
      <c r="L1230" s="732">
        <v>2</v>
      </c>
      <c r="M1230" s="733">
        <v>172.82</v>
      </c>
    </row>
    <row r="1231" spans="1:13" ht="14.4" customHeight="1" x14ac:dyDescent="0.3">
      <c r="A1231" s="727" t="s">
        <v>2720</v>
      </c>
      <c r="B1231" s="728" t="s">
        <v>2124</v>
      </c>
      <c r="C1231" s="728" t="s">
        <v>3146</v>
      </c>
      <c r="D1231" s="728" t="s">
        <v>3144</v>
      </c>
      <c r="E1231" s="728" t="s">
        <v>3147</v>
      </c>
      <c r="F1231" s="732"/>
      <c r="G1231" s="732"/>
      <c r="H1231" s="746">
        <v>0</v>
      </c>
      <c r="I1231" s="732">
        <v>4</v>
      </c>
      <c r="J1231" s="732">
        <v>293.8</v>
      </c>
      <c r="K1231" s="746">
        <v>1</v>
      </c>
      <c r="L1231" s="732">
        <v>4</v>
      </c>
      <c r="M1231" s="733">
        <v>293.8</v>
      </c>
    </row>
    <row r="1232" spans="1:13" ht="14.4" customHeight="1" x14ac:dyDescent="0.3">
      <c r="A1232" s="727" t="s">
        <v>2720</v>
      </c>
      <c r="B1232" s="728" t="s">
        <v>2133</v>
      </c>
      <c r="C1232" s="728" t="s">
        <v>2764</v>
      </c>
      <c r="D1232" s="728" t="s">
        <v>895</v>
      </c>
      <c r="E1232" s="728" t="s">
        <v>2143</v>
      </c>
      <c r="F1232" s="732"/>
      <c r="G1232" s="732"/>
      <c r="H1232" s="746">
        <v>0</v>
      </c>
      <c r="I1232" s="732">
        <v>20</v>
      </c>
      <c r="J1232" s="732">
        <v>9817.7999999999993</v>
      </c>
      <c r="K1232" s="746">
        <v>1</v>
      </c>
      <c r="L1232" s="732">
        <v>20</v>
      </c>
      <c r="M1232" s="733">
        <v>9817.7999999999993</v>
      </c>
    </row>
    <row r="1233" spans="1:13" ht="14.4" customHeight="1" x14ac:dyDescent="0.3">
      <c r="A1233" s="727" t="s">
        <v>2720</v>
      </c>
      <c r="B1233" s="728" t="s">
        <v>2133</v>
      </c>
      <c r="C1233" s="728" t="s">
        <v>2765</v>
      </c>
      <c r="D1233" s="728" t="s">
        <v>895</v>
      </c>
      <c r="E1233" s="728" t="s">
        <v>2139</v>
      </c>
      <c r="F1233" s="732"/>
      <c r="G1233" s="732"/>
      <c r="H1233" s="746">
        <v>0</v>
      </c>
      <c r="I1233" s="732">
        <v>19</v>
      </c>
      <c r="J1233" s="732">
        <v>13990.27</v>
      </c>
      <c r="K1233" s="746">
        <v>1</v>
      </c>
      <c r="L1233" s="732">
        <v>19</v>
      </c>
      <c r="M1233" s="733">
        <v>13990.27</v>
      </c>
    </row>
    <row r="1234" spans="1:13" ht="14.4" customHeight="1" x14ac:dyDescent="0.3">
      <c r="A1234" s="727" t="s">
        <v>2720</v>
      </c>
      <c r="B1234" s="728" t="s">
        <v>2133</v>
      </c>
      <c r="C1234" s="728" t="s">
        <v>2142</v>
      </c>
      <c r="D1234" s="728" t="s">
        <v>895</v>
      </c>
      <c r="E1234" s="728" t="s">
        <v>2143</v>
      </c>
      <c r="F1234" s="732"/>
      <c r="G1234" s="732"/>
      <c r="H1234" s="746">
        <v>0</v>
      </c>
      <c r="I1234" s="732">
        <v>3</v>
      </c>
      <c r="J1234" s="732">
        <v>1472.67</v>
      </c>
      <c r="K1234" s="746">
        <v>1</v>
      </c>
      <c r="L1234" s="732">
        <v>3</v>
      </c>
      <c r="M1234" s="733">
        <v>1472.67</v>
      </c>
    </row>
    <row r="1235" spans="1:13" ht="14.4" customHeight="1" x14ac:dyDescent="0.3">
      <c r="A1235" s="727" t="s">
        <v>2720</v>
      </c>
      <c r="B1235" s="728" t="s">
        <v>5128</v>
      </c>
      <c r="C1235" s="728" t="s">
        <v>4895</v>
      </c>
      <c r="D1235" s="728" t="s">
        <v>3875</v>
      </c>
      <c r="E1235" s="728" t="s">
        <v>3609</v>
      </c>
      <c r="F1235" s="732"/>
      <c r="G1235" s="732"/>
      <c r="H1235" s="746">
        <v>0</v>
      </c>
      <c r="I1235" s="732">
        <v>2</v>
      </c>
      <c r="J1235" s="732">
        <v>62.18</v>
      </c>
      <c r="K1235" s="746">
        <v>1</v>
      </c>
      <c r="L1235" s="732">
        <v>2</v>
      </c>
      <c r="M1235" s="733">
        <v>62.18</v>
      </c>
    </row>
    <row r="1236" spans="1:13" ht="14.4" customHeight="1" x14ac:dyDescent="0.3">
      <c r="A1236" s="727" t="s">
        <v>2720</v>
      </c>
      <c r="B1236" s="728" t="s">
        <v>2502</v>
      </c>
      <c r="C1236" s="728" t="s">
        <v>3090</v>
      </c>
      <c r="D1236" s="728" t="s">
        <v>2582</v>
      </c>
      <c r="E1236" s="728" t="s">
        <v>3091</v>
      </c>
      <c r="F1236" s="732"/>
      <c r="G1236" s="732"/>
      <c r="H1236" s="746">
        <v>0</v>
      </c>
      <c r="I1236" s="732">
        <v>4</v>
      </c>
      <c r="J1236" s="732">
        <v>291.52</v>
      </c>
      <c r="K1236" s="746">
        <v>1</v>
      </c>
      <c r="L1236" s="732">
        <v>4</v>
      </c>
      <c r="M1236" s="733">
        <v>291.52</v>
      </c>
    </row>
    <row r="1237" spans="1:13" ht="14.4" customHeight="1" x14ac:dyDescent="0.3">
      <c r="A1237" s="727" t="s">
        <v>2720</v>
      </c>
      <c r="B1237" s="728" t="s">
        <v>2502</v>
      </c>
      <c r="C1237" s="728" t="s">
        <v>3767</v>
      </c>
      <c r="D1237" s="728" t="s">
        <v>2582</v>
      </c>
      <c r="E1237" s="728" t="s">
        <v>3768</v>
      </c>
      <c r="F1237" s="732"/>
      <c r="G1237" s="732"/>
      <c r="H1237" s="746">
        <v>0</v>
      </c>
      <c r="I1237" s="732">
        <v>2</v>
      </c>
      <c r="J1237" s="732">
        <v>874.46</v>
      </c>
      <c r="K1237" s="746">
        <v>1</v>
      </c>
      <c r="L1237" s="732">
        <v>2</v>
      </c>
      <c r="M1237" s="733">
        <v>874.46</v>
      </c>
    </row>
    <row r="1238" spans="1:13" ht="14.4" customHeight="1" x14ac:dyDescent="0.3">
      <c r="A1238" s="727" t="s">
        <v>2720</v>
      </c>
      <c r="B1238" s="728" t="s">
        <v>2170</v>
      </c>
      <c r="C1238" s="728" t="s">
        <v>4896</v>
      </c>
      <c r="D1238" s="728" t="s">
        <v>4897</v>
      </c>
      <c r="E1238" s="728" t="s">
        <v>4898</v>
      </c>
      <c r="F1238" s="732">
        <v>1</v>
      </c>
      <c r="G1238" s="732">
        <v>407.03</v>
      </c>
      <c r="H1238" s="746">
        <v>1</v>
      </c>
      <c r="I1238" s="732"/>
      <c r="J1238" s="732"/>
      <c r="K1238" s="746">
        <v>0</v>
      </c>
      <c r="L1238" s="732">
        <v>1</v>
      </c>
      <c r="M1238" s="733">
        <v>407.03</v>
      </c>
    </row>
    <row r="1239" spans="1:13" ht="14.4" customHeight="1" x14ac:dyDescent="0.3">
      <c r="A1239" s="727" t="s">
        <v>2720</v>
      </c>
      <c r="B1239" s="728" t="s">
        <v>2170</v>
      </c>
      <c r="C1239" s="728" t="s">
        <v>4899</v>
      </c>
      <c r="D1239" s="728" t="s">
        <v>4897</v>
      </c>
      <c r="E1239" s="728" t="s">
        <v>4900</v>
      </c>
      <c r="F1239" s="732">
        <v>1</v>
      </c>
      <c r="G1239" s="732">
        <v>135.68</v>
      </c>
      <c r="H1239" s="746">
        <v>1</v>
      </c>
      <c r="I1239" s="732"/>
      <c r="J1239" s="732"/>
      <c r="K1239" s="746">
        <v>0</v>
      </c>
      <c r="L1239" s="732">
        <v>1</v>
      </c>
      <c r="M1239" s="733">
        <v>135.68</v>
      </c>
    </row>
    <row r="1240" spans="1:13" ht="14.4" customHeight="1" x14ac:dyDescent="0.3">
      <c r="A1240" s="727" t="s">
        <v>2720</v>
      </c>
      <c r="B1240" s="728" t="s">
        <v>2182</v>
      </c>
      <c r="C1240" s="728" t="s">
        <v>3181</v>
      </c>
      <c r="D1240" s="728" t="s">
        <v>3182</v>
      </c>
      <c r="E1240" s="728" t="s">
        <v>3183</v>
      </c>
      <c r="F1240" s="732"/>
      <c r="G1240" s="732"/>
      <c r="H1240" s="746">
        <v>0</v>
      </c>
      <c r="I1240" s="732">
        <v>7</v>
      </c>
      <c r="J1240" s="732">
        <v>412.02</v>
      </c>
      <c r="K1240" s="746">
        <v>1</v>
      </c>
      <c r="L1240" s="732">
        <v>7</v>
      </c>
      <c r="M1240" s="733">
        <v>412.02</v>
      </c>
    </row>
    <row r="1241" spans="1:13" ht="14.4" customHeight="1" x14ac:dyDescent="0.3">
      <c r="A1241" s="727" t="s">
        <v>2720</v>
      </c>
      <c r="B1241" s="728" t="s">
        <v>2182</v>
      </c>
      <c r="C1241" s="728" t="s">
        <v>3921</v>
      </c>
      <c r="D1241" s="728" t="s">
        <v>3182</v>
      </c>
      <c r="E1241" s="728" t="s">
        <v>3922</v>
      </c>
      <c r="F1241" s="732"/>
      <c r="G1241" s="732"/>
      <c r="H1241" s="746">
        <v>0</v>
      </c>
      <c r="I1241" s="732">
        <v>1</v>
      </c>
      <c r="J1241" s="732">
        <v>139.77000000000001</v>
      </c>
      <c r="K1241" s="746">
        <v>1</v>
      </c>
      <c r="L1241" s="732">
        <v>1</v>
      </c>
      <c r="M1241" s="733">
        <v>139.77000000000001</v>
      </c>
    </row>
    <row r="1242" spans="1:13" ht="14.4" customHeight="1" x14ac:dyDescent="0.3">
      <c r="A1242" s="727" t="s">
        <v>2720</v>
      </c>
      <c r="B1242" s="728" t="s">
        <v>2182</v>
      </c>
      <c r="C1242" s="728" t="s">
        <v>3267</v>
      </c>
      <c r="D1242" s="728" t="s">
        <v>3268</v>
      </c>
      <c r="E1242" s="728" t="s">
        <v>3269</v>
      </c>
      <c r="F1242" s="732"/>
      <c r="G1242" s="732"/>
      <c r="H1242" s="746">
        <v>0</v>
      </c>
      <c r="I1242" s="732">
        <v>1</v>
      </c>
      <c r="J1242" s="732">
        <v>353.18</v>
      </c>
      <c r="K1242" s="746">
        <v>1</v>
      </c>
      <c r="L1242" s="732">
        <v>1</v>
      </c>
      <c r="M1242" s="733">
        <v>353.18</v>
      </c>
    </row>
    <row r="1243" spans="1:13" ht="14.4" customHeight="1" x14ac:dyDescent="0.3">
      <c r="A1243" s="727" t="s">
        <v>2720</v>
      </c>
      <c r="B1243" s="728" t="s">
        <v>2182</v>
      </c>
      <c r="C1243" s="728" t="s">
        <v>2188</v>
      </c>
      <c r="D1243" s="728" t="s">
        <v>2184</v>
      </c>
      <c r="E1243" s="728" t="s">
        <v>2189</v>
      </c>
      <c r="F1243" s="732"/>
      <c r="G1243" s="732"/>
      <c r="H1243" s="746">
        <v>0</v>
      </c>
      <c r="I1243" s="732">
        <v>2</v>
      </c>
      <c r="J1243" s="732">
        <v>235.46</v>
      </c>
      <c r="K1243" s="746">
        <v>1</v>
      </c>
      <c r="L1243" s="732">
        <v>2</v>
      </c>
      <c r="M1243" s="733">
        <v>235.46</v>
      </c>
    </row>
    <row r="1244" spans="1:13" ht="14.4" customHeight="1" x14ac:dyDescent="0.3">
      <c r="A1244" s="727" t="s">
        <v>2720</v>
      </c>
      <c r="B1244" s="728" t="s">
        <v>2182</v>
      </c>
      <c r="C1244" s="728" t="s">
        <v>4869</v>
      </c>
      <c r="D1244" s="728" t="s">
        <v>2184</v>
      </c>
      <c r="E1244" s="728" t="s">
        <v>4870</v>
      </c>
      <c r="F1244" s="732">
        <v>2</v>
      </c>
      <c r="G1244" s="732">
        <v>0</v>
      </c>
      <c r="H1244" s="746"/>
      <c r="I1244" s="732"/>
      <c r="J1244" s="732"/>
      <c r="K1244" s="746"/>
      <c r="L1244" s="732">
        <v>2</v>
      </c>
      <c r="M1244" s="733">
        <v>0</v>
      </c>
    </row>
    <row r="1245" spans="1:13" ht="14.4" customHeight="1" x14ac:dyDescent="0.3">
      <c r="A1245" s="727" t="s">
        <v>2720</v>
      </c>
      <c r="B1245" s="728" t="s">
        <v>2190</v>
      </c>
      <c r="C1245" s="728" t="s">
        <v>4901</v>
      </c>
      <c r="D1245" s="728" t="s">
        <v>2192</v>
      </c>
      <c r="E1245" s="728" t="s">
        <v>2187</v>
      </c>
      <c r="F1245" s="732"/>
      <c r="G1245" s="732"/>
      <c r="H1245" s="746">
        <v>0</v>
      </c>
      <c r="I1245" s="732">
        <v>4</v>
      </c>
      <c r="J1245" s="732">
        <v>421.82000000000005</v>
      </c>
      <c r="K1245" s="746">
        <v>1</v>
      </c>
      <c r="L1245" s="732">
        <v>4</v>
      </c>
      <c r="M1245" s="733">
        <v>421.82000000000005</v>
      </c>
    </row>
    <row r="1246" spans="1:13" ht="14.4" customHeight="1" x14ac:dyDescent="0.3">
      <c r="A1246" s="727" t="s">
        <v>2720</v>
      </c>
      <c r="B1246" s="728" t="s">
        <v>5130</v>
      </c>
      <c r="C1246" s="728" t="s">
        <v>4871</v>
      </c>
      <c r="D1246" s="728" t="s">
        <v>4872</v>
      </c>
      <c r="E1246" s="728" t="s">
        <v>4873</v>
      </c>
      <c r="F1246" s="732"/>
      <c r="G1246" s="732"/>
      <c r="H1246" s="746">
        <v>0</v>
      </c>
      <c r="I1246" s="732">
        <v>1</v>
      </c>
      <c r="J1246" s="732">
        <v>246.44</v>
      </c>
      <c r="K1246" s="746">
        <v>1</v>
      </c>
      <c r="L1246" s="732">
        <v>1</v>
      </c>
      <c r="M1246" s="733">
        <v>246.44</v>
      </c>
    </row>
    <row r="1247" spans="1:13" ht="14.4" customHeight="1" x14ac:dyDescent="0.3">
      <c r="A1247" s="727" t="s">
        <v>2720</v>
      </c>
      <c r="B1247" s="728" t="s">
        <v>2205</v>
      </c>
      <c r="C1247" s="728" t="s">
        <v>2209</v>
      </c>
      <c r="D1247" s="728" t="s">
        <v>1029</v>
      </c>
      <c r="E1247" s="728" t="s">
        <v>2210</v>
      </c>
      <c r="F1247" s="732"/>
      <c r="G1247" s="732"/>
      <c r="H1247" s="746">
        <v>0</v>
      </c>
      <c r="I1247" s="732">
        <v>1</v>
      </c>
      <c r="J1247" s="732">
        <v>46.07</v>
      </c>
      <c r="K1247" s="746">
        <v>1</v>
      </c>
      <c r="L1247" s="732">
        <v>1</v>
      </c>
      <c r="M1247" s="733">
        <v>46.07</v>
      </c>
    </row>
    <row r="1248" spans="1:13" ht="14.4" customHeight="1" x14ac:dyDescent="0.3">
      <c r="A1248" s="727" t="s">
        <v>2720</v>
      </c>
      <c r="B1248" s="728" t="s">
        <v>2256</v>
      </c>
      <c r="C1248" s="728" t="s">
        <v>2260</v>
      </c>
      <c r="D1248" s="728" t="s">
        <v>2261</v>
      </c>
      <c r="E1248" s="728" t="s">
        <v>2262</v>
      </c>
      <c r="F1248" s="732"/>
      <c r="G1248" s="732"/>
      <c r="H1248" s="746">
        <v>0</v>
      </c>
      <c r="I1248" s="732">
        <v>1</v>
      </c>
      <c r="J1248" s="732">
        <v>3231.81</v>
      </c>
      <c r="K1248" s="746">
        <v>1</v>
      </c>
      <c r="L1248" s="732">
        <v>1</v>
      </c>
      <c r="M1248" s="733">
        <v>3231.81</v>
      </c>
    </row>
    <row r="1249" spans="1:13" ht="14.4" customHeight="1" x14ac:dyDescent="0.3">
      <c r="A1249" s="727" t="s">
        <v>2720</v>
      </c>
      <c r="B1249" s="728" t="s">
        <v>2256</v>
      </c>
      <c r="C1249" s="728" t="s">
        <v>2883</v>
      </c>
      <c r="D1249" s="728" t="s">
        <v>2261</v>
      </c>
      <c r="E1249" s="728" t="s">
        <v>2884</v>
      </c>
      <c r="F1249" s="732"/>
      <c r="G1249" s="732"/>
      <c r="H1249" s="746">
        <v>0</v>
      </c>
      <c r="I1249" s="732">
        <v>2</v>
      </c>
      <c r="J1249" s="732">
        <v>1050.3399999999999</v>
      </c>
      <c r="K1249" s="746">
        <v>1</v>
      </c>
      <c r="L1249" s="732">
        <v>2</v>
      </c>
      <c r="M1249" s="733">
        <v>1050.3399999999999</v>
      </c>
    </row>
    <row r="1250" spans="1:13" ht="14.4" customHeight="1" x14ac:dyDescent="0.3">
      <c r="A1250" s="727" t="s">
        <v>2720</v>
      </c>
      <c r="B1250" s="728" t="s">
        <v>2293</v>
      </c>
      <c r="C1250" s="728" t="s">
        <v>2296</v>
      </c>
      <c r="D1250" s="728" t="s">
        <v>694</v>
      </c>
      <c r="E1250" s="728" t="s">
        <v>2297</v>
      </c>
      <c r="F1250" s="732"/>
      <c r="G1250" s="732"/>
      <c r="H1250" s="746">
        <v>0</v>
      </c>
      <c r="I1250" s="732">
        <v>6</v>
      </c>
      <c r="J1250" s="732">
        <v>290.52</v>
      </c>
      <c r="K1250" s="746">
        <v>1</v>
      </c>
      <c r="L1250" s="732">
        <v>6</v>
      </c>
      <c r="M1250" s="733">
        <v>290.52</v>
      </c>
    </row>
    <row r="1251" spans="1:13" ht="14.4" customHeight="1" x14ac:dyDescent="0.3">
      <c r="A1251" s="727" t="s">
        <v>2720</v>
      </c>
      <c r="B1251" s="728" t="s">
        <v>2299</v>
      </c>
      <c r="C1251" s="728" t="s">
        <v>2300</v>
      </c>
      <c r="D1251" s="728" t="s">
        <v>1102</v>
      </c>
      <c r="E1251" s="728" t="s">
        <v>2301</v>
      </c>
      <c r="F1251" s="732">
        <v>2</v>
      </c>
      <c r="G1251" s="732">
        <v>130.56</v>
      </c>
      <c r="H1251" s="746">
        <v>1</v>
      </c>
      <c r="I1251" s="732"/>
      <c r="J1251" s="732"/>
      <c r="K1251" s="746">
        <v>0</v>
      </c>
      <c r="L1251" s="732">
        <v>2</v>
      </c>
      <c r="M1251" s="733">
        <v>130.56</v>
      </c>
    </row>
    <row r="1252" spans="1:13" ht="14.4" customHeight="1" x14ac:dyDescent="0.3">
      <c r="A1252" s="727" t="s">
        <v>2720</v>
      </c>
      <c r="B1252" s="728" t="s">
        <v>2299</v>
      </c>
      <c r="C1252" s="728" t="s">
        <v>2302</v>
      </c>
      <c r="D1252" s="728" t="s">
        <v>1100</v>
      </c>
      <c r="E1252" s="728" t="s">
        <v>2303</v>
      </c>
      <c r="F1252" s="732">
        <v>3</v>
      </c>
      <c r="G1252" s="732">
        <v>108.81</v>
      </c>
      <c r="H1252" s="746">
        <v>1</v>
      </c>
      <c r="I1252" s="732"/>
      <c r="J1252" s="732"/>
      <c r="K1252" s="746">
        <v>0</v>
      </c>
      <c r="L1252" s="732">
        <v>3</v>
      </c>
      <c r="M1252" s="733">
        <v>108.81</v>
      </c>
    </row>
    <row r="1253" spans="1:13" ht="14.4" customHeight="1" x14ac:dyDescent="0.3">
      <c r="A1253" s="727" t="s">
        <v>2720</v>
      </c>
      <c r="B1253" s="728" t="s">
        <v>2349</v>
      </c>
      <c r="C1253" s="728" t="s">
        <v>2542</v>
      </c>
      <c r="D1253" s="728" t="s">
        <v>2543</v>
      </c>
      <c r="E1253" s="728" t="s">
        <v>2351</v>
      </c>
      <c r="F1253" s="732"/>
      <c r="G1253" s="732"/>
      <c r="H1253" s="746">
        <v>0</v>
      </c>
      <c r="I1253" s="732">
        <v>1</v>
      </c>
      <c r="J1253" s="732">
        <v>4.7</v>
      </c>
      <c r="K1253" s="746">
        <v>1</v>
      </c>
      <c r="L1253" s="732">
        <v>1</v>
      </c>
      <c r="M1253" s="733">
        <v>4.7</v>
      </c>
    </row>
    <row r="1254" spans="1:13" ht="14.4" customHeight="1" x14ac:dyDescent="0.3">
      <c r="A1254" s="727" t="s">
        <v>2720</v>
      </c>
      <c r="B1254" s="728" t="s">
        <v>2365</v>
      </c>
      <c r="C1254" s="728" t="s">
        <v>2366</v>
      </c>
      <c r="D1254" s="728" t="s">
        <v>759</v>
      </c>
      <c r="E1254" s="728" t="s">
        <v>2187</v>
      </c>
      <c r="F1254" s="732"/>
      <c r="G1254" s="732"/>
      <c r="H1254" s="746">
        <v>0</v>
      </c>
      <c r="I1254" s="732">
        <v>4</v>
      </c>
      <c r="J1254" s="732">
        <v>170.28</v>
      </c>
      <c r="K1254" s="746">
        <v>1</v>
      </c>
      <c r="L1254" s="732">
        <v>4</v>
      </c>
      <c r="M1254" s="733">
        <v>170.28</v>
      </c>
    </row>
    <row r="1255" spans="1:13" ht="14.4" customHeight="1" x14ac:dyDescent="0.3">
      <c r="A1255" s="727" t="s">
        <v>2720</v>
      </c>
      <c r="B1255" s="728" t="s">
        <v>2365</v>
      </c>
      <c r="C1255" s="728" t="s">
        <v>2546</v>
      </c>
      <c r="D1255" s="728" t="s">
        <v>761</v>
      </c>
      <c r="E1255" s="728" t="s">
        <v>2547</v>
      </c>
      <c r="F1255" s="732"/>
      <c r="G1255" s="732"/>
      <c r="H1255" s="746">
        <v>0</v>
      </c>
      <c r="I1255" s="732">
        <v>1</v>
      </c>
      <c r="J1255" s="732">
        <v>170.32</v>
      </c>
      <c r="K1255" s="746">
        <v>1</v>
      </c>
      <c r="L1255" s="732">
        <v>1</v>
      </c>
      <c r="M1255" s="733">
        <v>170.32</v>
      </c>
    </row>
    <row r="1256" spans="1:13" ht="14.4" customHeight="1" x14ac:dyDescent="0.3">
      <c r="A1256" s="727" t="s">
        <v>2720</v>
      </c>
      <c r="B1256" s="728" t="s">
        <v>5119</v>
      </c>
      <c r="C1256" s="728" t="s">
        <v>4864</v>
      </c>
      <c r="D1256" s="728" t="s">
        <v>4865</v>
      </c>
      <c r="E1256" s="728" t="s">
        <v>4866</v>
      </c>
      <c r="F1256" s="732">
        <v>1</v>
      </c>
      <c r="G1256" s="732">
        <v>0</v>
      </c>
      <c r="H1256" s="746"/>
      <c r="I1256" s="732"/>
      <c r="J1256" s="732"/>
      <c r="K1256" s="746"/>
      <c r="L1256" s="732">
        <v>1</v>
      </c>
      <c r="M1256" s="733">
        <v>0</v>
      </c>
    </row>
    <row r="1257" spans="1:13" ht="14.4" customHeight="1" x14ac:dyDescent="0.3">
      <c r="A1257" s="727" t="s">
        <v>2721</v>
      </c>
      <c r="B1257" s="728" t="s">
        <v>2101</v>
      </c>
      <c r="C1257" s="728" t="s">
        <v>2840</v>
      </c>
      <c r="D1257" s="728" t="s">
        <v>2105</v>
      </c>
      <c r="E1257" s="728" t="s">
        <v>2108</v>
      </c>
      <c r="F1257" s="732"/>
      <c r="G1257" s="732"/>
      <c r="H1257" s="746">
        <v>0</v>
      </c>
      <c r="I1257" s="732">
        <v>4</v>
      </c>
      <c r="J1257" s="732">
        <v>732.7</v>
      </c>
      <c r="K1257" s="746">
        <v>1</v>
      </c>
      <c r="L1257" s="732">
        <v>4</v>
      </c>
      <c r="M1257" s="733">
        <v>732.7</v>
      </c>
    </row>
    <row r="1258" spans="1:13" ht="14.4" customHeight="1" x14ac:dyDescent="0.3">
      <c r="A1258" s="727" t="s">
        <v>2721</v>
      </c>
      <c r="B1258" s="728" t="s">
        <v>2101</v>
      </c>
      <c r="C1258" s="728" t="s">
        <v>3022</v>
      </c>
      <c r="D1258" s="728" t="s">
        <v>2105</v>
      </c>
      <c r="E1258" s="728" t="s">
        <v>2844</v>
      </c>
      <c r="F1258" s="732"/>
      <c r="G1258" s="732"/>
      <c r="H1258" s="746">
        <v>0</v>
      </c>
      <c r="I1258" s="732">
        <v>2</v>
      </c>
      <c r="J1258" s="732">
        <v>57.62</v>
      </c>
      <c r="K1258" s="746">
        <v>1</v>
      </c>
      <c r="L1258" s="732">
        <v>2</v>
      </c>
      <c r="M1258" s="733">
        <v>57.62</v>
      </c>
    </row>
    <row r="1259" spans="1:13" ht="14.4" customHeight="1" x14ac:dyDescent="0.3">
      <c r="A1259" s="727" t="s">
        <v>2721</v>
      </c>
      <c r="B1259" s="728" t="s">
        <v>2101</v>
      </c>
      <c r="C1259" s="728" t="s">
        <v>2841</v>
      </c>
      <c r="D1259" s="728" t="s">
        <v>2105</v>
      </c>
      <c r="E1259" s="728" t="s">
        <v>2842</v>
      </c>
      <c r="F1259" s="732"/>
      <c r="G1259" s="732"/>
      <c r="H1259" s="746">
        <v>0</v>
      </c>
      <c r="I1259" s="732">
        <v>1</v>
      </c>
      <c r="J1259" s="732">
        <v>102.93</v>
      </c>
      <c r="K1259" s="746">
        <v>1</v>
      </c>
      <c r="L1259" s="732">
        <v>1</v>
      </c>
      <c r="M1259" s="733">
        <v>102.93</v>
      </c>
    </row>
    <row r="1260" spans="1:13" ht="14.4" customHeight="1" x14ac:dyDescent="0.3">
      <c r="A1260" s="727" t="s">
        <v>2721</v>
      </c>
      <c r="B1260" s="728" t="s">
        <v>2101</v>
      </c>
      <c r="C1260" s="728" t="s">
        <v>2922</v>
      </c>
      <c r="D1260" s="728" t="s">
        <v>2105</v>
      </c>
      <c r="E1260" s="728" t="s">
        <v>2923</v>
      </c>
      <c r="F1260" s="732"/>
      <c r="G1260" s="732"/>
      <c r="H1260" s="746">
        <v>0</v>
      </c>
      <c r="I1260" s="732">
        <v>1</v>
      </c>
      <c r="J1260" s="732">
        <v>301.2</v>
      </c>
      <c r="K1260" s="746">
        <v>1</v>
      </c>
      <c r="L1260" s="732">
        <v>1</v>
      </c>
      <c r="M1260" s="733">
        <v>301.2</v>
      </c>
    </row>
    <row r="1261" spans="1:13" ht="14.4" customHeight="1" x14ac:dyDescent="0.3">
      <c r="A1261" s="727" t="s">
        <v>2721</v>
      </c>
      <c r="B1261" s="728" t="s">
        <v>2101</v>
      </c>
      <c r="C1261" s="728" t="s">
        <v>2920</v>
      </c>
      <c r="D1261" s="728" t="s">
        <v>2105</v>
      </c>
      <c r="E1261" s="728" t="s">
        <v>2921</v>
      </c>
      <c r="F1261" s="732"/>
      <c r="G1261" s="732"/>
      <c r="H1261" s="746"/>
      <c r="I1261" s="732">
        <v>2</v>
      </c>
      <c r="J1261" s="732">
        <v>0</v>
      </c>
      <c r="K1261" s="746"/>
      <c r="L1261" s="732">
        <v>2</v>
      </c>
      <c r="M1261" s="733">
        <v>0</v>
      </c>
    </row>
    <row r="1262" spans="1:13" ht="14.4" customHeight="1" x14ac:dyDescent="0.3">
      <c r="A1262" s="727" t="s">
        <v>2721</v>
      </c>
      <c r="B1262" s="728" t="s">
        <v>2101</v>
      </c>
      <c r="C1262" s="728" t="s">
        <v>2104</v>
      </c>
      <c r="D1262" s="728" t="s">
        <v>2105</v>
      </c>
      <c r="E1262" s="728" t="s">
        <v>2106</v>
      </c>
      <c r="F1262" s="732"/>
      <c r="G1262" s="732"/>
      <c r="H1262" s="746">
        <v>0</v>
      </c>
      <c r="I1262" s="732">
        <v>1</v>
      </c>
      <c r="J1262" s="732">
        <v>57.64</v>
      </c>
      <c r="K1262" s="746">
        <v>1</v>
      </c>
      <c r="L1262" s="732">
        <v>1</v>
      </c>
      <c r="M1262" s="733">
        <v>57.64</v>
      </c>
    </row>
    <row r="1263" spans="1:13" ht="14.4" customHeight="1" x14ac:dyDescent="0.3">
      <c r="A1263" s="727" t="s">
        <v>2721</v>
      </c>
      <c r="B1263" s="728" t="s">
        <v>2129</v>
      </c>
      <c r="C1263" s="728" t="s">
        <v>3798</v>
      </c>
      <c r="D1263" s="728" t="s">
        <v>3645</v>
      </c>
      <c r="E1263" s="728" t="s">
        <v>3799</v>
      </c>
      <c r="F1263" s="732"/>
      <c r="G1263" s="732"/>
      <c r="H1263" s="746">
        <v>0</v>
      </c>
      <c r="I1263" s="732">
        <v>1</v>
      </c>
      <c r="J1263" s="732">
        <v>93.75</v>
      </c>
      <c r="K1263" s="746">
        <v>1</v>
      </c>
      <c r="L1263" s="732">
        <v>1</v>
      </c>
      <c r="M1263" s="733">
        <v>93.75</v>
      </c>
    </row>
    <row r="1264" spans="1:13" ht="14.4" customHeight="1" x14ac:dyDescent="0.3">
      <c r="A1264" s="727" t="s">
        <v>2721</v>
      </c>
      <c r="B1264" s="728" t="s">
        <v>2129</v>
      </c>
      <c r="C1264" s="728" t="s">
        <v>2130</v>
      </c>
      <c r="D1264" s="728" t="s">
        <v>2131</v>
      </c>
      <c r="E1264" s="728" t="s">
        <v>2132</v>
      </c>
      <c r="F1264" s="732"/>
      <c r="G1264" s="732"/>
      <c r="H1264" s="746">
        <v>0</v>
      </c>
      <c r="I1264" s="732">
        <v>3</v>
      </c>
      <c r="J1264" s="732">
        <v>361.83</v>
      </c>
      <c r="K1264" s="746">
        <v>1</v>
      </c>
      <c r="L1264" s="732">
        <v>3</v>
      </c>
      <c r="M1264" s="733">
        <v>361.83</v>
      </c>
    </row>
    <row r="1265" spans="1:13" ht="14.4" customHeight="1" x14ac:dyDescent="0.3">
      <c r="A1265" s="727" t="s">
        <v>2721</v>
      </c>
      <c r="B1265" s="728" t="s">
        <v>2133</v>
      </c>
      <c r="C1265" s="728" t="s">
        <v>2763</v>
      </c>
      <c r="D1265" s="728" t="s">
        <v>895</v>
      </c>
      <c r="E1265" s="728" t="s">
        <v>2137</v>
      </c>
      <c r="F1265" s="732"/>
      <c r="G1265" s="732"/>
      <c r="H1265" s="746">
        <v>0</v>
      </c>
      <c r="I1265" s="732">
        <v>7</v>
      </c>
      <c r="J1265" s="732">
        <v>2577.1200000000003</v>
      </c>
      <c r="K1265" s="746">
        <v>1</v>
      </c>
      <c r="L1265" s="732">
        <v>7</v>
      </c>
      <c r="M1265" s="733">
        <v>2577.1200000000003</v>
      </c>
    </row>
    <row r="1266" spans="1:13" ht="14.4" customHeight="1" x14ac:dyDescent="0.3">
      <c r="A1266" s="727" t="s">
        <v>2721</v>
      </c>
      <c r="B1266" s="728" t="s">
        <v>2133</v>
      </c>
      <c r="C1266" s="728" t="s">
        <v>2764</v>
      </c>
      <c r="D1266" s="728" t="s">
        <v>895</v>
      </c>
      <c r="E1266" s="728" t="s">
        <v>2143</v>
      </c>
      <c r="F1266" s="732"/>
      <c r="G1266" s="732"/>
      <c r="H1266" s="746">
        <v>0</v>
      </c>
      <c r="I1266" s="732">
        <v>7</v>
      </c>
      <c r="J1266" s="732">
        <v>3436.2299999999996</v>
      </c>
      <c r="K1266" s="746">
        <v>1</v>
      </c>
      <c r="L1266" s="732">
        <v>7</v>
      </c>
      <c r="M1266" s="733">
        <v>3436.2299999999996</v>
      </c>
    </row>
    <row r="1267" spans="1:13" ht="14.4" customHeight="1" x14ac:dyDescent="0.3">
      <c r="A1267" s="727" t="s">
        <v>2721</v>
      </c>
      <c r="B1267" s="728" t="s">
        <v>2133</v>
      </c>
      <c r="C1267" s="728" t="s">
        <v>2765</v>
      </c>
      <c r="D1267" s="728" t="s">
        <v>895</v>
      </c>
      <c r="E1267" s="728" t="s">
        <v>2139</v>
      </c>
      <c r="F1267" s="732"/>
      <c r="G1267" s="732"/>
      <c r="H1267" s="746">
        <v>0</v>
      </c>
      <c r="I1267" s="732">
        <v>6</v>
      </c>
      <c r="J1267" s="732">
        <v>4417.9800000000005</v>
      </c>
      <c r="K1267" s="746">
        <v>1</v>
      </c>
      <c r="L1267" s="732">
        <v>6</v>
      </c>
      <c r="M1267" s="733">
        <v>4417.9800000000005</v>
      </c>
    </row>
    <row r="1268" spans="1:13" ht="14.4" customHeight="1" x14ac:dyDescent="0.3">
      <c r="A1268" s="727" t="s">
        <v>2721</v>
      </c>
      <c r="B1268" s="728" t="s">
        <v>2133</v>
      </c>
      <c r="C1268" s="728" t="s">
        <v>2144</v>
      </c>
      <c r="D1268" s="728" t="s">
        <v>895</v>
      </c>
      <c r="E1268" s="728" t="s">
        <v>2145</v>
      </c>
      <c r="F1268" s="732"/>
      <c r="G1268" s="732"/>
      <c r="H1268" s="746">
        <v>0</v>
      </c>
      <c r="I1268" s="732">
        <v>4</v>
      </c>
      <c r="J1268" s="732">
        <v>3694.96</v>
      </c>
      <c r="K1268" s="746">
        <v>1</v>
      </c>
      <c r="L1268" s="732">
        <v>4</v>
      </c>
      <c r="M1268" s="733">
        <v>3694.96</v>
      </c>
    </row>
    <row r="1269" spans="1:13" ht="14.4" customHeight="1" x14ac:dyDescent="0.3">
      <c r="A1269" s="727" t="s">
        <v>2721</v>
      </c>
      <c r="B1269" s="728" t="s">
        <v>2133</v>
      </c>
      <c r="C1269" s="728" t="s">
        <v>2910</v>
      </c>
      <c r="D1269" s="728" t="s">
        <v>901</v>
      </c>
      <c r="E1269" s="728" t="s">
        <v>2135</v>
      </c>
      <c r="F1269" s="732"/>
      <c r="G1269" s="732"/>
      <c r="H1269" s="746">
        <v>0</v>
      </c>
      <c r="I1269" s="732">
        <v>3</v>
      </c>
      <c r="J1269" s="732">
        <v>4156.8599999999997</v>
      </c>
      <c r="K1269" s="746">
        <v>1</v>
      </c>
      <c r="L1269" s="732">
        <v>3</v>
      </c>
      <c r="M1269" s="733">
        <v>4156.8599999999997</v>
      </c>
    </row>
    <row r="1270" spans="1:13" ht="14.4" customHeight="1" x14ac:dyDescent="0.3">
      <c r="A1270" s="727" t="s">
        <v>2721</v>
      </c>
      <c r="B1270" s="728" t="s">
        <v>2133</v>
      </c>
      <c r="C1270" s="728" t="s">
        <v>2479</v>
      </c>
      <c r="D1270" s="728" t="s">
        <v>901</v>
      </c>
      <c r="E1270" s="728" t="s">
        <v>2480</v>
      </c>
      <c r="F1270" s="732"/>
      <c r="G1270" s="732"/>
      <c r="H1270" s="746">
        <v>0</v>
      </c>
      <c r="I1270" s="732">
        <v>1</v>
      </c>
      <c r="J1270" s="732">
        <v>1847.49</v>
      </c>
      <c r="K1270" s="746">
        <v>1</v>
      </c>
      <c r="L1270" s="732">
        <v>1</v>
      </c>
      <c r="M1270" s="733">
        <v>1847.49</v>
      </c>
    </row>
    <row r="1271" spans="1:13" ht="14.4" customHeight="1" x14ac:dyDescent="0.3">
      <c r="A1271" s="727" t="s">
        <v>2721</v>
      </c>
      <c r="B1271" s="728" t="s">
        <v>2133</v>
      </c>
      <c r="C1271" s="728" t="s">
        <v>3151</v>
      </c>
      <c r="D1271" s="728" t="s">
        <v>901</v>
      </c>
      <c r="E1271" s="728" t="s">
        <v>3152</v>
      </c>
      <c r="F1271" s="732"/>
      <c r="G1271" s="732"/>
      <c r="H1271" s="746">
        <v>0</v>
      </c>
      <c r="I1271" s="732">
        <v>1</v>
      </c>
      <c r="J1271" s="732">
        <v>2309.36</v>
      </c>
      <c r="K1271" s="746">
        <v>1</v>
      </c>
      <c r="L1271" s="732">
        <v>1</v>
      </c>
      <c r="M1271" s="733">
        <v>2309.36</v>
      </c>
    </row>
    <row r="1272" spans="1:13" ht="14.4" customHeight="1" x14ac:dyDescent="0.3">
      <c r="A1272" s="727" t="s">
        <v>2721</v>
      </c>
      <c r="B1272" s="728" t="s">
        <v>2161</v>
      </c>
      <c r="C1272" s="728" t="s">
        <v>2164</v>
      </c>
      <c r="D1272" s="728" t="s">
        <v>1167</v>
      </c>
      <c r="E1272" s="728" t="s">
        <v>2165</v>
      </c>
      <c r="F1272" s="732"/>
      <c r="G1272" s="732"/>
      <c r="H1272" s="746">
        <v>0</v>
      </c>
      <c r="I1272" s="732">
        <v>1</v>
      </c>
      <c r="J1272" s="732">
        <v>144.81</v>
      </c>
      <c r="K1272" s="746">
        <v>1</v>
      </c>
      <c r="L1272" s="732">
        <v>1</v>
      </c>
      <c r="M1272" s="733">
        <v>144.81</v>
      </c>
    </row>
    <row r="1273" spans="1:13" ht="14.4" customHeight="1" x14ac:dyDescent="0.3">
      <c r="A1273" s="727" t="s">
        <v>2721</v>
      </c>
      <c r="B1273" s="728" t="s">
        <v>2174</v>
      </c>
      <c r="C1273" s="728" t="s">
        <v>2175</v>
      </c>
      <c r="D1273" s="728" t="s">
        <v>2176</v>
      </c>
      <c r="E1273" s="728" t="s">
        <v>2177</v>
      </c>
      <c r="F1273" s="732"/>
      <c r="G1273" s="732"/>
      <c r="H1273" s="746">
        <v>0</v>
      </c>
      <c r="I1273" s="732">
        <v>1</v>
      </c>
      <c r="J1273" s="732">
        <v>15.19</v>
      </c>
      <c r="K1273" s="746">
        <v>1</v>
      </c>
      <c r="L1273" s="732">
        <v>1</v>
      </c>
      <c r="M1273" s="733">
        <v>15.19</v>
      </c>
    </row>
    <row r="1274" spans="1:13" ht="14.4" customHeight="1" x14ac:dyDescent="0.3">
      <c r="A1274" s="727" t="s">
        <v>2721</v>
      </c>
      <c r="B1274" s="728" t="s">
        <v>2182</v>
      </c>
      <c r="C1274" s="728" t="s">
        <v>3700</v>
      </c>
      <c r="D1274" s="728" t="s">
        <v>2184</v>
      </c>
      <c r="E1274" s="728" t="s">
        <v>3459</v>
      </c>
      <c r="F1274" s="732"/>
      <c r="G1274" s="732"/>
      <c r="H1274" s="746">
        <v>0</v>
      </c>
      <c r="I1274" s="732">
        <v>1</v>
      </c>
      <c r="J1274" s="732">
        <v>392.42</v>
      </c>
      <c r="K1274" s="746">
        <v>1</v>
      </c>
      <c r="L1274" s="732">
        <v>1</v>
      </c>
      <c r="M1274" s="733">
        <v>392.42</v>
      </c>
    </row>
    <row r="1275" spans="1:13" ht="14.4" customHeight="1" x14ac:dyDescent="0.3">
      <c r="A1275" s="727" t="s">
        <v>2721</v>
      </c>
      <c r="B1275" s="728" t="s">
        <v>2205</v>
      </c>
      <c r="C1275" s="728" t="s">
        <v>4721</v>
      </c>
      <c r="D1275" s="728" t="s">
        <v>2207</v>
      </c>
      <c r="E1275" s="728" t="s">
        <v>4722</v>
      </c>
      <c r="F1275" s="732"/>
      <c r="G1275" s="732"/>
      <c r="H1275" s="746">
        <v>0</v>
      </c>
      <c r="I1275" s="732">
        <v>1</v>
      </c>
      <c r="J1275" s="732">
        <v>118.54</v>
      </c>
      <c r="K1275" s="746">
        <v>1</v>
      </c>
      <c r="L1275" s="732">
        <v>1</v>
      </c>
      <c r="M1275" s="733">
        <v>118.54</v>
      </c>
    </row>
    <row r="1276" spans="1:13" ht="14.4" customHeight="1" x14ac:dyDescent="0.3">
      <c r="A1276" s="727" t="s">
        <v>2721</v>
      </c>
      <c r="B1276" s="728" t="s">
        <v>2215</v>
      </c>
      <c r="C1276" s="728" t="s">
        <v>2218</v>
      </c>
      <c r="D1276" s="728" t="s">
        <v>662</v>
      </c>
      <c r="E1276" s="728" t="s">
        <v>2219</v>
      </c>
      <c r="F1276" s="732"/>
      <c r="G1276" s="732"/>
      <c r="H1276" s="746">
        <v>0</v>
      </c>
      <c r="I1276" s="732">
        <v>9</v>
      </c>
      <c r="J1276" s="732">
        <v>1389.2400000000002</v>
      </c>
      <c r="K1276" s="746">
        <v>1</v>
      </c>
      <c r="L1276" s="732">
        <v>9</v>
      </c>
      <c r="M1276" s="733">
        <v>1389.2400000000002</v>
      </c>
    </row>
    <row r="1277" spans="1:13" ht="14.4" customHeight="1" x14ac:dyDescent="0.3">
      <c r="A1277" s="727" t="s">
        <v>2721</v>
      </c>
      <c r="B1277" s="728" t="s">
        <v>2229</v>
      </c>
      <c r="C1277" s="728" t="s">
        <v>2794</v>
      </c>
      <c r="D1277" s="728" t="s">
        <v>2231</v>
      </c>
      <c r="E1277" s="728" t="s">
        <v>2757</v>
      </c>
      <c r="F1277" s="732">
        <v>1</v>
      </c>
      <c r="G1277" s="732">
        <v>238.72</v>
      </c>
      <c r="H1277" s="746">
        <v>1</v>
      </c>
      <c r="I1277" s="732"/>
      <c r="J1277" s="732"/>
      <c r="K1277" s="746">
        <v>0</v>
      </c>
      <c r="L1277" s="732">
        <v>1</v>
      </c>
      <c r="M1277" s="733">
        <v>238.72</v>
      </c>
    </row>
    <row r="1278" spans="1:13" ht="14.4" customHeight="1" x14ac:dyDescent="0.3">
      <c r="A1278" s="727" t="s">
        <v>2721</v>
      </c>
      <c r="B1278" s="728" t="s">
        <v>2256</v>
      </c>
      <c r="C1278" s="728" t="s">
        <v>2996</v>
      </c>
      <c r="D1278" s="728" t="s">
        <v>2997</v>
      </c>
      <c r="E1278" s="728" t="s">
        <v>2967</v>
      </c>
      <c r="F1278" s="732">
        <v>1</v>
      </c>
      <c r="G1278" s="732">
        <v>846.47</v>
      </c>
      <c r="H1278" s="746">
        <v>1</v>
      </c>
      <c r="I1278" s="732"/>
      <c r="J1278" s="732"/>
      <c r="K1278" s="746">
        <v>0</v>
      </c>
      <c r="L1278" s="732">
        <v>1</v>
      </c>
      <c r="M1278" s="733">
        <v>846.47</v>
      </c>
    </row>
    <row r="1279" spans="1:13" ht="14.4" customHeight="1" x14ac:dyDescent="0.3">
      <c r="A1279" s="727" t="s">
        <v>2721</v>
      </c>
      <c r="B1279" s="728" t="s">
        <v>2256</v>
      </c>
      <c r="C1279" s="728" t="s">
        <v>2260</v>
      </c>
      <c r="D1279" s="728" t="s">
        <v>2261</v>
      </c>
      <c r="E1279" s="728" t="s">
        <v>2262</v>
      </c>
      <c r="F1279" s="732"/>
      <c r="G1279" s="732"/>
      <c r="H1279" s="746">
        <v>0</v>
      </c>
      <c r="I1279" s="732">
        <v>10</v>
      </c>
      <c r="J1279" s="732">
        <v>27547.42</v>
      </c>
      <c r="K1279" s="746">
        <v>1</v>
      </c>
      <c r="L1279" s="732">
        <v>10</v>
      </c>
      <c r="M1279" s="733">
        <v>27547.42</v>
      </c>
    </row>
    <row r="1280" spans="1:13" ht="14.4" customHeight="1" x14ac:dyDescent="0.3">
      <c r="A1280" s="727" t="s">
        <v>2721</v>
      </c>
      <c r="B1280" s="728" t="s">
        <v>2270</v>
      </c>
      <c r="C1280" s="728" t="s">
        <v>2273</v>
      </c>
      <c r="D1280" s="728" t="s">
        <v>2272</v>
      </c>
      <c r="E1280" s="728" t="s">
        <v>2274</v>
      </c>
      <c r="F1280" s="732">
        <v>1</v>
      </c>
      <c r="G1280" s="732">
        <v>1427.23</v>
      </c>
      <c r="H1280" s="746">
        <v>1</v>
      </c>
      <c r="I1280" s="732"/>
      <c r="J1280" s="732"/>
      <c r="K1280" s="746">
        <v>0</v>
      </c>
      <c r="L1280" s="732">
        <v>1</v>
      </c>
      <c r="M1280" s="733">
        <v>1427.23</v>
      </c>
    </row>
    <row r="1281" spans="1:13" ht="14.4" customHeight="1" x14ac:dyDescent="0.3">
      <c r="A1281" s="727" t="s">
        <v>2721</v>
      </c>
      <c r="B1281" s="728" t="s">
        <v>2270</v>
      </c>
      <c r="C1281" s="728" t="s">
        <v>2271</v>
      </c>
      <c r="D1281" s="728" t="s">
        <v>2272</v>
      </c>
      <c r="E1281" s="728" t="s">
        <v>2232</v>
      </c>
      <c r="F1281" s="732"/>
      <c r="G1281" s="732"/>
      <c r="H1281" s="746">
        <v>0</v>
      </c>
      <c r="I1281" s="732">
        <v>3</v>
      </c>
      <c r="J1281" s="732">
        <v>1019.4000000000001</v>
      </c>
      <c r="K1281" s="746">
        <v>1</v>
      </c>
      <c r="L1281" s="732">
        <v>3</v>
      </c>
      <c r="M1281" s="733">
        <v>1019.4000000000001</v>
      </c>
    </row>
    <row r="1282" spans="1:13" ht="14.4" customHeight="1" x14ac:dyDescent="0.3">
      <c r="A1282" s="727" t="s">
        <v>2721</v>
      </c>
      <c r="B1282" s="728" t="s">
        <v>2293</v>
      </c>
      <c r="C1282" s="728" t="s">
        <v>2296</v>
      </c>
      <c r="D1282" s="728" t="s">
        <v>694</v>
      </c>
      <c r="E1282" s="728" t="s">
        <v>2297</v>
      </c>
      <c r="F1282" s="732"/>
      <c r="G1282" s="732"/>
      <c r="H1282" s="746">
        <v>0</v>
      </c>
      <c r="I1282" s="732">
        <v>2</v>
      </c>
      <c r="J1282" s="732">
        <v>96.84</v>
      </c>
      <c r="K1282" s="746">
        <v>1</v>
      </c>
      <c r="L1282" s="732">
        <v>2</v>
      </c>
      <c r="M1282" s="733">
        <v>96.84</v>
      </c>
    </row>
    <row r="1283" spans="1:13" ht="14.4" customHeight="1" x14ac:dyDescent="0.3">
      <c r="A1283" s="727" t="s">
        <v>2721</v>
      </c>
      <c r="B1283" s="728" t="s">
        <v>2299</v>
      </c>
      <c r="C1283" s="728" t="s">
        <v>3034</v>
      </c>
      <c r="D1283" s="728" t="s">
        <v>1100</v>
      </c>
      <c r="E1283" s="728" t="s">
        <v>2761</v>
      </c>
      <c r="F1283" s="732">
        <v>1</v>
      </c>
      <c r="G1283" s="732">
        <v>0</v>
      </c>
      <c r="H1283" s="746"/>
      <c r="I1283" s="732"/>
      <c r="J1283" s="732"/>
      <c r="K1283" s="746"/>
      <c r="L1283" s="732">
        <v>1</v>
      </c>
      <c r="M1283" s="733">
        <v>0</v>
      </c>
    </row>
    <row r="1284" spans="1:13" ht="14.4" customHeight="1" x14ac:dyDescent="0.3">
      <c r="A1284" s="727" t="s">
        <v>2721</v>
      </c>
      <c r="B1284" s="728" t="s">
        <v>2299</v>
      </c>
      <c r="C1284" s="728" t="s">
        <v>2300</v>
      </c>
      <c r="D1284" s="728" t="s">
        <v>1102</v>
      </c>
      <c r="E1284" s="728" t="s">
        <v>2301</v>
      </c>
      <c r="F1284" s="732">
        <v>1</v>
      </c>
      <c r="G1284" s="732">
        <v>65.28</v>
      </c>
      <c r="H1284" s="746">
        <v>1</v>
      </c>
      <c r="I1284" s="732"/>
      <c r="J1284" s="732"/>
      <c r="K1284" s="746">
        <v>0</v>
      </c>
      <c r="L1284" s="732">
        <v>1</v>
      </c>
      <c r="M1284" s="733">
        <v>65.28</v>
      </c>
    </row>
    <row r="1285" spans="1:13" ht="14.4" customHeight="1" x14ac:dyDescent="0.3">
      <c r="A1285" s="727" t="s">
        <v>2721</v>
      </c>
      <c r="B1285" s="728" t="s">
        <v>2299</v>
      </c>
      <c r="C1285" s="728" t="s">
        <v>2302</v>
      </c>
      <c r="D1285" s="728" t="s">
        <v>1100</v>
      </c>
      <c r="E1285" s="728" t="s">
        <v>2303</v>
      </c>
      <c r="F1285" s="732">
        <v>1</v>
      </c>
      <c r="G1285" s="732">
        <v>36.270000000000003</v>
      </c>
      <c r="H1285" s="746">
        <v>1</v>
      </c>
      <c r="I1285" s="732"/>
      <c r="J1285" s="732"/>
      <c r="K1285" s="746">
        <v>0</v>
      </c>
      <c r="L1285" s="732">
        <v>1</v>
      </c>
      <c r="M1285" s="733">
        <v>36.270000000000003</v>
      </c>
    </row>
    <row r="1286" spans="1:13" ht="14.4" customHeight="1" x14ac:dyDescent="0.3">
      <c r="A1286" s="727" t="s">
        <v>2721</v>
      </c>
      <c r="B1286" s="728" t="s">
        <v>2299</v>
      </c>
      <c r="C1286" s="728" t="s">
        <v>3695</v>
      </c>
      <c r="D1286" s="728" t="s">
        <v>1100</v>
      </c>
      <c r="E1286" s="728" t="s">
        <v>3696</v>
      </c>
      <c r="F1286" s="732">
        <v>1</v>
      </c>
      <c r="G1286" s="732">
        <v>0</v>
      </c>
      <c r="H1286" s="746"/>
      <c r="I1286" s="732"/>
      <c r="J1286" s="732"/>
      <c r="K1286" s="746"/>
      <c r="L1286" s="732">
        <v>1</v>
      </c>
      <c r="M1286" s="733">
        <v>0</v>
      </c>
    </row>
    <row r="1287" spans="1:13" ht="14.4" customHeight="1" x14ac:dyDescent="0.3">
      <c r="A1287" s="727" t="s">
        <v>2721</v>
      </c>
      <c r="B1287" s="728" t="s">
        <v>2299</v>
      </c>
      <c r="C1287" s="728" t="s">
        <v>2738</v>
      </c>
      <c r="D1287" s="728" t="s">
        <v>1102</v>
      </c>
      <c r="E1287" s="728" t="s">
        <v>2739</v>
      </c>
      <c r="F1287" s="732">
        <v>4</v>
      </c>
      <c r="G1287" s="732">
        <v>487</v>
      </c>
      <c r="H1287" s="746">
        <v>1</v>
      </c>
      <c r="I1287" s="732"/>
      <c r="J1287" s="732"/>
      <c r="K1287" s="746">
        <v>0</v>
      </c>
      <c r="L1287" s="732">
        <v>4</v>
      </c>
      <c r="M1287" s="733">
        <v>487</v>
      </c>
    </row>
    <row r="1288" spans="1:13" ht="14.4" customHeight="1" x14ac:dyDescent="0.3">
      <c r="A1288" s="727" t="s">
        <v>2721</v>
      </c>
      <c r="B1288" s="728" t="s">
        <v>2299</v>
      </c>
      <c r="C1288" s="728" t="s">
        <v>3440</v>
      </c>
      <c r="D1288" s="728" t="s">
        <v>1100</v>
      </c>
      <c r="E1288" s="728" t="s">
        <v>2303</v>
      </c>
      <c r="F1288" s="732">
        <v>1</v>
      </c>
      <c r="G1288" s="732">
        <v>36.270000000000003</v>
      </c>
      <c r="H1288" s="746">
        <v>1</v>
      </c>
      <c r="I1288" s="732"/>
      <c r="J1288" s="732"/>
      <c r="K1288" s="746">
        <v>0</v>
      </c>
      <c r="L1288" s="732">
        <v>1</v>
      </c>
      <c r="M1288" s="733">
        <v>36.270000000000003</v>
      </c>
    </row>
    <row r="1289" spans="1:13" ht="14.4" customHeight="1" x14ac:dyDescent="0.3">
      <c r="A1289" s="727" t="s">
        <v>2721</v>
      </c>
      <c r="B1289" s="728" t="s">
        <v>2299</v>
      </c>
      <c r="C1289" s="728" t="s">
        <v>2740</v>
      </c>
      <c r="D1289" s="728" t="s">
        <v>2741</v>
      </c>
      <c r="E1289" s="728" t="s">
        <v>2301</v>
      </c>
      <c r="F1289" s="732"/>
      <c r="G1289" s="732"/>
      <c r="H1289" s="746">
        <v>0</v>
      </c>
      <c r="I1289" s="732">
        <v>6</v>
      </c>
      <c r="J1289" s="732">
        <v>243.48</v>
      </c>
      <c r="K1289" s="746">
        <v>1</v>
      </c>
      <c r="L1289" s="732">
        <v>6</v>
      </c>
      <c r="M1289" s="733">
        <v>243.48</v>
      </c>
    </row>
    <row r="1290" spans="1:13" ht="14.4" customHeight="1" x14ac:dyDescent="0.3">
      <c r="A1290" s="727" t="s">
        <v>2721</v>
      </c>
      <c r="B1290" s="728" t="s">
        <v>2325</v>
      </c>
      <c r="C1290" s="728" t="s">
        <v>2326</v>
      </c>
      <c r="D1290" s="728" t="s">
        <v>2327</v>
      </c>
      <c r="E1290" s="728" t="s">
        <v>2328</v>
      </c>
      <c r="F1290" s="732"/>
      <c r="G1290" s="732"/>
      <c r="H1290" s="746"/>
      <c r="I1290" s="732">
        <v>1</v>
      </c>
      <c r="J1290" s="732">
        <v>0</v>
      </c>
      <c r="K1290" s="746"/>
      <c r="L1290" s="732">
        <v>1</v>
      </c>
      <c r="M1290" s="733">
        <v>0</v>
      </c>
    </row>
    <row r="1291" spans="1:13" ht="14.4" customHeight="1" x14ac:dyDescent="0.3">
      <c r="A1291" s="727" t="s">
        <v>2721</v>
      </c>
      <c r="B1291" s="728" t="s">
        <v>2402</v>
      </c>
      <c r="C1291" s="728" t="s">
        <v>2405</v>
      </c>
      <c r="D1291" s="728" t="s">
        <v>1315</v>
      </c>
      <c r="E1291" s="728" t="s">
        <v>2187</v>
      </c>
      <c r="F1291" s="732"/>
      <c r="G1291" s="732"/>
      <c r="H1291" s="746">
        <v>0</v>
      </c>
      <c r="I1291" s="732">
        <v>1</v>
      </c>
      <c r="J1291" s="732">
        <v>69.16</v>
      </c>
      <c r="K1291" s="746">
        <v>1</v>
      </c>
      <c r="L1291" s="732">
        <v>1</v>
      </c>
      <c r="M1291" s="733">
        <v>69.16</v>
      </c>
    </row>
    <row r="1292" spans="1:13" ht="14.4" customHeight="1" x14ac:dyDescent="0.3">
      <c r="A1292" s="727" t="s">
        <v>2721</v>
      </c>
      <c r="B1292" s="728" t="s">
        <v>2412</v>
      </c>
      <c r="C1292" s="728" t="s">
        <v>3555</v>
      </c>
      <c r="D1292" s="728" t="s">
        <v>3556</v>
      </c>
      <c r="E1292" s="728" t="s">
        <v>3554</v>
      </c>
      <c r="F1292" s="732"/>
      <c r="G1292" s="732"/>
      <c r="H1292" s="746">
        <v>0</v>
      </c>
      <c r="I1292" s="732">
        <v>6</v>
      </c>
      <c r="J1292" s="732">
        <v>1165.56</v>
      </c>
      <c r="K1292" s="746">
        <v>1</v>
      </c>
      <c r="L1292" s="732">
        <v>6</v>
      </c>
      <c r="M1292" s="733">
        <v>1165.56</v>
      </c>
    </row>
    <row r="1293" spans="1:13" ht="14.4" customHeight="1" x14ac:dyDescent="0.3">
      <c r="A1293" s="727" t="s">
        <v>2721</v>
      </c>
      <c r="B1293" s="728" t="s">
        <v>2441</v>
      </c>
      <c r="C1293" s="728" t="s">
        <v>2938</v>
      </c>
      <c r="D1293" s="728" t="s">
        <v>2939</v>
      </c>
      <c r="E1293" s="728" t="s">
        <v>2444</v>
      </c>
      <c r="F1293" s="732">
        <v>1</v>
      </c>
      <c r="G1293" s="732">
        <v>10325.280000000001</v>
      </c>
      <c r="H1293" s="746">
        <v>1</v>
      </c>
      <c r="I1293" s="732"/>
      <c r="J1293" s="732"/>
      <c r="K1293" s="746">
        <v>0</v>
      </c>
      <c r="L1293" s="732">
        <v>1</v>
      </c>
      <c r="M1293" s="733">
        <v>10325.280000000001</v>
      </c>
    </row>
    <row r="1294" spans="1:13" ht="14.4" customHeight="1" x14ac:dyDescent="0.3">
      <c r="A1294" s="727" t="s">
        <v>2721</v>
      </c>
      <c r="B1294" s="728" t="s">
        <v>2304</v>
      </c>
      <c r="C1294" s="728" t="s">
        <v>4931</v>
      </c>
      <c r="D1294" s="728" t="s">
        <v>2306</v>
      </c>
      <c r="E1294" s="728" t="s">
        <v>4932</v>
      </c>
      <c r="F1294" s="732"/>
      <c r="G1294" s="732"/>
      <c r="H1294" s="746">
        <v>0</v>
      </c>
      <c r="I1294" s="732">
        <v>1</v>
      </c>
      <c r="J1294" s="732">
        <v>583.03</v>
      </c>
      <c r="K1294" s="746">
        <v>1</v>
      </c>
      <c r="L1294" s="732">
        <v>1</v>
      </c>
      <c r="M1294" s="733">
        <v>583.03</v>
      </c>
    </row>
    <row r="1295" spans="1:13" ht="14.4" customHeight="1" x14ac:dyDescent="0.3">
      <c r="A1295" s="727" t="s">
        <v>2722</v>
      </c>
      <c r="B1295" s="728" t="s">
        <v>2101</v>
      </c>
      <c r="C1295" s="728" t="s">
        <v>2840</v>
      </c>
      <c r="D1295" s="728" t="s">
        <v>2105</v>
      </c>
      <c r="E1295" s="728" t="s">
        <v>2108</v>
      </c>
      <c r="F1295" s="732"/>
      <c r="G1295" s="732"/>
      <c r="H1295" s="746">
        <v>0</v>
      </c>
      <c r="I1295" s="732">
        <v>1</v>
      </c>
      <c r="J1295" s="732">
        <v>205.84</v>
      </c>
      <c r="K1295" s="746">
        <v>1</v>
      </c>
      <c r="L1295" s="732">
        <v>1</v>
      </c>
      <c r="M1295" s="733">
        <v>205.84</v>
      </c>
    </row>
    <row r="1296" spans="1:13" ht="14.4" customHeight="1" x14ac:dyDescent="0.3">
      <c r="A1296" s="727" t="s">
        <v>2722</v>
      </c>
      <c r="B1296" s="728" t="s">
        <v>2101</v>
      </c>
      <c r="C1296" s="728" t="s">
        <v>3022</v>
      </c>
      <c r="D1296" s="728" t="s">
        <v>2105</v>
      </c>
      <c r="E1296" s="728" t="s">
        <v>2844</v>
      </c>
      <c r="F1296" s="732"/>
      <c r="G1296" s="732"/>
      <c r="H1296" s="746">
        <v>0</v>
      </c>
      <c r="I1296" s="732">
        <v>5</v>
      </c>
      <c r="J1296" s="732">
        <v>118.66999999999999</v>
      </c>
      <c r="K1296" s="746">
        <v>1</v>
      </c>
      <c r="L1296" s="732">
        <v>5</v>
      </c>
      <c r="M1296" s="733">
        <v>118.66999999999999</v>
      </c>
    </row>
    <row r="1297" spans="1:13" ht="14.4" customHeight="1" x14ac:dyDescent="0.3">
      <c r="A1297" s="727" t="s">
        <v>2722</v>
      </c>
      <c r="B1297" s="728" t="s">
        <v>2101</v>
      </c>
      <c r="C1297" s="728" t="s">
        <v>2841</v>
      </c>
      <c r="D1297" s="728" t="s">
        <v>2105</v>
      </c>
      <c r="E1297" s="728" t="s">
        <v>2842</v>
      </c>
      <c r="F1297" s="732"/>
      <c r="G1297" s="732"/>
      <c r="H1297" s="746">
        <v>0</v>
      </c>
      <c r="I1297" s="732">
        <v>4</v>
      </c>
      <c r="J1297" s="732">
        <v>321.06</v>
      </c>
      <c r="K1297" s="746">
        <v>1</v>
      </c>
      <c r="L1297" s="732">
        <v>4</v>
      </c>
      <c r="M1297" s="733">
        <v>321.06</v>
      </c>
    </row>
    <row r="1298" spans="1:13" ht="14.4" customHeight="1" x14ac:dyDescent="0.3">
      <c r="A1298" s="727" t="s">
        <v>2722</v>
      </c>
      <c r="B1298" s="728" t="s">
        <v>2101</v>
      </c>
      <c r="C1298" s="728" t="s">
        <v>2772</v>
      </c>
      <c r="D1298" s="728" t="s">
        <v>2105</v>
      </c>
      <c r="E1298" s="728" t="s">
        <v>2106</v>
      </c>
      <c r="F1298" s="732"/>
      <c r="G1298" s="732"/>
      <c r="H1298" s="746">
        <v>0</v>
      </c>
      <c r="I1298" s="732">
        <v>5</v>
      </c>
      <c r="J1298" s="732">
        <v>262.81</v>
      </c>
      <c r="K1298" s="746">
        <v>1</v>
      </c>
      <c r="L1298" s="732">
        <v>5</v>
      </c>
      <c r="M1298" s="733">
        <v>262.81</v>
      </c>
    </row>
    <row r="1299" spans="1:13" ht="14.4" customHeight="1" x14ac:dyDescent="0.3">
      <c r="A1299" s="727" t="s">
        <v>2722</v>
      </c>
      <c r="B1299" s="728" t="s">
        <v>2101</v>
      </c>
      <c r="C1299" s="728" t="s">
        <v>2922</v>
      </c>
      <c r="D1299" s="728" t="s">
        <v>2105</v>
      </c>
      <c r="E1299" s="728" t="s">
        <v>2923</v>
      </c>
      <c r="F1299" s="732"/>
      <c r="G1299" s="732"/>
      <c r="H1299" s="746">
        <v>0</v>
      </c>
      <c r="I1299" s="732">
        <v>1</v>
      </c>
      <c r="J1299" s="732">
        <v>301.2</v>
      </c>
      <c r="K1299" s="746">
        <v>1</v>
      </c>
      <c r="L1299" s="732">
        <v>1</v>
      </c>
      <c r="M1299" s="733">
        <v>301.2</v>
      </c>
    </row>
    <row r="1300" spans="1:13" ht="14.4" customHeight="1" x14ac:dyDescent="0.3">
      <c r="A1300" s="727" t="s">
        <v>2722</v>
      </c>
      <c r="B1300" s="728" t="s">
        <v>2101</v>
      </c>
      <c r="C1300" s="728" t="s">
        <v>3234</v>
      </c>
      <c r="D1300" s="728" t="s">
        <v>2105</v>
      </c>
      <c r="E1300" s="728" t="s">
        <v>3235</v>
      </c>
      <c r="F1300" s="732"/>
      <c r="G1300" s="732"/>
      <c r="H1300" s="746">
        <v>0</v>
      </c>
      <c r="I1300" s="732">
        <v>1</v>
      </c>
      <c r="J1300" s="732">
        <v>150.59</v>
      </c>
      <c r="K1300" s="746">
        <v>1</v>
      </c>
      <c r="L1300" s="732">
        <v>1</v>
      </c>
      <c r="M1300" s="733">
        <v>150.59</v>
      </c>
    </row>
    <row r="1301" spans="1:13" ht="14.4" customHeight="1" x14ac:dyDescent="0.3">
      <c r="A1301" s="727" t="s">
        <v>2722</v>
      </c>
      <c r="B1301" s="728" t="s">
        <v>2101</v>
      </c>
      <c r="C1301" s="728" t="s">
        <v>2843</v>
      </c>
      <c r="D1301" s="728" t="s">
        <v>2105</v>
      </c>
      <c r="E1301" s="728" t="s">
        <v>2844</v>
      </c>
      <c r="F1301" s="732"/>
      <c r="G1301" s="732"/>
      <c r="H1301" s="746">
        <v>0</v>
      </c>
      <c r="I1301" s="732">
        <v>1</v>
      </c>
      <c r="J1301" s="732">
        <v>28.81</v>
      </c>
      <c r="K1301" s="746">
        <v>1</v>
      </c>
      <c r="L1301" s="732">
        <v>1</v>
      </c>
      <c r="M1301" s="733">
        <v>28.81</v>
      </c>
    </row>
    <row r="1302" spans="1:13" ht="14.4" customHeight="1" x14ac:dyDescent="0.3">
      <c r="A1302" s="727" t="s">
        <v>2722</v>
      </c>
      <c r="B1302" s="728" t="s">
        <v>2101</v>
      </c>
      <c r="C1302" s="728" t="s">
        <v>4947</v>
      </c>
      <c r="D1302" s="728" t="s">
        <v>4948</v>
      </c>
      <c r="E1302" s="728" t="s">
        <v>4400</v>
      </c>
      <c r="F1302" s="732">
        <v>1</v>
      </c>
      <c r="G1302" s="732">
        <v>0</v>
      </c>
      <c r="H1302" s="746"/>
      <c r="I1302" s="732"/>
      <c r="J1302" s="732"/>
      <c r="K1302" s="746"/>
      <c r="L1302" s="732">
        <v>1</v>
      </c>
      <c r="M1302" s="733">
        <v>0</v>
      </c>
    </row>
    <row r="1303" spans="1:13" ht="14.4" customHeight="1" x14ac:dyDescent="0.3">
      <c r="A1303" s="727" t="s">
        <v>2722</v>
      </c>
      <c r="B1303" s="728" t="s">
        <v>2109</v>
      </c>
      <c r="C1303" s="728" t="s">
        <v>4013</v>
      </c>
      <c r="D1303" s="728" t="s">
        <v>1317</v>
      </c>
      <c r="E1303" s="728" t="s">
        <v>2983</v>
      </c>
      <c r="F1303" s="732">
        <v>1</v>
      </c>
      <c r="G1303" s="732">
        <v>668.54</v>
      </c>
      <c r="H1303" s="746">
        <v>1</v>
      </c>
      <c r="I1303" s="732"/>
      <c r="J1303" s="732"/>
      <c r="K1303" s="746">
        <v>0</v>
      </c>
      <c r="L1303" s="732">
        <v>1</v>
      </c>
      <c r="M1303" s="733">
        <v>668.54</v>
      </c>
    </row>
    <row r="1304" spans="1:13" ht="14.4" customHeight="1" x14ac:dyDescent="0.3">
      <c r="A1304" s="727" t="s">
        <v>2722</v>
      </c>
      <c r="B1304" s="728" t="s">
        <v>2120</v>
      </c>
      <c r="C1304" s="728" t="s">
        <v>3526</v>
      </c>
      <c r="D1304" s="728" t="s">
        <v>825</v>
      </c>
      <c r="E1304" s="728" t="s">
        <v>2465</v>
      </c>
      <c r="F1304" s="732"/>
      <c r="G1304" s="732"/>
      <c r="H1304" s="746"/>
      <c r="I1304" s="732">
        <v>1</v>
      </c>
      <c r="J1304" s="732">
        <v>0</v>
      </c>
      <c r="K1304" s="746"/>
      <c r="L1304" s="732">
        <v>1</v>
      </c>
      <c r="M1304" s="733">
        <v>0</v>
      </c>
    </row>
    <row r="1305" spans="1:13" ht="14.4" customHeight="1" x14ac:dyDescent="0.3">
      <c r="A1305" s="727" t="s">
        <v>2722</v>
      </c>
      <c r="B1305" s="728" t="s">
        <v>2129</v>
      </c>
      <c r="C1305" s="728" t="s">
        <v>2130</v>
      </c>
      <c r="D1305" s="728" t="s">
        <v>2131</v>
      </c>
      <c r="E1305" s="728" t="s">
        <v>2132</v>
      </c>
      <c r="F1305" s="732"/>
      <c r="G1305" s="732"/>
      <c r="H1305" s="746">
        <v>0</v>
      </c>
      <c r="I1305" s="732">
        <v>6</v>
      </c>
      <c r="J1305" s="732">
        <v>723.66</v>
      </c>
      <c r="K1305" s="746">
        <v>1</v>
      </c>
      <c r="L1305" s="732">
        <v>6</v>
      </c>
      <c r="M1305" s="733">
        <v>723.66</v>
      </c>
    </row>
    <row r="1306" spans="1:13" ht="14.4" customHeight="1" x14ac:dyDescent="0.3">
      <c r="A1306" s="727" t="s">
        <v>2722</v>
      </c>
      <c r="B1306" s="728" t="s">
        <v>2133</v>
      </c>
      <c r="C1306" s="728" t="s">
        <v>2763</v>
      </c>
      <c r="D1306" s="728" t="s">
        <v>895</v>
      </c>
      <c r="E1306" s="728" t="s">
        <v>2137</v>
      </c>
      <c r="F1306" s="732"/>
      <c r="G1306" s="732"/>
      <c r="H1306" s="746">
        <v>0</v>
      </c>
      <c r="I1306" s="732">
        <v>5</v>
      </c>
      <c r="J1306" s="732">
        <v>1840.8000000000002</v>
      </c>
      <c r="K1306" s="746">
        <v>1</v>
      </c>
      <c r="L1306" s="732">
        <v>5</v>
      </c>
      <c r="M1306" s="733">
        <v>1840.8000000000002</v>
      </c>
    </row>
    <row r="1307" spans="1:13" ht="14.4" customHeight="1" x14ac:dyDescent="0.3">
      <c r="A1307" s="727" t="s">
        <v>2722</v>
      </c>
      <c r="B1307" s="728" t="s">
        <v>2133</v>
      </c>
      <c r="C1307" s="728" t="s">
        <v>2764</v>
      </c>
      <c r="D1307" s="728" t="s">
        <v>895</v>
      </c>
      <c r="E1307" s="728" t="s">
        <v>2143</v>
      </c>
      <c r="F1307" s="732"/>
      <c r="G1307" s="732"/>
      <c r="H1307" s="746">
        <v>0</v>
      </c>
      <c r="I1307" s="732">
        <v>23</v>
      </c>
      <c r="J1307" s="732">
        <v>11290.470000000001</v>
      </c>
      <c r="K1307" s="746">
        <v>1</v>
      </c>
      <c r="L1307" s="732">
        <v>23</v>
      </c>
      <c r="M1307" s="733">
        <v>11290.470000000001</v>
      </c>
    </row>
    <row r="1308" spans="1:13" ht="14.4" customHeight="1" x14ac:dyDescent="0.3">
      <c r="A1308" s="727" t="s">
        <v>2722</v>
      </c>
      <c r="B1308" s="728" t="s">
        <v>2133</v>
      </c>
      <c r="C1308" s="728" t="s">
        <v>2765</v>
      </c>
      <c r="D1308" s="728" t="s">
        <v>895</v>
      </c>
      <c r="E1308" s="728" t="s">
        <v>2139</v>
      </c>
      <c r="F1308" s="732"/>
      <c r="G1308" s="732"/>
      <c r="H1308" s="746">
        <v>0</v>
      </c>
      <c r="I1308" s="732">
        <v>10</v>
      </c>
      <c r="J1308" s="732">
        <v>7363.3</v>
      </c>
      <c r="K1308" s="746">
        <v>1</v>
      </c>
      <c r="L1308" s="732">
        <v>10</v>
      </c>
      <c r="M1308" s="733">
        <v>7363.3</v>
      </c>
    </row>
    <row r="1309" spans="1:13" ht="14.4" customHeight="1" x14ac:dyDescent="0.3">
      <c r="A1309" s="727" t="s">
        <v>2722</v>
      </c>
      <c r="B1309" s="728" t="s">
        <v>2150</v>
      </c>
      <c r="C1309" s="728" t="s">
        <v>2482</v>
      </c>
      <c r="D1309" s="728" t="s">
        <v>2152</v>
      </c>
      <c r="E1309" s="728" t="s">
        <v>2483</v>
      </c>
      <c r="F1309" s="732"/>
      <c r="G1309" s="732"/>
      <c r="H1309" s="746">
        <v>0</v>
      </c>
      <c r="I1309" s="732">
        <v>1</v>
      </c>
      <c r="J1309" s="732">
        <v>320.20999999999998</v>
      </c>
      <c r="K1309" s="746">
        <v>1</v>
      </c>
      <c r="L1309" s="732">
        <v>1</v>
      </c>
      <c r="M1309" s="733">
        <v>320.20999999999998</v>
      </c>
    </row>
    <row r="1310" spans="1:13" ht="14.4" customHeight="1" x14ac:dyDescent="0.3">
      <c r="A1310" s="727" t="s">
        <v>2722</v>
      </c>
      <c r="B1310" s="728" t="s">
        <v>2154</v>
      </c>
      <c r="C1310" s="728" t="s">
        <v>2155</v>
      </c>
      <c r="D1310" s="728" t="s">
        <v>777</v>
      </c>
      <c r="E1310" s="728" t="s">
        <v>2156</v>
      </c>
      <c r="F1310" s="732"/>
      <c r="G1310" s="732"/>
      <c r="H1310" s="746">
        <v>0</v>
      </c>
      <c r="I1310" s="732">
        <v>1</v>
      </c>
      <c r="J1310" s="732">
        <v>72</v>
      </c>
      <c r="K1310" s="746">
        <v>1</v>
      </c>
      <c r="L1310" s="732">
        <v>1</v>
      </c>
      <c r="M1310" s="733">
        <v>72</v>
      </c>
    </row>
    <row r="1311" spans="1:13" ht="14.4" customHeight="1" x14ac:dyDescent="0.3">
      <c r="A1311" s="727" t="s">
        <v>2722</v>
      </c>
      <c r="B1311" s="728" t="s">
        <v>2157</v>
      </c>
      <c r="C1311" s="728" t="s">
        <v>3928</v>
      </c>
      <c r="D1311" s="728" t="s">
        <v>2159</v>
      </c>
      <c r="E1311" s="728" t="s">
        <v>3929</v>
      </c>
      <c r="F1311" s="732"/>
      <c r="G1311" s="732"/>
      <c r="H1311" s="746">
        <v>0</v>
      </c>
      <c r="I1311" s="732">
        <v>1</v>
      </c>
      <c r="J1311" s="732">
        <v>229.38</v>
      </c>
      <c r="K1311" s="746">
        <v>1</v>
      </c>
      <c r="L1311" s="732">
        <v>1</v>
      </c>
      <c r="M1311" s="733">
        <v>229.38</v>
      </c>
    </row>
    <row r="1312" spans="1:13" ht="14.4" customHeight="1" x14ac:dyDescent="0.3">
      <c r="A1312" s="727" t="s">
        <v>2722</v>
      </c>
      <c r="B1312" s="728" t="s">
        <v>2157</v>
      </c>
      <c r="C1312" s="728" t="s">
        <v>3039</v>
      </c>
      <c r="D1312" s="728" t="s">
        <v>2159</v>
      </c>
      <c r="E1312" s="728" t="s">
        <v>2160</v>
      </c>
      <c r="F1312" s="732">
        <v>1</v>
      </c>
      <c r="G1312" s="732">
        <v>65.540000000000006</v>
      </c>
      <c r="H1312" s="746">
        <v>1</v>
      </c>
      <c r="I1312" s="732"/>
      <c r="J1312" s="732"/>
      <c r="K1312" s="746">
        <v>0</v>
      </c>
      <c r="L1312" s="732">
        <v>1</v>
      </c>
      <c r="M1312" s="733">
        <v>65.540000000000006</v>
      </c>
    </row>
    <row r="1313" spans="1:13" ht="14.4" customHeight="1" x14ac:dyDescent="0.3">
      <c r="A1313" s="727" t="s">
        <v>2722</v>
      </c>
      <c r="B1313" s="728" t="s">
        <v>2490</v>
      </c>
      <c r="C1313" s="728" t="s">
        <v>3931</v>
      </c>
      <c r="D1313" s="728" t="s">
        <v>1754</v>
      </c>
      <c r="E1313" s="728" t="s">
        <v>2165</v>
      </c>
      <c r="F1313" s="732"/>
      <c r="G1313" s="732"/>
      <c r="H1313" s="746">
        <v>0</v>
      </c>
      <c r="I1313" s="732">
        <v>1</v>
      </c>
      <c r="J1313" s="732">
        <v>105.32</v>
      </c>
      <c r="K1313" s="746">
        <v>1</v>
      </c>
      <c r="L1313" s="732">
        <v>1</v>
      </c>
      <c r="M1313" s="733">
        <v>105.32</v>
      </c>
    </row>
    <row r="1314" spans="1:13" ht="14.4" customHeight="1" x14ac:dyDescent="0.3">
      <c r="A1314" s="727" t="s">
        <v>2722</v>
      </c>
      <c r="B1314" s="728" t="s">
        <v>2161</v>
      </c>
      <c r="C1314" s="728" t="s">
        <v>2162</v>
      </c>
      <c r="D1314" s="728" t="s">
        <v>1167</v>
      </c>
      <c r="E1314" s="728" t="s">
        <v>2163</v>
      </c>
      <c r="F1314" s="732"/>
      <c r="G1314" s="732"/>
      <c r="H1314" s="746">
        <v>0</v>
      </c>
      <c r="I1314" s="732">
        <v>1</v>
      </c>
      <c r="J1314" s="732">
        <v>48.27</v>
      </c>
      <c r="K1314" s="746">
        <v>1</v>
      </c>
      <c r="L1314" s="732">
        <v>1</v>
      </c>
      <c r="M1314" s="733">
        <v>48.27</v>
      </c>
    </row>
    <row r="1315" spans="1:13" ht="14.4" customHeight="1" x14ac:dyDescent="0.3">
      <c r="A1315" s="727" t="s">
        <v>2722</v>
      </c>
      <c r="B1315" s="728" t="s">
        <v>2502</v>
      </c>
      <c r="C1315" s="728" t="s">
        <v>3090</v>
      </c>
      <c r="D1315" s="728" t="s">
        <v>2582</v>
      </c>
      <c r="E1315" s="728" t="s">
        <v>3091</v>
      </c>
      <c r="F1315" s="732"/>
      <c r="G1315" s="732"/>
      <c r="H1315" s="746">
        <v>0</v>
      </c>
      <c r="I1315" s="732">
        <v>1</v>
      </c>
      <c r="J1315" s="732">
        <v>87.41</v>
      </c>
      <c r="K1315" s="746">
        <v>1</v>
      </c>
      <c r="L1315" s="732">
        <v>1</v>
      </c>
      <c r="M1315" s="733">
        <v>87.41</v>
      </c>
    </row>
    <row r="1316" spans="1:13" ht="14.4" customHeight="1" x14ac:dyDescent="0.3">
      <c r="A1316" s="727" t="s">
        <v>2722</v>
      </c>
      <c r="B1316" s="728" t="s">
        <v>2174</v>
      </c>
      <c r="C1316" s="728" t="s">
        <v>4945</v>
      </c>
      <c r="D1316" s="728" t="s">
        <v>2176</v>
      </c>
      <c r="E1316" s="728" t="s">
        <v>4946</v>
      </c>
      <c r="F1316" s="732"/>
      <c r="G1316" s="732"/>
      <c r="H1316" s="746"/>
      <c r="I1316" s="732">
        <v>1</v>
      </c>
      <c r="J1316" s="732">
        <v>0</v>
      </c>
      <c r="K1316" s="746"/>
      <c r="L1316" s="732">
        <v>1</v>
      </c>
      <c r="M1316" s="733">
        <v>0</v>
      </c>
    </row>
    <row r="1317" spans="1:13" ht="14.4" customHeight="1" x14ac:dyDescent="0.3">
      <c r="A1317" s="727" t="s">
        <v>2722</v>
      </c>
      <c r="B1317" s="728" t="s">
        <v>2205</v>
      </c>
      <c r="C1317" s="728" t="s">
        <v>2213</v>
      </c>
      <c r="D1317" s="728" t="s">
        <v>2207</v>
      </c>
      <c r="E1317" s="728" t="s">
        <v>2214</v>
      </c>
      <c r="F1317" s="732"/>
      <c r="G1317" s="732"/>
      <c r="H1317" s="746">
        <v>0</v>
      </c>
      <c r="I1317" s="732">
        <v>1</v>
      </c>
      <c r="J1317" s="732">
        <v>46.07</v>
      </c>
      <c r="K1317" s="746">
        <v>1</v>
      </c>
      <c r="L1317" s="732">
        <v>1</v>
      </c>
      <c r="M1317" s="733">
        <v>46.07</v>
      </c>
    </row>
    <row r="1318" spans="1:13" ht="14.4" customHeight="1" x14ac:dyDescent="0.3">
      <c r="A1318" s="727" t="s">
        <v>2722</v>
      </c>
      <c r="B1318" s="728" t="s">
        <v>2215</v>
      </c>
      <c r="C1318" s="728" t="s">
        <v>2743</v>
      </c>
      <c r="D1318" s="728" t="s">
        <v>692</v>
      </c>
      <c r="E1318" s="728" t="s">
        <v>2744</v>
      </c>
      <c r="F1318" s="732">
        <v>1</v>
      </c>
      <c r="G1318" s="732">
        <v>154.36000000000001</v>
      </c>
      <c r="H1318" s="746">
        <v>1</v>
      </c>
      <c r="I1318" s="732"/>
      <c r="J1318" s="732"/>
      <c r="K1318" s="746">
        <v>0</v>
      </c>
      <c r="L1318" s="732">
        <v>1</v>
      </c>
      <c r="M1318" s="733">
        <v>154.36000000000001</v>
      </c>
    </row>
    <row r="1319" spans="1:13" ht="14.4" customHeight="1" x14ac:dyDescent="0.3">
      <c r="A1319" s="727" t="s">
        <v>2722</v>
      </c>
      <c r="B1319" s="728" t="s">
        <v>2215</v>
      </c>
      <c r="C1319" s="728" t="s">
        <v>2218</v>
      </c>
      <c r="D1319" s="728" t="s">
        <v>662</v>
      </c>
      <c r="E1319" s="728" t="s">
        <v>2219</v>
      </c>
      <c r="F1319" s="732"/>
      <c r="G1319" s="732"/>
      <c r="H1319" s="746">
        <v>0</v>
      </c>
      <c r="I1319" s="732">
        <v>11</v>
      </c>
      <c r="J1319" s="732">
        <v>1697.96</v>
      </c>
      <c r="K1319" s="746">
        <v>1</v>
      </c>
      <c r="L1319" s="732">
        <v>11</v>
      </c>
      <c r="M1319" s="733">
        <v>1697.96</v>
      </c>
    </row>
    <row r="1320" spans="1:13" ht="14.4" customHeight="1" x14ac:dyDescent="0.3">
      <c r="A1320" s="727" t="s">
        <v>2722</v>
      </c>
      <c r="B1320" s="728" t="s">
        <v>2215</v>
      </c>
      <c r="C1320" s="728" t="s">
        <v>2216</v>
      </c>
      <c r="D1320" s="728" t="s">
        <v>662</v>
      </c>
      <c r="E1320" s="728" t="s">
        <v>2217</v>
      </c>
      <c r="F1320" s="732"/>
      <c r="G1320" s="732"/>
      <c r="H1320" s="746">
        <v>0</v>
      </c>
      <c r="I1320" s="732">
        <v>1</v>
      </c>
      <c r="J1320" s="732">
        <v>225.06</v>
      </c>
      <c r="K1320" s="746">
        <v>1</v>
      </c>
      <c r="L1320" s="732">
        <v>1</v>
      </c>
      <c r="M1320" s="733">
        <v>225.06</v>
      </c>
    </row>
    <row r="1321" spans="1:13" ht="14.4" customHeight="1" x14ac:dyDescent="0.3">
      <c r="A1321" s="727" t="s">
        <v>2722</v>
      </c>
      <c r="B1321" s="728" t="s">
        <v>2229</v>
      </c>
      <c r="C1321" s="728" t="s">
        <v>3041</v>
      </c>
      <c r="D1321" s="728" t="s">
        <v>2231</v>
      </c>
      <c r="E1321" s="728" t="s">
        <v>2232</v>
      </c>
      <c r="F1321" s="732">
        <v>12</v>
      </c>
      <c r="G1321" s="732">
        <v>2046.2400000000002</v>
      </c>
      <c r="H1321" s="746">
        <v>1</v>
      </c>
      <c r="I1321" s="732"/>
      <c r="J1321" s="732"/>
      <c r="K1321" s="746">
        <v>0</v>
      </c>
      <c r="L1321" s="732">
        <v>12</v>
      </c>
      <c r="M1321" s="733">
        <v>2046.2400000000002</v>
      </c>
    </row>
    <row r="1322" spans="1:13" ht="14.4" customHeight="1" x14ac:dyDescent="0.3">
      <c r="A1322" s="727" t="s">
        <v>2722</v>
      </c>
      <c r="B1322" s="728" t="s">
        <v>2229</v>
      </c>
      <c r="C1322" s="728" t="s">
        <v>3859</v>
      </c>
      <c r="D1322" s="728" t="s">
        <v>2231</v>
      </c>
      <c r="E1322" s="728" t="s">
        <v>2749</v>
      </c>
      <c r="F1322" s="732">
        <v>2</v>
      </c>
      <c r="G1322" s="732">
        <v>170.54</v>
      </c>
      <c r="H1322" s="746">
        <v>1</v>
      </c>
      <c r="I1322" s="732"/>
      <c r="J1322" s="732"/>
      <c r="K1322" s="746">
        <v>0</v>
      </c>
      <c r="L1322" s="732">
        <v>2</v>
      </c>
      <c r="M1322" s="733">
        <v>170.54</v>
      </c>
    </row>
    <row r="1323" spans="1:13" ht="14.4" customHeight="1" x14ac:dyDescent="0.3">
      <c r="A1323" s="727" t="s">
        <v>2722</v>
      </c>
      <c r="B1323" s="728" t="s">
        <v>2229</v>
      </c>
      <c r="C1323" s="728" t="s">
        <v>2230</v>
      </c>
      <c r="D1323" s="728" t="s">
        <v>2231</v>
      </c>
      <c r="E1323" s="728" t="s">
        <v>2232</v>
      </c>
      <c r="F1323" s="732">
        <v>14</v>
      </c>
      <c r="G1323" s="732">
        <v>2387.2800000000002</v>
      </c>
      <c r="H1323" s="746">
        <v>1</v>
      </c>
      <c r="I1323" s="732"/>
      <c r="J1323" s="732"/>
      <c r="K1323" s="746">
        <v>0</v>
      </c>
      <c r="L1323" s="732">
        <v>14</v>
      </c>
      <c r="M1323" s="733">
        <v>2387.2800000000002</v>
      </c>
    </row>
    <row r="1324" spans="1:13" ht="14.4" customHeight="1" x14ac:dyDescent="0.3">
      <c r="A1324" s="727" t="s">
        <v>2722</v>
      </c>
      <c r="B1324" s="728" t="s">
        <v>2229</v>
      </c>
      <c r="C1324" s="728" t="s">
        <v>2794</v>
      </c>
      <c r="D1324" s="728" t="s">
        <v>2231</v>
      </c>
      <c r="E1324" s="728" t="s">
        <v>2757</v>
      </c>
      <c r="F1324" s="732">
        <v>8</v>
      </c>
      <c r="G1324" s="732">
        <v>1909.76</v>
      </c>
      <c r="H1324" s="746">
        <v>1</v>
      </c>
      <c r="I1324" s="732"/>
      <c r="J1324" s="732"/>
      <c r="K1324" s="746">
        <v>0</v>
      </c>
      <c r="L1324" s="732">
        <v>8</v>
      </c>
      <c r="M1324" s="733">
        <v>1909.76</v>
      </c>
    </row>
    <row r="1325" spans="1:13" ht="14.4" customHeight="1" x14ac:dyDescent="0.3">
      <c r="A1325" s="727" t="s">
        <v>2722</v>
      </c>
      <c r="B1325" s="728" t="s">
        <v>2229</v>
      </c>
      <c r="C1325" s="728" t="s">
        <v>2795</v>
      </c>
      <c r="D1325" s="728" t="s">
        <v>2231</v>
      </c>
      <c r="E1325" s="728" t="s">
        <v>2232</v>
      </c>
      <c r="F1325" s="732">
        <v>5</v>
      </c>
      <c r="G1325" s="732">
        <v>0</v>
      </c>
      <c r="H1325" s="746"/>
      <c r="I1325" s="732"/>
      <c r="J1325" s="732"/>
      <c r="K1325" s="746"/>
      <c r="L1325" s="732">
        <v>5</v>
      </c>
      <c r="M1325" s="733">
        <v>0</v>
      </c>
    </row>
    <row r="1326" spans="1:13" ht="14.4" customHeight="1" x14ac:dyDescent="0.3">
      <c r="A1326" s="727" t="s">
        <v>2722</v>
      </c>
      <c r="B1326" s="728" t="s">
        <v>2256</v>
      </c>
      <c r="C1326" s="728" t="s">
        <v>2996</v>
      </c>
      <c r="D1326" s="728" t="s">
        <v>2997</v>
      </c>
      <c r="E1326" s="728" t="s">
        <v>2967</v>
      </c>
      <c r="F1326" s="732">
        <v>10</v>
      </c>
      <c r="G1326" s="732">
        <v>8464.7000000000007</v>
      </c>
      <c r="H1326" s="746">
        <v>1</v>
      </c>
      <c r="I1326" s="732"/>
      <c r="J1326" s="732"/>
      <c r="K1326" s="746">
        <v>0</v>
      </c>
      <c r="L1326" s="732">
        <v>10</v>
      </c>
      <c r="M1326" s="733">
        <v>8464.7000000000007</v>
      </c>
    </row>
    <row r="1327" spans="1:13" ht="14.4" customHeight="1" x14ac:dyDescent="0.3">
      <c r="A1327" s="727" t="s">
        <v>2722</v>
      </c>
      <c r="B1327" s="728" t="s">
        <v>2256</v>
      </c>
      <c r="C1327" s="728" t="s">
        <v>3057</v>
      </c>
      <c r="D1327" s="728" t="s">
        <v>2997</v>
      </c>
      <c r="E1327" s="728" t="s">
        <v>3058</v>
      </c>
      <c r="F1327" s="732">
        <v>2</v>
      </c>
      <c r="G1327" s="732">
        <v>423.22</v>
      </c>
      <c r="H1327" s="746">
        <v>1</v>
      </c>
      <c r="I1327" s="732"/>
      <c r="J1327" s="732"/>
      <c r="K1327" s="746">
        <v>0</v>
      </c>
      <c r="L1327" s="732">
        <v>2</v>
      </c>
      <c r="M1327" s="733">
        <v>423.22</v>
      </c>
    </row>
    <row r="1328" spans="1:13" ht="14.4" customHeight="1" x14ac:dyDescent="0.3">
      <c r="A1328" s="727" t="s">
        <v>2722</v>
      </c>
      <c r="B1328" s="728" t="s">
        <v>2256</v>
      </c>
      <c r="C1328" s="728" t="s">
        <v>2260</v>
      </c>
      <c r="D1328" s="728" t="s">
        <v>2261</v>
      </c>
      <c r="E1328" s="728" t="s">
        <v>2262</v>
      </c>
      <c r="F1328" s="732"/>
      <c r="G1328" s="732"/>
      <c r="H1328" s="746">
        <v>0</v>
      </c>
      <c r="I1328" s="732">
        <v>5</v>
      </c>
      <c r="J1328" s="732">
        <v>16159.05</v>
      </c>
      <c r="K1328" s="746">
        <v>1</v>
      </c>
      <c r="L1328" s="732">
        <v>5</v>
      </c>
      <c r="M1328" s="733">
        <v>16159.05</v>
      </c>
    </row>
    <row r="1329" spans="1:13" ht="14.4" customHeight="1" x14ac:dyDescent="0.3">
      <c r="A1329" s="727" t="s">
        <v>2722</v>
      </c>
      <c r="B1329" s="728" t="s">
        <v>2256</v>
      </c>
      <c r="C1329" s="728" t="s">
        <v>3059</v>
      </c>
      <c r="D1329" s="728" t="s">
        <v>2261</v>
      </c>
      <c r="E1329" s="728" t="s">
        <v>3060</v>
      </c>
      <c r="F1329" s="732">
        <v>1</v>
      </c>
      <c r="G1329" s="732">
        <v>0</v>
      </c>
      <c r="H1329" s="746"/>
      <c r="I1329" s="732"/>
      <c r="J1329" s="732"/>
      <c r="K1329" s="746"/>
      <c r="L1329" s="732">
        <v>1</v>
      </c>
      <c r="M1329" s="733">
        <v>0</v>
      </c>
    </row>
    <row r="1330" spans="1:13" ht="14.4" customHeight="1" x14ac:dyDescent="0.3">
      <c r="A1330" s="727" t="s">
        <v>2722</v>
      </c>
      <c r="B1330" s="728" t="s">
        <v>2270</v>
      </c>
      <c r="C1330" s="728" t="s">
        <v>2273</v>
      </c>
      <c r="D1330" s="728" t="s">
        <v>2272</v>
      </c>
      <c r="E1330" s="728" t="s">
        <v>2274</v>
      </c>
      <c r="F1330" s="732">
        <v>2</v>
      </c>
      <c r="G1330" s="732">
        <v>2854.46</v>
      </c>
      <c r="H1330" s="746">
        <v>0.66666666666666663</v>
      </c>
      <c r="I1330" s="732">
        <v>1</v>
      </c>
      <c r="J1330" s="732">
        <v>1427.23</v>
      </c>
      <c r="K1330" s="746">
        <v>0.33333333333333331</v>
      </c>
      <c r="L1330" s="732">
        <v>3</v>
      </c>
      <c r="M1330" s="733">
        <v>4281.6900000000005</v>
      </c>
    </row>
    <row r="1331" spans="1:13" ht="14.4" customHeight="1" x14ac:dyDescent="0.3">
      <c r="A1331" s="727" t="s">
        <v>2722</v>
      </c>
      <c r="B1331" s="728" t="s">
        <v>2293</v>
      </c>
      <c r="C1331" s="728" t="s">
        <v>2296</v>
      </c>
      <c r="D1331" s="728" t="s">
        <v>694</v>
      </c>
      <c r="E1331" s="728" t="s">
        <v>2297</v>
      </c>
      <c r="F1331" s="732"/>
      <c r="G1331" s="732"/>
      <c r="H1331" s="746">
        <v>0</v>
      </c>
      <c r="I1331" s="732">
        <v>4</v>
      </c>
      <c r="J1331" s="732">
        <v>193.68</v>
      </c>
      <c r="K1331" s="746">
        <v>1</v>
      </c>
      <c r="L1331" s="732">
        <v>4</v>
      </c>
      <c r="M1331" s="733">
        <v>193.68</v>
      </c>
    </row>
    <row r="1332" spans="1:13" ht="14.4" customHeight="1" x14ac:dyDescent="0.3">
      <c r="A1332" s="727" t="s">
        <v>2722</v>
      </c>
      <c r="B1332" s="728" t="s">
        <v>2299</v>
      </c>
      <c r="C1332" s="728" t="s">
        <v>3436</v>
      </c>
      <c r="D1332" s="728" t="s">
        <v>3435</v>
      </c>
      <c r="E1332" s="728" t="s">
        <v>2761</v>
      </c>
      <c r="F1332" s="732">
        <v>1</v>
      </c>
      <c r="G1332" s="732">
        <v>72.55</v>
      </c>
      <c r="H1332" s="746">
        <v>1</v>
      </c>
      <c r="I1332" s="732"/>
      <c r="J1332" s="732"/>
      <c r="K1332" s="746">
        <v>0</v>
      </c>
      <c r="L1332" s="732">
        <v>1</v>
      </c>
      <c r="M1332" s="733">
        <v>72.55</v>
      </c>
    </row>
    <row r="1333" spans="1:13" ht="14.4" customHeight="1" x14ac:dyDescent="0.3">
      <c r="A1333" s="727" t="s">
        <v>2722</v>
      </c>
      <c r="B1333" s="728" t="s">
        <v>2299</v>
      </c>
      <c r="C1333" s="728" t="s">
        <v>2300</v>
      </c>
      <c r="D1333" s="728" t="s">
        <v>1102</v>
      </c>
      <c r="E1333" s="728" t="s">
        <v>2301</v>
      </c>
      <c r="F1333" s="732">
        <v>6</v>
      </c>
      <c r="G1333" s="732">
        <v>391.68</v>
      </c>
      <c r="H1333" s="746">
        <v>1</v>
      </c>
      <c r="I1333" s="732"/>
      <c r="J1333" s="732"/>
      <c r="K1333" s="746">
        <v>0</v>
      </c>
      <c r="L1333" s="732">
        <v>6</v>
      </c>
      <c r="M1333" s="733">
        <v>391.68</v>
      </c>
    </row>
    <row r="1334" spans="1:13" ht="14.4" customHeight="1" x14ac:dyDescent="0.3">
      <c r="A1334" s="727" t="s">
        <v>2722</v>
      </c>
      <c r="B1334" s="728" t="s">
        <v>2299</v>
      </c>
      <c r="C1334" s="728" t="s">
        <v>2302</v>
      </c>
      <c r="D1334" s="728" t="s">
        <v>1100</v>
      </c>
      <c r="E1334" s="728" t="s">
        <v>2303</v>
      </c>
      <c r="F1334" s="732">
        <v>5</v>
      </c>
      <c r="G1334" s="732">
        <v>181.35000000000002</v>
      </c>
      <c r="H1334" s="746">
        <v>1</v>
      </c>
      <c r="I1334" s="732"/>
      <c r="J1334" s="732"/>
      <c r="K1334" s="746">
        <v>0</v>
      </c>
      <c r="L1334" s="732">
        <v>5</v>
      </c>
      <c r="M1334" s="733">
        <v>181.35000000000002</v>
      </c>
    </row>
    <row r="1335" spans="1:13" ht="14.4" customHeight="1" x14ac:dyDescent="0.3">
      <c r="A1335" s="727" t="s">
        <v>2722</v>
      </c>
      <c r="B1335" s="728" t="s">
        <v>2299</v>
      </c>
      <c r="C1335" s="728" t="s">
        <v>2738</v>
      </c>
      <c r="D1335" s="728" t="s">
        <v>1102</v>
      </c>
      <c r="E1335" s="728" t="s">
        <v>2739</v>
      </c>
      <c r="F1335" s="732">
        <v>11</v>
      </c>
      <c r="G1335" s="732">
        <v>1339.25</v>
      </c>
      <c r="H1335" s="746">
        <v>1</v>
      </c>
      <c r="I1335" s="732"/>
      <c r="J1335" s="732"/>
      <c r="K1335" s="746">
        <v>0</v>
      </c>
      <c r="L1335" s="732">
        <v>11</v>
      </c>
      <c r="M1335" s="733">
        <v>1339.25</v>
      </c>
    </row>
    <row r="1336" spans="1:13" ht="14.4" customHeight="1" x14ac:dyDescent="0.3">
      <c r="A1336" s="727" t="s">
        <v>2722</v>
      </c>
      <c r="B1336" s="728" t="s">
        <v>2299</v>
      </c>
      <c r="C1336" s="728" t="s">
        <v>3440</v>
      </c>
      <c r="D1336" s="728" t="s">
        <v>1100</v>
      </c>
      <c r="E1336" s="728" t="s">
        <v>2303</v>
      </c>
      <c r="F1336" s="732">
        <v>2</v>
      </c>
      <c r="G1336" s="732">
        <v>72.540000000000006</v>
      </c>
      <c r="H1336" s="746">
        <v>1</v>
      </c>
      <c r="I1336" s="732"/>
      <c r="J1336" s="732"/>
      <c r="K1336" s="746">
        <v>0</v>
      </c>
      <c r="L1336" s="732">
        <v>2</v>
      </c>
      <c r="M1336" s="733">
        <v>72.540000000000006</v>
      </c>
    </row>
    <row r="1337" spans="1:13" ht="14.4" customHeight="1" x14ac:dyDescent="0.3">
      <c r="A1337" s="727" t="s">
        <v>2722</v>
      </c>
      <c r="B1337" s="728" t="s">
        <v>2325</v>
      </c>
      <c r="C1337" s="728" t="s">
        <v>2326</v>
      </c>
      <c r="D1337" s="728" t="s">
        <v>2327</v>
      </c>
      <c r="E1337" s="728" t="s">
        <v>2328</v>
      </c>
      <c r="F1337" s="732"/>
      <c r="G1337" s="732"/>
      <c r="H1337" s="746"/>
      <c r="I1337" s="732">
        <v>8</v>
      </c>
      <c r="J1337" s="732">
        <v>0</v>
      </c>
      <c r="K1337" s="746"/>
      <c r="L1337" s="732">
        <v>8</v>
      </c>
      <c r="M1337" s="733">
        <v>0</v>
      </c>
    </row>
    <row r="1338" spans="1:13" ht="14.4" customHeight="1" x14ac:dyDescent="0.3">
      <c r="A1338" s="727" t="s">
        <v>2722</v>
      </c>
      <c r="B1338" s="728" t="s">
        <v>5117</v>
      </c>
      <c r="C1338" s="728" t="s">
        <v>4939</v>
      </c>
      <c r="D1338" s="728" t="s">
        <v>4940</v>
      </c>
      <c r="E1338" s="728" t="s">
        <v>4941</v>
      </c>
      <c r="F1338" s="732"/>
      <c r="G1338" s="732"/>
      <c r="H1338" s="746">
        <v>0</v>
      </c>
      <c r="I1338" s="732">
        <v>1</v>
      </c>
      <c r="J1338" s="732">
        <v>860.52</v>
      </c>
      <c r="K1338" s="746">
        <v>1</v>
      </c>
      <c r="L1338" s="732">
        <v>1</v>
      </c>
      <c r="M1338" s="733">
        <v>860.52</v>
      </c>
    </row>
    <row r="1339" spans="1:13" ht="14.4" customHeight="1" x14ac:dyDescent="0.3">
      <c r="A1339" s="727" t="s">
        <v>2722</v>
      </c>
      <c r="B1339" s="728" t="s">
        <v>5118</v>
      </c>
      <c r="C1339" s="728" t="s">
        <v>4949</v>
      </c>
      <c r="D1339" s="728" t="s">
        <v>1059</v>
      </c>
      <c r="E1339" s="728" t="s">
        <v>4950</v>
      </c>
      <c r="F1339" s="732">
        <v>1</v>
      </c>
      <c r="G1339" s="732">
        <v>0</v>
      </c>
      <c r="H1339" s="746"/>
      <c r="I1339" s="732"/>
      <c r="J1339" s="732"/>
      <c r="K1339" s="746"/>
      <c r="L1339" s="732">
        <v>1</v>
      </c>
      <c r="M1339" s="733">
        <v>0</v>
      </c>
    </row>
    <row r="1340" spans="1:13" ht="14.4" customHeight="1" x14ac:dyDescent="0.3">
      <c r="A1340" s="727" t="s">
        <v>2722</v>
      </c>
      <c r="B1340" s="728" t="s">
        <v>5118</v>
      </c>
      <c r="C1340" s="728" t="s">
        <v>4951</v>
      </c>
      <c r="D1340" s="728" t="s">
        <v>1059</v>
      </c>
      <c r="E1340" s="728" t="s">
        <v>4952</v>
      </c>
      <c r="F1340" s="732">
        <v>1</v>
      </c>
      <c r="G1340" s="732">
        <v>0</v>
      </c>
      <c r="H1340" s="746"/>
      <c r="I1340" s="732"/>
      <c r="J1340" s="732"/>
      <c r="K1340" s="746"/>
      <c r="L1340" s="732">
        <v>1</v>
      </c>
      <c r="M1340" s="733">
        <v>0</v>
      </c>
    </row>
    <row r="1341" spans="1:13" ht="14.4" customHeight="1" x14ac:dyDescent="0.3">
      <c r="A1341" s="727" t="s">
        <v>2722</v>
      </c>
      <c r="B1341" s="728" t="s">
        <v>5118</v>
      </c>
      <c r="C1341" s="728" t="s">
        <v>3096</v>
      </c>
      <c r="D1341" s="728" t="s">
        <v>3097</v>
      </c>
      <c r="E1341" s="728" t="s">
        <v>3098</v>
      </c>
      <c r="F1341" s="732">
        <v>1</v>
      </c>
      <c r="G1341" s="732">
        <v>1286.19</v>
      </c>
      <c r="H1341" s="746">
        <v>1</v>
      </c>
      <c r="I1341" s="732"/>
      <c r="J1341" s="732"/>
      <c r="K1341" s="746">
        <v>0</v>
      </c>
      <c r="L1341" s="732">
        <v>1</v>
      </c>
      <c r="M1341" s="733">
        <v>1286.19</v>
      </c>
    </row>
    <row r="1342" spans="1:13" ht="14.4" customHeight="1" x14ac:dyDescent="0.3">
      <c r="A1342" s="727" t="s">
        <v>2722</v>
      </c>
      <c r="B1342" s="728" t="s">
        <v>2365</v>
      </c>
      <c r="C1342" s="728" t="s">
        <v>2882</v>
      </c>
      <c r="D1342" s="728" t="s">
        <v>761</v>
      </c>
      <c r="E1342" s="728" t="s">
        <v>2547</v>
      </c>
      <c r="F1342" s="732"/>
      <c r="G1342" s="732"/>
      <c r="H1342" s="746">
        <v>0</v>
      </c>
      <c r="I1342" s="732">
        <v>1</v>
      </c>
      <c r="J1342" s="732">
        <v>170.32</v>
      </c>
      <c r="K1342" s="746">
        <v>1</v>
      </c>
      <c r="L1342" s="732">
        <v>1</v>
      </c>
      <c r="M1342" s="733">
        <v>170.32</v>
      </c>
    </row>
    <row r="1343" spans="1:13" ht="14.4" customHeight="1" x14ac:dyDescent="0.3">
      <c r="A1343" s="727" t="s">
        <v>2722</v>
      </c>
      <c r="B1343" s="728" t="s">
        <v>2412</v>
      </c>
      <c r="C1343" s="728" t="s">
        <v>2853</v>
      </c>
      <c r="D1343" s="728" t="s">
        <v>2854</v>
      </c>
      <c r="E1343" s="728" t="s">
        <v>1351</v>
      </c>
      <c r="F1343" s="732"/>
      <c r="G1343" s="732"/>
      <c r="H1343" s="746">
        <v>0</v>
      </c>
      <c r="I1343" s="732">
        <v>2</v>
      </c>
      <c r="J1343" s="732">
        <v>254.68</v>
      </c>
      <c r="K1343" s="746">
        <v>1</v>
      </c>
      <c r="L1343" s="732">
        <v>2</v>
      </c>
      <c r="M1343" s="733">
        <v>254.68</v>
      </c>
    </row>
    <row r="1344" spans="1:13" ht="14.4" customHeight="1" x14ac:dyDescent="0.3">
      <c r="A1344" s="727" t="s">
        <v>2722</v>
      </c>
      <c r="B1344" s="728" t="s">
        <v>2412</v>
      </c>
      <c r="C1344" s="728" t="s">
        <v>2616</v>
      </c>
      <c r="D1344" s="728" t="s">
        <v>1916</v>
      </c>
      <c r="E1344" s="728" t="s">
        <v>1351</v>
      </c>
      <c r="F1344" s="732"/>
      <c r="G1344" s="732"/>
      <c r="H1344" s="746">
        <v>0</v>
      </c>
      <c r="I1344" s="732">
        <v>4</v>
      </c>
      <c r="J1344" s="732">
        <v>509.36</v>
      </c>
      <c r="K1344" s="746">
        <v>1</v>
      </c>
      <c r="L1344" s="732">
        <v>4</v>
      </c>
      <c r="M1344" s="733">
        <v>509.36</v>
      </c>
    </row>
    <row r="1345" spans="1:13" ht="14.4" customHeight="1" x14ac:dyDescent="0.3">
      <c r="A1345" s="727" t="s">
        <v>2722</v>
      </c>
      <c r="B1345" s="728" t="s">
        <v>2412</v>
      </c>
      <c r="C1345" s="728" t="s">
        <v>2615</v>
      </c>
      <c r="D1345" s="728" t="s">
        <v>1917</v>
      </c>
      <c r="E1345" s="728" t="s">
        <v>1351</v>
      </c>
      <c r="F1345" s="732"/>
      <c r="G1345" s="732"/>
      <c r="H1345" s="746">
        <v>0</v>
      </c>
      <c r="I1345" s="732">
        <v>2</v>
      </c>
      <c r="J1345" s="732">
        <v>254.68</v>
      </c>
      <c r="K1345" s="746">
        <v>1</v>
      </c>
      <c r="L1345" s="732">
        <v>2</v>
      </c>
      <c r="M1345" s="733">
        <v>254.68</v>
      </c>
    </row>
    <row r="1346" spans="1:13" ht="14.4" customHeight="1" x14ac:dyDescent="0.3">
      <c r="A1346" s="727" t="s">
        <v>2722</v>
      </c>
      <c r="B1346" s="728" t="s">
        <v>2412</v>
      </c>
      <c r="C1346" s="728" t="s">
        <v>2437</v>
      </c>
      <c r="D1346" s="728" t="s">
        <v>2438</v>
      </c>
      <c r="E1346" s="728" t="s">
        <v>1351</v>
      </c>
      <c r="F1346" s="732"/>
      <c r="G1346" s="732"/>
      <c r="H1346" s="746">
        <v>0</v>
      </c>
      <c r="I1346" s="732">
        <v>2</v>
      </c>
      <c r="J1346" s="732">
        <v>254.68</v>
      </c>
      <c r="K1346" s="746">
        <v>1</v>
      </c>
      <c r="L1346" s="732">
        <v>2</v>
      </c>
      <c r="M1346" s="733">
        <v>254.68</v>
      </c>
    </row>
    <row r="1347" spans="1:13" ht="14.4" customHeight="1" x14ac:dyDescent="0.3">
      <c r="A1347" s="727" t="s">
        <v>2722</v>
      </c>
      <c r="B1347" s="728" t="s">
        <v>2441</v>
      </c>
      <c r="C1347" s="728" t="s">
        <v>2442</v>
      </c>
      <c r="D1347" s="728" t="s">
        <v>2443</v>
      </c>
      <c r="E1347" s="728" t="s">
        <v>2444</v>
      </c>
      <c r="F1347" s="732"/>
      <c r="G1347" s="732"/>
      <c r="H1347" s="746">
        <v>0</v>
      </c>
      <c r="I1347" s="732">
        <v>3</v>
      </c>
      <c r="J1347" s="732">
        <v>30975.840000000004</v>
      </c>
      <c r="K1347" s="746">
        <v>1</v>
      </c>
      <c r="L1347" s="732">
        <v>3</v>
      </c>
      <c r="M1347" s="733">
        <v>30975.840000000004</v>
      </c>
    </row>
    <row r="1348" spans="1:13" ht="14.4" customHeight="1" x14ac:dyDescent="0.3">
      <c r="A1348" s="727" t="s">
        <v>2723</v>
      </c>
      <c r="B1348" s="728" t="s">
        <v>2101</v>
      </c>
      <c r="C1348" s="728" t="s">
        <v>3022</v>
      </c>
      <c r="D1348" s="728" t="s">
        <v>2105</v>
      </c>
      <c r="E1348" s="728" t="s">
        <v>2844</v>
      </c>
      <c r="F1348" s="732"/>
      <c r="G1348" s="732"/>
      <c r="H1348" s="746">
        <v>0</v>
      </c>
      <c r="I1348" s="732">
        <v>1</v>
      </c>
      <c r="J1348" s="732">
        <v>16.12</v>
      </c>
      <c r="K1348" s="746">
        <v>1</v>
      </c>
      <c r="L1348" s="732">
        <v>1</v>
      </c>
      <c r="M1348" s="733">
        <v>16.12</v>
      </c>
    </row>
    <row r="1349" spans="1:13" ht="14.4" customHeight="1" x14ac:dyDescent="0.3">
      <c r="A1349" s="727" t="s">
        <v>2723</v>
      </c>
      <c r="B1349" s="728" t="s">
        <v>2133</v>
      </c>
      <c r="C1349" s="728" t="s">
        <v>2764</v>
      </c>
      <c r="D1349" s="728" t="s">
        <v>895</v>
      </c>
      <c r="E1349" s="728" t="s">
        <v>2143</v>
      </c>
      <c r="F1349" s="732"/>
      <c r="G1349" s="732"/>
      <c r="H1349" s="746">
        <v>0</v>
      </c>
      <c r="I1349" s="732">
        <v>3</v>
      </c>
      <c r="J1349" s="732">
        <v>1472.67</v>
      </c>
      <c r="K1349" s="746">
        <v>1</v>
      </c>
      <c r="L1349" s="732">
        <v>3</v>
      </c>
      <c r="M1349" s="733">
        <v>1472.67</v>
      </c>
    </row>
    <row r="1350" spans="1:13" ht="14.4" customHeight="1" x14ac:dyDescent="0.3">
      <c r="A1350" s="727" t="s">
        <v>2723</v>
      </c>
      <c r="B1350" s="728" t="s">
        <v>2133</v>
      </c>
      <c r="C1350" s="728" t="s">
        <v>3151</v>
      </c>
      <c r="D1350" s="728" t="s">
        <v>901</v>
      </c>
      <c r="E1350" s="728" t="s">
        <v>3152</v>
      </c>
      <c r="F1350" s="732"/>
      <c r="G1350" s="732"/>
      <c r="H1350" s="746">
        <v>0</v>
      </c>
      <c r="I1350" s="732">
        <v>1</v>
      </c>
      <c r="J1350" s="732">
        <v>2309.36</v>
      </c>
      <c r="K1350" s="746">
        <v>1</v>
      </c>
      <c r="L1350" s="732">
        <v>1</v>
      </c>
      <c r="M1350" s="733">
        <v>2309.36</v>
      </c>
    </row>
    <row r="1351" spans="1:13" ht="14.4" customHeight="1" x14ac:dyDescent="0.3">
      <c r="A1351" s="727" t="s">
        <v>2723</v>
      </c>
      <c r="B1351" s="728" t="s">
        <v>2215</v>
      </c>
      <c r="C1351" s="728" t="s">
        <v>2218</v>
      </c>
      <c r="D1351" s="728" t="s">
        <v>662</v>
      </c>
      <c r="E1351" s="728" t="s">
        <v>2219</v>
      </c>
      <c r="F1351" s="732"/>
      <c r="G1351" s="732"/>
      <c r="H1351" s="746">
        <v>0</v>
      </c>
      <c r="I1351" s="732">
        <v>1</v>
      </c>
      <c r="J1351" s="732">
        <v>154.36000000000001</v>
      </c>
      <c r="K1351" s="746">
        <v>1</v>
      </c>
      <c r="L1351" s="732">
        <v>1</v>
      </c>
      <c r="M1351" s="733">
        <v>154.36000000000001</v>
      </c>
    </row>
    <row r="1352" spans="1:13" ht="14.4" customHeight="1" x14ac:dyDescent="0.3">
      <c r="A1352" s="727" t="s">
        <v>2723</v>
      </c>
      <c r="B1352" s="728" t="s">
        <v>2299</v>
      </c>
      <c r="C1352" s="728" t="s">
        <v>2300</v>
      </c>
      <c r="D1352" s="728" t="s">
        <v>1102</v>
      </c>
      <c r="E1352" s="728" t="s">
        <v>2301</v>
      </c>
      <c r="F1352" s="732">
        <v>1</v>
      </c>
      <c r="G1352" s="732">
        <v>65.28</v>
      </c>
      <c r="H1352" s="746">
        <v>1</v>
      </c>
      <c r="I1352" s="732"/>
      <c r="J1352" s="732"/>
      <c r="K1352" s="746">
        <v>0</v>
      </c>
      <c r="L1352" s="732">
        <v>1</v>
      </c>
      <c r="M1352" s="733">
        <v>65.28</v>
      </c>
    </row>
    <row r="1353" spans="1:13" ht="14.4" customHeight="1" x14ac:dyDescent="0.3">
      <c r="A1353" s="727" t="s">
        <v>2723</v>
      </c>
      <c r="B1353" s="728" t="s">
        <v>2299</v>
      </c>
      <c r="C1353" s="728" t="s">
        <v>2740</v>
      </c>
      <c r="D1353" s="728" t="s">
        <v>2741</v>
      </c>
      <c r="E1353" s="728" t="s">
        <v>2301</v>
      </c>
      <c r="F1353" s="732"/>
      <c r="G1353" s="732"/>
      <c r="H1353" s="746">
        <v>0</v>
      </c>
      <c r="I1353" s="732">
        <v>1</v>
      </c>
      <c r="J1353" s="732">
        <v>40.58</v>
      </c>
      <c r="K1353" s="746">
        <v>1</v>
      </c>
      <c r="L1353" s="732">
        <v>1</v>
      </c>
      <c r="M1353" s="733">
        <v>40.58</v>
      </c>
    </row>
    <row r="1354" spans="1:13" ht="14.4" customHeight="1" thickBot="1" x14ac:dyDescent="0.35">
      <c r="A1354" s="734" t="s">
        <v>2723</v>
      </c>
      <c r="B1354" s="735" t="s">
        <v>2402</v>
      </c>
      <c r="C1354" s="735" t="s">
        <v>2405</v>
      </c>
      <c r="D1354" s="735" t="s">
        <v>1315</v>
      </c>
      <c r="E1354" s="735" t="s">
        <v>2187</v>
      </c>
      <c r="F1354" s="739"/>
      <c r="G1354" s="739"/>
      <c r="H1354" s="747">
        <v>0</v>
      </c>
      <c r="I1354" s="739">
        <v>1</v>
      </c>
      <c r="J1354" s="739">
        <v>69.16</v>
      </c>
      <c r="K1354" s="747">
        <v>1</v>
      </c>
      <c r="L1354" s="739">
        <v>1</v>
      </c>
      <c r="M1354" s="740">
        <v>69.16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566</v>
      </c>
      <c r="B5" s="710" t="s">
        <v>567</v>
      </c>
      <c r="C5" s="711" t="s">
        <v>568</v>
      </c>
      <c r="D5" s="711" t="s">
        <v>568</v>
      </c>
      <c r="E5" s="711"/>
      <c r="F5" s="711" t="s">
        <v>568</v>
      </c>
      <c r="G5" s="711" t="s">
        <v>568</v>
      </c>
      <c r="H5" s="711" t="s">
        <v>568</v>
      </c>
      <c r="I5" s="712" t="s">
        <v>568</v>
      </c>
      <c r="J5" s="713" t="s">
        <v>74</v>
      </c>
    </row>
    <row r="6" spans="1:10" ht="14.4" customHeight="1" x14ac:dyDescent="0.3">
      <c r="A6" s="709" t="s">
        <v>566</v>
      </c>
      <c r="B6" s="710" t="s">
        <v>5143</v>
      </c>
      <c r="C6" s="711">
        <v>8507.0307600000015</v>
      </c>
      <c r="D6" s="711">
        <v>8738.5755900000004</v>
      </c>
      <c r="E6" s="711"/>
      <c r="F6" s="711">
        <v>9654.6213000000007</v>
      </c>
      <c r="G6" s="711">
        <v>10000.18337109375</v>
      </c>
      <c r="H6" s="711">
        <v>-345.56207109374918</v>
      </c>
      <c r="I6" s="712">
        <v>0.9654444265399551</v>
      </c>
      <c r="J6" s="713" t="s">
        <v>1</v>
      </c>
    </row>
    <row r="7" spans="1:10" ht="14.4" customHeight="1" x14ac:dyDescent="0.3">
      <c r="A7" s="709" t="s">
        <v>566</v>
      </c>
      <c r="B7" s="710" t="s">
        <v>5144</v>
      </c>
      <c r="C7" s="711">
        <v>286.57483000000008</v>
      </c>
      <c r="D7" s="711">
        <v>402.16593000000012</v>
      </c>
      <c r="E7" s="711"/>
      <c r="F7" s="711">
        <v>358.67771999999991</v>
      </c>
      <c r="G7" s="711">
        <v>416.66665594482424</v>
      </c>
      <c r="H7" s="711">
        <v>-57.988935944824334</v>
      </c>
      <c r="I7" s="712">
        <v>0.86082655015115173</v>
      </c>
      <c r="J7" s="713" t="s">
        <v>1</v>
      </c>
    </row>
    <row r="8" spans="1:10" ht="14.4" customHeight="1" x14ac:dyDescent="0.3">
      <c r="A8" s="709" t="s">
        <v>566</v>
      </c>
      <c r="B8" s="710" t="s">
        <v>5145</v>
      </c>
      <c r="C8" s="711">
        <v>339.79605000000004</v>
      </c>
      <c r="D8" s="711">
        <v>439.54018000000002</v>
      </c>
      <c r="E8" s="711"/>
      <c r="F8" s="711">
        <v>358.41779000000002</v>
      </c>
      <c r="G8" s="711">
        <v>437.91665429687498</v>
      </c>
      <c r="H8" s="711">
        <v>-79.498864296874956</v>
      </c>
      <c r="I8" s="712">
        <v>0.81846119914183346</v>
      </c>
      <c r="J8" s="713" t="s">
        <v>1</v>
      </c>
    </row>
    <row r="9" spans="1:10" ht="14.4" customHeight="1" x14ac:dyDescent="0.3">
      <c r="A9" s="709" t="s">
        <v>566</v>
      </c>
      <c r="B9" s="710" t="s">
        <v>5146</v>
      </c>
      <c r="C9" s="711">
        <v>1582.3309299999999</v>
      </c>
      <c r="D9" s="711">
        <v>1459.5010199999999</v>
      </c>
      <c r="E9" s="711"/>
      <c r="F9" s="711">
        <v>1880.8907900000002</v>
      </c>
      <c r="G9" s="711">
        <v>1835.416609375</v>
      </c>
      <c r="H9" s="711">
        <v>45.474180625000145</v>
      </c>
      <c r="I9" s="712">
        <v>1.0247759448142322</v>
      </c>
      <c r="J9" s="713" t="s">
        <v>1</v>
      </c>
    </row>
    <row r="10" spans="1:10" ht="14.4" customHeight="1" x14ac:dyDescent="0.3">
      <c r="A10" s="709" t="s">
        <v>566</v>
      </c>
      <c r="B10" s="710" t="s">
        <v>5147</v>
      </c>
      <c r="C10" s="711">
        <v>0</v>
      </c>
      <c r="D10" s="711">
        <v>0.57099999999999995</v>
      </c>
      <c r="E10" s="711"/>
      <c r="F10" s="711">
        <v>0</v>
      </c>
      <c r="G10" s="711">
        <v>0</v>
      </c>
      <c r="H10" s="711">
        <v>0</v>
      </c>
      <c r="I10" s="712" t="s">
        <v>568</v>
      </c>
      <c r="J10" s="713" t="s">
        <v>1</v>
      </c>
    </row>
    <row r="11" spans="1:10" ht="14.4" customHeight="1" x14ac:dyDescent="0.3">
      <c r="A11" s="709" t="s">
        <v>566</v>
      </c>
      <c r="B11" s="710" t="s">
        <v>5148</v>
      </c>
      <c r="C11" s="711">
        <v>571.96042</v>
      </c>
      <c r="D11" s="711">
        <v>412.62950000000001</v>
      </c>
      <c r="E11" s="711"/>
      <c r="F11" s="711">
        <v>577.02340000000004</v>
      </c>
      <c r="G11" s="711">
        <v>458.33333300781248</v>
      </c>
      <c r="H11" s="711">
        <v>118.69006699218755</v>
      </c>
      <c r="I11" s="712">
        <v>1.2589601463486935</v>
      </c>
      <c r="J11" s="713" t="s">
        <v>1</v>
      </c>
    </row>
    <row r="12" spans="1:10" ht="14.4" customHeight="1" x14ac:dyDescent="0.3">
      <c r="A12" s="709" t="s">
        <v>566</v>
      </c>
      <c r="B12" s="710" t="s">
        <v>5149</v>
      </c>
      <c r="C12" s="711">
        <v>5.7718499999999997</v>
      </c>
      <c r="D12" s="711">
        <v>7.6258799999999995</v>
      </c>
      <c r="E12" s="711"/>
      <c r="F12" s="711">
        <v>8.578479999999999</v>
      </c>
      <c r="G12" s="711">
        <v>8.3333332519531247</v>
      </c>
      <c r="H12" s="711">
        <v>0.24514674804687431</v>
      </c>
      <c r="I12" s="712">
        <v>1.0294176100529062</v>
      </c>
      <c r="J12" s="713" t="s">
        <v>1</v>
      </c>
    </row>
    <row r="13" spans="1:10" ht="14.4" customHeight="1" x14ac:dyDescent="0.3">
      <c r="A13" s="709" t="s">
        <v>566</v>
      </c>
      <c r="B13" s="710" t="s">
        <v>5150</v>
      </c>
      <c r="C13" s="711">
        <v>430.19182000000001</v>
      </c>
      <c r="D13" s="711">
        <v>409.86563999999998</v>
      </c>
      <c r="E13" s="711"/>
      <c r="F13" s="711">
        <v>351.10697000000005</v>
      </c>
      <c r="G13" s="711">
        <v>414.58335363388062</v>
      </c>
      <c r="H13" s="711">
        <v>-63.476383633880573</v>
      </c>
      <c r="I13" s="712">
        <v>0.84689114245060426</v>
      </c>
      <c r="J13" s="713" t="s">
        <v>1</v>
      </c>
    </row>
    <row r="14" spans="1:10" ht="14.4" customHeight="1" x14ac:dyDescent="0.3">
      <c r="A14" s="709" t="s">
        <v>566</v>
      </c>
      <c r="B14" s="710" t="s">
        <v>5151</v>
      </c>
      <c r="C14" s="711">
        <v>200.48896000000002</v>
      </c>
      <c r="D14" s="711">
        <v>193.34310000000002</v>
      </c>
      <c r="E14" s="711"/>
      <c r="F14" s="711">
        <v>214.24514000000002</v>
      </c>
      <c r="G14" s="711">
        <v>197.916666015625</v>
      </c>
      <c r="H14" s="711">
        <v>16.328473984375023</v>
      </c>
      <c r="I14" s="712">
        <v>1.0825017635608611</v>
      </c>
      <c r="J14" s="713" t="s">
        <v>1</v>
      </c>
    </row>
    <row r="15" spans="1:10" ht="14.4" customHeight="1" x14ac:dyDescent="0.3">
      <c r="A15" s="709" t="s">
        <v>566</v>
      </c>
      <c r="B15" s="710" t="s">
        <v>5152</v>
      </c>
      <c r="C15" s="711">
        <v>0</v>
      </c>
      <c r="D15" s="711">
        <v>0</v>
      </c>
      <c r="E15" s="711"/>
      <c r="F15" s="711">
        <v>126.27862999999999</v>
      </c>
      <c r="G15" s="711">
        <v>0</v>
      </c>
      <c r="H15" s="711">
        <v>126.27862999999999</v>
      </c>
      <c r="I15" s="712" t="s">
        <v>568</v>
      </c>
      <c r="J15" s="713" t="s">
        <v>1</v>
      </c>
    </row>
    <row r="16" spans="1:10" ht="14.4" customHeight="1" x14ac:dyDescent="0.3">
      <c r="A16" s="709" t="s">
        <v>566</v>
      </c>
      <c r="B16" s="710" t="s">
        <v>5153</v>
      </c>
      <c r="C16" s="711">
        <v>259.39639</v>
      </c>
      <c r="D16" s="711">
        <v>256.92493999999999</v>
      </c>
      <c r="E16" s="711"/>
      <c r="F16" s="711">
        <v>449.42241999999999</v>
      </c>
      <c r="G16" s="711">
        <v>679.23966796874993</v>
      </c>
      <c r="H16" s="711">
        <v>-229.81724796874994</v>
      </c>
      <c r="I16" s="712">
        <v>0.66165514352833232</v>
      </c>
      <c r="J16" s="713" t="s">
        <v>1</v>
      </c>
    </row>
    <row r="17" spans="1:10" ht="14.4" customHeight="1" x14ac:dyDescent="0.3">
      <c r="A17" s="709" t="s">
        <v>566</v>
      </c>
      <c r="B17" s="710" t="s">
        <v>5154</v>
      </c>
      <c r="C17" s="711">
        <v>5.52433</v>
      </c>
      <c r="D17" s="711">
        <v>4.2768099999999993</v>
      </c>
      <c r="E17" s="711"/>
      <c r="F17" s="711">
        <v>1.0927</v>
      </c>
      <c r="G17" s="711">
        <v>2.9166666870117188</v>
      </c>
      <c r="H17" s="711">
        <v>-1.8239666870117188</v>
      </c>
      <c r="I17" s="712">
        <v>0.37463999738671877</v>
      </c>
      <c r="J17" s="713" t="s">
        <v>1</v>
      </c>
    </row>
    <row r="18" spans="1:10" ht="14.4" customHeight="1" x14ac:dyDescent="0.3">
      <c r="A18" s="709" t="s">
        <v>566</v>
      </c>
      <c r="B18" s="710" t="s">
        <v>580</v>
      </c>
      <c r="C18" s="711">
        <v>12189.066340000001</v>
      </c>
      <c r="D18" s="711">
        <v>12325.019589999998</v>
      </c>
      <c r="E18" s="711"/>
      <c r="F18" s="711">
        <v>13980.355340000002</v>
      </c>
      <c r="G18" s="711">
        <v>14451.50631127548</v>
      </c>
      <c r="H18" s="711">
        <v>-471.15097127547779</v>
      </c>
      <c r="I18" s="712">
        <v>0.96739779500301137</v>
      </c>
      <c r="J18" s="713" t="s">
        <v>581</v>
      </c>
    </row>
    <row r="20" spans="1:10" ht="14.4" customHeight="1" x14ac:dyDescent="0.3">
      <c r="A20" s="709" t="s">
        <v>566</v>
      </c>
      <c r="B20" s="710" t="s">
        <v>567</v>
      </c>
      <c r="C20" s="711" t="s">
        <v>568</v>
      </c>
      <c r="D20" s="711" t="s">
        <v>568</v>
      </c>
      <c r="E20" s="711"/>
      <c r="F20" s="711" t="s">
        <v>568</v>
      </c>
      <c r="G20" s="711" t="s">
        <v>568</v>
      </c>
      <c r="H20" s="711" t="s">
        <v>568</v>
      </c>
      <c r="I20" s="712" t="s">
        <v>568</v>
      </c>
      <c r="J20" s="713" t="s">
        <v>74</v>
      </c>
    </row>
    <row r="21" spans="1:10" ht="14.4" customHeight="1" x14ac:dyDescent="0.3">
      <c r="A21" s="709" t="s">
        <v>582</v>
      </c>
      <c r="B21" s="710" t="s">
        <v>583</v>
      </c>
      <c r="C21" s="711" t="s">
        <v>568</v>
      </c>
      <c r="D21" s="711" t="s">
        <v>568</v>
      </c>
      <c r="E21" s="711"/>
      <c r="F21" s="711" t="s">
        <v>568</v>
      </c>
      <c r="G21" s="711" t="s">
        <v>568</v>
      </c>
      <c r="H21" s="711" t="s">
        <v>568</v>
      </c>
      <c r="I21" s="712" t="s">
        <v>568</v>
      </c>
      <c r="J21" s="713" t="s">
        <v>0</v>
      </c>
    </row>
    <row r="22" spans="1:10" ht="14.4" customHeight="1" x14ac:dyDescent="0.3">
      <c r="A22" s="709" t="s">
        <v>582</v>
      </c>
      <c r="B22" s="710" t="s">
        <v>5143</v>
      </c>
      <c r="C22" s="711">
        <v>41.03828</v>
      </c>
      <c r="D22" s="711">
        <v>42.176480000000005</v>
      </c>
      <c r="E22" s="711"/>
      <c r="F22" s="711">
        <v>48.265879999999996</v>
      </c>
      <c r="G22" s="711">
        <v>52</v>
      </c>
      <c r="H22" s="711">
        <v>-3.7341200000000043</v>
      </c>
      <c r="I22" s="712">
        <v>0.92818999999999996</v>
      </c>
      <c r="J22" s="713" t="s">
        <v>1</v>
      </c>
    </row>
    <row r="23" spans="1:10" ht="14.4" customHeight="1" x14ac:dyDescent="0.3">
      <c r="A23" s="709" t="s">
        <v>582</v>
      </c>
      <c r="B23" s="710" t="s">
        <v>5144</v>
      </c>
      <c r="C23" s="711">
        <v>0.53625</v>
      </c>
      <c r="D23" s="711">
        <v>0.45900000000000002</v>
      </c>
      <c r="E23" s="711"/>
      <c r="F23" s="711">
        <v>0.38659000000000004</v>
      </c>
      <c r="G23" s="711">
        <v>1</v>
      </c>
      <c r="H23" s="711">
        <v>-0.61341000000000001</v>
      </c>
      <c r="I23" s="712">
        <v>0.38659000000000004</v>
      </c>
      <c r="J23" s="713" t="s">
        <v>1</v>
      </c>
    </row>
    <row r="24" spans="1:10" ht="14.4" customHeight="1" x14ac:dyDescent="0.3">
      <c r="A24" s="709" t="s">
        <v>582</v>
      </c>
      <c r="B24" s="710" t="s">
        <v>5145</v>
      </c>
      <c r="C24" s="711">
        <v>73.319070000000011</v>
      </c>
      <c r="D24" s="711">
        <v>87.495500000000007</v>
      </c>
      <c r="E24" s="711"/>
      <c r="F24" s="711">
        <v>63.740340000000003</v>
      </c>
      <c r="G24" s="711">
        <v>94</v>
      </c>
      <c r="H24" s="711">
        <v>-30.259659999999997</v>
      </c>
      <c r="I24" s="712">
        <v>0.6780887234042553</v>
      </c>
      <c r="J24" s="713" t="s">
        <v>1</v>
      </c>
    </row>
    <row r="25" spans="1:10" ht="14.4" customHeight="1" x14ac:dyDescent="0.3">
      <c r="A25" s="709" t="s">
        <v>582</v>
      </c>
      <c r="B25" s="710" t="s">
        <v>5146</v>
      </c>
      <c r="C25" s="711">
        <v>226.27255</v>
      </c>
      <c r="D25" s="711">
        <v>230.06399999999999</v>
      </c>
      <c r="E25" s="711"/>
      <c r="F25" s="711">
        <v>319.12224999999995</v>
      </c>
      <c r="G25" s="711">
        <v>243</v>
      </c>
      <c r="H25" s="711">
        <v>76.122249999999951</v>
      </c>
      <c r="I25" s="712">
        <v>1.3132602880658435</v>
      </c>
      <c r="J25" s="713" t="s">
        <v>1</v>
      </c>
    </row>
    <row r="26" spans="1:10" ht="14.4" customHeight="1" x14ac:dyDescent="0.3">
      <c r="A26" s="709" t="s">
        <v>582</v>
      </c>
      <c r="B26" s="710" t="s">
        <v>5148</v>
      </c>
      <c r="C26" s="711">
        <v>28.521519999999999</v>
      </c>
      <c r="D26" s="711">
        <v>36.545999999999999</v>
      </c>
      <c r="E26" s="711"/>
      <c r="F26" s="711">
        <v>39.54278</v>
      </c>
      <c r="G26" s="711">
        <v>41</v>
      </c>
      <c r="H26" s="711">
        <v>-1.4572199999999995</v>
      </c>
      <c r="I26" s="712">
        <v>0.9644580487804878</v>
      </c>
      <c r="J26" s="713" t="s">
        <v>1</v>
      </c>
    </row>
    <row r="27" spans="1:10" ht="14.4" customHeight="1" x14ac:dyDescent="0.3">
      <c r="A27" s="709" t="s">
        <v>582</v>
      </c>
      <c r="B27" s="710" t="s">
        <v>5149</v>
      </c>
      <c r="C27" s="711">
        <v>4.3596499999999994</v>
      </c>
      <c r="D27" s="711">
        <v>1.27098</v>
      </c>
      <c r="E27" s="711"/>
      <c r="F27" s="711">
        <v>0.87192999999999998</v>
      </c>
      <c r="G27" s="711">
        <v>2</v>
      </c>
      <c r="H27" s="711">
        <v>-1.1280700000000001</v>
      </c>
      <c r="I27" s="712">
        <v>0.43596499999999999</v>
      </c>
      <c r="J27" s="713" t="s">
        <v>1</v>
      </c>
    </row>
    <row r="28" spans="1:10" ht="14.4" customHeight="1" x14ac:dyDescent="0.3">
      <c r="A28" s="709" t="s">
        <v>582</v>
      </c>
      <c r="B28" s="710" t="s">
        <v>5150</v>
      </c>
      <c r="C28" s="711">
        <v>71.533189999999991</v>
      </c>
      <c r="D28" s="711">
        <v>53.610289999999999</v>
      </c>
      <c r="E28" s="711"/>
      <c r="F28" s="711">
        <v>40.483499999999999</v>
      </c>
      <c r="G28" s="711">
        <v>72</v>
      </c>
      <c r="H28" s="711">
        <v>-31.516500000000001</v>
      </c>
      <c r="I28" s="712">
        <v>0.56227083333333328</v>
      </c>
      <c r="J28" s="713" t="s">
        <v>1</v>
      </c>
    </row>
    <row r="29" spans="1:10" ht="14.4" customHeight="1" x14ac:dyDescent="0.3">
      <c r="A29" s="709" t="s">
        <v>582</v>
      </c>
      <c r="B29" s="710" t="s">
        <v>5151</v>
      </c>
      <c r="C29" s="711">
        <v>64.436499999999995</v>
      </c>
      <c r="D29" s="711">
        <v>61.209400000000002</v>
      </c>
      <c r="E29" s="711"/>
      <c r="F29" s="711">
        <v>71.0886</v>
      </c>
      <c r="G29" s="711">
        <v>57</v>
      </c>
      <c r="H29" s="711">
        <v>14.0886</v>
      </c>
      <c r="I29" s="712">
        <v>1.2471684210526315</v>
      </c>
      <c r="J29" s="713" t="s">
        <v>1</v>
      </c>
    </row>
    <row r="30" spans="1:10" ht="14.4" customHeight="1" x14ac:dyDescent="0.3">
      <c r="A30" s="709" t="s">
        <v>582</v>
      </c>
      <c r="B30" s="710" t="s">
        <v>5153</v>
      </c>
      <c r="C30" s="711">
        <v>90.381740000000008</v>
      </c>
      <c r="D30" s="711">
        <v>56.600650000000002</v>
      </c>
      <c r="E30" s="711"/>
      <c r="F30" s="711">
        <v>80.606679999999997</v>
      </c>
      <c r="G30" s="711">
        <v>61</v>
      </c>
      <c r="H30" s="711">
        <v>19.606679999999997</v>
      </c>
      <c r="I30" s="712">
        <v>1.3214209836065574</v>
      </c>
      <c r="J30" s="713" t="s">
        <v>1</v>
      </c>
    </row>
    <row r="31" spans="1:10" ht="14.4" customHeight="1" x14ac:dyDescent="0.3">
      <c r="A31" s="709" t="s">
        <v>582</v>
      </c>
      <c r="B31" s="710" t="s">
        <v>5154</v>
      </c>
      <c r="C31" s="711">
        <v>3.77122</v>
      </c>
      <c r="D31" s="711">
        <v>1.4049</v>
      </c>
      <c r="E31" s="711"/>
      <c r="F31" s="711">
        <v>0.93659999999999999</v>
      </c>
      <c r="G31" s="711">
        <v>1</v>
      </c>
      <c r="H31" s="711">
        <v>-6.3400000000000012E-2</v>
      </c>
      <c r="I31" s="712">
        <v>0.93659999999999999</v>
      </c>
      <c r="J31" s="713" t="s">
        <v>1</v>
      </c>
    </row>
    <row r="32" spans="1:10" ht="14.4" customHeight="1" x14ac:dyDescent="0.3">
      <c r="A32" s="709" t="s">
        <v>582</v>
      </c>
      <c r="B32" s="710" t="s">
        <v>584</v>
      </c>
      <c r="C32" s="711">
        <v>604.16997000000003</v>
      </c>
      <c r="D32" s="711">
        <v>570.83719999999994</v>
      </c>
      <c r="E32" s="711"/>
      <c r="F32" s="711">
        <v>665.04515000000004</v>
      </c>
      <c r="G32" s="711">
        <v>624</v>
      </c>
      <c r="H32" s="711">
        <v>41.045150000000035</v>
      </c>
      <c r="I32" s="712">
        <v>1.065777483974359</v>
      </c>
      <c r="J32" s="713" t="s">
        <v>585</v>
      </c>
    </row>
    <row r="33" spans="1:10" ht="14.4" customHeight="1" x14ac:dyDescent="0.3">
      <c r="A33" s="709" t="s">
        <v>568</v>
      </c>
      <c r="B33" s="710" t="s">
        <v>568</v>
      </c>
      <c r="C33" s="711" t="s">
        <v>568</v>
      </c>
      <c r="D33" s="711" t="s">
        <v>568</v>
      </c>
      <c r="E33" s="711"/>
      <c r="F33" s="711" t="s">
        <v>568</v>
      </c>
      <c r="G33" s="711" t="s">
        <v>568</v>
      </c>
      <c r="H33" s="711" t="s">
        <v>568</v>
      </c>
      <c r="I33" s="712" t="s">
        <v>568</v>
      </c>
      <c r="J33" s="713" t="s">
        <v>586</v>
      </c>
    </row>
    <row r="34" spans="1:10" ht="14.4" customHeight="1" x14ac:dyDescent="0.3">
      <c r="A34" s="709" t="s">
        <v>587</v>
      </c>
      <c r="B34" s="710" t="s">
        <v>588</v>
      </c>
      <c r="C34" s="711" t="s">
        <v>568</v>
      </c>
      <c r="D34" s="711" t="s">
        <v>568</v>
      </c>
      <c r="E34" s="711"/>
      <c r="F34" s="711" t="s">
        <v>568</v>
      </c>
      <c r="G34" s="711" t="s">
        <v>568</v>
      </c>
      <c r="H34" s="711" t="s">
        <v>568</v>
      </c>
      <c r="I34" s="712" t="s">
        <v>568</v>
      </c>
      <c r="J34" s="713" t="s">
        <v>0</v>
      </c>
    </row>
    <row r="35" spans="1:10" ht="14.4" customHeight="1" x14ac:dyDescent="0.3">
      <c r="A35" s="709" t="s">
        <v>587</v>
      </c>
      <c r="B35" s="710" t="s">
        <v>5143</v>
      </c>
      <c r="C35" s="711">
        <v>5.9294399999999996</v>
      </c>
      <c r="D35" s="711">
        <v>7.5910400000000005</v>
      </c>
      <c r="E35" s="711"/>
      <c r="F35" s="711">
        <v>6.4094100000000012</v>
      </c>
      <c r="G35" s="711">
        <v>8</v>
      </c>
      <c r="H35" s="711">
        <v>-1.5905899999999988</v>
      </c>
      <c r="I35" s="712">
        <v>0.80117625000000015</v>
      </c>
      <c r="J35" s="713" t="s">
        <v>1</v>
      </c>
    </row>
    <row r="36" spans="1:10" ht="14.4" customHeight="1" x14ac:dyDescent="0.3">
      <c r="A36" s="709" t="s">
        <v>587</v>
      </c>
      <c r="B36" s="710" t="s">
        <v>5144</v>
      </c>
      <c r="C36" s="711">
        <v>0.73162000000000005</v>
      </c>
      <c r="D36" s="711">
        <v>0.98559999999999992</v>
      </c>
      <c r="E36" s="711"/>
      <c r="F36" s="711">
        <v>0.89942999999999995</v>
      </c>
      <c r="G36" s="711">
        <v>1</v>
      </c>
      <c r="H36" s="711">
        <v>-0.10057000000000005</v>
      </c>
      <c r="I36" s="712">
        <v>0.89942999999999995</v>
      </c>
      <c r="J36" s="713" t="s">
        <v>1</v>
      </c>
    </row>
    <row r="37" spans="1:10" ht="14.4" customHeight="1" x14ac:dyDescent="0.3">
      <c r="A37" s="709" t="s">
        <v>587</v>
      </c>
      <c r="B37" s="710" t="s">
        <v>5145</v>
      </c>
      <c r="C37" s="711">
        <v>54.173270000000002</v>
      </c>
      <c r="D37" s="711">
        <v>73.887640000000005</v>
      </c>
      <c r="E37" s="711"/>
      <c r="F37" s="711">
        <v>40.394190000000002</v>
      </c>
      <c r="G37" s="711">
        <v>63</v>
      </c>
      <c r="H37" s="711">
        <v>-22.605809999999998</v>
      </c>
      <c r="I37" s="712">
        <v>0.64117761904761905</v>
      </c>
      <c r="J37" s="713" t="s">
        <v>1</v>
      </c>
    </row>
    <row r="38" spans="1:10" ht="14.4" customHeight="1" x14ac:dyDescent="0.3">
      <c r="A38" s="709" t="s">
        <v>587</v>
      </c>
      <c r="B38" s="710" t="s">
        <v>5146</v>
      </c>
      <c r="C38" s="711">
        <v>173.68194999999997</v>
      </c>
      <c r="D38" s="711">
        <v>179.83941000000002</v>
      </c>
      <c r="E38" s="711"/>
      <c r="F38" s="711">
        <v>211.91209000000003</v>
      </c>
      <c r="G38" s="711">
        <v>205</v>
      </c>
      <c r="H38" s="711">
        <v>6.9120900000000347</v>
      </c>
      <c r="I38" s="712">
        <v>1.0337175121951221</v>
      </c>
      <c r="J38" s="713" t="s">
        <v>1</v>
      </c>
    </row>
    <row r="39" spans="1:10" ht="14.4" customHeight="1" x14ac:dyDescent="0.3">
      <c r="A39" s="709" t="s">
        <v>587</v>
      </c>
      <c r="B39" s="710" t="s">
        <v>5148</v>
      </c>
      <c r="C39" s="711">
        <v>12.14</v>
      </c>
      <c r="D39" s="711">
        <v>14.827500000000001</v>
      </c>
      <c r="E39" s="711"/>
      <c r="F39" s="711">
        <v>15.291</v>
      </c>
      <c r="G39" s="711">
        <v>16</v>
      </c>
      <c r="H39" s="711">
        <v>-0.70899999999999963</v>
      </c>
      <c r="I39" s="712">
        <v>0.95568750000000002</v>
      </c>
      <c r="J39" s="713" t="s">
        <v>1</v>
      </c>
    </row>
    <row r="40" spans="1:10" ht="14.4" customHeight="1" x14ac:dyDescent="0.3">
      <c r="A40" s="709" t="s">
        <v>587</v>
      </c>
      <c r="B40" s="710" t="s">
        <v>5149</v>
      </c>
      <c r="C40" s="711">
        <v>0</v>
      </c>
      <c r="D40" s="711">
        <v>0</v>
      </c>
      <c r="E40" s="711"/>
      <c r="F40" s="711">
        <v>0</v>
      </c>
      <c r="G40" s="711">
        <v>1</v>
      </c>
      <c r="H40" s="711">
        <v>-1</v>
      </c>
      <c r="I40" s="712">
        <v>0</v>
      </c>
      <c r="J40" s="713" t="s">
        <v>1</v>
      </c>
    </row>
    <row r="41" spans="1:10" ht="14.4" customHeight="1" x14ac:dyDescent="0.3">
      <c r="A41" s="709" t="s">
        <v>587</v>
      </c>
      <c r="B41" s="710" t="s">
        <v>5150</v>
      </c>
      <c r="C41" s="711">
        <v>274.04950000000002</v>
      </c>
      <c r="D41" s="711">
        <v>242.61033</v>
      </c>
      <c r="E41" s="711"/>
      <c r="F41" s="711">
        <v>247.10247999999999</v>
      </c>
      <c r="G41" s="711">
        <v>246</v>
      </c>
      <c r="H41" s="711">
        <v>1.1024799999999857</v>
      </c>
      <c r="I41" s="712">
        <v>1.0044816260162601</v>
      </c>
      <c r="J41" s="713" t="s">
        <v>1</v>
      </c>
    </row>
    <row r="42" spans="1:10" ht="14.4" customHeight="1" x14ac:dyDescent="0.3">
      <c r="A42" s="709" t="s">
        <v>587</v>
      </c>
      <c r="B42" s="710" t="s">
        <v>5151</v>
      </c>
      <c r="C42" s="711">
        <v>16.197649999999999</v>
      </c>
      <c r="D42" s="711">
        <v>22.295999999999999</v>
      </c>
      <c r="E42" s="711"/>
      <c r="F42" s="711">
        <v>27.5503</v>
      </c>
      <c r="G42" s="711">
        <v>22</v>
      </c>
      <c r="H42" s="711">
        <v>5.5503</v>
      </c>
      <c r="I42" s="712">
        <v>1.2522863636363637</v>
      </c>
      <c r="J42" s="713" t="s">
        <v>1</v>
      </c>
    </row>
    <row r="43" spans="1:10" ht="14.4" customHeight="1" x14ac:dyDescent="0.3">
      <c r="A43" s="709" t="s">
        <v>587</v>
      </c>
      <c r="B43" s="710" t="s">
        <v>5154</v>
      </c>
      <c r="C43" s="711">
        <v>1.5529999999999999E-2</v>
      </c>
      <c r="D43" s="711">
        <v>0</v>
      </c>
      <c r="E43" s="711"/>
      <c r="F43" s="711">
        <v>0.15609999999999999</v>
      </c>
      <c r="G43" s="711">
        <v>0</v>
      </c>
      <c r="H43" s="711">
        <v>0.15609999999999999</v>
      </c>
      <c r="I43" s="712" t="s">
        <v>568</v>
      </c>
      <c r="J43" s="713" t="s">
        <v>1</v>
      </c>
    </row>
    <row r="44" spans="1:10" ht="14.4" customHeight="1" x14ac:dyDescent="0.3">
      <c r="A44" s="709" t="s">
        <v>587</v>
      </c>
      <c r="B44" s="710" t="s">
        <v>589</v>
      </c>
      <c r="C44" s="711">
        <v>536.91895999999997</v>
      </c>
      <c r="D44" s="711">
        <v>542.03752000000009</v>
      </c>
      <c r="E44" s="711"/>
      <c r="F44" s="711">
        <v>549.71500000000003</v>
      </c>
      <c r="G44" s="711">
        <v>562</v>
      </c>
      <c r="H44" s="711">
        <v>-12.284999999999968</v>
      </c>
      <c r="I44" s="712">
        <v>0.97814056939501781</v>
      </c>
      <c r="J44" s="713" t="s">
        <v>585</v>
      </c>
    </row>
    <row r="45" spans="1:10" ht="14.4" customHeight="1" x14ac:dyDescent="0.3">
      <c r="A45" s="709" t="s">
        <v>568</v>
      </c>
      <c r="B45" s="710" t="s">
        <v>568</v>
      </c>
      <c r="C45" s="711" t="s">
        <v>568</v>
      </c>
      <c r="D45" s="711" t="s">
        <v>568</v>
      </c>
      <c r="E45" s="711"/>
      <c r="F45" s="711" t="s">
        <v>568</v>
      </c>
      <c r="G45" s="711" t="s">
        <v>568</v>
      </c>
      <c r="H45" s="711" t="s">
        <v>568</v>
      </c>
      <c r="I45" s="712" t="s">
        <v>568</v>
      </c>
      <c r="J45" s="713" t="s">
        <v>586</v>
      </c>
    </row>
    <row r="46" spans="1:10" ht="14.4" customHeight="1" x14ac:dyDescent="0.3">
      <c r="A46" s="709" t="s">
        <v>590</v>
      </c>
      <c r="B46" s="710" t="s">
        <v>591</v>
      </c>
      <c r="C46" s="711" t="s">
        <v>568</v>
      </c>
      <c r="D46" s="711" t="s">
        <v>568</v>
      </c>
      <c r="E46" s="711"/>
      <c r="F46" s="711" t="s">
        <v>568</v>
      </c>
      <c r="G46" s="711" t="s">
        <v>568</v>
      </c>
      <c r="H46" s="711" t="s">
        <v>568</v>
      </c>
      <c r="I46" s="712" t="s">
        <v>568</v>
      </c>
      <c r="J46" s="713" t="s">
        <v>0</v>
      </c>
    </row>
    <row r="47" spans="1:10" ht="14.4" customHeight="1" x14ac:dyDescent="0.3">
      <c r="A47" s="709" t="s">
        <v>590</v>
      </c>
      <c r="B47" s="710" t="s">
        <v>5143</v>
      </c>
      <c r="C47" s="711">
        <v>30.30518</v>
      </c>
      <c r="D47" s="711">
        <v>52.515140000000009</v>
      </c>
      <c r="E47" s="711"/>
      <c r="F47" s="711">
        <v>42.360730000000004</v>
      </c>
      <c r="G47" s="711">
        <v>43</v>
      </c>
      <c r="H47" s="711">
        <v>-0.63926999999999623</v>
      </c>
      <c r="I47" s="712">
        <v>0.98513325581395361</v>
      </c>
      <c r="J47" s="713" t="s">
        <v>1</v>
      </c>
    </row>
    <row r="48" spans="1:10" ht="14.4" customHeight="1" x14ac:dyDescent="0.3">
      <c r="A48" s="709" t="s">
        <v>590</v>
      </c>
      <c r="B48" s="710" t="s">
        <v>5144</v>
      </c>
      <c r="C48" s="711">
        <v>0.43663000000000002</v>
      </c>
      <c r="D48" s="711">
        <v>0.1075</v>
      </c>
      <c r="E48" s="711"/>
      <c r="F48" s="711">
        <v>0</v>
      </c>
      <c r="G48" s="711">
        <v>1</v>
      </c>
      <c r="H48" s="711">
        <v>-1</v>
      </c>
      <c r="I48" s="712">
        <v>0</v>
      </c>
      <c r="J48" s="713" t="s">
        <v>1</v>
      </c>
    </row>
    <row r="49" spans="1:10" ht="14.4" customHeight="1" x14ac:dyDescent="0.3">
      <c r="A49" s="709" t="s">
        <v>590</v>
      </c>
      <c r="B49" s="710" t="s">
        <v>5145</v>
      </c>
      <c r="C49" s="711">
        <v>108.91933</v>
      </c>
      <c r="D49" s="711">
        <v>108.33158999999999</v>
      </c>
      <c r="E49" s="711"/>
      <c r="F49" s="711">
        <v>136.46845999999999</v>
      </c>
      <c r="G49" s="711">
        <v>116</v>
      </c>
      <c r="H49" s="711">
        <v>20.468459999999993</v>
      </c>
      <c r="I49" s="712">
        <v>1.1764522413793104</v>
      </c>
      <c r="J49" s="713" t="s">
        <v>1</v>
      </c>
    </row>
    <row r="50" spans="1:10" ht="14.4" customHeight="1" x14ac:dyDescent="0.3">
      <c r="A50" s="709" t="s">
        <v>590</v>
      </c>
      <c r="B50" s="710" t="s">
        <v>5146</v>
      </c>
      <c r="C50" s="711">
        <v>220.33783</v>
      </c>
      <c r="D50" s="711">
        <v>197.32304000000002</v>
      </c>
      <c r="E50" s="711"/>
      <c r="F50" s="711">
        <v>331.63630000000006</v>
      </c>
      <c r="G50" s="711">
        <v>234</v>
      </c>
      <c r="H50" s="711">
        <v>97.636300000000062</v>
      </c>
      <c r="I50" s="712">
        <v>1.4172491452991456</v>
      </c>
      <c r="J50" s="713" t="s">
        <v>1</v>
      </c>
    </row>
    <row r="51" spans="1:10" ht="14.4" customHeight="1" x14ac:dyDescent="0.3">
      <c r="A51" s="709" t="s">
        <v>590</v>
      </c>
      <c r="B51" s="710" t="s">
        <v>5148</v>
      </c>
      <c r="C51" s="711">
        <v>49.381360000000001</v>
      </c>
      <c r="D51" s="711">
        <v>53.620100000000001</v>
      </c>
      <c r="E51" s="711"/>
      <c r="F51" s="711">
        <v>55.20552</v>
      </c>
      <c r="G51" s="711">
        <v>47</v>
      </c>
      <c r="H51" s="711">
        <v>8.2055199999999999</v>
      </c>
      <c r="I51" s="712">
        <v>1.1745855319148937</v>
      </c>
      <c r="J51" s="713" t="s">
        <v>1</v>
      </c>
    </row>
    <row r="52" spans="1:10" ht="14.4" customHeight="1" x14ac:dyDescent="0.3">
      <c r="A52" s="709" t="s">
        <v>590</v>
      </c>
      <c r="B52" s="710" t="s">
        <v>5149</v>
      </c>
      <c r="C52" s="711">
        <v>1.4122000000000001</v>
      </c>
      <c r="D52" s="711">
        <v>5.08392</v>
      </c>
      <c r="E52" s="711"/>
      <c r="F52" s="711">
        <v>6.4355699999999993</v>
      </c>
      <c r="G52" s="711">
        <v>5</v>
      </c>
      <c r="H52" s="711">
        <v>1.4355699999999993</v>
      </c>
      <c r="I52" s="712">
        <v>1.2871139999999999</v>
      </c>
      <c r="J52" s="713" t="s">
        <v>1</v>
      </c>
    </row>
    <row r="53" spans="1:10" ht="14.4" customHeight="1" x14ac:dyDescent="0.3">
      <c r="A53" s="709" t="s">
        <v>590</v>
      </c>
      <c r="B53" s="710" t="s">
        <v>5150</v>
      </c>
      <c r="C53" s="711">
        <v>61.371130000000001</v>
      </c>
      <c r="D53" s="711">
        <v>74.675520000000006</v>
      </c>
      <c r="E53" s="711"/>
      <c r="F53" s="711">
        <v>43.389159999999997</v>
      </c>
      <c r="G53" s="711">
        <v>72</v>
      </c>
      <c r="H53" s="711">
        <v>-28.610840000000003</v>
      </c>
      <c r="I53" s="712">
        <v>0.6026272222222222</v>
      </c>
      <c r="J53" s="713" t="s">
        <v>1</v>
      </c>
    </row>
    <row r="54" spans="1:10" ht="14.4" customHeight="1" x14ac:dyDescent="0.3">
      <c r="A54" s="709" t="s">
        <v>590</v>
      </c>
      <c r="B54" s="710" t="s">
        <v>5151</v>
      </c>
      <c r="C54" s="711">
        <v>46.585500000000003</v>
      </c>
      <c r="D54" s="711">
        <v>43.015500000000003</v>
      </c>
      <c r="E54" s="711"/>
      <c r="F54" s="711">
        <v>47.216200000000008</v>
      </c>
      <c r="G54" s="711">
        <v>44</v>
      </c>
      <c r="H54" s="711">
        <v>3.2162000000000077</v>
      </c>
      <c r="I54" s="712">
        <v>1.0730954545454547</v>
      </c>
      <c r="J54" s="713" t="s">
        <v>1</v>
      </c>
    </row>
    <row r="55" spans="1:10" ht="14.4" customHeight="1" x14ac:dyDescent="0.3">
      <c r="A55" s="709" t="s">
        <v>590</v>
      </c>
      <c r="B55" s="710" t="s">
        <v>5152</v>
      </c>
      <c r="C55" s="711">
        <v>0</v>
      </c>
      <c r="D55" s="711">
        <v>0</v>
      </c>
      <c r="E55" s="711"/>
      <c r="F55" s="711">
        <v>126.27862999999999</v>
      </c>
      <c r="G55" s="711">
        <v>0</v>
      </c>
      <c r="H55" s="711">
        <v>126.27862999999999</v>
      </c>
      <c r="I55" s="712" t="s">
        <v>568</v>
      </c>
      <c r="J55" s="713" t="s">
        <v>1</v>
      </c>
    </row>
    <row r="56" spans="1:10" ht="14.4" customHeight="1" x14ac:dyDescent="0.3">
      <c r="A56" s="709" t="s">
        <v>590</v>
      </c>
      <c r="B56" s="710" t="s">
        <v>5153</v>
      </c>
      <c r="C56" s="711">
        <v>143.7895</v>
      </c>
      <c r="D56" s="711">
        <v>139.65753000000001</v>
      </c>
      <c r="E56" s="711"/>
      <c r="F56" s="711">
        <v>313.45555000000002</v>
      </c>
      <c r="G56" s="711">
        <v>570</v>
      </c>
      <c r="H56" s="711">
        <v>-256.54444999999998</v>
      </c>
      <c r="I56" s="712">
        <v>0.54992201754385972</v>
      </c>
      <c r="J56" s="713" t="s">
        <v>1</v>
      </c>
    </row>
    <row r="57" spans="1:10" ht="14.4" customHeight="1" x14ac:dyDescent="0.3">
      <c r="A57" s="709" t="s">
        <v>590</v>
      </c>
      <c r="B57" s="710" t="s">
        <v>5154</v>
      </c>
      <c r="C57" s="711">
        <v>1.3568800000000001</v>
      </c>
      <c r="D57" s="711">
        <v>2.8719099999999997</v>
      </c>
      <c r="E57" s="711"/>
      <c r="F57" s="711">
        <v>0</v>
      </c>
      <c r="G57" s="711">
        <v>2</v>
      </c>
      <c r="H57" s="711">
        <v>-2</v>
      </c>
      <c r="I57" s="712">
        <v>0</v>
      </c>
      <c r="J57" s="713" t="s">
        <v>1</v>
      </c>
    </row>
    <row r="58" spans="1:10" ht="14.4" customHeight="1" x14ac:dyDescent="0.3">
      <c r="A58" s="709" t="s">
        <v>590</v>
      </c>
      <c r="B58" s="710" t="s">
        <v>592</v>
      </c>
      <c r="C58" s="711">
        <v>663.89553999999998</v>
      </c>
      <c r="D58" s="711">
        <v>677.20175000000006</v>
      </c>
      <c r="E58" s="711"/>
      <c r="F58" s="711">
        <v>1102.4461200000001</v>
      </c>
      <c r="G58" s="711">
        <v>1134</v>
      </c>
      <c r="H58" s="711">
        <v>-31.553879999999936</v>
      </c>
      <c r="I58" s="712">
        <v>0.97217470899470904</v>
      </c>
      <c r="J58" s="713" t="s">
        <v>585</v>
      </c>
    </row>
    <row r="59" spans="1:10" ht="14.4" customHeight="1" x14ac:dyDescent="0.3">
      <c r="A59" s="709" t="s">
        <v>568</v>
      </c>
      <c r="B59" s="710" t="s">
        <v>568</v>
      </c>
      <c r="C59" s="711" t="s">
        <v>568</v>
      </c>
      <c r="D59" s="711" t="s">
        <v>568</v>
      </c>
      <c r="E59" s="711"/>
      <c r="F59" s="711" t="s">
        <v>568</v>
      </c>
      <c r="G59" s="711" t="s">
        <v>568</v>
      </c>
      <c r="H59" s="711" t="s">
        <v>568</v>
      </c>
      <c r="I59" s="712" t="s">
        <v>568</v>
      </c>
      <c r="J59" s="713" t="s">
        <v>586</v>
      </c>
    </row>
    <row r="60" spans="1:10" ht="14.4" customHeight="1" x14ac:dyDescent="0.3">
      <c r="A60" s="709" t="s">
        <v>593</v>
      </c>
      <c r="B60" s="710" t="s">
        <v>594</v>
      </c>
      <c r="C60" s="711" t="s">
        <v>568</v>
      </c>
      <c r="D60" s="711" t="s">
        <v>568</v>
      </c>
      <c r="E60" s="711"/>
      <c r="F60" s="711" t="s">
        <v>568</v>
      </c>
      <c r="G60" s="711" t="s">
        <v>568</v>
      </c>
      <c r="H60" s="711" t="s">
        <v>568</v>
      </c>
      <c r="I60" s="712" t="s">
        <v>568</v>
      </c>
      <c r="J60" s="713" t="s">
        <v>0</v>
      </c>
    </row>
    <row r="61" spans="1:10" ht="14.4" customHeight="1" x14ac:dyDescent="0.3">
      <c r="A61" s="709" t="s">
        <v>593</v>
      </c>
      <c r="B61" s="710" t="s">
        <v>5143</v>
      </c>
      <c r="C61" s="711">
        <v>17.952360000000006</v>
      </c>
      <c r="D61" s="711">
        <v>16.085620000000002</v>
      </c>
      <c r="E61" s="711"/>
      <c r="F61" s="711">
        <v>17.25234</v>
      </c>
      <c r="G61" s="711">
        <v>20</v>
      </c>
      <c r="H61" s="711">
        <v>-2.7476599999999998</v>
      </c>
      <c r="I61" s="712">
        <v>0.86261699999999997</v>
      </c>
      <c r="J61" s="713" t="s">
        <v>1</v>
      </c>
    </row>
    <row r="62" spans="1:10" ht="14.4" customHeight="1" x14ac:dyDescent="0.3">
      <c r="A62" s="709" t="s">
        <v>593</v>
      </c>
      <c r="B62" s="710" t="s">
        <v>5144</v>
      </c>
      <c r="C62" s="711">
        <v>0.25127999999999995</v>
      </c>
      <c r="D62" s="711">
        <v>0.1041</v>
      </c>
      <c r="E62" s="711"/>
      <c r="F62" s="711">
        <v>1.0002899999999999</v>
      </c>
      <c r="G62" s="711">
        <v>1</v>
      </c>
      <c r="H62" s="711">
        <v>2.8999999999990145E-4</v>
      </c>
      <c r="I62" s="712">
        <v>1.0002899999999999</v>
      </c>
      <c r="J62" s="713" t="s">
        <v>1</v>
      </c>
    </row>
    <row r="63" spans="1:10" ht="14.4" customHeight="1" x14ac:dyDescent="0.3">
      <c r="A63" s="709" t="s">
        <v>593</v>
      </c>
      <c r="B63" s="710" t="s">
        <v>5145</v>
      </c>
      <c r="C63" s="711">
        <v>80.730420000000009</v>
      </c>
      <c r="D63" s="711">
        <v>150.54183</v>
      </c>
      <c r="E63" s="711"/>
      <c r="F63" s="711">
        <v>76.293599999999984</v>
      </c>
      <c r="G63" s="711">
        <v>138</v>
      </c>
      <c r="H63" s="711">
        <v>-61.706400000000016</v>
      </c>
      <c r="I63" s="712">
        <v>0.55285217391304331</v>
      </c>
      <c r="J63" s="713" t="s">
        <v>1</v>
      </c>
    </row>
    <row r="64" spans="1:10" ht="14.4" customHeight="1" x14ac:dyDescent="0.3">
      <c r="A64" s="709" t="s">
        <v>593</v>
      </c>
      <c r="B64" s="710" t="s">
        <v>5146</v>
      </c>
      <c r="C64" s="711">
        <v>311.19229000000001</v>
      </c>
      <c r="D64" s="711">
        <v>197.73248000000001</v>
      </c>
      <c r="E64" s="711"/>
      <c r="F64" s="711">
        <v>282.25271999999995</v>
      </c>
      <c r="G64" s="711">
        <v>251</v>
      </c>
      <c r="H64" s="711">
        <v>31.252719999999954</v>
      </c>
      <c r="I64" s="712">
        <v>1.1245128286852588</v>
      </c>
      <c r="J64" s="713" t="s">
        <v>1</v>
      </c>
    </row>
    <row r="65" spans="1:10" ht="14.4" customHeight="1" x14ac:dyDescent="0.3">
      <c r="A65" s="709" t="s">
        <v>593</v>
      </c>
      <c r="B65" s="710" t="s">
        <v>5148</v>
      </c>
      <c r="C65" s="711">
        <v>80.802540000000008</v>
      </c>
      <c r="D65" s="711">
        <v>66.216700000000003</v>
      </c>
      <c r="E65" s="711"/>
      <c r="F65" s="711">
        <v>107.61410000000001</v>
      </c>
      <c r="G65" s="711">
        <v>81</v>
      </c>
      <c r="H65" s="711">
        <v>26.614100000000008</v>
      </c>
      <c r="I65" s="712">
        <v>1.3285691358024692</v>
      </c>
      <c r="J65" s="713" t="s">
        <v>1</v>
      </c>
    </row>
    <row r="66" spans="1:10" ht="14.4" customHeight="1" x14ac:dyDescent="0.3">
      <c r="A66" s="709" t="s">
        <v>593</v>
      </c>
      <c r="B66" s="710" t="s">
        <v>5149</v>
      </c>
      <c r="C66" s="711">
        <v>0</v>
      </c>
      <c r="D66" s="711">
        <v>1.27098</v>
      </c>
      <c r="E66" s="711"/>
      <c r="F66" s="711">
        <v>1.27098</v>
      </c>
      <c r="G66" s="711">
        <v>1</v>
      </c>
      <c r="H66" s="711">
        <v>0.27098</v>
      </c>
      <c r="I66" s="712">
        <v>1.27098</v>
      </c>
      <c r="J66" s="713" t="s">
        <v>1</v>
      </c>
    </row>
    <row r="67" spans="1:10" ht="14.4" customHeight="1" x14ac:dyDescent="0.3">
      <c r="A67" s="709" t="s">
        <v>593</v>
      </c>
      <c r="B67" s="710" t="s">
        <v>5150</v>
      </c>
      <c r="C67" s="711">
        <v>12.663</v>
      </c>
      <c r="D67" s="711">
        <v>28.0305</v>
      </c>
      <c r="E67" s="711"/>
      <c r="F67" s="711">
        <v>8.5988299999999995</v>
      </c>
      <c r="G67" s="711">
        <v>17</v>
      </c>
      <c r="H67" s="711">
        <v>-8.4011700000000005</v>
      </c>
      <c r="I67" s="712">
        <v>0.50581352941176472</v>
      </c>
      <c r="J67" s="713" t="s">
        <v>1</v>
      </c>
    </row>
    <row r="68" spans="1:10" ht="14.4" customHeight="1" x14ac:dyDescent="0.3">
      <c r="A68" s="709" t="s">
        <v>593</v>
      </c>
      <c r="B68" s="710" t="s">
        <v>5151</v>
      </c>
      <c r="C68" s="711">
        <v>53.95731</v>
      </c>
      <c r="D68" s="711">
        <v>48.978000000000002</v>
      </c>
      <c r="E68" s="711"/>
      <c r="F68" s="711">
        <v>48.145900000000005</v>
      </c>
      <c r="G68" s="711">
        <v>51</v>
      </c>
      <c r="H68" s="711">
        <v>-2.8540999999999954</v>
      </c>
      <c r="I68" s="712">
        <v>0.94403725490196089</v>
      </c>
      <c r="J68" s="713" t="s">
        <v>1</v>
      </c>
    </row>
    <row r="69" spans="1:10" ht="14.4" customHeight="1" x14ac:dyDescent="0.3">
      <c r="A69" s="709" t="s">
        <v>593</v>
      </c>
      <c r="B69" s="710" t="s">
        <v>5153</v>
      </c>
      <c r="C69" s="711">
        <v>25.225149999999999</v>
      </c>
      <c r="D69" s="711">
        <v>60.666760000000004</v>
      </c>
      <c r="E69" s="711"/>
      <c r="F69" s="711">
        <v>55.360190000000003</v>
      </c>
      <c r="G69" s="711">
        <v>48</v>
      </c>
      <c r="H69" s="711">
        <v>7.3601900000000029</v>
      </c>
      <c r="I69" s="712">
        <v>1.1533372916666667</v>
      </c>
      <c r="J69" s="713" t="s">
        <v>1</v>
      </c>
    </row>
    <row r="70" spans="1:10" ht="14.4" customHeight="1" x14ac:dyDescent="0.3">
      <c r="A70" s="709" t="s">
        <v>593</v>
      </c>
      <c r="B70" s="710" t="s">
        <v>5154</v>
      </c>
      <c r="C70" s="711">
        <v>0.38069999999999998</v>
      </c>
      <c r="D70" s="711">
        <v>0</v>
      </c>
      <c r="E70" s="711"/>
      <c r="F70" s="711">
        <v>0</v>
      </c>
      <c r="G70" s="711">
        <v>1</v>
      </c>
      <c r="H70" s="711">
        <v>-1</v>
      </c>
      <c r="I70" s="712">
        <v>0</v>
      </c>
      <c r="J70" s="713" t="s">
        <v>1</v>
      </c>
    </row>
    <row r="71" spans="1:10" ht="14.4" customHeight="1" x14ac:dyDescent="0.3">
      <c r="A71" s="709" t="s">
        <v>593</v>
      </c>
      <c r="B71" s="710" t="s">
        <v>595</v>
      </c>
      <c r="C71" s="711">
        <v>583.15505000000007</v>
      </c>
      <c r="D71" s="711">
        <v>569.62697000000003</v>
      </c>
      <c r="E71" s="711"/>
      <c r="F71" s="711">
        <v>597.78895</v>
      </c>
      <c r="G71" s="711">
        <v>607</v>
      </c>
      <c r="H71" s="711">
        <v>-9.2110500000000002</v>
      </c>
      <c r="I71" s="712">
        <v>0.9848252883031301</v>
      </c>
      <c r="J71" s="713" t="s">
        <v>585</v>
      </c>
    </row>
    <row r="72" spans="1:10" ht="14.4" customHeight="1" x14ac:dyDescent="0.3">
      <c r="A72" s="709" t="s">
        <v>568</v>
      </c>
      <c r="B72" s="710" t="s">
        <v>568</v>
      </c>
      <c r="C72" s="711" t="s">
        <v>568</v>
      </c>
      <c r="D72" s="711" t="s">
        <v>568</v>
      </c>
      <c r="E72" s="711"/>
      <c r="F72" s="711" t="s">
        <v>568</v>
      </c>
      <c r="G72" s="711" t="s">
        <v>568</v>
      </c>
      <c r="H72" s="711" t="s">
        <v>568</v>
      </c>
      <c r="I72" s="712" t="s">
        <v>568</v>
      </c>
      <c r="J72" s="713" t="s">
        <v>586</v>
      </c>
    </row>
    <row r="73" spans="1:10" ht="14.4" customHeight="1" x14ac:dyDescent="0.3">
      <c r="A73" s="709" t="s">
        <v>596</v>
      </c>
      <c r="B73" s="710" t="s">
        <v>597</v>
      </c>
      <c r="C73" s="711" t="s">
        <v>568</v>
      </c>
      <c r="D73" s="711" t="s">
        <v>568</v>
      </c>
      <c r="E73" s="711"/>
      <c r="F73" s="711" t="s">
        <v>568</v>
      </c>
      <c r="G73" s="711" t="s">
        <v>568</v>
      </c>
      <c r="H73" s="711" t="s">
        <v>568</v>
      </c>
      <c r="I73" s="712" t="s">
        <v>568</v>
      </c>
      <c r="J73" s="713" t="s">
        <v>0</v>
      </c>
    </row>
    <row r="74" spans="1:10" ht="14.4" customHeight="1" x14ac:dyDescent="0.3">
      <c r="A74" s="709" t="s">
        <v>596</v>
      </c>
      <c r="B74" s="710" t="s">
        <v>5143</v>
      </c>
      <c r="C74" s="711">
        <v>119.94218000000001</v>
      </c>
      <c r="D74" s="711">
        <v>0</v>
      </c>
      <c r="E74" s="711"/>
      <c r="F74" s="711">
        <v>0</v>
      </c>
      <c r="G74" s="711">
        <v>86</v>
      </c>
      <c r="H74" s="711">
        <v>-86</v>
      </c>
      <c r="I74" s="712">
        <v>0</v>
      </c>
      <c r="J74" s="713" t="s">
        <v>1</v>
      </c>
    </row>
    <row r="75" spans="1:10" ht="14.4" customHeight="1" x14ac:dyDescent="0.3">
      <c r="A75" s="709" t="s">
        <v>596</v>
      </c>
      <c r="B75" s="710" t="s">
        <v>5144</v>
      </c>
      <c r="C75" s="711">
        <v>284.61905000000007</v>
      </c>
      <c r="D75" s="711">
        <v>400.5097300000001</v>
      </c>
      <c r="E75" s="711"/>
      <c r="F75" s="711">
        <v>356.39140999999989</v>
      </c>
      <c r="G75" s="711">
        <v>413</v>
      </c>
      <c r="H75" s="711">
        <v>-56.608590000000106</v>
      </c>
      <c r="I75" s="712">
        <v>0.86293319612590769</v>
      </c>
      <c r="J75" s="713" t="s">
        <v>1</v>
      </c>
    </row>
    <row r="76" spans="1:10" ht="14.4" customHeight="1" x14ac:dyDescent="0.3">
      <c r="A76" s="709" t="s">
        <v>596</v>
      </c>
      <c r="B76" s="710" t="s">
        <v>5145</v>
      </c>
      <c r="C76" s="711">
        <v>22.653960000000001</v>
      </c>
      <c r="D76" s="711">
        <v>19.283620000000006</v>
      </c>
      <c r="E76" s="711"/>
      <c r="F76" s="711">
        <v>41.5212</v>
      </c>
      <c r="G76" s="711">
        <v>26</v>
      </c>
      <c r="H76" s="711">
        <v>15.5212</v>
      </c>
      <c r="I76" s="712">
        <v>1.5969692307692307</v>
      </c>
      <c r="J76" s="713" t="s">
        <v>1</v>
      </c>
    </row>
    <row r="77" spans="1:10" ht="14.4" customHeight="1" x14ac:dyDescent="0.3">
      <c r="A77" s="709" t="s">
        <v>596</v>
      </c>
      <c r="B77" s="710" t="s">
        <v>5146</v>
      </c>
      <c r="C77" s="711">
        <v>447.97755999999987</v>
      </c>
      <c r="D77" s="711">
        <v>412.48552999999993</v>
      </c>
      <c r="E77" s="711"/>
      <c r="F77" s="711">
        <v>575.65342999999996</v>
      </c>
      <c r="G77" s="711">
        <v>561</v>
      </c>
      <c r="H77" s="711">
        <v>14.653429999999958</v>
      </c>
      <c r="I77" s="712">
        <v>1.0261201960784312</v>
      </c>
      <c r="J77" s="713" t="s">
        <v>1</v>
      </c>
    </row>
    <row r="78" spans="1:10" ht="14.4" customHeight="1" x14ac:dyDescent="0.3">
      <c r="A78" s="709" t="s">
        <v>596</v>
      </c>
      <c r="B78" s="710" t="s">
        <v>5148</v>
      </c>
      <c r="C78" s="711">
        <v>0</v>
      </c>
      <c r="D78" s="711">
        <v>0</v>
      </c>
      <c r="E78" s="711"/>
      <c r="F78" s="711">
        <v>0</v>
      </c>
      <c r="G78" s="711">
        <v>0</v>
      </c>
      <c r="H78" s="711">
        <v>0</v>
      </c>
      <c r="I78" s="712" t="s">
        <v>568</v>
      </c>
      <c r="J78" s="713" t="s">
        <v>1</v>
      </c>
    </row>
    <row r="79" spans="1:10" ht="14.4" customHeight="1" x14ac:dyDescent="0.3">
      <c r="A79" s="709" t="s">
        <v>596</v>
      </c>
      <c r="B79" s="710" t="s">
        <v>5150</v>
      </c>
      <c r="C79" s="711">
        <v>4.8000000000000001E-2</v>
      </c>
      <c r="D79" s="711">
        <v>4.9000000000000002E-2</v>
      </c>
      <c r="E79" s="711"/>
      <c r="F79" s="711">
        <v>0.159</v>
      </c>
      <c r="G79" s="711">
        <v>0</v>
      </c>
      <c r="H79" s="711">
        <v>0.159</v>
      </c>
      <c r="I79" s="712" t="s">
        <v>568</v>
      </c>
      <c r="J79" s="713" t="s">
        <v>1</v>
      </c>
    </row>
    <row r="80" spans="1:10" ht="14.4" customHeight="1" x14ac:dyDescent="0.3">
      <c r="A80" s="709" t="s">
        <v>596</v>
      </c>
      <c r="B80" s="710" t="s">
        <v>5151</v>
      </c>
      <c r="C80" s="711">
        <v>19.312000000000001</v>
      </c>
      <c r="D80" s="711">
        <v>17.844200000000001</v>
      </c>
      <c r="E80" s="711"/>
      <c r="F80" s="711">
        <v>20.244139999999998</v>
      </c>
      <c r="G80" s="711">
        <v>23</v>
      </c>
      <c r="H80" s="711">
        <v>-2.755860000000002</v>
      </c>
      <c r="I80" s="712">
        <v>0.88017999999999996</v>
      </c>
      <c r="J80" s="713" t="s">
        <v>1</v>
      </c>
    </row>
    <row r="81" spans="1:10" ht="14.4" customHeight="1" x14ac:dyDescent="0.3">
      <c r="A81" s="709" t="s">
        <v>596</v>
      </c>
      <c r="B81" s="710" t="s">
        <v>598</v>
      </c>
      <c r="C81" s="711">
        <v>894.55274999999995</v>
      </c>
      <c r="D81" s="711">
        <v>850.17208000000005</v>
      </c>
      <c r="E81" s="711"/>
      <c r="F81" s="711">
        <v>993.96917999999994</v>
      </c>
      <c r="G81" s="711">
        <v>1110</v>
      </c>
      <c r="H81" s="711">
        <v>-116.03082000000006</v>
      </c>
      <c r="I81" s="712">
        <v>0.89546772972972966</v>
      </c>
      <c r="J81" s="713" t="s">
        <v>585</v>
      </c>
    </row>
    <row r="82" spans="1:10" ht="14.4" customHeight="1" x14ac:dyDescent="0.3">
      <c r="A82" s="709" t="s">
        <v>568</v>
      </c>
      <c r="B82" s="710" t="s">
        <v>568</v>
      </c>
      <c r="C82" s="711" t="s">
        <v>568</v>
      </c>
      <c r="D82" s="711" t="s">
        <v>568</v>
      </c>
      <c r="E82" s="711"/>
      <c r="F82" s="711" t="s">
        <v>568</v>
      </c>
      <c r="G82" s="711" t="s">
        <v>568</v>
      </c>
      <c r="H82" s="711" t="s">
        <v>568</v>
      </c>
      <c r="I82" s="712" t="s">
        <v>568</v>
      </c>
      <c r="J82" s="713" t="s">
        <v>586</v>
      </c>
    </row>
    <row r="83" spans="1:10" ht="14.4" customHeight="1" x14ac:dyDescent="0.3">
      <c r="A83" s="709" t="s">
        <v>5155</v>
      </c>
      <c r="B83" s="710" t="s">
        <v>5156</v>
      </c>
      <c r="C83" s="711" t="s">
        <v>568</v>
      </c>
      <c r="D83" s="711" t="s">
        <v>568</v>
      </c>
      <c r="E83" s="711"/>
      <c r="F83" s="711" t="s">
        <v>568</v>
      </c>
      <c r="G83" s="711" t="s">
        <v>568</v>
      </c>
      <c r="H83" s="711" t="s">
        <v>568</v>
      </c>
      <c r="I83" s="712" t="s">
        <v>568</v>
      </c>
      <c r="J83" s="713" t="s">
        <v>0</v>
      </c>
    </row>
    <row r="84" spans="1:10" ht="14.4" customHeight="1" x14ac:dyDescent="0.3">
      <c r="A84" s="709" t="s">
        <v>5155</v>
      </c>
      <c r="B84" s="710" t="s">
        <v>5146</v>
      </c>
      <c r="C84" s="711">
        <v>202.86875000000001</v>
      </c>
      <c r="D84" s="711">
        <v>242.05655999999996</v>
      </c>
      <c r="E84" s="711"/>
      <c r="F84" s="711">
        <v>160.31399999999999</v>
      </c>
      <c r="G84" s="711">
        <v>340</v>
      </c>
      <c r="H84" s="711">
        <v>-179.68600000000001</v>
      </c>
      <c r="I84" s="712">
        <v>0.47151176470588235</v>
      </c>
      <c r="J84" s="713" t="s">
        <v>1</v>
      </c>
    </row>
    <row r="85" spans="1:10" ht="14.4" customHeight="1" x14ac:dyDescent="0.3">
      <c r="A85" s="709" t="s">
        <v>5155</v>
      </c>
      <c r="B85" s="710" t="s">
        <v>5147</v>
      </c>
      <c r="C85" s="711">
        <v>0</v>
      </c>
      <c r="D85" s="711">
        <v>0.57099999999999995</v>
      </c>
      <c r="E85" s="711"/>
      <c r="F85" s="711">
        <v>0</v>
      </c>
      <c r="G85" s="711">
        <v>0</v>
      </c>
      <c r="H85" s="711">
        <v>0</v>
      </c>
      <c r="I85" s="712" t="s">
        <v>568</v>
      </c>
      <c r="J85" s="713" t="s">
        <v>1</v>
      </c>
    </row>
    <row r="86" spans="1:10" ht="14.4" customHeight="1" x14ac:dyDescent="0.3">
      <c r="A86" s="709" t="s">
        <v>5155</v>
      </c>
      <c r="B86" s="710" t="s">
        <v>5148</v>
      </c>
      <c r="C86" s="711">
        <v>401.11500000000001</v>
      </c>
      <c r="D86" s="711">
        <v>241.41920000000002</v>
      </c>
      <c r="E86" s="711"/>
      <c r="F86" s="711">
        <v>359.37</v>
      </c>
      <c r="G86" s="711">
        <v>274</v>
      </c>
      <c r="H86" s="711">
        <v>85.37</v>
      </c>
      <c r="I86" s="712">
        <v>1.3115693430656934</v>
      </c>
      <c r="J86" s="713" t="s">
        <v>1</v>
      </c>
    </row>
    <row r="87" spans="1:10" ht="14.4" customHeight="1" x14ac:dyDescent="0.3">
      <c r="A87" s="709" t="s">
        <v>5155</v>
      </c>
      <c r="B87" s="710" t="s">
        <v>5150</v>
      </c>
      <c r="C87" s="711">
        <v>10.526999999999999</v>
      </c>
      <c r="D87" s="711">
        <v>10.89</v>
      </c>
      <c r="E87" s="711"/>
      <c r="F87" s="711">
        <v>11.374000000000001</v>
      </c>
      <c r="G87" s="711">
        <v>8</v>
      </c>
      <c r="H87" s="711">
        <v>3.3740000000000006</v>
      </c>
      <c r="I87" s="712">
        <v>1.4217500000000001</v>
      </c>
      <c r="J87" s="713" t="s">
        <v>1</v>
      </c>
    </row>
    <row r="88" spans="1:10" ht="14.4" customHeight="1" x14ac:dyDescent="0.3">
      <c r="A88" s="709" t="s">
        <v>5155</v>
      </c>
      <c r="B88" s="710" t="s">
        <v>5157</v>
      </c>
      <c r="C88" s="711">
        <v>614.51075000000003</v>
      </c>
      <c r="D88" s="711">
        <v>494.93675999999994</v>
      </c>
      <c r="E88" s="711"/>
      <c r="F88" s="711">
        <v>531.05799999999999</v>
      </c>
      <c r="G88" s="711">
        <v>622</v>
      </c>
      <c r="H88" s="711">
        <v>-90.942000000000007</v>
      </c>
      <c r="I88" s="712">
        <v>0.85379099678456594</v>
      </c>
      <c r="J88" s="713" t="s">
        <v>585</v>
      </c>
    </row>
    <row r="89" spans="1:10" ht="14.4" customHeight="1" x14ac:dyDescent="0.3">
      <c r="A89" s="709" t="s">
        <v>568</v>
      </c>
      <c r="B89" s="710" t="s">
        <v>568</v>
      </c>
      <c r="C89" s="711" t="s">
        <v>568</v>
      </c>
      <c r="D89" s="711" t="s">
        <v>568</v>
      </c>
      <c r="E89" s="711"/>
      <c r="F89" s="711" t="s">
        <v>568</v>
      </c>
      <c r="G89" s="711" t="s">
        <v>568</v>
      </c>
      <c r="H89" s="711" t="s">
        <v>568</v>
      </c>
      <c r="I89" s="712" t="s">
        <v>568</v>
      </c>
      <c r="J89" s="713" t="s">
        <v>586</v>
      </c>
    </row>
    <row r="90" spans="1:10" ht="14.4" customHeight="1" x14ac:dyDescent="0.3">
      <c r="A90" s="709" t="s">
        <v>599</v>
      </c>
      <c r="B90" s="710" t="s">
        <v>600</v>
      </c>
      <c r="C90" s="711" t="s">
        <v>568</v>
      </c>
      <c r="D90" s="711" t="s">
        <v>568</v>
      </c>
      <c r="E90" s="711"/>
      <c r="F90" s="711" t="s">
        <v>568</v>
      </c>
      <c r="G90" s="711" t="s">
        <v>568</v>
      </c>
      <c r="H90" s="711" t="s">
        <v>568</v>
      </c>
      <c r="I90" s="712" t="s">
        <v>568</v>
      </c>
      <c r="J90" s="713" t="s">
        <v>0</v>
      </c>
    </row>
    <row r="91" spans="1:10" ht="14.4" customHeight="1" x14ac:dyDescent="0.3">
      <c r="A91" s="709" t="s">
        <v>599</v>
      </c>
      <c r="B91" s="710" t="s">
        <v>5143</v>
      </c>
      <c r="C91" s="711">
        <v>2348.3084699999999</v>
      </c>
      <c r="D91" s="711">
        <v>2060.3640600000003</v>
      </c>
      <c r="E91" s="711"/>
      <c r="F91" s="711">
        <v>1853.7960499999995</v>
      </c>
      <c r="G91" s="711">
        <v>1875</v>
      </c>
      <c r="H91" s="711">
        <v>-21.203950000000532</v>
      </c>
      <c r="I91" s="712">
        <v>0.98869122666666642</v>
      </c>
      <c r="J91" s="713" t="s">
        <v>1</v>
      </c>
    </row>
    <row r="92" spans="1:10" ht="14.4" customHeight="1" x14ac:dyDescent="0.3">
      <c r="A92" s="709" t="s">
        <v>599</v>
      </c>
      <c r="B92" s="710" t="s">
        <v>601</v>
      </c>
      <c r="C92" s="711">
        <v>2348.3084699999999</v>
      </c>
      <c r="D92" s="711">
        <v>2060.3640600000003</v>
      </c>
      <c r="E92" s="711"/>
      <c r="F92" s="711">
        <v>1853.7960499999995</v>
      </c>
      <c r="G92" s="711">
        <v>1875</v>
      </c>
      <c r="H92" s="711">
        <v>-21.203950000000532</v>
      </c>
      <c r="I92" s="712">
        <v>0.98869122666666642</v>
      </c>
      <c r="J92" s="713" t="s">
        <v>585</v>
      </c>
    </row>
    <row r="93" spans="1:10" ht="14.4" customHeight="1" x14ac:dyDescent="0.3">
      <c r="A93" s="709" t="s">
        <v>568</v>
      </c>
      <c r="B93" s="710" t="s">
        <v>568</v>
      </c>
      <c r="C93" s="711" t="s">
        <v>568</v>
      </c>
      <c r="D93" s="711" t="s">
        <v>568</v>
      </c>
      <c r="E93" s="711"/>
      <c r="F93" s="711" t="s">
        <v>568</v>
      </c>
      <c r="G93" s="711" t="s">
        <v>568</v>
      </c>
      <c r="H93" s="711" t="s">
        <v>568</v>
      </c>
      <c r="I93" s="712" t="s">
        <v>568</v>
      </c>
      <c r="J93" s="713" t="s">
        <v>586</v>
      </c>
    </row>
    <row r="94" spans="1:10" ht="14.4" customHeight="1" x14ac:dyDescent="0.3">
      <c r="A94" s="709" t="s">
        <v>602</v>
      </c>
      <c r="B94" s="710" t="s">
        <v>603</v>
      </c>
      <c r="C94" s="711" t="s">
        <v>568</v>
      </c>
      <c r="D94" s="711" t="s">
        <v>568</v>
      </c>
      <c r="E94" s="711"/>
      <c r="F94" s="711" t="s">
        <v>568</v>
      </c>
      <c r="G94" s="711" t="s">
        <v>568</v>
      </c>
      <c r="H94" s="711" t="s">
        <v>568</v>
      </c>
      <c r="I94" s="712" t="s">
        <v>568</v>
      </c>
      <c r="J94" s="713" t="s">
        <v>0</v>
      </c>
    </row>
    <row r="95" spans="1:10" ht="14.4" customHeight="1" x14ac:dyDescent="0.3">
      <c r="A95" s="709" t="s">
        <v>602</v>
      </c>
      <c r="B95" s="710" t="s">
        <v>5143</v>
      </c>
      <c r="C95" s="711">
        <v>3067.33088</v>
      </c>
      <c r="D95" s="711">
        <v>3045.2932699999988</v>
      </c>
      <c r="E95" s="711"/>
      <c r="F95" s="711">
        <v>3574.7089800000003</v>
      </c>
      <c r="G95" s="711">
        <v>3500</v>
      </c>
      <c r="H95" s="711">
        <v>74.708980000000338</v>
      </c>
      <c r="I95" s="712">
        <v>1.021345422857143</v>
      </c>
      <c r="J95" s="713" t="s">
        <v>1</v>
      </c>
    </row>
    <row r="96" spans="1:10" ht="14.4" customHeight="1" x14ac:dyDescent="0.3">
      <c r="A96" s="709" t="s">
        <v>602</v>
      </c>
      <c r="B96" s="710" t="s">
        <v>604</v>
      </c>
      <c r="C96" s="711">
        <v>3067.33088</v>
      </c>
      <c r="D96" s="711">
        <v>3045.2932699999988</v>
      </c>
      <c r="E96" s="711"/>
      <c r="F96" s="711">
        <v>3574.7089800000003</v>
      </c>
      <c r="G96" s="711">
        <v>3500</v>
      </c>
      <c r="H96" s="711">
        <v>74.708980000000338</v>
      </c>
      <c r="I96" s="712">
        <v>1.021345422857143</v>
      </c>
      <c r="J96" s="713" t="s">
        <v>585</v>
      </c>
    </row>
    <row r="97" spans="1:10" ht="14.4" customHeight="1" x14ac:dyDescent="0.3">
      <c r="A97" s="709" t="s">
        <v>568</v>
      </c>
      <c r="B97" s="710" t="s">
        <v>568</v>
      </c>
      <c r="C97" s="711" t="s">
        <v>568</v>
      </c>
      <c r="D97" s="711" t="s">
        <v>568</v>
      </c>
      <c r="E97" s="711"/>
      <c r="F97" s="711" t="s">
        <v>568</v>
      </c>
      <c r="G97" s="711" t="s">
        <v>568</v>
      </c>
      <c r="H97" s="711" t="s">
        <v>568</v>
      </c>
      <c r="I97" s="712" t="s">
        <v>568</v>
      </c>
      <c r="J97" s="713" t="s">
        <v>586</v>
      </c>
    </row>
    <row r="98" spans="1:10" ht="14.4" customHeight="1" x14ac:dyDescent="0.3">
      <c r="A98" s="709" t="s">
        <v>605</v>
      </c>
      <c r="B98" s="710" t="s">
        <v>606</v>
      </c>
      <c r="C98" s="711" t="s">
        <v>568</v>
      </c>
      <c r="D98" s="711" t="s">
        <v>568</v>
      </c>
      <c r="E98" s="711"/>
      <c r="F98" s="711" t="s">
        <v>568</v>
      </c>
      <c r="G98" s="711" t="s">
        <v>568</v>
      </c>
      <c r="H98" s="711" t="s">
        <v>568</v>
      </c>
      <c r="I98" s="712" t="s">
        <v>568</v>
      </c>
      <c r="J98" s="713" t="s">
        <v>0</v>
      </c>
    </row>
    <row r="99" spans="1:10" ht="14.4" customHeight="1" x14ac:dyDescent="0.3">
      <c r="A99" s="709" t="s">
        <v>605</v>
      </c>
      <c r="B99" s="710" t="s">
        <v>5143</v>
      </c>
      <c r="C99" s="711">
        <v>878.15963999999974</v>
      </c>
      <c r="D99" s="711">
        <v>804.20819000000006</v>
      </c>
      <c r="E99" s="711"/>
      <c r="F99" s="711">
        <v>1085.58593</v>
      </c>
      <c r="G99" s="711">
        <v>1125</v>
      </c>
      <c r="H99" s="711">
        <v>-39.414070000000038</v>
      </c>
      <c r="I99" s="712">
        <v>0.96496527111111108</v>
      </c>
      <c r="J99" s="713" t="s">
        <v>1</v>
      </c>
    </row>
    <row r="100" spans="1:10" ht="14.4" customHeight="1" x14ac:dyDescent="0.3">
      <c r="A100" s="709" t="s">
        <v>605</v>
      </c>
      <c r="B100" s="710" t="s">
        <v>607</v>
      </c>
      <c r="C100" s="711">
        <v>878.15963999999974</v>
      </c>
      <c r="D100" s="711">
        <v>804.20819000000006</v>
      </c>
      <c r="E100" s="711"/>
      <c r="F100" s="711">
        <v>1085.58593</v>
      </c>
      <c r="G100" s="711">
        <v>1125</v>
      </c>
      <c r="H100" s="711">
        <v>-39.414070000000038</v>
      </c>
      <c r="I100" s="712">
        <v>0.96496527111111108</v>
      </c>
      <c r="J100" s="713" t="s">
        <v>585</v>
      </c>
    </row>
    <row r="101" spans="1:10" ht="14.4" customHeight="1" x14ac:dyDescent="0.3">
      <c r="A101" s="709" t="s">
        <v>568</v>
      </c>
      <c r="B101" s="710" t="s">
        <v>568</v>
      </c>
      <c r="C101" s="711" t="s">
        <v>568</v>
      </c>
      <c r="D101" s="711" t="s">
        <v>568</v>
      </c>
      <c r="E101" s="711"/>
      <c r="F101" s="711" t="s">
        <v>568</v>
      </c>
      <c r="G101" s="711" t="s">
        <v>568</v>
      </c>
      <c r="H101" s="711" t="s">
        <v>568</v>
      </c>
      <c r="I101" s="712" t="s">
        <v>568</v>
      </c>
      <c r="J101" s="713" t="s">
        <v>586</v>
      </c>
    </row>
    <row r="102" spans="1:10" ht="14.4" customHeight="1" x14ac:dyDescent="0.3">
      <c r="A102" s="709" t="s">
        <v>608</v>
      </c>
      <c r="B102" s="710" t="s">
        <v>609</v>
      </c>
      <c r="C102" s="711" t="s">
        <v>568</v>
      </c>
      <c r="D102" s="711" t="s">
        <v>568</v>
      </c>
      <c r="E102" s="711"/>
      <c r="F102" s="711" t="s">
        <v>568</v>
      </c>
      <c r="G102" s="711" t="s">
        <v>568</v>
      </c>
      <c r="H102" s="711" t="s">
        <v>568</v>
      </c>
      <c r="I102" s="712" t="s">
        <v>568</v>
      </c>
      <c r="J102" s="713" t="s">
        <v>0</v>
      </c>
    </row>
    <row r="103" spans="1:10" ht="14.4" customHeight="1" x14ac:dyDescent="0.3">
      <c r="A103" s="709" t="s">
        <v>608</v>
      </c>
      <c r="B103" s="710" t="s">
        <v>5143</v>
      </c>
      <c r="C103" s="711">
        <v>465.07884999999993</v>
      </c>
      <c r="D103" s="711">
        <v>493.84640000000002</v>
      </c>
      <c r="E103" s="711"/>
      <c r="F103" s="711">
        <v>880.4327599999998</v>
      </c>
      <c r="G103" s="711">
        <v>667</v>
      </c>
      <c r="H103" s="711">
        <v>213.4327599999998</v>
      </c>
      <c r="I103" s="712">
        <v>1.3199891454272861</v>
      </c>
      <c r="J103" s="713" t="s">
        <v>1</v>
      </c>
    </row>
    <row r="104" spans="1:10" ht="14.4" customHeight="1" x14ac:dyDescent="0.3">
      <c r="A104" s="709" t="s">
        <v>608</v>
      </c>
      <c r="B104" s="710" t="s">
        <v>610</v>
      </c>
      <c r="C104" s="711">
        <v>465.07884999999993</v>
      </c>
      <c r="D104" s="711">
        <v>493.84640000000002</v>
      </c>
      <c r="E104" s="711"/>
      <c r="F104" s="711">
        <v>880.4327599999998</v>
      </c>
      <c r="G104" s="711">
        <v>667</v>
      </c>
      <c r="H104" s="711">
        <v>213.4327599999998</v>
      </c>
      <c r="I104" s="712">
        <v>1.3199891454272861</v>
      </c>
      <c r="J104" s="713" t="s">
        <v>585</v>
      </c>
    </row>
    <row r="105" spans="1:10" ht="14.4" customHeight="1" x14ac:dyDescent="0.3">
      <c r="A105" s="709" t="s">
        <v>568</v>
      </c>
      <c r="B105" s="710" t="s">
        <v>568</v>
      </c>
      <c r="C105" s="711" t="s">
        <v>568</v>
      </c>
      <c r="D105" s="711" t="s">
        <v>568</v>
      </c>
      <c r="E105" s="711"/>
      <c r="F105" s="711" t="s">
        <v>568</v>
      </c>
      <c r="G105" s="711" t="s">
        <v>568</v>
      </c>
      <c r="H105" s="711" t="s">
        <v>568</v>
      </c>
      <c r="I105" s="712" t="s">
        <v>568</v>
      </c>
      <c r="J105" s="713" t="s">
        <v>586</v>
      </c>
    </row>
    <row r="106" spans="1:10" ht="14.4" customHeight="1" x14ac:dyDescent="0.3">
      <c r="A106" s="709" t="s">
        <v>611</v>
      </c>
      <c r="B106" s="710" t="s">
        <v>612</v>
      </c>
      <c r="C106" s="711" t="s">
        <v>568</v>
      </c>
      <c r="D106" s="711" t="s">
        <v>568</v>
      </c>
      <c r="E106" s="711"/>
      <c r="F106" s="711" t="s">
        <v>568</v>
      </c>
      <c r="G106" s="711" t="s">
        <v>568</v>
      </c>
      <c r="H106" s="711" t="s">
        <v>568</v>
      </c>
      <c r="I106" s="712" t="s">
        <v>568</v>
      </c>
      <c r="J106" s="713" t="s">
        <v>0</v>
      </c>
    </row>
    <row r="107" spans="1:10" ht="14.4" customHeight="1" x14ac:dyDescent="0.3">
      <c r="A107" s="709" t="s">
        <v>611</v>
      </c>
      <c r="B107" s="710" t="s">
        <v>5143</v>
      </c>
      <c r="C107" s="711">
        <v>1344.6961700000004</v>
      </c>
      <c r="D107" s="711">
        <v>1327.5341799999997</v>
      </c>
      <c r="E107" s="711"/>
      <c r="F107" s="711">
        <v>1274.2306699999999</v>
      </c>
      <c r="G107" s="711">
        <v>1458</v>
      </c>
      <c r="H107" s="711">
        <v>-183.76933000000008</v>
      </c>
      <c r="I107" s="712">
        <v>0.87395793552812062</v>
      </c>
      <c r="J107" s="713" t="s">
        <v>1</v>
      </c>
    </row>
    <row r="108" spans="1:10" ht="14.4" customHeight="1" x14ac:dyDescent="0.3">
      <c r="A108" s="709" t="s">
        <v>611</v>
      </c>
      <c r="B108" s="710" t="s">
        <v>613</v>
      </c>
      <c r="C108" s="711">
        <v>1344.6961700000004</v>
      </c>
      <c r="D108" s="711">
        <v>1327.5341799999997</v>
      </c>
      <c r="E108" s="711"/>
      <c r="F108" s="711">
        <v>1274.2306699999999</v>
      </c>
      <c r="G108" s="711">
        <v>1458</v>
      </c>
      <c r="H108" s="711">
        <v>-183.76933000000008</v>
      </c>
      <c r="I108" s="712">
        <v>0.87395793552812062</v>
      </c>
      <c r="J108" s="713" t="s">
        <v>585</v>
      </c>
    </row>
    <row r="109" spans="1:10" ht="14.4" customHeight="1" x14ac:dyDescent="0.3">
      <c r="A109" s="709" t="s">
        <v>568</v>
      </c>
      <c r="B109" s="710" t="s">
        <v>568</v>
      </c>
      <c r="C109" s="711" t="s">
        <v>568</v>
      </c>
      <c r="D109" s="711" t="s">
        <v>568</v>
      </c>
      <c r="E109" s="711"/>
      <c r="F109" s="711" t="s">
        <v>568</v>
      </c>
      <c r="G109" s="711" t="s">
        <v>568</v>
      </c>
      <c r="H109" s="711" t="s">
        <v>568</v>
      </c>
      <c r="I109" s="712" t="s">
        <v>568</v>
      </c>
      <c r="J109" s="713" t="s">
        <v>586</v>
      </c>
    </row>
    <row r="110" spans="1:10" ht="14.4" customHeight="1" x14ac:dyDescent="0.3">
      <c r="A110" s="709" t="s">
        <v>614</v>
      </c>
      <c r="B110" s="710" t="s">
        <v>615</v>
      </c>
      <c r="C110" s="711" t="s">
        <v>568</v>
      </c>
      <c r="D110" s="711" t="s">
        <v>568</v>
      </c>
      <c r="E110" s="711"/>
      <c r="F110" s="711" t="s">
        <v>568</v>
      </c>
      <c r="G110" s="711" t="s">
        <v>568</v>
      </c>
      <c r="H110" s="711" t="s">
        <v>568</v>
      </c>
      <c r="I110" s="712" t="s">
        <v>568</v>
      </c>
      <c r="J110" s="713" t="s">
        <v>0</v>
      </c>
    </row>
    <row r="111" spans="1:10" ht="14.4" customHeight="1" x14ac:dyDescent="0.3">
      <c r="A111" s="709" t="s">
        <v>614</v>
      </c>
      <c r="B111" s="710" t="s">
        <v>5143</v>
      </c>
      <c r="C111" s="711">
        <v>188.28931</v>
      </c>
      <c r="D111" s="711">
        <v>279.77461000000005</v>
      </c>
      <c r="E111" s="711"/>
      <c r="F111" s="711">
        <v>160.34297000000004</v>
      </c>
      <c r="G111" s="711">
        <v>167</v>
      </c>
      <c r="H111" s="711">
        <v>-6.6570299999999634</v>
      </c>
      <c r="I111" s="712">
        <v>0.96013754491017989</v>
      </c>
      <c r="J111" s="713" t="s">
        <v>1</v>
      </c>
    </row>
    <row r="112" spans="1:10" ht="14.4" customHeight="1" x14ac:dyDescent="0.3">
      <c r="A112" s="709" t="s">
        <v>614</v>
      </c>
      <c r="B112" s="710" t="s">
        <v>616</v>
      </c>
      <c r="C112" s="711">
        <v>188.28931</v>
      </c>
      <c r="D112" s="711">
        <v>279.77461000000005</v>
      </c>
      <c r="E112" s="711"/>
      <c r="F112" s="711">
        <v>160.34297000000004</v>
      </c>
      <c r="G112" s="711">
        <v>167</v>
      </c>
      <c r="H112" s="711">
        <v>-6.6570299999999634</v>
      </c>
      <c r="I112" s="712">
        <v>0.96013754491017989</v>
      </c>
      <c r="J112" s="713" t="s">
        <v>585</v>
      </c>
    </row>
    <row r="113" spans="1:10" ht="14.4" customHeight="1" x14ac:dyDescent="0.3">
      <c r="A113" s="709" t="s">
        <v>568</v>
      </c>
      <c r="B113" s="710" t="s">
        <v>568</v>
      </c>
      <c r="C113" s="711" t="s">
        <v>568</v>
      </c>
      <c r="D113" s="711" t="s">
        <v>568</v>
      </c>
      <c r="E113" s="711"/>
      <c r="F113" s="711" t="s">
        <v>568</v>
      </c>
      <c r="G113" s="711" t="s">
        <v>568</v>
      </c>
      <c r="H113" s="711" t="s">
        <v>568</v>
      </c>
      <c r="I113" s="712" t="s">
        <v>568</v>
      </c>
      <c r="J113" s="713" t="s">
        <v>586</v>
      </c>
    </row>
    <row r="114" spans="1:10" ht="14.4" customHeight="1" x14ac:dyDescent="0.3">
      <c r="A114" s="709" t="s">
        <v>5158</v>
      </c>
      <c r="B114" s="710" t="s">
        <v>5159</v>
      </c>
      <c r="C114" s="711" t="s">
        <v>568</v>
      </c>
      <c r="D114" s="711" t="s">
        <v>568</v>
      </c>
      <c r="E114" s="711"/>
      <c r="F114" s="711" t="s">
        <v>568</v>
      </c>
      <c r="G114" s="711" t="s">
        <v>568</v>
      </c>
      <c r="H114" s="711" t="s">
        <v>568</v>
      </c>
      <c r="I114" s="712" t="s">
        <v>568</v>
      </c>
      <c r="J114" s="713" t="s">
        <v>0</v>
      </c>
    </row>
    <row r="115" spans="1:10" ht="14.4" customHeight="1" x14ac:dyDescent="0.3">
      <c r="A115" s="709" t="s">
        <v>5158</v>
      </c>
      <c r="B115" s="710" t="s">
        <v>5143</v>
      </c>
      <c r="C115" s="711">
        <v>0</v>
      </c>
      <c r="D115" s="711">
        <v>609.1866</v>
      </c>
      <c r="E115" s="711"/>
      <c r="F115" s="711">
        <v>711.23557999999991</v>
      </c>
      <c r="G115" s="711">
        <v>1000</v>
      </c>
      <c r="H115" s="711">
        <v>-288.76442000000009</v>
      </c>
      <c r="I115" s="712">
        <v>0.71123557999999987</v>
      </c>
      <c r="J115" s="713" t="s">
        <v>1</v>
      </c>
    </row>
    <row r="116" spans="1:10" ht="14.4" customHeight="1" x14ac:dyDescent="0.3">
      <c r="A116" s="709" t="s">
        <v>5158</v>
      </c>
      <c r="B116" s="710" t="s">
        <v>5160</v>
      </c>
      <c r="C116" s="711">
        <v>0</v>
      </c>
      <c r="D116" s="711">
        <v>609.1866</v>
      </c>
      <c r="E116" s="711"/>
      <c r="F116" s="711">
        <v>711.23557999999991</v>
      </c>
      <c r="G116" s="711">
        <v>1000</v>
      </c>
      <c r="H116" s="711">
        <v>-288.76442000000009</v>
      </c>
      <c r="I116" s="712">
        <v>0.71123557999999987</v>
      </c>
      <c r="J116" s="713" t="s">
        <v>585</v>
      </c>
    </row>
    <row r="117" spans="1:10" ht="14.4" customHeight="1" x14ac:dyDescent="0.3">
      <c r="A117" s="709" t="s">
        <v>568</v>
      </c>
      <c r="B117" s="710" t="s">
        <v>568</v>
      </c>
      <c r="C117" s="711" t="s">
        <v>568</v>
      </c>
      <c r="D117" s="711" t="s">
        <v>568</v>
      </c>
      <c r="E117" s="711"/>
      <c r="F117" s="711" t="s">
        <v>568</v>
      </c>
      <c r="G117" s="711" t="s">
        <v>568</v>
      </c>
      <c r="H117" s="711" t="s">
        <v>568</v>
      </c>
      <c r="I117" s="712" t="s">
        <v>568</v>
      </c>
      <c r="J117" s="713" t="s">
        <v>586</v>
      </c>
    </row>
    <row r="118" spans="1:10" ht="14.4" customHeight="1" x14ac:dyDescent="0.3">
      <c r="A118" s="709" t="s">
        <v>566</v>
      </c>
      <c r="B118" s="710" t="s">
        <v>580</v>
      </c>
      <c r="C118" s="711">
        <v>12189.066340000001</v>
      </c>
      <c r="D118" s="711">
        <v>12325.01959</v>
      </c>
      <c r="E118" s="711"/>
      <c r="F118" s="711">
        <v>13980.355339999996</v>
      </c>
      <c r="G118" s="711">
        <v>14452</v>
      </c>
      <c r="H118" s="711">
        <v>-471.64466000000357</v>
      </c>
      <c r="I118" s="712">
        <v>0.96736474813174622</v>
      </c>
      <c r="J118" s="713" t="s">
        <v>581</v>
      </c>
    </row>
  </sheetData>
  <mergeCells count="3">
    <mergeCell ref="A1:I1"/>
    <mergeCell ref="F3:I3"/>
    <mergeCell ref="C4:D4"/>
  </mergeCells>
  <conditionalFormatting sqref="F19 F119:F65537">
    <cfRule type="cellIs" dxfId="46" priority="18" stopIfTrue="1" operator="greaterThan">
      <formula>1</formula>
    </cfRule>
  </conditionalFormatting>
  <conditionalFormatting sqref="H5:H18">
    <cfRule type="expression" dxfId="45" priority="14">
      <formula>$H5&gt;0</formula>
    </cfRule>
  </conditionalFormatting>
  <conditionalFormatting sqref="I5:I18">
    <cfRule type="expression" dxfId="44" priority="15">
      <formula>$I5&gt;1</formula>
    </cfRule>
  </conditionalFormatting>
  <conditionalFormatting sqref="B5:B18">
    <cfRule type="expression" dxfId="43" priority="11">
      <formula>OR($J5="NS",$J5="SumaNS",$J5="Účet")</formula>
    </cfRule>
  </conditionalFormatting>
  <conditionalFormatting sqref="F5:I18 B5:D18">
    <cfRule type="expression" dxfId="42" priority="17">
      <formula>AND($J5&lt;&gt;"",$J5&lt;&gt;"mezeraKL")</formula>
    </cfRule>
  </conditionalFormatting>
  <conditionalFormatting sqref="B5:D18 F5:I18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40" priority="13">
      <formula>OR($J5="SumaNS",$J5="NS")</formula>
    </cfRule>
  </conditionalFormatting>
  <conditionalFormatting sqref="A5:A18">
    <cfRule type="expression" dxfId="39" priority="9">
      <formula>AND($J5&lt;&gt;"mezeraKL",$J5&lt;&gt;"")</formula>
    </cfRule>
  </conditionalFormatting>
  <conditionalFormatting sqref="A5:A18">
    <cfRule type="expression" dxfId="38" priority="10">
      <formula>AND($J5&lt;&gt;"",$J5&lt;&gt;"mezeraKL")</formula>
    </cfRule>
  </conditionalFormatting>
  <conditionalFormatting sqref="H20:H118">
    <cfRule type="expression" dxfId="37" priority="6">
      <formula>$H20&gt;0</formula>
    </cfRule>
  </conditionalFormatting>
  <conditionalFormatting sqref="A20:A118">
    <cfRule type="expression" dxfId="36" priority="5">
      <formula>AND($J20&lt;&gt;"mezeraKL",$J20&lt;&gt;"")</formula>
    </cfRule>
  </conditionalFormatting>
  <conditionalFormatting sqref="I20:I118">
    <cfRule type="expression" dxfId="35" priority="7">
      <formula>$I20&gt;1</formula>
    </cfRule>
  </conditionalFormatting>
  <conditionalFormatting sqref="B20:B118">
    <cfRule type="expression" dxfId="34" priority="4">
      <formula>OR($J20="NS",$J20="SumaNS",$J20="Účet")</formula>
    </cfRule>
  </conditionalFormatting>
  <conditionalFormatting sqref="A20:D118 F20:I118">
    <cfRule type="expression" dxfId="33" priority="8">
      <formula>AND($J20&lt;&gt;"",$J20&lt;&gt;"mezeraKL")</formula>
    </cfRule>
  </conditionalFormatting>
  <conditionalFormatting sqref="B20:D118 F20:I118">
    <cfRule type="expression" dxfId="32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31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9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6405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11.620344696882553</v>
      </c>
      <c r="J3" s="203">
        <f>SUBTOTAL(9,J5:J1048576)</f>
        <v>1204431</v>
      </c>
      <c r="K3" s="204">
        <f>SUBTOTAL(9,K5:K1048576)</f>
        <v>13995903.383610949</v>
      </c>
    </row>
    <row r="4" spans="1:11" s="330" customFormat="1" ht="14.4" customHeight="1" thickBot="1" x14ac:dyDescent="0.35">
      <c r="A4" s="821" t="s">
        <v>4</v>
      </c>
      <c r="B4" s="822" t="s">
        <v>5</v>
      </c>
      <c r="C4" s="822" t="s">
        <v>0</v>
      </c>
      <c r="D4" s="822" t="s">
        <v>6</v>
      </c>
      <c r="E4" s="822" t="s">
        <v>7</v>
      </c>
      <c r="F4" s="822" t="s">
        <v>1</v>
      </c>
      <c r="G4" s="822" t="s">
        <v>90</v>
      </c>
      <c r="H4" s="717" t="s">
        <v>11</v>
      </c>
      <c r="I4" s="718" t="s">
        <v>184</v>
      </c>
      <c r="J4" s="718" t="s">
        <v>13</v>
      </c>
      <c r="K4" s="719" t="s">
        <v>201</v>
      </c>
    </row>
    <row r="5" spans="1:11" ht="14.4" customHeight="1" x14ac:dyDescent="0.3">
      <c r="A5" s="804" t="s">
        <v>566</v>
      </c>
      <c r="B5" s="805" t="s">
        <v>567</v>
      </c>
      <c r="C5" s="808" t="s">
        <v>582</v>
      </c>
      <c r="D5" s="823" t="s">
        <v>583</v>
      </c>
      <c r="E5" s="808" t="s">
        <v>5161</v>
      </c>
      <c r="F5" s="823" t="s">
        <v>5162</v>
      </c>
      <c r="G5" s="808" t="s">
        <v>5163</v>
      </c>
      <c r="H5" s="808" t="s">
        <v>5164</v>
      </c>
      <c r="I5" s="225">
        <v>147.18387222290039</v>
      </c>
      <c r="J5" s="225">
        <v>118</v>
      </c>
      <c r="K5" s="818">
        <v>17367.630065917969</v>
      </c>
    </row>
    <row r="6" spans="1:11" ht="14.4" customHeight="1" x14ac:dyDescent="0.3">
      <c r="A6" s="727" t="s">
        <v>566</v>
      </c>
      <c r="B6" s="728" t="s">
        <v>567</v>
      </c>
      <c r="C6" s="729" t="s">
        <v>582</v>
      </c>
      <c r="D6" s="730" t="s">
        <v>583</v>
      </c>
      <c r="E6" s="729" t="s">
        <v>5161</v>
      </c>
      <c r="F6" s="730" t="s">
        <v>5162</v>
      </c>
      <c r="G6" s="729" t="s">
        <v>5165</v>
      </c>
      <c r="H6" s="729" t="s">
        <v>5166</v>
      </c>
      <c r="I6" s="732">
        <v>139.44000244140625</v>
      </c>
      <c r="J6" s="732">
        <v>40</v>
      </c>
      <c r="K6" s="733">
        <v>5577.60009765625</v>
      </c>
    </row>
    <row r="7" spans="1:11" ht="14.4" customHeight="1" x14ac:dyDescent="0.3">
      <c r="A7" s="727" t="s">
        <v>566</v>
      </c>
      <c r="B7" s="728" t="s">
        <v>567</v>
      </c>
      <c r="C7" s="729" t="s">
        <v>582</v>
      </c>
      <c r="D7" s="730" t="s">
        <v>583</v>
      </c>
      <c r="E7" s="729" t="s">
        <v>5161</v>
      </c>
      <c r="F7" s="730" t="s">
        <v>5162</v>
      </c>
      <c r="G7" s="729" t="s">
        <v>5167</v>
      </c>
      <c r="H7" s="729" t="s">
        <v>5168</v>
      </c>
      <c r="I7" s="732">
        <v>147.17737007141113</v>
      </c>
      <c r="J7" s="732">
        <v>118</v>
      </c>
      <c r="K7" s="733">
        <v>17367.090042114258</v>
      </c>
    </row>
    <row r="8" spans="1:11" ht="14.4" customHeight="1" x14ac:dyDescent="0.3">
      <c r="A8" s="727" t="s">
        <v>566</v>
      </c>
      <c r="B8" s="728" t="s">
        <v>567</v>
      </c>
      <c r="C8" s="729" t="s">
        <v>582</v>
      </c>
      <c r="D8" s="730" t="s">
        <v>583</v>
      </c>
      <c r="E8" s="729" t="s">
        <v>5161</v>
      </c>
      <c r="F8" s="730" t="s">
        <v>5162</v>
      </c>
      <c r="G8" s="729" t="s">
        <v>5169</v>
      </c>
      <c r="H8" s="729" t="s">
        <v>5170</v>
      </c>
      <c r="I8" s="732">
        <v>139.44000244140625</v>
      </c>
      <c r="J8" s="732">
        <v>40</v>
      </c>
      <c r="K8" s="733">
        <v>5577.60009765625</v>
      </c>
    </row>
    <row r="9" spans="1:11" ht="14.4" customHeight="1" x14ac:dyDescent="0.3">
      <c r="A9" s="727" t="s">
        <v>566</v>
      </c>
      <c r="B9" s="728" t="s">
        <v>567</v>
      </c>
      <c r="C9" s="729" t="s">
        <v>582</v>
      </c>
      <c r="D9" s="730" t="s">
        <v>583</v>
      </c>
      <c r="E9" s="729" t="s">
        <v>5161</v>
      </c>
      <c r="F9" s="730" t="s">
        <v>5162</v>
      </c>
      <c r="G9" s="729" t="s">
        <v>5171</v>
      </c>
      <c r="H9" s="729" t="s">
        <v>5172</v>
      </c>
      <c r="I9" s="732">
        <v>152.46000671386719</v>
      </c>
      <c r="J9" s="732">
        <v>14</v>
      </c>
      <c r="K9" s="733">
        <v>2134.4400329589844</v>
      </c>
    </row>
    <row r="10" spans="1:11" ht="14.4" customHeight="1" x14ac:dyDescent="0.3">
      <c r="A10" s="727" t="s">
        <v>566</v>
      </c>
      <c r="B10" s="728" t="s">
        <v>567</v>
      </c>
      <c r="C10" s="729" t="s">
        <v>582</v>
      </c>
      <c r="D10" s="730" t="s">
        <v>583</v>
      </c>
      <c r="E10" s="729" t="s">
        <v>5161</v>
      </c>
      <c r="F10" s="730" t="s">
        <v>5162</v>
      </c>
      <c r="G10" s="729" t="s">
        <v>5173</v>
      </c>
      <c r="H10" s="729" t="s">
        <v>5174</v>
      </c>
      <c r="I10" s="732">
        <v>266.74864239352678</v>
      </c>
      <c r="J10" s="732">
        <v>3</v>
      </c>
      <c r="K10" s="733">
        <v>800.24592718058034</v>
      </c>
    </row>
    <row r="11" spans="1:11" ht="14.4" customHeight="1" x14ac:dyDescent="0.3">
      <c r="A11" s="727" t="s">
        <v>566</v>
      </c>
      <c r="B11" s="728" t="s">
        <v>567</v>
      </c>
      <c r="C11" s="729" t="s">
        <v>582</v>
      </c>
      <c r="D11" s="730" t="s">
        <v>583</v>
      </c>
      <c r="E11" s="729" t="s">
        <v>5175</v>
      </c>
      <c r="F11" s="730" t="s">
        <v>5176</v>
      </c>
      <c r="G11" s="729" t="s">
        <v>5177</v>
      </c>
      <c r="H11" s="729" t="s">
        <v>5178</v>
      </c>
      <c r="I11" s="732">
        <v>3.1700000762939453</v>
      </c>
      <c r="J11" s="732">
        <v>75</v>
      </c>
      <c r="K11" s="733">
        <v>237.75</v>
      </c>
    </row>
    <row r="12" spans="1:11" ht="14.4" customHeight="1" x14ac:dyDescent="0.3">
      <c r="A12" s="727" t="s">
        <v>566</v>
      </c>
      <c r="B12" s="728" t="s">
        <v>567</v>
      </c>
      <c r="C12" s="729" t="s">
        <v>582</v>
      </c>
      <c r="D12" s="730" t="s">
        <v>583</v>
      </c>
      <c r="E12" s="729" t="s">
        <v>5175</v>
      </c>
      <c r="F12" s="730" t="s">
        <v>5176</v>
      </c>
      <c r="G12" s="729" t="s">
        <v>5179</v>
      </c>
      <c r="H12" s="729" t="s">
        <v>5180</v>
      </c>
      <c r="I12" s="732">
        <v>0.42499999701976776</v>
      </c>
      <c r="J12" s="732">
        <v>350</v>
      </c>
      <c r="K12" s="733">
        <v>148.83999633789062</v>
      </c>
    </row>
    <row r="13" spans="1:11" ht="14.4" customHeight="1" x14ac:dyDescent="0.3">
      <c r="A13" s="727" t="s">
        <v>566</v>
      </c>
      <c r="B13" s="728" t="s">
        <v>567</v>
      </c>
      <c r="C13" s="729" t="s">
        <v>582</v>
      </c>
      <c r="D13" s="730" t="s">
        <v>583</v>
      </c>
      <c r="E13" s="729" t="s">
        <v>5181</v>
      </c>
      <c r="F13" s="730" t="s">
        <v>5182</v>
      </c>
      <c r="G13" s="729" t="s">
        <v>5183</v>
      </c>
      <c r="H13" s="729" t="s">
        <v>5184</v>
      </c>
      <c r="I13" s="732">
        <v>13.039999961853027</v>
      </c>
      <c r="J13" s="732">
        <v>120</v>
      </c>
      <c r="K13" s="733">
        <v>1564.7999877929687</v>
      </c>
    </row>
    <row r="14" spans="1:11" ht="14.4" customHeight="1" x14ac:dyDescent="0.3">
      <c r="A14" s="727" t="s">
        <v>566</v>
      </c>
      <c r="B14" s="728" t="s">
        <v>567</v>
      </c>
      <c r="C14" s="729" t="s">
        <v>582</v>
      </c>
      <c r="D14" s="730" t="s">
        <v>583</v>
      </c>
      <c r="E14" s="729" t="s">
        <v>5181</v>
      </c>
      <c r="F14" s="730" t="s">
        <v>5182</v>
      </c>
      <c r="G14" s="729" t="s">
        <v>5185</v>
      </c>
      <c r="H14" s="729" t="s">
        <v>5186</v>
      </c>
      <c r="I14" s="732">
        <v>0.50999999046325684</v>
      </c>
      <c r="J14" s="732">
        <v>20000</v>
      </c>
      <c r="K14" s="733">
        <v>10200</v>
      </c>
    </row>
    <row r="15" spans="1:11" ht="14.4" customHeight="1" x14ac:dyDescent="0.3">
      <c r="A15" s="727" t="s">
        <v>566</v>
      </c>
      <c r="B15" s="728" t="s">
        <v>567</v>
      </c>
      <c r="C15" s="729" t="s">
        <v>582</v>
      </c>
      <c r="D15" s="730" t="s">
        <v>583</v>
      </c>
      <c r="E15" s="729" t="s">
        <v>5181</v>
      </c>
      <c r="F15" s="730" t="s">
        <v>5182</v>
      </c>
      <c r="G15" s="729" t="s">
        <v>5187</v>
      </c>
      <c r="H15" s="729" t="s">
        <v>5188</v>
      </c>
      <c r="I15" s="732">
        <v>0.97400002479553227</v>
      </c>
      <c r="J15" s="732">
        <v>4500</v>
      </c>
      <c r="K15" s="733">
        <v>4380</v>
      </c>
    </row>
    <row r="16" spans="1:11" ht="14.4" customHeight="1" x14ac:dyDescent="0.3">
      <c r="A16" s="727" t="s">
        <v>566</v>
      </c>
      <c r="B16" s="728" t="s">
        <v>567</v>
      </c>
      <c r="C16" s="729" t="s">
        <v>582</v>
      </c>
      <c r="D16" s="730" t="s">
        <v>583</v>
      </c>
      <c r="E16" s="729" t="s">
        <v>5181</v>
      </c>
      <c r="F16" s="730" t="s">
        <v>5182</v>
      </c>
      <c r="G16" s="729" t="s">
        <v>5189</v>
      </c>
      <c r="H16" s="729" t="s">
        <v>5190</v>
      </c>
      <c r="I16" s="732">
        <v>2.7233333587646484</v>
      </c>
      <c r="J16" s="732">
        <v>840</v>
      </c>
      <c r="K16" s="733">
        <v>2285.9600219726562</v>
      </c>
    </row>
    <row r="17" spans="1:11" ht="14.4" customHeight="1" x14ac:dyDescent="0.3">
      <c r="A17" s="727" t="s">
        <v>566</v>
      </c>
      <c r="B17" s="728" t="s">
        <v>567</v>
      </c>
      <c r="C17" s="729" t="s">
        <v>582</v>
      </c>
      <c r="D17" s="730" t="s">
        <v>583</v>
      </c>
      <c r="E17" s="729" t="s">
        <v>5181</v>
      </c>
      <c r="F17" s="730" t="s">
        <v>5182</v>
      </c>
      <c r="G17" s="729" t="s">
        <v>5191</v>
      </c>
      <c r="H17" s="729" t="s">
        <v>5192</v>
      </c>
      <c r="I17" s="732">
        <v>775.92999267578125</v>
      </c>
      <c r="J17" s="732">
        <v>2</v>
      </c>
      <c r="K17" s="733">
        <v>1551.8599853515625</v>
      </c>
    </row>
    <row r="18" spans="1:11" ht="14.4" customHeight="1" x14ac:dyDescent="0.3">
      <c r="A18" s="727" t="s">
        <v>566</v>
      </c>
      <c r="B18" s="728" t="s">
        <v>567</v>
      </c>
      <c r="C18" s="729" t="s">
        <v>582</v>
      </c>
      <c r="D18" s="730" t="s">
        <v>583</v>
      </c>
      <c r="E18" s="729" t="s">
        <v>5181</v>
      </c>
      <c r="F18" s="730" t="s">
        <v>5182</v>
      </c>
      <c r="G18" s="729" t="s">
        <v>5193</v>
      </c>
      <c r="H18" s="729" t="s">
        <v>5194</v>
      </c>
      <c r="I18" s="732">
        <v>66.297999572753909</v>
      </c>
      <c r="J18" s="732">
        <v>60</v>
      </c>
      <c r="K18" s="733">
        <v>3968.9700927734375</v>
      </c>
    </row>
    <row r="19" spans="1:11" ht="14.4" customHeight="1" x14ac:dyDescent="0.3">
      <c r="A19" s="727" t="s">
        <v>566</v>
      </c>
      <c r="B19" s="728" t="s">
        <v>567</v>
      </c>
      <c r="C19" s="729" t="s">
        <v>582</v>
      </c>
      <c r="D19" s="730" t="s">
        <v>583</v>
      </c>
      <c r="E19" s="729" t="s">
        <v>5181</v>
      </c>
      <c r="F19" s="730" t="s">
        <v>5182</v>
      </c>
      <c r="G19" s="729" t="s">
        <v>5195</v>
      </c>
      <c r="H19" s="729" t="s">
        <v>5196</v>
      </c>
      <c r="I19" s="732">
        <v>5.2699999809265137</v>
      </c>
      <c r="J19" s="732">
        <v>120</v>
      </c>
      <c r="K19" s="733">
        <v>632.4000244140625</v>
      </c>
    </row>
    <row r="20" spans="1:11" ht="14.4" customHeight="1" x14ac:dyDescent="0.3">
      <c r="A20" s="727" t="s">
        <v>566</v>
      </c>
      <c r="B20" s="728" t="s">
        <v>567</v>
      </c>
      <c r="C20" s="729" t="s">
        <v>582</v>
      </c>
      <c r="D20" s="730" t="s">
        <v>583</v>
      </c>
      <c r="E20" s="729" t="s">
        <v>5181</v>
      </c>
      <c r="F20" s="730" t="s">
        <v>5182</v>
      </c>
      <c r="G20" s="729" t="s">
        <v>5197</v>
      </c>
      <c r="H20" s="729" t="s">
        <v>5198</v>
      </c>
      <c r="I20" s="732">
        <v>9.7799997329711914</v>
      </c>
      <c r="J20" s="732">
        <v>30</v>
      </c>
      <c r="K20" s="733">
        <v>293.25</v>
      </c>
    </row>
    <row r="21" spans="1:11" ht="14.4" customHeight="1" x14ac:dyDescent="0.3">
      <c r="A21" s="727" t="s">
        <v>566</v>
      </c>
      <c r="B21" s="728" t="s">
        <v>567</v>
      </c>
      <c r="C21" s="729" t="s">
        <v>582</v>
      </c>
      <c r="D21" s="730" t="s">
        <v>583</v>
      </c>
      <c r="E21" s="729" t="s">
        <v>5181</v>
      </c>
      <c r="F21" s="730" t="s">
        <v>5182</v>
      </c>
      <c r="G21" s="729" t="s">
        <v>5199</v>
      </c>
      <c r="H21" s="729" t="s">
        <v>5200</v>
      </c>
      <c r="I21" s="732">
        <v>139.16999816894531</v>
      </c>
      <c r="J21" s="732">
        <v>10</v>
      </c>
      <c r="K21" s="733">
        <v>1391.699951171875</v>
      </c>
    </row>
    <row r="22" spans="1:11" ht="14.4" customHeight="1" x14ac:dyDescent="0.3">
      <c r="A22" s="727" t="s">
        <v>566</v>
      </c>
      <c r="B22" s="728" t="s">
        <v>567</v>
      </c>
      <c r="C22" s="729" t="s">
        <v>582</v>
      </c>
      <c r="D22" s="730" t="s">
        <v>583</v>
      </c>
      <c r="E22" s="729" t="s">
        <v>5181</v>
      </c>
      <c r="F22" s="730" t="s">
        <v>5182</v>
      </c>
      <c r="G22" s="729" t="s">
        <v>5201</v>
      </c>
      <c r="H22" s="729" t="s">
        <v>5202</v>
      </c>
      <c r="I22" s="732">
        <v>3.25</v>
      </c>
      <c r="J22" s="732">
        <v>400</v>
      </c>
      <c r="K22" s="733">
        <v>1300</v>
      </c>
    </row>
    <row r="23" spans="1:11" ht="14.4" customHeight="1" x14ac:dyDescent="0.3">
      <c r="A23" s="727" t="s">
        <v>566</v>
      </c>
      <c r="B23" s="728" t="s">
        <v>567</v>
      </c>
      <c r="C23" s="729" t="s">
        <v>582</v>
      </c>
      <c r="D23" s="730" t="s">
        <v>583</v>
      </c>
      <c r="E23" s="729" t="s">
        <v>5181</v>
      </c>
      <c r="F23" s="730" t="s">
        <v>5182</v>
      </c>
      <c r="G23" s="729" t="s">
        <v>5203</v>
      </c>
      <c r="H23" s="729" t="s">
        <v>5204</v>
      </c>
      <c r="I23" s="732">
        <v>9.1599998474121094</v>
      </c>
      <c r="J23" s="732">
        <v>250</v>
      </c>
      <c r="K23" s="733">
        <v>2290.1600036621094</v>
      </c>
    </row>
    <row r="24" spans="1:11" ht="14.4" customHeight="1" x14ac:dyDescent="0.3">
      <c r="A24" s="727" t="s">
        <v>566</v>
      </c>
      <c r="B24" s="728" t="s">
        <v>567</v>
      </c>
      <c r="C24" s="729" t="s">
        <v>582</v>
      </c>
      <c r="D24" s="730" t="s">
        <v>583</v>
      </c>
      <c r="E24" s="729" t="s">
        <v>5181</v>
      </c>
      <c r="F24" s="730" t="s">
        <v>5182</v>
      </c>
      <c r="G24" s="729" t="s">
        <v>5205</v>
      </c>
      <c r="H24" s="729" t="s">
        <v>5206</v>
      </c>
      <c r="I24" s="732">
        <v>230</v>
      </c>
      <c r="J24" s="732">
        <v>25</v>
      </c>
      <c r="K24" s="733">
        <v>5750</v>
      </c>
    </row>
    <row r="25" spans="1:11" ht="14.4" customHeight="1" x14ac:dyDescent="0.3">
      <c r="A25" s="727" t="s">
        <v>566</v>
      </c>
      <c r="B25" s="728" t="s">
        <v>567</v>
      </c>
      <c r="C25" s="729" t="s">
        <v>582</v>
      </c>
      <c r="D25" s="730" t="s">
        <v>583</v>
      </c>
      <c r="E25" s="729" t="s">
        <v>5181</v>
      </c>
      <c r="F25" s="730" t="s">
        <v>5182</v>
      </c>
      <c r="G25" s="729" t="s">
        <v>5207</v>
      </c>
      <c r="H25" s="729" t="s">
        <v>5208</v>
      </c>
      <c r="I25" s="732">
        <v>12.596666971842447</v>
      </c>
      <c r="J25" s="732">
        <v>500</v>
      </c>
      <c r="K25" s="733">
        <v>6299</v>
      </c>
    </row>
    <row r="26" spans="1:11" ht="14.4" customHeight="1" x14ac:dyDescent="0.3">
      <c r="A26" s="727" t="s">
        <v>566</v>
      </c>
      <c r="B26" s="728" t="s">
        <v>567</v>
      </c>
      <c r="C26" s="729" t="s">
        <v>582</v>
      </c>
      <c r="D26" s="730" t="s">
        <v>583</v>
      </c>
      <c r="E26" s="729" t="s">
        <v>5181</v>
      </c>
      <c r="F26" s="730" t="s">
        <v>5182</v>
      </c>
      <c r="G26" s="729" t="s">
        <v>5209</v>
      </c>
      <c r="H26" s="729" t="s">
        <v>5210</v>
      </c>
      <c r="I26" s="732">
        <v>0.85000002384185791</v>
      </c>
      <c r="J26" s="732">
        <v>300</v>
      </c>
      <c r="K26" s="733">
        <v>255</v>
      </c>
    </row>
    <row r="27" spans="1:11" ht="14.4" customHeight="1" x14ac:dyDescent="0.3">
      <c r="A27" s="727" t="s">
        <v>566</v>
      </c>
      <c r="B27" s="728" t="s">
        <v>567</v>
      </c>
      <c r="C27" s="729" t="s">
        <v>582</v>
      </c>
      <c r="D27" s="730" t="s">
        <v>583</v>
      </c>
      <c r="E27" s="729" t="s">
        <v>5181</v>
      </c>
      <c r="F27" s="730" t="s">
        <v>5182</v>
      </c>
      <c r="G27" s="729" t="s">
        <v>5211</v>
      </c>
      <c r="H27" s="729" t="s">
        <v>5212</v>
      </c>
      <c r="I27" s="732">
        <v>1.5139999866485596</v>
      </c>
      <c r="J27" s="732">
        <v>800</v>
      </c>
      <c r="K27" s="733">
        <v>1211</v>
      </c>
    </row>
    <row r="28" spans="1:11" ht="14.4" customHeight="1" x14ac:dyDescent="0.3">
      <c r="A28" s="727" t="s">
        <v>566</v>
      </c>
      <c r="B28" s="728" t="s">
        <v>567</v>
      </c>
      <c r="C28" s="729" t="s">
        <v>582</v>
      </c>
      <c r="D28" s="730" t="s">
        <v>583</v>
      </c>
      <c r="E28" s="729" t="s">
        <v>5181</v>
      </c>
      <c r="F28" s="730" t="s">
        <v>5182</v>
      </c>
      <c r="G28" s="729" t="s">
        <v>5213</v>
      </c>
      <c r="H28" s="729" t="s">
        <v>5214</v>
      </c>
      <c r="I28" s="732">
        <v>2.0699999332427979</v>
      </c>
      <c r="J28" s="732">
        <v>100</v>
      </c>
      <c r="K28" s="733">
        <v>207</v>
      </c>
    </row>
    <row r="29" spans="1:11" ht="14.4" customHeight="1" x14ac:dyDescent="0.3">
      <c r="A29" s="727" t="s">
        <v>566</v>
      </c>
      <c r="B29" s="728" t="s">
        <v>567</v>
      </c>
      <c r="C29" s="729" t="s">
        <v>582</v>
      </c>
      <c r="D29" s="730" t="s">
        <v>583</v>
      </c>
      <c r="E29" s="729" t="s">
        <v>5181</v>
      </c>
      <c r="F29" s="730" t="s">
        <v>5182</v>
      </c>
      <c r="G29" s="729" t="s">
        <v>5215</v>
      </c>
      <c r="H29" s="729" t="s">
        <v>5216</v>
      </c>
      <c r="I29" s="732">
        <v>3.7924999594688416</v>
      </c>
      <c r="J29" s="732">
        <v>1000</v>
      </c>
      <c r="K29" s="733">
        <v>3794</v>
      </c>
    </row>
    <row r="30" spans="1:11" ht="14.4" customHeight="1" x14ac:dyDescent="0.3">
      <c r="A30" s="727" t="s">
        <v>566</v>
      </c>
      <c r="B30" s="728" t="s">
        <v>567</v>
      </c>
      <c r="C30" s="729" t="s">
        <v>582</v>
      </c>
      <c r="D30" s="730" t="s">
        <v>583</v>
      </c>
      <c r="E30" s="729" t="s">
        <v>5181</v>
      </c>
      <c r="F30" s="730" t="s">
        <v>5182</v>
      </c>
      <c r="G30" s="729" t="s">
        <v>5217</v>
      </c>
      <c r="H30" s="729" t="s">
        <v>5218</v>
      </c>
      <c r="I30" s="732">
        <v>0.37749999761581421</v>
      </c>
      <c r="J30" s="732">
        <v>1200</v>
      </c>
      <c r="K30" s="733">
        <v>453</v>
      </c>
    </row>
    <row r="31" spans="1:11" ht="14.4" customHeight="1" x14ac:dyDescent="0.3">
      <c r="A31" s="727" t="s">
        <v>566</v>
      </c>
      <c r="B31" s="728" t="s">
        <v>567</v>
      </c>
      <c r="C31" s="729" t="s">
        <v>582</v>
      </c>
      <c r="D31" s="730" t="s">
        <v>583</v>
      </c>
      <c r="E31" s="729" t="s">
        <v>5181</v>
      </c>
      <c r="F31" s="730" t="s">
        <v>5182</v>
      </c>
      <c r="G31" s="729" t="s">
        <v>5219</v>
      </c>
      <c r="H31" s="729" t="s">
        <v>5220</v>
      </c>
      <c r="I31" s="732">
        <v>23</v>
      </c>
      <c r="J31" s="732">
        <v>180</v>
      </c>
      <c r="K31" s="733">
        <v>4139.8199462890625</v>
      </c>
    </row>
    <row r="32" spans="1:11" ht="14.4" customHeight="1" x14ac:dyDescent="0.3">
      <c r="A32" s="727" t="s">
        <v>566</v>
      </c>
      <c r="B32" s="728" t="s">
        <v>567</v>
      </c>
      <c r="C32" s="729" t="s">
        <v>582</v>
      </c>
      <c r="D32" s="730" t="s">
        <v>583</v>
      </c>
      <c r="E32" s="729" t="s">
        <v>5181</v>
      </c>
      <c r="F32" s="730" t="s">
        <v>5182</v>
      </c>
      <c r="G32" s="729" t="s">
        <v>5221</v>
      </c>
      <c r="H32" s="729" t="s">
        <v>5222</v>
      </c>
      <c r="I32" s="732">
        <v>42.450000762939453</v>
      </c>
      <c r="J32" s="732">
        <v>5</v>
      </c>
      <c r="K32" s="733">
        <v>212.25</v>
      </c>
    </row>
    <row r="33" spans="1:11" ht="14.4" customHeight="1" x14ac:dyDescent="0.3">
      <c r="A33" s="727" t="s">
        <v>566</v>
      </c>
      <c r="B33" s="728" t="s">
        <v>567</v>
      </c>
      <c r="C33" s="729" t="s">
        <v>582</v>
      </c>
      <c r="D33" s="730" t="s">
        <v>583</v>
      </c>
      <c r="E33" s="729" t="s">
        <v>5181</v>
      </c>
      <c r="F33" s="730" t="s">
        <v>5182</v>
      </c>
      <c r="G33" s="729" t="s">
        <v>5223</v>
      </c>
      <c r="H33" s="729" t="s">
        <v>5224</v>
      </c>
      <c r="I33" s="732">
        <v>120</v>
      </c>
      <c r="J33" s="732">
        <v>2</v>
      </c>
      <c r="K33" s="733">
        <v>240</v>
      </c>
    </row>
    <row r="34" spans="1:11" ht="14.4" customHeight="1" x14ac:dyDescent="0.3">
      <c r="A34" s="727" t="s">
        <v>566</v>
      </c>
      <c r="B34" s="728" t="s">
        <v>567</v>
      </c>
      <c r="C34" s="729" t="s">
        <v>582</v>
      </c>
      <c r="D34" s="730" t="s">
        <v>583</v>
      </c>
      <c r="E34" s="729" t="s">
        <v>5181</v>
      </c>
      <c r="F34" s="730" t="s">
        <v>5182</v>
      </c>
      <c r="G34" s="729" t="s">
        <v>5225</v>
      </c>
      <c r="H34" s="729" t="s">
        <v>5226</v>
      </c>
      <c r="I34" s="732">
        <v>156.1199951171875</v>
      </c>
      <c r="J34" s="732">
        <v>2</v>
      </c>
      <c r="K34" s="733">
        <v>312.239990234375</v>
      </c>
    </row>
    <row r="35" spans="1:11" ht="14.4" customHeight="1" x14ac:dyDescent="0.3">
      <c r="A35" s="727" t="s">
        <v>566</v>
      </c>
      <c r="B35" s="728" t="s">
        <v>567</v>
      </c>
      <c r="C35" s="729" t="s">
        <v>582</v>
      </c>
      <c r="D35" s="730" t="s">
        <v>583</v>
      </c>
      <c r="E35" s="729" t="s">
        <v>5181</v>
      </c>
      <c r="F35" s="730" t="s">
        <v>5182</v>
      </c>
      <c r="G35" s="729" t="s">
        <v>5227</v>
      </c>
      <c r="H35" s="729" t="s">
        <v>5228</v>
      </c>
      <c r="I35" s="732">
        <v>0.41999998688697815</v>
      </c>
      <c r="J35" s="732">
        <v>3700</v>
      </c>
      <c r="K35" s="733">
        <v>1554</v>
      </c>
    </row>
    <row r="36" spans="1:11" ht="14.4" customHeight="1" x14ac:dyDescent="0.3">
      <c r="A36" s="727" t="s">
        <v>566</v>
      </c>
      <c r="B36" s="728" t="s">
        <v>567</v>
      </c>
      <c r="C36" s="729" t="s">
        <v>582</v>
      </c>
      <c r="D36" s="730" t="s">
        <v>583</v>
      </c>
      <c r="E36" s="729" t="s">
        <v>5181</v>
      </c>
      <c r="F36" s="730" t="s">
        <v>5182</v>
      </c>
      <c r="G36" s="729" t="s">
        <v>5229</v>
      </c>
      <c r="H36" s="729" t="s">
        <v>5230</v>
      </c>
      <c r="I36" s="732">
        <v>0.66200002431869509</v>
      </c>
      <c r="J36" s="732">
        <v>4000</v>
      </c>
      <c r="K36" s="733">
        <v>2650</v>
      </c>
    </row>
    <row r="37" spans="1:11" ht="14.4" customHeight="1" x14ac:dyDescent="0.3">
      <c r="A37" s="727" t="s">
        <v>566</v>
      </c>
      <c r="B37" s="728" t="s">
        <v>567</v>
      </c>
      <c r="C37" s="729" t="s">
        <v>582</v>
      </c>
      <c r="D37" s="730" t="s">
        <v>583</v>
      </c>
      <c r="E37" s="729" t="s">
        <v>5181</v>
      </c>
      <c r="F37" s="730" t="s">
        <v>5182</v>
      </c>
      <c r="G37" s="729" t="s">
        <v>5231</v>
      </c>
      <c r="H37" s="729" t="s">
        <v>5232</v>
      </c>
      <c r="I37" s="732">
        <v>8.3300001144409173</v>
      </c>
      <c r="J37" s="732">
        <v>576</v>
      </c>
      <c r="K37" s="733">
        <v>4734.6500244140625</v>
      </c>
    </row>
    <row r="38" spans="1:11" ht="14.4" customHeight="1" x14ac:dyDescent="0.3">
      <c r="A38" s="727" t="s">
        <v>566</v>
      </c>
      <c r="B38" s="728" t="s">
        <v>567</v>
      </c>
      <c r="C38" s="729" t="s">
        <v>582</v>
      </c>
      <c r="D38" s="730" t="s">
        <v>583</v>
      </c>
      <c r="E38" s="729" t="s">
        <v>5181</v>
      </c>
      <c r="F38" s="730" t="s">
        <v>5182</v>
      </c>
      <c r="G38" s="729" t="s">
        <v>5233</v>
      </c>
      <c r="H38" s="729" t="s">
        <v>5234</v>
      </c>
      <c r="I38" s="732">
        <v>28.739999771118164</v>
      </c>
      <c r="J38" s="732">
        <v>72</v>
      </c>
      <c r="K38" s="733">
        <v>2069.280029296875</v>
      </c>
    </row>
    <row r="39" spans="1:11" ht="14.4" customHeight="1" x14ac:dyDescent="0.3">
      <c r="A39" s="727" t="s">
        <v>566</v>
      </c>
      <c r="B39" s="728" t="s">
        <v>567</v>
      </c>
      <c r="C39" s="729" t="s">
        <v>582</v>
      </c>
      <c r="D39" s="730" t="s">
        <v>583</v>
      </c>
      <c r="E39" s="729" t="s">
        <v>5235</v>
      </c>
      <c r="F39" s="730" t="s">
        <v>5236</v>
      </c>
      <c r="G39" s="729" t="s">
        <v>5237</v>
      </c>
      <c r="H39" s="729" t="s">
        <v>5238</v>
      </c>
      <c r="I39" s="732">
        <v>47.189998626708984</v>
      </c>
      <c r="J39" s="732">
        <v>60</v>
      </c>
      <c r="K39" s="733">
        <v>2831.3999633789062</v>
      </c>
    </row>
    <row r="40" spans="1:11" ht="14.4" customHeight="1" x14ac:dyDescent="0.3">
      <c r="A40" s="727" t="s">
        <v>566</v>
      </c>
      <c r="B40" s="728" t="s">
        <v>567</v>
      </c>
      <c r="C40" s="729" t="s">
        <v>582</v>
      </c>
      <c r="D40" s="730" t="s">
        <v>583</v>
      </c>
      <c r="E40" s="729" t="s">
        <v>5235</v>
      </c>
      <c r="F40" s="730" t="s">
        <v>5236</v>
      </c>
      <c r="G40" s="729" t="s">
        <v>5239</v>
      </c>
      <c r="H40" s="729" t="s">
        <v>5240</v>
      </c>
      <c r="I40" s="732">
        <v>13.805000305175781</v>
      </c>
      <c r="J40" s="732">
        <v>100</v>
      </c>
      <c r="K40" s="733">
        <v>1380.6099853515625</v>
      </c>
    </row>
    <row r="41" spans="1:11" ht="14.4" customHeight="1" x14ac:dyDescent="0.3">
      <c r="A41" s="727" t="s">
        <v>566</v>
      </c>
      <c r="B41" s="728" t="s">
        <v>567</v>
      </c>
      <c r="C41" s="729" t="s">
        <v>582</v>
      </c>
      <c r="D41" s="730" t="s">
        <v>583</v>
      </c>
      <c r="E41" s="729" t="s">
        <v>5235</v>
      </c>
      <c r="F41" s="730" t="s">
        <v>5236</v>
      </c>
      <c r="G41" s="729" t="s">
        <v>5241</v>
      </c>
      <c r="H41" s="729" t="s">
        <v>5242</v>
      </c>
      <c r="I41" s="732">
        <v>2.9100000858306885</v>
      </c>
      <c r="J41" s="732">
        <v>5</v>
      </c>
      <c r="K41" s="733">
        <v>14.550000190734863</v>
      </c>
    </row>
    <row r="42" spans="1:11" ht="14.4" customHeight="1" x14ac:dyDescent="0.3">
      <c r="A42" s="727" t="s">
        <v>566</v>
      </c>
      <c r="B42" s="728" t="s">
        <v>567</v>
      </c>
      <c r="C42" s="729" t="s">
        <v>582</v>
      </c>
      <c r="D42" s="730" t="s">
        <v>583</v>
      </c>
      <c r="E42" s="729" t="s">
        <v>5235</v>
      </c>
      <c r="F42" s="730" t="s">
        <v>5236</v>
      </c>
      <c r="G42" s="729" t="s">
        <v>5243</v>
      </c>
      <c r="H42" s="729" t="s">
        <v>5244</v>
      </c>
      <c r="I42" s="732">
        <v>2.9000000953674316</v>
      </c>
      <c r="J42" s="732">
        <v>5</v>
      </c>
      <c r="K42" s="733">
        <v>14.5</v>
      </c>
    </row>
    <row r="43" spans="1:11" ht="14.4" customHeight="1" x14ac:dyDescent="0.3">
      <c r="A43" s="727" t="s">
        <v>566</v>
      </c>
      <c r="B43" s="728" t="s">
        <v>567</v>
      </c>
      <c r="C43" s="729" t="s">
        <v>582</v>
      </c>
      <c r="D43" s="730" t="s">
        <v>583</v>
      </c>
      <c r="E43" s="729" t="s">
        <v>5235</v>
      </c>
      <c r="F43" s="730" t="s">
        <v>5236</v>
      </c>
      <c r="G43" s="729" t="s">
        <v>5245</v>
      </c>
      <c r="H43" s="729" t="s">
        <v>5246</v>
      </c>
      <c r="I43" s="732">
        <v>4.8142856870378763</v>
      </c>
      <c r="J43" s="732">
        <v>3700</v>
      </c>
      <c r="K43" s="733">
        <v>17810.199890136719</v>
      </c>
    </row>
    <row r="44" spans="1:11" ht="14.4" customHeight="1" x14ac:dyDescent="0.3">
      <c r="A44" s="727" t="s">
        <v>566</v>
      </c>
      <c r="B44" s="728" t="s">
        <v>567</v>
      </c>
      <c r="C44" s="729" t="s">
        <v>582</v>
      </c>
      <c r="D44" s="730" t="s">
        <v>583</v>
      </c>
      <c r="E44" s="729" t="s">
        <v>5235</v>
      </c>
      <c r="F44" s="730" t="s">
        <v>5236</v>
      </c>
      <c r="G44" s="729" t="s">
        <v>5247</v>
      </c>
      <c r="H44" s="729" t="s">
        <v>5248</v>
      </c>
      <c r="I44" s="732">
        <v>2.7849999666213989</v>
      </c>
      <c r="J44" s="732">
        <v>60</v>
      </c>
      <c r="K44" s="733">
        <v>167.09999847412109</v>
      </c>
    </row>
    <row r="45" spans="1:11" ht="14.4" customHeight="1" x14ac:dyDescent="0.3">
      <c r="A45" s="727" t="s">
        <v>566</v>
      </c>
      <c r="B45" s="728" t="s">
        <v>567</v>
      </c>
      <c r="C45" s="729" t="s">
        <v>582</v>
      </c>
      <c r="D45" s="730" t="s">
        <v>583</v>
      </c>
      <c r="E45" s="729" t="s">
        <v>5235</v>
      </c>
      <c r="F45" s="730" t="s">
        <v>5236</v>
      </c>
      <c r="G45" s="729" t="s">
        <v>5249</v>
      </c>
      <c r="H45" s="729" t="s">
        <v>5250</v>
      </c>
      <c r="I45" s="732">
        <v>15.930000305175781</v>
      </c>
      <c r="J45" s="732">
        <v>300</v>
      </c>
      <c r="K45" s="733">
        <v>4779</v>
      </c>
    </row>
    <row r="46" spans="1:11" ht="14.4" customHeight="1" x14ac:dyDescent="0.3">
      <c r="A46" s="727" t="s">
        <v>566</v>
      </c>
      <c r="B46" s="728" t="s">
        <v>567</v>
      </c>
      <c r="C46" s="729" t="s">
        <v>582</v>
      </c>
      <c r="D46" s="730" t="s">
        <v>583</v>
      </c>
      <c r="E46" s="729" t="s">
        <v>5235</v>
      </c>
      <c r="F46" s="730" t="s">
        <v>5236</v>
      </c>
      <c r="G46" s="729" t="s">
        <v>5251</v>
      </c>
      <c r="H46" s="729" t="s">
        <v>5252</v>
      </c>
      <c r="I46" s="732">
        <v>12.582499980926514</v>
      </c>
      <c r="J46" s="732">
        <v>800</v>
      </c>
      <c r="K46" s="733">
        <v>10066.800048828125</v>
      </c>
    </row>
    <row r="47" spans="1:11" ht="14.4" customHeight="1" x14ac:dyDescent="0.3">
      <c r="A47" s="727" t="s">
        <v>566</v>
      </c>
      <c r="B47" s="728" t="s">
        <v>567</v>
      </c>
      <c r="C47" s="729" t="s">
        <v>582</v>
      </c>
      <c r="D47" s="730" t="s">
        <v>583</v>
      </c>
      <c r="E47" s="729" t="s">
        <v>5235</v>
      </c>
      <c r="F47" s="730" t="s">
        <v>5236</v>
      </c>
      <c r="G47" s="729" t="s">
        <v>5253</v>
      </c>
      <c r="H47" s="729" t="s">
        <v>5254</v>
      </c>
      <c r="I47" s="732">
        <v>13.556000328063964</v>
      </c>
      <c r="J47" s="732">
        <v>1400</v>
      </c>
      <c r="K47" s="733">
        <v>18976</v>
      </c>
    </row>
    <row r="48" spans="1:11" ht="14.4" customHeight="1" x14ac:dyDescent="0.3">
      <c r="A48" s="727" t="s">
        <v>566</v>
      </c>
      <c r="B48" s="728" t="s">
        <v>567</v>
      </c>
      <c r="C48" s="729" t="s">
        <v>582</v>
      </c>
      <c r="D48" s="730" t="s">
        <v>583</v>
      </c>
      <c r="E48" s="729" t="s">
        <v>5235</v>
      </c>
      <c r="F48" s="730" t="s">
        <v>5236</v>
      </c>
      <c r="G48" s="729" t="s">
        <v>5255</v>
      </c>
      <c r="H48" s="729" t="s">
        <v>5256</v>
      </c>
      <c r="I48" s="732">
        <v>14.659999847412109</v>
      </c>
      <c r="J48" s="732">
        <v>60</v>
      </c>
      <c r="K48" s="733">
        <v>879.5999755859375</v>
      </c>
    </row>
    <row r="49" spans="1:11" ht="14.4" customHeight="1" x14ac:dyDescent="0.3">
      <c r="A49" s="727" t="s">
        <v>566</v>
      </c>
      <c r="B49" s="728" t="s">
        <v>567</v>
      </c>
      <c r="C49" s="729" t="s">
        <v>582</v>
      </c>
      <c r="D49" s="730" t="s">
        <v>583</v>
      </c>
      <c r="E49" s="729" t="s">
        <v>5235</v>
      </c>
      <c r="F49" s="730" t="s">
        <v>5236</v>
      </c>
      <c r="G49" s="729" t="s">
        <v>5257</v>
      </c>
      <c r="H49" s="729" t="s">
        <v>5258</v>
      </c>
      <c r="I49" s="732">
        <v>17.979999542236328</v>
      </c>
      <c r="J49" s="732">
        <v>500</v>
      </c>
      <c r="K49" s="733">
        <v>8990</v>
      </c>
    </row>
    <row r="50" spans="1:11" ht="14.4" customHeight="1" x14ac:dyDescent="0.3">
      <c r="A50" s="727" t="s">
        <v>566</v>
      </c>
      <c r="B50" s="728" t="s">
        <v>567</v>
      </c>
      <c r="C50" s="729" t="s">
        <v>582</v>
      </c>
      <c r="D50" s="730" t="s">
        <v>583</v>
      </c>
      <c r="E50" s="729" t="s">
        <v>5235</v>
      </c>
      <c r="F50" s="730" t="s">
        <v>5236</v>
      </c>
      <c r="G50" s="729" t="s">
        <v>5259</v>
      </c>
      <c r="H50" s="729" t="s">
        <v>5260</v>
      </c>
      <c r="I50" s="732">
        <v>1.7999999523162842</v>
      </c>
      <c r="J50" s="732">
        <v>30</v>
      </c>
      <c r="K50" s="733">
        <v>54</v>
      </c>
    </row>
    <row r="51" spans="1:11" ht="14.4" customHeight="1" x14ac:dyDescent="0.3">
      <c r="A51" s="727" t="s">
        <v>566</v>
      </c>
      <c r="B51" s="728" t="s">
        <v>567</v>
      </c>
      <c r="C51" s="729" t="s">
        <v>582</v>
      </c>
      <c r="D51" s="730" t="s">
        <v>583</v>
      </c>
      <c r="E51" s="729" t="s">
        <v>5235</v>
      </c>
      <c r="F51" s="730" t="s">
        <v>5236</v>
      </c>
      <c r="G51" s="729" t="s">
        <v>5261</v>
      </c>
      <c r="H51" s="729" t="s">
        <v>5262</v>
      </c>
      <c r="I51" s="732">
        <v>519.09002685546875</v>
      </c>
      <c r="J51" s="732">
        <v>12</v>
      </c>
      <c r="K51" s="733">
        <v>6229.080078125</v>
      </c>
    </row>
    <row r="52" spans="1:11" ht="14.4" customHeight="1" x14ac:dyDescent="0.3">
      <c r="A52" s="727" t="s">
        <v>566</v>
      </c>
      <c r="B52" s="728" t="s">
        <v>567</v>
      </c>
      <c r="C52" s="729" t="s">
        <v>582</v>
      </c>
      <c r="D52" s="730" t="s">
        <v>583</v>
      </c>
      <c r="E52" s="729" t="s">
        <v>5235</v>
      </c>
      <c r="F52" s="730" t="s">
        <v>5236</v>
      </c>
      <c r="G52" s="729" t="s">
        <v>5263</v>
      </c>
      <c r="H52" s="729" t="s">
        <v>5264</v>
      </c>
      <c r="I52" s="732">
        <v>13.199999809265137</v>
      </c>
      <c r="J52" s="732">
        <v>10</v>
      </c>
      <c r="K52" s="733">
        <v>132</v>
      </c>
    </row>
    <row r="53" spans="1:11" ht="14.4" customHeight="1" x14ac:dyDescent="0.3">
      <c r="A53" s="727" t="s">
        <v>566</v>
      </c>
      <c r="B53" s="728" t="s">
        <v>567</v>
      </c>
      <c r="C53" s="729" t="s">
        <v>582</v>
      </c>
      <c r="D53" s="730" t="s">
        <v>583</v>
      </c>
      <c r="E53" s="729" t="s">
        <v>5235</v>
      </c>
      <c r="F53" s="730" t="s">
        <v>5236</v>
      </c>
      <c r="G53" s="729" t="s">
        <v>5265</v>
      </c>
      <c r="H53" s="729" t="s">
        <v>5266</v>
      </c>
      <c r="I53" s="732">
        <v>13.210000038146973</v>
      </c>
      <c r="J53" s="732">
        <v>30</v>
      </c>
      <c r="K53" s="733">
        <v>396.30001831054687</v>
      </c>
    </row>
    <row r="54" spans="1:11" ht="14.4" customHeight="1" x14ac:dyDescent="0.3">
      <c r="A54" s="727" t="s">
        <v>566</v>
      </c>
      <c r="B54" s="728" t="s">
        <v>567</v>
      </c>
      <c r="C54" s="729" t="s">
        <v>582</v>
      </c>
      <c r="D54" s="730" t="s">
        <v>583</v>
      </c>
      <c r="E54" s="729" t="s">
        <v>5235</v>
      </c>
      <c r="F54" s="730" t="s">
        <v>5236</v>
      </c>
      <c r="G54" s="729" t="s">
        <v>5267</v>
      </c>
      <c r="H54" s="729" t="s">
        <v>5268</v>
      </c>
      <c r="I54" s="732">
        <v>13.199999809265137</v>
      </c>
      <c r="J54" s="732">
        <v>10</v>
      </c>
      <c r="K54" s="733">
        <v>132</v>
      </c>
    </row>
    <row r="55" spans="1:11" ht="14.4" customHeight="1" x14ac:dyDescent="0.3">
      <c r="A55" s="727" t="s">
        <v>566</v>
      </c>
      <c r="B55" s="728" t="s">
        <v>567</v>
      </c>
      <c r="C55" s="729" t="s">
        <v>582</v>
      </c>
      <c r="D55" s="730" t="s">
        <v>583</v>
      </c>
      <c r="E55" s="729" t="s">
        <v>5235</v>
      </c>
      <c r="F55" s="730" t="s">
        <v>5236</v>
      </c>
      <c r="G55" s="729" t="s">
        <v>5269</v>
      </c>
      <c r="H55" s="729" t="s">
        <v>5270</v>
      </c>
      <c r="I55" s="732">
        <v>4.0300002098083496</v>
      </c>
      <c r="J55" s="732">
        <v>350</v>
      </c>
      <c r="K55" s="733">
        <v>1410.5</v>
      </c>
    </row>
    <row r="56" spans="1:11" ht="14.4" customHeight="1" x14ac:dyDescent="0.3">
      <c r="A56" s="727" t="s">
        <v>566</v>
      </c>
      <c r="B56" s="728" t="s">
        <v>567</v>
      </c>
      <c r="C56" s="729" t="s">
        <v>582</v>
      </c>
      <c r="D56" s="730" t="s">
        <v>583</v>
      </c>
      <c r="E56" s="729" t="s">
        <v>5235</v>
      </c>
      <c r="F56" s="730" t="s">
        <v>5236</v>
      </c>
      <c r="G56" s="729" t="s">
        <v>5271</v>
      </c>
      <c r="H56" s="729" t="s">
        <v>5272</v>
      </c>
      <c r="I56" s="732">
        <v>9.6800003051757812</v>
      </c>
      <c r="J56" s="732">
        <v>1600</v>
      </c>
      <c r="K56" s="733">
        <v>15488</v>
      </c>
    </row>
    <row r="57" spans="1:11" ht="14.4" customHeight="1" x14ac:dyDescent="0.3">
      <c r="A57" s="727" t="s">
        <v>566</v>
      </c>
      <c r="B57" s="728" t="s">
        <v>567</v>
      </c>
      <c r="C57" s="729" t="s">
        <v>582</v>
      </c>
      <c r="D57" s="730" t="s">
        <v>583</v>
      </c>
      <c r="E57" s="729" t="s">
        <v>5235</v>
      </c>
      <c r="F57" s="730" t="s">
        <v>5236</v>
      </c>
      <c r="G57" s="729" t="s">
        <v>5273</v>
      </c>
      <c r="H57" s="729" t="s">
        <v>5274</v>
      </c>
      <c r="I57" s="732">
        <v>4.625</v>
      </c>
      <c r="J57" s="732">
        <v>60</v>
      </c>
      <c r="K57" s="733">
        <v>277.5</v>
      </c>
    </row>
    <row r="58" spans="1:11" ht="14.4" customHeight="1" x14ac:dyDescent="0.3">
      <c r="A58" s="727" t="s">
        <v>566</v>
      </c>
      <c r="B58" s="728" t="s">
        <v>567</v>
      </c>
      <c r="C58" s="729" t="s">
        <v>582</v>
      </c>
      <c r="D58" s="730" t="s">
        <v>583</v>
      </c>
      <c r="E58" s="729" t="s">
        <v>5235</v>
      </c>
      <c r="F58" s="730" t="s">
        <v>5236</v>
      </c>
      <c r="G58" s="729" t="s">
        <v>5275</v>
      </c>
      <c r="H58" s="729" t="s">
        <v>5276</v>
      </c>
      <c r="I58" s="732">
        <v>3.1400001049041748</v>
      </c>
      <c r="J58" s="732">
        <v>50</v>
      </c>
      <c r="K58" s="733">
        <v>157</v>
      </c>
    </row>
    <row r="59" spans="1:11" ht="14.4" customHeight="1" x14ac:dyDescent="0.3">
      <c r="A59" s="727" t="s">
        <v>566</v>
      </c>
      <c r="B59" s="728" t="s">
        <v>567</v>
      </c>
      <c r="C59" s="729" t="s">
        <v>582</v>
      </c>
      <c r="D59" s="730" t="s">
        <v>583</v>
      </c>
      <c r="E59" s="729" t="s">
        <v>5235</v>
      </c>
      <c r="F59" s="730" t="s">
        <v>5236</v>
      </c>
      <c r="G59" s="729" t="s">
        <v>5277</v>
      </c>
      <c r="H59" s="729" t="s">
        <v>5278</v>
      </c>
      <c r="I59" s="732">
        <v>2.8333332538604736</v>
      </c>
      <c r="J59" s="732">
        <v>130</v>
      </c>
      <c r="K59" s="733">
        <v>368.40000152587891</v>
      </c>
    </row>
    <row r="60" spans="1:11" ht="14.4" customHeight="1" x14ac:dyDescent="0.3">
      <c r="A60" s="727" t="s">
        <v>566</v>
      </c>
      <c r="B60" s="728" t="s">
        <v>567</v>
      </c>
      <c r="C60" s="729" t="s">
        <v>582</v>
      </c>
      <c r="D60" s="730" t="s">
        <v>583</v>
      </c>
      <c r="E60" s="729" t="s">
        <v>5235</v>
      </c>
      <c r="F60" s="730" t="s">
        <v>5236</v>
      </c>
      <c r="G60" s="729" t="s">
        <v>5279</v>
      </c>
      <c r="H60" s="729" t="s">
        <v>5280</v>
      </c>
      <c r="I60" s="732">
        <v>1.9950000047683716</v>
      </c>
      <c r="J60" s="732">
        <v>160</v>
      </c>
      <c r="K60" s="733">
        <v>319.20000076293945</v>
      </c>
    </row>
    <row r="61" spans="1:11" ht="14.4" customHeight="1" x14ac:dyDescent="0.3">
      <c r="A61" s="727" t="s">
        <v>566</v>
      </c>
      <c r="B61" s="728" t="s">
        <v>567</v>
      </c>
      <c r="C61" s="729" t="s">
        <v>582</v>
      </c>
      <c r="D61" s="730" t="s">
        <v>583</v>
      </c>
      <c r="E61" s="729" t="s">
        <v>5235</v>
      </c>
      <c r="F61" s="730" t="s">
        <v>5236</v>
      </c>
      <c r="G61" s="729" t="s">
        <v>5281</v>
      </c>
      <c r="H61" s="729" t="s">
        <v>5282</v>
      </c>
      <c r="I61" s="732">
        <v>2.4600000381469727</v>
      </c>
      <c r="J61" s="732">
        <v>1500</v>
      </c>
      <c r="K61" s="733">
        <v>3690</v>
      </c>
    </row>
    <row r="62" spans="1:11" ht="14.4" customHeight="1" x14ac:dyDescent="0.3">
      <c r="A62" s="727" t="s">
        <v>566</v>
      </c>
      <c r="B62" s="728" t="s">
        <v>567</v>
      </c>
      <c r="C62" s="729" t="s">
        <v>582</v>
      </c>
      <c r="D62" s="730" t="s">
        <v>583</v>
      </c>
      <c r="E62" s="729" t="s">
        <v>5235</v>
      </c>
      <c r="F62" s="730" t="s">
        <v>5236</v>
      </c>
      <c r="G62" s="729" t="s">
        <v>5283</v>
      </c>
      <c r="H62" s="729" t="s">
        <v>5284</v>
      </c>
      <c r="I62" s="732">
        <v>1.8366667032241821</v>
      </c>
      <c r="J62" s="732">
        <v>60</v>
      </c>
      <c r="K62" s="733">
        <v>110.2599983215332</v>
      </c>
    </row>
    <row r="63" spans="1:11" ht="14.4" customHeight="1" x14ac:dyDescent="0.3">
      <c r="A63" s="727" t="s">
        <v>566</v>
      </c>
      <c r="B63" s="728" t="s">
        <v>567</v>
      </c>
      <c r="C63" s="729" t="s">
        <v>582</v>
      </c>
      <c r="D63" s="730" t="s">
        <v>583</v>
      </c>
      <c r="E63" s="729" t="s">
        <v>5235</v>
      </c>
      <c r="F63" s="730" t="s">
        <v>5236</v>
      </c>
      <c r="G63" s="729" t="s">
        <v>5285</v>
      </c>
      <c r="H63" s="729" t="s">
        <v>5286</v>
      </c>
      <c r="I63" s="732">
        <v>11.735999679565429</v>
      </c>
      <c r="J63" s="732">
        <v>240</v>
      </c>
      <c r="K63" s="733">
        <v>2816.7000122070312</v>
      </c>
    </row>
    <row r="64" spans="1:11" ht="14.4" customHeight="1" x14ac:dyDescent="0.3">
      <c r="A64" s="727" t="s">
        <v>566</v>
      </c>
      <c r="B64" s="728" t="s">
        <v>567</v>
      </c>
      <c r="C64" s="729" t="s">
        <v>582</v>
      </c>
      <c r="D64" s="730" t="s">
        <v>583</v>
      </c>
      <c r="E64" s="729" t="s">
        <v>5235</v>
      </c>
      <c r="F64" s="730" t="s">
        <v>5236</v>
      </c>
      <c r="G64" s="729" t="s">
        <v>5287</v>
      </c>
      <c r="H64" s="729" t="s">
        <v>5288</v>
      </c>
      <c r="I64" s="732">
        <v>13.310000419616699</v>
      </c>
      <c r="J64" s="732">
        <v>180</v>
      </c>
      <c r="K64" s="733">
        <v>2395.7999877929687</v>
      </c>
    </row>
    <row r="65" spans="1:11" ht="14.4" customHeight="1" x14ac:dyDescent="0.3">
      <c r="A65" s="727" t="s">
        <v>566</v>
      </c>
      <c r="B65" s="728" t="s">
        <v>567</v>
      </c>
      <c r="C65" s="729" t="s">
        <v>582</v>
      </c>
      <c r="D65" s="730" t="s">
        <v>583</v>
      </c>
      <c r="E65" s="729" t="s">
        <v>5235</v>
      </c>
      <c r="F65" s="730" t="s">
        <v>5236</v>
      </c>
      <c r="G65" s="729" t="s">
        <v>5289</v>
      </c>
      <c r="H65" s="729" t="s">
        <v>5290</v>
      </c>
      <c r="I65" s="732">
        <v>25.530000686645508</v>
      </c>
      <c r="J65" s="732">
        <v>10</v>
      </c>
      <c r="K65" s="733">
        <v>255.30000305175781</v>
      </c>
    </row>
    <row r="66" spans="1:11" ht="14.4" customHeight="1" x14ac:dyDescent="0.3">
      <c r="A66" s="727" t="s">
        <v>566</v>
      </c>
      <c r="B66" s="728" t="s">
        <v>567</v>
      </c>
      <c r="C66" s="729" t="s">
        <v>582</v>
      </c>
      <c r="D66" s="730" t="s">
        <v>583</v>
      </c>
      <c r="E66" s="729" t="s">
        <v>5235</v>
      </c>
      <c r="F66" s="730" t="s">
        <v>5236</v>
      </c>
      <c r="G66" s="729" t="s">
        <v>5291</v>
      </c>
      <c r="H66" s="729" t="s">
        <v>5292</v>
      </c>
      <c r="I66" s="732">
        <v>2.2799999713897705</v>
      </c>
      <c r="J66" s="732">
        <v>350</v>
      </c>
      <c r="K66" s="733">
        <v>797</v>
      </c>
    </row>
    <row r="67" spans="1:11" ht="14.4" customHeight="1" x14ac:dyDescent="0.3">
      <c r="A67" s="727" t="s">
        <v>566</v>
      </c>
      <c r="B67" s="728" t="s">
        <v>567</v>
      </c>
      <c r="C67" s="729" t="s">
        <v>582</v>
      </c>
      <c r="D67" s="730" t="s">
        <v>583</v>
      </c>
      <c r="E67" s="729" t="s">
        <v>5235</v>
      </c>
      <c r="F67" s="730" t="s">
        <v>5236</v>
      </c>
      <c r="G67" s="729" t="s">
        <v>5293</v>
      </c>
      <c r="H67" s="729" t="s">
        <v>5294</v>
      </c>
      <c r="I67" s="732">
        <v>62.830001831054687</v>
      </c>
      <c r="J67" s="732">
        <v>30</v>
      </c>
      <c r="K67" s="733">
        <v>1884.8199462890625</v>
      </c>
    </row>
    <row r="68" spans="1:11" ht="14.4" customHeight="1" x14ac:dyDescent="0.3">
      <c r="A68" s="727" t="s">
        <v>566</v>
      </c>
      <c r="B68" s="728" t="s">
        <v>567</v>
      </c>
      <c r="C68" s="729" t="s">
        <v>582</v>
      </c>
      <c r="D68" s="730" t="s">
        <v>583</v>
      </c>
      <c r="E68" s="729" t="s">
        <v>5235</v>
      </c>
      <c r="F68" s="730" t="s">
        <v>5236</v>
      </c>
      <c r="G68" s="729" t="s">
        <v>5295</v>
      </c>
      <c r="H68" s="729" t="s">
        <v>5296</v>
      </c>
      <c r="I68" s="732">
        <v>4.8000001907348633</v>
      </c>
      <c r="J68" s="732">
        <v>100</v>
      </c>
      <c r="K68" s="733">
        <v>479.82998657226562</v>
      </c>
    </row>
    <row r="69" spans="1:11" ht="14.4" customHeight="1" x14ac:dyDescent="0.3">
      <c r="A69" s="727" t="s">
        <v>566</v>
      </c>
      <c r="B69" s="728" t="s">
        <v>567</v>
      </c>
      <c r="C69" s="729" t="s">
        <v>582</v>
      </c>
      <c r="D69" s="730" t="s">
        <v>583</v>
      </c>
      <c r="E69" s="729" t="s">
        <v>5235</v>
      </c>
      <c r="F69" s="730" t="s">
        <v>5236</v>
      </c>
      <c r="G69" s="729" t="s">
        <v>5297</v>
      </c>
      <c r="H69" s="729" t="s">
        <v>5298</v>
      </c>
      <c r="I69" s="732">
        <v>2.8499999046325684</v>
      </c>
      <c r="J69" s="732">
        <v>25</v>
      </c>
      <c r="K69" s="733">
        <v>71.25</v>
      </c>
    </row>
    <row r="70" spans="1:11" ht="14.4" customHeight="1" x14ac:dyDescent="0.3">
      <c r="A70" s="727" t="s">
        <v>566</v>
      </c>
      <c r="B70" s="728" t="s">
        <v>567</v>
      </c>
      <c r="C70" s="729" t="s">
        <v>582</v>
      </c>
      <c r="D70" s="730" t="s">
        <v>583</v>
      </c>
      <c r="E70" s="729" t="s">
        <v>5235</v>
      </c>
      <c r="F70" s="730" t="s">
        <v>5236</v>
      </c>
      <c r="G70" s="729" t="s">
        <v>5299</v>
      </c>
      <c r="H70" s="729" t="s">
        <v>5300</v>
      </c>
      <c r="I70" s="732">
        <v>24.299999237060547</v>
      </c>
      <c r="J70" s="732">
        <v>9</v>
      </c>
      <c r="K70" s="733">
        <v>218.69999694824219</v>
      </c>
    </row>
    <row r="71" spans="1:11" ht="14.4" customHeight="1" x14ac:dyDescent="0.3">
      <c r="A71" s="727" t="s">
        <v>566</v>
      </c>
      <c r="B71" s="728" t="s">
        <v>567</v>
      </c>
      <c r="C71" s="729" t="s">
        <v>582</v>
      </c>
      <c r="D71" s="730" t="s">
        <v>583</v>
      </c>
      <c r="E71" s="729" t="s">
        <v>5235</v>
      </c>
      <c r="F71" s="730" t="s">
        <v>5236</v>
      </c>
      <c r="G71" s="729" t="s">
        <v>5301</v>
      </c>
      <c r="H71" s="729" t="s">
        <v>5302</v>
      </c>
      <c r="I71" s="732">
        <v>9.1999998092651367</v>
      </c>
      <c r="J71" s="732">
        <v>2200</v>
      </c>
      <c r="K71" s="733">
        <v>20240</v>
      </c>
    </row>
    <row r="72" spans="1:11" ht="14.4" customHeight="1" x14ac:dyDescent="0.3">
      <c r="A72" s="727" t="s">
        <v>566</v>
      </c>
      <c r="B72" s="728" t="s">
        <v>567</v>
      </c>
      <c r="C72" s="729" t="s">
        <v>582</v>
      </c>
      <c r="D72" s="730" t="s">
        <v>583</v>
      </c>
      <c r="E72" s="729" t="s">
        <v>5235</v>
      </c>
      <c r="F72" s="730" t="s">
        <v>5236</v>
      </c>
      <c r="G72" s="729" t="s">
        <v>5303</v>
      </c>
      <c r="H72" s="729" t="s">
        <v>5304</v>
      </c>
      <c r="I72" s="732">
        <v>6.1700000762939453</v>
      </c>
      <c r="J72" s="732">
        <v>250</v>
      </c>
      <c r="K72" s="733">
        <v>1542.5</v>
      </c>
    </row>
    <row r="73" spans="1:11" ht="14.4" customHeight="1" x14ac:dyDescent="0.3">
      <c r="A73" s="727" t="s">
        <v>566</v>
      </c>
      <c r="B73" s="728" t="s">
        <v>567</v>
      </c>
      <c r="C73" s="729" t="s">
        <v>582</v>
      </c>
      <c r="D73" s="730" t="s">
        <v>583</v>
      </c>
      <c r="E73" s="729" t="s">
        <v>5235</v>
      </c>
      <c r="F73" s="730" t="s">
        <v>5236</v>
      </c>
      <c r="G73" s="729" t="s">
        <v>5305</v>
      </c>
      <c r="H73" s="729" t="s">
        <v>5306</v>
      </c>
      <c r="I73" s="732">
        <v>206.04999923706055</v>
      </c>
      <c r="J73" s="732">
        <v>24</v>
      </c>
      <c r="K73" s="733">
        <v>4945.1099243164062</v>
      </c>
    </row>
    <row r="74" spans="1:11" ht="14.4" customHeight="1" x14ac:dyDescent="0.3">
      <c r="A74" s="727" t="s">
        <v>566</v>
      </c>
      <c r="B74" s="728" t="s">
        <v>567</v>
      </c>
      <c r="C74" s="729" t="s">
        <v>582</v>
      </c>
      <c r="D74" s="730" t="s">
        <v>583</v>
      </c>
      <c r="E74" s="729" t="s">
        <v>5235</v>
      </c>
      <c r="F74" s="730" t="s">
        <v>5236</v>
      </c>
      <c r="G74" s="729" t="s">
        <v>5307</v>
      </c>
      <c r="H74" s="729" t="s">
        <v>5308</v>
      </c>
      <c r="I74" s="732">
        <v>1.0900000333786011</v>
      </c>
      <c r="J74" s="732">
        <v>14000</v>
      </c>
      <c r="K74" s="733">
        <v>15260</v>
      </c>
    </row>
    <row r="75" spans="1:11" ht="14.4" customHeight="1" x14ac:dyDescent="0.3">
      <c r="A75" s="727" t="s">
        <v>566</v>
      </c>
      <c r="B75" s="728" t="s">
        <v>567</v>
      </c>
      <c r="C75" s="729" t="s">
        <v>582</v>
      </c>
      <c r="D75" s="730" t="s">
        <v>583</v>
      </c>
      <c r="E75" s="729" t="s">
        <v>5235</v>
      </c>
      <c r="F75" s="730" t="s">
        <v>5236</v>
      </c>
      <c r="G75" s="729" t="s">
        <v>5309</v>
      </c>
      <c r="H75" s="729" t="s">
        <v>5310</v>
      </c>
      <c r="I75" s="732">
        <v>0.47749999165534973</v>
      </c>
      <c r="J75" s="732">
        <v>2000</v>
      </c>
      <c r="K75" s="733">
        <v>956</v>
      </c>
    </row>
    <row r="76" spans="1:11" ht="14.4" customHeight="1" x14ac:dyDescent="0.3">
      <c r="A76" s="727" t="s">
        <v>566</v>
      </c>
      <c r="B76" s="728" t="s">
        <v>567</v>
      </c>
      <c r="C76" s="729" t="s">
        <v>582</v>
      </c>
      <c r="D76" s="730" t="s">
        <v>583</v>
      </c>
      <c r="E76" s="729" t="s">
        <v>5235</v>
      </c>
      <c r="F76" s="730" t="s">
        <v>5236</v>
      </c>
      <c r="G76" s="729" t="s">
        <v>5311</v>
      </c>
      <c r="H76" s="729" t="s">
        <v>5312</v>
      </c>
      <c r="I76" s="732">
        <v>1.6779999494552613</v>
      </c>
      <c r="J76" s="732">
        <v>7200</v>
      </c>
      <c r="K76" s="733">
        <v>12080</v>
      </c>
    </row>
    <row r="77" spans="1:11" ht="14.4" customHeight="1" x14ac:dyDescent="0.3">
      <c r="A77" s="727" t="s">
        <v>566</v>
      </c>
      <c r="B77" s="728" t="s">
        <v>567</v>
      </c>
      <c r="C77" s="729" t="s">
        <v>582</v>
      </c>
      <c r="D77" s="730" t="s">
        <v>583</v>
      </c>
      <c r="E77" s="729" t="s">
        <v>5235</v>
      </c>
      <c r="F77" s="730" t="s">
        <v>5236</v>
      </c>
      <c r="G77" s="729" t="s">
        <v>5313</v>
      </c>
      <c r="H77" s="729" t="s">
        <v>5314</v>
      </c>
      <c r="I77" s="732">
        <v>37.145000457763672</v>
      </c>
      <c r="J77" s="732">
        <v>250</v>
      </c>
      <c r="K77" s="733">
        <v>9286.5</v>
      </c>
    </row>
    <row r="78" spans="1:11" ht="14.4" customHeight="1" x14ac:dyDescent="0.3">
      <c r="A78" s="727" t="s">
        <v>566</v>
      </c>
      <c r="B78" s="728" t="s">
        <v>567</v>
      </c>
      <c r="C78" s="729" t="s">
        <v>582</v>
      </c>
      <c r="D78" s="730" t="s">
        <v>583</v>
      </c>
      <c r="E78" s="729" t="s">
        <v>5235</v>
      </c>
      <c r="F78" s="730" t="s">
        <v>5236</v>
      </c>
      <c r="G78" s="729" t="s">
        <v>5315</v>
      </c>
      <c r="H78" s="729" t="s">
        <v>5316</v>
      </c>
      <c r="I78" s="732">
        <v>15.729999542236328</v>
      </c>
      <c r="J78" s="732">
        <v>60</v>
      </c>
      <c r="K78" s="733">
        <v>943.79998779296875</v>
      </c>
    </row>
    <row r="79" spans="1:11" ht="14.4" customHeight="1" x14ac:dyDescent="0.3">
      <c r="A79" s="727" t="s">
        <v>566</v>
      </c>
      <c r="B79" s="728" t="s">
        <v>567</v>
      </c>
      <c r="C79" s="729" t="s">
        <v>582</v>
      </c>
      <c r="D79" s="730" t="s">
        <v>583</v>
      </c>
      <c r="E79" s="729" t="s">
        <v>5235</v>
      </c>
      <c r="F79" s="730" t="s">
        <v>5236</v>
      </c>
      <c r="G79" s="729" t="s">
        <v>5317</v>
      </c>
      <c r="H79" s="729" t="s">
        <v>5318</v>
      </c>
      <c r="I79" s="732">
        <v>8.8500003814697266</v>
      </c>
      <c r="J79" s="732">
        <v>20</v>
      </c>
      <c r="K79" s="733">
        <v>177</v>
      </c>
    </row>
    <row r="80" spans="1:11" ht="14.4" customHeight="1" x14ac:dyDescent="0.3">
      <c r="A80" s="727" t="s">
        <v>566</v>
      </c>
      <c r="B80" s="728" t="s">
        <v>567</v>
      </c>
      <c r="C80" s="729" t="s">
        <v>582</v>
      </c>
      <c r="D80" s="730" t="s">
        <v>583</v>
      </c>
      <c r="E80" s="729" t="s">
        <v>5235</v>
      </c>
      <c r="F80" s="730" t="s">
        <v>5236</v>
      </c>
      <c r="G80" s="729" t="s">
        <v>5319</v>
      </c>
      <c r="H80" s="729" t="s">
        <v>5320</v>
      </c>
      <c r="I80" s="732">
        <v>8.4700002670288086</v>
      </c>
      <c r="J80" s="732">
        <v>4440</v>
      </c>
      <c r="K80" s="733">
        <v>37606.80078125</v>
      </c>
    </row>
    <row r="81" spans="1:11" ht="14.4" customHeight="1" x14ac:dyDescent="0.3">
      <c r="A81" s="727" t="s">
        <v>566</v>
      </c>
      <c r="B81" s="728" t="s">
        <v>567</v>
      </c>
      <c r="C81" s="729" t="s">
        <v>582</v>
      </c>
      <c r="D81" s="730" t="s">
        <v>583</v>
      </c>
      <c r="E81" s="729" t="s">
        <v>5235</v>
      </c>
      <c r="F81" s="730" t="s">
        <v>5236</v>
      </c>
      <c r="G81" s="729" t="s">
        <v>5321</v>
      </c>
      <c r="H81" s="729" t="s">
        <v>5322</v>
      </c>
      <c r="I81" s="732">
        <v>10.529999732971191</v>
      </c>
      <c r="J81" s="732">
        <v>5500</v>
      </c>
      <c r="K81" s="733">
        <v>57910.5</v>
      </c>
    </row>
    <row r="82" spans="1:11" ht="14.4" customHeight="1" x14ac:dyDescent="0.3">
      <c r="A82" s="727" t="s">
        <v>566</v>
      </c>
      <c r="B82" s="728" t="s">
        <v>567</v>
      </c>
      <c r="C82" s="729" t="s">
        <v>582</v>
      </c>
      <c r="D82" s="730" t="s">
        <v>583</v>
      </c>
      <c r="E82" s="729" t="s">
        <v>5235</v>
      </c>
      <c r="F82" s="730" t="s">
        <v>5236</v>
      </c>
      <c r="G82" s="729" t="s">
        <v>5323</v>
      </c>
      <c r="H82" s="729" t="s">
        <v>5324</v>
      </c>
      <c r="I82" s="732">
        <v>2.1740000724792479</v>
      </c>
      <c r="J82" s="732">
        <v>700</v>
      </c>
      <c r="K82" s="733">
        <v>1523</v>
      </c>
    </row>
    <row r="83" spans="1:11" ht="14.4" customHeight="1" x14ac:dyDescent="0.3">
      <c r="A83" s="727" t="s">
        <v>566</v>
      </c>
      <c r="B83" s="728" t="s">
        <v>567</v>
      </c>
      <c r="C83" s="729" t="s">
        <v>582</v>
      </c>
      <c r="D83" s="730" t="s">
        <v>583</v>
      </c>
      <c r="E83" s="729" t="s">
        <v>5235</v>
      </c>
      <c r="F83" s="730" t="s">
        <v>5236</v>
      </c>
      <c r="G83" s="729" t="s">
        <v>5325</v>
      </c>
      <c r="H83" s="729" t="s">
        <v>5326</v>
      </c>
      <c r="I83" s="732">
        <v>6.2300000190734863</v>
      </c>
      <c r="J83" s="732">
        <v>5</v>
      </c>
      <c r="K83" s="733">
        <v>31.149999618530273</v>
      </c>
    </row>
    <row r="84" spans="1:11" ht="14.4" customHeight="1" x14ac:dyDescent="0.3">
      <c r="A84" s="727" t="s">
        <v>566</v>
      </c>
      <c r="B84" s="728" t="s">
        <v>567</v>
      </c>
      <c r="C84" s="729" t="s">
        <v>582</v>
      </c>
      <c r="D84" s="730" t="s">
        <v>583</v>
      </c>
      <c r="E84" s="729" t="s">
        <v>5235</v>
      </c>
      <c r="F84" s="730" t="s">
        <v>5236</v>
      </c>
      <c r="G84" s="729" t="s">
        <v>5327</v>
      </c>
      <c r="H84" s="729" t="s">
        <v>5328</v>
      </c>
      <c r="I84" s="732">
        <v>8.7600002288818359</v>
      </c>
      <c r="J84" s="732">
        <v>1800</v>
      </c>
      <c r="K84" s="733">
        <v>15768.47998046875</v>
      </c>
    </row>
    <row r="85" spans="1:11" ht="14.4" customHeight="1" x14ac:dyDescent="0.3">
      <c r="A85" s="727" t="s">
        <v>566</v>
      </c>
      <c r="B85" s="728" t="s">
        <v>567</v>
      </c>
      <c r="C85" s="729" t="s">
        <v>582</v>
      </c>
      <c r="D85" s="730" t="s">
        <v>583</v>
      </c>
      <c r="E85" s="729" t="s">
        <v>5235</v>
      </c>
      <c r="F85" s="730" t="s">
        <v>5236</v>
      </c>
      <c r="G85" s="729" t="s">
        <v>5329</v>
      </c>
      <c r="H85" s="729" t="s">
        <v>5330</v>
      </c>
      <c r="I85" s="732">
        <v>1.2699999809265137</v>
      </c>
      <c r="J85" s="732">
        <v>225</v>
      </c>
      <c r="K85" s="733">
        <v>285.75</v>
      </c>
    </row>
    <row r="86" spans="1:11" ht="14.4" customHeight="1" x14ac:dyDescent="0.3">
      <c r="A86" s="727" t="s">
        <v>566</v>
      </c>
      <c r="B86" s="728" t="s">
        <v>567</v>
      </c>
      <c r="C86" s="729" t="s">
        <v>582</v>
      </c>
      <c r="D86" s="730" t="s">
        <v>583</v>
      </c>
      <c r="E86" s="729" t="s">
        <v>5235</v>
      </c>
      <c r="F86" s="730" t="s">
        <v>5236</v>
      </c>
      <c r="G86" s="729" t="s">
        <v>5331</v>
      </c>
      <c r="H86" s="729" t="s">
        <v>5332</v>
      </c>
      <c r="I86" s="732">
        <v>3.130000114440918</v>
      </c>
      <c r="J86" s="732">
        <v>150</v>
      </c>
      <c r="K86" s="733">
        <v>469.5</v>
      </c>
    </row>
    <row r="87" spans="1:11" ht="14.4" customHeight="1" x14ac:dyDescent="0.3">
      <c r="A87" s="727" t="s">
        <v>566</v>
      </c>
      <c r="B87" s="728" t="s">
        <v>567</v>
      </c>
      <c r="C87" s="729" t="s">
        <v>582</v>
      </c>
      <c r="D87" s="730" t="s">
        <v>583</v>
      </c>
      <c r="E87" s="729" t="s">
        <v>5235</v>
      </c>
      <c r="F87" s="730" t="s">
        <v>5236</v>
      </c>
      <c r="G87" s="729" t="s">
        <v>5333</v>
      </c>
      <c r="H87" s="729" t="s">
        <v>5334</v>
      </c>
      <c r="I87" s="732">
        <v>12.100000381469727</v>
      </c>
      <c r="J87" s="732">
        <v>5</v>
      </c>
      <c r="K87" s="733">
        <v>60.5</v>
      </c>
    </row>
    <row r="88" spans="1:11" ht="14.4" customHeight="1" x14ac:dyDescent="0.3">
      <c r="A88" s="727" t="s">
        <v>566</v>
      </c>
      <c r="B88" s="728" t="s">
        <v>567</v>
      </c>
      <c r="C88" s="729" t="s">
        <v>582</v>
      </c>
      <c r="D88" s="730" t="s">
        <v>583</v>
      </c>
      <c r="E88" s="729" t="s">
        <v>5235</v>
      </c>
      <c r="F88" s="730" t="s">
        <v>5236</v>
      </c>
      <c r="G88" s="729" t="s">
        <v>5335</v>
      </c>
      <c r="H88" s="729" t="s">
        <v>5336</v>
      </c>
      <c r="I88" s="732">
        <v>0.4699999988079071</v>
      </c>
      <c r="J88" s="732">
        <v>1900</v>
      </c>
      <c r="K88" s="733">
        <v>893</v>
      </c>
    </row>
    <row r="89" spans="1:11" ht="14.4" customHeight="1" x14ac:dyDescent="0.3">
      <c r="A89" s="727" t="s">
        <v>566</v>
      </c>
      <c r="B89" s="728" t="s">
        <v>567</v>
      </c>
      <c r="C89" s="729" t="s">
        <v>582</v>
      </c>
      <c r="D89" s="730" t="s">
        <v>583</v>
      </c>
      <c r="E89" s="729" t="s">
        <v>5235</v>
      </c>
      <c r="F89" s="730" t="s">
        <v>5236</v>
      </c>
      <c r="G89" s="729" t="s">
        <v>5337</v>
      </c>
      <c r="H89" s="729" t="s">
        <v>5338</v>
      </c>
      <c r="I89" s="732">
        <v>0.56000000238418579</v>
      </c>
      <c r="J89" s="732">
        <v>150</v>
      </c>
      <c r="K89" s="733">
        <v>84</v>
      </c>
    </row>
    <row r="90" spans="1:11" ht="14.4" customHeight="1" x14ac:dyDescent="0.3">
      <c r="A90" s="727" t="s">
        <v>566</v>
      </c>
      <c r="B90" s="728" t="s">
        <v>567</v>
      </c>
      <c r="C90" s="729" t="s">
        <v>582</v>
      </c>
      <c r="D90" s="730" t="s">
        <v>583</v>
      </c>
      <c r="E90" s="729" t="s">
        <v>5235</v>
      </c>
      <c r="F90" s="730" t="s">
        <v>5236</v>
      </c>
      <c r="G90" s="729" t="s">
        <v>5339</v>
      </c>
      <c r="H90" s="729" t="s">
        <v>5340</v>
      </c>
      <c r="I90" s="732">
        <v>21.239999771118164</v>
      </c>
      <c r="J90" s="732">
        <v>100</v>
      </c>
      <c r="K90" s="733">
        <v>2124</v>
      </c>
    </row>
    <row r="91" spans="1:11" ht="14.4" customHeight="1" x14ac:dyDescent="0.3">
      <c r="A91" s="727" t="s">
        <v>566</v>
      </c>
      <c r="B91" s="728" t="s">
        <v>567</v>
      </c>
      <c r="C91" s="729" t="s">
        <v>582</v>
      </c>
      <c r="D91" s="730" t="s">
        <v>583</v>
      </c>
      <c r="E91" s="729" t="s">
        <v>5235</v>
      </c>
      <c r="F91" s="730" t="s">
        <v>5236</v>
      </c>
      <c r="G91" s="729" t="s">
        <v>5341</v>
      </c>
      <c r="H91" s="729" t="s">
        <v>5342</v>
      </c>
      <c r="I91" s="732">
        <v>2.369999885559082</v>
      </c>
      <c r="J91" s="732">
        <v>50</v>
      </c>
      <c r="K91" s="733">
        <v>118.5</v>
      </c>
    </row>
    <row r="92" spans="1:11" ht="14.4" customHeight="1" x14ac:dyDescent="0.3">
      <c r="A92" s="727" t="s">
        <v>566</v>
      </c>
      <c r="B92" s="728" t="s">
        <v>567</v>
      </c>
      <c r="C92" s="729" t="s">
        <v>582</v>
      </c>
      <c r="D92" s="730" t="s">
        <v>583</v>
      </c>
      <c r="E92" s="729" t="s">
        <v>5235</v>
      </c>
      <c r="F92" s="730" t="s">
        <v>5236</v>
      </c>
      <c r="G92" s="729" t="s">
        <v>5343</v>
      </c>
      <c r="H92" s="729" t="s">
        <v>5344</v>
      </c>
      <c r="I92" s="732">
        <v>2.059999942779541</v>
      </c>
      <c r="J92" s="732">
        <v>30</v>
      </c>
      <c r="K92" s="733">
        <v>61.799999237060547</v>
      </c>
    </row>
    <row r="93" spans="1:11" ht="14.4" customHeight="1" x14ac:dyDescent="0.3">
      <c r="A93" s="727" t="s">
        <v>566</v>
      </c>
      <c r="B93" s="728" t="s">
        <v>567</v>
      </c>
      <c r="C93" s="729" t="s">
        <v>582</v>
      </c>
      <c r="D93" s="730" t="s">
        <v>583</v>
      </c>
      <c r="E93" s="729" t="s">
        <v>5235</v>
      </c>
      <c r="F93" s="730" t="s">
        <v>5236</v>
      </c>
      <c r="G93" s="729" t="s">
        <v>5345</v>
      </c>
      <c r="H93" s="729" t="s">
        <v>5346</v>
      </c>
      <c r="I93" s="732">
        <v>1.9840000152587891</v>
      </c>
      <c r="J93" s="732">
        <v>2600</v>
      </c>
      <c r="K93" s="733">
        <v>5157</v>
      </c>
    </row>
    <row r="94" spans="1:11" ht="14.4" customHeight="1" x14ac:dyDescent="0.3">
      <c r="A94" s="727" t="s">
        <v>566</v>
      </c>
      <c r="B94" s="728" t="s">
        <v>567</v>
      </c>
      <c r="C94" s="729" t="s">
        <v>582</v>
      </c>
      <c r="D94" s="730" t="s">
        <v>583</v>
      </c>
      <c r="E94" s="729" t="s">
        <v>5235</v>
      </c>
      <c r="F94" s="730" t="s">
        <v>5236</v>
      </c>
      <c r="G94" s="729" t="s">
        <v>5347</v>
      </c>
      <c r="H94" s="729" t="s">
        <v>5348</v>
      </c>
      <c r="I94" s="732">
        <v>2.0549999475479126</v>
      </c>
      <c r="J94" s="732">
        <v>500</v>
      </c>
      <c r="K94" s="733">
        <v>1026</v>
      </c>
    </row>
    <row r="95" spans="1:11" ht="14.4" customHeight="1" x14ac:dyDescent="0.3">
      <c r="A95" s="727" t="s">
        <v>566</v>
      </c>
      <c r="B95" s="728" t="s">
        <v>567</v>
      </c>
      <c r="C95" s="729" t="s">
        <v>582</v>
      </c>
      <c r="D95" s="730" t="s">
        <v>583</v>
      </c>
      <c r="E95" s="729" t="s">
        <v>5235</v>
      </c>
      <c r="F95" s="730" t="s">
        <v>5236</v>
      </c>
      <c r="G95" s="729" t="s">
        <v>5349</v>
      </c>
      <c r="H95" s="729" t="s">
        <v>5350</v>
      </c>
      <c r="I95" s="732">
        <v>2.0199999809265137</v>
      </c>
      <c r="J95" s="732">
        <v>50</v>
      </c>
      <c r="K95" s="733">
        <v>101</v>
      </c>
    </row>
    <row r="96" spans="1:11" ht="14.4" customHeight="1" x14ac:dyDescent="0.3">
      <c r="A96" s="727" t="s">
        <v>566</v>
      </c>
      <c r="B96" s="728" t="s">
        <v>567</v>
      </c>
      <c r="C96" s="729" t="s">
        <v>582</v>
      </c>
      <c r="D96" s="730" t="s">
        <v>583</v>
      </c>
      <c r="E96" s="729" t="s">
        <v>5235</v>
      </c>
      <c r="F96" s="730" t="s">
        <v>5236</v>
      </c>
      <c r="G96" s="729" t="s">
        <v>5351</v>
      </c>
      <c r="H96" s="729" t="s">
        <v>5352</v>
      </c>
      <c r="I96" s="732">
        <v>1.8999999761581421</v>
      </c>
      <c r="J96" s="732">
        <v>50</v>
      </c>
      <c r="K96" s="733">
        <v>95</v>
      </c>
    </row>
    <row r="97" spans="1:11" ht="14.4" customHeight="1" x14ac:dyDescent="0.3">
      <c r="A97" s="727" t="s">
        <v>566</v>
      </c>
      <c r="B97" s="728" t="s">
        <v>567</v>
      </c>
      <c r="C97" s="729" t="s">
        <v>582</v>
      </c>
      <c r="D97" s="730" t="s">
        <v>583</v>
      </c>
      <c r="E97" s="729" t="s">
        <v>5235</v>
      </c>
      <c r="F97" s="730" t="s">
        <v>5236</v>
      </c>
      <c r="G97" s="729" t="s">
        <v>5353</v>
      </c>
      <c r="H97" s="729" t="s">
        <v>5354</v>
      </c>
      <c r="I97" s="732">
        <v>3.0724999308586121</v>
      </c>
      <c r="J97" s="732">
        <v>1050</v>
      </c>
      <c r="K97" s="733">
        <v>3227.5</v>
      </c>
    </row>
    <row r="98" spans="1:11" ht="14.4" customHeight="1" x14ac:dyDescent="0.3">
      <c r="A98" s="727" t="s">
        <v>566</v>
      </c>
      <c r="B98" s="728" t="s">
        <v>567</v>
      </c>
      <c r="C98" s="729" t="s">
        <v>582</v>
      </c>
      <c r="D98" s="730" t="s">
        <v>583</v>
      </c>
      <c r="E98" s="729" t="s">
        <v>5235</v>
      </c>
      <c r="F98" s="730" t="s">
        <v>5236</v>
      </c>
      <c r="G98" s="729" t="s">
        <v>5355</v>
      </c>
      <c r="H98" s="729" t="s">
        <v>5356</v>
      </c>
      <c r="I98" s="732">
        <v>1.9249999523162842</v>
      </c>
      <c r="J98" s="732">
        <v>300</v>
      </c>
      <c r="K98" s="733">
        <v>577</v>
      </c>
    </row>
    <row r="99" spans="1:11" ht="14.4" customHeight="1" x14ac:dyDescent="0.3">
      <c r="A99" s="727" t="s">
        <v>566</v>
      </c>
      <c r="B99" s="728" t="s">
        <v>567</v>
      </c>
      <c r="C99" s="729" t="s">
        <v>582</v>
      </c>
      <c r="D99" s="730" t="s">
        <v>583</v>
      </c>
      <c r="E99" s="729" t="s">
        <v>5235</v>
      </c>
      <c r="F99" s="730" t="s">
        <v>5236</v>
      </c>
      <c r="G99" s="729" t="s">
        <v>5357</v>
      </c>
      <c r="H99" s="729" t="s">
        <v>5358</v>
      </c>
      <c r="I99" s="732">
        <v>3.0979999065399171</v>
      </c>
      <c r="J99" s="732">
        <v>1500</v>
      </c>
      <c r="K99" s="733">
        <v>4646</v>
      </c>
    </row>
    <row r="100" spans="1:11" ht="14.4" customHeight="1" x14ac:dyDescent="0.3">
      <c r="A100" s="727" t="s">
        <v>566</v>
      </c>
      <c r="B100" s="728" t="s">
        <v>567</v>
      </c>
      <c r="C100" s="729" t="s">
        <v>582</v>
      </c>
      <c r="D100" s="730" t="s">
        <v>583</v>
      </c>
      <c r="E100" s="729" t="s">
        <v>5235</v>
      </c>
      <c r="F100" s="730" t="s">
        <v>5236</v>
      </c>
      <c r="G100" s="729" t="s">
        <v>5359</v>
      </c>
      <c r="H100" s="729" t="s">
        <v>5360</v>
      </c>
      <c r="I100" s="732">
        <v>8.4899997711181641</v>
      </c>
      <c r="J100" s="732">
        <v>30</v>
      </c>
      <c r="K100" s="733">
        <v>254.69999694824219</v>
      </c>
    </row>
    <row r="101" spans="1:11" ht="14.4" customHeight="1" x14ac:dyDescent="0.3">
      <c r="A101" s="727" t="s">
        <v>566</v>
      </c>
      <c r="B101" s="728" t="s">
        <v>567</v>
      </c>
      <c r="C101" s="729" t="s">
        <v>582</v>
      </c>
      <c r="D101" s="730" t="s">
        <v>583</v>
      </c>
      <c r="E101" s="729" t="s">
        <v>5235</v>
      </c>
      <c r="F101" s="730" t="s">
        <v>5236</v>
      </c>
      <c r="G101" s="729" t="s">
        <v>5361</v>
      </c>
      <c r="H101" s="729" t="s">
        <v>5362</v>
      </c>
      <c r="I101" s="732">
        <v>2.168000078201294</v>
      </c>
      <c r="J101" s="732">
        <v>650</v>
      </c>
      <c r="K101" s="733">
        <v>1409</v>
      </c>
    </row>
    <row r="102" spans="1:11" ht="14.4" customHeight="1" x14ac:dyDescent="0.3">
      <c r="A102" s="727" t="s">
        <v>566</v>
      </c>
      <c r="B102" s="728" t="s">
        <v>567</v>
      </c>
      <c r="C102" s="729" t="s">
        <v>582</v>
      </c>
      <c r="D102" s="730" t="s">
        <v>583</v>
      </c>
      <c r="E102" s="729" t="s">
        <v>5235</v>
      </c>
      <c r="F102" s="730" t="s">
        <v>5236</v>
      </c>
      <c r="G102" s="729" t="s">
        <v>5363</v>
      </c>
      <c r="H102" s="729" t="s">
        <v>5364</v>
      </c>
      <c r="I102" s="732">
        <v>4.7300000190734863</v>
      </c>
      <c r="J102" s="732">
        <v>180</v>
      </c>
      <c r="K102" s="733">
        <v>851.39999389648437</v>
      </c>
    </row>
    <row r="103" spans="1:11" ht="14.4" customHeight="1" x14ac:dyDescent="0.3">
      <c r="A103" s="727" t="s">
        <v>566</v>
      </c>
      <c r="B103" s="728" t="s">
        <v>567</v>
      </c>
      <c r="C103" s="729" t="s">
        <v>582</v>
      </c>
      <c r="D103" s="730" t="s">
        <v>583</v>
      </c>
      <c r="E103" s="729" t="s">
        <v>5235</v>
      </c>
      <c r="F103" s="730" t="s">
        <v>5236</v>
      </c>
      <c r="G103" s="729" t="s">
        <v>5365</v>
      </c>
      <c r="H103" s="729" t="s">
        <v>5366</v>
      </c>
      <c r="I103" s="732">
        <v>5</v>
      </c>
      <c r="J103" s="732">
        <v>100</v>
      </c>
      <c r="K103" s="733">
        <v>500</v>
      </c>
    </row>
    <row r="104" spans="1:11" ht="14.4" customHeight="1" x14ac:dyDescent="0.3">
      <c r="A104" s="727" t="s">
        <v>566</v>
      </c>
      <c r="B104" s="728" t="s">
        <v>567</v>
      </c>
      <c r="C104" s="729" t="s">
        <v>582</v>
      </c>
      <c r="D104" s="730" t="s">
        <v>583</v>
      </c>
      <c r="E104" s="729" t="s">
        <v>5235</v>
      </c>
      <c r="F104" s="730" t="s">
        <v>5236</v>
      </c>
      <c r="G104" s="729" t="s">
        <v>5367</v>
      </c>
      <c r="H104" s="729" t="s">
        <v>5368</v>
      </c>
      <c r="I104" s="732">
        <v>2.5149999856948853</v>
      </c>
      <c r="J104" s="732">
        <v>400</v>
      </c>
      <c r="K104" s="733">
        <v>1007</v>
      </c>
    </row>
    <row r="105" spans="1:11" ht="14.4" customHeight="1" x14ac:dyDescent="0.3">
      <c r="A105" s="727" t="s">
        <v>566</v>
      </c>
      <c r="B105" s="728" t="s">
        <v>567</v>
      </c>
      <c r="C105" s="729" t="s">
        <v>582</v>
      </c>
      <c r="D105" s="730" t="s">
        <v>583</v>
      </c>
      <c r="E105" s="729" t="s">
        <v>5235</v>
      </c>
      <c r="F105" s="730" t="s">
        <v>5236</v>
      </c>
      <c r="G105" s="729" t="s">
        <v>5369</v>
      </c>
      <c r="H105" s="729" t="s">
        <v>5370</v>
      </c>
      <c r="I105" s="732">
        <v>21.233999633789061</v>
      </c>
      <c r="J105" s="732">
        <v>550</v>
      </c>
      <c r="K105" s="733">
        <v>11678</v>
      </c>
    </row>
    <row r="106" spans="1:11" ht="14.4" customHeight="1" x14ac:dyDescent="0.3">
      <c r="A106" s="727" t="s">
        <v>566</v>
      </c>
      <c r="B106" s="728" t="s">
        <v>567</v>
      </c>
      <c r="C106" s="729" t="s">
        <v>582</v>
      </c>
      <c r="D106" s="730" t="s">
        <v>583</v>
      </c>
      <c r="E106" s="729" t="s">
        <v>5235</v>
      </c>
      <c r="F106" s="730" t="s">
        <v>5236</v>
      </c>
      <c r="G106" s="729" t="s">
        <v>5369</v>
      </c>
      <c r="H106" s="729" t="s">
        <v>5371</v>
      </c>
      <c r="I106" s="732">
        <v>21.239999771118164</v>
      </c>
      <c r="J106" s="732">
        <v>100</v>
      </c>
      <c r="K106" s="733">
        <v>2124</v>
      </c>
    </row>
    <row r="107" spans="1:11" ht="14.4" customHeight="1" x14ac:dyDescent="0.3">
      <c r="A107" s="727" t="s">
        <v>566</v>
      </c>
      <c r="B107" s="728" t="s">
        <v>567</v>
      </c>
      <c r="C107" s="729" t="s">
        <v>582</v>
      </c>
      <c r="D107" s="730" t="s">
        <v>583</v>
      </c>
      <c r="E107" s="729" t="s">
        <v>5235</v>
      </c>
      <c r="F107" s="730" t="s">
        <v>5236</v>
      </c>
      <c r="G107" s="729" t="s">
        <v>5372</v>
      </c>
      <c r="H107" s="729" t="s">
        <v>5373</v>
      </c>
      <c r="I107" s="732">
        <v>2</v>
      </c>
      <c r="J107" s="732">
        <v>50</v>
      </c>
      <c r="K107" s="733">
        <v>100</v>
      </c>
    </row>
    <row r="108" spans="1:11" ht="14.4" customHeight="1" x14ac:dyDescent="0.3">
      <c r="A108" s="727" t="s">
        <v>566</v>
      </c>
      <c r="B108" s="728" t="s">
        <v>567</v>
      </c>
      <c r="C108" s="729" t="s">
        <v>582</v>
      </c>
      <c r="D108" s="730" t="s">
        <v>583</v>
      </c>
      <c r="E108" s="729" t="s">
        <v>5235</v>
      </c>
      <c r="F108" s="730" t="s">
        <v>5236</v>
      </c>
      <c r="G108" s="729" t="s">
        <v>5374</v>
      </c>
      <c r="H108" s="729" t="s">
        <v>5375</v>
      </c>
      <c r="I108" s="732">
        <v>3.1500000953674316</v>
      </c>
      <c r="J108" s="732">
        <v>50</v>
      </c>
      <c r="K108" s="733">
        <v>157.5</v>
      </c>
    </row>
    <row r="109" spans="1:11" ht="14.4" customHeight="1" x14ac:dyDescent="0.3">
      <c r="A109" s="727" t="s">
        <v>566</v>
      </c>
      <c r="B109" s="728" t="s">
        <v>567</v>
      </c>
      <c r="C109" s="729" t="s">
        <v>582</v>
      </c>
      <c r="D109" s="730" t="s">
        <v>583</v>
      </c>
      <c r="E109" s="729" t="s">
        <v>5376</v>
      </c>
      <c r="F109" s="730" t="s">
        <v>5377</v>
      </c>
      <c r="G109" s="729" t="s">
        <v>5378</v>
      </c>
      <c r="H109" s="729" t="s">
        <v>5379</v>
      </c>
      <c r="I109" s="732">
        <v>10.092000198364257</v>
      </c>
      <c r="J109" s="732">
        <v>2800</v>
      </c>
      <c r="K109" s="733">
        <v>28255.7802734375</v>
      </c>
    </row>
    <row r="110" spans="1:11" ht="14.4" customHeight="1" x14ac:dyDescent="0.3">
      <c r="A110" s="727" t="s">
        <v>566</v>
      </c>
      <c r="B110" s="728" t="s">
        <v>567</v>
      </c>
      <c r="C110" s="729" t="s">
        <v>582</v>
      </c>
      <c r="D110" s="730" t="s">
        <v>583</v>
      </c>
      <c r="E110" s="729" t="s">
        <v>5376</v>
      </c>
      <c r="F110" s="730" t="s">
        <v>5377</v>
      </c>
      <c r="G110" s="729" t="s">
        <v>5380</v>
      </c>
      <c r="H110" s="729" t="s">
        <v>5381</v>
      </c>
      <c r="I110" s="732">
        <v>10.890000343322754</v>
      </c>
      <c r="J110" s="732">
        <v>200</v>
      </c>
      <c r="K110" s="733">
        <v>2178</v>
      </c>
    </row>
    <row r="111" spans="1:11" ht="14.4" customHeight="1" x14ac:dyDescent="0.3">
      <c r="A111" s="727" t="s">
        <v>566</v>
      </c>
      <c r="B111" s="728" t="s">
        <v>567</v>
      </c>
      <c r="C111" s="729" t="s">
        <v>582</v>
      </c>
      <c r="D111" s="730" t="s">
        <v>583</v>
      </c>
      <c r="E111" s="729" t="s">
        <v>5376</v>
      </c>
      <c r="F111" s="730" t="s">
        <v>5377</v>
      </c>
      <c r="G111" s="729" t="s">
        <v>5382</v>
      </c>
      <c r="H111" s="729" t="s">
        <v>5383</v>
      </c>
      <c r="I111" s="732">
        <v>7.005000114440918</v>
      </c>
      <c r="J111" s="732">
        <v>1300</v>
      </c>
      <c r="K111" s="733">
        <v>9109</v>
      </c>
    </row>
    <row r="112" spans="1:11" ht="14.4" customHeight="1" x14ac:dyDescent="0.3">
      <c r="A112" s="727" t="s">
        <v>566</v>
      </c>
      <c r="B112" s="728" t="s">
        <v>567</v>
      </c>
      <c r="C112" s="729" t="s">
        <v>582</v>
      </c>
      <c r="D112" s="730" t="s">
        <v>583</v>
      </c>
      <c r="E112" s="729" t="s">
        <v>5384</v>
      </c>
      <c r="F112" s="730" t="s">
        <v>5385</v>
      </c>
      <c r="G112" s="729" t="s">
        <v>5386</v>
      </c>
      <c r="H112" s="729" t="s">
        <v>5387</v>
      </c>
      <c r="I112" s="732">
        <v>24.219999313354492</v>
      </c>
      <c r="J112" s="732">
        <v>36</v>
      </c>
      <c r="K112" s="733">
        <v>871.92999267578125</v>
      </c>
    </row>
    <row r="113" spans="1:11" ht="14.4" customHeight="1" x14ac:dyDescent="0.3">
      <c r="A113" s="727" t="s">
        <v>566</v>
      </c>
      <c r="B113" s="728" t="s">
        <v>567</v>
      </c>
      <c r="C113" s="729" t="s">
        <v>582</v>
      </c>
      <c r="D113" s="730" t="s">
        <v>583</v>
      </c>
      <c r="E113" s="729" t="s">
        <v>5388</v>
      </c>
      <c r="F113" s="730" t="s">
        <v>5389</v>
      </c>
      <c r="G113" s="729" t="s">
        <v>5390</v>
      </c>
      <c r="H113" s="729" t="s">
        <v>5391</v>
      </c>
      <c r="I113" s="732">
        <v>132.67999267578125</v>
      </c>
      <c r="J113" s="732">
        <v>100</v>
      </c>
      <c r="K113" s="733">
        <v>13267.729736328125</v>
      </c>
    </row>
    <row r="114" spans="1:11" ht="14.4" customHeight="1" x14ac:dyDescent="0.3">
      <c r="A114" s="727" t="s">
        <v>566</v>
      </c>
      <c r="B114" s="728" t="s">
        <v>567</v>
      </c>
      <c r="C114" s="729" t="s">
        <v>582</v>
      </c>
      <c r="D114" s="730" t="s">
        <v>583</v>
      </c>
      <c r="E114" s="729" t="s">
        <v>5388</v>
      </c>
      <c r="F114" s="730" t="s">
        <v>5389</v>
      </c>
      <c r="G114" s="729" t="s">
        <v>5392</v>
      </c>
      <c r="H114" s="729" t="s">
        <v>5393</v>
      </c>
      <c r="I114" s="732">
        <v>10.670000076293945</v>
      </c>
      <c r="J114" s="732">
        <v>20</v>
      </c>
      <c r="K114" s="733">
        <v>213.44000244140625</v>
      </c>
    </row>
    <row r="115" spans="1:11" ht="14.4" customHeight="1" x14ac:dyDescent="0.3">
      <c r="A115" s="727" t="s">
        <v>566</v>
      </c>
      <c r="B115" s="728" t="s">
        <v>567</v>
      </c>
      <c r="C115" s="729" t="s">
        <v>582</v>
      </c>
      <c r="D115" s="730" t="s">
        <v>583</v>
      </c>
      <c r="E115" s="729" t="s">
        <v>5388</v>
      </c>
      <c r="F115" s="730" t="s">
        <v>5389</v>
      </c>
      <c r="G115" s="729" t="s">
        <v>5394</v>
      </c>
      <c r="H115" s="729" t="s">
        <v>5395</v>
      </c>
      <c r="I115" s="732">
        <v>10.670000076293945</v>
      </c>
      <c r="J115" s="732">
        <v>20</v>
      </c>
      <c r="K115" s="733">
        <v>213.44000244140625</v>
      </c>
    </row>
    <row r="116" spans="1:11" ht="14.4" customHeight="1" x14ac:dyDescent="0.3">
      <c r="A116" s="727" t="s">
        <v>566</v>
      </c>
      <c r="B116" s="728" t="s">
        <v>567</v>
      </c>
      <c r="C116" s="729" t="s">
        <v>582</v>
      </c>
      <c r="D116" s="730" t="s">
        <v>583</v>
      </c>
      <c r="E116" s="729" t="s">
        <v>5388</v>
      </c>
      <c r="F116" s="730" t="s">
        <v>5389</v>
      </c>
      <c r="G116" s="729" t="s">
        <v>5396</v>
      </c>
      <c r="H116" s="729" t="s">
        <v>5397</v>
      </c>
      <c r="I116" s="732">
        <v>0.31000000238418579</v>
      </c>
      <c r="J116" s="732">
        <v>100</v>
      </c>
      <c r="K116" s="733">
        <v>31</v>
      </c>
    </row>
    <row r="117" spans="1:11" ht="14.4" customHeight="1" x14ac:dyDescent="0.3">
      <c r="A117" s="727" t="s">
        <v>566</v>
      </c>
      <c r="B117" s="728" t="s">
        <v>567</v>
      </c>
      <c r="C117" s="729" t="s">
        <v>582</v>
      </c>
      <c r="D117" s="730" t="s">
        <v>583</v>
      </c>
      <c r="E117" s="729" t="s">
        <v>5388</v>
      </c>
      <c r="F117" s="730" t="s">
        <v>5389</v>
      </c>
      <c r="G117" s="729" t="s">
        <v>5398</v>
      </c>
      <c r="H117" s="729" t="s">
        <v>5399</v>
      </c>
      <c r="I117" s="732">
        <v>0.30500000715255737</v>
      </c>
      <c r="J117" s="732">
        <v>700</v>
      </c>
      <c r="K117" s="733">
        <v>215</v>
      </c>
    </row>
    <row r="118" spans="1:11" ht="14.4" customHeight="1" x14ac:dyDescent="0.3">
      <c r="A118" s="727" t="s">
        <v>566</v>
      </c>
      <c r="B118" s="728" t="s">
        <v>567</v>
      </c>
      <c r="C118" s="729" t="s">
        <v>582</v>
      </c>
      <c r="D118" s="730" t="s">
        <v>583</v>
      </c>
      <c r="E118" s="729" t="s">
        <v>5388</v>
      </c>
      <c r="F118" s="730" t="s">
        <v>5389</v>
      </c>
      <c r="G118" s="729" t="s">
        <v>5400</v>
      </c>
      <c r="H118" s="729" t="s">
        <v>5401</v>
      </c>
      <c r="I118" s="732">
        <v>0.30000001192092896</v>
      </c>
      <c r="J118" s="732">
        <v>500</v>
      </c>
      <c r="K118" s="733">
        <v>150</v>
      </c>
    </row>
    <row r="119" spans="1:11" ht="14.4" customHeight="1" x14ac:dyDescent="0.3">
      <c r="A119" s="727" t="s">
        <v>566</v>
      </c>
      <c r="B119" s="728" t="s">
        <v>567</v>
      </c>
      <c r="C119" s="729" t="s">
        <v>582</v>
      </c>
      <c r="D119" s="730" t="s">
        <v>583</v>
      </c>
      <c r="E119" s="729" t="s">
        <v>5388</v>
      </c>
      <c r="F119" s="730" t="s">
        <v>5389</v>
      </c>
      <c r="G119" s="729" t="s">
        <v>5402</v>
      </c>
      <c r="H119" s="729" t="s">
        <v>5403</v>
      </c>
      <c r="I119" s="732">
        <v>0.68000000715255737</v>
      </c>
      <c r="J119" s="732">
        <v>100</v>
      </c>
      <c r="K119" s="733">
        <v>68</v>
      </c>
    </row>
    <row r="120" spans="1:11" ht="14.4" customHeight="1" x14ac:dyDescent="0.3">
      <c r="A120" s="727" t="s">
        <v>566</v>
      </c>
      <c r="B120" s="728" t="s">
        <v>567</v>
      </c>
      <c r="C120" s="729" t="s">
        <v>582</v>
      </c>
      <c r="D120" s="730" t="s">
        <v>583</v>
      </c>
      <c r="E120" s="729" t="s">
        <v>5388</v>
      </c>
      <c r="F120" s="730" t="s">
        <v>5389</v>
      </c>
      <c r="G120" s="729" t="s">
        <v>5404</v>
      </c>
      <c r="H120" s="729" t="s">
        <v>5405</v>
      </c>
      <c r="I120" s="732">
        <v>0.52000001668930051</v>
      </c>
      <c r="J120" s="732">
        <v>11000</v>
      </c>
      <c r="K120" s="733">
        <v>5740</v>
      </c>
    </row>
    <row r="121" spans="1:11" ht="14.4" customHeight="1" x14ac:dyDescent="0.3">
      <c r="A121" s="727" t="s">
        <v>566</v>
      </c>
      <c r="B121" s="728" t="s">
        <v>567</v>
      </c>
      <c r="C121" s="729" t="s">
        <v>582</v>
      </c>
      <c r="D121" s="730" t="s">
        <v>583</v>
      </c>
      <c r="E121" s="729" t="s">
        <v>5388</v>
      </c>
      <c r="F121" s="730" t="s">
        <v>5389</v>
      </c>
      <c r="G121" s="729" t="s">
        <v>5406</v>
      </c>
      <c r="H121" s="729" t="s">
        <v>5407</v>
      </c>
      <c r="I121" s="732">
        <v>48.830001831054687</v>
      </c>
      <c r="J121" s="732">
        <v>10</v>
      </c>
      <c r="K121" s="733">
        <v>488.29998779296875</v>
      </c>
    </row>
    <row r="122" spans="1:11" ht="14.4" customHeight="1" x14ac:dyDescent="0.3">
      <c r="A122" s="727" t="s">
        <v>566</v>
      </c>
      <c r="B122" s="728" t="s">
        <v>567</v>
      </c>
      <c r="C122" s="729" t="s">
        <v>582</v>
      </c>
      <c r="D122" s="730" t="s">
        <v>583</v>
      </c>
      <c r="E122" s="729" t="s">
        <v>5388</v>
      </c>
      <c r="F122" s="730" t="s">
        <v>5389</v>
      </c>
      <c r="G122" s="729" t="s">
        <v>5408</v>
      </c>
      <c r="H122" s="729" t="s">
        <v>5409</v>
      </c>
      <c r="I122" s="732">
        <v>48.819999694824219</v>
      </c>
      <c r="J122" s="732">
        <v>25</v>
      </c>
      <c r="K122" s="733">
        <v>1220.5899658203125</v>
      </c>
    </row>
    <row r="123" spans="1:11" ht="14.4" customHeight="1" x14ac:dyDescent="0.3">
      <c r="A123" s="727" t="s">
        <v>566</v>
      </c>
      <c r="B123" s="728" t="s">
        <v>567</v>
      </c>
      <c r="C123" s="729" t="s">
        <v>582</v>
      </c>
      <c r="D123" s="730" t="s">
        <v>583</v>
      </c>
      <c r="E123" s="729" t="s">
        <v>5388</v>
      </c>
      <c r="F123" s="730" t="s">
        <v>5389</v>
      </c>
      <c r="G123" s="729" t="s">
        <v>5410</v>
      </c>
      <c r="H123" s="729" t="s">
        <v>5411</v>
      </c>
      <c r="I123" s="732">
        <v>290.39999389648437</v>
      </c>
      <c r="J123" s="732">
        <v>10</v>
      </c>
      <c r="K123" s="733">
        <v>2904</v>
      </c>
    </row>
    <row r="124" spans="1:11" ht="14.4" customHeight="1" x14ac:dyDescent="0.3">
      <c r="A124" s="727" t="s">
        <v>566</v>
      </c>
      <c r="B124" s="728" t="s">
        <v>567</v>
      </c>
      <c r="C124" s="729" t="s">
        <v>582</v>
      </c>
      <c r="D124" s="730" t="s">
        <v>583</v>
      </c>
      <c r="E124" s="729" t="s">
        <v>5388</v>
      </c>
      <c r="F124" s="730" t="s">
        <v>5389</v>
      </c>
      <c r="G124" s="729" t="s">
        <v>5412</v>
      </c>
      <c r="H124" s="729" t="s">
        <v>5413</v>
      </c>
      <c r="I124" s="732">
        <v>399.29998779296875</v>
      </c>
      <c r="J124" s="732">
        <v>40</v>
      </c>
      <c r="K124" s="733">
        <v>15972</v>
      </c>
    </row>
    <row r="125" spans="1:11" ht="14.4" customHeight="1" x14ac:dyDescent="0.3">
      <c r="A125" s="727" t="s">
        <v>566</v>
      </c>
      <c r="B125" s="728" t="s">
        <v>567</v>
      </c>
      <c r="C125" s="729" t="s">
        <v>582</v>
      </c>
      <c r="D125" s="730" t="s">
        <v>583</v>
      </c>
      <c r="E125" s="729" t="s">
        <v>5414</v>
      </c>
      <c r="F125" s="730" t="s">
        <v>5415</v>
      </c>
      <c r="G125" s="729" t="s">
        <v>5416</v>
      </c>
      <c r="H125" s="729" t="s">
        <v>5417</v>
      </c>
      <c r="I125" s="732">
        <v>0.68999999761581421</v>
      </c>
      <c r="J125" s="732">
        <v>14000</v>
      </c>
      <c r="K125" s="733">
        <v>9660</v>
      </c>
    </row>
    <row r="126" spans="1:11" ht="14.4" customHeight="1" x14ac:dyDescent="0.3">
      <c r="A126" s="727" t="s">
        <v>566</v>
      </c>
      <c r="B126" s="728" t="s">
        <v>567</v>
      </c>
      <c r="C126" s="729" t="s">
        <v>582</v>
      </c>
      <c r="D126" s="730" t="s">
        <v>583</v>
      </c>
      <c r="E126" s="729" t="s">
        <v>5414</v>
      </c>
      <c r="F126" s="730" t="s">
        <v>5415</v>
      </c>
      <c r="G126" s="729" t="s">
        <v>5418</v>
      </c>
      <c r="H126" s="729" t="s">
        <v>5419</v>
      </c>
      <c r="I126" s="732">
        <v>0.68999999761581421</v>
      </c>
      <c r="J126" s="732">
        <v>68000</v>
      </c>
      <c r="K126" s="733">
        <v>46920</v>
      </c>
    </row>
    <row r="127" spans="1:11" ht="14.4" customHeight="1" x14ac:dyDescent="0.3">
      <c r="A127" s="727" t="s">
        <v>566</v>
      </c>
      <c r="B127" s="728" t="s">
        <v>567</v>
      </c>
      <c r="C127" s="729" t="s">
        <v>582</v>
      </c>
      <c r="D127" s="730" t="s">
        <v>583</v>
      </c>
      <c r="E127" s="729" t="s">
        <v>5414</v>
      </c>
      <c r="F127" s="730" t="s">
        <v>5415</v>
      </c>
      <c r="G127" s="729" t="s">
        <v>5420</v>
      </c>
      <c r="H127" s="729" t="s">
        <v>5421</v>
      </c>
      <c r="I127" s="732">
        <v>0.68799999952316282</v>
      </c>
      <c r="J127" s="732">
        <v>10000</v>
      </c>
      <c r="K127" s="733">
        <v>6890</v>
      </c>
    </row>
    <row r="128" spans="1:11" ht="14.4" customHeight="1" x14ac:dyDescent="0.3">
      <c r="A128" s="727" t="s">
        <v>566</v>
      </c>
      <c r="B128" s="728" t="s">
        <v>567</v>
      </c>
      <c r="C128" s="729" t="s">
        <v>582</v>
      </c>
      <c r="D128" s="730" t="s">
        <v>583</v>
      </c>
      <c r="E128" s="729" t="s">
        <v>5414</v>
      </c>
      <c r="F128" s="730" t="s">
        <v>5415</v>
      </c>
      <c r="G128" s="729" t="s">
        <v>5422</v>
      </c>
      <c r="H128" s="729" t="s">
        <v>5423</v>
      </c>
      <c r="I128" s="732">
        <v>7.5</v>
      </c>
      <c r="J128" s="732">
        <v>100</v>
      </c>
      <c r="K128" s="733">
        <v>750</v>
      </c>
    </row>
    <row r="129" spans="1:11" ht="14.4" customHeight="1" x14ac:dyDescent="0.3">
      <c r="A129" s="727" t="s">
        <v>566</v>
      </c>
      <c r="B129" s="728" t="s">
        <v>567</v>
      </c>
      <c r="C129" s="729" t="s">
        <v>582</v>
      </c>
      <c r="D129" s="730" t="s">
        <v>583</v>
      </c>
      <c r="E129" s="729" t="s">
        <v>5414</v>
      </c>
      <c r="F129" s="730" t="s">
        <v>5415</v>
      </c>
      <c r="G129" s="729" t="s">
        <v>5424</v>
      </c>
      <c r="H129" s="729" t="s">
        <v>5425</v>
      </c>
      <c r="I129" s="732">
        <v>7.5</v>
      </c>
      <c r="J129" s="732">
        <v>150</v>
      </c>
      <c r="K129" s="733">
        <v>1125</v>
      </c>
    </row>
    <row r="130" spans="1:11" ht="14.4" customHeight="1" x14ac:dyDescent="0.3">
      <c r="A130" s="727" t="s">
        <v>566</v>
      </c>
      <c r="B130" s="728" t="s">
        <v>567</v>
      </c>
      <c r="C130" s="729" t="s">
        <v>582</v>
      </c>
      <c r="D130" s="730" t="s">
        <v>583</v>
      </c>
      <c r="E130" s="729" t="s">
        <v>5414</v>
      </c>
      <c r="F130" s="730" t="s">
        <v>5415</v>
      </c>
      <c r="G130" s="729" t="s">
        <v>5426</v>
      </c>
      <c r="H130" s="729" t="s">
        <v>5427</v>
      </c>
      <c r="I130" s="732">
        <v>7.5</v>
      </c>
      <c r="J130" s="732">
        <v>100</v>
      </c>
      <c r="K130" s="733">
        <v>750</v>
      </c>
    </row>
    <row r="131" spans="1:11" ht="14.4" customHeight="1" x14ac:dyDescent="0.3">
      <c r="A131" s="727" t="s">
        <v>566</v>
      </c>
      <c r="B131" s="728" t="s">
        <v>567</v>
      </c>
      <c r="C131" s="729" t="s">
        <v>582</v>
      </c>
      <c r="D131" s="730" t="s">
        <v>583</v>
      </c>
      <c r="E131" s="729" t="s">
        <v>5414</v>
      </c>
      <c r="F131" s="730" t="s">
        <v>5415</v>
      </c>
      <c r="G131" s="729" t="s">
        <v>5428</v>
      </c>
      <c r="H131" s="729" t="s">
        <v>5429</v>
      </c>
      <c r="I131" s="732">
        <v>7.5</v>
      </c>
      <c r="J131" s="732">
        <v>50</v>
      </c>
      <c r="K131" s="733">
        <v>375</v>
      </c>
    </row>
    <row r="132" spans="1:11" ht="14.4" customHeight="1" x14ac:dyDescent="0.3">
      <c r="A132" s="727" t="s">
        <v>566</v>
      </c>
      <c r="B132" s="728" t="s">
        <v>567</v>
      </c>
      <c r="C132" s="729" t="s">
        <v>582</v>
      </c>
      <c r="D132" s="730" t="s">
        <v>583</v>
      </c>
      <c r="E132" s="729" t="s">
        <v>5414</v>
      </c>
      <c r="F132" s="730" t="s">
        <v>5415</v>
      </c>
      <c r="G132" s="729" t="s">
        <v>5430</v>
      </c>
      <c r="H132" s="729" t="s">
        <v>5431</v>
      </c>
      <c r="I132" s="732">
        <v>7.5</v>
      </c>
      <c r="J132" s="732">
        <v>150</v>
      </c>
      <c r="K132" s="733">
        <v>1125</v>
      </c>
    </row>
    <row r="133" spans="1:11" ht="14.4" customHeight="1" x14ac:dyDescent="0.3">
      <c r="A133" s="727" t="s">
        <v>566</v>
      </c>
      <c r="B133" s="728" t="s">
        <v>567</v>
      </c>
      <c r="C133" s="729" t="s">
        <v>582</v>
      </c>
      <c r="D133" s="730" t="s">
        <v>583</v>
      </c>
      <c r="E133" s="729" t="s">
        <v>5414</v>
      </c>
      <c r="F133" s="730" t="s">
        <v>5415</v>
      </c>
      <c r="G133" s="729" t="s">
        <v>5432</v>
      </c>
      <c r="H133" s="729" t="s">
        <v>5433</v>
      </c>
      <c r="I133" s="732">
        <v>7.5</v>
      </c>
      <c r="J133" s="732">
        <v>50</v>
      </c>
      <c r="K133" s="733">
        <v>375</v>
      </c>
    </row>
    <row r="134" spans="1:11" ht="14.4" customHeight="1" x14ac:dyDescent="0.3">
      <c r="A134" s="727" t="s">
        <v>566</v>
      </c>
      <c r="B134" s="728" t="s">
        <v>567</v>
      </c>
      <c r="C134" s="729" t="s">
        <v>582</v>
      </c>
      <c r="D134" s="730" t="s">
        <v>583</v>
      </c>
      <c r="E134" s="729" t="s">
        <v>5414</v>
      </c>
      <c r="F134" s="730" t="s">
        <v>5415</v>
      </c>
      <c r="G134" s="729" t="s">
        <v>5434</v>
      </c>
      <c r="H134" s="729" t="s">
        <v>5435</v>
      </c>
      <c r="I134" s="732">
        <v>6.2399997711181641</v>
      </c>
      <c r="J134" s="732">
        <v>70</v>
      </c>
      <c r="K134" s="733">
        <v>436.79998779296875</v>
      </c>
    </row>
    <row r="135" spans="1:11" ht="14.4" customHeight="1" x14ac:dyDescent="0.3">
      <c r="A135" s="727" t="s">
        <v>566</v>
      </c>
      <c r="B135" s="728" t="s">
        <v>567</v>
      </c>
      <c r="C135" s="729" t="s">
        <v>582</v>
      </c>
      <c r="D135" s="730" t="s">
        <v>583</v>
      </c>
      <c r="E135" s="729" t="s">
        <v>5414</v>
      </c>
      <c r="F135" s="730" t="s">
        <v>5415</v>
      </c>
      <c r="G135" s="729" t="s">
        <v>5436</v>
      </c>
      <c r="H135" s="729" t="s">
        <v>5437</v>
      </c>
      <c r="I135" s="732">
        <v>6.2300000190734863</v>
      </c>
      <c r="J135" s="732">
        <v>140</v>
      </c>
      <c r="K135" s="733">
        <v>872.20001220703125</v>
      </c>
    </row>
    <row r="136" spans="1:11" ht="14.4" customHeight="1" x14ac:dyDescent="0.3">
      <c r="A136" s="727" t="s">
        <v>566</v>
      </c>
      <c r="B136" s="728" t="s">
        <v>567</v>
      </c>
      <c r="C136" s="729" t="s">
        <v>582</v>
      </c>
      <c r="D136" s="730" t="s">
        <v>583</v>
      </c>
      <c r="E136" s="729" t="s">
        <v>5414</v>
      </c>
      <c r="F136" s="730" t="s">
        <v>5415</v>
      </c>
      <c r="G136" s="729" t="s">
        <v>5438</v>
      </c>
      <c r="H136" s="729" t="s">
        <v>5439</v>
      </c>
      <c r="I136" s="732">
        <v>6.2399997711181641</v>
      </c>
      <c r="J136" s="732">
        <v>150</v>
      </c>
      <c r="K136" s="733">
        <v>936</v>
      </c>
    </row>
    <row r="137" spans="1:11" ht="14.4" customHeight="1" x14ac:dyDescent="0.3">
      <c r="A137" s="727" t="s">
        <v>566</v>
      </c>
      <c r="B137" s="728" t="s">
        <v>567</v>
      </c>
      <c r="C137" s="729" t="s">
        <v>582</v>
      </c>
      <c r="D137" s="730" t="s">
        <v>583</v>
      </c>
      <c r="E137" s="729" t="s">
        <v>5414</v>
      </c>
      <c r="F137" s="730" t="s">
        <v>5415</v>
      </c>
      <c r="G137" s="729" t="s">
        <v>5440</v>
      </c>
      <c r="H137" s="729" t="s">
        <v>5441</v>
      </c>
      <c r="I137" s="732">
        <v>6.2399997711181641</v>
      </c>
      <c r="J137" s="732">
        <v>140</v>
      </c>
      <c r="K137" s="733">
        <v>873.5999755859375</v>
      </c>
    </row>
    <row r="138" spans="1:11" ht="14.4" customHeight="1" x14ac:dyDescent="0.3">
      <c r="A138" s="727" t="s">
        <v>566</v>
      </c>
      <c r="B138" s="728" t="s">
        <v>567</v>
      </c>
      <c r="C138" s="729" t="s">
        <v>582</v>
      </c>
      <c r="D138" s="730" t="s">
        <v>583</v>
      </c>
      <c r="E138" s="729" t="s">
        <v>5442</v>
      </c>
      <c r="F138" s="730" t="s">
        <v>5443</v>
      </c>
      <c r="G138" s="729" t="s">
        <v>5444</v>
      </c>
      <c r="H138" s="729" t="s">
        <v>5445</v>
      </c>
      <c r="I138" s="732">
        <v>442.3900146484375</v>
      </c>
      <c r="J138" s="732">
        <v>50</v>
      </c>
      <c r="K138" s="733">
        <v>22119.41943359375</v>
      </c>
    </row>
    <row r="139" spans="1:11" ht="14.4" customHeight="1" x14ac:dyDescent="0.3">
      <c r="A139" s="727" t="s">
        <v>566</v>
      </c>
      <c r="B139" s="728" t="s">
        <v>567</v>
      </c>
      <c r="C139" s="729" t="s">
        <v>582</v>
      </c>
      <c r="D139" s="730" t="s">
        <v>583</v>
      </c>
      <c r="E139" s="729" t="s">
        <v>5442</v>
      </c>
      <c r="F139" s="730" t="s">
        <v>5443</v>
      </c>
      <c r="G139" s="729" t="s">
        <v>5446</v>
      </c>
      <c r="H139" s="729" t="s">
        <v>5447</v>
      </c>
      <c r="I139" s="732">
        <v>1523.449951171875</v>
      </c>
      <c r="J139" s="732">
        <v>25</v>
      </c>
      <c r="K139" s="733">
        <v>38086.259765625</v>
      </c>
    </row>
    <row r="140" spans="1:11" ht="14.4" customHeight="1" x14ac:dyDescent="0.3">
      <c r="A140" s="727" t="s">
        <v>566</v>
      </c>
      <c r="B140" s="728" t="s">
        <v>567</v>
      </c>
      <c r="C140" s="729" t="s">
        <v>582</v>
      </c>
      <c r="D140" s="730" t="s">
        <v>583</v>
      </c>
      <c r="E140" s="729" t="s">
        <v>5442</v>
      </c>
      <c r="F140" s="730" t="s">
        <v>5443</v>
      </c>
      <c r="G140" s="729" t="s">
        <v>5448</v>
      </c>
      <c r="H140" s="729" t="s">
        <v>5449</v>
      </c>
      <c r="I140" s="732">
        <v>10200.5</v>
      </c>
      <c r="J140" s="732">
        <v>2</v>
      </c>
      <c r="K140" s="733">
        <v>20401</v>
      </c>
    </row>
    <row r="141" spans="1:11" ht="14.4" customHeight="1" x14ac:dyDescent="0.3">
      <c r="A141" s="727" t="s">
        <v>566</v>
      </c>
      <c r="B141" s="728" t="s">
        <v>567</v>
      </c>
      <c r="C141" s="729" t="s">
        <v>582</v>
      </c>
      <c r="D141" s="730" t="s">
        <v>583</v>
      </c>
      <c r="E141" s="729" t="s">
        <v>5450</v>
      </c>
      <c r="F141" s="730" t="s">
        <v>5451</v>
      </c>
      <c r="G141" s="729" t="s">
        <v>5452</v>
      </c>
      <c r="H141" s="729" t="s">
        <v>5453</v>
      </c>
      <c r="I141" s="732">
        <v>15.609999656677246</v>
      </c>
      <c r="J141" s="732">
        <v>60</v>
      </c>
      <c r="K141" s="733">
        <v>936.5999755859375</v>
      </c>
    </row>
    <row r="142" spans="1:11" ht="14.4" customHeight="1" x14ac:dyDescent="0.3">
      <c r="A142" s="727" t="s">
        <v>566</v>
      </c>
      <c r="B142" s="728" t="s">
        <v>567</v>
      </c>
      <c r="C142" s="729" t="s">
        <v>587</v>
      </c>
      <c r="D142" s="730" t="s">
        <v>588</v>
      </c>
      <c r="E142" s="729" t="s">
        <v>5161</v>
      </c>
      <c r="F142" s="730" t="s">
        <v>5162</v>
      </c>
      <c r="G142" s="729" t="s">
        <v>5163</v>
      </c>
      <c r="H142" s="729" t="s">
        <v>5164</v>
      </c>
      <c r="I142" s="732">
        <v>147.18666585286459</v>
      </c>
      <c r="J142" s="732">
        <v>11</v>
      </c>
      <c r="K142" s="733">
        <v>1619.0399780273437</v>
      </c>
    </row>
    <row r="143" spans="1:11" ht="14.4" customHeight="1" x14ac:dyDescent="0.3">
      <c r="A143" s="727" t="s">
        <v>566</v>
      </c>
      <c r="B143" s="728" t="s">
        <v>567</v>
      </c>
      <c r="C143" s="729" t="s">
        <v>587</v>
      </c>
      <c r="D143" s="730" t="s">
        <v>588</v>
      </c>
      <c r="E143" s="729" t="s">
        <v>5161</v>
      </c>
      <c r="F143" s="730" t="s">
        <v>5162</v>
      </c>
      <c r="G143" s="729" t="s">
        <v>5167</v>
      </c>
      <c r="H143" s="729" t="s">
        <v>5168</v>
      </c>
      <c r="I143" s="732">
        <v>147.17666117350259</v>
      </c>
      <c r="J143" s="732">
        <v>11</v>
      </c>
      <c r="K143" s="733">
        <v>1618.9499816894531</v>
      </c>
    </row>
    <row r="144" spans="1:11" ht="14.4" customHeight="1" x14ac:dyDescent="0.3">
      <c r="A144" s="727" t="s">
        <v>566</v>
      </c>
      <c r="B144" s="728" t="s">
        <v>567</v>
      </c>
      <c r="C144" s="729" t="s">
        <v>587</v>
      </c>
      <c r="D144" s="730" t="s">
        <v>588</v>
      </c>
      <c r="E144" s="729" t="s">
        <v>5161</v>
      </c>
      <c r="F144" s="730" t="s">
        <v>5162</v>
      </c>
      <c r="G144" s="729" t="s">
        <v>5171</v>
      </c>
      <c r="H144" s="729" t="s">
        <v>5172</v>
      </c>
      <c r="I144" s="732">
        <v>152.46000671386719</v>
      </c>
      <c r="J144" s="732">
        <v>18</v>
      </c>
      <c r="K144" s="733">
        <v>2744.280029296875</v>
      </c>
    </row>
    <row r="145" spans="1:11" ht="14.4" customHeight="1" x14ac:dyDescent="0.3">
      <c r="A145" s="727" t="s">
        <v>566</v>
      </c>
      <c r="B145" s="728" t="s">
        <v>567</v>
      </c>
      <c r="C145" s="729" t="s">
        <v>587</v>
      </c>
      <c r="D145" s="730" t="s">
        <v>588</v>
      </c>
      <c r="E145" s="729" t="s">
        <v>5161</v>
      </c>
      <c r="F145" s="730" t="s">
        <v>5162</v>
      </c>
      <c r="G145" s="729" t="s">
        <v>5173</v>
      </c>
      <c r="H145" s="729" t="s">
        <v>5174</v>
      </c>
      <c r="I145" s="732">
        <v>268.52238512696908</v>
      </c>
      <c r="J145" s="732">
        <v>6</v>
      </c>
      <c r="K145" s="733">
        <v>1557.9817962286988</v>
      </c>
    </row>
    <row r="146" spans="1:11" ht="14.4" customHeight="1" x14ac:dyDescent="0.3">
      <c r="A146" s="727" t="s">
        <v>566</v>
      </c>
      <c r="B146" s="728" t="s">
        <v>567</v>
      </c>
      <c r="C146" s="729" t="s">
        <v>587</v>
      </c>
      <c r="D146" s="730" t="s">
        <v>588</v>
      </c>
      <c r="E146" s="729" t="s">
        <v>5175</v>
      </c>
      <c r="F146" s="730" t="s">
        <v>5176</v>
      </c>
      <c r="G146" s="729" t="s">
        <v>5179</v>
      </c>
      <c r="H146" s="729" t="s">
        <v>5180</v>
      </c>
      <c r="I146" s="732">
        <v>0.43000000715255737</v>
      </c>
      <c r="J146" s="732">
        <v>2100</v>
      </c>
      <c r="K146" s="733">
        <v>899.42999267578125</v>
      </c>
    </row>
    <row r="147" spans="1:11" ht="14.4" customHeight="1" x14ac:dyDescent="0.3">
      <c r="A147" s="727" t="s">
        <v>566</v>
      </c>
      <c r="B147" s="728" t="s">
        <v>567</v>
      </c>
      <c r="C147" s="729" t="s">
        <v>587</v>
      </c>
      <c r="D147" s="730" t="s">
        <v>588</v>
      </c>
      <c r="E147" s="729" t="s">
        <v>5181</v>
      </c>
      <c r="F147" s="730" t="s">
        <v>5182</v>
      </c>
      <c r="G147" s="729" t="s">
        <v>5185</v>
      </c>
      <c r="H147" s="729" t="s">
        <v>5186</v>
      </c>
      <c r="I147" s="732">
        <v>0.50799999237060545</v>
      </c>
      <c r="J147" s="732">
        <v>2000</v>
      </c>
      <c r="K147" s="733">
        <v>1015</v>
      </c>
    </row>
    <row r="148" spans="1:11" ht="14.4" customHeight="1" x14ac:dyDescent="0.3">
      <c r="A148" s="727" t="s">
        <v>566</v>
      </c>
      <c r="B148" s="728" t="s">
        <v>567</v>
      </c>
      <c r="C148" s="729" t="s">
        <v>587</v>
      </c>
      <c r="D148" s="730" t="s">
        <v>588</v>
      </c>
      <c r="E148" s="729" t="s">
        <v>5181</v>
      </c>
      <c r="F148" s="730" t="s">
        <v>5182</v>
      </c>
      <c r="G148" s="729" t="s">
        <v>5454</v>
      </c>
      <c r="H148" s="729" t="s">
        <v>5455</v>
      </c>
      <c r="I148" s="732">
        <v>0.5899999737739563</v>
      </c>
      <c r="J148" s="732">
        <v>8000</v>
      </c>
      <c r="K148" s="733">
        <v>4720</v>
      </c>
    </row>
    <row r="149" spans="1:11" ht="14.4" customHeight="1" x14ac:dyDescent="0.3">
      <c r="A149" s="727" t="s">
        <v>566</v>
      </c>
      <c r="B149" s="728" t="s">
        <v>567</v>
      </c>
      <c r="C149" s="729" t="s">
        <v>587</v>
      </c>
      <c r="D149" s="730" t="s">
        <v>588</v>
      </c>
      <c r="E149" s="729" t="s">
        <v>5181</v>
      </c>
      <c r="F149" s="730" t="s">
        <v>5182</v>
      </c>
      <c r="G149" s="729" t="s">
        <v>5193</v>
      </c>
      <c r="H149" s="729" t="s">
        <v>5194</v>
      </c>
      <c r="I149" s="732">
        <v>66.699996948242187</v>
      </c>
      <c r="J149" s="732">
        <v>50</v>
      </c>
      <c r="K149" s="733">
        <v>3335.169921875</v>
      </c>
    </row>
    <row r="150" spans="1:11" ht="14.4" customHeight="1" x14ac:dyDescent="0.3">
      <c r="A150" s="727" t="s">
        <v>566</v>
      </c>
      <c r="B150" s="728" t="s">
        <v>567</v>
      </c>
      <c r="C150" s="729" t="s">
        <v>587</v>
      </c>
      <c r="D150" s="730" t="s">
        <v>588</v>
      </c>
      <c r="E150" s="729" t="s">
        <v>5181</v>
      </c>
      <c r="F150" s="730" t="s">
        <v>5182</v>
      </c>
      <c r="G150" s="729" t="s">
        <v>5456</v>
      </c>
      <c r="H150" s="729" t="s">
        <v>5457</v>
      </c>
      <c r="I150" s="732">
        <v>13.020000457763672</v>
      </c>
      <c r="J150" s="732">
        <v>210</v>
      </c>
      <c r="K150" s="733">
        <v>2734.199951171875</v>
      </c>
    </row>
    <row r="151" spans="1:11" ht="14.4" customHeight="1" x14ac:dyDescent="0.3">
      <c r="A151" s="727" t="s">
        <v>566</v>
      </c>
      <c r="B151" s="728" t="s">
        <v>567</v>
      </c>
      <c r="C151" s="729" t="s">
        <v>587</v>
      </c>
      <c r="D151" s="730" t="s">
        <v>588</v>
      </c>
      <c r="E151" s="729" t="s">
        <v>5181</v>
      </c>
      <c r="F151" s="730" t="s">
        <v>5182</v>
      </c>
      <c r="G151" s="729" t="s">
        <v>5209</v>
      </c>
      <c r="H151" s="729" t="s">
        <v>5210</v>
      </c>
      <c r="I151" s="732">
        <v>0.8566666841506958</v>
      </c>
      <c r="J151" s="732">
        <v>400</v>
      </c>
      <c r="K151" s="733">
        <v>342</v>
      </c>
    </row>
    <row r="152" spans="1:11" ht="14.4" customHeight="1" x14ac:dyDescent="0.3">
      <c r="A152" s="727" t="s">
        <v>566</v>
      </c>
      <c r="B152" s="728" t="s">
        <v>567</v>
      </c>
      <c r="C152" s="729" t="s">
        <v>587</v>
      </c>
      <c r="D152" s="730" t="s">
        <v>588</v>
      </c>
      <c r="E152" s="729" t="s">
        <v>5181</v>
      </c>
      <c r="F152" s="730" t="s">
        <v>5182</v>
      </c>
      <c r="G152" s="729" t="s">
        <v>5211</v>
      </c>
      <c r="H152" s="729" t="s">
        <v>5212</v>
      </c>
      <c r="I152" s="732">
        <v>1.5133333206176758</v>
      </c>
      <c r="J152" s="732">
        <v>450</v>
      </c>
      <c r="K152" s="733">
        <v>680.5</v>
      </c>
    </row>
    <row r="153" spans="1:11" ht="14.4" customHeight="1" x14ac:dyDescent="0.3">
      <c r="A153" s="727" t="s">
        <v>566</v>
      </c>
      <c r="B153" s="728" t="s">
        <v>567</v>
      </c>
      <c r="C153" s="729" t="s">
        <v>587</v>
      </c>
      <c r="D153" s="730" t="s">
        <v>588</v>
      </c>
      <c r="E153" s="729" t="s">
        <v>5181</v>
      </c>
      <c r="F153" s="730" t="s">
        <v>5182</v>
      </c>
      <c r="G153" s="729" t="s">
        <v>5213</v>
      </c>
      <c r="H153" s="729" t="s">
        <v>5214</v>
      </c>
      <c r="I153" s="732">
        <v>2.059999942779541</v>
      </c>
      <c r="J153" s="732">
        <v>50</v>
      </c>
      <c r="K153" s="733">
        <v>103</v>
      </c>
    </row>
    <row r="154" spans="1:11" ht="14.4" customHeight="1" x14ac:dyDescent="0.3">
      <c r="A154" s="727" t="s">
        <v>566</v>
      </c>
      <c r="B154" s="728" t="s">
        <v>567</v>
      </c>
      <c r="C154" s="729" t="s">
        <v>587</v>
      </c>
      <c r="D154" s="730" t="s">
        <v>588</v>
      </c>
      <c r="E154" s="729" t="s">
        <v>5181</v>
      </c>
      <c r="F154" s="730" t="s">
        <v>5182</v>
      </c>
      <c r="G154" s="729" t="s">
        <v>5215</v>
      </c>
      <c r="H154" s="729" t="s">
        <v>5216</v>
      </c>
      <c r="I154" s="732">
        <v>3.7949999570846558</v>
      </c>
      <c r="J154" s="732">
        <v>800</v>
      </c>
      <c r="K154" s="733">
        <v>3037</v>
      </c>
    </row>
    <row r="155" spans="1:11" ht="14.4" customHeight="1" x14ac:dyDescent="0.3">
      <c r="A155" s="727" t="s">
        <v>566</v>
      </c>
      <c r="B155" s="728" t="s">
        <v>567</v>
      </c>
      <c r="C155" s="729" t="s">
        <v>587</v>
      </c>
      <c r="D155" s="730" t="s">
        <v>588</v>
      </c>
      <c r="E155" s="729" t="s">
        <v>5181</v>
      </c>
      <c r="F155" s="730" t="s">
        <v>5182</v>
      </c>
      <c r="G155" s="729" t="s">
        <v>5458</v>
      </c>
      <c r="H155" s="729" t="s">
        <v>5459</v>
      </c>
      <c r="I155" s="732">
        <v>15.029999732971191</v>
      </c>
      <c r="J155" s="732">
        <v>1</v>
      </c>
      <c r="K155" s="733">
        <v>15.029999732971191</v>
      </c>
    </row>
    <row r="156" spans="1:11" ht="14.4" customHeight="1" x14ac:dyDescent="0.3">
      <c r="A156" s="727" t="s">
        <v>566</v>
      </c>
      <c r="B156" s="728" t="s">
        <v>567</v>
      </c>
      <c r="C156" s="729" t="s">
        <v>587</v>
      </c>
      <c r="D156" s="730" t="s">
        <v>588</v>
      </c>
      <c r="E156" s="729" t="s">
        <v>5181</v>
      </c>
      <c r="F156" s="730" t="s">
        <v>5182</v>
      </c>
      <c r="G156" s="729" t="s">
        <v>5217</v>
      </c>
      <c r="H156" s="729" t="s">
        <v>5218</v>
      </c>
      <c r="I156" s="732">
        <v>0.37999999523162842</v>
      </c>
      <c r="J156" s="732">
        <v>30</v>
      </c>
      <c r="K156" s="733">
        <v>11.399999976158142</v>
      </c>
    </row>
    <row r="157" spans="1:11" ht="14.4" customHeight="1" x14ac:dyDescent="0.3">
      <c r="A157" s="727" t="s">
        <v>566</v>
      </c>
      <c r="B157" s="728" t="s">
        <v>567</v>
      </c>
      <c r="C157" s="729" t="s">
        <v>587</v>
      </c>
      <c r="D157" s="730" t="s">
        <v>588</v>
      </c>
      <c r="E157" s="729" t="s">
        <v>5181</v>
      </c>
      <c r="F157" s="730" t="s">
        <v>5182</v>
      </c>
      <c r="G157" s="729" t="s">
        <v>5460</v>
      </c>
      <c r="H157" s="729" t="s">
        <v>5461</v>
      </c>
      <c r="I157" s="732">
        <v>8.5799999237060547</v>
      </c>
      <c r="J157" s="732">
        <v>108</v>
      </c>
      <c r="K157" s="733">
        <v>926.6400146484375</v>
      </c>
    </row>
    <row r="158" spans="1:11" ht="14.4" customHeight="1" x14ac:dyDescent="0.3">
      <c r="A158" s="727" t="s">
        <v>566</v>
      </c>
      <c r="B158" s="728" t="s">
        <v>567</v>
      </c>
      <c r="C158" s="729" t="s">
        <v>587</v>
      </c>
      <c r="D158" s="730" t="s">
        <v>588</v>
      </c>
      <c r="E158" s="729" t="s">
        <v>5181</v>
      </c>
      <c r="F158" s="730" t="s">
        <v>5182</v>
      </c>
      <c r="G158" s="729" t="s">
        <v>5462</v>
      </c>
      <c r="H158" s="729" t="s">
        <v>5463</v>
      </c>
      <c r="I158" s="732">
        <v>2.190000057220459</v>
      </c>
      <c r="J158" s="732">
        <v>10</v>
      </c>
      <c r="K158" s="733">
        <v>21.899999618530273</v>
      </c>
    </row>
    <row r="159" spans="1:11" ht="14.4" customHeight="1" x14ac:dyDescent="0.3">
      <c r="A159" s="727" t="s">
        <v>566</v>
      </c>
      <c r="B159" s="728" t="s">
        <v>567</v>
      </c>
      <c r="C159" s="729" t="s">
        <v>587</v>
      </c>
      <c r="D159" s="730" t="s">
        <v>588</v>
      </c>
      <c r="E159" s="729" t="s">
        <v>5181</v>
      </c>
      <c r="F159" s="730" t="s">
        <v>5182</v>
      </c>
      <c r="G159" s="729" t="s">
        <v>5464</v>
      </c>
      <c r="H159" s="729" t="s">
        <v>5465</v>
      </c>
      <c r="I159" s="732">
        <v>8.1700000762939453</v>
      </c>
      <c r="J159" s="732">
        <v>1</v>
      </c>
      <c r="K159" s="733">
        <v>8.1700000762939453</v>
      </c>
    </row>
    <row r="160" spans="1:11" ht="14.4" customHeight="1" x14ac:dyDescent="0.3">
      <c r="A160" s="727" t="s">
        <v>566</v>
      </c>
      <c r="B160" s="728" t="s">
        <v>567</v>
      </c>
      <c r="C160" s="729" t="s">
        <v>587</v>
      </c>
      <c r="D160" s="730" t="s">
        <v>588</v>
      </c>
      <c r="E160" s="729" t="s">
        <v>5181</v>
      </c>
      <c r="F160" s="730" t="s">
        <v>5182</v>
      </c>
      <c r="G160" s="729" t="s">
        <v>5466</v>
      </c>
      <c r="H160" s="729" t="s">
        <v>5467</v>
      </c>
      <c r="I160" s="732">
        <v>9.380000114440918</v>
      </c>
      <c r="J160" s="732">
        <v>10</v>
      </c>
      <c r="K160" s="733">
        <v>93.839996337890625</v>
      </c>
    </row>
    <row r="161" spans="1:11" ht="14.4" customHeight="1" x14ac:dyDescent="0.3">
      <c r="A161" s="727" t="s">
        <v>566</v>
      </c>
      <c r="B161" s="728" t="s">
        <v>567</v>
      </c>
      <c r="C161" s="729" t="s">
        <v>587</v>
      </c>
      <c r="D161" s="730" t="s">
        <v>588</v>
      </c>
      <c r="E161" s="729" t="s">
        <v>5181</v>
      </c>
      <c r="F161" s="730" t="s">
        <v>5182</v>
      </c>
      <c r="G161" s="729" t="s">
        <v>5221</v>
      </c>
      <c r="H161" s="729" t="s">
        <v>5222</v>
      </c>
      <c r="I161" s="732">
        <v>42.443333307902016</v>
      </c>
      <c r="J161" s="732">
        <v>95</v>
      </c>
      <c r="K161" s="733">
        <v>4031.9099731445312</v>
      </c>
    </row>
    <row r="162" spans="1:11" ht="14.4" customHeight="1" x14ac:dyDescent="0.3">
      <c r="A162" s="727" t="s">
        <v>566</v>
      </c>
      <c r="B162" s="728" t="s">
        <v>567</v>
      </c>
      <c r="C162" s="729" t="s">
        <v>587</v>
      </c>
      <c r="D162" s="730" t="s">
        <v>588</v>
      </c>
      <c r="E162" s="729" t="s">
        <v>5181</v>
      </c>
      <c r="F162" s="730" t="s">
        <v>5182</v>
      </c>
      <c r="G162" s="729" t="s">
        <v>5468</v>
      </c>
      <c r="H162" s="729" t="s">
        <v>5469</v>
      </c>
      <c r="I162" s="732">
        <v>85.282499313354492</v>
      </c>
      <c r="J162" s="732">
        <v>4</v>
      </c>
      <c r="K162" s="733">
        <v>341.12999725341797</v>
      </c>
    </row>
    <row r="163" spans="1:11" ht="14.4" customHeight="1" x14ac:dyDescent="0.3">
      <c r="A163" s="727" t="s">
        <v>566</v>
      </c>
      <c r="B163" s="728" t="s">
        <v>567</v>
      </c>
      <c r="C163" s="729" t="s">
        <v>587</v>
      </c>
      <c r="D163" s="730" t="s">
        <v>588</v>
      </c>
      <c r="E163" s="729" t="s">
        <v>5181</v>
      </c>
      <c r="F163" s="730" t="s">
        <v>5182</v>
      </c>
      <c r="G163" s="729" t="s">
        <v>5470</v>
      </c>
      <c r="H163" s="729" t="s">
        <v>5471</v>
      </c>
      <c r="I163" s="732">
        <v>105.44999694824219</v>
      </c>
      <c r="J163" s="732">
        <v>3</v>
      </c>
      <c r="K163" s="733">
        <v>316.35000610351562</v>
      </c>
    </row>
    <row r="164" spans="1:11" ht="14.4" customHeight="1" x14ac:dyDescent="0.3">
      <c r="A164" s="727" t="s">
        <v>566</v>
      </c>
      <c r="B164" s="728" t="s">
        <v>567</v>
      </c>
      <c r="C164" s="729" t="s">
        <v>587</v>
      </c>
      <c r="D164" s="730" t="s">
        <v>588</v>
      </c>
      <c r="E164" s="729" t="s">
        <v>5181</v>
      </c>
      <c r="F164" s="730" t="s">
        <v>5182</v>
      </c>
      <c r="G164" s="729" t="s">
        <v>5472</v>
      </c>
      <c r="H164" s="729" t="s">
        <v>5473</v>
      </c>
      <c r="I164" s="732">
        <v>17.620000839233398</v>
      </c>
      <c r="J164" s="732">
        <v>1</v>
      </c>
      <c r="K164" s="733">
        <v>17.620000839233398</v>
      </c>
    </row>
    <row r="165" spans="1:11" ht="14.4" customHeight="1" x14ac:dyDescent="0.3">
      <c r="A165" s="727" t="s">
        <v>566</v>
      </c>
      <c r="B165" s="728" t="s">
        <v>567</v>
      </c>
      <c r="C165" s="729" t="s">
        <v>587</v>
      </c>
      <c r="D165" s="730" t="s">
        <v>588</v>
      </c>
      <c r="E165" s="729" t="s">
        <v>5181</v>
      </c>
      <c r="F165" s="730" t="s">
        <v>5182</v>
      </c>
      <c r="G165" s="729" t="s">
        <v>5474</v>
      </c>
      <c r="H165" s="729" t="s">
        <v>5475</v>
      </c>
      <c r="I165" s="732">
        <v>22.299999237060547</v>
      </c>
      <c r="J165" s="732">
        <v>1</v>
      </c>
      <c r="K165" s="733">
        <v>22.299999237060547</v>
      </c>
    </row>
    <row r="166" spans="1:11" ht="14.4" customHeight="1" x14ac:dyDescent="0.3">
      <c r="A166" s="727" t="s">
        <v>566</v>
      </c>
      <c r="B166" s="728" t="s">
        <v>567</v>
      </c>
      <c r="C166" s="729" t="s">
        <v>587</v>
      </c>
      <c r="D166" s="730" t="s">
        <v>588</v>
      </c>
      <c r="E166" s="729" t="s">
        <v>5181</v>
      </c>
      <c r="F166" s="730" t="s">
        <v>5182</v>
      </c>
      <c r="G166" s="729" t="s">
        <v>5476</v>
      </c>
      <c r="H166" s="729" t="s">
        <v>5477</v>
      </c>
      <c r="I166" s="732">
        <v>2.6800000667572021</v>
      </c>
      <c r="J166" s="732">
        <v>10</v>
      </c>
      <c r="K166" s="733">
        <v>26.799999237060547</v>
      </c>
    </row>
    <row r="167" spans="1:11" ht="14.4" customHeight="1" x14ac:dyDescent="0.3">
      <c r="A167" s="727" t="s">
        <v>566</v>
      </c>
      <c r="B167" s="728" t="s">
        <v>567</v>
      </c>
      <c r="C167" s="729" t="s">
        <v>587</v>
      </c>
      <c r="D167" s="730" t="s">
        <v>588</v>
      </c>
      <c r="E167" s="729" t="s">
        <v>5181</v>
      </c>
      <c r="F167" s="730" t="s">
        <v>5182</v>
      </c>
      <c r="G167" s="729" t="s">
        <v>5478</v>
      </c>
      <c r="H167" s="729" t="s">
        <v>5479</v>
      </c>
      <c r="I167" s="732">
        <v>12.023333549499512</v>
      </c>
      <c r="J167" s="732">
        <v>40</v>
      </c>
      <c r="K167" s="733">
        <v>480.89998626708984</v>
      </c>
    </row>
    <row r="168" spans="1:11" ht="14.4" customHeight="1" x14ac:dyDescent="0.3">
      <c r="A168" s="727" t="s">
        <v>566</v>
      </c>
      <c r="B168" s="728" t="s">
        <v>567</v>
      </c>
      <c r="C168" s="729" t="s">
        <v>587</v>
      </c>
      <c r="D168" s="730" t="s">
        <v>588</v>
      </c>
      <c r="E168" s="729" t="s">
        <v>5181</v>
      </c>
      <c r="F168" s="730" t="s">
        <v>5182</v>
      </c>
      <c r="G168" s="729" t="s">
        <v>5229</v>
      </c>
      <c r="H168" s="729" t="s">
        <v>5230</v>
      </c>
      <c r="I168" s="732">
        <v>0.66571430649076191</v>
      </c>
      <c r="J168" s="732">
        <v>21000</v>
      </c>
      <c r="K168" s="733">
        <v>13960</v>
      </c>
    </row>
    <row r="169" spans="1:11" ht="14.4" customHeight="1" x14ac:dyDescent="0.3">
      <c r="A169" s="727" t="s">
        <v>566</v>
      </c>
      <c r="B169" s="728" t="s">
        <v>567</v>
      </c>
      <c r="C169" s="729" t="s">
        <v>587</v>
      </c>
      <c r="D169" s="730" t="s">
        <v>588</v>
      </c>
      <c r="E169" s="729" t="s">
        <v>5181</v>
      </c>
      <c r="F169" s="730" t="s">
        <v>5182</v>
      </c>
      <c r="G169" s="729" t="s">
        <v>5480</v>
      </c>
      <c r="H169" s="729" t="s">
        <v>5481</v>
      </c>
      <c r="I169" s="732">
        <v>1.2100000381469727</v>
      </c>
      <c r="J169" s="732">
        <v>100</v>
      </c>
      <c r="K169" s="733">
        <v>121</v>
      </c>
    </row>
    <row r="170" spans="1:11" ht="14.4" customHeight="1" x14ac:dyDescent="0.3">
      <c r="A170" s="727" t="s">
        <v>566</v>
      </c>
      <c r="B170" s="728" t="s">
        <v>567</v>
      </c>
      <c r="C170" s="729" t="s">
        <v>587</v>
      </c>
      <c r="D170" s="730" t="s">
        <v>588</v>
      </c>
      <c r="E170" s="729" t="s">
        <v>5181</v>
      </c>
      <c r="F170" s="730" t="s">
        <v>5182</v>
      </c>
      <c r="G170" s="729" t="s">
        <v>5233</v>
      </c>
      <c r="H170" s="729" t="s">
        <v>5234</v>
      </c>
      <c r="I170" s="732">
        <v>28.737999725341798</v>
      </c>
      <c r="J170" s="732">
        <v>140</v>
      </c>
      <c r="K170" s="733">
        <v>4023.0000610351562</v>
      </c>
    </row>
    <row r="171" spans="1:11" ht="14.4" customHeight="1" x14ac:dyDescent="0.3">
      <c r="A171" s="727" t="s">
        <v>566</v>
      </c>
      <c r="B171" s="728" t="s">
        <v>567</v>
      </c>
      <c r="C171" s="729" t="s">
        <v>587</v>
      </c>
      <c r="D171" s="730" t="s">
        <v>588</v>
      </c>
      <c r="E171" s="729" t="s">
        <v>5181</v>
      </c>
      <c r="F171" s="730" t="s">
        <v>5182</v>
      </c>
      <c r="G171" s="729" t="s">
        <v>5482</v>
      </c>
      <c r="H171" s="729" t="s">
        <v>5483</v>
      </c>
      <c r="I171" s="732">
        <v>9.3299999237060547</v>
      </c>
      <c r="J171" s="732">
        <v>1</v>
      </c>
      <c r="K171" s="733">
        <v>9.3299999237060547</v>
      </c>
    </row>
    <row r="172" spans="1:11" ht="14.4" customHeight="1" x14ac:dyDescent="0.3">
      <c r="A172" s="727" t="s">
        <v>566</v>
      </c>
      <c r="B172" s="728" t="s">
        <v>567</v>
      </c>
      <c r="C172" s="729" t="s">
        <v>587</v>
      </c>
      <c r="D172" s="730" t="s">
        <v>588</v>
      </c>
      <c r="E172" s="729" t="s">
        <v>5235</v>
      </c>
      <c r="F172" s="730" t="s">
        <v>5236</v>
      </c>
      <c r="G172" s="729" t="s">
        <v>5239</v>
      </c>
      <c r="H172" s="729" t="s">
        <v>5240</v>
      </c>
      <c r="I172" s="732">
        <v>13.789999961853027</v>
      </c>
      <c r="J172" s="732">
        <v>10</v>
      </c>
      <c r="K172" s="733">
        <v>137.8699951171875</v>
      </c>
    </row>
    <row r="173" spans="1:11" ht="14.4" customHeight="1" x14ac:dyDescent="0.3">
      <c r="A173" s="727" t="s">
        <v>566</v>
      </c>
      <c r="B173" s="728" t="s">
        <v>567</v>
      </c>
      <c r="C173" s="729" t="s">
        <v>587</v>
      </c>
      <c r="D173" s="730" t="s">
        <v>588</v>
      </c>
      <c r="E173" s="729" t="s">
        <v>5235</v>
      </c>
      <c r="F173" s="730" t="s">
        <v>5236</v>
      </c>
      <c r="G173" s="729" t="s">
        <v>5245</v>
      </c>
      <c r="H173" s="729" t="s">
        <v>5246</v>
      </c>
      <c r="I173" s="732">
        <v>4.8183334668477373</v>
      </c>
      <c r="J173" s="732">
        <v>1050</v>
      </c>
      <c r="K173" s="733">
        <v>5060</v>
      </c>
    </row>
    <row r="174" spans="1:11" ht="14.4" customHeight="1" x14ac:dyDescent="0.3">
      <c r="A174" s="727" t="s">
        <v>566</v>
      </c>
      <c r="B174" s="728" t="s">
        <v>567</v>
      </c>
      <c r="C174" s="729" t="s">
        <v>587</v>
      </c>
      <c r="D174" s="730" t="s">
        <v>588</v>
      </c>
      <c r="E174" s="729" t="s">
        <v>5235</v>
      </c>
      <c r="F174" s="730" t="s">
        <v>5236</v>
      </c>
      <c r="G174" s="729" t="s">
        <v>5484</v>
      </c>
      <c r="H174" s="729" t="s">
        <v>5485</v>
      </c>
      <c r="I174" s="732">
        <v>1.1666666405896345E-2</v>
      </c>
      <c r="J174" s="732">
        <v>10100</v>
      </c>
      <c r="K174" s="733">
        <v>125</v>
      </c>
    </row>
    <row r="175" spans="1:11" ht="14.4" customHeight="1" x14ac:dyDescent="0.3">
      <c r="A175" s="727" t="s">
        <v>566</v>
      </c>
      <c r="B175" s="728" t="s">
        <v>567</v>
      </c>
      <c r="C175" s="729" t="s">
        <v>587</v>
      </c>
      <c r="D175" s="730" t="s">
        <v>588</v>
      </c>
      <c r="E175" s="729" t="s">
        <v>5235</v>
      </c>
      <c r="F175" s="730" t="s">
        <v>5236</v>
      </c>
      <c r="G175" s="729" t="s">
        <v>5486</v>
      </c>
      <c r="H175" s="729" t="s">
        <v>5487</v>
      </c>
      <c r="I175" s="732">
        <v>33.880001068115234</v>
      </c>
      <c r="J175" s="732">
        <v>251</v>
      </c>
      <c r="K175" s="733">
        <v>8503.8800010681152</v>
      </c>
    </row>
    <row r="176" spans="1:11" ht="14.4" customHeight="1" x14ac:dyDescent="0.3">
      <c r="A176" s="727" t="s">
        <v>566</v>
      </c>
      <c r="B176" s="728" t="s">
        <v>567</v>
      </c>
      <c r="C176" s="729" t="s">
        <v>587</v>
      </c>
      <c r="D176" s="730" t="s">
        <v>588</v>
      </c>
      <c r="E176" s="729" t="s">
        <v>5235</v>
      </c>
      <c r="F176" s="730" t="s">
        <v>5236</v>
      </c>
      <c r="G176" s="729" t="s">
        <v>5249</v>
      </c>
      <c r="H176" s="729" t="s">
        <v>5250</v>
      </c>
      <c r="I176" s="732">
        <v>15.920000076293945</v>
      </c>
      <c r="J176" s="732">
        <v>50</v>
      </c>
      <c r="K176" s="733">
        <v>796</v>
      </c>
    </row>
    <row r="177" spans="1:11" ht="14.4" customHeight="1" x14ac:dyDescent="0.3">
      <c r="A177" s="727" t="s">
        <v>566</v>
      </c>
      <c r="B177" s="728" t="s">
        <v>567</v>
      </c>
      <c r="C177" s="729" t="s">
        <v>587</v>
      </c>
      <c r="D177" s="730" t="s">
        <v>588</v>
      </c>
      <c r="E177" s="729" t="s">
        <v>5235</v>
      </c>
      <c r="F177" s="730" t="s">
        <v>5236</v>
      </c>
      <c r="G177" s="729" t="s">
        <v>5488</v>
      </c>
      <c r="H177" s="729" t="s">
        <v>5489</v>
      </c>
      <c r="I177" s="732">
        <v>146.83999633789063</v>
      </c>
      <c r="J177" s="732">
        <v>2</v>
      </c>
      <c r="K177" s="733">
        <v>293.67999267578125</v>
      </c>
    </row>
    <row r="178" spans="1:11" ht="14.4" customHeight="1" x14ac:dyDescent="0.3">
      <c r="A178" s="727" t="s">
        <v>566</v>
      </c>
      <c r="B178" s="728" t="s">
        <v>567</v>
      </c>
      <c r="C178" s="729" t="s">
        <v>587</v>
      </c>
      <c r="D178" s="730" t="s">
        <v>588</v>
      </c>
      <c r="E178" s="729" t="s">
        <v>5235</v>
      </c>
      <c r="F178" s="730" t="s">
        <v>5236</v>
      </c>
      <c r="G178" s="729" t="s">
        <v>5251</v>
      </c>
      <c r="H178" s="729" t="s">
        <v>5252</v>
      </c>
      <c r="I178" s="732">
        <v>12.579999923706055</v>
      </c>
      <c r="J178" s="732">
        <v>400</v>
      </c>
      <c r="K178" s="733">
        <v>5032</v>
      </c>
    </row>
    <row r="179" spans="1:11" ht="14.4" customHeight="1" x14ac:dyDescent="0.3">
      <c r="A179" s="727" t="s">
        <v>566</v>
      </c>
      <c r="B179" s="728" t="s">
        <v>567</v>
      </c>
      <c r="C179" s="729" t="s">
        <v>587</v>
      </c>
      <c r="D179" s="730" t="s">
        <v>588</v>
      </c>
      <c r="E179" s="729" t="s">
        <v>5235</v>
      </c>
      <c r="F179" s="730" t="s">
        <v>5236</v>
      </c>
      <c r="G179" s="729" t="s">
        <v>5253</v>
      </c>
      <c r="H179" s="729" t="s">
        <v>5254</v>
      </c>
      <c r="I179" s="732">
        <v>13.550000190734863</v>
      </c>
      <c r="J179" s="732">
        <v>100</v>
      </c>
      <c r="K179" s="733">
        <v>1355</v>
      </c>
    </row>
    <row r="180" spans="1:11" ht="14.4" customHeight="1" x14ac:dyDescent="0.3">
      <c r="A180" s="727" t="s">
        <v>566</v>
      </c>
      <c r="B180" s="728" t="s">
        <v>567</v>
      </c>
      <c r="C180" s="729" t="s">
        <v>587</v>
      </c>
      <c r="D180" s="730" t="s">
        <v>588</v>
      </c>
      <c r="E180" s="729" t="s">
        <v>5235</v>
      </c>
      <c r="F180" s="730" t="s">
        <v>5236</v>
      </c>
      <c r="G180" s="729" t="s">
        <v>5490</v>
      </c>
      <c r="H180" s="729" t="s">
        <v>5491</v>
      </c>
      <c r="I180" s="732">
        <v>17.979999542236328</v>
      </c>
      <c r="J180" s="732">
        <v>200</v>
      </c>
      <c r="K180" s="733">
        <v>3596</v>
      </c>
    </row>
    <row r="181" spans="1:11" ht="14.4" customHeight="1" x14ac:dyDescent="0.3">
      <c r="A181" s="727" t="s">
        <v>566</v>
      </c>
      <c r="B181" s="728" t="s">
        <v>567</v>
      </c>
      <c r="C181" s="729" t="s">
        <v>587</v>
      </c>
      <c r="D181" s="730" t="s">
        <v>588</v>
      </c>
      <c r="E181" s="729" t="s">
        <v>5235</v>
      </c>
      <c r="F181" s="730" t="s">
        <v>5236</v>
      </c>
      <c r="G181" s="729" t="s">
        <v>5257</v>
      </c>
      <c r="H181" s="729" t="s">
        <v>5258</v>
      </c>
      <c r="I181" s="732">
        <v>17.979999542236328</v>
      </c>
      <c r="J181" s="732">
        <v>1100</v>
      </c>
      <c r="K181" s="733">
        <v>19778</v>
      </c>
    </row>
    <row r="182" spans="1:11" ht="14.4" customHeight="1" x14ac:dyDescent="0.3">
      <c r="A182" s="727" t="s">
        <v>566</v>
      </c>
      <c r="B182" s="728" t="s">
        <v>567</v>
      </c>
      <c r="C182" s="729" t="s">
        <v>587</v>
      </c>
      <c r="D182" s="730" t="s">
        <v>588</v>
      </c>
      <c r="E182" s="729" t="s">
        <v>5235</v>
      </c>
      <c r="F182" s="730" t="s">
        <v>5236</v>
      </c>
      <c r="G182" s="729" t="s">
        <v>5492</v>
      </c>
      <c r="H182" s="729" t="s">
        <v>5493</v>
      </c>
      <c r="I182" s="732">
        <v>15.289999961853027</v>
      </c>
      <c r="J182" s="732">
        <v>50</v>
      </c>
      <c r="K182" s="733">
        <v>764.719970703125</v>
      </c>
    </row>
    <row r="183" spans="1:11" ht="14.4" customHeight="1" x14ac:dyDescent="0.3">
      <c r="A183" s="727" t="s">
        <v>566</v>
      </c>
      <c r="B183" s="728" t="s">
        <v>567</v>
      </c>
      <c r="C183" s="729" t="s">
        <v>587</v>
      </c>
      <c r="D183" s="730" t="s">
        <v>588</v>
      </c>
      <c r="E183" s="729" t="s">
        <v>5235</v>
      </c>
      <c r="F183" s="730" t="s">
        <v>5236</v>
      </c>
      <c r="G183" s="729" t="s">
        <v>5494</v>
      </c>
      <c r="H183" s="729" t="s">
        <v>5495</v>
      </c>
      <c r="I183" s="732">
        <v>15.289999961853027</v>
      </c>
      <c r="J183" s="732">
        <v>50</v>
      </c>
      <c r="K183" s="733">
        <v>764.719970703125</v>
      </c>
    </row>
    <row r="184" spans="1:11" ht="14.4" customHeight="1" x14ac:dyDescent="0.3">
      <c r="A184" s="727" t="s">
        <v>566</v>
      </c>
      <c r="B184" s="728" t="s">
        <v>567</v>
      </c>
      <c r="C184" s="729" t="s">
        <v>587</v>
      </c>
      <c r="D184" s="730" t="s">
        <v>588</v>
      </c>
      <c r="E184" s="729" t="s">
        <v>5235</v>
      </c>
      <c r="F184" s="730" t="s">
        <v>5236</v>
      </c>
      <c r="G184" s="729" t="s">
        <v>5496</v>
      </c>
      <c r="H184" s="729" t="s">
        <v>5497</v>
      </c>
      <c r="I184" s="732">
        <v>15.289999961853027</v>
      </c>
      <c r="J184" s="732">
        <v>50</v>
      </c>
      <c r="K184" s="733">
        <v>764.5</v>
      </c>
    </row>
    <row r="185" spans="1:11" ht="14.4" customHeight="1" x14ac:dyDescent="0.3">
      <c r="A185" s="727" t="s">
        <v>566</v>
      </c>
      <c r="B185" s="728" t="s">
        <v>567</v>
      </c>
      <c r="C185" s="729" t="s">
        <v>587</v>
      </c>
      <c r="D185" s="730" t="s">
        <v>588</v>
      </c>
      <c r="E185" s="729" t="s">
        <v>5235</v>
      </c>
      <c r="F185" s="730" t="s">
        <v>5236</v>
      </c>
      <c r="G185" s="729" t="s">
        <v>5259</v>
      </c>
      <c r="H185" s="729" t="s">
        <v>5260</v>
      </c>
      <c r="I185" s="732">
        <v>1.8049999475479126</v>
      </c>
      <c r="J185" s="732">
        <v>700</v>
      </c>
      <c r="K185" s="733">
        <v>1264.1999969482422</v>
      </c>
    </row>
    <row r="186" spans="1:11" ht="14.4" customHeight="1" x14ac:dyDescent="0.3">
      <c r="A186" s="727" t="s">
        <v>566</v>
      </c>
      <c r="B186" s="728" t="s">
        <v>567</v>
      </c>
      <c r="C186" s="729" t="s">
        <v>587</v>
      </c>
      <c r="D186" s="730" t="s">
        <v>588</v>
      </c>
      <c r="E186" s="729" t="s">
        <v>5235</v>
      </c>
      <c r="F186" s="730" t="s">
        <v>5236</v>
      </c>
      <c r="G186" s="729" t="s">
        <v>5275</v>
      </c>
      <c r="H186" s="729" t="s">
        <v>5276</v>
      </c>
      <c r="I186" s="732">
        <v>3.1450001001358032</v>
      </c>
      <c r="J186" s="732">
        <v>100</v>
      </c>
      <c r="K186" s="733">
        <v>314.5</v>
      </c>
    </row>
    <row r="187" spans="1:11" ht="14.4" customHeight="1" x14ac:dyDescent="0.3">
      <c r="A187" s="727" t="s">
        <v>566</v>
      </c>
      <c r="B187" s="728" t="s">
        <v>567</v>
      </c>
      <c r="C187" s="729" t="s">
        <v>587</v>
      </c>
      <c r="D187" s="730" t="s">
        <v>588</v>
      </c>
      <c r="E187" s="729" t="s">
        <v>5235</v>
      </c>
      <c r="F187" s="730" t="s">
        <v>5236</v>
      </c>
      <c r="G187" s="729" t="s">
        <v>5277</v>
      </c>
      <c r="H187" s="729" t="s">
        <v>5278</v>
      </c>
      <c r="I187" s="732">
        <v>2.8299999237060547</v>
      </c>
      <c r="J187" s="732">
        <v>100</v>
      </c>
      <c r="K187" s="733">
        <v>283</v>
      </c>
    </row>
    <row r="188" spans="1:11" ht="14.4" customHeight="1" x14ac:dyDescent="0.3">
      <c r="A188" s="727" t="s">
        <v>566</v>
      </c>
      <c r="B188" s="728" t="s">
        <v>567</v>
      </c>
      <c r="C188" s="729" t="s">
        <v>587</v>
      </c>
      <c r="D188" s="730" t="s">
        <v>588</v>
      </c>
      <c r="E188" s="729" t="s">
        <v>5235</v>
      </c>
      <c r="F188" s="730" t="s">
        <v>5236</v>
      </c>
      <c r="G188" s="729" t="s">
        <v>5279</v>
      </c>
      <c r="H188" s="729" t="s">
        <v>5280</v>
      </c>
      <c r="I188" s="732">
        <v>2</v>
      </c>
      <c r="J188" s="732">
        <v>101</v>
      </c>
      <c r="K188" s="733">
        <v>202</v>
      </c>
    </row>
    <row r="189" spans="1:11" ht="14.4" customHeight="1" x14ac:dyDescent="0.3">
      <c r="A189" s="727" t="s">
        <v>566</v>
      </c>
      <c r="B189" s="728" t="s">
        <v>567</v>
      </c>
      <c r="C189" s="729" t="s">
        <v>587</v>
      </c>
      <c r="D189" s="730" t="s">
        <v>588</v>
      </c>
      <c r="E189" s="729" t="s">
        <v>5235</v>
      </c>
      <c r="F189" s="730" t="s">
        <v>5236</v>
      </c>
      <c r="G189" s="729" t="s">
        <v>5283</v>
      </c>
      <c r="H189" s="729" t="s">
        <v>5284</v>
      </c>
      <c r="I189" s="732">
        <v>1.8400000333786011</v>
      </c>
      <c r="J189" s="732">
        <v>160</v>
      </c>
      <c r="K189" s="733">
        <v>294.39999389648437</v>
      </c>
    </row>
    <row r="190" spans="1:11" ht="14.4" customHeight="1" x14ac:dyDescent="0.3">
      <c r="A190" s="727" t="s">
        <v>566</v>
      </c>
      <c r="B190" s="728" t="s">
        <v>567</v>
      </c>
      <c r="C190" s="729" t="s">
        <v>587</v>
      </c>
      <c r="D190" s="730" t="s">
        <v>588</v>
      </c>
      <c r="E190" s="729" t="s">
        <v>5235</v>
      </c>
      <c r="F190" s="730" t="s">
        <v>5236</v>
      </c>
      <c r="G190" s="729" t="s">
        <v>5287</v>
      </c>
      <c r="H190" s="729" t="s">
        <v>5288</v>
      </c>
      <c r="I190" s="732">
        <v>13.310000419616699</v>
      </c>
      <c r="J190" s="732">
        <v>110</v>
      </c>
      <c r="K190" s="733">
        <v>1464.1000061035156</v>
      </c>
    </row>
    <row r="191" spans="1:11" ht="14.4" customHeight="1" x14ac:dyDescent="0.3">
      <c r="A191" s="727" t="s">
        <v>566</v>
      </c>
      <c r="B191" s="728" t="s">
        <v>567</v>
      </c>
      <c r="C191" s="729" t="s">
        <v>587</v>
      </c>
      <c r="D191" s="730" t="s">
        <v>588</v>
      </c>
      <c r="E191" s="729" t="s">
        <v>5235</v>
      </c>
      <c r="F191" s="730" t="s">
        <v>5236</v>
      </c>
      <c r="G191" s="729" t="s">
        <v>5289</v>
      </c>
      <c r="H191" s="729" t="s">
        <v>5290</v>
      </c>
      <c r="I191" s="732">
        <v>25.534000778198241</v>
      </c>
      <c r="J191" s="732">
        <v>140</v>
      </c>
      <c r="K191" s="733">
        <v>3574.6701049804687</v>
      </c>
    </row>
    <row r="192" spans="1:11" ht="14.4" customHeight="1" x14ac:dyDescent="0.3">
      <c r="A192" s="727" t="s">
        <v>566</v>
      </c>
      <c r="B192" s="728" t="s">
        <v>567</v>
      </c>
      <c r="C192" s="729" t="s">
        <v>587</v>
      </c>
      <c r="D192" s="730" t="s">
        <v>588</v>
      </c>
      <c r="E192" s="729" t="s">
        <v>5235</v>
      </c>
      <c r="F192" s="730" t="s">
        <v>5236</v>
      </c>
      <c r="G192" s="729" t="s">
        <v>5291</v>
      </c>
      <c r="H192" s="729" t="s">
        <v>5292</v>
      </c>
      <c r="I192" s="732">
        <v>2.2899999618530273</v>
      </c>
      <c r="J192" s="732">
        <v>250</v>
      </c>
      <c r="K192" s="733">
        <v>572.5</v>
      </c>
    </row>
    <row r="193" spans="1:11" ht="14.4" customHeight="1" x14ac:dyDescent="0.3">
      <c r="A193" s="727" t="s">
        <v>566</v>
      </c>
      <c r="B193" s="728" t="s">
        <v>567</v>
      </c>
      <c r="C193" s="729" t="s">
        <v>587</v>
      </c>
      <c r="D193" s="730" t="s">
        <v>588</v>
      </c>
      <c r="E193" s="729" t="s">
        <v>5235</v>
      </c>
      <c r="F193" s="730" t="s">
        <v>5236</v>
      </c>
      <c r="G193" s="729" t="s">
        <v>5498</v>
      </c>
      <c r="H193" s="729" t="s">
        <v>5499</v>
      </c>
      <c r="I193" s="732">
        <v>110.12000274658203</v>
      </c>
      <c r="J193" s="732">
        <v>1</v>
      </c>
      <c r="K193" s="733">
        <v>110.12000274658203</v>
      </c>
    </row>
    <row r="194" spans="1:11" ht="14.4" customHeight="1" x14ac:dyDescent="0.3">
      <c r="A194" s="727" t="s">
        <v>566</v>
      </c>
      <c r="B194" s="728" t="s">
        <v>567</v>
      </c>
      <c r="C194" s="729" t="s">
        <v>587</v>
      </c>
      <c r="D194" s="730" t="s">
        <v>588</v>
      </c>
      <c r="E194" s="729" t="s">
        <v>5235</v>
      </c>
      <c r="F194" s="730" t="s">
        <v>5236</v>
      </c>
      <c r="G194" s="729" t="s">
        <v>5500</v>
      </c>
      <c r="H194" s="729" t="s">
        <v>5501</v>
      </c>
      <c r="I194" s="732">
        <v>62.779998779296875</v>
      </c>
      <c r="J194" s="732">
        <v>1</v>
      </c>
      <c r="K194" s="733">
        <v>62.779998779296875</v>
      </c>
    </row>
    <row r="195" spans="1:11" ht="14.4" customHeight="1" x14ac:dyDescent="0.3">
      <c r="A195" s="727" t="s">
        <v>566</v>
      </c>
      <c r="B195" s="728" t="s">
        <v>567</v>
      </c>
      <c r="C195" s="729" t="s">
        <v>587</v>
      </c>
      <c r="D195" s="730" t="s">
        <v>588</v>
      </c>
      <c r="E195" s="729" t="s">
        <v>5235</v>
      </c>
      <c r="F195" s="730" t="s">
        <v>5236</v>
      </c>
      <c r="G195" s="729" t="s">
        <v>5299</v>
      </c>
      <c r="H195" s="729" t="s">
        <v>5300</v>
      </c>
      <c r="I195" s="732">
        <v>24.299999237060547</v>
      </c>
      <c r="J195" s="732">
        <v>5</v>
      </c>
      <c r="K195" s="733">
        <v>121.5</v>
      </c>
    </row>
    <row r="196" spans="1:11" ht="14.4" customHeight="1" x14ac:dyDescent="0.3">
      <c r="A196" s="727" t="s">
        <v>566</v>
      </c>
      <c r="B196" s="728" t="s">
        <v>567</v>
      </c>
      <c r="C196" s="729" t="s">
        <v>587</v>
      </c>
      <c r="D196" s="730" t="s">
        <v>588</v>
      </c>
      <c r="E196" s="729" t="s">
        <v>5235</v>
      </c>
      <c r="F196" s="730" t="s">
        <v>5236</v>
      </c>
      <c r="G196" s="729" t="s">
        <v>5301</v>
      </c>
      <c r="H196" s="729" t="s">
        <v>5302</v>
      </c>
      <c r="I196" s="732">
        <v>9.1999998092651367</v>
      </c>
      <c r="J196" s="732">
        <v>100</v>
      </c>
      <c r="K196" s="733">
        <v>920</v>
      </c>
    </row>
    <row r="197" spans="1:11" ht="14.4" customHeight="1" x14ac:dyDescent="0.3">
      <c r="A197" s="727" t="s">
        <v>566</v>
      </c>
      <c r="B197" s="728" t="s">
        <v>567</v>
      </c>
      <c r="C197" s="729" t="s">
        <v>587</v>
      </c>
      <c r="D197" s="730" t="s">
        <v>588</v>
      </c>
      <c r="E197" s="729" t="s">
        <v>5235</v>
      </c>
      <c r="F197" s="730" t="s">
        <v>5236</v>
      </c>
      <c r="G197" s="729" t="s">
        <v>5502</v>
      </c>
      <c r="H197" s="729" t="s">
        <v>5503</v>
      </c>
      <c r="I197" s="732">
        <v>172.5</v>
      </c>
      <c r="J197" s="732">
        <v>2</v>
      </c>
      <c r="K197" s="733">
        <v>345</v>
      </c>
    </row>
    <row r="198" spans="1:11" ht="14.4" customHeight="1" x14ac:dyDescent="0.3">
      <c r="A198" s="727" t="s">
        <v>566</v>
      </c>
      <c r="B198" s="728" t="s">
        <v>567</v>
      </c>
      <c r="C198" s="729" t="s">
        <v>587</v>
      </c>
      <c r="D198" s="730" t="s">
        <v>588</v>
      </c>
      <c r="E198" s="729" t="s">
        <v>5235</v>
      </c>
      <c r="F198" s="730" t="s">
        <v>5236</v>
      </c>
      <c r="G198" s="729" t="s">
        <v>5307</v>
      </c>
      <c r="H198" s="729" t="s">
        <v>5308</v>
      </c>
      <c r="I198" s="732">
        <v>1.0900000333786011</v>
      </c>
      <c r="J198" s="732">
        <v>1600</v>
      </c>
      <c r="K198" s="733">
        <v>1744</v>
      </c>
    </row>
    <row r="199" spans="1:11" ht="14.4" customHeight="1" x14ac:dyDescent="0.3">
      <c r="A199" s="727" t="s">
        <v>566</v>
      </c>
      <c r="B199" s="728" t="s">
        <v>567</v>
      </c>
      <c r="C199" s="729" t="s">
        <v>587</v>
      </c>
      <c r="D199" s="730" t="s">
        <v>588</v>
      </c>
      <c r="E199" s="729" t="s">
        <v>5235</v>
      </c>
      <c r="F199" s="730" t="s">
        <v>5236</v>
      </c>
      <c r="G199" s="729" t="s">
        <v>5311</v>
      </c>
      <c r="H199" s="729" t="s">
        <v>5312</v>
      </c>
      <c r="I199" s="732">
        <v>1.6714285271508353</v>
      </c>
      <c r="J199" s="732">
        <v>3200</v>
      </c>
      <c r="K199" s="733">
        <v>5349</v>
      </c>
    </row>
    <row r="200" spans="1:11" ht="14.4" customHeight="1" x14ac:dyDescent="0.3">
      <c r="A200" s="727" t="s">
        <v>566</v>
      </c>
      <c r="B200" s="728" t="s">
        <v>567</v>
      </c>
      <c r="C200" s="729" t="s">
        <v>587</v>
      </c>
      <c r="D200" s="730" t="s">
        <v>588</v>
      </c>
      <c r="E200" s="729" t="s">
        <v>5235</v>
      </c>
      <c r="F200" s="730" t="s">
        <v>5236</v>
      </c>
      <c r="G200" s="729" t="s">
        <v>5504</v>
      </c>
      <c r="H200" s="729" t="s">
        <v>5505</v>
      </c>
      <c r="I200" s="732">
        <v>0.67000001668930054</v>
      </c>
      <c r="J200" s="732">
        <v>700</v>
      </c>
      <c r="K200" s="733">
        <v>469</v>
      </c>
    </row>
    <row r="201" spans="1:11" ht="14.4" customHeight="1" x14ac:dyDescent="0.3">
      <c r="A201" s="727" t="s">
        <v>566</v>
      </c>
      <c r="B201" s="728" t="s">
        <v>567</v>
      </c>
      <c r="C201" s="729" t="s">
        <v>587</v>
      </c>
      <c r="D201" s="730" t="s">
        <v>588</v>
      </c>
      <c r="E201" s="729" t="s">
        <v>5235</v>
      </c>
      <c r="F201" s="730" t="s">
        <v>5236</v>
      </c>
      <c r="G201" s="729" t="s">
        <v>5319</v>
      </c>
      <c r="H201" s="729" t="s">
        <v>5320</v>
      </c>
      <c r="I201" s="732">
        <v>8.4700002670288086</v>
      </c>
      <c r="J201" s="732">
        <v>1920</v>
      </c>
      <c r="K201" s="733">
        <v>16262.400390625</v>
      </c>
    </row>
    <row r="202" spans="1:11" ht="14.4" customHeight="1" x14ac:dyDescent="0.3">
      <c r="A202" s="727" t="s">
        <v>566</v>
      </c>
      <c r="B202" s="728" t="s">
        <v>567</v>
      </c>
      <c r="C202" s="729" t="s">
        <v>587</v>
      </c>
      <c r="D202" s="730" t="s">
        <v>588</v>
      </c>
      <c r="E202" s="729" t="s">
        <v>5235</v>
      </c>
      <c r="F202" s="730" t="s">
        <v>5236</v>
      </c>
      <c r="G202" s="729" t="s">
        <v>5321</v>
      </c>
      <c r="H202" s="729" t="s">
        <v>5322</v>
      </c>
      <c r="I202" s="732">
        <v>10.527499914169312</v>
      </c>
      <c r="J202" s="732">
        <v>2800</v>
      </c>
      <c r="K202" s="733">
        <v>29466.699951171875</v>
      </c>
    </row>
    <row r="203" spans="1:11" ht="14.4" customHeight="1" x14ac:dyDescent="0.3">
      <c r="A203" s="727" t="s">
        <v>566</v>
      </c>
      <c r="B203" s="728" t="s">
        <v>567</v>
      </c>
      <c r="C203" s="729" t="s">
        <v>587</v>
      </c>
      <c r="D203" s="730" t="s">
        <v>588</v>
      </c>
      <c r="E203" s="729" t="s">
        <v>5235</v>
      </c>
      <c r="F203" s="730" t="s">
        <v>5236</v>
      </c>
      <c r="G203" s="729" t="s">
        <v>5327</v>
      </c>
      <c r="H203" s="729" t="s">
        <v>5328</v>
      </c>
      <c r="I203" s="732">
        <v>8.7600002288818359</v>
      </c>
      <c r="J203" s="732">
        <v>50</v>
      </c>
      <c r="K203" s="733">
        <v>438</v>
      </c>
    </row>
    <row r="204" spans="1:11" ht="14.4" customHeight="1" x14ac:dyDescent="0.3">
      <c r="A204" s="727" t="s">
        <v>566</v>
      </c>
      <c r="B204" s="728" t="s">
        <v>567</v>
      </c>
      <c r="C204" s="729" t="s">
        <v>587</v>
      </c>
      <c r="D204" s="730" t="s">
        <v>588</v>
      </c>
      <c r="E204" s="729" t="s">
        <v>5235</v>
      </c>
      <c r="F204" s="730" t="s">
        <v>5236</v>
      </c>
      <c r="G204" s="729" t="s">
        <v>5506</v>
      </c>
      <c r="H204" s="729" t="s">
        <v>5507</v>
      </c>
      <c r="I204" s="732">
        <v>84.699996948242188</v>
      </c>
      <c r="J204" s="732">
        <v>200</v>
      </c>
      <c r="K204" s="733">
        <v>16940</v>
      </c>
    </row>
    <row r="205" spans="1:11" ht="14.4" customHeight="1" x14ac:dyDescent="0.3">
      <c r="A205" s="727" t="s">
        <v>566</v>
      </c>
      <c r="B205" s="728" t="s">
        <v>567</v>
      </c>
      <c r="C205" s="729" t="s">
        <v>587</v>
      </c>
      <c r="D205" s="730" t="s">
        <v>588</v>
      </c>
      <c r="E205" s="729" t="s">
        <v>5235</v>
      </c>
      <c r="F205" s="730" t="s">
        <v>5236</v>
      </c>
      <c r="G205" s="729" t="s">
        <v>5335</v>
      </c>
      <c r="H205" s="729" t="s">
        <v>5336</v>
      </c>
      <c r="I205" s="732">
        <v>0.47399999499320983</v>
      </c>
      <c r="J205" s="732">
        <v>1500</v>
      </c>
      <c r="K205" s="733">
        <v>712</v>
      </c>
    </row>
    <row r="206" spans="1:11" ht="14.4" customHeight="1" x14ac:dyDescent="0.3">
      <c r="A206" s="727" t="s">
        <v>566</v>
      </c>
      <c r="B206" s="728" t="s">
        <v>567</v>
      </c>
      <c r="C206" s="729" t="s">
        <v>587</v>
      </c>
      <c r="D206" s="730" t="s">
        <v>588</v>
      </c>
      <c r="E206" s="729" t="s">
        <v>5235</v>
      </c>
      <c r="F206" s="730" t="s">
        <v>5236</v>
      </c>
      <c r="G206" s="729" t="s">
        <v>5339</v>
      </c>
      <c r="H206" s="729" t="s">
        <v>5340</v>
      </c>
      <c r="I206" s="732">
        <v>21.229999542236328</v>
      </c>
      <c r="J206" s="732">
        <v>100</v>
      </c>
      <c r="K206" s="733">
        <v>2123</v>
      </c>
    </row>
    <row r="207" spans="1:11" ht="14.4" customHeight="1" x14ac:dyDescent="0.3">
      <c r="A207" s="727" t="s">
        <v>566</v>
      </c>
      <c r="B207" s="728" t="s">
        <v>567</v>
      </c>
      <c r="C207" s="729" t="s">
        <v>587</v>
      </c>
      <c r="D207" s="730" t="s">
        <v>588</v>
      </c>
      <c r="E207" s="729" t="s">
        <v>5235</v>
      </c>
      <c r="F207" s="730" t="s">
        <v>5236</v>
      </c>
      <c r="G207" s="729" t="s">
        <v>5341</v>
      </c>
      <c r="H207" s="729" t="s">
        <v>5342</v>
      </c>
      <c r="I207" s="732">
        <v>2.3733332951863608</v>
      </c>
      <c r="J207" s="732">
        <v>500</v>
      </c>
      <c r="K207" s="733">
        <v>1187</v>
      </c>
    </row>
    <row r="208" spans="1:11" ht="14.4" customHeight="1" x14ac:dyDescent="0.3">
      <c r="A208" s="727" t="s">
        <v>566</v>
      </c>
      <c r="B208" s="728" t="s">
        <v>567</v>
      </c>
      <c r="C208" s="729" t="s">
        <v>587</v>
      </c>
      <c r="D208" s="730" t="s">
        <v>588</v>
      </c>
      <c r="E208" s="729" t="s">
        <v>5235</v>
      </c>
      <c r="F208" s="730" t="s">
        <v>5236</v>
      </c>
      <c r="G208" s="729" t="s">
        <v>5345</v>
      </c>
      <c r="H208" s="729" t="s">
        <v>5346</v>
      </c>
      <c r="I208" s="732">
        <v>1.9850000143051147</v>
      </c>
      <c r="J208" s="732">
        <v>9400</v>
      </c>
      <c r="K208" s="733">
        <v>18650</v>
      </c>
    </row>
    <row r="209" spans="1:11" ht="14.4" customHeight="1" x14ac:dyDescent="0.3">
      <c r="A209" s="727" t="s">
        <v>566</v>
      </c>
      <c r="B209" s="728" t="s">
        <v>567</v>
      </c>
      <c r="C209" s="729" t="s">
        <v>587</v>
      </c>
      <c r="D209" s="730" t="s">
        <v>588</v>
      </c>
      <c r="E209" s="729" t="s">
        <v>5235</v>
      </c>
      <c r="F209" s="730" t="s">
        <v>5236</v>
      </c>
      <c r="G209" s="729" t="s">
        <v>5347</v>
      </c>
      <c r="H209" s="729" t="s">
        <v>5348</v>
      </c>
      <c r="I209" s="732">
        <v>2.0619999408721923</v>
      </c>
      <c r="J209" s="732">
        <v>1700</v>
      </c>
      <c r="K209" s="733">
        <v>3510</v>
      </c>
    </row>
    <row r="210" spans="1:11" ht="14.4" customHeight="1" x14ac:dyDescent="0.3">
      <c r="A210" s="727" t="s">
        <v>566</v>
      </c>
      <c r="B210" s="728" t="s">
        <v>567</v>
      </c>
      <c r="C210" s="729" t="s">
        <v>587</v>
      </c>
      <c r="D210" s="730" t="s">
        <v>588</v>
      </c>
      <c r="E210" s="729" t="s">
        <v>5235</v>
      </c>
      <c r="F210" s="730" t="s">
        <v>5236</v>
      </c>
      <c r="G210" s="729" t="s">
        <v>5349</v>
      </c>
      <c r="H210" s="729" t="s">
        <v>5350</v>
      </c>
      <c r="I210" s="732">
        <v>2.0324999690055847</v>
      </c>
      <c r="J210" s="732">
        <v>1800</v>
      </c>
      <c r="K210" s="733">
        <v>3660</v>
      </c>
    </row>
    <row r="211" spans="1:11" ht="14.4" customHeight="1" x14ac:dyDescent="0.3">
      <c r="A211" s="727" t="s">
        <v>566</v>
      </c>
      <c r="B211" s="728" t="s">
        <v>567</v>
      </c>
      <c r="C211" s="729" t="s">
        <v>587</v>
      </c>
      <c r="D211" s="730" t="s">
        <v>588</v>
      </c>
      <c r="E211" s="729" t="s">
        <v>5235</v>
      </c>
      <c r="F211" s="730" t="s">
        <v>5236</v>
      </c>
      <c r="G211" s="729" t="s">
        <v>5351</v>
      </c>
      <c r="H211" s="729" t="s">
        <v>5352</v>
      </c>
      <c r="I211" s="732">
        <v>1.8979999780654908</v>
      </c>
      <c r="J211" s="732">
        <v>1000</v>
      </c>
      <c r="K211" s="733">
        <v>1898</v>
      </c>
    </row>
    <row r="212" spans="1:11" ht="14.4" customHeight="1" x14ac:dyDescent="0.3">
      <c r="A212" s="727" t="s">
        <v>566</v>
      </c>
      <c r="B212" s="728" t="s">
        <v>567</v>
      </c>
      <c r="C212" s="729" t="s">
        <v>587</v>
      </c>
      <c r="D212" s="730" t="s">
        <v>588</v>
      </c>
      <c r="E212" s="729" t="s">
        <v>5235</v>
      </c>
      <c r="F212" s="730" t="s">
        <v>5236</v>
      </c>
      <c r="G212" s="729" t="s">
        <v>5508</v>
      </c>
      <c r="H212" s="729" t="s">
        <v>5509</v>
      </c>
      <c r="I212" s="732">
        <v>1.9199999570846558</v>
      </c>
      <c r="J212" s="732">
        <v>500</v>
      </c>
      <c r="K212" s="733">
        <v>960</v>
      </c>
    </row>
    <row r="213" spans="1:11" ht="14.4" customHeight="1" x14ac:dyDescent="0.3">
      <c r="A213" s="727" t="s">
        <v>566</v>
      </c>
      <c r="B213" s="728" t="s">
        <v>567</v>
      </c>
      <c r="C213" s="729" t="s">
        <v>587</v>
      </c>
      <c r="D213" s="730" t="s">
        <v>588</v>
      </c>
      <c r="E213" s="729" t="s">
        <v>5235</v>
      </c>
      <c r="F213" s="730" t="s">
        <v>5236</v>
      </c>
      <c r="G213" s="729" t="s">
        <v>5510</v>
      </c>
      <c r="H213" s="729" t="s">
        <v>5511</v>
      </c>
      <c r="I213" s="732">
        <v>2.6950000524520874</v>
      </c>
      <c r="J213" s="732">
        <v>2300</v>
      </c>
      <c r="K213" s="733">
        <v>6197</v>
      </c>
    </row>
    <row r="214" spans="1:11" ht="14.4" customHeight="1" x14ac:dyDescent="0.3">
      <c r="A214" s="727" t="s">
        <v>566</v>
      </c>
      <c r="B214" s="728" t="s">
        <v>567</v>
      </c>
      <c r="C214" s="729" t="s">
        <v>587</v>
      </c>
      <c r="D214" s="730" t="s">
        <v>588</v>
      </c>
      <c r="E214" s="729" t="s">
        <v>5235</v>
      </c>
      <c r="F214" s="730" t="s">
        <v>5236</v>
      </c>
      <c r="G214" s="729" t="s">
        <v>5353</v>
      </c>
      <c r="H214" s="729" t="s">
        <v>5354</v>
      </c>
      <c r="I214" s="732">
        <v>3.0739999294281004</v>
      </c>
      <c r="J214" s="732">
        <v>1800</v>
      </c>
      <c r="K214" s="733">
        <v>5535</v>
      </c>
    </row>
    <row r="215" spans="1:11" ht="14.4" customHeight="1" x14ac:dyDescent="0.3">
      <c r="A215" s="727" t="s">
        <v>566</v>
      </c>
      <c r="B215" s="728" t="s">
        <v>567</v>
      </c>
      <c r="C215" s="729" t="s">
        <v>587</v>
      </c>
      <c r="D215" s="730" t="s">
        <v>588</v>
      </c>
      <c r="E215" s="729" t="s">
        <v>5235</v>
      </c>
      <c r="F215" s="730" t="s">
        <v>5236</v>
      </c>
      <c r="G215" s="729" t="s">
        <v>5355</v>
      </c>
      <c r="H215" s="729" t="s">
        <v>5356</v>
      </c>
      <c r="I215" s="732">
        <v>1.9199999570846558</v>
      </c>
      <c r="J215" s="732">
        <v>600</v>
      </c>
      <c r="K215" s="733">
        <v>1152</v>
      </c>
    </row>
    <row r="216" spans="1:11" ht="14.4" customHeight="1" x14ac:dyDescent="0.3">
      <c r="A216" s="727" t="s">
        <v>566</v>
      </c>
      <c r="B216" s="728" t="s">
        <v>567</v>
      </c>
      <c r="C216" s="729" t="s">
        <v>587</v>
      </c>
      <c r="D216" s="730" t="s">
        <v>588</v>
      </c>
      <c r="E216" s="729" t="s">
        <v>5235</v>
      </c>
      <c r="F216" s="730" t="s">
        <v>5236</v>
      </c>
      <c r="G216" s="729" t="s">
        <v>5357</v>
      </c>
      <c r="H216" s="729" t="s">
        <v>5358</v>
      </c>
      <c r="I216" s="732">
        <v>3.0957141944340298</v>
      </c>
      <c r="J216" s="732">
        <v>5600</v>
      </c>
      <c r="K216" s="733">
        <v>17336</v>
      </c>
    </row>
    <row r="217" spans="1:11" ht="14.4" customHeight="1" x14ac:dyDescent="0.3">
      <c r="A217" s="727" t="s">
        <v>566</v>
      </c>
      <c r="B217" s="728" t="s">
        <v>567</v>
      </c>
      <c r="C217" s="729" t="s">
        <v>587</v>
      </c>
      <c r="D217" s="730" t="s">
        <v>588</v>
      </c>
      <c r="E217" s="729" t="s">
        <v>5235</v>
      </c>
      <c r="F217" s="730" t="s">
        <v>5236</v>
      </c>
      <c r="G217" s="729" t="s">
        <v>5512</v>
      </c>
      <c r="H217" s="729" t="s">
        <v>5513</v>
      </c>
      <c r="I217" s="732">
        <v>1.9266666173934937</v>
      </c>
      <c r="J217" s="732">
        <v>800</v>
      </c>
      <c r="K217" s="733">
        <v>1543</v>
      </c>
    </row>
    <row r="218" spans="1:11" ht="14.4" customHeight="1" x14ac:dyDescent="0.3">
      <c r="A218" s="727" t="s">
        <v>566</v>
      </c>
      <c r="B218" s="728" t="s">
        <v>567</v>
      </c>
      <c r="C218" s="729" t="s">
        <v>587</v>
      </c>
      <c r="D218" s="730" t="s">
        <v>588</v>
      </c>
      <c r="E218" s="729" t="s">
        <v>5235</v>
      </c>
      <c r="F218" s="730" t="s">
        <v>5236</v>
      </c>
      <c r="G218" s="729" t="s">
        <v>5361</v>
      </c>
      <c r="H218" s="729" t="s">
        <v>5362</v>
      </c>
      <c r="I218" s="732">
        <v>2.1616667509078979</v>
      </c>
      <c r="J218" s="732">
        <v>2700</v>
      </c>
      <c r="K218" s="733">
        <v>5834</v>
      </c>
    </row>
    <row r="219" spans="1:11" ht="14.4" customHeight="1" x14ac:dyDescent="0.3">
      <c r="A219" s="727" t="s">
        <v>566</v>
      </c>
      <c r="B219" s="728" t="s">
        <v>567</v>
      </c>
      <c r="C219" s="729" t="s">
        <v>587</v>
      </c>
      <c r="D219" s="730" t="s">
        <v>588</v>
      </c>
      <c r="E219" s="729" t="s">
        <v>5235</v>
      </c>
      <c r="F219" s="730" t="s">
        <v>5236</v>
      </c>
      <c r="G219" s="729" t="s">
        <v>5339</v>
      </c>
      <c r="H219" s="729" t="s">
        <v>5514</v>
      </c>
      <c r="I219" s="732">
        <v>21.229999542236328</v>
      </c>
      <c r="J219" s="732">
        <v>50</v>
      </c>
      <c r="K219" s="733">
        <v>1061.5</v>
      </c>
    </row>
    <row r="220" spans="1:11" ht="14.4" customHeight="1" x14ac:dyDescent="0.3">
      <c r="A220" s="727" t="s">
        <v>566</v>
      </c>
      <c r="B220" s="728" t="s">
        <v>567</v>
      </c>
      <c r="C220" s="729" t="s">
        <v>587</v>
      </c>
      <c r="D220" s="730" t="s">
        <v>588</v>
      </c>
      <c r="E220" s="729" t="s">
        <v>5235</v>
      </c>
      <c r="F220" s="730" t="s">
        <v>5236</v>
      </c>
      <c r="G220" s="729" t="s">
        <v>5365</v>
      </c>
      <c r="H220" s="729" t="s">
        <v>5366</v>
      </c>
      <c r="I220" s="732">
        <v>5</v>
      </c>
      <c r="J220" s="732">
        <v>650</v>
      </c>
      <c r="K220" s="733">
        <v>3250.7100067138672</v>
      </c>
    </row>
    <row r="221" spans="1:11" ht="14.4" customHeight="1" x14ac:dyDescent="0.3">
      <c r="A221" s="727" t="s">
        <v>566</v>
      </c>
      <c r="B221" s="728" t="s">
        <v>567</v>
      </c>
      <c r="C221" s="729" t="s">
        <v>587</v>
      </c>
      <c r="D221" s="730" t="s">
        <v>588</v>
      </c>
      <c r="E221" s="729" t="s">
        <v>5235</v>
      </c>
      <c r="F221" s="730" t="s">
        <v>5236</v>
      </c>
      <c r="G221" s="729" t="s">
        <v>5367</v>
      </c>
      <c r="H221" s="729" t="s">
        <v>5368</v>
      </c>
      <c r="I221" s="732">
        <v>2.5199999809265137</v>
      </c>
      <c r="J221" s="732">
        <v>100</v>
      </c>
      <c r="K221" s="733">
        <v>252</v>
      </c>
    </row>
    <row r="222" spans="1:11" ht="14.4" customHeight="1" x14ac:dyDescent="0.3">
      <c r="A222" s="727" t="s">
        <v>566</v>
      </c>
      <c r="B222" s="728" t="s">
        <v>567</v>
      </c>
      <c r="C222" s="729" t="s">
        <v>587</v>
      </c>
      <c r="D222" s="730" t="s">
        <v>588</v>
      </c>
      <c r="E222" s="729" t="s">
        <v>5235</v>
      </c>
      <c r="F222" s="730" t="s">
        <v>5236</v>
      </c>
      <c r="G222" s="729" t="s">
        <v>5369</v>
      </c>
      <c r="H222" s="729" t="s">
        <v>5370</v>
      </c>
      <c r="I222" s="732">
        <v>21.232499599456787</v>
      </c>
      <c r="J222" s="732">
        <v>250</v>
      </c>
      <c r="K222" s="733">
        <v>5308</v>
      </c>
    </row>
    <row r="223" spans="1:11" ht="14.4" customHeight="1" x14ac:dyDescent="0.3">
      <c r="A223" s="727" t="s">
        <v>566</v>
      </c>
      <c r="B223" s="728" t="s">
        <v>567</v>
      </c>
      <c r="C223" s="729" t="s">
        <v>587</v>
      </c>
      <c r="D223" s="730" t="s">
        <v>588</v>
      </c>
      <c r="E223" s="729" t="s">
        <v>5235</v>
      </c>
      <c r="F223" s="730" t="s">
        <v>5236</v>
      </c>
      <c r="G223" s="729" t="s">
        <v>5369</v>
      </c>
      <c r="H223" s="729" t="s">
        <v>5371</v>
      </c>
      <c r="I223" s="732">
        <v>21.239999771118164</v>
      </c>
      <c r="J223" s="732">
        <v>50</v>
      </c>
      <c r="K223" s="733">
        <v>1062</v>
      </c>
    </row>
    <row r="224" spans="1:11" ht="14.4" customHeight="1" x14ac:dyDescent="0.3">
      <c r="A224" s="727" t="s">
        <v>566</v>
      </c>
      <c r="B224" s="728" t="s">
        <v>567</v>
      </c>
      <c r="C224" s="729" t="s">
        <v>587</v>
      </c>
      <c r="D224" s="730" t="s">
        <v>588</v>
      </c>
      <c r="E224" s="729" t="s">
        <v>5235</v>
      </c>
      <c r="F224" s="730" t="s">
        <v>5236</v>
      </c>
      <c r="G224" s="729" t="s">
        <v>5374</v>
      </c>
      <c r="H224" s="729" t="s">
        <v>5375</v>
      </c>
      <c r="I224" s="732">
        <v>3.1450001001358032</v>
      </c>
      <c r="J224" s="732">
        <v>440</v>
      </c>
      <c r="K224" s="733">
        <v>1384.4800033569336</v>
      </c>
    </row>
    <row r="225" spans="1:11" ht="14.4" customHeight="1" x14ac:dyDescent="0.3">
      <c r="A225" s="727" t="s">
        <v>566</v>
      </c>
      <c r="B225" s="728" t="s">
        <v>567</v>
      </c>
      <c r="C225" s="729" t="s">
        <v>587</v>
      </c>
      <c r="D225" s="730" t="s">
        <v>588</v>
      </c>
      <c r="E225" s="729" t="s">
        <v>5235</v>
      </c>
      <c r="F225" s="730" t="s">
        <v>5236</v>
      </c>
      <c r="G225" s="729" t="s">
        <v>5515</v>
      </c>
      <c r="H225" s="729" t="s">
        <v>5516</v>
      </c>
      <c r="I225" s="732">
        <v>2.8199999332427979</v>
      </c>
      <c r="J225" s="732">
        <v>400</v>
      </c>
      <c r="K225" s="733">
        <v>1127.6900024414062</v>
      </c>
    </row>
    <row r="226" spans="1:11" ht="14.4" customHeight="1" x14ac:dyDescent="0.3">
      <c r="A226" s="727" t="s">
        <v>566</v>
      </c>
      <c r="B226" s="728" t="s">
        <v>567</v>
      </c>
      <c r="C226" s="729" t="s">
        <v>587</v>
      </c>
      <c r="D226" s="730" t="s">
        <v>588</v>
      </c>
      <c r="E226" s="729" t="s">
        <v>5376</v>
      </c>
      <c r="F226" s="730" t="s">
        <v>5377</v>
      </c>
      <c r="G226" s="729" t="s">
        <v>5380</v>
      </c>
      <c r="H226" s="729" t="s">
        <v>5381</v>
      </c>
      <c r="I226" s="732">
        <v>9.8000001907348633</v>
      </c>
      <c r="J226" s="732">
        <v>900</v>
      </c>
      <c r="K226" s="733">
        <v>8984</v>
      </c>
    </row>
    <row r="227" spans="1:11" ht="14.4" customHeight="1" x14ac:dyDescent="0.3">
      <c r="A227" s="727" t="s">
        <v>566</v>
      </c>
      <c r="B227" s="728" t="s">
        <v>567</v>
      </c>
      <c r="C227" s="729" t="s">
        <v>587</v>
      </c>
      <c r="D227" s="730" t="s">
        <v>588</v>
      </c>
      <c r="E227" s="729" t="s">
        <v>5376</v>
      </c>
      <c r="F227" s="730" t="s">
        <v>5377</v>
      </c>
      <c r="G227" s="729" t="s">
        <v>5382</v>
      </c>
      <c r="H227" s="729" t="s">
        <v>5383</v>
      </c>
      <c r="I227" s="732">
        <v>7.0080001831054686</v>
      </c>
      <c r="J227" s="732">
        <v>900</v>
      </c>
      <c r="K227" s="733">
        <v>6307</v>
      </c>
    </row>
    <row r="228" spans="1:11" ht="14.4" customHeight="1" x14ac:dyDescent="0.3">
      <c r="A228" s="727" t="s">
        <v>566</v>
      </c>
      <c r="B228" s="728" t="s">
        <v>567</v>
      </c>
      <c r="C228" s="729" t="s">
        <v>587</v>
      </c>
      <c r="D228" s="730" t="s">
        <v>588</v>
      </c>
      <c r="E228" s="729" t="s">
        <v>5388</v>
      </c>
      <c r="F228" s="730" t="s">
        <v>5389</v>
      </c>
      <c r="G228" s="729" t="s">
        <v>5517</v>
      </c>
      <c r="H228" s="729" t="s">
        <v>5518</v>
      </c>
      <c r="I228" s="732">
        <v>0.47999998927116394</v>
      </c>
      <c r="J228" s="732">
        <v>1700</v>
      </c>
      <c r="K228" s="733">
        <v>816</v>
      </c>
    </row>
    <row r="229" spans="1:11" ht="14.4" customHeight="1" x14ac:dyDescent="0.3">
      <c r="A229" s="727" t="s">
        <v>566</v>
      </c>
      <c r="B229" s="728" t="s">
        <v>567</v>
      </c>
      <c r="C229" s="729" t="s">
        <v>587</v>
      </c>
      <c r="D229" s="730" t="s">
        <v>588</v>
      </c>
      <c r="E229" s="729" t="s">
        <v>5388</v>
      </c>
      <c r="F229" s="730" t="s">
        <v>5389</v>
      </c>
      <c r="G229" s="729" t="s">
        <v>5398</v>
      </c>
      <c r="H229" s="729" t="s">
        <v>5399</v>
      </c>
      <c r="I229" s="732">
        <v>0.3033333420753479</v>
      </c>
      <c r="J229" s="732">
        <v>600</v>
      </c>
      <c r="K229" s="733">
        <v>182</v>
      </c>
    </row>
    <row r="230" spans="1:11" ht="14.4" customHeight="1" x14ac:dyDescent="0.3">
      <c r="A230" s="727" t="s">
        <v>566</v>
      </c>
      <c r="B230" s="728" t="s">
        <v>567</v>
      </c>
      <c r="C230" s="729" t="s">
        <v>587</v>
      </c>
      <c r="D230" s="730" t="s">
        <v>588</v>
      </c>
      <c r="E230" s="729" t="s">
        <v>5388</v>
      </c>
      <c r="F230" s="730" t="s">
        <v>5389</v>
      </c>
      <c r="G230" s="729" t="s">
        <v>5400</v>
      </c>
      <c r="H230" s="729" t="s">
        <v>5401</v>
      </c>
      <c r="I230" s="732">
        <v>0.30000001192092896</v>
      </c>
      <c r="J230" s="732">
        <v>200</v>
      </c>
      <c r="K230" s="733">
        <v>60</v>
      </c>
    </row>
    <row r="231" spans="1:11" ht="14.4" customHeight="1" x14ac:dyDescent="0.3">
      <c r="A231" s="727" t="s">
        <v>566</v>
      </c>
      <c r="B231" s="728" t="s">
        <v>567</v>
      </c>
      <c r="C231" s="729" t="s">
        <v>587</v>
      </c>
      <c r="D231" s="730" t="s">
        <v>588</v>
      </c>
      <c r="E231" s="729" t="s">
        <v>5388</v>
      </c>
      <c r="F231" s="730" t="s">
        <v>5389</v>
      </c>
      <c r="G231" s="729" t="s">
        <v>5404</v>
      </c>
      <c r="H231" s="729" t="s">
        <v>5405</v>
      </c>
      <c r="I231" s="732">
        <v>0.52500001092751825</v>
      </c>
      <c r="J231" s="732">
        <v>5000</v>
      </c>
      <c r="K231" s="733">
        <v>2652</v>
      </c>
    </row>
    <row r="232" spans="1:11" ht="14.4" customHeight="1" x14ac:dyDescent="0.3">
      <c r="A232" s="727" t="s">
        <v>566</v>
      </c>
      <c r="B232" s="728" t="s">
        <v>567</v>
      </c>
      <c r="C232" s="729" t="s">
        <v>587</v>
      </c>
      <c r="D232" s="730" t="s">
        <v>588</v>
      </c>
      <c r="E232" s="729" t="s">
        <v>5388</v>
      </c>
      <c r="F232" s="730" t="s">
        <v>5389</v>
      </c>
      <c r="G232" s="729" t="s">
        <v>5410</v>
      </c>
      <c r="H232" s="729" t="s">
        <v>5411</v>
      </c>
      <c r="I232" s="732">
        <v>290.39999389648437</v>
      </c>
      <c r="J232" s="732">
        <v>20</v>
      </c>
      <c r="K232" s="733">
        <v>5808</v>
      </c>
    </row>
    <row r="233" spans="1:11" ht="14.4" customHeight="1" x14ac:dyDescent="0.3">
      <c r="A233" s="727" t="s">
        <v>566</v>
      </c>
      <c r="B233" s="728" t="s">
        <v>567</v>
      </c>
      <c r="C233" s="729" t="s">
        <v>587</v>
      </c>
      <c r="D233" s="730" t="s">
        <v>588</v>
      </c>
      <c r="E233" s="729" t="s">
        <v>5388</v>
      </c>
      <c r="F233" s="730" t="s">
        <v>5389</v>
      </c>
      <c r="G233" s="729" t="s">
        <v>5412</v>
      </c>
      <c r="H233" s="729" t="s">
        <v>5413</v>
      </c>
      <c r="I233" s="732">
        <v>399.29998779296875</v>
      </c>
      <c r="J233" s="732">
        <v>240</v>
      </c>
      <c r="K233" s="733">
        <v>95832</v>
      </c>
    </row>
    <row r="234" spans="1:11" ht="14.4" customHeight="1" x14ac:dyDescent="0.3">
      <c r="A234" s="727" t="s">
        <v>566</v>
      </c>
      <c r="B234" s="728" t="s">
        <v>567</v>
      </c>
      <c r="C234" s="729" t="s">
        <v>587</v>
      </c>
      <c r="D234" s="730" t="s">
        <v>588</v>
      </c>
      <c r="E234" s="729" t="s">
        <v>5388</v>
      </c>
      <c r="F234" s="730" t="s">
        <v>5389</v>
      </c>
      <c r="G234" s="729" t="s">
        <v>5519</v>
      </c>
      <c r="H234" s="729" t="s">
        <v>5520</v>
      </c>
      <c r="I234" s="732">
        <v>29.639999389648438</v>
      </c>
      <c r="J234" s="732">
        <v>400</v>
      </c>
      <c r="K234" s="733">
        <v>11855.97998046875</v>
      </c>
    </row>
    <row r="235" spans="1:11" ht="14.4" customHeight="1" x14ac:dyDescent="0.3">
      <c r="A235" s="727" t="s">
        <v>566</v>
      </c>
      <c r="B235" s="728" t="s">
        <v>567</v>
      </c>
      <c r="C235" s="729" t="s">
        <v>587</v>
      </c>
      <c r="D235" s="730" t="s">
        <v>588</v>
      </c>
      <c r="E235" s="729" t="s">
        <v>5388</v>
      </c>
      <c r="F235" s="730" t="s">
        <v>5389</v>
      </c>
      <c r="G235" s="729" t="s">
        <v>5521</v>
      </c>
      <c r="H235" s="729" t="s">
        <v>5522</v>
      </c>
      <c r="I235" s="732">
        <v>29.639999389648438</v>
      </c>
      <c r="J235" s="732">
        <v>50</v>
      </c>
      <c r="K235" s="733">
        <v>1482</v>
      </c>
    </row>
    <row r="236" spans="1:11" ht="14.4" customHeight="1" x14ac:dyDescent="0.3">
      <c r="A236" s="727" t="s">
        <v>566</v>
      </c>
      <c r="B236" s="728" t="s">
        <v>567</v>
      </c>
      <c r="C236" s="729" t="s">
        <v>587</v>
      </c>
      <c r="D236" s="730" t="s">
        <v>588</v>
      </c>
      <c r="E236" s="729" t="s">
        <v>5388</v>
      </c>
      <c r="F236" s="730" t="s">
        <v>5389</v>
      </c>
      <c r="G236" s="729" t="s">
        <v>5523</v>
      </c>
      <c r="H236" s="729" t="s">
        <v>5524</v>
      </c>
      <c r="I236" s="732">
        <v>907.5</v>
      </c>
      <c r="J236" s="732">
        <v>125</v>
      </c>
      <c r="K236" s="733">
        <v>113437.5</v>
      </c>
    </row>
    <row r="237" spans="1:11" ht="14.4" customHeight="1" x14ac:dyDescent="0.3">
      <c r="A237" s="727" t="s">
        <v>566</v>
      </c>
      <c r="B237" s="728" t="s">
        <v>567</v>
      </c>
      <c r="C237" s="729" t="s">
        <v>587</v>
      </c>
      <c r="D237" s="730" t="s">
        <v>588</v>
      </c>
      <c r="E237" s="729" t="s">
        <v>5388</v>
      </c>
      <c r="F237" s="730" t="s">
        <v>5389</v>
      </c>
      <c r="G237" s="729" t="s">
        <v>5525</v>
      </c>
      <c r="H237" s="729" t="s">
        <v>5526</v>
      </c>
      <c r="I237" s="732">
        <v>1.7999999523162842</v>
      </c>
      <c r="J237" s="732">
        <v>300</v>
      </c>
      <c r="K237" s="733">
        <v>540</v>
      </c>
    </row>
    <row r="238" spans="1:11" ht="14.4" customHeight="1" x14ac:dyDescent="0.3">
      <c r="A238" s="727" t="s">
        <v>566</v>
      </c>
      <c r="B238" s="728" t="s">
        <v>567</v>
      </c>
      <c r="C238" s="729" t="s">
        <v>587</v>
      </c>
      <c r="D238" s="730" t="s">
        <v>588</v>
      </c>
      <c r="E238" s="729" t="s">
        <v>5388</v>
      </c>
      <c r="F238" s="730" t="s">
        <v>5389</v>
      </c>
      <c r="G238" s="729" t="s">
        <v>5527</v>
      </c>
      <c r="H238" s="729" t="s">
        <v>5528</v>
      </c>
      <c r="I238" s="732">
        <v>1.8042856625148229</v>
      </c>
      <c r="J238" s="732">
        <v>6800</v>
      </c>
      <c r="K238" s="733">
        <v>12276</v>
      </c>
    </row>
    <row r="239" spans="1:11" ht="14.4" customHeight="1" x14ac:dyDescent="0.3">
      <c r="A239" s="727" t="s">
        <v>566</v>
      </c>
      <c r="B239" s="728" t="s">
        <v>567</v>
      </c>
      <c r="C239" s="729" t="s">
        <v>587</v>
      </c>
      <c r="D239" s="730" t="s">
        <v>588</v>
      </c>
      <c r="E239" s="729" t="s">
        <v>5388</v>
      </c>
      <c r="F239" s="730" t="s">
        <v>5389</v>
      </c>
      <c r="G239" s="729" t="s">
        <v>5529</v>
      </c>
      <c r="H239" s="729" t="s">
        <v>5530</v>
      </c>
      <c r="I239" s="732">
        <v>1.8016666173934937</v>
      </c>
      <c r="J239" s="732">
        <v>1200</v>
      </c>
      <c r="K239" s="733">
        <v>2161</v>
      </c>
    </row>
    <row r="240" spans="1:11" ht="14.4" customHeight="1" x14ac:dyDescent="0.3">
      <c r="A240" s="727" t="s">
        <v>566</v>
      </c>
      <c r="B240" s="728" t="s">
        <v>567</v>
      </c>
      <c r="C240" s="729" t="s">
        <v>587</v>
      </c>
      <c r="D240" s="730" t="s">
        <v>588</v>
      </c>
      <c r="E240" s="729" t="s">
        <v>5414</v>
      </c>
      <c r="F240" s="730" t="s">
        <v>5415</v>
      </c>
      <c r="G240" s="729" t="s">
        <v>5416</v>
      </c>
      <c r="H240" s="729" t="s">
        <v>5417</v>
      </c>
      <c r="I240" s="732">
        <v>0.68999999761581421</v>
      </c>
      <c r="J240" s="732">
        <v>1000</v>
      </c>
      <c r="K240" s="733">
        <v>690</v>
      </c>
    </row>
    <row r="241" spans="1:11" ht="14.4" customHeight="1" x14ac:dyDescent="0.3">
      <c r="A241" s="727" t="s">
        <v>566</v>
      </c>
      <c r="B241" s="728" t="s">
        <v>567</v>
      </c>
      <c r="C241" s="729" t="s">
        <v>587</v>
      </c>
      <c r="D241" s="730" t="s">
        <v>588</v>
      </c>
      <c r="E241" s="729" t="s">
        <v>5414</v>
      </c>
      <c r="F241" s="730" t="s">
        <v>5415</v>
      </c>
      <c r="G241" s="729" t="s">
        <v>5418</v>
      </c>
      <c r="H241" s="729" t="s">
        <v>5419</v>
      </c>
      <c r="I241" s="732">
        <v>0.68999999761581421</v>
      </c>
      <c r="J241" s="732">
        <v>37000</v>
      </c>
      <c r="K241" s="733">
        <v>25530</v>
      </c>
    </row>
    <row r="242" spans="1:11" ht="14.4" customHeight="1" x14ac:dyDescent="0.3">
      <c r="A242" s="727" t="s">
        <v>566</v>
      </c>
      <c r="B242" s="728" t="s">
        <v>567</v>
      </c>
      <c r="C242" s="729" t="s">
        <v>587</v>
      </c>
      <c r="D242" s="730" t="s">
        <v>588</v>
      </c>
      <c r="E242" s="729" t="s">
        <v>5414</v>
      </c>
      <c r="F242" s="730" t="s">
        <v>5415</v>
      </c>
      <c r="G242" s="729" t="s">
        <v>5420</v>
      </c>
      <c r="H242" s="729" t="s">
        <v>5421</v>
      </c>
      <c r="I242" s="732">
        <v>0.68999999761581421</v>
      </c>
      <c r="J242" s="732">
        <v>600</v>
      </c>
      <c r="K242" s="733">
        <v>414</v>
      </c>
    </row>
    <row r="243" spans="1:11" ht="14.4" customHeight="1" x14ac:dyDescent="0.3">
      <c r="A243" s="727" t="s">
        <v>566</v>
      </c>
      <c r="B243" s="728" t="s">
        <v>567</v>
      </c>
      <c r="C243" s="729" t="s">
        <v>587</v>
      </c>
      <c r="D243" s="730" t="s">
        <v>588</v>
      </c>
      <c r="E243" s="729" t="s">
        <v>5414</v>
      </c>
      <c r="F243" s="730" t="s">
        <v>5415</v>
      </c>
      <c r="G243" s="729" t="s">
        <v>5531</v>
      </c>
      <c r="H243" s="729" t="s">
        <v>5532</v>
      </c>
      <c r="I243" s="732">
        <v>12.579999923706055</v>
      </c>
      <c r="J243" s="732">
        <v>50</v>
      </c>
      <c r="K243" s="733">
        <v>629</v>
      </c>
    </row>
    <row r="244" spans="1:11" ht="14.4" customHeight="1" x14ac:dyDescent="0.3">
      <c r="A244" s="727" t="s">
        <v>566</v>
      </c>
      <c r="B244" s="728" t="s">
        <v>567</v>
      </c>
      <c r="C244" s="729" t="s">
        <v>587</v>
      </c>
      <c r="D244" s="730" t="s">
        <v>588</v>
      </c>
      <c r="E244" s="729" t="s">
        <v>5414</v>
      </c>
      <c r="F244" s="730" t="s">
        <v>5415</v>
      </c>
      <c r="G244" s="729" t="s">
        <v>5426</v>
      </c>
      <c r="H244" s="729" t="s">
        <v>5427</v>
      </c>
      <c r="I244" s="732">
        <v>7.5</v>
      </c>
      <c r="J244" s="732">
        <v>30</v>
      </c>
      <c r="K244" s="733">
        <v>225</v>
      </c>
    </row>
    <row r="245" spans="1:11" ht="14.4" customHeight="1" x14ac:dyDescent="0.3">
      <c r="A245" s="727" t="s">
        <v>566</v>
      </c>
      <c r="B245" s="728" t="s">
        <v>567</v>
      </c>
      <c r="C245" s="729" t="s">
        <v>587</v>
      </c>
      <c r="D245" s="730" t="s">
        <v>588</v>
      </c>
      <c r="E245" s="729" t="s">
        <v>5414</v>
      </c>
      <c r="F245" s="730" t="s">
        <v>5415</v>
      </c>
      <c r="G245" s="729" t="s">
        <v>5440</v>
      </c>
      <c r="H245" s="729" t="s">
        <v>5441</v>
      </c>
      <c r="I245" s="732">
        <v>6.2300000190734863</v>
      </c>
      <c r="J245" s="732">
        <v>10</v>
      </c>
      <c r="K245" s="733">
        <v>62.299999237060547</v>
      </c>
    </row>
    <row r="246" spans="1:11" ht="14.4" customHeight="1" x14ac:dyDescent="0.3">
      <c r="A246" s="727" t="s">
        <v>566</v>
      </c>
      <c r="B246" s="728" t="s">
        <v>567</v>
      </c>
      <c r="C246" s="729" t="s">
        <v>587</v>
      </c>
      <c r="D246" s="730" t="s">
        <v>588</v>
      </c>
      <c r="E246" s="729" t="s">
        <v>5450</v>
      </c>
      <c r="F246" s="730" t="s">
        <v>5451</v>
      </c>
      <c r="G246" s="729" t="s">
        <v>5452</v>
      </c>
      <c r="H246" s="729" t="s">
        <v>5453</v>
      </c>
      <c r="I246" s="732">
        <v>15.609999656677246</v>
      </c>
      <c r="J246" s="732">
        <v>10</v>
      </c>
      <c r="K246" s="733">
        <v>156.10000610351562</v>
      </c>
    </row>
    <row r="247" spans="1:11" ht="14.4" customHeight="1" x14ac:dyDescent="0.3">
      <c r="A247" s="727" t="s">
        <v>566</v>
      </c>
      <c r="B247" s="728" t="s">
        <v>567</v>
      </c>
      <c r="C247" s="729" t="s">
        <v>590</v>
      </c>
      <c r="D247" s="730" t="s">
        <v>591</v>
      </c>
      <c r="E247" s="729" t="s">
        <v>5161</v>
      </c>
      <c r="F247" s="730" t="s">
        <v>5162</v>
      </c>
      <c r="G247" s="729" t="s">
        <v>5163</v>
      </c>
      <c r="H247" s="729" t="s">
        <v>5164</v>
      </c>
      <c r="I247" s="732">
        <v>147.18416341145834</v>
      </c>
      <c r="J247" s="732">
        <v>115</v>
      </c>
      <c r="K247" s="733">
        <v>16926.259765625</v>
      </c>
    </row>
    <row r="248" spans="1:11" ht="14.4" customHeight="1" x14ac:dyDescent="0.3">
      <c r="A248" s="727" t="s">
        <v>566</v>
      </c>
      <c r="B248" s="728" t="s">
        <v>567</v>
      </c>
      <c r="C248" s="729" t="s">
        <v>590</v>
      </c>
      <c r="D248" s="730" t="s">
        <v>591</v>
      </c>
      <c r="E248" s="729" t="s">
        <v>5161</v>
      </c>
      <c r="F248" s="730" t="s">
        <v>5162</v>
      </c>
      <c r="G248" s="729" t="s">
        <v>5165</v>
      </c>
      <c r="H248" s="729" t="s">
        <v>5166</v>
      </c>
      <c r="I248" s="732">
        <v>139.44000244140625</v>
      </c>
      <c r="J248" s="732">
        <v>20</v>
      </c>
      <c r="K248" s="733">
        <v>2788.780029296875</v>
      </c>
    </row>
    <row r="249" spans="1:11" ht="14.4" customHeight="1" x14ac:dyDescent="0.3">
      <c r="A249" s="727" t="s">
        <v>566</v>
      </c>
      <c r="B249" s="728" t="s">
        <v>567</v>
      </c>
      <c r="C249" s="729" t="s">
        <v>590</v>
      </c>
      <c r="D249" s="730" t="s">
        <v>591</v>
      </c>
      <c r="E249" s="729" t="s">
        <v>5161</v>
      </c>
      <c r="F249" s="730" t="s">
        <v>5162</v>
      </c>
      <c r="G249" s="729" t="s">
        <v>5167</v>
      </c>
      <c r="H249" s="729" t="s">
        <v>5168</v>
      </c>
      <c r="I249" s="732">
        <v>147.17674763997397</v>
      </c>
      <c r="J249" s="732">
        <v>115</v>
      </c>
      <c r="K249" s="733">
        <v>16925.52978515625</v>
      </c>
    </row>
    <row r="250" spans="1:11" ht="14.4" customHeight="1" x14ac:dyDescent="0.3">
      <c r="A250" s="727" t="s">
        <v>566</v>
      </c>
      <c r="B250" s="728" t="s">
        <v>567</v>
      </c>
      <c r="C250" s="729" t="s">
        <v>590</v>
      </c>
      <c r="D250" s="730" t="s">
        <v>591</v>
      </c>
      <c r="E250" s="729" t="s">
        <v>5161</v>
      </c>
      <c r="F250" s="730" t="s">
        <v>5162</v>
      </c>
      <c r="G250" s="729" t="s">
        <v>5169</v>
      </c>
      <c r="H250" s="729" t="s">
        <v>5170</v>
      </c>
      <c r="I250" s="732">
        <v>139.43499755859375</v>
      </c>
      <c r="J250" s="732">
        <v>20</v>
      </c>
      <c r="K250" s="733">
        <v>2788.760009765625</v>
      </c>
    </row>
    <row r="251" spans="1:11" ht="14.4" customHeight="1" x14ac:dyDescent="0.3">
      <c r="A251" s="727" t="s">
        <v>566</v>
      </c>
      <c r="B251" s="728" t="s">
        <v>567</v>
      </c>
      <c r="C251" s="729" t="s">
        <v>590</v>
      </c>
      <c r="D251" s="730" t="s">
        <v>591</v>
      </c>
      <c r="E251" s="729" t="s">
        <v>5161</v>
      </c>
      <c r="F251" s="730" t="s">
        <v>5162</v>
      </c>
      <c r="G251" s="729" t="s">
        <v>5171</v>
      </c>
      <c r="H251" s="729" t="s">
        <v>5172</v>
      </c>
      <c r="I251" s="732">
        <v>152.46000671386719</v>
      </c>
      <c r="J251" s="732">
        <v>16</v>
      </c>
      <c r="K251" s="733">
        <v>2439.3600463867187</v>
      </c>
    </row>
    <row r="252" spans="1:11" ht="14.4" customHeight="1" x14ac:dyDescent="0.3">
      <c r="A252" s="727" t="s">
        <v>566</v>
      </c>
      <c r="B252" s="728" t="s">
        <v>567</v>
      </c>
      <c r="C252" s="729" t="s">
        <v>590</v>
      </c>
      <c r="D252" s="730" t="s">
        <v>591</v>
      </c>
      <c r="E252" s="729" t="s">
        <v>5161</v>
      </c>
      <c r="F252" s="730" t="s">
        <v>5162</v>
      </c>
      <c r="G252" s="729" t="s">
        <v>5533</v>
      </c>
      <c r="H252" s="729" t="s">
        <v>5534</v>
      </c>
      <c r="I252" s="732">
        <v>11.654999732971191</v>
      </c>
      <c r="J252" s="732">
        <v>30</v>
      </c>
      <c r="K252" s="733">
        <v>349.66000175476074</v>
      </c>
    </row>
    <row r="253" spans="1:11" ht="14.4" customHeight="1" x14ac:dyDescent="0.3">
      <c r="A253" s="727" t="s">
        <v>566</v>
      </c>
      <c r="B253" s="728" t="s">
        <v>567</v>
      </c>
      <c r="C253" s="729" t="s">
        <v>590</v>
      </c>
      <c r="D253" s="730" t="s">
        <v>591</v>
      </c>
      <c r="E253" s="729" t="s">
        <v>5161</v>
      </c>
      <c r="F253" s="730" t="s">
        <v>5162</v>
      </c>
      <c r="G253" s="729" t="s">
        <v>5173</v>
      </c>
      <c r="H253" s="729" t="s">
        <v>5174</v>
      </c>
      <c r="I253" s="732">
        <v>268.6686423935268</v>
      </c>
      <c r="J253" s="732">
        <v>2</v>
      </c>
      <c r="K253" s="733">
        <v>537.33728478705359</v>
      </c>
    </row>
    <row r="254" spans="1:11" ht="14.4" customHeight="1" x14ac:dyDescent="0.3">
      <c r="A254" s="727" t="s">
        <v>566</v>
      </c>
      <c r="B254" s="728" t="s">
        <v>567</v>
      </c>
      <c r="C254" s="729" t="s">
        <v>590</v>
      </c>
      <c r="D254" s="730" t="s">
        <v>591</v>
      </c>
      <c r="E254" s="729" t="s">
        <v>5181</v>
      </c>
      <c r="F254" s="730" t="s">
        <v>5182</v>
      </c>
      <c r="G254" s="729" t="s">
        <v>5535</v>
      </c>
      <c r="H254" s="729" t="s">
        <v>5536</v>
      </c>
      <c r="I254" s="732">
        <v>93.150001525878906</v>
      </c>
      <c r="J254" s="732">
        <v>200</v>
      </c>
      <c r="K254" s="733">
        <v>18630</v>
      </c>
    </row>
    <row r="255" spans="1:11" ht="14.4" customHeight="1" x14ac:dyDescent="0.3">
      <c r="A255" s="727" t="s">
        <v>566</v>
      </c>
      <c r="B255" s="728" t="s">
        <v>567</v>
      </c>
      <c r="C255" s="729" t="s">
        <v>590</v>
      </c>
      <c r="D255" s="730" t="s">
        <v>591</v>
      </c>
      <c r="E255" s="729" t="s">
        <v>5181</v>
      </c>
      <c r="F255" s="730" t="s">
        <v>5182</v>
      </c>
      <c r="G255" s="729" t="s">
        <v>5537</v>
      </c>
      <c r="H255" s="729" t="s">
        <v>5538</v>
      </c>
      <c r="I255" s="732">
        <v>0.43666666746139526</v>
      </c>
      <c r="J255" s="732">
        <v>15000</v>
      </c>
      <c r="K255" s="733">
        <v>6550</v>
      </c>
    </row>
    <row r="256" spans="1:11" ht="14.4" customHeight="1" x14ac:dyDescent="0.3">
      <c r="A256" s="727" t="s">
        <v>566</v>
      </c>
      <c r="B256" s="728" t="s">
        <v>567</v>
      </c>
      <c r="C256" s="729" t="s">
        <v>590</v>
      </c>
      <c r="D256" s="730" t="s">
        <v>591</v>
      </c>
      <c r="E256" s="729" t="s">
        <v>5181</v>
      </c>
      <c r="F256" s="730" t="s">
        <v>5182</v>
      </c>
      <c r="G256" s="729" t="s">
        <v>5539</v>
      </c>
      <c r="H256" s="729" t="s">
        <v>5540</v>
      </c>
      <c r="I256" s="732">
        <v>0.62999999523162842</v>
      </c>
      <c r="J256" s="732">
        <v>3500</v>
      </c>
      <c r="K256" s="733">
        <v>2205</v>
      </c>
    </row>
    <row r="257" spans="1:11" ht="14.4" customHeight="1" x14ac:dyDescent="0.3">
      <c r="A257" s="727" t="s">
        <v>566</v>
      </c>
      <c r="B257" s="728" t="s">
        <v>567</v>
      </c>
      <c r="C257" s="729" t="s">
        <v>590</v>
      </c>
      <c r="D257" s="730" t="s">
        <v>591</v>
      </c>
      <c r="E257" s="729" t="s">
        <v>5181</v>
      </c>
      <c r="F257" s="730" t="s">
        <v>5182</v>
      </c>
      <c r="G257" s="729" t="s">
        <v>5541</v>
      </c>
      <c r="H257" s="729" t="s">
        <v>5542</v>
      </c>
      <c r="I257" s="732">
        <v>185.97000122070312</v>
      </c>
      <c r="J257" s="732">
        <v>12</v>
      </c>
      <c r="K257" s="733">
        <v>2231.639892578125</v>
      </c>
    </row>
    <row r="258" spans="1:11" ht="14.4" customHeight="1" x14ac:dyDescent="0.3">
      <c r="A258" s="727" t="s">
        <v>566</v>
      </c>
      <c r="B258" s="728" t="s">
        <v>567</v>
      </c>
      <c r="C258" s="729" t="s">
        <v>590</v>
      </c>
      <c r="D258" s="730" t="s">
        <v>591</v>
      </c>
      <c r="E258" s="729" t="s">
        <v>5181</v>
      </c>
      <c r="F258" s="730" t="s">
        <v>5182</v>
      </c>
      <c r="G258" s="729" t="s">
        <v>5543</v>
      </c>
      <c r="H258" s="729" t="s">
        <v>5544</v>
      </c>
      <c r="I258" s="732">
        <v>491.82000732421875</v>
      </c>
      <c r="J258" s="732">
        <v>10</v>
      </c>
      <c r="K258" s="733">
        <v>4918.14990234375</v>
      </c>
    </row>
    <row r="259" spans="1:11" ht="14.4" customHeight="1" x14ac:dyDescent="0.3">
      <c r="A259" s="727" t="s">
        <v>566</v>
      </c>
      <c r="B259" s="728" t="s">
        <v>567</v>
      </c>
      <c r="C259" s="729" t="s">
        <v>590</v>
      </c>
      <c r="D259" s="730" t="s">
        <v>591</v>
      </c>
      <c r="E259" s="729" t="s">
        <v>5181</v>
      </c>
      <c r="F259" s="730" t="s">
        <v>5182</v>
      </c>
      <c r="G259" s="729" t="s">
        <v>5545</v>
      </c>
      <c r="H259" s="729" t="s">
        <v>5546</v>
      </c>
      <c r="I259" s="732">
        <v>106.52999877929687</v>
      </c>
      <c r="J259" s="732">
        <v>20</v>
      </c>
      <c r="K259" s="733">
        <v>2130.510009765625</v>
      </c>
    </row>
    <row r="260" spans="1:11" ht="14.4" customHeight="1" x14ac:dyDescent="0.3">
      <c r="A260" s="727" t="s">
        <v>566</v>
      </c>
      <c r="B260" s="728" t="s">
        <v>567</v>
      </c>
      <c r="C260" s="729" t="s">
        <v>590</v>
      </c>
      <c r="D260" s="730" t="s">
        <v>591</v>
      </c>
      <c r="E260" s="729" t="s">
        <v>5181</v>
      </c>
      <c r="F260" s="730" t="s">
        <v>5182</v>
      </c>
      <c r="G260" s="729" t="s">
        <v>5547</v>
      </c>
      <c r="H260" s="729" t="s">
        <v>5548</v>
      </c>
      <c r="I260" s="732">
        <v>11.359999656677246</v>
      </c>
      <c r="J260" s="732">
        <v>70</v>
      </c>
      <c r="K260" s="733">
        <v>795.3800048828125</v>
      </c>
    </row>
    <row r="261" spans="1:11" ht="14.4" customHeight="1" x14ac:dyDescent="0.3">
      <c r="A261" s="727" t="s">
        <v>566</v>
      </c>
      <c r="B261" s="728" t="s">
        <v>567</v>
      </c>
      <c r="C261" s="729" t="s">
        <v>590</v>
      </c>
      <c r="D261" s="730" t="s">
        <v>591</v>
      </c>
      <c r="E261" s="729" t="s">
        <v>5181</v>
      </c>
      <c r="F261" s="730" t="s">
        <v>5182</v>
      </c>
      <c r="G261" s="729" t="s">
        <v>5189</v>
      </c>
      <c r="H261" s="729" t="s">
        <v>5190</v>
      </c>
      <c r="I261" s="732">
        <v>2.7275000214576721</v>
      </c>
      <c r="J261" s="732">
        <v>420</v>
      </c>
      <c r="K261" s="733">
        <v>1145.239990234375</v>
      </c>
    </row>
    <row r="262" spans="1:11" ht="14.4" customHeight="1" x14ac:dyDescent="0.3">
      <c r="A262" s="727" t="s">
        <v>566</v>
      </c>
      <c r="B262" s="728" t="s">
        <v>567</v>
      </c>
      <c r="C262" s="729" t="s">
        <v>590</v>
      </c>
      <c r="D262" s="730" t="s">
        <v>591</v>
      </c>
      <c r="E262" s="729" t="s">
        <v>5181</v>
      </c>
      <c r="F262" s="730" t="s">
        <v>5182</v>
      </c>
      <c r="G262" s="729" t="s">
        <v>5549</v>
      </c>
      <c r="H262" s="729" t="s">
        <v>5550</v>
      </c>
      <c r="I262" s="732">
        <v>790.8800048828125</v>
      </c>
      <c r="J262" s="732">
        <v>1</v>
      </c>
      <c r="K262" s="733">
        <v>790.8800048828125</v>
      </c>
    </row>
    <row r="263" spans="1:11" ht="14.4" customHeight="1" x14ac:dyDescent="0.3">
      <c r="A263" s="727" t="s">
        <v>566</v>
      </c>
      <c r="B263" s="728" t="s">
        <v>567</v>
      </c>
      <c r="C263" s="729" t="s">
        <v>590</v>
      </c>
      <c r="D263" s="730" t="s">
        <v>591</v>
      </c>
      <c r="E263" s="729" t="s">
        <v>5181</v>
      </c>
      <c r="F263" s="730" t="s">
        <v>5182</v>
      </c>
      <c r="G263" s="729" t="s">
        <v>5191</v>
      </c>
      <c r="H263" s="729" t="s">
        <v>5192</v>
      </c>
      <c r="I263" s="732">
        <v>775.92999267578125</v>
      </c>
      <c r="J263" s="732">
        <v>1</v>
      </c>
      <c r="K263" s="733">
        <v>775.92999267578125</v>
      </c>
    </row>
    <row r="264" spans="1:11" ht="14.4" customHeight="1" x14ac:dyDescent="0.3">
      <c r="A264" s="727" t="s">
        <v>566</v>
      </c>
      <c r="B264" s="728" t="s">
        <v>567</v>
      </c>
      <c r="C264" s="729" t="s">
        <v>590</v>
      </c>
      <c r="D264" s="730" t="s">
        <v>591</v>
      </c>
      <c r="E264" s="729" t="s">
        <v>5181</v>
      </c>
      <c r="F264" s="730" t="s">
        <v>5182</v>
      </c>
      <c r="G264" s="729" t="s">
        <v>5551</v>
      </c>
      <c r="H264" s="729" t="s">
        <v>5552</v>
      </c>
      <c r="I264" s="732">
        <v>355.35000610351562</v>
      </c>
      <c r="J264" s="732">
        <v>8</v>
      </c>
      <c r="K264" s="733">
        <v>2842.8001098632812</v>
      </c>
    </row>
    <row r="265" spans="1:11" ht="14.4" customHeight="1" x14ac:dyDescent="0.3">
      <c r="A265" s="727" t="s">
        <v>566</v>
      </c>
      <c r="B265" s="728" t="s">
        <v>567</v>
      </c>
      <c r="C265" s="729" t="s">
        <v>590</v>
      </c>
      <c r="D265" s="730" t="s">
        <v>591</v>
      </c>
      <c r="E265" s="729" t="s">
        <v>5181</v>
      </c>
      <c r="F265" s="730" t="s">
        <v>5182</v>
      </c>
      <c r="G265" s="729" t="s">
        <v>5193</v>
      </c>
      <c r="H265" s="729" t="s">
        <v>5194</v>
      </c>
      <c r="I265" s="732">
        <v>66.720001220703125</v>
      </c>
      <c r="J265" s="732">
        <v>50</v>
      </c>
      <c r="K265" s="733">
        <v>3336</v>
      </c>
    </row>
    <row r="266" spans="1:11" ht="14.4" customHeight="1" x14ac:dyDescent="0.3">
      <c r="A266" s="727" t="s">
        <v>566</v>
      </c>
      <c r="B266" s="728" t="s">
        <v>567</v>
      </c>
      <c r="C266" s="729" t="s">
        <v>590</v>
      </c>
      <c r="D266" s="730" t="s">
        <v>591</v>
      </c>
      <c r="E266" s="729" t="s">
        <v>5181</v>
      </c>
      <c r="F266" s="730" t="s">
        <v>5182</v>
      </c>
      <c r="G266" s="729" t="s">
        <v>5553</v>
      </c>
      <c r="H266" s="729" t="s">
        <v>5554</v>
      </c>
      <c r="I266" s="732">
        <v>449.3800048828125</v>
      </c>
      <c r="J266" s="732">
        <v>20</v>
      </c>
      <c r="K266" s="733">
        <v>8987.580078125</v>
      </c>
    </row>
    <row r="267" spans="1:11" ht="14.4" customHeight="1" x14ac:dyDescent="0.3">
      <c r="A267" s="727" t="s">
        <v>566</v>
      </c>
      <c r="B267" s="728" t="s">
        <v>567</v>
      </c>
      <c r="C267" s="729" t="s">
        <v>590</v>
      </c>
      <c r="D267" s="730" t="s">
        <v>591</v>
      </c>
      <c r="E267" s="729" t="s">
        <v>5181</v>
      </c>
      <c r="F267" s="730" t="s">
        <v>5182</v>
      </c>
      <c r="G267" s="729" t="s">
        <v>5555</v>
      </c>
      <c r="H267" s="729" t="s">
        <v>5556</v>
      </c>
      <c r="I267" s="732">
        <v>764.6300048828125</v>
      </c>
      <c r="J267" s="732">
        <v>20</v>
      </c>
      <c r="K267" s="733">
        <v>15292.599609375</v>
      </c>
    </row>
    <row r="268" spans="1:11" ht="14.4" customHeight="1" x14ac:dyDescent="0.3">
      <c r="A268" s="727" t="s">
        <v>566</v>
      </c>
      <c r="B268" s="728" t="s">
        <v>567</v>
      </c>
      <c r="C268" s="729" t="s">
        <v>590</v>
      </c>
      <c r="D268" s="730" t="s">
        <v>591</v>
      </c>
      <c r="E268" s="729" t="s">
        <v>5181</v>
      </c>
      <c r="F268" s="730" t="s">
        <v>5182</v>
      </c>
      <c r="G268" s="729" t="s">
        <v>5557</v>
      </c>
      <c r="H268" s="729" t="s">
        <v>5558</v>
      </c>
      <c r="I268" s="732">
        <v>22.149999618530273</v>
      </c>
      <c r="J268" s="732">
        <v>175</v>
      </c>
      <c r="K268" s="733">
        <v>3876.25</v>
      </c>
    </row>
    <row r="269" spans="1:11" ht="14.4" customHeight="1" x14ac:dyDescent="0.3">
      <c r="A269" s="727" t="s">
        <v>566</v>
      </c>
      <c r="B269" s="728" t="s">
        <v>567</v>
      </c>
      <c r="C269" s="729" t="s">
        <v>590</v>
      </c>
      <c r="D269" s="730" t="s">
        <v>591</v>
      </c>
      <c r="E269" s="729" t="s">
        <v>5181</v>
      </c>
      <c r="F269" s="730" t="s">
        <v>5182</v>
      </c>
      <c r="G269" s="729" t="s">
        <v>5559</v>
      </c>
      <c r="H269" s="729" t="s">
        <v>5560</v>
      </c>
      <c r="I269" s="732">
        <v>3.619999885559082</v>
      </c>
      <c r="J269" s="732">
        <v>20</v>
      </c>
      <c r="K269" s="733">
        <v>72.400001525878906</v>
      </c>
    </row>
    <row r="270" spans="1:11" ht="14.4" customHeight="1" x14ac:dyDescent="0.3">
      <c r="A270" s="727" t="s">
        <v>566</v>
      </c>
      <c r="B270" s="728" t="s">
        <v>567</v>
      </c>
      <c r="C270" s="729" t="s">
        <v>590</v>
      </c>
      <c r="D270" s="730" t="s">
        <v>591</v>
      </c>
      <c r="E270" s="729" t="s">
        <v>5181</v>
      </c>
      <c r="F270" s="730" t="s">
        <v>5182</v>
      </c>
      <c r="G270" s="729" t="s">
        <v>5561</v>
      </c>
      <c r="H270" s="729" t="s">
        <v>5562</v>
      </c>
      <c r="I270" s="732">
        <v>5.179999828338623</v>
      </c>
      <c r="J270" s="732">
        <v>70</v>
      </c>
      <c r="K270" s="733">
        <v>362.25</v>
      </c>
    </row>
    <row r="271" spans="1:11" ht="14.4" customHeight="1" x14ac:dyDescent="0.3">
      <c r="A271" s="727" t="s">
        <v>566</v>
      </c>
      <c r="B271" s="728" t="s">
        <v>567</v>
      </c>
      <c r="C271" s="729" t="s">
        <v>590</v>
      </c>
      <c r="D271" s="730" t="s">
        <v>591</v>
      </c>
      <c r="E271" s="729" t="s">
        <v>5181</v>
      </c>
      <c r="F271" s="730" t="s">
        <v>5182</v>
      </c>
      <c r="G271" s="729" t="s">
        <v>5563</v>
      </c>
      <c r="H271" s="729" t="s">
        <v>5564</v>
      </c>
      <c r="I271" s="732">
        <v>218.5</v>
      </c>
      <c r="J271" s="732">
        <v>10</v>
      </c>
      <c r="K271" s="733">
        <v>2185</v>
      </c>
    </row>
    <row r="272" spans="1:11" ht="14.4" customHeight="1" x14ac:dyDescent="0.3">
      <c r="A272" s="727" t="s">
        <v>566</v>
      </c>
      <c r="B272" s="728" t="s">
        <v>567</v>
      </c>
      <c r="C272" s="729" t="s">
        <v>590</v>
      </c>
      <c r="D272" s="730" t="s">
        <v>591</v>
      </c>
      <c r="E272" s="729" t="s">
        <v>5181</v>
      </c>
      <c r="F272" s="730" t="s">
        <v>5182</v>
      </c>
      <c r="G272" s="729" t="s">
        <v>5565</v>
      </c>
      <c r="H272" s="729" t="s">
        <v>5566</v>
      </c>
      <c r="I272" s="732">
        <v>322</v>
      </c>
      <c r="J272" s="732">
        <v>10</v>
      </c>
      <c r="K272" s="733">
        <v>3220</v>
      </c>
    </row>
    <row r="273" spans="1:11" ht="14.4" customHeight="1" x14ac:dyDescent="0.3">
      <c r="A273" s="727" t="s">
        <v>566</v>
      </c>
      <c r="B273" s="728" t="s">
        <v>567</v>
      </c>
      <c r="C273" s="729" t="s">
        <v>590</v>
      </c>
      <c r="D273" s="730" t="s">
        <v>591</v>
      </c>
      <c r="E273" s="729" t="s">
        <v>5181</v>
      </c>
      <c r="F273" s="730" t="s">
        <v>5182</v>
      </c>
      <c r="G273" s="729" t="s">
        <v>5567</v>
      </c>
      <c r="H273" s="729" t="s">
        <v>5568</v>
      </c>
      <c r="I273" s="732">
        <v>293.25</v>
      </c>
      <c r="J273" s="732">
        <v>10</v>
      </c>
      <c r="K273" s="733">
        <v>2932.5</v>
      </c>
    </row>
    <row r="274" spans="1:11" ht="14.4" customHeight="1" x14ac:dyDescent="0.3">
      <c r="A274" s="727" t="s">
        <v>566</v>
      </c>
      <c r="B274" s="728" t="s">
        <v>567</v>
      </c>
      <c r="C274" s="729" t="s">
        <v>590</v>
      </c>
      <c r="D274" s="730" t="s">
        <v>591</v>
      </c>
      <c r="E274" s="729" t="s">
        <v>5181</v>
      </c>
      <c r="F274" s="730" t="s">
        <v>5182</v>
      </c>
      <c r="G274" s="729" t="s">
        <v>5569</v>
      </c>
      <c r="H274" s="729" t="s">
        <v>5570</v>
      </c>
      <c r="I274" s="732">
        <v>129.25999450683594</v>
      </c>
      <c r="J274" s="732">
        <v>10</v>
      </c>
      <c r="K274" s="733">
        <v>1292.5999755859375</v>
      </c>
    </row>
    <row r="275" spans="1:11" ht="14.4" customHeight="1" x14ac:dyDescent="0.3">
      <c r="A275" s="727" t="s">
        <v>566</v>
      </c>
      <c r="B275" s="728" t="s">
        <v>567</v>
      </c>
      <c r="C275" s="729" t="s">
        <v>590</v>
      </c>
      <c r="D275" s="730" t="s">
        <v>591</v>
      </c>
      <c r="E275" s="729" t="s">
        <v>5181</v>
      </c>
      <c r="F275" s="730" t="s">
        <v>5182</v>
      </c>
      <c r="G275" s="729" t="s">
        <v>5571</v>
      </c>
      <c r="H275" s="729" t="s">
        <v>5572</v>
      </c>
      <c r="I275" s="732">
        <v>380.8800048828125</v>
      </c>
      <c r="J275" s="732">
        <v>15</v>
      </c>
      <c r="K275" s="733">
        <v>5713.2001953125</v>
      </c>
    </row>
    <row r="276" spans="1:11" ht="14.4" customHeight="1" x14ac:dyDescent="0.3">
      <c r="A276" s="727" t="s">
        <v>566</v>
      </c>
      <c r="B276" s="728" t="s">
        <v>567</v>
      </c>
      <c r="C276" s="729" t="s">
        <v>590</v>
      </c>
      <c r="D276" s="730" t="s">
        <v>591</v>
      </c>
      <c r="E276" s="729" t="s">
        <v>5181</v>
      </c>
      <c r="F276" s="730" t="s">
        <v>5182</v>
      </c>
      <c r="G276" s="729" t="s">
        <v>5199</v>
      </c>
      <c r="H276" s="729" t="s">
        <v>5200</v>
      </c>
      <c r="I276" s="732">
        <v>156.88333638509116</v>
      </c>
      <c r="J276" s="732">
        <v>10</v>
      </c>
      <c r="K276" s="733">
        <v>1551.1199951171875</v>
      </c>
    </row>
    <row r="277" spans="1:11" ht="14.4" customHeight="1" x14ac:dyDescent="0.3">
      <c r="A277" s="727" t="s">
        <v>566</v>
      </c>
      <c r="B277" s="728" t="s">
        <v>567</v>
      </c>
      <c r="C277" s="729" t="s">
        <v>590</v>
      </c>
      <c r="D277" s="730" t="s">
        <v>591</v>
      </c>
      <c r="E277" s="729" t="s">
        <v>5181</v>
      </c>
      <c r="F277" s="730" t="s">
        <v>5182</v>
      </c>
      <c r="G277" s="729" t="s">
        <v>5573</v>
      </c>
      <c r="H277" s="729" t="s">
        <v>5574</v>
      </c>
      <c r="I277" s="732">
        <v>309.35000610351562</v>
      </c>
      <c r="J277" s="732">
        <v>8</v>
      </c>
      <c r="K277" s="733">
        <v>2474.7999877929687</v>
      </c>
    </row>
    <row r="278" spans="1:11" ht="14.4" customHeight="1" x14ac:dyDescent="0.3">
      <c r="A278" s="727" t="s">
        <v>566</v>
      </c>
      <c r="B278" s="728" t="s">
        <v>567</v>
      </c>
      <c r="C278" s="729" t="s">
        <v>590</v>
      </c>
      <c r="D278" s="730" t="s">
        <v>591</v>
      </c>
      <c r="E278" s="729" t="s">
        <v>5181</v>
      </c>
      <c r="F278" s="730" t="s">
        <v>5182</v>
      </c>
      <c r="G278" s="729" t="s">
        <v>5575</v>
      </c>
      <c r="H278" s="729" t="s">
        <v>5576</v>
      </c>
      <c r="I278" s="732">
        <v>257.05999755859375</v>
      </c>
      <c r="J278" s="732">
        <v>75</v>
      </c>
      <c r="K278" s="733">
        <v>19279.470703125</v>
      </c>
    </row>
    <row r="279" spans="1:11" ht="14.4" customHeight="1" x14ac:dyDescent="0.3">
      <c r="A279" s="727" t="s">
        <v>566</v>
      </c>
      <c r="B279" s="728" t="s">
        <v>567</v>
      </c>
      <c r="C279" s="729" t="s">
        <v>590</v>
      </c>
      <c r="D279" s="730" t="s">
        <v>591</v>
      </c>
      <c r="E279" s="729" t="s">
        <v>5181</v>
      </c>
      <c r="F279" s="730" t="s">
        <v>5182</v>
      </c>
      <c r="G279" s="729" t="s">
        <v>5207</v>
      </c>
      <c r="H279" s="729" t="s">
        <v>5208</v>
      </c>
      <c r="I279" s="732">
        <v>12.590000152587891</v>
      </c>
      <c r="J279" s="732">
        <v>500</v>
      </c>
      <c r="K279" s="733">
        <v>6296.9798583984375</v>
      </c>
    </row>
    <row r="280" spans="1:11" ht="14.4" customHeight="1" x14ac:dyDescent="0.3">
      <c r="A280" s="727" t="s">
        <v>566</v>
      </c>
      <c r="B280" s="728" t="s">
        <v>567</v>
      </c>
      <c r="C280" s="729" t="s">
        <v>590</v>
      </c>
      <c r="D280" s="730" t="s">
        <v>591</v>
      </c>
      <c r="E280" s="729" t="s">
        <v>5181</v>
      </c>
      <c r="F280" s="730" t="s">
        <v>5182</v>
      </c>
      <c r="G280" s="729" t="s">
        <v>5577</v>
      </c>
      <c r="H280" s="729" t="s">
        <v>5578</v>
      </c>
      <c r="I280" s="732">
        <v>259.89999389648438</v>
      </c>
      <c r="J280" s="732">
        <v>2</v>
      </c>
      <c r="K280" s="733">
        <v>519.79998779296875</v>
      </c>
    </row>
    <row r="281" spans="1:11" ht="14.4" customHeight="1" x14ac:dyDescent="0.3">
      <c r="A281" s="727" t="s">
        <v>566</v>
      </c>
      <c r="B281" s="728" t="s">
        <v>567</v>
      </c>
      <c r="C281" s="729" t="s">
        <v>590</v>
      </c>
      <c r="D281" s="730" t="s">
        <v>591</v>
      </c>
      <c r="E281" s="729" t="s">
        <v>5181</v>
      </c>
      <c r="F281" s="730" t="s">
        <v>5182</v>
      </c>
      <c r="G281" s="729" t="s">
        <v>5456</v>
      </c>
      <c r="H281" s="729" t="s">
        <v>5457</v>
      </c>
      <c r="I281" s="732">
        <v>13.010000228881836</v>
      </c>
      <c r="J281" s="732">
        <v>1</v>
      </c>
      <c r="K281" s="733">
        <v>13.010000228881836</v>
      </c>
    </row>
    <row r="282" spans="1:11" ht="14.4" customHeight="1" x14ac:dyDescent="0.3">
      <c r="A282" s="727" t="s">
        <v>566</v>
      </c>
      <c r="B282" s="728" t="s">
        <v>567</v>
      </c>
      <c r="C282" s="729" t="s">
        <v>590</v>
      </c>
      <c r="D282" s="730" t="s">
        <v>591</v>
      </c>
      <c r="E282" s="729" t="s">
        <v>5181</v>
      </c>
      <c r="F282" s="730" t="s">
        <v>5182</v>
      </c>
      <c r="G282" s="729" t="s">
        <v>5209</v>
      </c>
      <c r="H282" s="729" t="s">
        <v>5210</v>
      </c>
      <c r="I282" s="732">
        <v>0.86000001430511475</v>
      </c>
      <c r="J282" s="732">
        <v>400</v>
      </c>
      <c r="K282" s="733">
        <v>344</v>
      </c>
    </row>
    <row r="283" spans="1:11" ht="14.4" customHeight="1" x14ac:dyDescent="0.3">
      <c r="A283" s="727" t="s">
        <v>566</v>
      </c>
      <c r="B283" s="728" t="s">
        <v>567</v>
      </c>
      <c r="C283" s="729" t="s">
        <v>590</v>
      </c>
      <c r="D283" s="730" t="s">
        <v>591</v>
      </c>
      <c r="E283" s="729" t="s">
        <v>5181</v>
      </c>
      <c r="F283" s="730" t="s">
        <v>5182</v>
      </c>
      <c r="G283" s="729" t="s">
        <v>5211</v>
      </c>
      <c r="H283" s="729" t="s">
        <v>5212</v>
      </c>
      <c r="I283" s="732">
        <v>1.5199999809265137</v>
      </c>
      <c r="J283" s="732">
        <v>400</v>
      </c>
      <c r="K283" s="733">
        <v>608</v>
      </c>
    </row>
    <row r="284" spans="1:11" ht="14.4" customHeight="1" x14ac:dyDescent="0.3">
      <c r="A284" s="727" t="s">
        <v>566</v>
      </c>
      <c r="B284" s="728" t="s">
        <v>567</v>
      </c>
      <c r="C284" s="729" t="s">
        <v>590</v>
      </c>
      <c r="D284" s="730" t="s">
        <v>591</v>
      </c>
      <c r="E284" s="729" t="s">
        <v>5181</v>
      </c>
      <c r="F284" s="730" t="s">
        <v>5182</v>
      </c>
      <c r="G284" s="729" t="s">
        <v>5213</v>
      </c>
      <c r="H284" s="729" t="s">
        <v>5214</v>
      </c>
      <c r="I284" s="732">
        <v>2.059999942779541</v>
      </c>
      <c r="J284" s="732">
        <v>200</v>
      </c>
      <c r="K284" s="733">
        <v>412</v>
      </c>
    </row>
    <row r="285" spans="1:11" ht="14.4" customHeight="1" x14ac:dyDescent="0.3">
      <c r="A285" s="727" t="s">
        <v>566</v>
      </c>
      <c r="B285" s="728" t="s">
        <v>567</v>
      </c>
      <c r="C285" s="729" t="s">
        <v>590</v>
      </c>
      <c r="D285" s="730" t="s">
        <v>591</v>
      </c>
      <c r="E285" s="729" t="s">
        <v>5181</v>
      </c>
      <c r="F285" s="730" t="s">
        <v>5182</v>
      </c>
      <c r="G285" s="729" t="s">
        <v>5579</v>
      </c>
      <c r="H285" s="729" t="s">
        <v>5580</v>
      </c>
      <c r="I285" s="732">
        <v>7.5100002288818359</v>
      </c>
      <c r="J285" s="732">
        <v>60</v>
      </c>
      <c r="K285" s="733">
        <v>450.60000610351562</v>
      </c>
    </row>
    <row r="286" spans="1:11" ht="14.4" customHeight="1" x14ac:dyDescent="0.3">
      <c r="A286" s="727" t="s">
        <v>566</v>
      </c>
      <c r="B286" s="728" t="s">
        <v>567</v>
      </c>
      <c r="C286" s="729" t="s">
        <v>590</v>
      </c>
      <c r="D286" s="730" t="s">
        <v>591</v>
      </c>
      <c r="E286" s="729" t="s">
        <v>5181</v>
      </c>
      <c r="F286" s="730" t="s">
        <v>5182</v>
      </c>
      <c r="G286" s="729" t="s">
        <v>5458</v>
      </c>
      <c r="H286" s="729" t="s">
        <v>5459</v>
      </c>
      <c r="I286" s="732">
        <v>15.020000457763672</v>
      </c>
      <c r="J286" s="732">
        <v>1</v>
      </c>
      <c r="K286" s="733">
        <v>15.020000457763672</v>
      </c>
    </row>
    <row r="287" spans="1:11" ht="14.4" customHeight="1" x14ac:dyDescent="0.3">
      <c r="A287" s="727" t="s">
        <v>566</v>
      </c>
      <c r="B287" s="728" t="s">
        <v>567</v>
      </c>
      <c r="C287" s="729" t="s">
        <v>590</v>
      </c>
      <c r="D287" s="730" t="s">
        <v>591</v>
      </c>
      <c r="E287" s="729" t="s">
        <v>5181</v>
      </c>
      <c r="F287" s="730" t="s">
        <v>5182</v>
      </c>
      <c r="G287" s="729" t="s">
        <v>5217</v>
      </c>
      <c r="H287" s="729" t="s">
        <v>5218</v>
      </c>
      <c r="I287" s="732">
        <v>0.37999999523162842</v>
      </c>
      <c r="J287" s="732">
        <v>205</v>
      </c>
      <c r="K287" s="733">
        <v>77.899999976158142</v>
      </c>
    </row>
    <row r="288" spans="1:11" ht="14.4" customHeight="1" x14ac:dyDescent="0.3">
      <c r="A288" s="727" t="s">
        <v>566</v>
      </c>
      <c r="B288" s="728" t="s">
        <v>567</v>
      </c>
      <c r="C288" s="729" t="s">
        <v>590</v>
      </c>
      <c r="D288" s="730" t="s">
        <v>591</v>
      </c>
      <c r="E288" s="729" t="s">
        <v>5181</v>
      </c>
      <c r="F288" s="730" t="s">
        <v>5182</v>
      </c>
      <c r="G288" s="729" t="s">
        <v>5219</v>
      </c>
      <c r="H288" s="729" t="s">
        <v>5220</v>
      </c>
      <c r="I288" s="732">
        <v>25.240000406901043</v>
      </c>
      <c r="J288" s="732">
        <v>108</v>
      </c>
      <c r="K288" s="733">
        <v>2725.8800048828125</v>
      </c>
    </row>
    <row r="289" spans="1:11" ht="14.4" customHeight="1" x14ac:dyDescent="0.3">
      <c r="A289" s="727" t="s">
        <v>566</v>
      </c>
      <c r="B289" s="728" t="s">
        <v>567</v>
      </c>
      <c r="C289" s="729" t="s">
        <v>590</v>
      </c>
      <c r="D289" s="730" t="s">
        <v>591</v>
      </c>
      <c r="E289" s="729" t="s">
        <v>5181</v>
      </c>
      <c r="F289" s="730" t="s">
        <v>5182</v>
      </c>
      <c r="G289" s="729" t="s">
        <v>5581</v>
      </c>
      <c r="H289" s="729" t="s">
        <v>5582</v>
      </c>
      <c r="I289" s="732">
        <v>16.680000305175781</v>
      </c>
      <c r="J289" s="732">
        <v>10</v>
      </c>
      <c r="K289" s="733">
        <v>166.75</v>
      </c>
    </row>
    <row r="290" spans="1:11" ht="14.4" customHeight="1" x14ac:dyDescent="0.3">
      <c r="A290" s="727" t="s">
        <v>566</v>
      </c>
      <c r="B290" s="728" t="s">
        <v>567</v>
      </c>
      <c r="C290" s="729" t="s">
        <v>590</v>
      </c>
      <c r="D290" s="730" t="s">
        <v>591</v>
      </c>
      <c r="E290" s="729" t="s">
        <v>5181</v>
      </c>
      <c r="F290" s="730" t="s">
        <v>5182</v>
      </c>
      <c r="G290" s="729" t="s">
        <v>5583</v>
      </c>
      <c r="H290" s="729" t="s">
        <v>5584</v>
      </c>
      <c r="I290" s="732">
        <v>12.170000076293945</v>
      </c>
      <c r="J290" s="732">
        <v>20</v>
      </c>
      <c r="K290" s="733">
        <v>243.30000305175781</v>
      </c>
    </row>
    <row r="291" spans="1:11" ht="14.4" customHeight="1" x14ac:dyDescent="0.3">
      <c r="A291" s="727" t="s">
        <v>566</v>
      </c>
      <c r="B291" s="728" t="s">
        <v>567</v>
      </c>
      <c r="C291" s="729" t="s">
        <v>590</v>
      </c>
      <c r="D291" s="730" t="s">
        <v>591</v>
      </c>
      <c r="E291" s="729" t="s">
        <v>5181</v>
      </c>
      <c r="F291" s="730" t="s">
        <v>5182</v>
      </c>
      <c r="G291" s="729" t="s">
        <v>5585</v>
      </c>
      <c r="H291" s="729" t="s">
        <v>5586</v>
      </c>
      <c r="I291" s="732">
        <v>2.5099999904632568</v>
      </c>
      <c r="J291" s="732">
        <v>80</v>
      </c>
      <c r="K291" s="733">
        <v>200.80000305175781</v>
      </c>
    </row>
    <row r="292" spans="1:11" ht="14.4" customHeight="1" x14ac:dyDescent="0.3">
      <c r="A292" s="727" t="s">
        <v>566</v>
      </c>
      <c r="B292" s="728" t="s">
        <v>567</v>
      </c>
      <c r="C292" s="729" t="s">
        <v>590</v>
      </c>
      <c r="D292" s="730" t="s">
        <v>591</v>
      </c>
      <c r="E292" s="729" t="s">
        <v>5181</v>
      </c>
      <c r="F292" s="730" t="s">
        <v>5182</v>
      </c>
      <c r="G292" s="729" t="s">
        <v>5587</v>
      </c>
      <c r="H292" s="729" t="s">
        <v>5588</v>
      </c>
      <c r="I292" s="732">
        <v>3.2666666507720947</v>
      </c>
      <c r="J292" s="732">
        <v>100</v>
      </c>
      <c r="K292" s="733">
        <v>326.59999847412109</v>
      </c>
    </row>
    <row r="293" spans="1:11" ht="14.4" customHeight="1" x14ac:dyDescent="0.3">
      <c r="A293" s="727" t="s">
        <v>566</v>
      </c>
      <c r="B293" s="728" t="s">
        <v>567</v>
      </c>
      <c r="C293" s="729" t="s">
        <v>590</v>
      </c>
      <c r="D293" s="730" t="s">
        <v>591</v>
      </c>
      <c r="E293" s="729" t="s">
        <v>5181</v>
      </c>
      <c r="F293" s="730" t="s">
        <v>5182</v>
      </c>
      <c r="G293" s="729" t="s">
        <v>5589</v>
      </c>
      <c r="H293" s="729" t="s">
        <v>5590</v>
      </c>
      <c r="I293" s="732">
        <v>56.380001068115234</v>
      </c>
      <c r="J293" s="732">
        <v>3</v>
      </c>
      <c r="K293" s="733">
        <v>169.12000274658203</v>
      </c>
    </row>
    <row r="294" spans="1:11" ht="14.4" customHeight="1" x14ac:dyDescent="0.3">
      <c r="A294" s="727" t="s">
        <v>566</v>
      </c>
      <c r="B294" s="728" t="s">
        <v>567</v>
      </c>
      <c r="C294" s="729" t="s">
        <v>590</v>
      </c>
      <c r="D294" s="730" t="s">
        <v>591</v>
      </c>
      <c r="E294" s="729" t="s">
        <v>5181</v>
      </c>
      <c r="F294" s="730" t="s">
        <v>5182</v>
      </c>
      <c r="G294" s="729" t="s">
        <v>5472</v>
      </c>
      <c r="H294" s="729" t="s">
        <v>5473</v>
      </c>
      <c r="I294" s="732">
        <v>17.620000839233398</v>
      </c>
      <c r="J294" s="732">
        <v>1</v>
      </c>
      <c r="K294" s="733">
        <v>17.620000839233398</v>
      </c>
    </row>
    <row r="295" spans="1:11" ht="14.4" customHeight="1" x14ac:dyDescent="0.3">
      <c r="A295" s="727" t="s">
        <v>566</v>
      </c>
      <c r="B295" s="728" t="s">
        <v>567</v>
      </c>
      <c r="C295" s="729" t="s">
        <v>590</v>
      </c>
      <c r="D295" s="730" t="s">
        <v>591</v>
      </c>
      <c r="E295" s="729" t="s">
        <v>5181</v>
      </c>
      <c r="F295" s="730" t="s">
        <v>5182</v>
      </c>
      <c r="G295" s="729" t="s">
        <v>5474</v>
      </c>
      <c r="H295" s="729" t="s">
        <v>5475</v>
      </c>
      <c r="I295" s="732">
        <v>22.309999465942383</v>
      </c>
      <c r="J295" s="732">
        <v>1</v>
      </c>
      <c r="K295" s="733">
        <v>22.309999465942383</v>
      </c>
    </row>
    <row r="296" spans="1:11" ht="14.4" customHeight="1" x14ac:dyDescent="0.3">
      <c r="A296" s="727" t="s">
        <v>566</v>
      </c>
      <c r="B296" s="728" t="s">
        <v>567</v>
      </c>
      <c r="C296" s="729" t="s">
        <v>590</v>
      </c>
      <c r="D296" s="730" t="s">
        <v>591</v>
      </c>
      <c r="E296" s="729" t="s">
        <v>5181</v>
      </c>
      <c r="F296" s="730" t="s">
        <v>5182</v>
      </c>
      <c r="G296" s="729" t="s">
        <v>5478</v>
      </c>
      <c r="H296" s="729" t="s">
        <v>5479</v>
      </c>
      <c r="I296" s="732">
        <v>12.023333549499512</v>
      </c>
      <c r="J296" s="732">
        <v>30</v>
      </c>
      <c r="K296" s="733">
        <v>360.73000335693359</v>
      </c>
    </row>
    <row r="297" spans="1:11" ht="14.4" customHeight="1" x14ac:dyDescent="0.3">
      <c r="A297" s="727" t="s">
        <v>566</v>
      </c>
      <c r="B297" s="728" t="s">
        <v>567</v>
      </c>
      <c r="C297" s="729" t="s">
        <v>590</v>
      </c>
      <c r="D297" s="730" t="s">
        <v>591</v>
      </c>
      <c r="E297" s="729" t="s">
        <v>5181</v>
      </c>
      <c r="F297" s="730" t="s">
        <v>5182</v>
      </c>
      <c r="G297" s="729" t="s">
        <v>5227</v>
      </c>
      <c r="H297" s="729" t="s">
        <v>5228</v>
      </c>
      <c r="I297" s="732">
        <v>0.42249999195337296</v>
      </c>
      <c r="J297" s="732">
        <v>5400</v>
      </c>
      <c r="K297" s="733">
        <v>2282</v>
      </c>
    </row>
    <row r="298" spans="1:11" ht="14.4" customHeight="1" x14ac:dyDescent="0.3">
      <c r="A298" s="727" t="s">
        <v>566</v>
      </c>
      <c r="B298" s="728" t="s">
        <v>567</v>
      </c>
      <c r="C298" s="729" t="s">
        <v>590</v>
      </c>
      <c r="D298" s="730" t="s">
        <v>591</v>
      </c>
      <c r="E298" s="729" t="s">
        <v>5181</v>
      </c>
      <c r="F298" s="730" t="s">
        <v>5182</v>
      </c>
      <c r="G298" s="729" t="s">
        <v>5229</v>
      </c>
      <c r="H298" s="729" t="s">
        <v>5230</v>
      </c>
      <c r="I298" s="732">
        <v>0.66600002050399776</v>
      </c>
      <c r="J298" s="732">
        <v>4500</v>
      </c>
      <c r="K298" s="733">
        <v>3000</v>
      </c>
    </row>
    <row r="299" spans="1:11" ht="14.4" customHeight="1" x14ac:dyDescent="0.3">
      <c r="A299" s="727" t="s">
        <v>566</v>
      </c>
      <c r="B299" s="728" t="s">
        <v>567</v>
      </c>
      <c r="C299" s="729" t="s">
        <v>590</v>
      </c>
      <c r="D299" s="730" t="s">
        <v>591</v>
      </c>
      <c r="E299" s="729" t="s">
        <v>5181</v>
      </c>
      <c r="F299" s="730" t="s">
        <v>5182</v>
      </c>
      <c r="G299" s="729" t="s">
        <v>5231</v>
      </c>
      <c r="H299" s="729" t="s">
        <v>5232</v>
      </c>
      <c r="I299" s="732">
        <v>8.7700004577636719</v>
      </c>
      <c r="J299" s="732">
        <v>192</v>
      </c>
      <c r="K299" s="733">
        <v>1684.1799926757812</v>
      </c>
    </row>
    <row r="300" spans="1:11" ht="14.4" customHeight="1" x14ac:dyDescent="0.3">
      <c r="A300" s="727" t="s">
        <v>566</v>
      </c>
      <c r="B300" s="728" t="s">
        <v>567</v>
      </c>
      <c r="C300" s="729" t="s">
        <v>590</v>
      </c>
      <c r="D300" s="730" t="s">
        <v>591</v>
      </c>
      <c r="E300" s="729" t="s">
        <v>5181</v>
      </c>
      <c r="F300" s="730" t="s">
        <v>5182</v>
      </c>
      <c r="G300" s="729" t="s">
        <v>5233</v>
      </c>
      <c r="H300" s="729" t="s">
        <v>5234</v>
      </c>
      <c r="I300" s="732">
        <v>28.737499713897705</v>
      </c>
      <c r="J300" s="732">
        <v>102</v>
      </c>
      <c r="K300" s="733">
        <v>2931.2400512695312</v>
      </c>
    </row>
    <row r="301" spans="1:11" ht="14.4" customHeight="1" x14ac:dyDescent="0.3">
      <c r="A301" s="727" t="s">
        <v>566</v>
      </c>
      <c r="B301" s="728" t="s">
        <v>567</v>
      </c>
      <c r="C301" s="729" t="s">
        <v>590</v>
      </c>
      <c r="D301" s="730" t="s">
        <v>591</v>
      </c>
      <c r="E301" s="729" t="s">
        <v>5181</v>
      </c>
      <c r="F301" s="730" t="s">
        <v>5182</v>
      </c>
      <c r="G301" s="729" t="s">
        <v>5482</v>
      </c>
      <c r="H301" s="729" t="s">
        <v>5483</v>
      </c>
      <c r="I301" s="732">
        <v>9.3199996948242187</v>
      </c>
      <c r="J301" s="732">
        <v>1</v>
      </c>
      <c r="K301" s="733">
        <v>9.3199996948242187</v>
      </c>
    </row>
    <row r="302" spans="1:11" ht="14.4" customHeight="1" x14ac:dyDescent="0.3">
      <c r="A302" s="727" t="s">
        <v>566</v>
      </c>
      <c r="B302" s="728" t="s">
        <v>567</v>
      </c>
      <c r="C302" s="729" t="s">
        <v>590</v>
      </c>
      <c r="D302" s="730" t="s">
        <v>591</v>
      </c>
      <c r="E302" s="729" t="s">
        <v>5235</v>
      </c>
      <c r="F302" s="730" t="s">
        <v>5236</v>
      </c>
      <c r="G302" s="729" t="s">
        <v>5237</v>
      </c>
      <c r="H302" s="729" t="s">
        <v>5238</v>
      </c>
      <c r="I302" s="732">
        <v>47.189998626708984</v>
      </c>
      <c r="J302" s="732">
        <v>20</v>
      </c>
      <c r="K302" s="733">
        <v>943.79998779296875</v>
      </c>
    </row>
    <row r="303" spans="1:11" ht="14.4" customHeight="1" x14ac:dyDescent="0.3">
      <c r="A303" s="727" t="s">
        <v>566</v>
      </c>
      <c r="B303" s="728" t="s">
        <v>567</v>
      </c>
      <c r="C303" s="729" t="s">
        <v>590</v>
      </c>
      <c r="D303" s="730" t="s">
        <v>591</v>
      </c>
      <c r="E303" s="729" t="s">
        <v>5235</v>
      </c>
      <c r="F303" s="730" t="s">
        <v>5236</v>
      </c>
      <c r="G303" s="729" t="s">
        <v>5591</v>
      </c>
      <c r="H303" s="729" t="s">
        <v>5592</v>
      </c>
      <c r="I303" s="732">
        <v>25.709999084472656</v>
      </c>
      <c r="J303" s="732">
        <v>50</v>
      </c>
      <c r="K303" s="733">
        <v>1285.6300048828125</v>
      </c>
    </row>
    <row r="304" spans="1:11" ht="14.4" customHeight="1" x14ac:dyDescent="0.3">
      <c r="A304" s="727" t="s">
        <v>566</v>
      </c>
      <c r="B304" s="728" t="s">
        <v>567</v>
      </c>
      <c r="C304" s="729" t="s">
        <v>590</v>
      </c>
      <c r="D304" s="730" t="s">
        <v>591</v>
      </c>
      <c r="E304" s="729" t="s">
        <v>5235</v>
      </c>
      <c r="F304" s="730" t="s">
        <v>5236</v>
      </c>
      <c r="G304" s="729" t="s">
        <v>5239</v>
      </c>
      <c r="H304" s="729" t="s">
        <v>5240</v>
      </c>
      <c r="I304" s="732">
        <v>13.810000419616699</v>
      </c>
      <c r="J304" s="732">
        <v>50</v>
      </c>
      <c r="K304" s="733">
        <v>690.5</v>
      </c>
    </row>
    <row r="305" spans="1:11" ht="14.4" customHeight="1" x14ac:dyDescent="0.3">
      <c r="A305" s="727" t="s">
        <v>566</v>
      </c>
      <c r="B305" s="728" t="s">
        <v>567</v>
      </c>
      <c r="C305" s="729" t="s">
        <v>590</v>
      </c>
      <c r="D305" s="730" t="s">
        <v>591</v>
      </c>
      <c r="E305" s="729" t="s">
        <v>5235</v>
      </c>
      <c r="F305" s="730" t="s">
        <v>5236</v>
      </c>
      <c r="G305" s="729" t="s">
        <v>5593</v>
      </c>
      <c r="H305" s="729" t="s">
        <v>5594</v>
      </c>
      <c r="I305" s="732">
        <v>2.9000000953674316</v>
      </c>
      <c r="J305" s="732">
        <v>100</v>
      </c>
      <c r="K305" s="733">
        <v>290</v>
      </c>
    </row>
    <row r="306" spans="1:11" ht="14.4" customHeight="1" x14ac:dyDescent="0.3">
      <c r="A306" s="727" t="s">
        <v>566</v>
      </c>
      <c r="B306" s="728" t="s">
        <v>567</v>
      </c>
      <c r="C306" s="729" t="s">
        <v>590</v>
      </c>
      <c r="D306" s="730" t="s">
        <v>591</v>
      </c>
      <c r="E306" s="729" t="s">
        <v>5235</v>
      </c>
      <c r="F306" s="730" t="s">
        <v>5236</v>
      </c>
      <c r="G306" s="729" t="s">
        <v>5595</v>
      </c>
      <c r="H306" s="729" t="s">
        <v>5596</v>
      </c>
      <c r="I306" s="732">
        <v>2.9100000858306885</v>
      </c>
      <c r="J306" s="732">
        <v>100</v>
      </c>
      <c r="K306" s="733">
        <v>291</v>
      </c>
    </row>
    <row r="307" spans="1:11" ht="14.4" customHeight="1" x14ac:dyDescent="0.3">
      <c r="A307" s="727" t="s">
        <v>566</v>
      </c>
      <c r="B307" s="728" t="s">
        <v>567</v>
      </c>
      <c r="C307" s="729" t="s">
        <v>590</v>
      </c>
      <c r="D307" s="730" t="s">
        <v>591</v>
      </c>
      <c r="E307" s="729" t="s">
        <v>5235</v>
      </c>
      <c r="F307" s="730" t="s">
        <v>5236</v>
      </c>
      <c r="G307" s="729" t="s">
        <v>5245</v>
      </c>
      <c r="H307" s="729" t="s">
        <v>5246</v>
      </c>
      <c r="I307" s="732">
        <v>4.8180001258850096</v>
      </c>
      <c r="J307" s="732">
        <v>3200</v>
      </c>
      <c r="K307" s="733">
        <v>15423</v>
      </c>
    </row>
    <row r="308" spans="1:11" ht="14.4" customHeight="1" x14ac:dyDescent="0.3">
      <c r="A308" s="727" t="s">
        <v>566</v>
      </c>
      <c r="B308" s="728" t="s">
        <v>567</v>
      </c>
      <c r="C308" s="729" t="s">
        <v>590</v>
      </c>
      <c r="D308" s="730" t="s">
        <v>591</v>
      </c>
      <c r="E308" s="729" t="s">
        <v>5235</v>
      </c>
      <c r="F308" s="730" t="s">
        <v>5236</v>
      </c>
      <c r="G308" s="729" t="s">
        <v>5597</v>
      </c>
      <c r="H308" s="729" t="s">
        <v>5598</v>
      </c>
      <c r="I308" s="732">
        <v>373.64999389648437</v>
      </c>
      <c r="J308" s="732">
        <v>1</v>
      </c>
      <c r="K308" s="733">
        <v>373.64999389648437</v>
      </c>
    </row>
    <row r="309" spans="1:11" ht="14.4" customHeight="1" x14ac:dyDescent="0.3">
      <c r="A309" s="727" t="s">
        <v>566</v>
      </c>
      <c r="B309" s="728" t="s">
        <v>567</v>
      </c>
      <c r="C309" s="729" t="s">
        <v>590</v>
      </c>
      <c r="D309" s="730" t="s">
        <v>591</v>
      </c>
      <c r="E309" s="729" t="s">
        <v>5235</v>
      </c>
      <c r="F309" s="730" t="s">
        <v>5236</v>
      </c>
      <c r="G309" s="729" t="s">
        <v>5599</v>
      </c>
      <c r="H309" s="729" t="s">
        <v>5600</v>
      </c>
      <c r="I309" s="732">
        <v>96.800003051757813</v>
      </c>
      <c r="J309" s="732">
        <v>2</v>
      </c>
      <c r="K309" s="733">
        <v>193.60000610351562</v>
      </c>
    </row>
    <row r="310" spans="1:11" ht="14.4" customHeight="1" x14ac:dyDescent="0.3">
      <c r="A310" s="727" t="s">
        <v>566</v>
      </c>
      <c r="B310" s="728" t="s">
        <v>567</v>
      </c>
      <c r="C310" s="729" t="s">
        <v>590</v>
      </c>
      <c r="D310" s="730" t="s">
        <v>591</v>
      </c>
      <c r="E310" s="729" t="s">
        <v>5235</v>
      </c>
      <c r="F310" s="730" t="s">
        <v>5236</v>
      </c>
      <c r="G310" s="729" t="s">
        <v>5249</v>
      </c>
      <c r="H310" s="729" t="s">
        <v>5250</v>
      </c>
      <c r="I310" s="732">
        <v>15.926666895548502</v>
      </c>
      <c r="J310" s="732">
        <v>500</v>
      </c>
      <c r="K310" s="733">
        <v>7963</v>
      </c>
    </row>
    <row r="311" spans="1:11" ht="14.4" customHeight="1" x14ac:dyDescent="0.3">
      <c r="A311" s="727" t="s">
        <v>566</v>
      </c>
      <c r="B311" s="728" t="s">
        <v>567</v>
      </c>
      <c r="C311" s="729" t="s">
        <v>590</v>
      </c>
      <c r="D311" s="730" t="s">
        <v>591</v>
      </c>
      <c r="E311" s="729" t="s">
        <v>5235</v>
      </c>
      <c r="F311" s="730" t="s">
        <v>5236</v>
      </c>
      <c r="G311" s="729" t="s">
        <v>5251</v>
      </c>
      <c r="H311" s="729" t="s">
        <v>5252</v>
      </c>
      <c r="I311" s="732">
        <v>12.586000061035156</v>
      </c>
      <c r="J311" s="732">
        <v>1000</v>
      </c>
      <c r="K311" s="733">
        <v>12586</v>
      </c>
    </row>
    <row r="312" spans="1:11" ht="14.4" customHeight="1" x14ac:dyDescent="0.3">
      <c r="A312" s="727" t="s">
        <v>566</v>
      </c>
      <c r="B312" s="728" t="s">
        <v>567</v>
      </c>
      <c r="C312" s="729" t="s">
        <v>590</v>
      </c>
      <c r="D312" s="730" t="s">
        <v>591</v>
      </c>
      <c r="E312" s="729" t="s">
        <v>5235</v>
      </c>
      <c r="F312" s="730" t="s">
        <v>5236</v>
      </c>
      <c r="G312" s="729" t="s">
        <v>5253</v>
      </c>
      <c r="H312" s="729" t="s">
        <v>5254</v>
      </c>
      <c r="I312" s="732">
        <v>13.554000282287598</v>
      </c>
      <c r="J312" s="732">
        <v>2400</v>
      </c>
      <c r="K312" s="733">
        <v>32529.60009765625</v>
      </c>
    </row>
    <row r="313" spans="1:11" ht="14.4" customHeight="1" x14ac:dyDescent="0.3">
      <c r="A313" s="727" t="s">
        <v>566</v>
      </c>
      <c r="B313" s="728" t="s">
        <v>567</v>
      </c>
      <c r="C313" s="729" t="s">
        <v>590</v>
      </c>
      <c r="D313" s="730" t="s">
        <v>591</v>
      </c>
      <c r="E313" s="729" t="s">
        <v>5235</v>
      </c>
      <c r="F313" s="730" t="s">
        <v>5236</v>
      </c>
      <c r="G313" s="729" t="s">
        <v>5601</v>
      </c>
      <c r="H313" s="729" t="s">
        <v>5602</v>
      </c>
      <c r="I313" s="732">
        <v>15.569999694824219</v>
      </c>
      <c r="J313" s="732">
        <v>10</v>
      </c>
      <c r="K313" s="733">
        <v>155.69999694824219</v>
      </c>
    </row>
    <row r="314" spans="1:11" ht="14.4" customHeight="1" x14ac:dyDescent="0.3">
      <c r="A314" s="727" t="s">
        <v>566</v>
      </c>
      <c r="B314" s="728" t="s">
        <v>567</v>
      </c>
      <c r="C314" s="729" t="s">
        <v>590</v>
      </c>
      <c r="D314" s="730" t="s">
        <v>591</v>
      </c>
      <c r="E314" s="729" t="s">
        <v>5235</v>
      </c>
      <c r="F314" s="730" t="s">
        <v>5236</v>
      </c>
      <c r="G314" s="729" t="s">
        <v>5255</v>
      </c>
      <c r="H314" s="729" t="s">
        <v>5256</v>
      </c>
      <c r="I314" s="732">
        <v>14.609999974568685</v>
      </c>
      <c r="J314" s="732">
        <v>400</v>
      </c>
      <c r="K314" s="733">
        <v>5849</v>
      </c>
    </row>
    <row r="315" spans="1:11" ht="14.4" customHeight="1" x14ac:dyDescent="0.3">
      <c r="A315" s="727" t="s">
        <v>566</v>
      </c>
      <c r="B315" s="728" t="s">
        <v>567</v>
      </c>
      <c r="C315" s="729" t="s">
        <v>590</v>
      </c>
      <c r="D315" s="730" t="s">
        <v>591</v>
      </c>
      <c r="E315" s="729" t="s">
        <v>5235</v>
      </c>
      <c r="F315" s="730" t="s">
        <v>5236</v>
      </c>
      <c r="G315" s="729" t="s">
        <v>5257</v>
      </c>
      <c r="H315" s="729" t="s">
        <v>5258</v>
      </c>
      <c r="I315" s="732">
        <v>17.979999542236328</v>
      </c>
      <c r="J315" s="732">
        <v>100</v>
      </c>
      <c r="K315" s="733">
        <v>1798</v>
      </c>
    </row>
    <row r="316" spans="1:11" ht="14.4" customHeight="1" x14ac:dyDescent="0.3">
      <c r="A316" s="727" t="s">
        <v>566</v>
      </c>
      <c r="B316" s="728" t="s">
        <v>567</v>
      </c>
      <c r="C316" s="729" t="s">
        <v>590</v>
      </c>
      <c r="D316" s="730" t="s">
        <v>591</v>
      </c>
      <c r="E316" s="729" t="s">
        <v>5235</v>
      </c>
      <c r="F316" s="730" t="s">
        <v>5236</v>
      </c>
      <c r="G316" s="729" t="s">
        <v>5603</v>
      </c>
      <c r="H316" s="729" t="s">
        <v>5604</v>
      </c>
      <c r="I316" s="732">
        <v>22.989999771118164</v>
      </c>
      <c r="J316" s="732">
        <v>10</v>
      </c>
      <c r="K316" s="733">
        <v>229.89999389648437</v>
      </c>
    </row>
    <row r="317" spans="1:11" ht="14.4" customHeight="1" x14ac:dyDescent="0.3">
      <c r="A317" s="727" t="s">
        <v>566</v>
      </c>
      <c r="B317" s="728" t="s">
        <v>567</v>
      </c>
      <c r="C317" s="729" t="s">
        <v>590</v>
      </c>
      <c r="D317" s="730" t="s">
        <v>591</v>
      </c>
      <c r="E317" s="729" t="s">
        <v>5235</v>
      </c>
      <c r="F317" s="730" t="s">
        <v>5236</v>
      </c>
      <c r="G317" s="729" t="s">
        <v>5605</v>
      </c>
      <c r="H317" s="729" t="s">
        <v>5606</v>
      </c>
      <c r="I317" s="732">
        <v>22.870000839233398</v>
      </c>
      <c r="J317" s="732">
        <v>12</v>
      </c>
      <c r="K317" s="733">
        <v>274.44000244140625</v>
      </c>
    </row>
    <row r="318" spans="1:11" ht="14.4" customHeight="1" x14ac:dyDescent="0.3">
      <c r="A318" s="727" t="s">
        <v>566</v>
      </c>
      <c r="B318" s="728" t="s">
        <v>567</v>
      </c>
      <c r="C318" s="729" t="s">
        <v>590</v>
      </c>
      <c r="D318" s="730" t="s">
        <v>591</v>
      </c>
      <c r="E318" s="729" t="s">
        <v>5235</v>
      </c>
      <c r="F318" s="730" t="s">
        <v>5236</v>
      </c>
      <c r="G318" s="729" t="s">
        <v>5269</v>
      </c>
      <c r="H318" s="729" t="s">
        <v>5270</v>
      </c>
      <c r="I318" s="732">
        <v>4.0300002098083496</v>
      </c>
      <c r="J318" s="732">
        <v>150</v>
      </c>
      <c r="K318" s="733">
        <v>604.5</v>
      </c>
    </row>
    <row r="319" spans="1:11" ht="14.4" customHeight="1" x14ac:dyDescent="0.3">
      <c r="A319" s="727" t="s">
        <v>566</v>
      </c>
      <c r="B319" s="728" t="s">
        <v>567</v>
      </c>
      <c r="C319" s="729" t="s">
        <v>590</v>
      </c>
      <c r="D319" s="730" t="s">
        <v>591</v>
      </c>
      <c r="E319" s="729" t="s">
        <v>5235</v>
      </c>
      <c r="F319" s="730" t="s">
        <v>5236</v>
      </c>
      <c r="G319" s="729" t="s">
        <v>5271</v>
      </c>
      <c r="H319" s="729" t="s">
        <v>5272</v>
      </c>
      <c r="I319" s="732">
        <v>9.6800003051757812</v>
      </c>
      <c r="J319" s="732">
        <v>1500</v>
      </c>
      <c r="K319" s="733">
        <v>14520</v>
      </c>
    </row>
    <row r="320" spans="1:11" ht="14.4" customHeight="1" x14ac:dyDescent="0.3">
      <c r="A320" s="727" t="s">
        <v>566</v>
      </c>
      <c r="B320" s="728" t="s">
        <v>567</v>
      </c>
      <c r="C320" s="729" t="s">
        <v>590</v>
      </c>
      <c r="D320" s="730" t="s">
        <v>591</v>
      </c>
      <c r="E320" s="729" t="s">
        <v>5235</v>
      </c>
      <c r="F320" s="730" t="s">
        <v>5236</v>
      </c>
      <c r="G320" s="729" t="s">
        <v>5273</v>
      </c>
      <c r="H320" s="729" t="s">
        <v>5274</v>
      </c>
      <c r="I320" s="732">
        <v>4.625</v>
      </c>
      <c r="J320" s="732">
        <v>200</v>
      </c>
      <c r="K320" s="733">
        <v>924.92001342773437</v>
      </c>
    </row>
    <row r="321" spans="1:11" ht="14.4" customHeight="1" x14ac:dyDescent="0.3">
      <c r="A321" s="727" t="s">
        <v>566</v>
      </c>
      <c r="B321" s="728" t="s">
        <v>567</v>
      </c>
      <c r="C321" s="729" t="s">
        <v>590</v>
      </c>
      <c r="D321" s="730" t="s">
        <v>591</v>
      </c>
      <c r="E321" s="729" t="s">
        <v>5235</v>
      </c>
      <c r="F321" s="730" t="s">
        <v>5236</v>
      </c>
      <c r="G321" s="729" t="s">
        <v>5275</v>
      </c>
      <c r="H321" s="729" t="s">
        <v>5276</v>
      </c>
      <c r="I321" s="732">
        <v>3.1450001001358032</v>
      </c>
      <c r="J321" s="732">
        <v>100</v>
      </c>
      <c r="K321" s="733">
        <v>314.5</v>
      </c>
    </row>
    <row r="322" spans="1:11" ht="14.4" customHeight="1" x14ac:dyDescent="0.3">
      <c r="A322" s="727" t="s">
        <v>566</v>
      </c>
      <c r="B322" s="728" t="s">
        <v>567</v>
      </c>
      <c r="C322" s="729" t="s">
        <v>590</v>
      </c>
      <c r="D322" s="730" t="s">
        <v>591</v>
      </c>
      <c r="E322" s="729" t="s">
        <v>5235</v>
      </c>
      <c r="F322" s="730" t="s">
        <v>5236</v>
      </c>
      <c r="G322" s="729" t="s">
        <v>5279</v>
      </c>
      <c r="H322" s="729" t="s">
        <v>5280</v>
      </c>
      <c r="I322" s="732">
        <v>1.9900000095367432</v>
      </c>
      <c r="J322" s="732">
        <v>50</v>
      </c>
      <c r="K322" s="733">
        <v>99.529998779296875</v>
      </c>
    </row>
    <row r="323" spans="1:11" ht="14.4" customHeight="1" x14ac:dyDescent="0.3">
      <c r="A323" s="727" t="s">
        <v>566</v>
      </c>
      <c r="B323" s="728" t="s">
        <v>567</v>
      </c>
      <c r="C323" s="729" t="s">
        <v>590</v>
      </c>
      <c r="D323" s="730" t="s">
        <v>591</v>
      </c>
      <c r="E323" s="729" t="s">
        <v>5235</v>
      </c>
      <c r="F323" s="730" t="s">
        <v>5236</v>
      </c>
      <c r="G323" s="729" t="s">
        <v>5607</v>
      </c>
      <c r="H323" s="729" t="s">
        <v>5608</v>
      </c>
      <c r="I323" s="732">
        <v>80.569999694824219</v>
      </c>
      <c r="J323" s="732">
        <v>10</v>
      </c>
      <c r="K323" s="733">
        <v>805.70001220703125</v>
      </c>
    </row>
    <row r="324" spans="1:11" ht="14.4" customHeight="1" x14ac:dyDescent="0.3">
      <c r="A324" s="727" t="s">
        <v>566</v>
      </c>
      <c r="B324" s="728" t="s">
        <v>567</v>
      </c>
      <c r="C324" s="729" t="s">
        <v>590</v>
      </c>
      <c r="D324" s="730" t="s">
        <v>591</v>
      </c>
      <c r="E324" s="729" t="s">
        <v>5235</v>
      </c>
      <c r="F324" s="730" t="s">
        <v>5236</v>
      </c>
      <c r="G324" s="729" t="s">
        <v>5281</v>
      </c>
      <c r="H324" s="729" t="s">
        <v>5282</v>
      </c>
      <c r="I324" s="732">
        <v>2.4600000381469727</v>
      </c>
      <c r="J324" s="732">
        <v>600</v>
      </c>
      <c r="K324" s="733">
        <v>1476</v>
      </c>
    </row>
    <row r="325" spans="1:11" ht="14.4" customHeight="1" x14ac:dyDescent="0.3">
      <c r="A325" s="727" t="s">
        <v>566</v>
      </c>
      <c r="B325" s="728" t="s">
        <v>567</v>
      </c>
      <c r="C325" s="729" t="s">
        <v>590</v>
      </c>
      <c r="D325" s="730" t="s">
        <v>591</v>
      </c>
      <c r="E325" s="729" t="s">
        <v>5235</v>
      </c>
      <c r="F325" s="730" t="s">
        <v>5236</v>
      </c>
      <c r="G325" s="729" t="s">
        <v>5609</v>
      </c>
      <c r="H325" s="729" t="s">
        <v>5610</v>
      </c>
      <c r="I325" s="732">
        <v>287.5</v>
      </c>
      <c r="J325" s="732">
        <v>20</v>
      </c>
      <c r="K325" s="733">
        <v>5750</v>
      </c>
    </row>
    <row r="326" spans="1:11" ht="14.4" customHeight="1" x14ac:dyDescent="0.3">
      <c r="A326" s="727" t="s">
        <v>566</v>
      </c>
      <c r="B326" s="728" t="s">
        <v>567</v>
      </c>
      <c r="C326" s="729" t="s">
        <v>590</v>
      </c>
      <c r="D326" s="730" t="s">
        <v>591</v>
      </c>
      <c r="E326" s="729" t="s">
        <v>5235</v>
      </c>
      <c r="F326" s="730" t="s">
        <v>5236</v>
      </c>
      <c r="G326" s="729" t="s">
        <v>5283</v>
      </c>
      <c r="H326" s="729" t="s">
        <v>5284</v>
      </c>
      <c r="I326" s="732">
        <v>1.8400000333786011</v>
      </c>
      <c r="J326" s="732">
        <v>20</v>
      </c>
      <c r="K326" s="733">
        <v>36.799999237060547</v>
      </c>
    </row>
    <row r="327" spans="1:11" ht="14.4" customHeight="1" x14ac:dyDescent="0.3">
      <c r="A327" s="727" t="s">
        <v>566</v>
      </c>
      <c r="B327" s="728" t="s">
        <v>567</v>
      </c>
      <c r="C327" s="729" t="s">
        <v>590</v>
      </c>
      <c r="D327" s="730" t="s">
        <v>591</v>
      </c>
      <c r="E327" s="729" t="s">
        <v>5235</v>
      </c>
      <c r="F327" s="730" t="s">
        <v>5236</v>
      </c>
      <c r="G327" s="729" t="s">
        <v>5285</v>
      </c>
      <c r="H327" s="729" t="s">
        <v>5286</v>
      </c>
      <c r="I327" s="732">
        <v>11.734999656677246</v>
      </c>
      <c r="J327" s="732">
        <v>320</v>
      </c>
      <c r="K327" s="733">
        <v>3755.2000122070312</v>
      </c>
    </row>
    <row r="328" spans="1:11" ht="14.4" customHeight="1" x14ac:dyDescent="0.3">
      <c r="A328" s="727" t="s">
        <v>566</v>
      </c>
      <c r="B328" s="728" t="s">
        <v>567</v>
      </c>
      <c r="C328" s="729" t="s">
        <v>590</v>
      </c>
      <c r="D328" s="730" t="s">
        <v>591</v>
      </c>
      <c r="E328" s="729" t="s">
        <v>5235</v>
      </c>
      <c r="F328" s="730" t="s">
        <v>5236</v>
      </c>
      <c r="G328" s="729" t="s">
        <v>5287</v>
      </c>
      <c r="H328" s="729" t="s">
        <v>5288</v>
      </c>
      <c r="I328" s="732">
        <v>13.310000419616699</v>
      </c>
      <c r="J328" s="732">
        <v>260</v>
      </c>
      <c r="K328" s="733">
        <v>3460.5999755859375</v>
      </c>
    </row>
    <row r="329" spans="1:11" ht="14.4" customHeight="1" x14ac:dyDescent="0.3">
      <c r="A329" s="727" t="s">
        <v>566</v>
      </c>
      <c r="B329" s="728" t="s">
        <v>567</v>
      </c>
      <c r="C329" s="729" t="s">
        <v>590</v>
      </c>
      <c r="D329" s="730" t="s">
        <v>591</v>
      </c>
      <c r="E329" s="729" t="s">
        <v>5235</v>
      </c>
      <c r="F329" s="730" t="s">
        <v>5236</v>
      </c>
      <c r="G329" s="729" t="s">
        <v>5289</v>
      </c>
      <c r="H329" s="729" t="s">
        <v>5290</v>
      </c>
      <c r="I329" s="732">
        <v>25.530000686645508</v>
      </c>
      <c r="J329" s="732">
        <v>50</v>
      </c>
      <c r="K329" s="733">
        <v>1276.5000305175781</v>
      </c>
    </row>
    <row r="330" spans="1:11" ht="14.4" customHeight="1" x14ac:dyDescent="0.3">
      <c r="A330" s="727" t="s">
        <v>566</v>
      </c>
      <c r="B330" s="728" t="s">
        <v>567</v>
      </c>
      <c r="C330" s="729" t="s">
        <v>590</v>
      </c>
      <c r="D330" s="730" t="s">
        <v>591</v>
      </c>
      <c r="E330" s="729" t="s">
        <v>5235</v>
      </c>
      <c r="F330" s="730" t="s">
        <v>5236</v>
      </c>
      <c r="G330" s="729" t="s">
        <v>5291</v>
      </c>
      <c r="H330" s="729" t="s">
        <v>5292</v>
      </c>
      <c r="I330" s="732">
        <v>2.2866666316986084</v>
      </c>
      <c r="J330" s="732">
        <v>250</v>
      </c>
      <c r="K330" s="733">
        <v>571.5</v>
      </c>
    </row>
    <row r="331" spans="1:11" ht="14.4" customHeight="1" x14ac:dyDescent="0.3">
      <c r="A331" s="727" t="s">
        <v>566</v>
      </c>
      <c r="B331" s="728" t="s">
        <v>567</v>
      </c>
      <c r="C331" s="729" t="s">
        <v>590</v>
      </c>
      <c r="D331" s="730" t="s">
        <v>591</v>
      </c>
      <c r="E331" s="729" t="s">
        <v>5235</v>
      </c>
      <c r="F331" s="730" t="s">
        <v>5236</v>
      </c>
      <c r="G331" s="729" t="s">
        <v>5611</v>
      </c>
      <c r="H331" s="729" t="s">
        <v>5612</v>
      </c>
      <c r="I331" s="732">
        <v>111.22000122070312</v>
      </c>
      <c r="J331" s="732">
        <v>3</v>
      </c>
      <c r="K331" s="733">
        <v>333.66000366210937</v>
      </c>
    </row>
    <row r="332" spans="1:11" ht="14.4" customHeight="1" x14ac:dyDescent="0.3">
      <c r="A332" s="727" t="s">
        <v>566</v>
      </c>
      <c r="B332" s="728" t="s">
        <v>567</v>
      </c>
      <c r="C332" s="729" t="s">
        <v>590</v>
      </c>
      <c r="D332" s="730" t="s">
        <v>591</v>
      </c>
      <c r="E332" s="729" t="s">
        <v>5235</v>
      </c>
      <c r="F332" s="730" t="s">
        <v>5236</v>
      </c>
      <c r="G332" s="729" t="s">
        <v>5613</v>
      </c>
      <c r="H332" s="729" t="s">
        <v>5614</v>
      </c>
      <c r="I332" s="732">
        <v>447.79998779296875</v>
      </c>
      <c r="J332" s="732">
        <v>2</v>
      </c>
      <c r="K332" s="733">
        <v>895.5999755859375</v>
      </c>
    </row>
    <row r="333" spans="1:11" ht="14.4" customHeight="1" x14ac:dyDescent="0.3">
      <c r="A333" s="727" t="s">
        <v>566</v>
      </c>
      <c r="B333" s="728" t="s">
        <v>567</v>
      </c>
      <c r="C333" s="729" t="s">
        <v>590</v>
      </c>
      <c r="D333" s="730" t="s">
        <v>591</v>
      </c>
      <c r="E333" s="729" t="s">
        <v>5235</v>
      </c>
      <c r="F333" s="730" t="s">
        <v>5236</v>
      </c>
      <c r="G333" s="729" t="s">
        <v>5295</v>
      </c>
      <c r="H333" s="729" t="s">
        <v>5296</v>
      </c>
      <c r="I333" s="732">
        <v>4.8000001907348633</v>
      </c>
      <c r="J333" s="732">
        <v>400</v>
      </c>
      <c r="K333" s="733">
        <v>1919.8599853515625</v>
      </c>
    </row>
    <row r="334" spans="1:11" ht="14.4" customHeight="1" x14ac:dyDescent="0.3">
      <c r="A334" s="727" t="s">
        <v>566</v>
      </c>
      <c r="B334" s="728" t="s">
        <v>567</v>
      </c>
      <c r="C334" s="729" t="s">
        <v>590</v>
      </c>
      <c r="D334" s="730" t="s">
        <v>591</v>
      </c>
      <c r="E334" s="729" t="s">
        <v>5235</v>
      </c>
      <c r="F334" s="730" t="s">
        <v>5236</v>
      </c>
      <c r="G334" s="729" t="s">
        <v>5615</v>
      </c>
      <c r="H334" s="729" t="s">
        <v>5616</v>
      </c>
      <c r="I334" s="732">
        <v>169.72000122070312</v>
      </c>
      <c r="J334" s="732">
        <v>2</v>
      </c>
      <c r="K334" s="733">
        <v>339.44000244140625</v>
      </c>
    </row>
    <row r="335" spans="1:11" ht="14.4" customHeight="1" x14ac:dyDescent="0.3">
      <c r="A335" s="727" t="s">
        <v>566</v>
      </c>
      <c r="B335" s="728" t="s">
        <v>567</v>
      </c>
      <c r="C335" s="729" t="s">
        <v>590</v>
      </c>
      <c r="D335" s="730" t="s">
        <v>591</v>
      </c>
      <c r="E335" s="729" t="s">
        <v>5235</v>
      </c>
      <c r="F335" s="730" t="s">
        <v>5236</v>
      </c>
      <c r="G335" s="729" t="s">
        <v>5617</v>
      </c>
      <c r="H335" s="729" t="s">
        <v>5618</v>
      </c>
      <c r="I335" s="732">
        <v>176.19000244140625</v>
      </c>
      <c r="J335" s="732">
        <v>3</v>
      </c>
      <c r="K335" s="733">
        <v>528.57000732421875</v>
      </c>
    </row>
    <row r="336" spans="1:11" ht="14.4" customHeight="1" x14ac:dyDescent="0.3">
      <c r="A336" s="727" t="s">
        <v>566</v>
      </c>
      <c r="B336" s="728" t="s">
        <v>567</v>
      </c>
      <c r="C336" s="729" t="s">
        <v>590</v>
      </c>
      <c r="D336" s="730" t="s">
        <v>591</v>
      </c>
      <c r="E336" s="729" t="s">
        <v>5235</v>
      </c>
      <c r="F336" s="730" t="s">
        <v>5236</v>
      </c>
      <c r="G336" s="729" t="s">
        <v>5500</v>
      </c>
      <c r="H336" s="729" t="s">
        <v>5501</v>
      </c>
      <c r="I336" s="732">
        <v>62.770000457763672</v>
      </c>
      <c r="J336" s="732">
        <v>6</v>
      </c>
      <c r="K336" s="733">
        <v>376.6199951171875</v>
      </c>
    </row>
    <row r="337" spans="1:11" ht="14.4" customHeight="1" x14ac:dyDescent="0.3">
      <c r="A337" s="727" t="s">
        <v>566</v>
      </c>
      <c r="B337" s="728" t="s">
        <v>567</v>
      </c>
      <c r="C337" s="729" t="s">
        <v>590</v>
      </c>
      <c r="D337" s="730" t="s">
        <v>591</v>
      </c>
      <c r="E337" s="729" t="s">
        <v>5235</v>
      </c>
      <c r="F337" s="730" t="s">
        <v>5236</v>
      </c>
      <c r="G337" s="729" t="s">
        <v>5297</v>
      </c>
      <c r="H337" s="729" t="s">
        <v>5298</v>
      </c>
      <c r="I337" s="732">
        <v>2.8499999046325684</v>
      </c>
      <c r="J337" s="732">
        <v>100</v>
      </c>
      <c r="K337" s="733">
        <v>285</v>
      </c>
    </row>
    <row r="338" spans="1:11" ht="14.4" customHeight="1" x14ac:dyDescent="0.3">
      <c r="A338" s="727" t="s">
        <v>566</v>
      </c>
      <c r="B338" s="728" t="s">
        <v>567</v>
      </c>
      <c r="C338" s="729" t="s">
        <v>590</v>
      </c>
      <c r="D338" s="730" t="s">
        <v>591</v>
      </c>
      <c r="E338" s="729" t="s">
        <v>5235</v>
      </c>
      <c r="F338" s="730" t="s">
        <v>5236</v>
      </c>
      <c r="G338" s="729" t="s">
        <v>5299</v>
      </c>
      <c r="H338" s="729" t="s">
        <v>5300</v>
      </c>
      <c r="I338" s="732">
        <v>24.299999237060547</v>
      </c>
      <c r="J338" s="732">
        <v>10</v>
      </c>
      <c r="K338" s="733">
        <v>243</v>
      </c>
    </row>
    <row r="339" spans="1:11" ht="14.4" customHeight="1" x14ac:dyDescent="0.3">
      <c r="A339" s="727" t="s">
        <v>566</v>
      </c>
      <c r="B339" s="728" t="s">
        <v>567</v>
      </c>
      <c r="C339" s="729" t="s">
        <v>590</v>
      </c>
      <c r="D339" s="730" t="s">
        <v>591</v>
      </c>
      <c r="E339" s="729" t="s">
        <v>5235</v>
      </c>
      <c r="F339" s="730" t="s">
        <v>5236</v>
      </c>
      <c r="G339" s="729" t="s">
        <v>5301</v>
      </c>
      <c r="H339" s="729" t="s">
        <v>5302</v>
      </c>
      <c r="I339" s="732">
        <v>9.1999998092651367</v>
      </c>
      <c r="J339" s="732">
        <v>700</v>
      </c>
      <c r="K339" s="733">
        <v>6440</v>
      </c>
    </row>
    <row r="340" spans="1:11" ht="14.4" customHeight="1" x14ac:dyDescent="0.3">
      <c r="A340" s="727" t="s">
        <v>566</v>
      </c>
      <c r="B340" s="728" t="s">
        <v>567</v>
      </c>
      <c r="C340" s="729" t="s">
        <v>590</v>
      </c>
      <c r="D340" s="730" t="s">
        <v>591</v>
      </c>
      <c r="E340" s="729" t="s">
        <v>5235</v>
      </c>
      <c r="F340" s="730" t="s">
        <v>5236</v>
      </c>
      <c r="G340" s="729" t="s">
        <v>5619</v>
      </c>
      <c r="H340" s="729" t="s">
        <v>5620</v>
      </c>
      <c r="I340" s="732">
        <v>58.369998931884766</v>
      </c>
      <c r="J340" s="732">
        <v>50</v>
      </c>
      <c r="K340" s="733">
        <v>2918.5</v>
      </c>
    </row>
    <row r="341" spans="1:11" ht="14.4" customHeight="1" x14ac:dyDescent="0.3">
      <c r="A341" s="727" t="s">
        <v>566</v>
      </c>
      <c r="B341" s="728" t="s">
        <v>567</v>
      </c>
      <c r="C341" s="729" t="s">
        <v>590</v>
      </c>
      <c r="D341" s="730" t="s">
        <v>591</v>
      </c>
      <c r="E341" s="729" t="s">
        <v>5235</v>
      </c>
      <c r="F341" s="730" t="s">
        <v>5236</v>
      </c>
      <c r="G341" s="729" t="s">
        <v>5621</v>
      </c>
      <c r="H341" s="729" t="s">
        <v>5622</v>
      </c>
      <c r="I341" s="732">
        <v>90.989997863769531</v>
      </c>
      <c r="J341" s="732">
        <v>100</v>
      </c>
      <c r="K341" s="733">
        <v>9099</v>
      </c>
    </row>
    <row r="342" spans="1:11" ht="14.4" customHeight="1" x14ac:dyDescent="0.3">
      <c r="A342" s="727" t="s">
        <v>566</v>
      </c>
      <c r="B342" s="728" t="s">
        <v>567</v>
      </c>
      <c r="C342" s="729" t="s">
        <v>590</v>
      </c>
      <c r="D342" s="730" t="s">
        <v>591</v>
      </c>
      <c r="E342" s="729" t="s">
        <v>5235</v>
      </c>
      <c r="F342" s="730" t="s">
        <v>5236</v>
      </c>
      <c r="G342" s="729" t="s">
        <v>5502</v>
      </c>
      <c r="H342" s="729" t="s">
        <v>5503</v>
      </c>
      <c r="I342" s="732">
        <v>172.5</v>
      </c>
      <c r="J342" s="732">
        <v>2</v>
      </c>
      <c r="K342" s="733">
        <v>345</v>
      </c>
    </row>
    <row r="343" spans="1:11" ht="14.4" customHeight="1" x14ac:dyDescent="0.3">
      <c r="A343" s="727" t="s">
        <v>566</v>
      </c>
      <c r="B343" s="728" t="s">
        <v>567</v>
      </c>
      <c r="C343" s="729" t="s">
        <v>590</v>
      </c>
      <c r="D343" s="730" t="s">
        <v>591</v>
      </c>
      <c r="E343" s="729" t="s">
        <v>5235</v>
      </c>
      <c r="F343" s="730" t="s">
        <v>5236</v>
      </c>
      <c r="G343" s="729" t="s">
        <v>5623</v>
      </c>
      <c r="H343" s="729" t="s">
        <v>5624</v>
      </c>
      <c r="I343" s="732">
        <v>268.6199951171875</v>
      </c>
      <c r="J343" s="732">
        <v>20</v>
      </c>
      <c r="K343" s="733">
        <v>5372.39990234375</v>
      </c>
    </row>
    <row r="344" spans="1:11" ht="14.4" customHeight="1" x14ac:dyDescent="0.3">
      <c r="A344" s="727" t="s">
        <v>566</v>
      </c>
      <c r="B344" s="728" t="s">
        <v>567</v>
      </c>
      <c r="C344" s="729" t="s">
        <v>590</v>
      </c>
      <c r="D344" s="730" t="s">
        <v>591</v>
      </c>
      <c r="E344" s="729" t="s">
        <v>5235</v>
      </c>
      <c r="F344" s="730" t="s">
        <v>5236</v>
      </c>
      <c r="G344" s="729" t="s">
        <v>5303</v>
      </c>
      <c r="H344" s="729" t="s">
        <v>5304</v>
      </c>
      <c r="I344" s="732">
        <v>6.1700000762939453</v>
      </c>
      <c r="J344" s="732">
        <v>200</v>
      </c>
      <c r="K344" s="733">
        <v>1234</v>
      </c>
    </row>
    <row r="345" spans="1:11" ht="14.4" customHeight="1" x14ac:dyDescent="0.3">
      <c r="A345" s="727" t="s">
        <v>566</v>
      </c>
      <c r="B345" s="728" t="s">
        <v>567</v>
      </c>
      <c r="C345" s="729" t="s">
        <v>590</v>
      </c>
      <c r="D345" s="730" t="s">
        <v>591</v>
      </c>
      <c r="E345" s="729" t="s">
        <v>5235</v>
      </c>
      <c r="F345" s="730" t="s">
        <v>5236</v>
      </c>
      <c r="G345" s="729" t="s">
        <v>5625</v>
      </c>
      <c r="H345" s="729" t="s">
        <v>5626</v>
      </c>
      <c r="I345" s="732">
        <v>34.524999618530273</v>
      </c>
      <c r="J345" s="732">
        <v>20</v>
      </c>
      <c r="K345" s="733">
        <v>690.48001098632812</v>
      </c>
    </row>
    <row r="346" spans="1:11" ht="14.4" customHeight="1" x14ac:dyDescent="0.3">
      <c r="A346" s="727" t="s">
        <v>566</v>
      </c>
      <c r="B346" s="728" t="s">
        <v>567</v>
      </c>
      <c r="C346" s="729" t="s">
        <v>590</v>
      </c>
      <c r="D346" s="730" t="s">
        <v>591</v>
      </c>
      <c r="E346" s="729" t="s">
        <v>5235</v>
      </c>
      <c r="F346" s="730" t="s">
        <v>5236</v>
      </c>
      <c r="G346" s="729" t="s">
        <v>5627</v>
      </c>
      <c r="H346" s="729" t="s">
        <v>5628</v>
      </c>
      <c r="I346" s="732">
        <v>23.930000305175781</v>
      </c>
      <c r="J346" s="732">
        <v>50</v>
      </c>
      <c r="K346" s="733">
        <v>1196.68994140625</v>
      </c>
    </row>
    <row r="347" spans="1:11" ht="14.4" customHeight="1" x14ac:dyDescent="0.3">
      <c r="A347" s="727" t="s">
        <v>566</v>
      </c>
      <c r="B347" s="728" t="s">
        <v>567</v>
      </c>
      <c r="C347" s="729" t="s">
        <v>590</v>
      </c>
      <c r="D347" s="730" t="s">
        <v>591</v>
      </c>
      <c r="E347" s="729" t="s">
        <v>5235</v>
      </c>
      <c r="F347" s="730" t="s">
        <v>5236</v>
      </c>
      <c r="G347" s="729" t="s">
        <v>5629</v>
      </c>
      <c r="H347" s="729" t="s">
        <v>5630</v>
      </c>
      <c r="I347" s="732">
        <v>9.6800003051757812</v>
      </c>
      <c r="J347" s="732">
        <v>10</v>
      </c>
      <c r="K347" s="733">
        <v>96.800003051757813</v>
      </c>
    </row>
    <row r="348" spans="1:11" ht="14.4" customHeight="1" x14ac:dyDescent="0.3">
      <c r="A348" s="727" t="s">
        <v>566</v>
      </c>
      <c r="B348" s="728" t="s">
        <v>567</v>
      </c>
      <c r="C348" s="729" t="s">
        <v>590</v>
      </c>
      <c r="D348" s="730" t="s">
        <v>591</v>
      </c>
      <c r="E348" s="729" t="s">
        <v>5235</v>
      </c>
      <c r="F348" s="730" t="s">
        <v>5236</v>
      </c>
      <c r="G348" s="729" t="s">
        <v>5305</v>
      </c>
      <c r="H348" s="729" t="s">
        <v>5306</v>
      </c>
      <c r="I348" s="732">
        <v>188.91999816894531</v>
      </c>
      <c r="J348" s="732">
        <v>12</v>
      </c>
      <c r="K348" s="733">
        <v>2267.0400390625</v>
      </c>
    </row>
    <row r="349" spans="1:11" ht="14.4" customHeight="1" x14ac:dyDescent="0.3">
      <c r="A349" s="727" t="s">
        <v>566</v>
      </c>
      <c r="B349" s="728" t="s">
        <v>567</v>
      </c>
      <c r="C349" s="729" t="s">
        <v>590</v>
      </c>
      <c r="D349" s="730" t="s">
        <v>591</v>
      </c>
      <c r="E349" s="729" t="s">
        <v>5235</v>
      </c>
      <c r="F349" s="730" t="s">
        <v>5236</v>
      </c>
      <c r="G349" s="729" t="s">
        <v>5307</v>
      </c>
      <c r="H349" s="729" t="s">
        <v>5308</v>
      </c>
      <c r="I349" s="732">
        <v>1.0900000333786011</v>
      </c>
      <c r="J349" s="732">
        <v>9900</v>
      </c>
      <c r="K349" s="733">
        <v>10791</v>
      </c>
    </row>
    <row r="350" spans="1:11" ht="14.4" customHeight="1" x14ac:dyDescent="0.3">
      <c r="A350" s="727" t="s">
        <v>566</v>
      </c>
      <c r="B350" s="728" t="s">
        <v>567</v>
      </c>
      <c r="C350" s="729" t="s">
        <v>590</v>
      </c>
      <c r="D350" s="730" t="s">
        <v>591</v>
      </c>
      <c r="E350" s="729" t="s">
        <v>5235</v>
      </c>
      <c r="F350" s="730" t="s">
        <v>5236</v>
      </c>
      <c r="G350" s="729" t="s">
        <v>5309</v>
      </c>
      <c r="H350" s="729" t="s">
        <v>5310</v>
      </c>
      <c r="I350" s="732">
        <v>0.47499999403953552</v>
      </c>
      <c r="J350" s="732">
        <v>3500</v>
      </c>
      <c r="K350" s="733">
        <v>1655</v>
      </c>
    </row>
    <row r="351" spans="1:11" ht="14.4" customHeight="1" x14ac:dyDescent="0.3">
      <c r="A351" s="727" t="s">
        <v>566</v>
      </c>
      <c r="B351" s="728" t="s">
        <v>567</v>
      </c>
      <c r="C351" s="729" t="s">
        <v>590</v>
      </c>
      <c r="D351" s="730" t="s">
        <v>591</v>
      </c>
      <c r="E351" s="729" t="s">
        <v>5235</v>
      </c>
      <c r="F351" s="730" t="s">
        <v>5236</v>
      </c>
      <c r="G351" s="729" t="s">
        <v>5311</v>
      </c>
      <c r="H351" s="729" t="s">
        <v>5312</v>
      </c>
      <c r="I351" s="732">
        <v>1.6749999523162842</v>
      </c>
      <c r="J351" s="732">
        <v>5600</v>
      </c>
      <c r="K351" s="733">
        <v>9384</v>
      </c>
    </row>
    <row r="352" spans="1:11" ht="14.4" customHeight="1" x14ac:dyDescent="0.3">
      <c r="A352" s="727" t="s">
        <v>566</v>
      </c>
      <c r="B352" s="728" t="s">
        <v>567</v>
      </c>
      <c r="C352" s="729" t="s">
        <v>590</v>
      </c>
      <c r="D352" s="730" t="s">
        <v>591</v>
      </c>
      <c r="E352" s="729" t="s">
        <v>5235</v>
      </c>
      <c r="F352" s="730" t="s">
        <v>5236</v>
      </c>
      <c r="G352" s="729" t="s">
        <v>5504</v>
      </c>
      <c r="H352" s="729" t="s">
        <v>5505</v>
      </c>
      <c r="I352" s="732">
        <v>0.67000001668930054</v>
      </c>
      <c r="J352" s="732">
        <v>3000</v>
      </c>
      <c r="K352" s="733">
        <v>2010</v>
      </c>
    </row>
    <row r="353" spans="1:11" ht="14.4" customHeight="1" x14ac:dyDescent="0.3">
      <c r="A353" s="727" t="s">
        <v>566</v>
      </c>
      <c r="B353" s="728" t="s">
        <v>567</v>
      </c>
      <c r="C353" s="729" t="s">
        <v>590</v>
      </c>
      <c r="D353" s="730" t="s">
        <v>591</v>
      </c>
      <c r="E353" s="729" t="s">
        <v>5235</v>
      </c>
      <c r="F353" s="730" t="s">
        <v>5236</v>
      </c>
      <c r="G353" s="729" t="s">
        <v>5631</v>
      </c>
      <c r="H353" s="729" t="s">
        <v>5632</v>
      </c>
      <c r="I353" s="732">
        <v>1.9333333174387615</v>
      </c>
      <c r="J353" s="732">
        <v>600</v>
      </c>
      <c r="K353" s="733">
        <v>1160</v>
      </c>
    </row>
    <row r="354" spans="1:11" ht="14.4" customHeight="1" x14ac:dyDescent="0.3">
      <c r="A354" s="727" t="s">
        <v>566</v>
      </c>
      <c r="B354" s="728" t="s">
        <v>567</v>
      </c>
      <c r="C354" s="729" t="s">
        <v>590</v>
      </c>
      <c r="D354" s="730" t="s">
        <v>591</v>
      </c>
      <c r="E354" s="729" t="s">
        <v>5235</v>
      </c>
      <c r="F354" s="730" t="s">
        <v>5236</v>
      </c>
      <c r="G354" s="729" t="s">
        <v>5633</v>
      </c>
      <c r="H354" s="729" t="s">
        <v>5634</v>
      </c>
      <c r="I354" s="732">
        <v>7.4259999275207518</v>
      </c>
      <c r="J354" s="732">
        <v>320</v>
      </c>
      <c r="K354" s="733">
        <v>2376.5</v>
      </c>
    </row>
    <row r="355" spans="1:11" ht="14.4" customHeight="1" x14ac:dyDescent="0.3">
      <c r="A355" s="727" t="s">
        <v>566</v>
      </c>
      <c r="B355" s="728" t="s">
        <v>567</v>
      </c>
      <c r="C355" s="729" t="s">
        <v>590</v>
      </c>
      <c r="D355" s="730" t="s">
        <v>591</v>
      </c>
      <c r="E355" s="729" t="s">
        <v>5235</v>
      </c>
      <c r="F355" s="730" t="s">
        <v>5236</v>
      </c>
      <c r="G355" s="729" t="s">
        <v>5313</v>
      </c>
      <c r="H355" s="729" t="s">
        <v>5314</v>
      </c>
      <c r="I355" s="732">
        <v>37.150001525878906</v>
      </c>
      <c r="J355" s="732">
        <v>110</v>
      </c>
      <c r="K355" s="733">
        <v>4086.5</v>
      </c>
    </row>
    <row r="356" spans="1:11" ht="14.4" customHeight="1" x14ac:dyDescent="0.3">
      <c r="A356" s="727" t="s">
        <v>566</v>
      </c>
      <c r="B356" s="728" t="s">
        <v>567</v>
      </c>
      <c r="C356" s="729" t="s">
        <v>590</v>
      </c>
      <c r="D356" s="730" t="s">
        <v>591</v>
      </c>
      <c r="E356" s="729" t="s">
        <v>5235</v>
      </c>
      <c r="F356" s="730" t="s">
        <v>5236</v>
      </c>
      <c r="G356" s="729" t="s">
        <v>5315</v>
      </c>
      <c r="H356" s="729" t="s">
        <v>5316</v>
      </c>
      <c r="I356" s="732">
        <v>15.729999542236328</v>
      </c>
      <c r="J356" s="732">
        <v>180</v>
      </c>
      <c r="K356" s="733">
        <v>2831.39990234375</v>
      </c>
    </row>
    <row r="357" spans="1:11" ht="14.4" customHeight="1" x14ac:dyDescent="0.3">
      <c r="A357" s="727" t="s">
        <v>566</v>
      </c>
      <c r="B357" s="728" t="s">
        <v>567</v>
      </c>
      <c r="C357" s="729" t="s">
        <v>590</v>
      </c>
      <c r="D357" s="730" t="s">
        <v>591</v>
      </c>
      <c r="E357" s="729" t="s">
        <v>5235</v>
      </c>
      <c r="F357" s="730" t="s">
        <v>5236</v>
      </c>
      <c r="G357" s="729" t="s">
        <v>5319</v>
      </c>
      <c r="H357" s="729" t="s">
        <v>5320</v>
      </c>
      <c r="I357" s="732">
        <v>8.4700002670288086</v>
      </c>
      <c r="J357" s="732">
        <v>7200</v>
      </c>
      <c r="K357" s="733">
        <v>60983.9990234375</v>
      </c>
    </row>
    <row r="358" spans="1:11" ht="14.4" customHeight="1" x14ac:dyDescent="0.3">
      <c r="A358" s="727" t="s">
        <v>566</v>
      </c>
      <c r="B358" s="728" t="s">
        <v>567</v>
      </c>
      <c r="C358" s="729" t="s">
        <v>590</v>
      </c>
      <c r="D358" s="730" t="s">
        <v>591</v>
      </c>
      <c r="E358" s="729" t="s">
        <v>5235</v>
      </c>
      <c r="F358" s="730" t="s">
        <v>5236</v>
      </c>
      <c r="G358" s="729" t="s">
        <v>5321</v>
      </c>
      <c r="H358" s="729" t="s">
        <v>5322</v>
      </c>
      <c r="I358" s="732">
        <v>10.529999732971191</v>
      </c>
      <c r="J358" s="732">
        <v>4000</v>
      </c>
      <c r="K358" s="733">
        <v>42114</v>
      </c>
    </row>
    <row r="359" spans="1:11" ht="14.4" customHeight="1" x14ac:dyDescent="0.3">
      <c r="A359" s="727" t="s">
        <v>566</v>
      </c>
      <c r="B359" s="728" t="s">
        <v>567</v>
      </c>
      <c r="C359" s="729" t="s">
        <v>590</v>
      </c>
      <c r="D359" s="730" t="s">
        <v>591</v>
      </c>
      <c r="E359" s="729" t="s">
        <v>5235</v>
      </c>
      <c r="F359" s="730" t="s">
        <v>5236</v>
      </c>
      <c r="G359" s="729" t="s">
        <v>5635</v>
      </c>
      <c r="H359" s="729" t="s">
        <v>5636</v>
      </c>
      <c r="I359" s="732">
        <v>2.1800000667572021</v>
      </c>
      <c r="J359" s="732">
        <v>700</v>
      </c>
      <c r="K359" s="733">
        <v>1524.1800384521484</v>
      </c>
    </row>
    <row r="360" spans="1:11" ht="14.4" customHeight="1" x14ac:dyDescent="0.3">
      <c r="A360" s="727" t="s">
        <v>566</v>
      </c>
      <c r="B360" s="728" t="s">
        <v>567</v>
      </c>
      <c r="C360" s="729" t="s">
        <v>590</v>
      </c>
      <c r="D360" s="730" t="s">
        <v>591</v>
      </c>
      <c r="E360" s="729" t="s">
        <v>5235</v>
      </c>
      <c r="F360" s="730" t="s">
        <v>5236</v>
      </c>
      <c r="G360" s="729" t="s">
        <v>5325</v>
      </c>
      <c r="H360" s="729" t="s">
        <v>5326</v>
      </c>
      <c r="I360" s="732">
        <v>6.2399997711181641</v>
      </c>
      <c r="J360" s="732">
        <v>30</v>
      </c>
      <c r="K360" s="733">
        <v>187.19999694824219</v>
      </c>
    </row>
    <row r="361" spans="1:11" ht="14.4" customHeight="1" x14ac:dyDescent="0.3">
      <c r="A361" s="727" t="s">
        <v>566</v>
      </c>
      <c r="B361" s="728" t="s">
        <v>567</v>
      </c>
      <c r="C361" s="729" t="s">
        <v>590</v>
      </c>
      <c r="D361" s="730" t="s">
        <v>591</v>
      </c>
      <c r="E361" s="729" t="s">
        <v>5235</v>
      </c>
      <c r="F361" s="730" t="s">
        <v>5236</v>
      </c>
      <c r="G361" s="729" t="s">
        <v>5327</v>
      </c>
      <c r="H361" s="729" t="s">
        <v>5328</v>
      </c>
      <c r="I361" s="732">
        <v>8.7600002288818359</v>
      </c>
      <c r="J361" s="732">
        <v>900</v>
      </c>
      <c r="K361" s="733">
        <v>7884.280029296875</v>
      </c>
    </row>
    <row r="362" spans="1:11" ht="14.4" customHeight="1" x14ac:dyDescent="0.3">
      <c r="A362" s="727" t="s">
        <v>566</v>
      </c>
      <c r="B362" s="728" t="s">
        <v>567</v>
      </c>
      <c r="C362" s="729" t="s">
        <v>590</v>
      </c>
      <c r="D362" s="730" t="s">
        <v>591</v>
      </c>
      <c r="E362" s="729" t="s">
        <v>5235</v>
      </c>
      <c r="F362" s="730" t="s">
        <v>5236</v>
      </c>
      <c r="G362" s="729" t="s">
        <v>5329</v>
      </c>
      <c r="H362" s="729" t="s">
        <v>5330</v>
      </c>
      <c r="I362" s="732">
        <v>1.2699999809265137</v>
      </c>
      <c r="J362" s="732">
        <v>300</v>
      </c>
      <c r="K362" s="733">
        <v>381</v>
      </c>
    </row>
    <row r="363" spans="1:11" ht="14.4" customHeight="1" x14ac:dyDescent="0.3">
      <c r="A363" s="727" t="s">
        <v>566</v>
      </c>
      <c r="B363" s="728" t="s">
        <v>567</v>
      </c>
      <c r="C363" s="729" t="s">
        <v>590</v>
      </c>
      <c r="D363" s="730" t="s">
        <v>591</v>
      </c>
      <c r="E363" s="729" t="s">
        <v>5235</v>
      </c>
      <c r="F363" s="730" t="s">
        <v>5236</v>
      </c>
      <c r="G363" s="729" t="s">
        <v>5331</v>
      </c>
      <c r="H363" s="729" t="s">
        <v>5332</v>
      </c>
      <c r="I363" s="732">
        <v>3.130000114440918</v>
      </c>
      <c r="J363" s="732">
        <v>70</v>
      </c>
      <c r="K363" s="733">
        <v>219.09999847412109</v>
      </c>
    </row>
    <row r="364" spans="1:11" ht="14.4" customHeight="1" x14ac:dyDescent="0.3">
      <c r="A364" s="727" t="s">
        <v>566</v>
      </c>
      <c r="B364" s="728" t="s">
        <v>567</v>
      </c>
      <c r="C364" s="729" t="s">
        <v>590</v>
      </c>
      <c r="D364" s="730" t="s">
        <v>591</v>
      </c>
      <c r="E364" s="729" t="s">
        <v>5235</v>
      </c>
      <c r="F364" s="730" t="s">
        <v>5236</v>
      </c>
      <c r="G364" s="729" t="s">
        <v>5335</v>
      </c>
      <c r="H364" s="729" t="s">
        <v>5336</v>
      </c>
      <c r="I364" s="732">
        <v>0.4699999988079071</v>
      </c>
      <c r="J364" s="732">
        <v>3100</v>
      </c>
      <c r="K364" s="733">
        <v>1457</v>
      </c>
    </row>
    <row r="365" spans="1:11" ht="14.4" customHeight="1" x14ac:dyDescent="0.3">
      <c r="A365" s="727" t="s">
        <v>566</v>
      </c>
      <c r="B365" s="728" t="s">
        <v>567</v>
      </c>
      <c r="C365" s="729" t="s">
        <v>590</v>
      </c>
      <c r="D365" s="730" t="s">
        <v>591</v>
      </c>
      <c r="E365" s="729" t="s">
        <v>5235</v>
      </c>
      <c r="F365" s="730" t="s">
        <v>5236</v>
      </c>
      <c r="G365" s="729" t="s">
        <v>5339</v>
      </c>
      <c r="H365" s="729" t="s">
        <v>5340</v>
      </c>
      <c r="I365" s="732">
        <v>21.236666361490887</v>
      </c>
      <c r="J365" s="732">
        <v>200</v>
      </c>
      <c r="K365" s="733">
        <v>4247</v>
      </c>
    </row>
    <row r="366" spans="1:11" ht="14.4" customHeight="1" x14ac:dyDescent="0.3">
      <c r="A366" s="727" t="s">
        <v>566</v>
      </c>
      <c r="B366" s="728" t="s">
        <v>567</v>
      </c>
      <c r="C366" s="729" t="s">
        <v>590</v>
      </c>
      <c r="D366" s="730" t="s">
        <v>591</v>
      </c>
      <c r="E366" s="729" t="s">
        <v>5235</v>
      </c>
      <c r="F366" s="730" t="s">
        <v>5236</v>
      </c>
      <c r="G366" s="729" t="s">
        <v>5637</v>
      </c>
      <c r="H366" s="729" t="s">
        <v>5638</v>
      </c>
      <c r="I366" s="732">
        <v>2.0849999189376831</v>
      </c>
      <c r="J366" s="732">
        <v>500</v>
      </c>
      <c r="K366" s="733">
        <v>1043</v>
      </c>
    </row>
    <row r="367" spans="1:11" ht="14.4" customHeight="1" x14ac:dyDescent="0.3">
      <c r="A367" s="727" t="s">
        <v>566</v>
      </c>
      <c r="B367" s="728" t="s">
        <v>567</v>
      </c>
      <c r="C367" s="729" t="s">
        <v>590</v>
      </c>
      <c r="D367" s="730" t="s">
        <v>591</v>
      </c>
      <c r="E367" s="729" t="s">
        <v>5235</v>
      </c>
      <c r="F367" s="730" t="s">
        <v>5236</v>
      </c>
      <c r="G367" s="729" t="s">
        <v>5345</v>
      </c>
      <c r="H367" s="729" t="s">
        <v>5346</v>
      </c>
      <c r="I367" s="732">
        <v>1.9833333492279053</v>
      </c>
      <c r="J367" s="732">
        <v>1800</v>
      </c>
      <c r="K367" s="733">
        <v>3570</v>
      </c>
    </row>
    <row r="368" spans="1:11" ht="14.4" customHeight="1" x14ac:dyDescent="0.3">
      <c r="A368" s="727" t="s">
        <v>566</v>
      </c>
      <c r="B368" s="728" t="s">
        <v>567</v>
      </c>
      <c r="C368" s="729" t="s">
        <v>590</v>
      </c>
      <c r="D368" s="730" t="s">
        <v>591</v>
      </c>
      <c r="E368" s="729" t="s">
        <v>5235</v>
      </c>
      <c r="F368" s="730" t="s">
        <v>5236</v>
      </c>
      <c r="G368" s="729" t="s">
        <v>5347</v>
      </c>
      <c r="H368" s="729" t="s">
        <v>5348</v>
      </c>
      <c r="I368" s="732">
        <v>2.0549999475479126</v>
      </c>
      <c r="J368" s="732">
        <v>530</v>
      </c>
      <c r="K368" s="733">
        <v>1087.3000030517578</v>
      </c>
    </row>
    <row r="369" spans="1:11" ht="14.4" customHeight="1" x14ac:dyDescent="0.3">
      <c r="A369" s="727" t="s">
        <v>566</v>
      </c>
      <c r="B369" s="728" t="s">
        <v>567</v>
      </c>
      <c r="C369" s="729" t="s">
        <v>590</v>
      </c>
      <c r="D369" s="730" t="s">
        <v>591</v>
      </c>
      <c r="E369" s="729" t="s">
        <v>5235</v>
      </c>
      <c r="F369" s="730" t="s">
        <v>5236</v>
      </c>
      <c r="G369" s="729" t="s">
        <v>5349</v>
      </c>
      <c r="H369" s="729" t="s">
        <v>5350</v>
      </c>
      <c r="I369" s="732">
        <v>2.0299999713897705</v>
      </c>
      <c r="J369" s="732">
        <v>200</v>
      </c>
      <c r="K369" s="733">
        <v>406</v>
      </c>
    </row>
    <row r="370" spans="1:11" ht="14.4" customHeight="1" x14ac:dyDescent="0.3">
      <c r="A370" s="727" t="s">
        <v>566</v>
      </c>
      <c r="B370" s="728" t="s">
        <v>567</v>
      </c>
      <c r="C370" s="729" t="s">
        <v>590</v>
      </c>
      <c r="D370" s="730" t="s">
        <v>591</v>
      </c>
      <c r="E370" s="729" t="s">
        <v>5235</v>
      </c>
      <c r="F370" s="730" t="s">
        <v>5236</v>
      </c>
      <c r="G370" s="729" t="s">
        <v>5508</v>
      </c>
      <c r="H370" s="729" t="s">
        <v>5509</v>
      </c>
      <c r="I370" s="732">
        <v>1.9299999475479126</v>
      </c>
      <c r="J370" s="732">
        <v>50</v>
      </c>
      <c r="K370" s="733">
        <v>96.5</v>
      </c>
    </row>
    <row r="371" spans="1:11" ht="14.4" customHeight="1" x14ac:dyDescent="0.3">
      <c r="A371" s="727" t="s">
        <v>566</v>
      </c>
      <c r="B371" s="728" t="s">
        <v>567</v>
      </c>
      <c r="C371" s="729" t="s">
        <v>590</v>
      </c>
      <c r="D371" s="730" t="s">
        <v>591</v>
      </c>
      <c r="E371" s="729" t="s">
        <v>5235</v>
      </c>
      <c r="F371" s="730" t="s">
        <v>5236</v>
      </c>
      <c r="G371" s="729" t="s">
        <v>5510</v>
      </c>
      <c r="H371" s="729" t="s">
        <v>5511</v>
      </c>
      <c r="I371" s="732">
        <v>2.7000000476837158</v>
      </c>
      <c r="J371" s="732">
        <v>150</v>
      </c>
      <c r="K371" s="733">
        <v>405</v>
      </c>
    </row>
    <row r="372" spans="1:11" ht="14.4" customHeight="1" x14ac:dyDescent="0.3">
      <c r="A372" s="727" t="s">
        <v>566</v>
      </c>
      <c r="B372" s="728" t="s">
        <v>567</v>
      </c>
      <c r="C372" s="729" t="s">
        <v>590</v>
      </c>
      <c r="D372" s="730" t="s">
        <v>591</v>
      </c>
      <c r="E372" s="729" t="s">
        <v>5235</v>
      </c>
      <c r="F372" s="730" t="s">
        <v>5236</v>
      </c>
      <c r="G372" s="729" t="s">
        <v>5353</v>
      </c>
      <c r="H372" s="729" t="s">
        <v>5354</v>
      </c>
      <c r="I372" s="732">
        <v>3.0719999313354491</v>
      </c>
      <c r="J372" s="732">
        <v>1500</v>
      </c>
      <c r="K372" s="733">
        <v>4609</v>
      </c>
    </row>
    <row r="373" spans="1:11" ht="14.4" customHeight="1" x14ac:dyDescent="0.3">
      <c r="A373" s="727" t="s">
        <v>566</v>
      </c>
      <c r="B373" s="728" t="s">
        <v>567</v>
      </c>
      <c r="C373" s="729" t="s">
        <v>590</v>
      </c>
      <c r="D373" s="730" t="s">
        <v>591</v>
      </c>
      <c r="E373" s="729" t="s">
        <v>5235</v>
      </c>
      <c r="F373" s="730" t="s">
        <v>5236</v>
      </c>
      <c r="G373" s="729" t="s">
        <v>5357</v>
      </c>
      <c r="H373" s="729" t="s">
        <v>5358</v>
      </c>
      <c r="I373" s="732">
        <v>3.0999999046325684</v>
      </c>
      <c r="J373" s="732">
        <v>200</v>
      </c>
      <c r="K373" s="733">
        <v>620</v>
      </c>
    </row>
    <row r="374" spans="1:11" ht="14.4" customHeight="1" x14ac:dyDescent="0.3">
      <c r="A374" s="727" t="s">
        <v>566</v>
      </c>
      <c r="B374" s="728" t="s">
        <v>567</v>
      </c>
      <c r="C374" s="729" t="s">
        <v>590</v>
      </c>
      <c r="D374" s="730" t="s">
        <v>591</v>
      </c>
      <c r="E374" s="729" t="s">
        <v>5235</v>
      </c>
      <c r="F374" s="730" t="s">
        <v>5236</v>
      </c>
      <c r="G374" s="729" t="s">
        <v>5512</v>
      </c>
      <c r="H374" s="729" t="s">
        <v>5513</v>
      </c>
      <c r="I374" s="732">
        <v>1.9249999523162842</v>
      </c>
      <c r="J374" s="732">
        <v>250</v>
      </c>
      <c r="K374" s="733">
        <v>480.5</v>
      </c>
    </row>
    <row r="375" spans="1:11" ht="14.4" customHeight="1" x14ac:dyDescent="0.3">
      <c r="A375" s="727" t="s">
        <v>566</v>
      </c>
      <c r="B375" s="728" t="s">
        <v>567</v>
      </c>
      <c r="C375" s="729" t="s">
        <v>590</v>
      </c>
      <c r="D375" s="730" t="s">
        <v>591</v>
      </c>
      <c r="E375" s="729" t="s">
        <v>5235</v>
      </c>
      <c r="F375" s="730" t="s">
        <v>5236</v>
      </c>
      <c r="G375" s="729" t="s">
        <v>5361</v>
      </c>
      <c r="H375" s="729" t="s">
        <v>5362</v>
      </c>
      <c r="I375" s="732">
        <v>2.168000078201294</v>
      </c>
      <c r="J375" s="732">
        <v>800</v>
      </c>
      <c r="K375" s="733">
        <v>1734</v>
      </c>
    </row>
    <row r="376" spans="1:11" ht="14.4" customHeight="1" x14ac:dyDescent="0.3">
      <c r="A376" s="727" t="s">
        <v>566</v>
      </c>
      <c r="B376" s="728" t="s">
        <v>567</v>
      </c>
      <c r="C376" s="729" t="s">
        <v>590</v>
      </c>
      <c r="D376" s="730" t="s">
        <v>591</v>
      </c>
      <c r="E376" s="729" t="s">
        <v>5235</v>
      </c>
      <c r="F376" s="730" t="s">
        <v>5236</v>
      </c>
      <c r="G376" s="729" t="s">
        <v>5363</v>
      </c>
      <c r="H376" s="729" t="s">
        <v>5364</v>
      </c>
      <c r="I376" s="732">
        <v>4.7300000190734863</v>
      </c>
      <c r="J376" s="732">
        <v>100</v>
      </c>
      <c r="K376" s="733">
        <v>473</v>
      </c>
    </row>
    <row r="377" spans="1:11" ht="14.4" customHeight="1" x14ac:dyDescent="0.3">
      <c r="A377" s="727" t="s">
        <v>566</v>
      </c>
      <c r="B377" s="728" t="s">
        <v>567</v>
      </c>
      <c r="C377" s="729" t="s">
        <v>590</v>
      </c>
      <c r="D377" s="730" t="s">
        <v>591</v>
      </c>
      <c r="E377" s="729" t="s">
        <v>5235</v>
      </c>
      <c r="F377" s="730" t="s">
        <v>5236</v>
      </c>
      <c r="G377" s="729" t="s">
        <v>5339</v>
      </c>
      <c r="H377" s="729" t="s">
        <v>5514</v>
      </c>
      <c r="I377" s="732">
        <v>21.239999771118164</v>
      </c>
      <c r="J377" s="732">
        <v>100</v>
      </c>
      <c r="K377" s="733">
        <v>2124</v>
      </c>
    </row>
    <row r="378" spans="1:11" ht="14.4" customHeight="1" x14ac:dyDescent="0.3">
      <c r="A378" s="727" t="s">
        <v>566</v>
      </c>
      <c r="B378" s="728" t="s">
        <v>567</v>
      </c>
      <c r="C378" s="729" t="s">
        <v>590</v>
      </c>
      <c r="D378" s="730" t="s">
        <v>591</v>
      </c>
      <c r="E378" s="729" t="s">
        <v>5235</v>
      </c>
      <c r="F378" s="730" t="s">
        <v>5236</v>
      </c>
      <c r="G378" s="729" t="s">
        <v>5365</v>
      </c>
      <c r="H378" s="729" t="s">
        <v>5366</v>
      </c>
      <c r="I378" s="732">
        <v>5.0100002288818359</v>
      </c>
      <c r="J378" s="732">
        <v>100</v>
      </c>
      <c r="K378" s="733">
        <v>501</v>
      </c>
    </row>
    <row r="379" spans="1:11" ht="14.4" customHeight="1" x14ac:dyDescent="0.3">
      <c r="A379" s="727" t="s">
        <v>566</v>
      </c>
      <c r="B379" s="728" t="s">
        <v>567</v>
      </c>
      <c r="C379" s="729" t="s">
        <v>590</v>
      </c>
      <c r="D379" s="730" t="s">
        <v>591</v>
      </c>
      <c r="E379" s="729" t="s">
        <v>5235</v>
      </c>
      <c r="F379" s="730" t="s">
        <v>5236</v>
      </c>
      <c r="G379" s="729" t="s">
        <v>5367</v>
      </c>
      <c r="H379" s="729" t="s">
        <v>5368</v>
      </c>
      <c r="I379" s="732">
        <v>2.5099999904632568</v>
      </c>
      <c r="J379" s="732">
        <v>100</v>
      </c>
      <c r="K379" s="733">
        <v>251</v>
      </c>
    </row>
    <row r="380" spans="1:11" ht="14.4" customHeight="1" x14ac:dyDescent="0.3">
      <c r="A380" s="727" t="s">
        <v>566</v>
      </c>
      <c r="B380" s="728" t="s">
        <v>567</v>
      </c>
      <c r="C380" s="729" t="s">
        <v>590</v>
      </c>
      <c r="D380" s="730" t="s">
        <v>591</v>
      </c>
      <c r="E380" s="729" t="s">
        <v>5235</v>
      </c>
      <c r="F380" s="730" t="s">
        <v>5236</v>
      </c>
      <c r="G380" s="729" t="s">
        <v>5369</v>
      </c>
      <c r="H380" s="729" t="s">
        <v>5370</v>
      </c>
      <c r="I380" s="732">
        <v>21.237999725341798</v>
      </c>
      <c r="J380" s="732">
        <v>400</v>
      </c>
      <c r="K380" s="733">
        <v>8495.5</v>
      </c>
    </row>
    <row r="381" spans="1:11" ht="14.4" customHeight="1" x14ac:dyDescent="0.3">
      <c r="A381" s="727" t="s">
        <v>566</v>
      </c>
      <c r="B381" s="728" t="s">
        <v>567</v>
      </c>
      <c r="C381" s="729" t="s">
        <v>590</v>
      </c>
      <c r="D381" s="730" t="s">
        <v>591</v>
      </c>
      <c r="E381" s="729" t="s">
        <v>5235</v>
      </c>
      <c r="F381" s="730" t="s">
        <v>5236</v>
      </c>
      <c r="G381" s="729" t="s">
        <v>5369</v>
      </c>
      <c r="H381" s="729" t="s">
        <v>5371</v>
      </c>
      <c r="I381" s="732">
        <v>21.229999542236328</v>
      </c>
      <c r="J381" s="732">
        <v>100</v>
      </c>
      <c r="K381" s="733">
        <v>2123</v>
      </c>
    </row>
    <row r="382" spans="1:11" ht="14.4" customHeight="1" x14ac:dyDescent="0.3">
      <c r="A382" s="727" t="s">
        <v>566</v>
      </c>
      <c r="B382" s="728" t="s">
        <v>567</v>
      </c>
      <c r="C382" s="729" t="s">
        <v>590</v>
      </c>
      <c r="D382" s="730" t="s">
        <v>591</v>
      </c>
      <c r="E382" s="729" t="s">
        <v>5235</v>
      </c>
      <c r="F382" s="730" t="s">
        <v>5236</v>
      </c>
      <c r="G382" s="729" t="s">
        <v>5372</v>
      </c>
      <c r="H382" s="729" t="s">
        <v>5373</v>
      </c>
      <c r="I382" s="732">
        <v>1.9950000047683716</v>
      </c>
      <c r="J382" s="732">
        <v>80</v>
      </c>
      <c r="K382" s="733">
        <v>159.54999923706055</v>
      </c>
    </row>
    <row r="383" spans="1:11" ht="14.4" customHeight="1" x14ac:dyDescent="0.3">
      <c r="A383" s="727" t="s">
        <v>566</v>
      </c>
      <c r="B383" s="728" t="s">
        <v>567</v>
      </c>
      <c r="C383" s="729" t="s">
        <v>590</v>
      </c>
      <c r="D383" s="730" t="s">
        <v>591</v>
      </c>
      <c r="E383" s="729" t="s">
        <v>5235</v>
      </c>
      <c r="F383" s="730" t="s">
        <v>5236</v>
      </c>
      <c r="G383" s="729" t="s">
        <v>5374</v>
      </c>
      <c r="H383" s="729" t="s">
        <v>5375</v>
      </c>
      <c r="I383" s="732">
        <v>3.1400001049041748</v>
      </c>
      <c r="J383" s="732">
        <v>100</v>
      </c>
      <c r="K383" s="733">
        <v>314</v>
      </c>
    </row>
    <row r="384" spans="1:11" ht="14.4" customHeight="1" x14ac:dyDescent="0.3">
      <c r="A384" s="727" t="s">
        <v>566</v>
      </c>
      <c r="B384" s="728" t="s">
        <v>567</v>
      </c>
      <c r="C384" s="729" t="s">
        <v>590</v>
      </c>
      <c r="D384" s="730" t="s">
        <v>591</v>
      </c>
      <c r="E384" s="729" t="s">
        <v>5235</v>
      </c>
      <c r="F384" s="730" t="s">
        <v>5236</v>
      </c>
      <c r="G384" s="729" t="s">
        <v>5515</v>
      </c>
      <c r="H384" s="729" t="s">
        <v>5516</v>
      </c>
      <c r="I384" s="732">
        <v>2.8199999332427979</v>
      </c>
      <c r="J384" s="732">
        <v>150</v>
      </c>
      <c r="K384" s="733">
        <v>422.75999450683594</v>
      </c>
    </row>
    <row r="385" spans="1:11" ht="14.4" customHeight="1" x14ac:dyDescent="0.3">
      <c r="A385" s="727" t="s">
        <v>566</v>
      </c>
      <c r="B385" s="728" t="s">
        <v>567</v>
      </c>
      <c r="C385" s="729" t="s">
        <v>590</v>
      </c>
      <c r="D385" s="730" t="s">
        <v>591</v>
      </c>
      <c r="E385" s="729" t="s">
        <v>5376</v>
      </c>
      <c r="F385" s="730" t="s">
        <v>5377</v>
      </c>
      <c r="G385" s="729" t="s">
        <v>5378</v>
      </c>
      <c r="H385" s="729" t="s">
        <v>5379</v>
      </c>
      <c r="I385" s="732">
        <v>10.090000152587891</v>
      </c>
      <c r="J385" s="732">
        <v>3700</v>
      </c>
      <c r="K385" s="733">
        <v>37338.31982421875</v>
      </c>
    </row>
    <row r="386" spans="1:11" ht="14.4" customHeight="1" x14ac:dyDescent="0.3">
      <c r="A386" s="727" t="s">
        <v>566</v>
      </c>
      <c r="B386" s="728" t="s">
        <v>567</v>
      </c>
      <c r="C386" s="729" t="s">
        <v>590</v>
      </c>
      <c r="D386" s="730" t="s">
        <v>591</v>
      </c>
      <c r="E386" s="729" t="s">
        <v>5376</v>
      </c>
      <c r="F386" s="730" t="s">
        <v>5377</v>
      </c>
      <c r="G386" s="729" t="s">
        <v>5380</v>
      </c>
      <c r="H386" s="729" t="s">
        <v>5381</v>
      </c>
      <c r="I386" s="732">
        <v>10.890000343322754</v>
      </c>
      <c r="J386" s="732">
        <v>500</v>
      </c>
      <c r="K386" s="733">
        <v>5445</v>
      </c>
    </row>
    <row r="387" spans="1:11" ht="14.4" customHeight="1" x14ac:dyDescent="0.3">
      <c r="A387" s="727" t="s">
        <v>566</v>
      </c>
      <c r="B387" s="728" t="s">
        <v>567</v>
      </c>
      <c r="C387" s="729" t="s">
        <v>590</v>
      </c>
      <c r="D387" s="730" t="s">
        <v>591</v>
      </c>
      <c r="E387" s="729" t="s">
        <v>5376</v>
      </c>
      <c r="F387" s="730" t="s">
        <v>5377</v>
      </c>
      <c r="G387" s="729" t="s">
        <v>5382</v>
      </c>
      <c r="H387" s="729" t="s">
        <v>5383</v>
      </c>
      <c r="I387" s="732">
        <v>7.0040000915527347</v>
      </c>
      <c r="J387" s="732">
        <v>1200</v>
      </c>
      <c r="K387" s="733">
        <v>8405</v>
      </c>
    </row>
    <row r="388" spans="1:11" ht="14.4" customHeight="1" x14ac:dyDescent="0.3">
      <c r="A388" s="727" t="s">
        <v>566</v>
      </c>
      <c r="B388" s="728" t="s">
        <v>567</v>
      </c>
      <c r="C388" s="729" t="s">
        <v>590</v>
      </c>
      <c r="D388" s="730" t="s">
        <v>591</v>
      </c>
      <c r="E388" s="729" t="s">
        <v>5376</v>
      </c>
      <c r="F388" s="730" t="s">
        <v>5377</v>
      </c>
      <c r="G388" s="729" t="s">
        <v>5639</v>
      </c>
      <c r="H388" s="729" t="s">
        <v>5640</v>
      </c>
      <c r="I388" s="732">
        <v>200.86000061035156</v>
      </c>
      <c r="J388" s="732">
        <v>20</v>
      </c>
      <c r="K388" s="733">
        <v>4017.199951171875</v>
      </c>
    </row>
    <row r="389" spans="1:11" ht="14.4" customHeight="1" x14ac:dyDescent="0.3">
      <c r="A389" s="727" t="s">
        <v>566</v>
      </c>
      <c r="B389" s="728" t="s">
        <v>567</v>
      </c>
      <c r="C389" s="729" t="s">
        <v>590</v>
      </c>
      <c r="D389" s="730" t="s">
        <v>591</v>
      </c>
      <c r="E389" s="729" t="s">
        <v>5384</v>
      </c>
      <c r="F389" s="730" t="s">
        <v>5385</v>
      </c>
      <c r="G389" s="729" t="s">
        <v>5641</v>
      </c>
      <c r="H389" s="729" t="s">
        <v>5642</v>
      </c>
      <c r="I389" s="732">
        <v>35.310001373291016</v>
      </c>
      <c r="J389" s="732">
        <v>108</v>
      </c>
      <c r="K389" s="733">
        <v>3812.93994140625</v>
      </c>
    </row>
    <row r="390" spans="1:11" ht="14.4" customHeight="1" x14ac:dyDescent="0.3">
      <c r="A390" s="727" t="s">
        <v>566</v>
      </c>
      <c r="B390" s="728" t="s">
        <v>567</v>
      </c>
      <c r="C390" s="729" t="s">
        <v>590</v>
      </c>
      <c r="D390" s="730" t="s">
        <v>591</v>
      </c>
      <c r="E390" s="729" t="s">
        <v>5384</v>
      </c>
      <c r="F390" s="730" t="s">
        <v>5385</v>
      </c>
      <c r="G390" s="729" t="s">
        <v>5643</v>
      </c>
      <c r="H390" s="729" t="s">
        <v>5644</v>
      </c>
      <c r="I390" s="732">
        <v>36.599998474121094</v>
      </c>
      <c r="J390" s="732">
        <v>36</v>
      </c>
      <c r="K390" s="733">
        <v>1317.6700439453125</v>
      </c>
    </row>
    <row r="391" spans="1:11" ht="14.4" customHeight="1" x14ac:dyDescent="0.3">
      <c r="A391" s="727" t="s">
        <v>566</v>
      </c>
      <c r="B391" s="728" t="s">
        <v>567</v>
      </c>
      <c r="C391" s="729" t="s">
        <v>590</v>
      </c>
      <c r="D391" s="730" t="s">
        <v>591</v>
      </c>
      <c r="E391" s="729" t="s">
        <v>5384</v>
      </c>
      <c r="F391" s="730" t="s">
        <v>5385</v>
      </c>
      <c r="G391" s="729" t="s">
        <v>5645</v>
      </c>
      <c r="H391" s="729" t="s">
        <v>5646</v>
      </c>
      <c r="I391" s="732">
        <v>36.25</v>
      </c>
      <c r="J391" s="732">
        <v>36</v>
      </c>
      <c r="K391" s="733">
        <v>1304.9599609375</v>
      </c>
    </row>
    <row r="392" spans="1:11" ht="14.4" customHeight="1" x14ac:dyDescent="0.3">
      <c r="A392" s="727" t="s">
        <v>566</v>
      </c>
      <c r="B392" s="728" t="s">
        <v>567</v>
      </c>
      <c r="C392" s="729" t="s">
        <v>590</v>
      </c>
      <c r="D392" s="730" t="s">
        <v>591</v>
      </c>
      <c r="E392" s="729" t="s">
        <v>5388</v>
      </c>
      <c r="F392" s="730" t="s">
        <v>5389</v>
      </c>
      <c r="G392" s="729" t="s">
        <v>5390</v>
      </c>
      <c r="H392" s="729" t="s">
        <v>5391</v>
      </c>
      <c r="I392" s="732">
        <v>132.67666117350259</v>
      </c>
      <c r="J392" s="732">
        <v>125</v>
      </c>
      <c r="K392" s="733">
        <v>16584.490234375</v>
      </c>
    </row>
    <row r="393" spans="1:11" ht="14.4" customHeight="1" x14ac:dyDescent="0.3">
      <c r="A393" s="727" t="s">
        <v>566</v>
      </c>
      <c r="B393" s="728" t="s">
        <v>567</v>
      </c>
      <c r="C393" s="729" t="s">
        <v>590</v>
      </c>
      <c r="D393" s="730" t="s">
        <v>591</v>
      </c>
      <c r="E393" s="729" t="s">
        <v>5388</v>
      </c>
      <c r="F393" s="730" t="s">
        <v>5389</v>
      </c>
      <c r="G393" s="729" t="s">
        <v>5647</v>
      </c>
      <c r="H393" s="729" t="s">
        <v>5648</v>
      </c>
      <c r="I393" s="732">
        <v>10.670000076293945</v>
      </c>
      <c r="J393" s="732">
        <v>150</v>
      </c>
      <c r="K393" s="733">
        <v>1600.8299560546875</v>
      </c>
    </row>
    <row r="394" spans="1:11" ht="14.4" customHeight="1" x14ac:dyDescent="0.3">
      <c r="A394" s="727" t="s">
        <v>566</v>
      </c>
      <c r="B394" s="728" t="s">
        <v>567</v>
      </c>
      <c r="C394" s="729" t="s">
        <v>590</v>
      </c>
      <c r="D394" s="730" t="s">
        <v>591</v>
      </c>
      <c r="E394" s="729" t="s">
        <v>5388</v>
      </c>
      <c r="F394" s="730" t="s">
        <v>5389</v>
      </c>
      <c r="G394" s="729" t="s">
        <v>5398</v>
      </c>
      <c r="H394" s="729" t="s">
        <v>5399</v>
      </c>
      <c r="I394" s="732">
        <v>0.30000001192092896</v>
      </c>
      <c r="J394" s="732">
        <v>1000</v>
      </c>
      <c r="K394" s="733">
        <v>300</v>
      </c>
    </row>
    <row r="395" spans="1:11" ht="14.4" customHeight="1" x14ac:dyDescent="0.3">
      <c r="A395" s="727" t="s">
        <v>566</v>
      </c>
      <c r="B395" s="728" t="s">
        <v>567</v>
      </c>
      <c r="C395" s="729" t="s">
        <v>590</v>
      </c>
      <c r="D395" s="730" t="s">
        <v>591</v>
      </c>
      <c r="E395" s="729" t="s">
        <v>5388</v>
      </c>
      <c r="F395" s="730" t="s">
        <v>5389</v>
      </c>
      <c r="G395" s="729" t="s">
        <v>5404</v>
      </c>
      <c r="H395" s="729" t="s">
        <v>5405</v>
      </c>
      <c r="I395" s="732">
        <v>0.5200000047683716</v>
      </c>
      <c r="J395" s="732">
        <v>10000</v>
      </c>
      <c r="K395" s="733">
        <v>5270</v>
      </c>
    </row>
    <row r="396" spans="1:11" ht="14.4" customHeight="1" x14ac:dyDescent="0.3">
      <c r="A396" s="727" t="s">
        <v>566</v>
      </c>
      <c r="B396" s="728" t="s">
        <v>567</v>
      </c>
      <c r="C396" s="729" t="s">
        <v>590</v>
      </c>
      <c r="D396" s="730" t="s">
        <v>591</v>
      </c>
      <c r="E396" s="729" t="s">
        <v>5388</v>
      </c>
      <c r="F396" s="730" t="s">
        <v>5389</v>
      </c>
      <c r="G396" s="729" t="s">
        <v>5406</v>
      </c>
      <c r="H396" s="729" t="s">
        <v>5407</v>
      </c>
      <c r="I396" s="732">
        <v>48.825000762939453</v>
      </c>
      <c r="J396" s="732">
        <v>50</v>
      </c>
      <c r="K396" s="733">
        <v>2441.25</v>
      </c>
    </row>
    <row r="397" spans="1:11" ht="14.4" customHeight="1" x14ac:dyDescent="0.3">
      <c r="A397" s="727" t="s">
        <v>566</v>
      </c>
      <c r="B397" s="728" t="s">
        <v>567</v>
      </c>
      <c r="C397" s="729" t="s">
        <v>590</v>
      </c>
      <c r="D397" s="730" t="s">
        <v>591</v>
      </c>
      <c r="E397" s="729" t="s">
        <v>5388</v>
      </c>
      <c r="F397" s="730" t="s">
        <v>5389</v>
      </c>
      <c r="G397" s="729" t="s">
        <v>5408</v>
      </c>
      <c r="H397" s="729" t="s">
        <v>5409</v>
      </c>
      <c r="I397" s="732">
        <v>48.819999694824219</v>
      </c>
      <c r="J397" s="732">
        <v>25</v>
      </c>
      <c r="K397" s="733">
        <v>1220.5899658203125</v>
      </c>
    </row>
    <row r="398" spans="1:11" ht="14.4" customHeight="1" x14ac:dyDescent="0.3">
      <c r="A398" s="727" t="s">
        <v>566</v>
      </c>
      <c r="B398" s="728" t="s">
        <v>567</v>
      </c>
      <c r="C398" s="729" t="s">
        <v>590</v>
      </c>
      <c r="D398" s="730" t="s">
        <v>591</v>
      </c>
      <c r="E398" s="729" t="s">
        <v>5388</v>
      </c>
      <c r="F398" s="730" t="s">
        <v>5389</v>
      </c>
      <c r="G398" s="729" t="s">
        <v>5412</v>
      </c>
      <c r="H398" s="729" t="s">
        <v>5413</v>
      </c>
      <c r="I398" s="732">
        <v>399.29998779296875</v>
      </c>
      <c r="J398" s="732">
        <v>40</v>
      </c>
      <c r="K398" s="733">
        <v>15972</v>
      </c>
    </row>
    <row r="399" spans="1:11" ht="14.4" customHeight="1" x14ac:dyDescent="0.3">
      <c r="A399" s="727" t="s">
        <v>566</v>
      </c>
      <c r="B399" s="728" t="s">
        <v>567</v>
      </c>
      <c r="C399" s="729" t="s">
        <v>590</v>
      </c>
      <c r="D399" s="730" t="s">
        <v>591</v>
      </c>
      <c r="E399" s="729" t="s">
        <v>5414</v>
      </c>
      <c r="F399" s="730" t="s">
        <v>5415</v>
      </c>
      <c r="G399" s="729" t="s">
        <v>5416</v>
      </c>
      <c r="H399" s="729" t="s">
        <v>5417</v>
      </c>
      <c r="I399" s="732">
        <v>0.68999999761581421</v>
      </c>
      <c r="J399" s="732">
        <v>29000</v>
      </c>
      <c r="K399" s="733">
        <v>20010</v>
      </c>
    </row>
    <row r="400" spans="1:11" ht="14.4" customHeight="1" x14ac:dyDescent="0.3">
      <c r="A400" s="727" t="s">
        <v>566</v>
      </c>
      <c r="B400" s="728" t="s">
        <v>567</v>
      </c>
      <c r="C400" s="729" t="s">
        <v>590</v>
      </c>
      <c r="D400" s="730" t="s">
        <v>591</v>
      </c>
      <c r="E400" s="729" t="s">
        <v>5414</v>
      </c>
      <c r="F400" s="730" t="s">
        <v>5415</v>
      </c>
      <c r="G400" s="729" t="s">
        <v>5418</v>
      </c>
      <c r="H400" s="729" t="s">
        <v>5419</v>
      </c>
      <c r="I400" s="732">
        <v>0.68999999761581421</v>
      </c>
      <c r="J400" s="732">
        <v>30000</v>
      </c>
      <c r="K400" s="733">
        <v>20700</v>
      </c>
    </row>
    <row r="401" spans="1:11" ht="14.4" customHeight="1" x14ac:dyDescent="0.3">
      <c r="A401" s="727" t="s">
        <v>566</v>
      </c>
      <c r="B401" s="728" t="s">
        <v>567</v>
      </c>
      <c r="C401" s="729" t="s">
        <v>590</v>
      </c>
      <c r="D401" s="730" t="s">
        <v>591</v>
      </c>
      <c r="E401" s="729" t="s">
        <v>5414</v>
      </c>
      <c r="F401" s="730" t="s">
        <v>5415</v>
      </c>
      <c r="G401" s="729" t="s">
        <v>5649</v>
      </c>
      <c r="H401" s="729" t="s">
        <v>5650</v>
      </c>
      <c r="I401" s="732">
        <v>20.159999847412109</v>
      </c>
      <c r="J401" s="732">
        <v>50</v>
      </c>
      <c r="K401" s="733">
        <v>1007.9299926757812</v>
      </c>
    </row>
    <row r="402" spans="1:11" ht="14.4" customHeight="1" x14ac:dyDescent="0.3">
      <c r="A402" s="727" t="s">
        <v>566</v>
      </c>
      <c r="B402" s="728" t="s">
        <v>567</v>
      </c>
      <c r="C402" s="729" t="s">
        <v>590</v>
      </c>
      <c r="D402" s="730" t="s">
        <v>591</v>
      </c>
      <c r="E402" s="729" t="s">
        <v>5414</v>
      </c>
      <c r="F402" s="730" t="s">
        <v>5415</v>
      </c>
      <c r="G402" s="729" t="s">
        <v>5424</v>
      </c>
      <c r="H402" s="729" t="s">
        <v>5425</v>
      </c>
      <c r="I402" s="732">
        <v>7.5</v>
      </c>
      <c r="J402" s="732">
        <v>100</v>
      </c>
      <c r="K402" s="733">
        <v>750</v>
      </c>
    </row>
    <row r="403" spans="1:11" ht="14.4" customHeight="1" x14ac:dyDescent="0.3">
      <c r="A403" s="727" t="s">
        <v>566</v>
      </c>
      <c r="B403" s="728" t="s">
        <v>567</v>
      </c>
      <c r="C403" s="729" t="s">
        <v>590</v>
      </c>
      <c r="D403" s="730" t="s">
        <v>591</v>
      </c>
      <c r="E403" s="729" t="s">
        <v>5414</v>
      </c>
      <c r="F403" s="730" t="s">
        <v>5415</v>
      </c>
      <c r="G403" s="729" t="s">
        <v>5426</v>
      </c>
      <c r="H403" s="729" t="s">
        <v>5427</v>
      </c>
      <c r="I403" s="732">
        <v>7.5033334096272783</v>
      </c>
      <c r="J403" s="732">
        <v>250</v>
      </c>
      <c r="K403" s="733">
        <v>1876.25</v>
      </c>
    </row>
    <row r="404" spans="1:11" ht="14.4" customHeight="1" x14ac:dyDescent="0.3">
      <c r="A404" s="727" t="s">
        <v>566</v>
      </c>
      <c r="B404" s="728" t="s">
        <v>567</v>
      </c>
      <c r="C404" s="729" t="s">
        <v>590</v>
      </c>
      <c r="D404" s="730" t="s">
        <v>591</v>
      </c>
      <c r="E404" s="729" t="s">
        <v>5414</v>
      </c>
      <c r="F404" s="730" t="s">
        <v>5415</v>
      </c>
      <c r="G404" s="729" t="s">
        <v>5428</v>
      </c>
      <c r="H404" s="729" t="s">
        <v>5429</v>
      </c>
      <c r="I404" s="732">
        <v>7.5</v>
      </c>
      <c r="J404" s="732">
        <v>50</v>
      </c>
      <c r="K404" s="733">
        <v>375</v>
      </c>
    </row>
    <row r="405" spans="1:11" ht="14.4" customHeight="1" x14ac:dyDescent="0.3">
      <c r="A405" s="727" t="s">
        <v>566</v>
      </c>
      <c r="B405" s="728" t="s">
        <v>567</v>
      </c>
      <c r="C405" s="729" t="s">
        <v>590</v>
      </c>
      <c r="D405" s="730" t="s">
        <v>591</v>
      </c>
      <c r="E405" s="729" t="s">
        <v>5414</v>
      </c>
      <c r="F405" s="730" t="s">
        <v>5415</v>
      </c>
      <c r="G405" s="729" t="s">
        <v>5430</v>
      </c>
      <c r="H405" s="729" t="s">
        <v>5431</v>
      </c>
      <c r="I405" s="732">
        <v>7.505000114440918</v>
      </c>
      <c r="J405" s="732">
        <v>100</v>
      </c>
      <c r="K405" s="733">
        <v>750.5</v>
      </c>
    </row>
    <row r="406" spans="1:11" ht="14.4" customHeight="1" x14ac:dyDescent="0.3">
      <c r="A406" s="727" t="s">
        <v>566</v>
      </c>
      <c r="B406" s="728" t="s">
        <v>567</v>
      </c>
      <c r="C406" s="729" t="s">
        <v>590</v>
      </c>
      <c r="D406" s="730" t="s">
        <v>591</v>
      </c>
      <c r="E406" s="729" t="s">
        <v>5414</v>
      </c>
      <c r="F406" s="730" t="s">
        <v>5415</v>
      </c>
      <c r="G406" s="729" t="s">
        <v>5438</v>
      </c>
      <c r="H406" s="729" t="s">
        <v>5439</v>
      </c>
      <c r="I406" s="732">
        <v>6.2399997711181641</v>
      </c>
      <c r="J406" s="732">
        <v>70</v>
      </c>
      <c r="K406" s="733">
        <v>436.79998779296875</v>
      </c>
    </row>
    <row r="407" spans="1:11" ht="14.4" customHeight="1" x14ac:dyDescent="0.3">
      <c r="A407" s="727" t="s">
        <v>566</v>
      </c>
      <c r="B407" s="728" t="s">
        <v>567</v>
      </c>
      <c r="C407" s="729" t="s">
        <v>590</v>
      </c>
      <c r="D407" s="730" t="s">
        <v>591</v>
      </c>
      <c r="E407" s="729" t="s">
        <v>5414</v>
      </c>
      <c r="F407" s="730" t="s">
        <v>5415</v>
      </c>
      <c r="G407" s="729" t="s">
        <v>5440</v>
      </c>
      <c r="H407" s="729" t="s">
        <v>5441</v>
      </c>
      <c r="I407" s="732">
        <v>6.2399997711181641</v>
      </c>
      <c r="J407" s="732">
        <v>140</v>
      </c>
      <c r="K407" s="733">
        <v>873.5999755859375</v>
      </c>
    </row>
    <row r="408" spans="1:11" ht="14.4" customHeight="1" x14ac:dyDescent="0.3">
      <c r="A408" s="727" t="s">
        <v>566</v>
      </c>
      <c r="B408" s="728" t="s">
        <v>567</v>
      </c>
      <c r="C408" s="729" t="s">
        <v>590</v>
      </c>
      <c r="D408" s="730" t="s">
        <v>591</v>
      </c>
      <c r="E408" s="729" t="s">
        <v>5414</v>
      </c>
      <c r="F408" s="730" t="s">
        <v>5415</v>
      </c>
      <c r="G408" s="729" t="s">
        <v>5651</v>
      </c>
      <c r="H408" s="729" t="s">
        <v>5652</v>
      </c>
      <c r="I408" s="732">
        <v>6.2300000190734863</v>
      </c>
      <c r="J408" s="732">
        <v>70</v>
      </c>
      <c r="K408" s="733">
        <v>436.1199951171875</v>
      </c>
    </row>
    <row r="409" spans="1:11" ht="14.4" customHeight="1" x14ac:dyDescent="0.3">
      <c r="A409" s="727" t="s">
        <v>566</v>
      </c>
      <c r="B409" s="728" t="s">
        <v>567</v>
      </c>
      <c r="C409" s="729" t="s">
        <v>590</v>
      </c>
      <c r="D409" s="730" t="s">
        <v>591</v>
      </c>
      <c r="E409" s="729" t="s">
        <v>5653</v>
      </c>
      <c r="F409" s="730" t="s">
        <v>5654</v>
      </c>
      <c r="G409" s="729" t="s">
        <v>5655</v>
      </c>
      <c r="H409" s="729" t="s">
        <v>5656</v>
      </c>
      <c r="I409" s="732">
        <v>4509.95</v>
      </c>
      <c r="J409" s="732">
        <v>28</v>
      </c>
      <c r="K409" s="733">
        <v>126278.6328125</v>
      </c>
    </row>
    <row r="410" spans="1:11" ht="14.4" customHeight="1" x14ac:dyDescent="0.3">
      <c r="A410" s="727" t="s">
        <v>566</v>
      </c>
      <c r="B410" s="728" t="s">
        <v>567</v>
      </c>
      <c r="C410" s="729" t="s">
        <v>590</v>
      </c>
      <c r="D410" s="730" t="s">
        <v>591</v>
      </c>
      <c r="E410" s="729" t="s">
        <v>5442</v>
      </c>
      <c r="F410" s="730" t="s">
        <v>5443</v>
      </c>
      <c r="G410" s="729" t="s">
        <v>5657</v>
      </c>
      <c r="H410" s="729" t="s">
        <v>5658</v>
      </c>
      <c r="I410" s="732">
        <v>4013.5</v>
      </c>
      <c r="J410" s="732">
        <v>4</v>
      </c>
      <c r="K410" s="733">
        <v>16054</v>
      </c>
    </row>
    <row r="411" spans="1:11" ht="14.4" customHeight="1" x14ac:dyDescent="0.3">
      <c r="A411" s="727" t="s">
        <v>566</v>
      </c>
      <c r="B411" s="728" t="s">
        <v>567</v>
      </c>
      <c r="C411" s="729" t="s">
        <v>590</v>
      </c>
      <c r="D411" s="730" t="s">
        <v>591</v>
      </c>
      <c r="E411" s="729" t="s">
        <v>5442</v>
      </c>
      <c r="F411" s="730" t="s">
        <v>5443</v>
      </c>
      <c r="G411" s="729" t="s">
        <v>5659</v>
      </c>
      <c r="H411" s="729" t="s">
        <v>5660</v>
      </c>
      <c r="I411" s="732">
        <v>267.78667195638019</v>
      </c>
      <c r="J411" s="732">
        <v>30</v>
      </c>
      <c r="K411" s="733">
        <v>8033.599853515625</v>
      </c>
    </row>
    <row r="412" spans="1:11" ht="14.4" customHeight="1" x14ac:dyDescent="0.3">
      <c r="A412" s="727" t="s">
        <v>566</v>
      </c>
      <c r="B412" s="728" t="s">
        <v>567</v>
      </c>
      <c r="C412" s="729" t="s">
        <v>590</v>
      </c>
      <c r="D412" s="730" t="s">
        <v>591</v>
      </c>
      <c r="E412" s="729" t="s">
        <v>5442</v>
      </c>
      <c r="F412" s="730" t="s">
        <v>5443</v>
      </c>
      <c r="G412" s="729" t="s">
        <v>5661</v>
      </c>
      <c r="H412" s="729" t="s">
        <v>5662</v>
      </c>
      <c r="I412" s="732">
        <v>4243.60009765625</v>
      </c>
      <c r="J412" s="732">
        <v>5</v>
      </c>
      <c r="K412" s="733">
        <v>21218</v>
      </c>
    </row>
    <row r="413" spans="1:11" ht="14.4" customHeight="1" x14ac:dyDescent="0.3">
      <c r="A413" s="727" t="s">
        <v>566</v>
      </c>
      <c r="B413" s="728" t="s">
        <v>567</v>
      </c>
      <c r="C413" s="729" t="s">
        <v>590</v>
      </c>
      <c r="D413" s="730" t="s">
        <v>591</v>
      </c>
      <c r="E413" s="729" t="s">
        <v>5442</v>
      </c>
      <c r="F413" s="730" t="s">
        <v>5443</v>
      </c>
      <c r="G413" s="729" t="s">
        <v>5663</v>
      </c>
      <c r="H413" s="729" t="s">
        <v>5664</v>
      </c>
      <c r="I413" s="732">
        <v>1039.4966634114583</v>
      </c>
      <c r="J413" s="732">
        <v>30</v>
      </c>
      <c r="K413" s="733">
        <v>31184.9599609375</v>
      </c>
    </row>
    <row r="414" spans="1:11" ht="14.4" customHeight="1" x14ac:dyDescent="0.3">
      <c r="A414" s="727" t="s">
        <v>566</v>
      </c>
      <c r="B414" s="728" t="s">
        <v>567</v>
      </c>
      <c r="C414" s="729" t="s">
        <v>590</v>
      </c>
      <c r="D414" s="730" t="s">
        <v>591</v>
      </c>
      <c r="E414" s="729" t="s">
        <v>5442</v>
      </c>
      <c r="F414" s="730" t="s">
        <v>5443</v>
      </c>
      <c r="G414" s="729" t="s">
        <v>5665</v>
      </c>
      <c r="H414" s="729" t="s">
        <v>5666</v>
      </c>
      <c r="I414" s="732">
        <v>654.5</v>
      </c>
      <c r="J414" s="732">
        <v>10</v>
      </c>
      <c r="K414" s="733">
        <v>6545.009765625</v>
      </c>
    </row>
    <row r="415" spans="1:11" ht="14.4" customHeight="1" x14ac:dyDescent="0.3">
      <c r="A415" s="727" t="s">
        <v>566</v>
      </c>
      <c r="B415" s="728" t="s">
        <v>567</v>
      </c>
      <c r="C415" s="729" t="s">
        <v>590</v>
      </c>
      <c r="D415" s="730" t="s">
        <v>591</v>
      </c>
      <c r="E415" s="729" t="s">
        <v>5442</v>
      </c>
      <c r="F415" s="730" t="s">
        <v>5443</v>
      </c>
      <c r="G415" s="729" t="s">
        <v>5667</v>
      </c>
      <c r="H415" s="729" t="s">
        <v>5668</v>
      </c>
      <c r="I415" s="732">
        <v>568.78251647949219</v>
      </c>
      <c r="J415" s="732">
        <v>80</v>
      </c>
      <c r="K415" s="733">
        <v>45502.63134765625</v>
      </c>
    </row>
    <row r="416" spans="1:11" ht="14.4" customHeight="1" x14ac:dyDescent="0.3">
      <c r="A416" s="727" t="s">
        <v>566</v>
      </c>
      <c r="B416" s="728" t="s">
        <v>567</v>
      </c>
      <c r="C416" s="729" t="s">
        <v>590</v>
      </c>
      <c r="D416" s="730" t="s">
        <v>591</v>
      </c>
      <c r="E416" s="729" t="s">
        <v>5442</v>
      </c>
      <c r="F416" s="730" t="s">
        <v>5443</v>
      </c>
      <c r="G416" s="729" t="s">
        <v>5446</v>
      </c>
      <c r="H416" s="729" t="s">
        <v>5447</v>
      </c>
      <c r="I416" s="732">
        <v>1523.449951171875</v>
      </c>
      <c r="J416" s="732">
        <v>5</v>
      </c>
      <c r="K416" s="733">
        <v>7617.25</v>
      </c>
    </row>
    <row r="417" spans="1:11" ht="14.4" customHeight="1" x14ac:dyDescent="0.3">
      <c r="A417" s="727" t="s">
        <v>566</v>
      </c>
      <c r="B417" s="728" t="s">
        <v>567</v>
      </c>
      <c r="C417" s="729" t="s">
        <v>590</v>
      </c>
      <c r="D417" s="730" t="s">
        <v>591</v>
      </c>
      <c r="E417" s="729" t="s">
        <v>5442</v>
      </c>
      <c r="F417" s="730" t="s">
        <v>5443</v>
      </c>
      <c r="G417" s="729" t="s">
        <v>5448</v>
      </c>
      <c r="H417" s="729" t="s">
        <v>5449</v>
      </c>
      <c r="I417" s="732">
        <v>10130.009960937499</v>
      </c>
      <c r="J417" s="732">
        <v>10</v>
      </c>
      <c r="K417" s="733">
        <v>101300.099609375</v>
      </c>
    </row>
    <row r="418" spans="1:11" ht="14.4" customHeight="1" x14ac:dyDescent="0.3">
      <c r="A418" s="727" t="s">
        <v>566</v>
      </c>
      <c r="B418" s="728" t="s">
        <v>567</v>
      </c>
      <c r="C418" s="729" t="s">
        <v>590</v>
      </c>
      <c r="D418" s="730" t="s">
        <v>591</v>
      </c>
      <c r="E418" s="729" t="s">
        <v>5442</v>
      </c>
      <c r="F418" s="730" t="s">
        <v>5443</v>
      </c>
      <c r="G418" s="729" t="s">
        <v>5669</v>
      </c>
      <c r="H418" s="729" t="s">
        <v>5670</v>
      </c>
      <c r="I418" s="732">
        <v>9560</v>
      </c>
      <c r="J418" s="732">
        <v>8</v>
      </c>
      <c r="K418" s="733">
        <v>76000</v>
      </c>
    </row>
    <row r="419" spans="1:11" ht="14.4" customHeight="1" x14ac:dyDescent="0.3">
      <c r="A419" s="727" t="s">
        <v>566</v>
      </c>
      <c r="B419" s="728" t="s">
        <v>567</v>
      </c>
      <c r="C419" s="729" t="s">
        <v>593</v>
      </c>
      <c r="D419" s="730" t="s">
        <v>594</v>
      </c>
      <c r="E419" s="729" t="s">
        <v>5161</v>
      </c>
      <c r="F419" s="730" t="s">
        <v>5162</v>
      </c>
      <c r="G419" s="729" t="s">
        <v>5163</v>
      </c>
      <c r="H419" s="729" t="s">
        <v>5164</v>
      </c>
      <c r="I419" s="732">
        <v>147.18499755859375</v>
      </c>
      <c r="J419" s="732">
        <v>35</v>
      </c>
      <c r="K419" s="733">
        <v>5151.4600219726562</v>
      </c>
    </row>
    <row r="420" spans="1:11" ht="14.4" customHeight="1" x14ac:dyDescent="0.3">
      <c r="A420" s="727" t="s">
        <v>566</v>
      </c>
      <c r="B420" s="728" t="s">
        <v>567</v>
      </c>
      <c r="C420" s="729" t="s">
        <v>593</v>
      </c>
      <c r="D420" s="730" t="s">
        <v>594</v>
      </c>
      <c r="E420" s="729" t="s">
        <v>5161</v>
      </c>
      <c r="F420" s="730" t="s">
        <v>5162</v>
      </c>
      <c r="G420" s="729" t="s">
        <v>5165</v>
      </c>
      <c r="H420" s="729" t="s">
        <v>5166</v>
      </c>
      <c r="I420" s="732">
        <v>139.44000244140625</v>
      </c>
      <c r="J420" s="732">
        <v>20</v>
      </c>
      <c r="K420" s="733">
        <v>2788.760009765625</v>
      </c>
    </row>
    <row r="421" spans="1:11" ht="14.4" customHeight="1" x14ac:dyDescent="0.3">
      <c r="A421" s="727" t="s">
        <v>566</v>
      </c>
      <c r="B421" s="728" t="s">
        <v>567</v>
      </c>
      <c r="C421" s="729" t="s">
        <v>593</v>
      </c>
      <c r="D421" s="730" t="s">
        <v>594</v>
      </c>
      <c r="E421" s="729" t="s">
        <v>5161</v>
      </c>
      <c r="F421" s="730" t="s">
        <v>5162</v>
      </c>
      <c r="G421" s="729" t="s">
        <v>5167</v>
      </c>
      <c r="H421" s="729" t="s">
        <v>5168</v>
      </c>
      <c r="I421" s="732">
        <v>147.17749404907227</v>
      </c>
      <c r="J421" s="732">
        <v>35</v>
      </c>
      <c r="K421" s="733">
        <v>5151.2200317382812</v>
      </c>
    </row>
    <row r="422" spans="1:11" ht="14.4" customHeight="1" x14ac:dyDescent="0.3">
      <c r="A422" s="727" t="s">
        <v>566</v>
      </c>
      <c r="B422" s="728" t="s">
        <v>567</v>
      </c>
      <c r="C422" s="729" t="s">
        <v>593</v>
      </c>
      <c r="D422" s="730" t="s">
        <v>594</v>
      </c>
      <c r="E422" s="729" t="s">
        <v>5161</v>
      </c>
      <c r="F422" s="730" t="s">
        <v>5162</v>
      </c>
      <c r="G422" s="729" t="s">
        <v>5169</v>
      </c>
      <c r="H422" s="729" t="s">
        <v>5170</v>
      </c>
      <c r="I422" s="732">
        <v>139.44000244140625</v>
      </c>
      <c r="J422" s="732">
        <v>20</v>
      </c>
      <c r="K422" s="733">
        <v>2788.760009765625</v>
      </c>
    </row>
    <row r="423" spans="1:11" ht="14.4" customHeight="1" x14ac:dyDescent="0.3">
      <c r="A423" s="727" t="s">
        <v>566</v>
      </c>
      <c r="B423" s="728" t="s">
        <v>567</v>
      </c>
      <c r="C423" s="729" t="s">
        <v>593</v>
      </c>
      <c r="D423" s="730" t="s">
        <v>594</v>
      </c>
      <c r="E423" s="729" t="s">
        <v>5161</v>
      </c>
      <c r="F423" s="730" t="s">
        <v>5162</v>
      </c>
      <c r="G423" s="729" t="s">
        <v>5171</v>
      </c>
      <c r="H423" s="729" t="s">
        <v>5172</v>
      </c>
      <c r="I423" s="732">
        <v>152.46000671386719</v>
      </c>
      <c r="J423" s="732">
        <v>9</v>
      </c>
      <c r="K423" s="733">
        <v>1372.1400299072266</v>
      </c>
    </row>
    <row r="424" spans="1:11" ht="14.4" customHeight="1" x14ac:dyDescent="0.3">
      <c r="A424" s="727" t="s">
        <v>566</v>
      </c>
      <c r="B424" s="728" t="s">
        <v>567</v>
      </c>
      <c r="C424" s="729" t="s">
        <v>593</v>
      </c>
      <c r="D424" s="730" t="s">
        <v>594</v>
      </c>
      <c r="E424" s="729" t="s">
        <v>5175</v>
      </c>
      <c r="F424" s="730" t="s">
        <v>5176</v>
      </c>
      <c r="G424" s="729" t="s">
        <v>5671</v>
      </c>
      <c r="H424" s="729" t="s">
        <v>5672</v>
      </c>
      <c r="I424" s="732">
        <v>13.310000419616699</v>
      </c>
      <c r="J424" s="732">
        <v>59</v>
      </c>
      <c r="K424" s="733">
        <v>785.29002380371094</v>
      </c>
    </row>
    <row r="425" spans="1:11" ht="14.4" customHeight="1" x14ac:dyDescent="0.3">
      <c r="A425" s="727" t="s">
        <v>566</v>
      </c>
      <c r="B425" s="728" t="s">
        <v>567</v>
      </c>
      <c r="C425" s="729" t="s">
        <v>593</v>
      </c>
      <c r="D425" s="730" t="s">
        <v>594</v>
      </c>
      <c r="E425" s="729" t="s">
        <v>5175</v>
      </c>
      <c r="F425" s="730" t="s">
        <v>5176</v>
      </c>
      <c r="G425" s="729" t="s">
        <v>5179</v>
      </c>
      <c r="H425" s="729" t="s">
        <v>5180</v>
      </c>
      <c r="I425" s="732">
        <v>0.43000000715255737</v>
      </c>
      <c r="J425" s="732">
        <v>500</v>
      </c>
      <c r="K425" s="733">
        <v>215</v>
      </c>
    </row>
    <row r="426" spans="1:11" ht="14.4" customHeight="1" x14ac:dyDescent="0.3">
      <c r="A426" s="727" t="s">
        <v>566</v>
      </c>
      <c r="B426" s="728" t="s">
        <v>567</v>
      </c>
      <c r="C426" s="729" t="s">
        <v>593</v>
      </c>
      <c r="D426" s="730" t="s">
        <v>594</v>
      </c>
      <c r="E426" s="729" t="s">
        <v>5181</v>
      </c>
      <c r="F426" s="730" t="s">
        <v>5182</v>
      </c>
      <c r="G426" s="729" t="s">
        <v>5183</v>
      </c>
      <c r="H426" s="729" t="s">
        <v>5673</v>
      </c>
      <c r="I426" s="732">
        <v>13.039999961853027</v>
      </c>
      <c r="J426" s="732">
        <v>30</v>
      </c>
      <c r="K426" s="733">
        <v>391.20001220703125</v>
      </c>
    </row>
    <row r="427" spans="1:11" ht="14.4" customHeight="1" x14ac:dyDescent="0.3">
      <c r="A427" s="727" t="s">
        <v>566</v>
      </c>
      <c r="B427" s="728" t="s">
        <v>567</v>
      </c>
      <c r="C427" s="729" t="s">
        <v>593</v>
      </c>
      <c r="D427" s="730" t="s">
        <v>594</v>
      </c>
      <c r="E427" s="729" t="s">
        <v>5181</v>
      </c>
      <c r="F427" s="730" t="s">
        <v>5182</v>
      </c>
      <c r="G427" s="729" t="s">
        <v>5183</v>
      </c>
      <c r="H427" s="729" t="s">
        <v>5184</v>
      </c>
      <c r="I427" s="732">
        <v>13.039999961853027</v>
      </c>
      <c r="J427" s="732">
        <v>170</v>
      </c>
      <c r="K427" s="733">
        <v>2216.7999877929687</v>
      </c>
    </row>
    <row r="428" spans="1:11" ht="14.4" customHeight="1" x14ac:dyDescent="0.3">
      <c r="A428" s="727" t="s">
        <v>566</v>
      </c>
      <c r="B428" s="728" t="s">
        <v>567</v>
      </c>
      <c r="C428" s="729" t="s">
        <v>593</v>
      </c>
      <c r="D428" s="730" t="s">
        <v>594</v>
      </c>
      <c r="E428" s="729" t="s">
        <v>5181</v>
      </c>
      <c r="F428" s="730" t="s">
        <v>5182</v>
      </c>
      <c r="G428" s="729" t="s">
        <v>5185</v>
      </c>
      <c r="H428" s="729" t="s">
        <v>5186</v>
      </c>
      <c r="I428" s="732">
        <v>0.50799999237060545</v>
      </c>
      <c r="J428" s="732">
        <v>5000</v>
      </c>
      <c r="K428" s="733">
        <v>2540</v>
      </c>
    </row>
    <row r="429" spans="1:11" ht="14.4" customHeight="1" x14ac:dyDescent="0.3">
      <c r="A429" s="727" t="s">
        <v>566</v>
      </c>
      <c r="B429" s="728" t="s">
        <v>567</v>
      </c>
      <c r="C429" s="729" t="s">
        <v>593</v>
      </c>
      <c r="D429" s="730" t="s">
        <v>594</v>
      </c>
      <c r="E429" s="729" t="s">
        <v>5181</v>
      </c>
      <c r="F429" s="730" t="s">
        <v>5182</v>
      </c>
      <c r="G429" s="729" t="s">
        <v>5187</v>
      </c>
      <c r="H429" s="729" t="s">
        <v>5188</v>
      </c>
      <c r="I429" s="732">
        <v>0.96833335359891259</v>
      </c>
      <c r="J429" s="732">
        <v>1950</v>
      </c>
      <c r="K429" s="733">
        <v>1891.8000030517578</v>
      </c>
    </row>
    <row r="430" spans="1:11" ht="14.4" customHeight="1" x14ac:dyDescent="0.3">
      <c r="A430" s="727" t="s">
        <v>566</v>
      </c>
      <c r="B430" s="728" t="s">
        <v>567</v>
      </c>
      <c r="C430" s="729" t="s">
        <v>593</v>
      </c>
      <c r="D430" s="730" t="s">
        <v>594</v>
      </c>
      <c r="E430" s="729" t="s">
        <v>5181</v>
      </c>
      <c r="F430" s="730" t="s">
        <v>5182</v>
      </c>
      <c r="G430" s="729" t="s">
        <v>5547</v>
      </c>
      <c r="H430" s="729" t="s">
        <v>5548</v>
      </c>
      <c r="I430" s="732">
        <v>11.359999656677246</v>
      </c>
      <c r="J430" s="732">
        <v>20</v>
      </c>
      <c r="K430" s="733">
        <v>227.25</v>
      </c>
    </row>
    <row r="431" spans="1:11" ht="14.4" customHeight="1" x14ac:dyDescent="0.3">
      <c r="A431" s="727" t="s">
        <v>566</v>
      </c>
      <c r="B431" s="728" t="s">
        <v>567</v>
      </c>
      <c r="C431" s="729" t="s">
        <v>593</v>
      </c>
      <c r="D431" s="730" t="s">
        <v>594</v>
      </c>
      <c r="E431" s="729" t="s">
        <v>5181</v>
      </c>
      <c r="F431" s="730" t="s">
        <v>5182</v>
      </c>
      <c r="G431" s="729" t="s">
        <v>5189</v>
      </c>
      <c r="H431" s="729" t="s">
        <v>5190</v>
      </c>
      <c r="I431" s="732">
        <v>2.7233333587646484</v>
      </c>
      <c r="J431" s="732">
        <v>210</v>
      </c>
      <c r="K431" s="733">
        <v>571.94000244140625</v>
      </c>
    </row>
    <row r="432" spans="1:11" ht="14.4" customHeight="1" x14ac:dyDescent="0.3">
      <c r="A432" s="727" t="s">
        <v>566</v>
      </c>
      <c r="B432" s="728" t="s">
        <v>567</v>
      </c>
      <c r="C432" s="729" t="s">
        <v>593</v>
      </c>
      <c r="D432" s="730" t="s">
        <v>594</v>
      </c>
      <c r="E432" s="729" t="s">
        <v>5181</v>
      </c>
      <c r="F432" s="730" t="s">
        <v>5182</v>
      </c>
      <c r="G432" s="729" t="s">
        <v>5549</v>
      </c>
      <c r="H432" s="729" t="s">
        <v>5550</v>
      </c>
      <c r="I432" s="732">
        <v>790.8800048828125</v>
      </c>
      <c r="J432" s="732">
        <v>1</v>
      </c>
      <c r="K432" s="733">
        <v>790.8800048828125</v>
      </c>
    </row>
    <row r="433" spans="1:11" ht="14.4" customHeight="1" x14ac:dyDescent="0.3">
      <c r="A433" s="727" t="s">
        <v>566</v>
      </c>
      <c r="B433" s="728" t="s">
        <v>567</v>
      </c>
      <c r="C433" s="729" t="s">
        <v>593</v>
      </c>
      <c r="D433" s="730" t="s">
        <v>594</v>
      </c>
      <c r="E433" s="729" t="s">
        <v>5181</v>
      </c>
      <c r="F433" s="730" t="s">
        <v>5182</v>
      </c>
      <c r="G433" s="729" t="s">
        <v>5551</v>
      </c>
      <c r="H433" s="729" t="s">
        <v>5552</v>
      </c>
      <c r="I433" s="732">
        <v>355.35000610351562</v>
      </c>
      <c r="J433" s="732">
        <v>14</v>
      </c>
      <c r="K433" s="733">
        <v>4974.900146484375</v>
      </c>
    </row>
    <row r="434" spans="1:11" ht="14.4" customHeight="1" x14ac:dyDescent="0.3">
      <c r="A434" s="727" t="s">
        <v>566</v>
      </c>
      <c r="B434" s="728" t="s">
        <v>567</v>
      </c>
      <c r="C434" s="729" t="s">
        <v>593</v>
      </c>
      <c r="D434" s="730" t="s">
        <v>594</v>
      </c>
      <c r="E434" s="729" t="s">
        <v>5181</v>
      </c>
      <c r="F434" s="730" t="s">
        <v>5182</v>
      </c>
      <c r="G434" s="729" t="s">
        <v>5193</v>
      </c>
      <c r="H434" s="729" t="s">
        <v>5194</v>
      </c>
      <c r="I434" s="732">
        <v>65.889999389648438</v>
      </c>
      <c r="J434" s="732">
        <v>10</v>
      </c>
      <c r="K434" s="733">
        <v>658.94000244140625</v>
      </c>
    </row>
    <row r="435" spans="1:11" ht="14.4" customHeight="1" x14ac:dyDescent="0.3">
      <c r="A435" s="727" t="s">
        <v>566</v>
      </c>
      <c r="B435" s="728" t="s">
        <v>567</v>
      </c>
      <c r="C435" s="729" t="s">
        <v>593</v>
      </c>
      <c r="D435" s="730" t="s">
        <v>594</v>
      </c>
      <c r="E435" s="729" t="s">
        <v>5181</v>
      </c>
      <c r="F435" s="730" t="s">
        <v>5182</v>
      </c>
      <c r="G435" s="729" t="s">
        <v>5557</v>
      </c>
      <c r="H435" s="729" t="s">
        <v>5558</v>
      </c>
      <c r="I435" s="732">
        <v>22.149999618530273</v>
      </c>
      <c r="J435" s="732">
        <v>50</v>
      </c>
      <c r="K435" s="733">
        <v>1107.5</v>
      </c>
    </row>
    <row r="436" spans="1:11" ht="14.4" customHeight="1" x14ac:dyDescent="0.3">
      <c r="A436" s="727" t="s">
        <v>566</v>
      </c>
      <c r="B436" s="728" t="s">
        <v>567</v>
      </c>
      <c r="C436" s="729" t="s">
        <v>593</v>
      </c>
      <c r="D436" s="730" t="s">
        <v>594</v>
      </c>
      <c r="E436" s="729" t="s">
        <v>5181</v>
      </c>
      <c r="F436" s="730" t="s">
        <v>5182</v>
      </c>
      <c r="G436" s="729" t="s">
        <v>5195</v>
      </c>
      <c r="H436" s="729" t="s">
        <v>5196</v>
      </c>
      <c r="I436" s="732">
        <v>5.2699999809265137</v>
      </c>
      <c r="J436" s="732">
        <v>20</v>
      </c>
      <c r="K436" s="733">
        <v>105.40000152587891</v>
      </c>
    </row>
    <row r="437" spans="1:11" ht="14.4" customHeight="1" x14ac:dyDescent="0.3">
      <c r="A437" s="727" t="s">
        <v>566</v>
      </c>
      <c r="B437" s="728" t="s">
        <v>567</v>
      </c>
      <c r="C437" s="729" t="s">
        <v>593</v>
      </c>
      <c r="D437" s="730" t="s">
        <v>594</v>
      </c>
      <c r="E437" s="729" t="s">
        <v>5181</v>
      </c>
      <c r="F437" s="730" t="s">
        <v>5182</v>
      </c>
      <c r="G437" s="729" t="s">
        <v>5559</v>
      </c>
      <c r="H437" s="729" t="s">
        <v>5560</v>
      </c>
      <c r="I437" s="732">
        <v>3.619999885559082</v>
      </c>
      <c r="J437" s="732">
        <v>30</v>
      </c>
      <c r="K437" s="733">
        <v>108.68000030517578</v>
      </c>
    </row>
    <row r="438" spans="1:11" ht="14.4" customHeight="1" x14ac:dyDescent="0.3">
      <c r="A438" s="727" t="s">
        <v>566</v>
      </c>
      <c r="B438" s="728" t="s">
        <v>567</v>
      </c>
      <c r="C438" s="729" t="s">
        <v>593</v>
      </c>
      <c r="D438" s="730" t="s">
        <v>594</v>
      </c>
      <c r="E438" s="729" t="s">
        <v>5181</v>
      </c>
      <c r="F438" s="730" t="s">
        <v>5182</v>
      </c>
      <c r="G438" s="729" t="s">
        <v>5561</v>
      </c>
      <c r="H438" s="729" t="s">
        <v>5562</v>
      </c>
      <c r="I438" s="732">
        <v>5.179999828338623</v>
      </c>
      <c r="J438" s="732">
        <v>30</v>
      </c>
      <c r="K438" s="733">
        <v>155.39999389648437</v>
      </c>
    </row>
    <row r="439" spans="1:11" ht="14.4" customHeight="1" x14ac:dyDescent="0.3">
      <c r="A439" s="727" t="s">
        <v>566</v>
      </c>
      <c r="B439" s="728" t="s">
        <v>567</v>
      </c>
      <c r="C439" s="729" t="s">
        <v>593</v>
      </c>
      <c r="D439" s="730" t="s">
        <v>594</v>
      </c>
      <c r="E439" s="729" t="s">
        <v>5181</v>
      </c>
      <c r="F439" s="730" t="s">
        <v>5182</v>
      </c>
      <c r="G439" s="729" t="s">
        <v>5674</v>
      </c>
      <c r="H439" s="729" t="s">
        <v>5675</v>
      </c>
      <c r="I439" s="732">
        <v>55.369998931884766</v>
      </c>
      <c r="J439" s="732">
        <v>40</v>
      </c>
      <c r="K439" s="733">
        <v>2214.9100341796875</v>
      </c>
    </row>
    <row r="440" spans="1:11" ht="14.4" customHeight="1" x14ac:dyDescent="0.3">
      <c r="A440" s="727" t="s">
        <v>566</v>
      </c>
      <c r="B440" s="728" t="s">
        <v>567</v>
      </c>
      <c r="C440" s="729" t="s">
        <v>593</v>
      </c>
      <c r="D440" s="730" t="s">
        <v>594</v>
      </c>
      <c r="E440" s="729" t="s">
        <v>5181</v>
      </c>
      <c r="F440" s="730" t="s">
        <v>5182</v>
      </c>
      <c r="G440" s="729" t="s">
        <v>5676</v>
      </c>
      <c r="H440" s="729" t="s">
        <v>5677</v>
      </c>
      <c r="I440" s="732">
        <v>233.80000305175781</v>
      </c>
      <c r="J440" s="732">
        <v>10</v>
      </c>
      <c r="K440" s="733">
        <v>2337.949951171875</v>
      </c>
    </row>
    <row r="441" spans="1:11" ht="14.4" customHeight="1" x14ac:dyDescent="0.3">
      <c r="A441" s="727" t="s">
        <v>566</v>
      </c>
      <c r="B441" s="728" t="s">
        <v>567</v>
      </c>
      <c r="C441" s="729" t="s">
        <v>593</v>
      </c>
      <c r="D441" s="730" t="s">
        <v>594</v>
      </c>
      <c r="E441" s="729" t="s">
        <v>5181</v>
      </c>
      <c r="F441" s="730" t="s">
        <v>5182</v>
      </c>
      <c r="G441" s="729" t="s">
        <v>5199</v>
      </c>
      <c r="H441" s="729" t="s">
        <v>5200</v>
      </c>
      <c r="I441" s="732">
        <v>150.03999938964844</v>
      </c>
      <c r="J441" s="732">
        <v>50</v>
      </c>
      <c r="K441" s="733">
        <v>7502.0499267578125</v>
      </c>
    </row>
    <row r="442" spans="1:11" ht="14.4" customHeight="1" x14ac:dyDescent="0.3">
      <c r="A442" s="727" t="s">
        <v>566</v>
      </c>
      <c r="B442" s="728" t="s">
        <v>567</v>
      </c>
      <c r="C442" s="729" t="s">
        <v>593</v>
      </c>
      <c r="D442" s="730" t="s">
        <v>594</v>
      </c>
      <c r="E442" s="729" t="s">
        <v>5181</v>
      </c>
      <c r="F442" s="730" t="s">
        <v>5182</v>
      </c>
      <c r="G442" s="729" t="s">
        <v>5678</v>
      </c>
      <c r="H442" s="729" t="s">
        <v>5679</v>
      </c>
      <c r="I442" s="732">
        <v>599.1500244140625</v>
      </c>
      <c r="J442" s="732">
        <v>6</v>
      </c>
      <c r="K442" s="733">
        <v>3594.89990234375</v>
      </c>
    </row>
    <row r="443" spans="1:11" ht="14.4" customHeight="1" x14ac:dyDescent="0.3">
      <c r="A443" s="727" t="s">
        <v>566</v>
      </c>
      <c r="B443" s="728" t="s">
        <v>567</v>
      </c>
      <c r="C443" s="729" t="s">
        <v>593</v>
      </c>
      <c r="D443" s="730" t="s">
        <v>594</v>
      </c>
      <c r="E443" s="729" t="s">
        <v>5181</v>
      </c>
      <c r="F443" s="730" t="s">
        <v>5182</v>
      </c>
      <c r="G443" s="729" t="s">
        <v>5573</v>
      </c>
      <c r="H443" s="729" t="s">
        <v>5574</v>
      </c>
      <c r="I443" s="732">
        <v>309.35000610351562</v>
      </c>
      <c r="J443" s="732">
        <v>18</v>
      </c>
      <c r="K443" s="733">
        <v>5568.2999877929687</v>
      </c>
    </row>
    <row r="444" spans="1:11" ht="14.4" customHeight="1" x14ac:dyDescent="0.3">
      <c r="A444" s="727" t="s">
        <v>566</v>
      </c>
      <c r="B444" s="728" t="s">
        <v>567</v>
      </c>
      <c r="C444" s="729" t="s">
        <v>593</v>
      </c>
      <c r="D444" s="730" t="s">
        <v>594</v>
      </c>
      <c r="E444" s="729" t="s">
        <v>5181</v>
      </c>
      <c r="F444" s="730" t="s">
        <v>5182</v>
      </c>
      <c r="G444" s="729" t="s">
        <v>5203</v>
      </c>
      <c r="H444" s="729" t="s">
        <v>5204</v>
      </c>
      <c r="I444" s="732">
        <v>9.1599998474121094</v>
      </c>
      <c r="J444" s="732">
        <v>200</v>
      </c>
      <c r="K444" s="733">
        <v>1832.1300048828125</v>
      </c>
    </row>
    <row r="445" spans="1:11" ht="14.4" customHeight="1" x14ac:dyDescent="0.3">
      <c r="A445" s="727" t="s">
        <v>566</v>
      </c>
      <c r="B445" s="728" t="s">
        <v>567</v>
      </c>
      <c r="C445" s="729" t="s">
        <v>593</v>
      </c>
      <c r="D445" s="730" t="s">
        <v>594</v>
      </c>
      <c r="E445" s="729" t="s">
        <v>5181</v>
      </c>
      <c r="F445" s="730" t="s">
        <v>5182</v>
      </c>
      <c r="G445" s="729" t="s">
        <v>5680</v>
      </c>
      <c r="H445" s="729" t="s">
        <v>5681</v>
      </c>
      <c r="I445" s="732">
        <v>217.80999755859375</v>
      </c>
      <c r="J445" s="732">
        <v>100</v>
      </c>
      <c r="K445" s="733">
        <v>21781</v>
      </c>
    </row>
    <row r="446" spans="1:11" ht="14.4" customHeight="1" x14ac:dyDescent="0.3">
      <c r="A446" s="727" t="s">
        <v>566</v>
      </c>
      <c r="B446" s="728" t="s">
        <v>567</v>
      </c>
      <c r="C446" s="729" t="s">
        <v>593</v>
      </c>
      <c r="D446" s="730" t="s">
        <v>594</v>
      </c>
      <c r="E446" s="729" t="s">
        <v>5181</v>
      </c>
      <c r="F446" s="730" t="s">
        <v>5182</v>
      </c>
      <c r="G446" s="729" t="s">
        <v>5207</v>
      </c>
      <c r="H446" s="729" t="s">
        <v>5208</v>
      </c>
      <c r="I446" s="732">
        <v>12.600000381469727</v>
      </c>
      <c r="J446" s="732">
        <v>100</v>
      </c>
      <c r="K446" s="733">
        <v>1260</v>
      </c>
    </row>
    <row r="447" spans="1:11" ht="14.4" customHeight="1" x14ac:dyDescent="0.3">
      <c r="A447" s="727" t="s">
        <v>566</v>
      </c>
      <c r="B447" s="728" t="s">
        <v>567</v>
      </c>
      <c r="C447" s="729" t="s">
        <v>593</v>
      </c>
      <c r="D447" s="730" t="s">
        <v>594</v>
      </c>
      <c r="E447" s="729" t="s">
        <v>5181</v>
      </c>
      <c r="F447" s="730" t="s">
        <v>5182</v>
      </c>
      <c r="G447" s="729" t="s">
        <v>5456</v>
      </c>
      <c r="H447" s="729" t="s">
        <v>5457</v>
      </c>
      <c r="I447" s="732">
        <v>13.020000457763672</v>
      </c>
      <c r="J447" s="732">
        <v>3</v>
      </c>
      <c r="K447" s="733">
        <v>39.060001373291016</v>
      </c>
    </row>
    <row r="448" spans="1:11" ht="14.4" customHeight="1" x14ac:dyDescent="0.3">
      <c r="A448" s="727" t="s">
        <v>566</v>
      </c>
      <c r="B448" s="728" t="s">
        <v>567</v>
      </c>
      <c r="C448" s="729" t="s">
        <v>593</v>
      </c>
      <c r="D448" s="730" t="s">
        <v>594</v>
      </c>
      <c r="E448" s="729" t="s">
        <v>5181</v>
      </c>
      <c r="F448" s="730" t="s">
        <v>5182</v>
      </c>
      <c r="G448" s="729" t="s">
        <v>5209</v>
      </c>
      <c r="H448" s="729" t="s">
        <v>5210</v>
      </c>
      <c r="I448" s="732">
        <v>0.8566666841506958</v>
      </c>
      <c r="J448" s="732">
        <v>500</v>
      </c>
      <c r="K448" s="733">
        <v>428</v>
      </c>
    </row>
    <row r="449" spans="1:11" ht="14.4" customHeight="1" x14ac:dyDescent="0.3">
      <c r="A449" s="727" t="s">
        <v>566</v>
      </c>
      <c r="B449" s="728" t="s">
        <v>567</v>
      </c>
      <c r="C449" s="729" t="s">
        <v>593</v>
      </c>
      <c r="D449" s="730" t="s">
        <v>594</v>
      </c>
      <c r="E449" s="729" t="s">
        <v>5181</v>
      </c>
      <c r="F449" s="730" t="s">
        <v>5182</v>
      </c>
      <c r="G449" s="729" t="s">
        <v>5211</v>
      </c>
      <c r="H449" s="729" t="s">
        <v>5212</v>
      </c>
      <c r="I449" s="732">
        <v>1.5166666507720947</v>
      </c>
      <c r="J449" s="732">
        <v>200</v>
      </c>
      <c r="K449" s="733">
        <v>303.5</v>
      </c>
    </row>
    <row r="450" spans="1:11" ht="14.4" customHeight="1" x14ac:dyDescent="0.3">
      <c r="A450" s="727" t="s">
        <v>566</v>
      </c>
      <c r="B450" s="728" t="s">
        <v>567</v>
      </c>
      <c r="C450" s="729" t="s">
        <v>593</v>
      </c>
      <c r="D450" s="730" t="s">
        <v>594</v>
      </c>
      <c r="E450" s="729" t="s">
        <v>5181</v>
      </c>
      <c r="F450" s="730" t="s">
        <v>5182</v>
      </c>
      <c r="G450" s="729" t="s">
        <v>5213</v>
      </c>
      <c r="H450" s="729" t="s">
        <v>5214</v>
      </c>
      <c r="I450" s="732">
        <v>2.059999942779541</v>
      </c>
      <c r="J450" s="732">
        <v>50</v>
      </c>
      <c r="K450" s="733">
        <v>103</v>
      </c>
    </row>
    <row r="451" spans="1:11" ht="14.4" customHeight="1" x14ac:dyDescent="0.3">
      <c r="A451" s="727" t="s">
        <v>566</v>
      </c>
      <c r="B451" s="728" t="s">
        <v>567</v>
      </c>
      <c r="C451" s="729" t="s">
        <v>593</v>
      </c>
      <c r="D451" s="730" t="s">
        <v>594</v>
      </c>
      <c r="E451" s="729" t="s">
        <v>5181</v>
      </c>
      <c r="F451" s="730" t="s">
        <v>5182</v>
      </c>
      <c r="G451" s="729" t="s">
        <v>5217</v>
      </c>
      <c r="H451" s="729" t="s">
        <v>5218</v>
      </c>
      <c r="I451" s="732">
        <v>0.37999999523162842</v>
      </c>
      <c r="J451" s="732">
        <v>10</v>
      </c>
      <c r="K451" s="733">
        <v>3.7999999523162842</v>
      </c>
    </row>
    <row r="452" spans="1:11" ht="14.4" customHeight="1" x14ac:dyDescent="0.3">
      <c r="A452" s="727" t="s">
        <v>566</v>
      </c>
      <c r="B452" s="728" t="s">
        <v>567</v>
      </c>
      <c r="C452" s="729" t="s">
        <v>593</v>
      </c>
      <c r="D452" s="730" t="s">
        <v>594</v>
      </c>
      <c r="E452" s="729" t="s">
        <v>5181</v>
      </c>
      <c r="F452" s="730" t="s">
        <v>5182</v>
      </c>
      <c r="G452" s="729" t="s">
        <v>5682</v>
      </c>
      <c r="H452" s="729" t="s">
        <v>5683</v>
      </c>
      <c r="I452" s="732">
        <v>135.36000061035156</v>
      </c>
      <c r="J452" s="732">
        <v>36</v>
      </c>
      <c r="K452" s="733">
        <v>4872.780029296875</v>
      </c>
    </row>
    <row r="453" spans="1:11" ht="14.4" customHeight="1" x14ac:dyDescent="0.3">
      <c r="A453" s="727" t="s">
        <v>566</v>
      </c>
      <c r="B453" s="728" t="s">
        <v>567</v>
      </c>
      <c r="C453" s="729" t="s">
        <v>593</v>
      </c>
      <c r="D453" s="730" t="s">
        <v>594</v>
      </c>
      <c r="E453" s="729" t="s">
        <v>5181</v>
      </c>
      <c r="F453" s="730" t="s">
        <v>5182</v>
      </c>
      <c r="G453" s="729" t="s">
        <v>5460</v>
      </c>
      <c r="H453" s="729" t="s">
        <v>5461</v>
      </c>
      <c r="I453" s="732">
        <v>8.5799999237060547</v>
      </c>
      <c r="J453" s="732">
        <v>60</v>
      </c>
      <c r="K453" s="733">
        <v>514.79999542236328</v>
      </c>
    </row>
    <row r="454" spans="1:11" ht="14.4" customHeight="1" x14ac:dyDescent="0.3">
      <c r="A454" s="727" t="s">
        <v>566</v>
      </c>
      <c r="B454" s="728" t="s">
        <v>567</v>
      </c>
      <c r="C454" s="729" t="s">
        <v>593</v>
      </c>
      <c r="D454" s="730" t="s">
        <v>594</v>
      </c>
      <c r="E454" s="729" t="s">
        <v>5181</v>
      </c>
      <c r="F454" s="730" t="s">
        <v>5182</v>
      </c>
      <c r="G454" s="729" t="s">
        <v>5225</v>
      </c>
      <c r="H454" s="729" t="s">
        <v>5226</v>
      </c>
      <c r="I454" s="732">
        <v>156.11000061035156</v>
      </c>
      <c r="J454" s="732">
        <v>1</v>
      </c>
      <c r="K454" s="733">
        <v>156.11000061035156</v>
      </c>
    </row>
    <row r="455" spans="1:11" ht="14.4" customHeight="1" x14ac:dyDescent="0.3">
      <c r="A455" s="727" t="s">
        <v>566</v>
      </c>
      <c r="B455" s="728" t="s">
        <v>567</v>
      </c>
      <c r="C455" s="729" t="s">
        <v>593</v>
      </c>
      <c r="D455" s="730" t="s">
        <v>594</v>
      </c>
      <c r="E455" s="729" t="s">
        <v>5181</v>
      </c>
      <c r="F455" s="730" t="s">
        <v>5182</v>
      </c>
      <c r="G455" s="729" t="s">
        <v>5476</v>
      </c>
      <c r="H455" s="729" t="s">
        <v>5477</v>
      </c>
      <c r="I455" s="732">
        <v>2.6733334064483643</v>
      </c>
      <c r="J455" s="732">
        <v>41</v>
      </c>
      <c r="K455" s="733">
        <v>109.56999969482422</v>
      </c>
    </row>
    <row r="456" spans="1:11" ht="14.4" customHeight="1" x14ac:dyDescent="0.3">
      <c r="A456" s="727" t="s">
        <v>566</v>
      </c>
      <c r="B456" s="728" t="s">
        <v>567</v>
      </c>
      <c r="C456" s="729" t="s">
        <v>593</v>
      </c>
      <c r="D456" s="730" t="s">
        <v>594</v>
      </c>
      <c r="E456" s="729" t="s">
        <v>5181</v>
      </c>
      <c r="F456" s="730" t="s">
        <v>5182</v>
      </c>
      <c r="G456" s="729" t="s">
        <v>5684</v>
      </c>
      <c r="H456" s="729" t="s">
        <v>5685</v>
      </c>
      <c r="I456" s="732">
        <v>39.110000610351562</v>
      </c>
      <c r="J456" s="732">
        <v>10</v>
      </c>
      <c r="K456" s="733">
        <v>391.1300048828125</v>
      </c>
    </row>
    <row r="457" spans="1:11" ht="14.4" customHeight="1" x14ac:dyDescent="0.3">
      <c r="A457" s="727" t="s">
        <v>566</v>
      </c>
      <c r="B457" s="728" t="s">
        <v>567</v>
      </c>
      <c r="C457" s="729" t="s">
        <v>593</v>
      </c>
      <c r="D457" s="730" t="s">
        <v>594</v>
      </c>
      <c r="E457" s="729" t="s">
        <v>5181</v>
      </c>
      <c r="F457" s="730" t="s">
        <v>5182</v>
      </c>
      <c r="G457" s="729" t="s">
        <v>5478</v>
      </c>
      <c r="H457" s="729" t="s">
        <v>5479</v>
      </c>
      <c r="I457" s="732">
        <v>12.023333549499512</v>
      </c>
      <c r="J457" s="732">
        <v>55</v>
      </c>
      <c r="K457" s="733">
        <v>661.19999694824219</v>
      </c>
    </row>
    <row r="458" spans="1:11" ht="14.4" customHeight="1" x14ac:dyDescent="0.3">
      <c r="A458" s="727" t="s">
        <v>566</v>
      </c>
      <c r="B458" s="728" t="s">
        <v>567</v>
      </c>
      <c r="C458" s="729" t="s">
        <v>593</v>
      </c>
      <c r="D458" s="730" t="s">
        <v>594</v>
      </c>
      <c r="E458" s="729" t="s">
        <v>5181</v>
      </c>
      <c r="F458" s="730" t="s">
        <v>5182</v>
      </c>
      <c r="G458" s="729" t="s">
        <v>5229</v>
      </c>
      <c r="H458" s="729" t="s">
        <v>5230</v>
      </c>
      <c r="I458" s="732">
        <v>0.66250002384185791</v>
      </c>
      <c r="J458" s="732">
        <v>2400</v>
      </c>
      <c r="K458" s="733">
        <v>1586</v>
      </c>
    </row>
    <row r="459" spans="1:11" ht="14.4" customHeight="1" x14ac:dyDescent="0.3">
      <c r="A459" s="727" t="s">
        <v>566</v>
      </c>
      <c r="B459" s="728" t="s">
        <v>567</v>
      </c>
      <c r="C459" s="729" t="s">
        <v>593</v>
      </c>
      <c r="D459" s="730" t="s">
        <v>594</v>
      </c>
      <c r="E459" s="729" t="s">
        <v>5181</v>
      </c>
      <c r="F459" s="730" t="s">
        <v>5182</v>
      </c>
      <c r="G459" s="729" t="s">
        <v>5231</v>
      </c>
      <c r="H459" s="729" t="s">
        <v>5232</v>
      </c>
      <c r="I459" s="732">
        <v>8.3319999694824212</v>
      </c>
      <c r="J459" s="732">
        <v>480</v>
      </c>
      <c r="K459" s="733">
        <v>3999.469970703125</v>
      </c>
    </row>
    <row r="460" spans="1:11" ht="14.4" customHeight="1" x14ac:dyDescent="0.3">
      <c r="A460" s="727" t="s">
        <v>566</v>
      </c>
      <c r="B460" s="728" t="s">
        <v>567</v>
      </c>
      <c r="C460" s="729" t="s">
        <v>593</v>
      </c>
      <c r="D460" s="730" t="s">
        <v>594</v>
      </c>
      <c r="E460" s="729" t="s">
        <v>5181</v>
      </c>
      <c r="F460" s="730" t="s">
        <v>5182</v>
      </c>
      <c r="G460" s="729" t="s">
        <v>5233</v>
      </c>
      <c r="H460" s="729" t="s">
        <v>5234</v>
      </c>
      <c r="I460" s="732">
        <v>28.737999725341798</v>
      </c>
      <c r="J460" s="732">
        <v>45</v>
      </c>
      <c r="K460" s="733">
        <v>1293.2499942779541</v>
      </c>
    </row>
    <row r="461" spans="1:11" ht="14.4" customHeight="1" x14ac:dyDescent="0.3">
      <c r="A461" s="727" t="s">
        <v>566</v>
      </c>
      <c r="B461" s="728" t="s">
        <v>567</v>
      </c>
      <c r="C461" s="729" t="s">
        <v>593</v>
      </c>
      <c r="D461" s="730" t="s">
        <v>594</v>
      </c>
      <c r="E461" s="729" t="s">
        <v>5235</v>
      </c>
      <c r="F461" s="730" t="s">
        <v>5236</v>
      </c>
      <c r="G461" s="729" t="s">
        <v>5237</v>
      </c>
      <c r="H461" s="729" t="s">
        <v>5238</v>
      </c>
      <c r="I461" s="732">
        <v>47.189998626708984</v>
      </c>
      <c r="J461" s="732">
        <v>20</v>
      </c>
      <c r="K461" s="733">
        <v>943.79998779296875</v>
      </c>
    </row>
    <row r="462" spans="1:11" ht="14.4" customHeight="1" x14ac:dyDescent="0.3">
      <c r="A462" s="727" t="s">
        <v>566</v>
      </c>
      <c r="B462" s="728" t="s">
        <v>567</v>
      </c>
      <c r="C462" s="729" t="s">
        <v>593</v>
      </c>
      <c r="D462" s="730" t="s">
        <v>594</v>
      </c>
      <c r="E462" s="729" t="s">
        <v>5235</v>
      </c>
      <c r="F462" s="730" t="s">
        <v>5236</v>
      </c>
      <c r="G462" s="729" t="s">
        <v>5243</v>
      </c>
      <c r="H462" s="729" t="s">
        <v>5244</v>
      </c>
      <c r="I462" s="732">
        <v>2.9100000858306885</v>
      </c>
      <c r="J462" s="732">
        <v>5</v>
      </c>
      <c r="K462" s="733">
        <v>14.550000190734863</v>
      </c>
    </row>
    <row r="463" spans="1:11" ht="14.4" customHeight="1" x14ac:dyDescent="0.3">
      <c r="A463" s="727" t="s">
        <v>566</v>
      </c>
      <c r="B463" s="728" t="s">
        <v>567</v>
      </c>
      <c r="C463" s="729" t="s">
        <v>593</v>
      </c>
      <c r="D463" s="730" t="s">
        <v>594</v>
      </c>
      <c r="E463" s="729" t="s">
        <v>5235</v>
      </c>
      <c r="F463" s="730" t="s">
        <v>5236</v>
      </c>
      <c r="G463" s="729" t="s">
        <v>5245</v>
      </c>
      <c r="H463" s="729" t="s">
        <v>5246</v>
      </c>
      <c r="I463" s="732">
        <v>4.8133333524068194</v>
      </c>
      <c r="J463" s="732">
        <v>950</v>
      </c>
      <c r="K463" s="733">
        <v>4572.3000183105469</v>
      </c>
    </row>
    <row r="464" spans="1:11" ht="14.4" customHeight="1" x14ac:dyDescent="0.3">
      <c r="A464" s="727" t="s">
        <v>566</v>
      </c>
      <c r="B464" s="728" t="s">
        <v>567</v>
      </c>
      <c r="C464" s="729" t="s">
        <v>593</v>
      </c>
      <c r="D464" s="730" t="s">
        <v>594</v>
      </c>
      <c r="E464" s="729" t="s">
        <v>5235</v>
      </c>
      <c r="F464" s="730" t="s">
        <v>5236</v>
      </c>
      <c r="G464" s="729" t="s">
        <v>5249</v>
      </c>
      <c r="H464" s="729" t="s">
        <v>5250</v>
      </c>
      <c r="I464" s="732">
        <v>15.928000259399415</v>
      </c>
      <c r="J464" s="732">
        <v>750</v>
      </c>
      <c r="K464" s="733">
        <v>11946</v>
      </c>
    </row>
    <row r="465" spans="1:11" ht="14.4" customHeight="1" x14ac:dyDescent="0.3">
      <c r="A465" s="727" t="s">
        <v>566</v>
      </c>
      <c r="B465" s="728" t="s">
        <v>567</v>
      </c>
      <c r="C465" s="729" t="s">
        <v>593</v>
      </c>
      <c r="D465" s="730" t="s">
        <v>594</v>
      </c>
      <c r="E465" s="729" t="s">
        <v>5235</v>
      </c>
      <c r="F465" s="730" t="s">
        <v>5236</v>
      </c>
      <c r="G465" s="729" t="s">
        <v>5253</v>
      </c>
      <c r="H465" s="729" t="s">
        <v>5254</v>
      </c>
      <c r="I465" s="732">
        <v>13.550000190734863</v>
      </c>
      <c r="J465" s="732">
        <v>3900</v>
      </c>
      <c r="K465" s="733">
        <v>52845</v>
      </c>
    </row>
    <row r="466" spans="1:11" ht="14.4" customHeight="1" x14ac:dyDescent="0.3">
      <c r="A466" s="727" t="s">
        <v>566</v>
      </c>
      <c r="B466" s="728" t="s">
        <v>567</v>
      </c>
      <c r="C466" s="729" t="s">
        <v>593</v>
      </c>
      <c r="D466" s="730" t="s">
        <v>594</v>
      </c>
      <c r="E466" s="729" t="s">
        <v>5235</v>
      </c>
      <c r="F466" s="730" t="s">
        <v>5236</v>
      </c>
      <c r="G466" s="729" t="s">
        <v>5686</v>
      </c>
      <c r="H466" s="729" t="s">
        <v>5687</v>
      </c>
      <c r="I466" s="732">
        <v>17.899999618530273</v>
      </c>
      <c r="J466" s="732">
        <v>1</v>
      </c>
      <c r="K466" s="733">
        <v>17.899999618530273</v>
      </c>
    </row>
    <row r="467" spans="1:11" ht="14.4" customHeight="1" x14ac:dyDescent="0.3">
      <c r="A467" s="727" t="s">
        <v>566</v>
      </c>
      <c r="B467" s="728" t="s">
        <v>567</v>
      </c>
      <c r="C467" s="729" t="s">
        <v>593</v>
      </c>
      <c r="D467" s="730" t="s">
        <v>594</v>
      </c>
      <c r="E467" s="729" t="s">
        <v>5235</v>
      </c>
      <c r="F467" s="730" t="s">
        <v>5236</v>
      </c>
      <c r="G467" s="729" t="s">
        <v>5265</v>
      </c>
      <c r="H467" s="729" t="s">
        <v>5266</v>
      </c>
      <c r="I467" s="732">
        <v>13.206666628519693</v>
      </c>
      <c r="J467" s="732">
        <v>40</v>
      </c>
      <c r="K467" s="733">
        <v>528.20001220703125</v>
      </c>
    </row>
    <row r="468" spans="1:11" ht="14.4" customHeight="1" x14ac:dyDescent="0.3">
      <c r="A468" s="727" t="s">
        <v>566</v>
      </c>
      <c r="B468" s="728" t="s">
        <v>567</v>
      </c>
      <c r="C468" s="729" t="s">
        <v>593</v>
      </c>
      <c r="D468" s="730" t="s">
        <v>594</v>
      </c>
      <c r="E468" s="729" t="s">
        <v>5235</v>
      </c>
      <c r="F468" s="730" t="s">
        <v>5236</v>
      </c>
      <c r="G468" s="729" t="s">
        <v>5269</v>
      </c>
      <c r="H468" s="729" t="s">
        <v>5270</v>
      </c>
      <c r="I468" s="732">
        <v>4.0300002098083496</v>
      </c>
      <c r="J468" s="732">
        <v>650</v>
      </c>
      <c r="K468" s="733">
        <v>2619.5</v>
      </c>
    </row>
    <row r="469" spans="1:11" ht="14.4" customHeight="1" x14ac:dyDescent="0.3">
      <c r="A469" s="727" t="s">
        <v>566</v>
      </c>
      <c r="B469" s="728" t="s">
        <v>567</v>
      </c>
      <c r="C469" s="729" t="s">
        <v>593</v>
      </c>
      <c r="D469" s="730" t="s">
        <v>594</v>
      </c>
      <c r="E469" s="729" t="s">
        <v>5235</v>
      </c>
      <c r="F469" s="730" t="s">
        <v>5236</v>
      </c>
      <c r="G469" s="729" t="s">
        <v>5271</v>
      </c>
      <c r="H469" s="729" t="s">
        <v>5272</v>
      </c>
      <c r="I469" s="732">
        <v>9.6800003051757812</v>
      </c>
      <c r="J469" s="732">
        <v>600</v>
      </c>
      <c r="K469" s="733">
        <v>5808</v>
      </c>
    </row>
    <row r="470" spans="1:11" ht="14.4" customHeight="1" x14ac:dyDescent="0.3">
      <c r="A470" s="727" t="s">
        <v>566</v>
      </c>
      <c r="B470" s="728" t="s">
        <v>567</v>
      </c>
      <c r="C470" s="729" t="s">
        <v>593</v>
      </c>
      <c r="D470" s="730" t="s">
        <v>594</v>
      </c>
      <c r="E470" s="729" t="s">
        <v>5235</v>
      </c>
      <c r="F470" s="730" t="s">
        <v>5236</v>
      </c>
      <c r="G470" s="729" t="s">
        <v>5275</v>
      </c>
      <c r="H470" s="729" t="s">
        <v>5276</v>
      </c>
      <c r="I470" s="732">
        <v>3.1500000953674316</v>
      </c>
      <c r="J470" s="732">
        <v>100</v>
      </c>
      <c r="K470" s="733">
        <v>315</v>
      </c>
    </row>
    <row r="471" spans="1:11" ht="14.4" customHeight="1" x14ac:dyDescent="0.3">
      <c r="A471" s="727" t="s">
        <v>566</v>
      </c>
      <c r="B471" s="728" t="s">
        <v>567</v>
      </c>
      <c r="C471" s="729" t="s">
        <v>593</v>
      </c>
      <c r="D471" s="730" t="s">
        <v>594</v>
      </c>
      <c r="E471" s="729" t="s">
        <v>5235</v>
      </c>
      <c r="F471" s="730" t="s">
        <v>5236</v>
      </c>
      <c r="G471" s="729" t="s">
        <v>5277</v>
      </c>
      <c r="H471" s="729" t="s">
        <v>5278</v>
      </c>
      <c r="I471" s="732">
        <v>2.8299999237060547</v>
      </c>
      <c r="J471" s="732">
        <v>50</v>
      </c>
      <c r="K471" s="733">
        <v>141.5</v>
      </c>
    </row>
    <row r="472" spans="1:11" ht="14.4" customHeight="1" x14ac:dyDescent="0.3">
      <c r="A472" s="727" t="s">
        <v>566</v>
      </c>
      <c r="B472" s="728" t="s">
        <v>567</v>
      </c>
      <c r="C472" s="729" t="s">
        <v>593</v>
      </c>
      <c r="D472" s="730" t="s">
        <v>594</v>
      </c>
      <c r="E472" s="729" t="s">
        <v>5235</v>
      </c>
      <c r="F472" s="730" t="s">
        <v>5236</v>
      </c>
      <c r="G472" s="729" t="s">
        <v>5607</v>
      </c>
      <c r="H472" s="729" t="s">
        <v>5608</v>
      </c>
      <c r="I472" s="732">
        <v>80.569999694824219</v>
      </c>
      <c r="J472" s="732">
        <v>15</v>
      </c>
      <c r="K472" s="733">
        <v>1208.550048828125</v>
      </c>
    </row>
    <row r="473" spans="1:11" ht="14.4" customHeight="1" x14ac:dyDescent="0.3">
      <c r="A473" s="727" t="s">
        <v>566</v>
      </c>
      <c r="B473" s="728" t="s">
        <v>567</v>
      </c>
      <c r="C473" s="729" t="s">
        <v>593</v>
      </c>
      <c r="D473" s="730" t="s">
        <v>594</v>
      </c>
      <c r="E473" s="729" t="s">
        <v>5235</v>
      </c>
      <c r="F473" s="730" t="s">
        <v>5236</v>
      </c>
      <c r="G473" s="729" t="s">
        <v>5285</v>
      </c>
      <c r="H473" s="729" t="s">
        <v>5286</v>
      </c>
      <c r="I473" s="732">
        <v>11.731999588012695</v>
      </c>
      <c r="J473" s="732">
        <v>170</v>
      </c>
      <c r="K473" s="733">
        <v>1994.3999938964844</v>
      </c>
    </row>
    <row r="474" spans="1:11" ht="14.4" customHeight="1" x14ac:dyDescent="0.3">
      <c r="A474" s="727" t="s">
        <v>566</v>
      </c>
      <c r="B474" s="728" t="s">
        <v>567</v>
      </c>
      <c r="C474" s="729" t="s">
        <v>593</v>
      </c>
      <c r="D474" s="730" t="s">
        <v>594</v>
      </c>
      <c r="E474" s="729" t="s">
        <v>5235</v>
      </c>
      <c r="F474" s="730" t="s">
        <v>5236</v>
      </c>
      <c r="G474" s="729" t="s">
        <v>5287</v>
      </c>
      <c r="H474" s="729" t="s">
        <v>5288</v>
      </c>
      <c r="I474" s="732">
        <v>13.310000419616699</v>
      </c>
      <c r="J474" s="732">
        <v>220</v>
      </c>
      <c r="K474" s="733">
        <v>2928.2000122070312</v>
      </c>
    </row>
    <row r="475" spans="1:11" ht="14.4" customHeight="1" x14ac:dyDescent="0.3">
      <c r="A475" s="727" t="s">
        <v>566</v>
      </c>
      <c r="B475" s="728" t="s">
        <v>567</v>
      </c>
      <c r="C475" s="729" t="s">
        <v>593</v>
      </c>
      <c r="D475" s="730" t="s">
        <v>594</v>
      </c>
      <c r="E475" s="729" t="s">
        <v>5235</v>
      </c>
      <c r="F475" s="730" t="s">
        <v>5236</v>
      </c>
      <c r="G475" s="729" t="s">
        <v>5291</v>
      </c>
      <c r="H475" s="729" t="s">
        <v>5292</v>
      </c>
      <c r="I475" s="732">
        <v>2.2833333015441895</v>
      </c>
      <c r="J475" s="732">
        <v>450</v>
      </c>
      <c r="K475" s="733">
        <v>1027.5</v>
      </c>
    </row>
    <row r="476" spans="1:11" ht="14.4" customHeight="1" x14ac:dyDescent="0.3">
      <c r="A476" s="727" t="s">
        <v>566</v>
      </c>
      <c r="B476" s="728" t="s">
        <v>567</v>
      </c>
      <c r="C476" s="729" t="s">
        <v>593</v>
      </c>
      <c r="D476" s="730" t="s">
        <v>594</v>
      </c>
      <c r="E476" s="729" t="s">
        <v>5235</v>
      </c>
      <c r="F476" s="730" t="s">
        <v>5236</v>
      </c>
      <c r="G476" s="729" t="s">
        <v>5295</v>
      </c>
      <c r="H476" s="729" t="s">
        <v>5296</v>
      </c>
      <c r="I476" s="732">
        <v>4.8000001907348633</v>
      </c>
      <c r="J476" s="732">
        <v>100</v>
      </c>
      <c r="K476" s="733">
        <v>479.82998657226562</v>
      </c>
    </row>
    <row r="477" spans="1:11" ht="14.4" customHeight="1" x14ac:dyDescent="0.3">
      <c r="A477" s="727" t="s">
        <v>566</v>
      </c>
      <c r="B477" s="728" t="s">
        <v>567</v>
      </c>
      <c r="C477" s="729" t="s">
        <v>593</v>
      </c>
      <c r="D477" s="730" t="s">
        <v>594</v>
      </c>
      <c r="E477" s="729" t="s">
        <v>5235</v>
      </c>
      <c r="F477" s="730" t="s">
        <v>5236</v>
      </c>
      <c r="G477" s="729" t="s">
        <v>5301</v>
      </c>
      <c r="H477" s="729" t="s">
        <v>5302</v>
      </c>
      <c r="I477" s="732">
        <v>9.1999998092651367</v>
      </c>
      <c r="J477" s="732">
        <v>200</v>
      </c>
      <c r="K477" s="733">
        <v>1840</v>
      </c>
    </row>
    <row r="478" spans="1:11" ht="14.4" customHeight="1" x14ac:dyDescent="0.3">
      <c r="A478" s="727" t="s">
        <v>566</v>
      </c>
      <c r="B478" s="728" t="s">
        <v>567</v>
      </c>
      <c r="C478" s="729" t="s">
        <v>593</v>
      </c>
      <c r="D478" s="730" t="s">
        <v>594</v>
      </c>
      <c r="E478" s="729" t="s">
        <v>5235</v>
      </c>
      <c r="F478" s="730" t="s">
        <v>5236</v>
      </c>
      <c r="G478" s="729" t="s">
        <v>5623</v>
      </c>
      <c r="H478" s="729" t="s">
        <v>5624</v>
      </c>
      <c r="I478" s="732">
        <v>268.6199951171875</v>
      </c>
      <c r="J478" s="732">
        <v>38</v>
      </c>
      <c r="K478" s="733">
        <v>10207.559814453125</v>
      </c>
    </row>
    <row r="479" spans="1:11" ht="14.4" customHeight="1" x14ac:dyDescent="0.3">
      <c r="A479" s="727" t="s">
        <v>566</v>
      </c>
      <c r="B479" s="728" t="s">
        <v>567</v>
      </c>
      <c r="C479" s="729" t="s">
        <v>593</v>
      </c>
      <c r="D479" s="730" t="s">
        <v>594</v>
      </c>
      <c r="E479" s="729" t="s">
        <v>5235</v>
      </c>
      <c r="F479" s="730" t="s">
        <v>5236</v>
      </c>
      <c r="G479" s="729" t="s">
        <v>5303</v>
      </c>
      <c r="H479" s="729" t="s">
        <v>5304</v>
      </c>
      <c r="I479" s="732">
        <v>6.1700000762939453</v>
      </c>
      <c r="J479" s="732">
        <v>110</v>
      </c>
      <c r="K479" s="733">
        <v>678.70001602172852</v>
      </c>
    </row>
    <row r="480" spans="1:11" ht="14.4" customHeight="1" x14ac:dyDescent="0.3">
      <c r="A480" s="727" t="s">
        <v>566</v>
      </c>
      <c r="B480" s="728" t="s">
        <v>567</v>
      </c>
      <c r="C480" s="729" t="s">
        <v>593</v>
      </c>
      <c r="D480" s="730" t="s">
        <v>594</v>
      </c>
      <c r="E480" s="729" t="s">
        <v>5235</v>
      </c>
      <c r="F480" s="730" t="s">
        <v>5236</v>
      </c>
      <c r="G480" s="729" t="s">
        <v>5688</v>
      </c>
      <c r="H480" s="729" t="s">
        <v>5689</v>
      </c>
      <c r="I480" s="732">
        <v>447.94000244140625</v>
      </c>
      <c r="J480" s="732">
        <v>20</v>
      </c>
      <c r="K480" s="733">
        <v>8958.83984375</v>
      </c>
    </row>
    <row r="481" spans="1:11" ht="14.4" customHeight="1" x14ac:dyDescent="0.3">
      <c r="A481" s="727" t="s">
        <v>566</v>
      </c>
      <c r="B481" s="728" t="s">
        <v>567</v>
      </c>
      <c r="C481" s="729" t="s">
        <v>593</v>
      </c>
      <c r="D481" s="730" t="s">
        <v>594</v>
      </c>
      <c r="E481" s="729" t="s">
        <v>5235</v>
      </c>
      <c r="F481" s="730" t="s">
        <v>5236</v>
      </c>
      <c r="G481" s="729" t="s">
        <v>5690</v>
      </c>
      <c r="H481" s="729" t="s">
        <v>5691</v>
      </c>
      <c r="I481" s="732">
        <v>148.70750427246094</v>
      </c>
      <c r="J481" s="732">
        <v>108</v>
      </c>
      <c r="K481" s="733">
        <v>16060.299560546875</v>
      </c>
    </row>
    <row r="482" spans="1:11" ht="14.4" customHeight="1" x14ac:dyDescent="0.3">
      <c r="A482" s="727" t="s">
        <v>566</v>
      </c>
      <c r="B482" s="728" t="s">
        <v>567</v>
      </c>
      <c r="C482" s="729" t="s">
        <v>593</v>
      </c>
      <c r="D482" s="730" t="s">
        <v>594</v>
      </c>
      <c r="E482" s="729" t="s">
        <v>5235</v>
      </c>
      <c r="F482" s="730" t="s">
        <v>5236</v>
      </c>
      <c r="G482" s="729" t="s">
        <v>5692</v>
      </c>
      <c r="H482" s="729" t="s">
        <v>5693</v>
      </c>
      <c r="I482" s="732">
        <v>5.8400001525878906</v>
      </c>
      <c r="J482" s="732">
        <v>20</v>
      </c>
      <c r="K482" s="733">
        <v>116.75</v>
      </c>
    </row>
    <row r="483" spans="1:11" ht="14.4" customHeight="1" x14ac:dyDescent="0.3">
      <c r="A483" s="727" t="s">
        <v>566</v>
      </c>
      <c r="B483" s="728" t="s">
        <v>567</v>
      </c>
      <c r="C483" s="729" t="s">
        <v>593</v>
      </c>
      <c r="D483" s="730" t="s">
        <v>594</v>
      </c>
      <c r="E483" s="729" t="s">
        <v>5235</v>
      </c>
      <c r="F483" s="730" t="s">
        <v>5236</v>
      </c>
      <c r="G483" s="729" t="s">
        <v>5305</v>
      </c>
      <c r="H483" s="729" t="s">
        <v>5306</v>
      </c>
      <c r="I483" s="732">
        <v>206.05000305175781</v>
      </c>
      <c r="J483" s="732">
        <v>12</v>
      </c>
      <c r="K483" s="733">
        <v>2472.60009765625</v>
      </c>
    </row>
    <row r="484" spans="1:11" ht="14.4" customHeight="1" x14ac:dyDescent="0.3">
      <c r="A484" s="727" t="s">
        <v>566</v>
      </c>
      <c r="B484" s="728" t="s">
        <v>567</v>
      </c>
      <c r="C484" s="729" t="s">
        <v>593</v>
      </c>
      <c r="D484" s="730" t="s">
        <v>594</v>
      </c>
      <c r="E484" s="729" t="s">
        <v>5235</v>
      </c>
      <c r="F484" s="730" t="s">
        <v>5236</v>
      </c>
      <c r="G484" s="729" t="s">
        <v>5307</v>
      </c>
      <c r="H484" s="729" t="s">
        <v>5308</v>
      </c>
      <c r="I484" s="732">
        <v>1.0900000333786011</v>
      </c>
      <c r="J484" s="732">
        <v>5000</v>
      </c>
      <c r="K484" s="733">
        <v>5450</v>
      </c>
    </row>
    <row r="485" spans="1:11" ht="14.4" customHeight="1" x14ac:dyDescent="0.3">
      <c r="A485" s="727" t="s">
        <v>566</v>
      </c>
      <c r="B485" s="728" t="s">
        <v>567</v>
      </c>
      <c r="C485" s="729" t="s">
        <v>593</v>
      </c>
      <c r="D485" s="730" t="s">
        <v>594</v>
      </c>
      <c r="E485" s="729" t="s">
        <v>5235</v>
      </c>
      <c r="F485" s="730" t="s">
        <v>5236</v>
      </c>
      <c r="G485" s="729" t="s">
        <v>5309</v>
      </c>
      <c r="H485" s="729" t="s">
        <v>5310</v>
      </c>
      <c r="I485" s="732">
        <v>0.47399999499320983</v>
      </c>
      <c r="J485" s="732">
        <v>1300</v>
      </c>
      <c r="K485" s="733">
        <v>615</v>
      </c>
    </row>
    <row r="486" spans="1:11" ht="14.4" customHeight="1" x14ac:dyDescent="0.3">
      <c r="A486" s="727" t="s">
        <v>566</v>
      </c>
      <c r="B486" s="728" t="s">
        <v>567</v>
      </c>
      <c r="C486" s="729" t="s">
        <v>593</v>
      </c>
      <c r="D486" s="730" t="s">
        <v>594</v>
      </c>
      <c r="E486" s="729" t="s">
        <v>5235</v>
      </c>
      <c r="F486" s="730" t="s">
        <v>5236</v>
      </c>
      <c r="G486" s="729" t="s">
        <v>5311</v>
      </c>
      <c r="H486" s="729" t="s">
        <v>5312</v>
      </c>
      <c r="I486" s="732">
        <v>1.6739999532699585</v>
      </c>
      <c r="J486" s="732">
        <v>7200</v>
      </c>
      <c r="K486" s="733">
        <v>12048</v>
      </c>
    </row>
    <row r="487" spans="1:11" ht="14.4" customHeight="1" x14ac:dyDescent="0.3">
      <c r="A487" s="727" t="s">
        <v>566</v>
      </c>
      <c r="B487" s="728" t="s">
        <v>567</v>
      </c>
      <c r="C487" s="729" t="s">
        <v>593</v>
      </c>
      <c r="D487" s="730" t="s">
        <v>594</v>
      </c>
      <c r="E487" s="729" t="s">
        <v>5235</v>
      </c>
      <c r="F487" s="730" t="s">
        <v>5236</v>
      </c>
      <c r="G487" s="729" t="s">
        <v>5504</v>
      </c>
      <c r="H487" s="729" t="s">
        <v>5505</v>
      </c>
      <c r="I487" s="732">
        <v>0.67000001668930054</v>
      </c>
      <c r="J487" s="732">
        <v>2700</v>
      </c>
      <c r="K487" s="733">
        <v>1809</v>
      </c>
    </row>
    <row r="488" spans="1:11" ht="14.4" customHeight="1" x14ac:dyDescent="0.3">
      <c r="A488" s="727" t="s">
        <v>566</v>
      </c>
      <c r="B488" s="728" t="s">
        <v>567</v>
      </c>
      <c r="C488" s="729" t="s">
        <v>593</v>
      </c>
      <c r="D488" s="730" t="s">
        <v>594</v>
      </c>
      <c r="E488" s="729" t="s">
        <v>5235</v>
      </c>
      <c r="F488" s="730" t="s">
        <v>5236</v>
      </c>
      <c r="G488" s="729" t="s">
        <v>5694</v>
      </c>
      <c r="H488" s="729" t="s">
        <v>5695</v>
      </c>
      <c r="I488" s="732">
        <v>5.1999998092651367</v>
      </c>
      <c r="J488" s="732">
        <v>100</v>
      </c>
      <c r="K488" s="733">
        <v>520</v>
      </c>
    </row>
    <row r="489" spans="1:11" ht="14.4" customHeight="1" x14ac:dyDescent="0.3">
      <c r="A489" s="727" t="s">
        <v>566</v>
      </c>
      <c r="B489" s="728" t="s">
        <v>567</v>
      </c>
      <c r="C489" s="729" t="s">
        <v>593</v>
      </c>
      <c r="D489" s="730" t="s">
        <v>594</v>
      </c>
      <c r="E489" s="729" t="s">
        <v>5235</v>
      </c>
      <c r="F489" s="730" t="s">
        <v>5236</v>
      </c>
      <c r="G489" s="729" t="s">
        <v>5633</v>
      </c>
      <c r="H489" s="729" t="s">
        <v>5634</v>
      </c>
      <c r="I489" s="732">
        <v>7.4266665776570635</v>
      </c>
      <c r="J489" s="732">
        <v>500</v>
      </c>
      <c r="K489" s="733">
        <v>3714</v>
      </c>
    </row>
    <row r="490" spans="1:11" ht="14.4" customHeight="1" x14ac:dyDescent="0.3">
      <c r="A490" s="727" t="s">
        <v>566</v>
      </c>
      <c r="B490" s="728" t="s">
        <v>567</v>
      </c>
      <c r="C490" s="729" t="s">
        <v>593</v>
      </c>
      <c r="D490" s="730" t="s">
        <v>594</v>
      </c>
      <c r="E490" s="729" t="s">
        <v>5235</v>
      </c>
      <c r="F490" s="730" t="s">
        <v>5236</v>
      </c>
      <c r="G490" s="729" t="s">
        <v>5313</v>
      </c>
      <c r="H490" s="729" t="s">
        <v>5314</v>
      </c>
      <c r="I490" s="732">
        <v>37.145000457763672</v>
      </c>
      <c r="J490" s="732">
        <v>200</v>
      </c>
      <c r="K490" s="733">
        <v>7429</v>
      </c>
    </row>
    <row r="491" spans="1:11" ht="14.4" customHeight="1" x14ac:dyDescent="0.3">
      <c r="A491" s="727" t="s">
        <v>566</v>
      </c>
      <c r="B491" s="728" t="s">
        <v>567</v>
      </c>
      <c r="C491" s="729" t="s">
        <v>593</v>
      </c>
      <c r="D491" s="730" t="s">
        <v>594</v>
      </c>
      <c r="E491" s="729" t="s">
        <v>5235</v>
      </c>
      <c r="F491" s="730" t="s">
        <v>5236</v>
      </c>
      <c r="G491" s="729" t="s">
        <v>5317</v>
      </c>
      <c r="H491" s="729" t="s">
        <v>5318</v>
      </c>
      <c r="I491" s="732">
        <v>8.8299999237060547</v>
      </c>
      <c r="J491" s="732">
        <v>100</v>
      </c>
      <c r="K491" s="733">
        <v>883</v>
      </c>
    </row>
    <row r="492" spans="1:11" ht="14.4" customHeight="1" x14ac:dyDescent="0.3">
      <c r="A492" s="727" t="s">
        <v>566</v>
      </c>
      <c r="B492" s="728" t="s">
        <v>567</v>
      </c>
      <c r="C492" s="729" t="s">
        <v>593</v>
      </c>
      <c r="D492" s="730" t="s">
        <v>594</v>
      </c>
      <c r="E492" s="729" t="s">
        <v>5235</v>
      </c>
      <c r="F492" s="730" t="s">
        <v>5236</v>
      </c>
      <c r="G492" s="729" t="s">
        <v>5319</v>
      </c>
      <c r="H492" s="729" t="s">
        <v>5320</v>
      </c>
      <c r="I492" s="732">
        <v>8.4700002670288086</v>
      </c>
      <c r="J492" s="732">
        <v>2880</v>
      </c>
      <c r="K492" s="733">
        <v>24393.599609375</v>
      </c>
    </row>
    <row r="493" spans="1:11" ht="14.4" customHeight="1" x14ac:dyDescent="0.3">
      <c r="A493" s="727" t="s">
        <v>566</v>
      </c>
      <c r="B493" s="728" t="s">
        <v>567</v>
      </c>
      <c r="C493" s="729" t="s">
        <v>593</v>
      </c>
      <c r="D493" s="730" t="s">
        <v>594</v>
      </c>
      <c r="E493" s="729" t="s">
        <v>5235</v>
      </c>
      <c r="F493" s="730" t="s">
        <v>5236</v>
      </c>
      <c r="G493" s="729" t="s">
        <v>5321</v>
      </c>
      <c r="H493" s="729" t="s">
        <v>5322</v>
      </c>
      <c r="I493" s="732">
        <v>10.529999732971191</v>
      </c>
      <c r="J493" s="732">
        <v>6400</v>
      </c>
      <c r="K493" s="733">
        <v>67384.19921875</v>
      </c>
    </row>
    <row r="494" spans="1:11" ht="14.4" customHeight="1" x14ac:dyDescent="0.3">
      <c r="A494" s="727" t="s">
        <v>566</v>
      </c>
      <c r="B494" s="728" t="s">
        <v>567</v>
      </c>
      <c r="C494" s="729" t="s">
        <v>593</v>
      </c>
      <c r="D494" s="730" t="s">
        <v>594</v>
      </c>
      <c r="E494" s="729" t="s">
        <v>5235</v>
      </c>
      <c r="F494" s="730" t="s">
        <v>5236</v>
      </c>
      <c r="G494" s="729" t="s">
        <v>5325</v>
      </c>
      <c r="H494" s="729" t="s">
        <v>5326</v>
      </c>
      <c r="I494" s="732">
        <v>6.2349998950958252</v>
      </c>
      <c r="J494" s="732">
        <v>80</v>
      </c>
      <c r="K494" s="733">
        <v>498.79999160766602</v>
      </c>
    </row>
    <row r="495" spans="1:11" ht="14.4" customHeight="1" x14ac:dyDescent="0.3">
      <c r="A495" s="727" t="s">
        <v>566</v>
      </c>
      <c r="B495" s="728" t="s">
        <v>567</v>
      </c>
      <c r="C495" s="729" t="s">
        <v>593</v>
      </c>
      <c r="D495" s="730" t="s">
        <v>594</v>
      </c>
      <c r="E495" s="729" t="s">
        <v>5235</v>
      </c>
      <c r="F495" s="730" t="s">
        <v>5236</v>
      </c>
      <c r="G495" s="729" t="s">
        <v>5696</v>
      </c>
      <c r="H495" s="729" t="s">
        <v>5697</v>
      </c>
      <c r="I495" s="732">
        <v>2.9500000476837158</v>
      </c>
      <c r="J495" s="732">
        <v>100</v>
      </c>
      <c r="K495" s="733">
        <v>295.16000366210937</v>
      </c>
    </row>
    <row r="496" spans="1:11" ht="14.4" customHeight="1" x14ac:dyDescent="0.3">
      <c r="A496" s="727" t="s">
        <v>566</v>
      </c>
      <c r="B496" s="728" t="s">
        <v>567</v>
      </c>
      <c r="C496" s="729" t="s">
        <v>593</v>
      </c>
      <c r="D496" s="730" t="s">
        <v>594</v>
      </c>
      <c r="E496" s="729" t="s">
        <v>5235</v>
      </c>
      <c r="F496" s="730" t="s">
        <v>5236</v>
      </c>
      <c r="G496" s="729" t="s">
        <v>5327</v>
      </c>
      <c r="H496" s="729" t="s">
        <v>5328</v>
      </c>
      <c r="I496" s="732">
        <v>8.7600002288818359</v>
      </c>
      <c r="J496" s="732">
        <v>850</v>
      </c>
      <c r="K496" s="733">
        <v>7446.6800537109375</v>
      </c>
    </row>
    <row r="497" spans="1:11" ht="14.4" customHeight="1" x14ac:dyDescent="0.3">
      <c r="A497" s="727" t="s">
        <v>566</v>
      </c>
      <c r="B497" s="728" t="s">
        <v>567</v>
      </c>
      <c r="C497" s="729" t="s">
        <v>593</v>
      </c>
      <c r="D497" s="730" t="s">
        <v>594</v>
      </c>
      <c r="E497" s="729" t="s">
        <v>5235</v>
      </c>
      <c r="F497" s="730" t="s">
        <v>5236</v>
      </c>
      <c r="G497" s="729" t="s">
        <v>5331</v>
      </c>
      <c r="H497" s="729" t="s">
        <v>5332</v>
      </c>
      <c r="I497" s="732">
        <v>3.1366667747497559</v>
      </c>
      <c r="J497" s="732">
        <v>200</v>
      </c>
      <c r="K497" s="733">
        <v>627.5</v>
      </c>
    </row>
    <row r="498" spans="1:11" ht="14.4" customHeight="1" x14ac:dyDescent="0.3">
      <c r="A498" s="727" t="s">
        <v>566</v>
      </c>
      <c r="B498" s="728" t="s">
        <v>567</v>
      </c>
      <c r="C498" s="729" t="s">
        <v>593</v>
      </c>
      <c r="D498" s="730" t="s">
        <v>594</v>
      </c>
      <c r="E498" s="729" t="s">
        <v>5235</v>
      </c>
      <c r="F498" s="730" t="s">
        <v>5236</v>
      </c>
      <c r="G498" s="729" t="s">
        <v>5335</v>
      </c>
      <c r="H498" s="729" t="s">
        <v>5336</v>
      </c>
      <c r="I498" s="732">
        <v>0.4699999988079071</v>
      </c>
      <c r="J498" s="732">
        <v>3600</v>
      </c>
      <c r="K498" s="733">
        <v>1692</v>
      </c>
    </row>
    <row r="499" spans="1:11" ht="14.4" customHeight="1" x14ac:dyDescent="0.3">
      <c r="A499" s="727" t="s">
        <v>566</v>
      </c>
      <c r="B499" s="728" t="s">
        <v>567</v>
      </c>
      <c r="C499" s="729" t="s">
        <v>593</v>
      </c>
      <c r="D499" s="730" t="s">
        <v>594</v>
      </c>
      <c r="E499" s="729" t="s">
        <v>5235</v>
      </c>
      <c r="F499" s="730" t="s">
        <v>5236</v>
      </c>
      <c r="G499" s="729" t="s">
        <v>5345</v>
      </c>
      <c r="H499" s="729" t="s">
        <v>5346</v>
      </c>
      <c r="I499" s="732">
        <v>1.9820000171661376</v>
      </c>
      <c r="J499" s="732">
        <v>900</v>
      </c>
      <c r="K499" s="733">
        <v>1784</v>
      </c>
    </row>
    <row r="500" spans="1:11" ht="14.4" customHeight="1" x14ac:dyDescent="0.3">
      <c r="A500" s="727" t="s">
        <v>566</v>
      </c>
      <c r="B500" s="728" t="s">
        <v>567</v>
      </c>
      <c r="C500" s="729" t="s">
        <v>593</v>
      </c>
      <c r="D500" s="730" t="s">
        <v>594</v>
      </c>
      <c r="E500" s="729" t="s">
        <v>5235</v>
      </c>
      <c r="F500" s="730" t="s">
        <v>5236</v>
      </c>
      <c r="G500" s="729" t="s">
        <v>5347</v>
      </c>
      <c r="H500" s="729" t="s">
        <v>5348</v>
      </c>
      <c r="I500" s="732">
        <v>2.0449999570846558</v>
      </c>
      <c r="J500" s="732">
        <v>150</v>
      </c>
      <c r="K500" s="733">
        <v>307</v>
      </c>
    </row>
    <row r="501" spans="1:11" ht="14.4" customHeight="1" x14ac:dyDescent="0.3">
      <c r="A501" s="727" t="s">
        <v>566</v>
      </c>
      <c r="B501" s="728" t="s">
        <v>567</v>
      </c>
      <c r="C501" s="729" t="s">
        <v>593</v>
      </c>
      <c r="D501" s="730" t="s">
        <v>594</v>
      </c>
      <c r="E501" s="729" t="s">
        <v>5235</v>
      </c>
      <c r="F501" s="730" t="s">
        <v>5236</v>
      </c>
      <c r="G501" s="729" t="s">
        <v>5353</v>
      </c>
      <c r="H501" s="729" t="s">
        <v>5354</v>
      </c>
      <c r="I501" s="732">
        <v>3.0699999332427979</v>
      </c>
      <c r="J501" s="732">
        <v>350</v>
      </c>
      <c r="K501" s="733">
        <v>1074.5</v>
      </c>
    </row>
    <row r="502" spans="1:11" ht="14.4" customHeight="1" x14ac:dyDescent="0.3">
      <c r="A502" s="727" t="s">
        <v>566</v>
      </c>
      <c r="B502" s="728" t="s">
        <v>567</v>
      </c>
      <c r="C502" s="729" t="s">
        <v>593</v>
      </c>
      <c r="D502" s="730" t="s">
        <v>594</v>
      </c>
      <c r="E502" s="729" t="s">
        <v>5235</v>
      </c>
      <c r="F502" s="730" t="s">
        <v>5236</v>
      </c>
      <c r="G502" s="729" t="s">
        <v>5357</v>
      </c>
      <c r="H502" s="729" t="s">
        <v>5358</v>
      </c>
      <c r="I502" s="732">
        <v>3.0949999094009399</v>
      </c>
      <c r="J502" s="732">
        <v>755</v>
      </c>
      <c r="K502" s="733">
        <v>2336.5</v>
      </c>
    </row>
    <row r="503" spans="1:11" ht="14.4" customHeight="1" x14ac:dyDescent="0.3">
      <c r="A503" s="727" t="s">
        <v>566</v>
      </c>
      <c r="B503" s="728" t="s">
        <v>567</v>
      </c>
      <c r="C503" s="729" t="s">
        <v>593</v>
      </c>
      <c r="D503" s="730" t="s">
        <v>594</v>
      </c>
      <c r="E503" s="729" t="s">
        <v>5235</v>
      </c>
      <c r="F503" s="730" t="s">
        <v>5236</v>
      </c>
      <c r="G503" s="729" t="s">
        <v>5361</v>
      </c>
      <c r="H503" s="729" t="s">
        <v>5362</v>
      </c>
      <c r="I503" s="732">
        <v>2.1650000810623169</v>
      </c>
      <c r="J503" s="732">
        <v>601</v>
      </c>
      <c r="K503" s="733">
        <v>1301.1699981689453</v>
      </c>
    </row>
    <row r="504" spans="1:11" ht="14.4" customHeight="1" x14ac:dyDescent="0.3">
      <c r="A504" s="727" t="s">
        <v>566</v>
      </c>
      <c r="B504" s="728" t="s">
        <v>567</v>
      </c>
      <c r="C504" s="729" t="s">
        <v>593</v>
      </c>
      <c r="D504" s="730" t="s">
        <v>594</v>
      </c>
      <c r="E504" s="729" t="s">
        <v>5235</v>
      </c>
      <c r="F504" s="730" t="s">
        <v>5236</v>
      </c>
      <c r="G504" s="729" t="s">
        <v>5367</v>
      </c>
      <c r="H504" s="729" t="s">
        <v>5368</v>
      </c>
      <c r="I504" s="732">
        <v>2.5133333206176758</v>
      </c>
      <c r="J504" s="732">
        <v>400</v>
      </c>
      <c r="K504" s="733">
        <v>1005.5</v>
      </c>
    </row>
    <row r="505" spans="1:11" ht="14.4" customHeight="1" x14ac:dyDescent="0.3">
      <c r="A505" s="727" t="s">
        <v>566</v>
      </c>
      <c r="B505" s="728" t="s">
        <v>567</v>
      </c>
      <c r="C505" s="729" t="s">
        <v>593</v>
      </c>
      <c r="D505" s="730" t="s">
        <v>594</v>
      </c>
      <c r="E505" s="729" t="s">
        <v>5235</v>
      </c>
      <c r="F505" s="730" t="s">
        <v>5236</v>
      </c>
      <c r="G505" s="729" t="s">
        <v>5369</v>
      </c>
      <c r="H505" s="729" t="s">
        <v>5370</v>
      </c>
      <c r="I505" s="732">
        <v>21.234999656677246</v>
      </c>
      <c r="J505" s="732">
        <v>400</v>
      </c>
      <c r="K505" s="733">
        <v>8494</v>
      </c>
    </row>
    <row r="506" spans="1:11" ht="14.4" customHeight="1" x14ac:dyDescent="0.3">
      <c r="A506" s="727" t="s">
        <v>566</v>
      </c>
      <c r="B506" s="728" t="s">
        <v>567</v>
      </c>
      <c r="C506" s="729" t="s">
        <v>593</v>
      </c>
      <c r="D506" s="730" t="s">
        <v>594</v>
      </c>
      <c r="E506" s="729" t="s">
        <v>5235</v>
      </c>
      <c r="F506" s="730" t="s">
        <v>5236</v>
      </c>
      <c r="G506" s="729" t="s">
        <v>5369</v>
      </c>
      <c r="H506" s="729" t="s">
        <v>5371</v>
      </c>
      <c r="I506" s="732">
        <v>21.229999542236328</v>
      </c>
      <c r="J506" s="732">
        <v>150</v>
      </c>
      <c r="K506" s="733">
        <v>3184.5</v>
      </c>
    </row>
    <row r="507" spans="1:11" ht="14.4" customHeight="1" x14ac:dyDescent="0.3">
      <c r="A507" s="727" t="s">
        <v>566</v>
      </c>
      <c r="B507" s="728" t="s">
        <v>567</v>
      </c>
      <c r="C507" s="729" t="s">
        <v>593</v>
      </c>
      <c r="D507" s="730" t="s">
        <v>594</v>
      </c>
      <c r="E507" s="729" t="s">
        <v>5235</v>
      </c>
      <c r="F507" s="730" t="s">
        <v>5236</v>
      </c>
      <c r="G507" s="729" t="s">
        <v>5372</v>
      </c>
      <c r="H507" s="729" t="s">
        <v>5373</v>
      </c>
      <c r="I507" s="732">
        <v>2.0149999856948853</v>
      </c>
      <c r="J507" s="732">
        <v>55</v>
      </c>
      <c r="K507" s="733">
        <v>109.69999980926514</v>
      </c>
    </row>
    <row r="508" spans="1:11" ht="14.4" customHeight="1" x14ac:dyDescent="0.3">
      <c r="A508" s="727" t="s">
        <v>566</v>
      </c>
      <c r="B508" s="728" t="s">
        <v>567</v>
      </c>
      <c r="C508" s="729" t="s">
        <v>593</v>
      </c>
      <c r="D508" s="730" t="s">
        <v>594</v>
      </c>
      <c r="E508" s="729" t="s">
        <v>5376</v>
      </c>
      <c r="F508" s="730" t="s">
        <v>5377</v>
      </c>
      <c r="G508" s="729" t="s">
        <v>5380</v>
      </c>
      <c r="H508" s="729" t="s">
        <v>5381</v>
      </c>
      <c r="I508" s="732">
        <v>9.5300002098083496</v>
      </c>
      <c r="J508" s="732">
        <v>10100</v>
      </c>
      <c r="K508" s="733">
        <v>99653</v>
      </c>
    </row>
    <row r="509" spans="1:11" ht="14.4" customHeight="1" x14ac:dyDescent="0.3">
      <c r="A509" s="727" t="s">
        <v>566</v>
      </c>
      <c r="B509" s="728" t="s">
        <v>567</v>
      </c>
      <c r="C509" s="729" t="s">
        <v>593</v>
      </c>
      <c r="D509" s="730" t="s">
        <v>594</v>
      </c>
      <c r="E509" s="729" t="s">
        <v>5376</v>
      </c>
      <c r="F509" s="730" t="s">
        <v>5377</v>
      </c>
      <c r="G509" s="729" t="s">
        <v>5382</v>
      </c>
      <c r="H509" s="729" t="s">
        <v>5383</v>
      </c>
      <c r="I509" s="732">
        <v>7.002500057220459</v>
      </c>
      <c r="J509" s="732">
        <v>850</v>
      </c>
      <c r="K509" s="733">
        <v>5952.5</v>
      </c>
    </row>
    <row r="510" spans="1:11" ht="14.4" customHeight="1" x14ac:dyDescent="0.3">
      <c r="A510" s="727" t="s">
        <v>566</v>
      </c>
      <c r="B510" s="728" t="s">
        <v>567</v>
      </c>
      <c r="C510" s="729" t="s">
        <v>593</v>
      </c>
      <c r="D510" s="730" t="s">
        <v>594</v>
      </c>
      <c r="E510" s="729" t="s">
        <v>5376</v>
      </c>
      <c r="F510" s="730" t="s">
        <v>5377</v>
      </c>
      <c r="G510" s="729" t="s">
        <v>5639</v>
      </c>
      <c r="H510" s="729" t="s">
        <v>5640</v>
      </c>
      <c r="I510" s="732">
        <v>200.86000061035156</v>
      </c>
      <c r="J510" s="732">
        <v>10</v>
      </c>
      <c r="K510" s="733">
        <v>2008.5999755859375</v>
      </c>
    </row>
    <row r="511" spans="1:11" ht="14.4" customHeight="1" x14ac:dyDescent="0.3">
      <c r="A511" s="727" t="s">
        <v>566</v>
      </c>
      <c r="B511" s="728" t="s">
        <v>567</v>
      </c>
      <c r="C511" s="729" t="s">
        <v>593</v>
      </c>
      <c r="D511" s="730" t="s">
        <v>594</v>
      </c>
      <c r="E511" s="729" t="s">
        <v>5384</v>
      </c>
      <c r="F511" s="730" t="s">
        <v>5385</v>
      </c>
      <c r="G511" s="729" t="s">
        <v>5641</v>
      </c>
      <c r="H511" s="729" t="s">
        <v>5642</v>
      </c>
      <c r="I511" s="732">
        <v>35.310001373291016</v>
      </c>
      <c r="J511" s="732">
        <v>36</v>
      </c>
      <c r="K511" s="733">
        <v>1270.97998046875</v>
      </c>
    </row>
    <row r="512" spans="1:11" ht="14.4" customHeight="1" x14ac:dyDescent="0.3">
      <c r="A512" s="727" t="s">
        <v>566</v>
      </c>
      <c r="B512" s="728" t="s">
        <v>567</v>
      </c>
      <c r="C512" s="729" t="s">
        <v>593</v>
      </c>
      <c r="D512" s="730" t="s">
        <v>594</v>
      </c>
      <c r="E512" s="729" t="s">
        <v>5388</v>
      </c>
      <c r="F512" s="730" t="s">
        <v>5389</v>
      </c>
      <c r="G512" s="729" t="s">
        <v>5390</v>
      </c>
      <c r="H512" s="729" t="s">
        <v>5391</v>
      </c>
      <c r="I512" s="732">
        <v>132.66999816894531</v>
      </c>
      <c r="J512" s="732">
        <v>25</v>
      </c>
      <c r="K512" s="733">
        <v>3316.830078125</v>
      </c>
    </row>
    <row r="513" spans="1:11" ht="14.4" customHeight="1" x14ac:dyDescent="0.3">
      <c r="A513" s="727" t="s">
        <v>566</v>
      </c>
      <c r="B513" s="728" t="s">
        <v>567</v>
      </c>
      <c r="C513" s="729" t="s">
        <v>593</v>
      </c>
      <c r="D513" s="730" t="s">
        <v>594</v>
      </c>
      <c r="E513" s="729" t="s">
        <v>5388</v>
      </c>
      <c r="F513" s="730" t="s">
        <v>5389</v>
      </c>
      <c r="G513" s="729" t="s">
        <v>5398</v>
      </c>
      <c r="H513" s="729" t="s">
        <v>5399</v>
      </c>
      <c r="I513" s="732">
        <v>0.31000000238418579</v>
      </c>
      <c r="J513" s="732">
        <v>200</v>
      </c>
      <c r="K513" s="733">
        <v>62</v>
      </c>
    </row>
    <row r="514" spans="1:11" ht="14.4" customHeight="1" x14ac:dyDescent="0.3">
      <c r="A514" s="727" t="s">
        <v>566</v>
      </c>
      <c r="B514" s="728" t="s">
        <v>567</v>
      </c>
      <c r="C514" s="729" t="s">
        <v>593</v>
      </c>
      <c r="D514" s="730" t="s">
        <v>594</v>
      </c>
      <c r="E514" s="729" t="s">
        <v>5388</v>
      </c>
      <c r="F514" s="730" t="s">
        <v>5389</v>
      </c>
      <c r="G514" s="729" t="s">
        <v>5404</v>
      </c>
      <c r="H514" s="729" t="s">
        <v>5405</v>
      </c>
      <c r="I514" s="732">
        <v>0.52200000882148745</v>
      </c>
      <c r="J514" s="732">
        <v>10000</v>
      </c>
      <c r="K514" s="733">
        <v>5220</v>
      </c>
    </row>
    <row r="515" spans="1:11" ht="14.4" customHeight="1" x14ac:dyDescent="0.3">
      <c r="A515" s="727" t="s">
        <v>566</v>
      </c>
      <c r="B515" s="728" t="s">
        <v>567</v>
      </c>
      <c r="C515" s="729" t="s">
        <v>593</v>
      </c>
      <c r="D515" s="730" t="s">
        <v>594</v>
      </c>
      <c r="E515" s="729" t="s">
        <v>5414</v>
      </c>
      <c r="F515" s="730" t="s">
        <v>5415</v>
      </c>
      <c r="G515" s="729" t="s">
        <v>5416</v>
      </c>
      <c r="H515" s="729" t="s">
        <v>5417</v>
      </c>
      <c r="I515" s="732">
        <v>0.68999999761581421</v>
      </c>
      <c r="J515" s="732">
        <v>2400</v>
      </c>
      <c r="K515" s="733">
        <v>1656</v>
      </c>
    </row>
    <row r="516" spans="1:11" ht="14.4" customHeight="1" x14ac:dyDescent="0.3">
      <c r="A516" s="727" t="s">
        <v>566</v>
      </c>
      <c r="B516" s="728" t="s">
        <v>567</v>
      </c>
      <c r="C516" s="729" t="s">
        <v>593</v>
      </c>
      <c r="D516" s="730" t="s">
        <v>594</v>
      </c>
      <c r="E516" s="729" t="s">
        <v>5414</v>
      </c>
      <c r="F516" s="730" t="s">
        <v>5415</v>
      </c>
      <c r="G516" s="729" t="s">
        <v>5418</v>
      </c>
      <c r="H516" s="729" t="s">
        <v>5419</v>
      </c>
      <c r="I516" s="732">
        <v>0.68999999761581421</v>
      </c>
      <c r="J516" s="732">
        <v>56000</v>
      </c>
      <c r="K516" s="733">
        <v>38640</v>
      </c>
    </row>
    <row r="517" spans="1:11" ht="14.4" customHeight="1" x14ac:dyDescent="0.3">
      <c r="A517" s="727" t="s">
        <v>566</v>
      </c>
      <c r="B517" s="728" t="s">
        <v>567</v>
      </c>
      <c r="C517" s="729" t="s">
        <v>593</v>
      </c>
      <c r="D517" s="730" t="s">
        <v>594</v>
      </c>
      <c r="E517" s="729" t="s">
        <v>5414</v>
      </c>
      <c r="F517" s="730" t="s">
        <v>5415</v>
      </c>
      <c r="G517" s="729" t="s">
        <v>5420</v>
      </c>
      <c r="H517" s="729" t="s">
        <v>5421</v>
      </c>
      <c r="I517" s="732">
        <v>0.68799999952316282</v>
      </c>
      <c r="J517" s="732">
        <v>2600</v>
      </c>
      <c r="K517" s="733">
        <v>1784</v>
      </c>
    </row>
    <row r="518" spans="1:11" ht="14.4" customHeight="1" x14ac:dyDescent="0.3">
      <c r="A518" s="727" t="s">
        <v>566</v>
      </c>
      <c r="B518" s="728" t="s">
        <v>567</v>
      </c>
      <c r="C518" s="729" t="s">
        <v>593</v>
      </c>
      <c r="D518" s="730" t="s">
        <v>594</v>
      </c>
      <c r="E518" s="729" t="s">
        <v>5414</v>
      </c>
      <c r="F518" s="730" t="s">
        <v>5415</v>
      </c>
      <c r="G518" s="729" t="s">
        <v>5698</v>
      </c>
      <c r="H518" s="729" t="s">
        <v>5699</v>
      </c>
      <c r="I518" s="732">
        <v>12.159999847412109</v>
      </c>
      <c r="J518" s="732">
        <v>50</v>
      </c>
      <c r="K518" s="733">
        <v>608.030029296875</v>
      </c>
    </row>
    <row r="519" spans="1:11" ht="14.4" customHeight="1" x14ac:dyDescent="0.3">
      <c r="A519" s="727" t="s">
        <v>566</v>
      </c>
      <c r="B519" s="728" t="s">
        <v>567</v>
      </c>
      <c r="C519" s="729" t="s">
        <v>593</v>
      </c>
      <c r="D519" s="730" t="s">
        <v>594</v>
      </c>
      <c r="E519" s="729" t="s">
        <v>5414</v>
      </c>
      <c r="F519" s="730" t="s">
        <v>5415</v>
      </c>
      <c r="G519" s="729" t="s">
        <v>5424</v>
      </c>
      <c r="H519" s="729" t="s">
        <v>5425</v>
      </c>
      <c r="I519" s="732">
        <v>7.5</v>
      </c>
      <c r="J519" s="732">
        <v>50</v>
      </c>
      <c r="K519" s="733">
        <v>375</v>
      </c>
    </row>
    <row r="520" spans="1:11" ht="14.4" customHeight="1" x14ac:dyDescent="0.3">
      <c r="A520" s="727" t="s">
        <v>566</v>
      </c>
      <c r="B520" s="728" t="s">
        <v>567</v>
      </c>
      <c r="C520" s="729" t="s">
        <v>593</v>
      </c>
      <c r="D520" s="730" t="s">
        <v>594</v>
      </c>
      <c r="E520" s="729" t="s">
        <v>5414</v>
      </c>
      <c r="F520" s="730" t="s">
        <v>5415</v>
      </c>
      <c r="G520" s="729" t="s">
        <v>5426</v>
      </c>
      <c r="H520" s="729" t="s">
        <v>5427</v>
      </c>
      <c r="I520" s="732">
        <v>7.5</v>
      </c>
      <c r="J520" s="732">
        <v>355</v>
      </c>
      <c r="K520" s="733">
        <v>2662.5</v>
      </c>
    </row>
    <row r="521" spans="1:11" ht="14.4" customHeight="1" x14ac:dyDescent="0.3">
      <c r="A521" s="727" t="s">
        <v>566</v>
      </c>
      <c r="B521" s="728" t="s">
        <v>567</v>
      </c>
      <c r="C521" s="729" t="s">
        <v>593</v>
      </c>
      <c r="D521" s="730" t="s">
        <v>594</v>
      </c>
      <c r="E521" s="729" t="s">
        <v>5414</v>
      </c>
      <c r="F521" s="730" t="s">
        <v>5415</v>
      </c>
      <c r="G521" s="729" t="s">
        <v>5438</v>
      </c>
      <c r="H521" s="729" t="s">
        <v>5439</v>
      </c>
      <c r="I521" s="732">
        <v>6.2399997711181641</v>
      </c>
      <c r="J521" s="732">
        <v>268</v>
      </c>
      <c r="K521" s="733">
        <v>1671.5699462890625</v>
      </c>
    </row>
    <row r="522" spans="1:11" ht="14.4" customHeight="1" x14ac:dyDescent="0.3">
      <c r="A522" s="727" t="s">
        <v>566</v>
      </c>
      <c r="B522" s="728" t="s">
        <v>567</v>
      </c>
      <c r="C522" s="729" t="s">
        <v>593</v>
      </c>
      <c r="D522" s="730" t="s">
        <v>594</v>
      </c>
      <c r="E522" s="729" t="s">
        <v>5414</v>
      </c>
      <c r="F522" s="730" t="s">
        <v>5415</v>
      </c>
      <c r="G522" s="729" t="s">
        <v>5440</v>
      </c>
      <c r="H522" s="729" t="s">
        <v>5441</v>
      </c>
      <c r="I522" s="732">
        <v>6.2399997711181641</v>
      </c>
      <c r="J522" s="732">
        <v>120</v>
      </c>
      <c r="K522" s="733">
        <v>748.79998779296875</v>
      </c>
    </row>
    <row r="523" spans="1:11" ht="14.4" customHeight="1" x14ac:dyDescent="0.3">
      <c r="A523" s="727" t="s">
        <v>566</v>
      </c>
      <c r="B523" s="728" t="s">
        <v>567</v>
      </c>
      <c r="C523" s="729" t="s">
        <v>593</v>
      </c>
      <c r="D523" s="730" t="s">
        <v>594</v>
      </c>
      <c r="E523" s="729" t="s">
        <v>5442</v>
      </c>
      <c r="F523" s="730" t="s">
        <v>5443</v>
      </c>
      <c r="G523" s="729" t="s">
        <v>5667</v>
      </c>
      <c r="H523" s="729" t="s">
        <v>5668</v>
      </c>
      <c r="I523" s="732">
        <v>568.79331461588538</v>
      </c>
      <c r="J523" s="732">
        <v>30</v>
      </c>
      <c r="K523" s="733">
        <v>17063.6904296875</v>
      </c>
    </row>
    <row r="524" spans="1:11" ht="14.4" customHeight="1" x14ac:dyDescent="0.3">
      <c r="A524" s="727" t="s">
        <v>566</v>
      </c>
      <c r="B524" s="728" t="s">
        <v>567</v>
      </c>
      <c r="C524" s="729" t="s">
        <v>593</v>
      </c>
      <c r="D524" s="730" t="s">
        <v>594</v>
      </c>
      <c r="E524" s="729" t="s">
        <v>5442</v>
      </c>
      <c r="F524" s="730" t="s">
        <v>5443</v>
      </c>
      <c r="G524" s="729" t="s">
        <v>5700</v>
      </c>
      <c r="H524" s="729" t="s">
        <v>5701</v>
      </c>
      <c r="I524" s="732">
        <v>1276.550048828125</v>
      </c>
      <c r="J524" s="732">
        <v>30</v>
      </c>
      <c r="K524" s="733">
        <v>38296.5</v>
      </c>
    </row>
    <row r="525" spans="1:11" ht="14.4" customHeight="1" x14ac:dyDescent="0.3">
      <c r="A525" s="727" t="s">
        <v>566</v>
      </c>
      <c r="B525" s="728" t="s">
        <v>567</v>
      </c>
      <c r="C525" s="729" t="s">
        <v>596</v>
      </c>
      <c r="D525" s="730" t="s">
        <v>597</v>
      </c>
      <c r="E525" s="729" t="s">
        <v>5175</v>
      </c>
      <c r="F525" s="730" t="s">
        <v>5176</v>
      </c>
      <c r="G525" s="729" t="s">
        <v>5702</v>
      </c>
      <c r="H525" s="729" t="s">
        <v>5703</v>
      </c>
      <c r="I525" s="732">
        <v>26.219999313354492</v>
      </c>
      <c r="J525" s="732">
        <v>360</v>
      </c>
      <c r="K525" s="733">
        <v>9438</v>
      </c>
    </row>
    <row r="526" spans="1:11" ht="14.4" customHeight="1" x14ac:dyDescent="0.3">
      <c r="A526" s="727" t="s">
        <v>566</v>
      </c>
      <c r="B526" s="728" t="s">
        <v>567</v>
      </c>
      <c r="C526" s="729" t="s">
        <v>596</v>
      </c>
      <c r="D526" s="730" t="s">
        <v>597</v>
      </c>
      <c r="E526" s="729" t="s">
        <v>5175</v>
      </c>
      <c r="F526" s="730" t="s">
        <v>5176</v>
      </c>
      <c r="G526" s="729" t="s">
        <v>5704</v>
      </c>
      <c r="H526" s="729" t="s">
        <v>5705</v>
      </c>
      <c r="I526" s="732">
        <v>1.3799999952316284</v>
      </c>
      <c r="J526" s="732">
        <v>2000</v>
      </c>
      <c r="K526" s="733">
        <v>2755.7799072265625</v>
      </c>
    </row>
    <row r="527" spans="1:11" ht="14.4" customHeight="1" x14ac:dyDescent="0.3">
      <c r="A527" s="727" t="s">
        <v>566</v>
      </c>
      <c r="B527" s="728" t="s">
        <v>567</v>
      </c>
      <c r="C527" s="729" t="s">
        <v>596</v>
      </c>
      <c r="D527" s="730" t="s">
        <v>597</v>
      </c>
      <c r="E527" s="729" t="s">
        <v>5175</v>
      </c>
      <c r="F527" s="730" t="s">
        <v>5176</v>
      </c>
      <c r="G527" s="729" t="s">
        <v>5706</v>
      </c>
      <c r="H527" s="729" t="s">
        <v>5707</v>
      </c>
      <c r="I527" s="732">
        <v>0.34000000357627869</v>
      </c>
      <c r="J527" s="732">
        <v>4000</v>
      </c>
      <c r="K527" s="733">
        <v>1340.7200317382812</v>
      </c>
    </row>
    <row r="528" spans="1:11" ht="14.4" customHeight="1" x14ac:dyDescent="0.3">
      <c r="A528" s="727" t="s">
        <v>566</v>
      </c>
      <c r="B528" s="728" t="s">
        <v>567</v>
      </c>
      <c r="C528" s="729" t="s">
        <v>596</v>
      </c>
      <c r="D528" s="730" t="s">
        <v>597</v>
      </c>
      <c r="E528" s="729" t="s">
        <v>5175</v>
      </c>
      <c r="F528" s="730" t="s">
        <v>5176</v>
      </c>
      <c r="G528" s="729" t="s">
        <v>5708</v>
      </c>
      <c r="H528" s="729" t="s">
        <v>5709</v>
      </c>
      <c r="I528" s="732">
        <v>0.25999999046325684</v>
      </c>
      <c r="J528" s="732">
        <v>2000</v>
      </c>
      <c r="K528" s="733">
        <v>520.5</v>
      </c>
    </row>
    <row r="529" spans="1:11" ht="14.4" customHeight="1" x14ac:dyDescent="0.3">
      <c r="A529" s="727" t="s">
        <v>566</v>
      </c>
      <c r="B529" s="728" t="s">
        <v>567</v>
      </c>
      <c r="C529" s="729" t="s">
        <v>596</v>
      </c>
      <c r="D529" s="730" t="s">
        <v>597</v>
      </c>
      <c r="E529" s="729" t="s">
        <v>5175</v>
      </c>
      <c r="F529" s="730" t="s">
        <v>5176</v>
      </c>
      <c r="G529" s="729" t="s">
        <v>5710</v>
      </c>
      <c r="H529" s="729" t="s">
        <v>5711</v>
      </c>
      <c r="I529" s="732">
        <v>1.9700000286102295</v>
      </c>
      <c r="J529" s="732">
        <v>11000</v>
      </c>
      <c r="K529" s="733">
        <v>21695.2998046875</v>
      </c>
    </row>
    <row r="530" spans="1:11" ht="14.4" customHeight="1" x14ac:dyDescent="0.3">
      <c r="A530" s="727" t="s">
        <v>566</v>
      </c>
      <c r="B530" s="728" t="s">
        <v>567</v>
      </c>
      <c r="C530" s="729" t="s">
        <v>596</v>
      </c>
      <c r="D530" s="730" t="s">
        <v>597</v>
      </c>
      <c r="E530" s="729" t="s">
        <v>5175</v>
      </c>
      <c r="F530" s="730" t="s">
        <v>5176</v>
      </c>
      <c r="G530" s="729" t="s">
        <v>5712</v>
      </c>
      <c r="H530" s="729" t="s">
        <v>5713</v>
      </c>
      <c r="I530" s="732">
        <v>1.4600000381469727</v>
      </c>
      <c r="J530" s="732">
        <v>3000</v>
      </c>
      <c r="K530" s="733">
        <v>4366.7099609375</v>
      </c>
    </row>
    <row r="531" spans="1:11" ht="14.4" customHeight="1" x14ac:dyDescent="0.3">
      <c r="A531" s="727" t="s">
        <v>566</v>
      </c>
      <c r="B531" s="728" t="s">
        <v>567</v>
      </c>
      <c r="C531" s="729" t="s">
        <v>596</v>
      </c>
      <c r="D531" s="730" t="s">
        <v>597</v>
      </c>
      <c r="E531" s="729" t="s">
        <v>5175</v>
      </c>
      <c r="F531" s="730" t="s">
        <v>5176</v>
      </c>
      <c r="G531" s="729" t="s">
        <v>5714</v>
      </c>
      <c r="H531" s="729" t="s">
        <v>5715</v>
      </c>
      <c r="I531" s="732">
        <v>1.8999999761581421</v>
      </c>
      <c r="J531" s="732">
        <v>1000</v>
      </c>
      <c r="K531" s="733">
        <v>1900</v>
      </c>
    </row>
    <row r="532" spans="1:11" ht="14.4" customHeight="1" x14ac:dyDescent="0.3">
      <c r="A532" s="727" t="s">
        <v>566</v>
      </c>
      <c r="B532" s="728" t="s">
        <v>567</v>
      </c>
      <c r="C532" s="729" t="s">
        <v>596</v>
      </c>
      <c r="D532" s="730" t="s">
        <v>597</v>
      </c>
      <c r="E532" s="729" t="s">
        <v>5175</v>
      </c>
      <c r="F532" s="730" t="s">
        <v>5176</v>
      </c>
      <c r="G532" s="729" t="s">
        <v>5716</v>
      </c>
      <c r="H532" s="729" t="s">
        <v>5717</v>
      </c>
      <c r="I532" s="732">
        <v>7.3439999580383297</v>
      </c>
      <c r="J532" s="732">
        <v>3672</v>
      </c>
      <c r="K532" s="733">
        <v>26964.849975585938</v>
      </c>
    </row>
    <row r="533" spans="1:11" ht="14.4" customHeight="1" x14ac:dyDescent="0.3">
      <c r="A533" s="727" t="s">
        <v>566</v>
      </c>
      <c r="B533" s="728" t="s">
        <v>567</v>
      </c>
      <c r="C533" s="729" t="s">
        <v>596</v>
      </c>
      <c r="D533" s="730" t="s">
        <v>597</v>
      </c>
      <c r="E533" s="729" t="s">
        <v>5175</v>
      </c>
      <c r="F533" s="730" t="s">
        <v>5176</v>
      </c>
      <c r="G533" s="729" t="s">
        <v>5718</v>
      </c>
      <c r="H533" s="729" t="s">
        <v>5719</v>
      </c>
      <c r="I533" s="732">
        <v>2.9000000953674316</v>
      </c>
      <c r="J533" s="732">
        <v>5000</v>
      </c>
      <c r="K533" s="733">
        <v>14521.2099609375</v>
      </c>
    </row>
    <row r="534" spans="1:11" ht="14.4" customHeight="1" x14ac:dyDescent="0.3">
      <c r="A534" s="727" t="s">
        <v>566</v>
      </c>
      <c r="B534" s="728" t="s">
        <v>567</v>
      </c>
      <c r="C534" s="729" t="s">
        <v>596</v>
      </c>
      <c r="D534" s="730" t="s">
        <v>597</v>
      </c>
      <c r="E534" s="729" t="s">
        <v>5175</v>
      </c>
      <c r="F534" s="730" t="s">
        <v>5176</v>
      </c>
      <c r="G534" s="729" t="s">
        <v>5720</v>
      </c>
      <c r="H534" s="729" t="s">
        <v>5721</v>
      </c>
      <c r="I534" s="732">
        <v>3.7699999809265137</v>
      </c>
      <c r="J534" s="732">
        <v>600</v>
      </c>
      <c r="K534" s="733">
        <v>2262.1600341796875</v>
      </c>
    </row>
    <row r="535" spans="1:11" ht="14.4" customHeight="1" x14ac:dyDescent="0.3">
      <c r="A535" s="727" t="s">
        <v>566</v>
      </c>
      <c r="B535" s="728" t="s">
        <v>567</v>
      </c>
      <c r="C535" s="729" t="s">
        <v>596</v>
      </c>
      <c r="D535" s="730" t="s">
        <v>597</v>
      </c>
      <c r="E535" s="729" t="s">
        <v>5175</v>
      </c>
      <c r="F535" s="730" t="s">
        <v>5176</v>
      </c>
      <c r="G535" s="729" t="s">
        <v>5722</v>
      </c>
      <c r="H535" s="729" t="s">
        <v>5723</v>
      </c>
      <c r="I535" s="732">
        <v>3.3299999237060547</v>
      </c>
      <c r="J535" s="732">
        <v>3840</v>
      </c>
      <c r="K535" s="733">
        <v>12777.599609375</v>
      </c>
    </row>
    <row r="536" spans="1:11" ht="14.4" customHeight="1" x14ac:dyDescent="0.3">
      <c r="A536" s="727" t="s">
        <v>566</v>
      </c>
      <c r="B536" s="728" t="s">
        <v>567</v>
      </c>
      <c r="C536" s="729" t="s">
        <v>596</v>
      </c>
      <c r="D536" s="730" t="s">
        <v>597</v>
      </c>
      <c r="E536" s="729" t="s">
        <v>5175</v>
      </c>
      <c r="F536" s="730" t="s">
        <v>5176</v>
      </c>
      <c r="G536" s="729" t="s">
        <v>5724</v>
      </c>
      <c r="H536" s="729" t="s">
        <v>5725</v>
      </c>
      <c r="I536" s="732">
        <v>2.9800000190734863</v>
      </c>
      <c r="J536" s="732">
        <v>9600</v>
      </c>
      <c r="K536" s="733">
        <v>28616.5</v>
      </c>
    </row>
    <row r="537" spans="1:11" ht="14.4" customHeight="1" x14ac:dyDescent="0.3">
      <c r="A537" s="727" t="s">
        <v>566</v>
      </c>
      <c r="B537" s="728" t="s">
        <v>567</v>
      </c>
      <c r="C537" s="729" t="s">
        <v>596</v>
      </c>
      <c r="D537" s="730" t="s">
        <v>597</v>
      </c>
      <c r="E537" s="729" t="s">
        <v>5175</v>
      </c>
      <c r="F537" s="730" t="s">
        <v>5176</v>
      </c>
      <c r="G537" s="729" t="s">
        <v>5726</v>
      </c>
      <c r="H537" s="729" t="s">
        <v>5727</v>
      </c>
      <c r="I537" s="732">
        <v>2.9800000190734863</v>
      </c>
      <c r="J537" s="732">
        <v>14400</v>
      </c>
      <c r="K537" s="733">
        <v>42924.7490234375</v>
      </c>
    </row>
    <row r="538" spans="1:11" ht="14.4" customHeight="1" x14ac:dyDescent="0.3">
      <c r="A538" s="727" t="s">
        <v>566</v>
      </c>
      <c r="B538" s="728" t="s">
        <v>567</v>
      </c>
      <c r="C538" s="729" t="s">
        <v>596</v>
      </c>
      <c r="D538" s="730" t="s">
        <v>597</v>
      </c>
      <c r="E538" s="729" t="s">
        <v>5175</v>
      </c>
      <c r="F538" s="730" t="s">
        <v>5176</v>
      </c>
      <c r="G538" s="729" t="s">
        <v>5728</v>
      </c>
      <c r="H538" s="729" t="s">
        <v>5729</v>
      </c>
      <c r="I538" s="732">
        <v>3.119999885559082</v>
      </c>
      <c r="J538" s="732">
        <v>27840</v>
      </c>
      <c r="K538" s="733">
        <v>86847.75</v>
      </c>
    </row>
    <row r="539" spans="1:11" ht="14.4" customHeight="1" x14ac:dyDescent="0.3">
      <c r="A539" s="727" t="s">
        <v>566</v>
      </c>
      <c r="B539" s="728" t="s">
        <v>567</v>
      </c>
      <c r="C539" s="729" t="s">
        <v>596</v>
      </c>
      <c r="D539" s="730" t="s">
        <v>597</v>
      </c>
      <c r="E539" s="729" t="s">
        <v>5175</v>
      </c>
      <c r="F539" s="730" t="s">
        <v>5176</v>
      </c>
      <c r="G539" s="729" t="s">
        <v>5730</v>
      </c>
      <c r="H539" s="729" t="s">
        <v>5731</v>
      </c>
      <c r="I539" s="732">
        <v>1.7100000381469727</v>
      </c>
      <c r="J539" s="732">
        <v>1920</v>
      </c>
      <c r="K539" s="733">
        <v>3274.260009765625</v>
      </c>
    </row>
    <row r="540" spans="1:11" ht="14.4" customHeight="1" x14ac:dyDescent="0.3">
      <c r="A540" s="727" t="s">
        <v>566</v>
      </c>
      <c r="B540" s="728" t="s">
        <v>567</v>
      </c>
      <c r="C540" s="729" t="s">
        <v>596</v>
      </c>
      <c r="D540" s="730" t="s">
        <v>597</v>
      </c>
      <c r="E540" s="729" t="s">
        <v>5175</v>
      </c>
      <c r="F540" s="730" t="s">
        <v>5176</v>
      </c>
      <c r="G540" s="729" t="s">
        <v>5732</v>
      </c>
      <c r="H540" s="729" t="s">
        <v>5733</v>
      </c>
      <c r="I540" s="732">
        <v>1.5299999713897705</v>
      </c>
      <c r="J540" s="732">
        <v>1920</v>
      </c>
      <c r="K540" s="733">
        <v>2928.199951171875</v>
      </c>
    </row>
    <row r="541" spans="1:11" ht="14.4" customHeight="1" x14ac:dyDescent="0.3">
      <c r="A541" s="727" t="s">
        <v>566</v>
      </c>
      <c r="B541" s="728" t="s">
        <v>567</v>
      </c>
      <c r="C541" s="729" t="s">
        <v>596</v>
      </c>
      <c r="D541" s="730" t="s">
        <v>597</v>
      </c>
      <c r="E541" s="729" t="s">
        <v>5175</v>
      </c>
      <c r="F541" s="730" t="s">
        <v>5176</v>
      </c>
      <c r="G541" s="729" t="s">
        <v>5734</v>
      </c>
      <c r="H541" s="729" t="s">
        <v>5735</v>
      </c>
      <c r="I541" s="732">
        <v>1.3899999856948853</v>
      </c>
      <c r="J541" s="732">
        <v>1920</v>
      </c>
      <c r="K541" s="733">
        <v>2662</v>
      </c>
    </row>
    <row r="542" spans="1:11" ht="14.4" customHeight="1" x14ac:dyDescent="0.3">
      <c r="A542" s="727" t="s">
        <v>566</v>
      </c>
      <c r="B542" s="728" t="s">
        <v>567</v>
      </c>
      <c r="C542" s="729" t="s">
        <v>596</v>
      </c>
      <c r="D542" s="730" t="s">
        <v>597</v>
      </c>
      <c r="E542" s="729" t="s">
        <v>5175</v>
      </c>
      <c r="F542" s="730" t="s">
        <v>5176</v>
      </c>
      <c r="G542" s="729" t="s">
        <v>5736</v>
      </c>
      <c r="H542" s="729" t="s">
        <v>5737</v>
      </c>
      <c r="I542" s="732">
        <v>2.1400001049041748</v>
      </c>
      <c r="J542" s="732">
        <v>2880</v>
      </c>
      <c r="K542" s="733">
        <v>6171</v>
      </c>
    </row>
    <row r="543" spans="1:11" ht="14.4" customHeight="1" x14ac:dyDescent="0.3">
      <c r="A543" s="727" t="s">
        <v>566</v>
      </c>
      <c r="B543" s="728" t="s">
        <v>567</v>
      </c>
      <c r="C543" s="729" t="s">
        <v>596</v>
      </c>
      <c r="D543" s="730" t="s">
        <v>597</v>
      </c>
      <c r="E543" s="729" t="s">
        <v>5175</v>
      </c>
      <c r="F543" s="730" t="s">
        <v>5176</v>
      </c>
      <c r="G543" s="729" t="s">
        <v>5738</v>
      </c>
      <c r="H543" s="729" t="s">
        <v>5739</v>
      </c>
      <c r="I543" s="732">
        <v>0.2666666756073634</v>
      </c>
      <c r="J543" s="732">
        <v>44000</v>
      </c>
      <c r="K543" s="733">
        <v>11772.599975585938</v>
      </c>
    </row>
    <row r="544" spans="1:11" ht="14.4" customHeight="1" x14ac:dyDescent="0.3">
      <c r="A544" s="727" t="s">
        <v>566</v>
      </c>
      <c r="B544" s="728" t="s">
        <v>567</v>
      </c>
      <c r="C544" s="729" t="s">
        <v>596</v>
      </c>
      <c r="D544" s="730" t="s">
        <v>597</v>
      </c>
      <c r="E544" s="729" t="s">
        <v>5175</v>
      </c>
      <c r="F544" s="730" t="s">
        <v>5176</v>
      </c>
      <c r="G544" s="729" t="s">
        <v>5740</v>
      </c>
      <c r="H544" s="729" t="s">
        <v>5741</v>
      </c>
      <c r="I544" s="732">
        <v>8.6999998092651367</v>
      </c>
      <c r="J544" s="732">
        <v>2400</v>
      </c>
      <c r="K544" s="733">
        <v>20872.5</v>
      </c>
    </row>
    <row r="545" spans="1:11" ht="14.4" customHeight="1" x14ac:dyDescent="0.3">
      <c r="A545" s="727" t="s">
        <v>566</v>
      </c>
      <c r="B545" s="728" t="s">
        <v>567</v>
      </c>
      <c r="C545" s="729" t="s">
        <v>596</v>
      </c>
      <c r="D545" s="730" t="s">
        <v>597</v>
      </c>
      <c r="E545" s="729" t="s">
        <v>5175</v>
      </c>
      <c r="F545" s="730" t="s">
        <v>5176</v>
      </c>
      <c r="G545" s="729" t="s">
        <v>5742</v>
      </c>
      <c r="H545" s="729" t="s">
        <v>5743</v>
      </c>
      <c r="I545" s="732">
        <v>2.809999942779541</v>
      </c>
      <c r="J545" s="732">
        <v>9000</v>
      </c>
      <c r="K545" s="733">
        <v>25297.470703125</v>
      </c>
    </row>
    <row r="546" spans="1:11" ht="14.4" customHeight="1" x14ac:dyDescent="0.3">
      <c r="A546" s="727" t="s">
        <v>566</v>
      </c>
      <c r="B546" s="728" t="s">
        <v>567</v>
      </c>
      <c r="C546" s="729" t="s">
        <v>596</v>
      </c>
      <c r="D546" s="730" t="s">
        <v>597</v>
      </c>
      <c r="E546" s="729" t="s">
        <v>5175</v>
      </c>
      <c r="F546" s="730" t="s">
        <v>5176</v>
      </c>
      <c r="G546" s="729" t="s">
        <v>5744</v>
      </c>
      <c r="H546" s="729" t="s">
        <v>5745</v>
      </c>
      <c r="I546" s="732">
        <v>6.0399999618530273</v>
      </c>
      <c r="J546" s="732">
        <v>500</v>
      </c>
      <c r="K546" s="733">
        <v>3019.4498901367187</v>
      </c>
    </row>
    <row r="547" spans="1:11" ht="14.4" customHeight="1" x14ac:dyDescent="0.3">
      <c r="A547" s="727" t="s">
        <v>566</v>
      </c>
      <c r="B547" s="728" t="s">
        <v>567</v>
      </c>
      <c r="C547" s="729" t="s">
        <v>596</v>
      </c>
      <c r="D547" s="730" t="s">
        <v>597</v>
      </c>
      <c r="E547" s="729" t="s">
        <v>5175</v>
      </c>
      <c r="F547" s="730" t="s">
        <v>5176</v>
      </c>
      <c r="G547" s="729" t="s">
        <v>5746</v>
      </c>
      <c r="H547" s="729" t="s">
        <v>5747</v>
      </c>
      <c r="I547" s="732">
        <v>9.3100004196166992</v>
      </c>
      <c r="J547" s="732">
        <v>2520</v>
      </c>
      <c r="K547" s="733">
        <v>23462.099609375</v>
      </c>
    </row>
    <row r="548" spans="1:11" ht="14.4" customHeight="1" x14ac:dyDescent="0.3">
      <c r="A548" s="727" t="s">
        <v>566</v>
      </c>
      <c r="B548" s="728" t="s">
        <v>567</v>
      </c>
      <c r="C548" s="729" t="s">
        <v>596</v>
      </c>
      <c r="D548" s="730" t="s">
        <v>597</v>
      </c>
      <c r="E548" s="729" t="s">
        <v>5181</v>
      </c>
      <c r="F548" s="730" t="s">
        <v>5182</v>
      </c>
      <c r="G548" s="729" t="s">
        <v>5748</v>
      </c>
      <c r="H548" s="729" t="s">
        <v>5749</v>
      </c>
      <c r="I548" s="732">
        <v>0.30000001192092896</v>
      </c>
      <c r="J548" s="732">
        <v>120000</v>
      </c>
      <c r="K548" s="733">
        <v>36039</v>
      </c>
    </row>
    <row r="549" spans="1:11" ht="14.4" customHeight="1" x14ac:dyDescent="0.3">
      <c r="A549" s="727" t="s">
        <v>566</v>
      </c>
      <c r="B549" s="728" t="s">
        <v>567</v>
      </c>
      <c r="C549" s="729" t="s">
        <v>596</v>
      </c>
      <c r="D549" s="730" t="s">
        <v>597</v>
      </c>
      <c r="E549" s="729" t="s">
        <v>5181</v>
      </c>
      <c r="F549" s="730" t="s">
        <v>5182</v>
      </c>
      <c r="G549" s="729" t="s">
        <v>5456</v>
      </c>
      <c r="H549" s="729" t="s">
        <v>5457</v>
      </c>
      <c r="I549" s="732">
        <v>13.015000343322754</v>
      </c>
      <c r="J549" s="732">
        <v>6</v>
      </c>
      <c r="K549" s="733">
        <v>78.080001831054687</v>
      </c>
    </row>
    <row r="550" spans="1:11" ht="14.4" customHeight="1" x14ac:dyDescent="0.3">
      <c r="A550" s="727" t="s">
        <v>566</v>
      </c>
      <c r="B550" s="728" t="s">
        <v>567</v>
      </c>
      <c r="C550" s="729" t="s">
        <v>596</v>
      </c>
      <c r="D550" s="730" t="s">
        <v>597</v>
      </c>
      <c r="E550" s="729" t="s">
        <v>5181</v>
      </c>
      <c r="F550" s="730" t="s">
        <v>5182</v>
      </c>
      <c r="G550" s="729" t="s">
        <v>5219</v>
      </c>
      <c r="H550" s="729" t="s">
        <v>5220</v>
      </c>
      <c r="I550" s="732">
        <v>26.370000839233398</v>
      </c>
      <c r="J550" s="732">
        <v>36</v>
      </c>
      <c r="K550" s="733">
        <v>949.32000732421875</v>
      </c>
    </row>
    <row r="551" spans="1:11" ht="14.4" customHeight="1" x14ac:dyDescent="0.3">
      <c r="A551" s="727" t="s">
        <v>566</v>
      </c>
      <c r="B551" s="728" t="s">
        <v>567</v>
      </c>
      <c r="C551" s="729" t="s">
        <v>596</v>
      </c>
      <c r="D551" s="730" t="s">
        <v>597</v>
      </c>
      <c r="E551" s="729" t="s">
        <v>5181</v>
      </c>
      <c r="F551" s="730" t="s">
        <v>5182</v>
      </c>
      <c r="G551" s="729" t="s">
        <v>5476</v>
      </c>
      <c r="H551" s="729" t="s">
        <v>5477</v>
      </c>
      <c r="I551" s="732">
        <v>2.6700000762939453</v>
      </c>
      <c r="J551" s="732">
        <v>5</v>
      </c>
      <c r="K551" s="733">
        <v>13.350000381469727</v>
      </c>
    </row>
    <row r="552" spans="1:11" ht="14.4" customHeight="1" x14ac:dyDescent="0.3">
      <c r="A552" s="727" t="s">
        <v>566</v>
      </c>
      <c r="B552" s="728" t="s">
        <v>567</v>
      </c>
      <c r="C552" s="729" t="s">
        <v>596</v>
      </c>
      <c r="D552" s="730" t="s">
        <v>597</v>
      </c>
      <c r="E552" s="729" t="s">
        <v>5181</v>
      </c>
      <c r="F552" s="730" t="s">
        <v>5182</v>
      </c>
      <c r="G552" s="729" t="s">
        <v>5750</v>
      </c>
      <c r="H552" s="729" t="s">
        <v>5751</v>
      </c>
      <c r="I552" s="732">
        <v>27.875</v>
      </c>
      <c r="J552" s="732">
        <v>15</v>
      </c>
      <c r="K552" s="733">
        <v>418.10000610351562</v>
      </c>
    </row>
    <row r="553" spans="1:11" ht="14.4" customHeight="1" x14ac:dyDescent="0.3">
      <c r="A553" s="727" t="s">
        <v>566</v>
      </c>
      <c r="B553" s="728" t="s">
        <v>567</v>
      </c>
      <c r="C553" s="729" t="s">
        <v>596</v>
      </c>
      <c r="D553" s="730" t="s">
        <v>597</v>
      </c>
      <c r="E553" s="729" t="s">
        <v>5181</v>
      </c>
      <c r="F553" s="730" t="s">
        <v>5182</v>
      </c>
      <c r="G553" s="729" t="s">
        <v>5233</v>
      </c>
      <c r="H553" s="729" t="s">
        <v>5234</v>
      </c>
      <c r="I553" s="732">
        <v>28.735713958740234</v>
      </c>
      <c r="J553" s="732">
        <v>135</v>
      </c>
      <c r="K553" s="733">
        <v>3879.6499633789062</v>
      </c>
    </row>
    <row r="554" spans="1:11" ht="14.4" customHeight="1" x14ac:dyDescent="0.3">
      <c r="A554" s="727" t="s">
        <v>566</v>
      </c>
      <c r="B554" s="728" t="s">
        <v>567</v>
      </c>
      <c r="C554" s="729" t="s">
        <v>596</v>
      </c>
      <c r="D554" s="730" t="s">
        <v>597</v>
      </c>
      <c r="E554" s="729" t="s">
        <v>5235</v>
      </c>
      <c r="F554" s="730" t="s">
        <v>5236</v>
      </c>
      <c r="G554" s="729" t="s">
        <v>5752</v>
      </c>
      <c r="H554" s="729" t="s">
        <v>5753</v>
      </c>
      <c r="I554" s="732">
        <v>89.540000915527344</v>
      </c>
      <c r="J554" s="732">
        <v>100</v>
      </c>
      <c r="K554" s="733">
        <v>8954</v>
      </c>
    </row>
    <row r="555" spans="1:11" ht="14.4" customHeight="1" x14ac:dyDescent="0.3">
      <c r="A555" s="727" t="s">
        <v>566</v>
      </c>
      <c r="B555" s="728" t="s">
        <v>567</v>
      </c>
      <c r="C555" s="729" t="s">
        <v>596</v>
      </c>
      <c r="D555" s="730" t="s">
        <v>597</v>
      </c>
      <c r="E555" s="729" t="s">
        <v>5235</v>
      </c>
      <c r="F555" s="730" t="s">
        <v>5236</v>
      </c>
      <c r="G555" s="729" t="s">
        <v>5754</v>
      </c>
      <c r="H555" s="729" t="s">
        <v>5755</v>
      </c>
      <c r="I555" s="732">
        <v>17.389999389648437</v>
      </c>
      <c r="J555" s="732">
        <v>960</v>
      </c>
      <c r="K555" s="733">
        <v>16698</v>
      </c>
    </row>
    <row r="556" spans="1:11" ht="14.4" customHeight="1" x14ac:dyDescent="0.3">
      <c r="A556" s="727" t="s">
        <v>566</v>
      </c>
      <c r="B556" s="728" t="s">
        <v>567</v>
      </c>
      <c r="C556" s="729" t="s">
        <v>596</v>
      </c>
      <c r="D556" s="730" t="s">
        <v>597</v>
      </c>
      <c r="E556" s="729" t="s">
        <v>5235</v>
      </c>
      <c r="F556" s="730" t="s">
        <v>5236</v>
      </c>
      <c r="G556" s="729" t="s">
        <v>5756</v>
      </c>
      <c r="H556" s="729" t="s">
        <v>5757</v>
      </c>
      <c r="I556" s="732">
        <v>4.8299999237060547</v>
      </c>
      <c r="J556" s="732">
        <v>6000</v>
      </c>
      <c r="K556" s="733">
        <v>28967.3994140625</v>
      </c>
    </row>
    <row r="557" spans="1:11" ht="14.4" customHeight="1" x14ac:dyDescent="0.3">
      <c r="A557" s="727" t="s">
        <v>566</v>
      </c>
      <c r="B557" s="728" t="s">
        <v>567</v>
      </c>
      <c r="C557" s="729" t="s">
        <v>596</v>
      </c>
      <c r="D557" s="730" t="s">
        <v>597</v>
      </c>
      <c r="E557" s="729" t="s">
        <v>5235</v>
      </c>
      <c r="F557" s="730" t="s">
        <v>5236</v>
      </c>
      <c r="G557" s="729" t="s">
        <v>5758</v>
      </c>
      <c r="H557" s="729" t="s">
        <v>5759</v>
      </c>
      <c r="I557" s="732">
        <v>2984.199951171875</v>
      </c>
      <c r="J557" s="732">
        <v>1</v>
      </c>
      <c r="K557" s="733">
        <v>2984.199951171875</v>
      </c>
    </row>
    <row r="558" spans="1:11" ht="14.4" customHeight="1" x14ac:dyDescent="0.3">
      <c r="A558" s="727" t="s">
        <v>566</v>
      </c>
      <c r="B558" s="728" t="s">
        <v>567</v>
      </c>
      <c r="C558" s="729" t="s">
        <v>596</v>
      </c>
      <c r="D558" s="730" t="s">
        <v>597</v>
      </c>
      <c r="E558" s="729" t="s">
        <v>5235</v>
      </c>
      <c r="F558" s="730" t="s">
        <v>5236</v>
      </c>
      <c r="G558" s="729" t="s">
        <v>5760</v>
      </c>
      <c r="H558" s="729" t="s">
        <v>5761</v>
      </c>
      <c r="I558" s="732">
        <v>251.47666422526041</v>
      </c>
      <c r="J558" s="732">
        <v>25</v>
      </c>
      <c r="K558" s="733">
        <v>6243.6099853515625</v>
      </c>
    </row>
    <row r="559" spans="1:11" ht="14.4" customHeight="1" x14ac:dyDescent="0.3">
      <c r="A559" s="727" t="s">
        <v>566</v>
      </c>
      <c r="B559" s="728" t="s">
        <v>567</v>
      </c>
      <c r="C559" s="729" t="s">
        <v>596</v>
      </c>
      <c r="D559" s="730" t="s">
        <v>597</v>
      </c>
      <c r="E559" s="729" t="s">
        <v>5235</v>
      </c>
      <c r="F559" s="730" t="s">
        <v>5236</v>
      </c>
      <c r="G559" s="729" t="s">
        <v>5762</v>
      </c>
      <c r="H559" s="729" t="s">
        <v>5763</v>
      </c>
      <c r="I559" s="732">
        <v>3.1700000762939453</v>
      </c>
      <c r="J559" s="732">
        <v>2000</v>
      </c>
      <c r="K559" s="733">
        <v>6337.989990234375</v>
      </c>
    </row>
    <row r="560" spans="1:11" ht="14.4" customHeight="1" x14ac:dyDescent="0.3">
      <c r="A560" s="727" t="s">
        <v>566</v>
      </c>
      <c r="B560" s="728" t="s">
        <v>567</v>
      </c>
      <c r="C560" s="729" t="s">
        <v>596</v>
      </c>
      <c r="D560" s="730" t="s">
        <v>597</v>
      </c>
      <c r="E560" s="729" t="s">
        <v>5235</v>
      </c>
      <c r="F560" s="730" t="s">
        <v>5236</v>
      </c>
      <c r="G560" s="729" t="s">
        <v>5764</v>
      </c>
      <c r="H560" s="729" t="s">
        <v>5765</v>
      </c>
      <c r="I560" s="732">
        <v>1.8999999761581421</v>
      </c>
      <c r="J560" s="732">
        <v>189600</v>
      </c>
      <c r="K560" s="733">
        <v>359322.8125</v>
      </c>
    </row>
    <row r="561" spans="1:11" ht="14.4" customHeight="1" x14ac:dyDescent="0.3">
      <c r="A561" s="727" t="s">
        <v>566</v>
      </c>
      <c r="B561" s="728" t="s">
        <v>567</v>
      </c>
      <c r="C561" s="729" t="s">
        <v>596</v>
      </c>
      <c r="D561" s="730" t="s">
        <v>597</v>
      </c>
      <c r="E561" s="729" t="s">
        <v>5235</v>
      </c>
      <c r="F561" s="730" t="s">
        <v>5236</v>
      </c>
      <c r="G561" s="729" t="s">
        <v>5766</v>
      </c>
      <c r="H561" s="729" t="s">
        <v>5767</v>
      </c>
      <c r="I561" s="732">
        <v>1.4299999475479126</v>
      </c>
      <c r="J561" s="732">
        <v>2000</v>
      </c>
      <c r="K561" s="733">
        <v>2850.760009765625</v>
      </c>
    </row>
    <row r="562" spans="1:11" ht="14.4" customHeight="1" x14ac:dyDescent="0.3">
      <c r="A562" s="727" t="s">
        <v>566</v>
      </c>
      <c r="B562" s="728" t="s">
        <v>567</v>
      </c>
      <c r="C562" s="729" t="s">
        <v>596</v>
      </c>
      <c r="D562" s="730" t="s">
        <v>597</v>
      </c>
      <c r="E562" s="729" t="s">
        <v>5235</v>
      </c>
      <c r="F562" s="730" t="s">
        <v>5236</v>
      </c>
      <c r="G562" s="729" t="s">
        <v>5768</v>
      </c>
      <c r="H562" s="729" t="s">
        <v>5769</v>
      </c>
      <c r="I562" s="732">
        <v>1.7400000095367432</v>
      </c>
      <c r="J562" s="732">
        <v>4000</v>
      </c>
      <c r="K562" s="733">
        <v>6947.81982421875</v>
      </c>
    </row>
    <row r="563" spans="1:11" ht="14.4" customHeight="1" x14ac:dyDescent="0.3">
      <c r="A563" s="727" t="s">
        <v>566</v>
      </c>
      <c r="B563" s="728" t="s">
        <v>567</v>
      </c>
      <c r="C563" s="729" t="s">
        <v>596</v>
      </c>
      <c r="D563" s="730" t="s">
        <v>597</v>
      </c>
      <c r="E563" s="729" t="s">
        <v>5235</v>
      </c>
      <c r="F563" s="730" t="s">
        <v>5236</v>
      </c>
      <c r="G563" s="729" t="s">
        <v>5770</v>
      </c>
      <c r="H563" s="729" t="s">
        <v>5771</v>
      </c>
      <c r="I563" s="732">
        <v>5.0900001525878906</v>
      </c>
      <c r="J563" s="732">
        <v>650</v>
      </c>
      <c r="K563" s="733">
        <v>3309.5100860595703</v>
      </c>
    </row>
    <row r="564" spans="1:11" ht="14.4" customHeight="1" x14ac:dyDescent="0.3">
      <c r="A564" s="727" t="s">
        <v>566</v>
      </c>
      <c r="B564" s="728" t="s">
        <v>567</v>
      </c>
      <c r="C564" s="729" t="s">
        <v>596</v>
      </c>
      <c r="D564" s="730" t="s">
        <v>597</v>
      </c>
      <c r="E564" s="729" t="s">
        <v>5235</v>
      </c>
      <c r="F564" s="730" t="s">
        <v>5236</v>
      </c>
      <c r="G564" s="729" t="s">
        <v>5772</v>
      </c>
      <c r="H564" s="729" t="s">
        <v>5773</v>
      </c>
      <c r="I564" s="732">
        <v>52.330001831054688</v>
      </c>
      <c r="J564" s="732">
        <v>600</v>
      </c>
      <c r="K564" s="733">
        <v>31399.5</v>
      </c>
    </row>
    <row r="565" spans="1:11" ht="14.4" customHeight="1" x14ac:dyDescent="0.3">
      <c r="A565" s="727" t="s">
        <v>566</v>
      </c>
      <c r="B565" s="728" t="s">
        <v>567</v>
      </c>
      <c r="C565" s="729" t="s">
        <v>596</v>
      </c>
      <c r="D565" s="730" t="s">
        <v>597</v>
      </c>
      <c r="E565" s="729" t="s">
        <v>5235</v>
      </c>
      <c r="F565" s="730" t="s">
        <v>5236</v>
      </c>
      <c r="G565" s="729" t="s">
        <v>5285</v>
      </c>
      <c r="H565" s="729" t="s">
        <v>5286</v>
      </c>
      <c r="I565" s="732">
        <v>11.738571166992188</v>
      </c>
      <c r="J565" s="732">
        <v>65</v>
      </c>
      <c r="K565" s="733">
        <v>763.0000114440918</v>
      </c>
    </row>
    <row r="566" spans="1:11" ht="14.4" customHeight="1" x14ac:dyDescent="0.3">
      <c r="A566" s="727" t="s">
        <v>566</v>
      </c>
      <c r="B566" s="728" t="s">
        <v>567</v>
      </c>
      <c r="C566" s="729" t="s">
        <v>596</v>
      </c>
      <c r="D566" s="730" t="s">
        <v>597</v>
      </c>
      <c r="E566" s="729" t="s">
        <v>5235</v>
      </c>
      <c r="F566" s="730" t="s">
        <v>5236</v>
      </c>
      <c r="G566" s="729" t="s">
        <v>5287</v>
      </c>
      <c r="H566" s="729" t="s">
        <v>5288</v>
      </c>
      <c r="I566" s="732">
        <v>13.310000419616699</v>
      </c>
      <c r="J566" s="732">
        <v>110</v>
      </c>
      <c r="K566" s="733">
        <v>1464.1000671386719</v>
      </c>
    </row>
    <row r="567" spans="1:11" ht="14.4" customHeight="1" x14ac:dyDescent="0.3">
      <c r="A567" s="727" t="s">
        <v>566</v>
      </c>
      <c r="B567" s="728" t="s">
        <v>567</v>
      </c>
      <c r="C567" s="729" t="s">
        <v>596</v>
      </c>
      <c r="D567" s="730" t="s">
        <v>597</v>
      </c>
      <c r="E567" s="729" t="s">
        <v>5235</v>
      </c>
      <c r="F567" s="730" t="s">
        <v>5236</v>
      </c>
      <c r="G567" s="729" t="s">
        <v>5289</v>
      </c>
      <c r="H567" s="729" t="s">
        <v>5290</v>
      </c>
      <c r="I567" s="732">
        <v>25.532000732421874</v>
      </c>
      <c r="J567" s="732">
        <v>60</v>
      </c>
      <c r="K567" s="733">
        <v>1531.8500289916992</v>
      </c>
    </row>
    <row r="568" spans="1:11" ht="14.4" customHeight="1" x14ac:dyDescent="0.3">
      <c r="A568" s="727" t="s">
        <v>566</v>
      </c>
      <c r="B568" s="728" t="s">
        <v>567</v>
      </c>
      <c r="C568" s="729" t="s">
        <v>596</v>
      </c>
      <c r="D568" s="730" t="s">
        <v>597</v>
      </c>
      <c r="E568" s="729" t="s">
        <v>5235</v>
      </c>
      <c r="F568" s="730" t="s">
        <v>5236</v>
      </c>
      <c r="G568" s="729" t="s">
        <v>5774</v>
      </c>
      <c r="H568" s="729" t="s">
        <v>5775</v>
      </c>
      <c r="I568" s="732">
        <v>21.239999771118164</v>
      </c>
      <c r="J568" s="732">
        <v>300</v>
      </c>
      <c r="K568" s="733">
        <v>6357.219970703125</v>
      </c>
    </row>
    <row r="569" spans="1:11" ht="14.4" customHeight="1" x14ac:dyDescent="0.3">
      <c r="A569" s="727" t="s">
        <v>566</v>
      </c>
      <c r="B569" s="728" t="s">
        <v>567</v>
      </c>
      <c r="C569" s="729" t="s">
        <v>596</v>
      </c>
      <c r="D569" s="730" t="s">
        <v>597</v>
      </c>
      <c r="E569" s="729" t="s">
        <v>5235</v>
      </c>
      <c r="F569" s="730" t="s">
        <v>5236</v>
      </c>
      <c r="G569" s="729" t="s">
        <v>5776</v>
      </c>
      <c r="H569" s="729" t="s">
        <v>5777</v>
      </c>
      <c r="I569" s="732">
        <v>34.909999847412109</v>
      </c>
      <c r="J569" s="732">
        <v>1000</v>
      </c>
      <c r="K569" s="733">
        <v>34908.5</v>
      </c>
    </row>
    <row r="570" spans="1:11" ht="14.4" customHeight="1" x14ac:dyDescent="0.3">
      <c r="A570" s="727" t="s">
        <v>566</v>
      </c>
      <c r="B570" s="728" t="s">
        <v>567</v>
      </c>
      <c r="C570" s="729" t="s">
        <v>596</v>
      </c>
      <c r="D570" s="730" t="s">
        <v>597</v>
      </c>
      <c r="E570" s="729" t="s">
        <v>5235</v>
      </c>
      <c r="F570" s="730" t="s">
        <v>5236</v>
      </c>
      <c r="G570" s="729" t="s">
        <v>5778</v>
      </c>
      <c r="H570" s="729" t="s">
        <v>5779</v>
      </c>
      <c r="I570" s="732">
        <v>2.059999942779541</v>
      </c>
      <c r="J570" s="732">
        <v>1000</v>
      </c>
      <c r="K570" s="733">
        <v>2061.360107421875</v>
      </c>
    </row>
    <row r="571" spans="1:11" ht="14.4" customHeight="1" x14ac:dyDescent="0.3">
      <c r="A571" s="727" t="s">
        <v>566</v>
      </c>
      <c r="B571" s="728" t="s">
        <v>567</v>
      </c>
      <c r="C571" s="729" t="s">
        <v>596</v>
      </c>
      <c r="D571" s="730" t="s">
        <v>597</v>
      </c>
      <c r="E571" s="729" t="s">
        <v>5235</v>
      </c>
      <c r="F571" s="730" t="s">
        <v>5236</v>
      </c>
      <c r="G571" s="729" t="s">
        <v>5780</v>
      </c>
      <c r="H571" s="729" t="s">
        <v>5781</v>
      </c>
      <c r="I571" s="732">
        <v>1.7549999952316284</v>
      </c>
      <c r="J571" s="732">
        <v>4500</v>
      </c>
      <c r="K571" s="733">
        <v>7871.47998046875</v>
      </c>
    </row>
    <row r="572" spans="1:11" ht="14.4" customHeight="1" x14ac:dyDescent="0.3">
      <c r="A572" s="727" t="s">
        <v>566</v>
      </c>
      <c r="B572" s="728" t="s">
        <v>567</v>
      </c>
      <c r="C572" s="729" t="s">
        <v>596</v>
      </c>
      <c r="D572" s="730" t="s">
        <v>597</v>
      </c>
      <c r="E572" s="729" t="s">
        <v>5235</v>
      </c>
      <c r="F572" s="730" t="s">
        <v>5236</v>
      </c>
      <c r="G572" s="729" t="s">
        <v>5782</v>
      </c>
      <c r="H572" s="729" t="s">
        <v>5783</v>
      </c>
      <c r="I572" s="732">
        <v>0.5899999737739563</v>
      </c>
      <c r="J572" s="732">
        <v>1000</v>
      </c>
      <c r="K572" s="733">
        <v>592.9000244140625</v>
      </c>
    </row>
    <row r="573" spans="1:11" ht="14.4" customHeight="1" x14ac:dyDescent="0.3">
      <c r="A573" s="727" t="s">
        <v>566</v>
      </c>
      <c r="B573" s="728" t="s">
        <v>567</v>
      </c>
      <c r="C573" s="729" t="s">
        <v>596</v>
      </c>
      <c r="D573" s="730" t="s">
        <v>597</v>
      </c>
      <c r="E573" s="729" t="s">
        <v>5235</v>
      </c>
      <c r="F573" s="730" t="s">
        <v>5236</v>
      </c>
      <c r="G573" s="729" t="s">
        <v>5784</v>
      </c>
      <c r="H573" s="729" t="s">
        <v>5785</v>
      </c>
      <c r="I573" s="732">
        <v>1.2100000381469727</v>
      </c>
      <c r="J573" s="732">
        <v>8000</v>
      </c>
      <c r="K573" s="733">
        <v>9680</v>
      </c>
    </row>
    <row r="574" spans="1:11" ht="14.4" customHeight="1" x14ac:dyDescent="0.3">
      <c r="A574" s="727" t="s">
        <v>566</v>
      </c>
      <c r="B574" s="728" t="s">
        <v>567</v>
      </c>
      <c r="C574" s="729" t="s">
        <v>596</v>
      </c>
      <c r="D574" s="730" t="s">
        <v>597</v>
      </c>
      <c r="E574" s="729" t="s">
        <v>5235</v>
      </c>
      <c r="F574" s="730" t="s">
        <v>5236</v>
      </c>
      <c r="G574" s="729" t="s">
        <v>5786</v>
      </c>
      <c r="H574" s="729" t="s">
        <v>5787</v>
      </c>
      <c r="I574" s="732">
        <v>0.61000001430511475</v>
      </c>
      <c r="J574" s="732">
        <v>3000</v>
      </c>
      <c r="K574" s="733">
        <v>1832.4200439453125</v>
      </c>
    </row>
    <row r="575" spans="1:11" ht="14.4" customHeight="1" x14ac:dyDescent="0.3">
      <c r="A575" s="727" t="s">
        <v>566</v>
      </c>
      <c r="B575" s="728" t="s">
        <v>567</v>
      </c>
      <c r="C575" s="729" t="s">
        <v>596</v>
      </c>
      <c r="D575" s="730" t="s">
        <v>597</v>
      </c>
      <c r="E575" s="729" t="s">
        <v>5235</v>
      </c>
      <c r="F575" s="730" t="s">
        <v>5236</v>
      </c>
      <c r="G575" s="729" t="s">
        <v>5788</v>
      </c>
      <c r="H575" s="729" t="s">
        <v>5789</v>
      </c>
      <c r="I575" s="732">
        <v>2.5499999523162842</v>
      </c>
      <c r="J575" s="732">
        <v>2500</v>
      </c>
      <c r="K575" s="733">
        <v>6376.520263671875</v>
      </c>
    </row>
    <row r="576" spans="1:11" ht="14.4" customHeight="1" x14ac:dyDescent="0.3">
      <c r="A576" s="727" t="s">
        <v>566</v>
      </c>
      <c r="B576" s="728" t="s">
        <v>567</v>
      </c>
      <c r="C576" s="729" t="s">
        <v>596</v>
      </c>
      <c r="D576" s="730" t="s">
        <v>597</v>
      </c>
      <c r="E576" s="729" t="s">
        <v>5235</v>
      </c>
      <c r="F576" s="730" t="s">
        <v>5236</v>
      </c>
      <c r="G576" s="729" t="s">
        <v>5790</v>
      </c>
      <c r="H576" s="729" t="s">
        <v>5791</v>
      </c>
      <c r="I576" s="732">
        <v>10.289999961853027</v>
      </c>
      <c r="J576" s="732">
        <v>200</v>
      </c>
      <c r="K576" s="733">
        <v>2057</v>
      </c>
    </row>
    <row r="577" spans="1:11" ht="14.4" customHeight="1" x14ac:dyDescent="0.3">
      <c r="A577" s="727" t="s">
        <v>566</v>
      </c>
      <c r="B577" s="728" t="s">
        <v>567</v>
      </c>
      <c r="C577" s="729" t="s">
        <v>596</v>
      </c>
      <c r="D577" s="730" t="s">
        <v>597</v>
      </c>
      <c r="E577" s="729" t="s">
        <v>5235</v>
      </c>
      <c r="F577" s="730" t="s">
        <v>5236</v>
      </c>
      <c r="G577" s="729" t="s">
        <v>5792</v>
      </c>
      <c r="H577" s="729" t="s">
        <v>5793</v>
      </c>
      <c r="I577" s="732">
        <v>59.459999084472656</v>
      </c>
      <c r="J577" s="732">
        <v>300</v>
      </c>
      <c r="K577" s="733">
        <v>17837.81982421875</v>
      </c>
    </row>
    <row r="578" spans="1:11" ht="14.4" customHeight="1" x14ac:dyDescent="0.3">
      <c r="A578" s="727" t="s">
        <v>566</v>
      </c>
      <c r="B578" s="728" t="s">
        <v>567</v>
      </c>
      <c r="C578" s="729" t="s">
        <v>596</v>
      </c>
      <c r="D578" s="730" t="s">
        <v>597</v>
      </c>
      <c r="E578" s="729" t="s">
        <v>5235</v>
      </c>
      <c r="F578" s="730" t="s">
        <v>5236</v>
      </c>
      <c r="G578" s="729" t="s">
        <v>5307</v>
      </c>
      <c r="H578" s="729" t="s">
        <v>5308</v>
      </c>
      <c r="I578" s="732">
        <v>1.0900000333786011</v>
      </c>
      <c r="J578" s="732">
        <v>100</v>
      </c>
      <c r="K578" s="733">
        <v>109</v>
      </c>
    </row>
    <row r="579" spans="1:11" ht="14.4" customHeight="1" x14ac:dyDescent="0.3">
      <c r="A579" s="727" t="s">
        <v>566</v>
      </c>
      <c r="B579" s="728" t="s">
        <v>567</v>
      </c>
      <c r="C579" s="729" t="s">
        <v>596</v>
      </c>
      <c r="D579" s="730" t="s">
        <v>597</v>
      </c>
      <c r="E579" s="729" t="s">
        <v>5235</v>
      </c>
      <c r="F579" s="730" t="s">
        <v>5236</v>
      </c>
      <c r="G579" s="729" t="s">
        <v>5794</v>
      </c>
      <c r="H579" s="729" t="s">
        <v>5795</v>
      </c>
      <c r="I579" s="732">
        <v>4.6700000762939453</v>
      </c>
      <c r="J579" s="732">
        <v>1000</v>
      </c>
      <c r="K579" s="733">
        <v>4669.39013671875</v>
      </c>
    </row>
    <row r="580" spans="1:11" ht="14.4" customHeight="1" x14ac:dyDescent="0.3">
      <c r="A580" s="727" t="s">
        <v>566</v>
      </c>
      <c r="B580" s="728" t="s">
        <v>567</v>
      </c>
      <c r="C580" s="729" t="s">
        <v>596</v>
      </c>
      <c r="D580" s="730" t="s">
        <v>597</v>
      </c>
      <c r="E580" s="729" t="s">
        <v>5235</v>
      </c>
      <c r="F580" s="730" t="s">
        <v>5236</v>
      </c>
      <c r="G580" s="729" t="s">
        <v>5796</v>
      </c>
      <c r="H580" s="729" t="s">
        <v>5797</v>
      </c>
      <c r="I580" s="732">
        <v>2.0499999523162842</v>
      </c>
      <c r="J580" s="732">
        <v>1200</v>
      </c>
      <c r="K580" s="733">
        <v>2464.77001953125</v>
      </c>
    </row>
    <row r="581" spans="1:11" ht="14.4" customHeight="1" x14ac:dyDescent="0.3">
      <c r="A581" s="727" t="s">
        <v>566</v>
      </c>
      <c r="B581" s="728" t="s">
        <v>567</v>
      </c>
      <c r="C581" s="729" t="s">
        <v>596</v>
      </c>
      <c r="D581" s="730" t="s">
        <v>597</v>
      </c>
      <c r="E581" s="729" t="s">
        <v>5388</v>
      </c>
      <c r="F581" s="730" t="s">
        <v>5389</v>
      </c>
      <c r="G581" s="729" t="s">
        <v>5404</v>
      </c>
      <c r="H581" s="729" t="s">
        <v>5405</v>
      </c>
      <c r="I581" s="732">
        <v>0.52000001072883606</v>
      </c>
      <c r="J581" s="732">
        <v>300</v>
      </c>
      <c r="K581" s="733">
        <v>159</v>
      </c>
    </row>
    <row r="582" spans="1:11" ht="14.4" customHeight="1" x14ac:dyDescent="0.3">
      <c r="A582" s="727" t="s">
        <v>566</v>
      </c>
      <c r="B582" s="728" t="s">
        <v>567</v>
      </c>
      <c r="C582" s="729" t="s">
        <v>596</v>
      </c>
      <c r="D582" s="730" t="s">
        <v>597</v>
      </c>
      <c r="E582" s="729" t="s">
        <v>5414</v>
      </c>
      <c r="F582" s="730" t="s">
        <v>5415</v>
      </c>
      <c r="G582" s="729" t="s">
        <v>5798</v>
      </c>
      <c r="H582" s="729" t="s">
        <v>5799</v>
      </c>
      <c r="I582" s="732">
        <v>2.440000057220459</v>
      </c>
      <c r="J582" s="732">
        <v>1000</v>
      </c>
      <c r="K582" s="733">
        <v>2442.1400604248047</v>
      </c>
    </row>
    <row r="583" spans="1:11" ht="14.4" customHeight="1" x14ac:dyDescent="0.3">
      <c r="A583" s="727" t="s">
        <v>566</v>
      </c>
      <c r="B583" s="728" t="s">
        <v>567</v>
      </c>
      <c r="C583" s="729" t="s">
        <v>596</v>
      </c>
      <c r="D583" s="730" t="s">
        <v>597</v>
      </c>
      <c r="E583" s="729" t="s">
        <v>5414</v>
      </c>
      <c r="F583" s="730" t="s">
        <v>5415</v>
      </c>
      <c r="G583" s="729" t="s">
        <v>5416</v>
      </c>
      <c r="H583" s="729" t="s">
        <v>5417</v>
      </c>
      <c r="I583" s="732">
        <v>0.68999999761581421</v>
      </c>
      <c r="J583" s="732">
        <v>8000</v>
      </c>
      <c r="K583" s="733">
        <v>5520</v>
      </c>
    </row>
    <row r="584" spans="1:11" ht="14.4" customHeight="1" x14ac:dyDescent="0.3">
      <c r="A584" s="727" t="s">
        <v>566</v>
      </c>
      <c r="B584" s="728" t="s">
        <v>567</v>
      </c>
      <c r="C584" s="729" t="s">
        <v>596</v>
      </c>
      <c r="D584" s="730" t="s">
        <v>597</v>
      </c>
      <c r="E584" s="729" t="s">
        <v>5414</v>
      </c>
      <c r="F584" s="730" t="s">
        <v>5415</v>
      </c>
      <c r="G584" s="729" t="s">
        <v>5418</v>
      </c>
      <c r="H584" s="729" t="s">
        <v>5419</v>
      </c>
      <c r="I584" s="732">
        <v>0.68999999761581421</v>
      </c>
      <c r="J584" s="732">
        <v>11800</v>
      </c>
      <c r="K584" s="733">
        <v>8142</v>
      </c>
    </row>
    <row r="585" spans="1:11" ht="14.4" customHeight="1" x14ac:dyDescent="0.3">
      <c r="A585" s="727" t="s">
        <v>566</v>
      </c>
      <c r="B585" s="728" t="s">
        <v>567</v>
      </c>
      <c r="C585" s="729" t="s">
        <v>596</v>
      </c>
      <c r="D585" s="730" t="s">
        <v>597</v>
      </c>
      <c r="E585" s="729" t="s">
        <v>5414</v>
      </c>
      <c r="F585" s="730" t="s">
        <v>5415</v>
      </c>
      <c r="G585" s="729" t="s">
        <v>5420</v>
      </c>
      <c r="H585" s="729" t="s">
        <v>5421</v>
      </c>
      <c r="I585" s="732">
        <v>0.68999999761581421</v>
      </c>
      <c r="J585" s="732">
        <v>4000</v>
      </c>
      <c r="K585" s="733">
        <v>2760</v>
      </c>
    </row>
    <row r="586" spans="1:11" ht="14.4" customHeight="1" x14ac:dyDescent="0.3">
      <c r="A586" s="727" t="s">
        <v>566</v>
      </c>
      <c r="B586" s="728" t="s">
        <v>567</v>
      </c>
      <c r="C586" s="729" t="s">
        <v>5155</v>
      </c>
      <c r="D586" s="730" t="s">
        <v>5156</v>
      </c>
      <c r="E586" s="729" t="s">
        <v>5235</v>
      </c>
      <c r="F586" s="730" t="s">
        <v>5236</v>
      </c>
      <c r="G586" s="729" t="s">
        <v>5800</v>
      </c>
      <c r="H586" s="729" t="s">
        <v>5801</v>
      </c>
      <c r="I586" s="732">
        <v>664.1300048828125</v>
      </c>
      <c r="J586" s="732">
        <v>96</v>
      </c>
      <c r="K586" s="733">
        <v>63756</v>
      </c>
    </row>
    <row r="587" spans="1:11" ht="14.4" customHeight="1" x14ac:dyDescent="0.3">
      <c r="A587" s="727" t="s">
        <v>566</v>
      </c>
      <c r="B587" s="728" t="s">
        <v>567</v>
      </c>
      <c r="C587" s="729" t="s">
        <v>5155</v>
      </c>
      <c r="D587" s="730" t="s">
        <v>5156</v>
      </c>
      <c r="E587" s="729" t="s">
        <v>5235</v>
      </c>
      <c r="F587" s="730" t="s">
        <v>5236</v>
      </c>
      <c r="G587" s="729" t="s">
        <v>5802</v>
      </c>
      <c r="H587" s="729" t="s">
        <v>5803</v>
      </c>
      <c r="I587" s="732">
        <v>3630</v>
      </c>
      <c r="J587" s="732">
        <v>20</v>
      </c>
      <c r="K587" s="733">
        <v>72600</v>
      </c>
    </row>
    <row r="588" spans="1:11" ht="14.4" customHeight="1" x14ac:dyDescent="0.3">
      <c r="A588" s="727" t="s">
        <v>566</v>
      </c>
      <c r="B588" s="728" t="s">
        <v>567</v>
      </c>
      <c r="C588" s="729" t="s">
        <v>5155</v>
      </c>
      <c r="D588" s="730" t="s">
        <v>5156</v>
      </c>
      <c r="E588" s="729" t="s">
        <v>5235</v>
      </c>
      <c r="F588" s="730" t="s">
        <v>5236</v>
      </c>
      <c r="G588" s="729" t="s">
        <v>5804</v>
      </c>
      <c r="H588" s="729" t="s">
        <v>5805</v>
      </c>
      <c r="I588" s="732">
        <v>107.69000244140625</v>
      </c>
      <c r="J588" s="732">
        <v>100</v>
      </c>
      <c r="K588" s="733">
        <v>10769</v>
      </c>
    </row>
    <row r="589" spans="1:11" ht="14.4" customHeight="1" x14ac:dyDescent="0.3">
      <c r="A589" s="727" t="s">
        <v>566</v>
      </c>
      <c r="B589" s="728" t="s">
        <v>567</v>
      </c>
      <c r="C589" s="729" t="s">
        <v>5155</v>
      </c>
      <c r="D589" s="730" t="s">
        <v>5156</v>
      </c>
      <c r="E589" s="729" t="s">
        <v>5235</v>
      </c>
      <c r="F589" s="730" t="s">
        <v>5236</v>
      </c>
      <c r="G589" s="729" t="s">
        <v>5806</v>
      </c>
      <c r="H589" s="729" t="s">
        <v>5807</v>
      </c>
      <c r="I589" s="732">
        <v>53.240001678466797</v>
      </c>
      <c r="J589" s="732">
        <v>100</v>
      </c>
      <c r="K589" s="733">
        <v>5324</v>
      </c>
    </row>
    <row r="590" spans="1:11" ht="14.4" customHeight="1" x14ac:dyDescent="0.3">
      <c r="A590" s="727" t="s">
        <v>566</v>
      </c>
      <c r="B590" s="728" t="s">
        <v>567</v>
      </c>
      <c r="C590" s="729" t="s">
        <v>5155</v>
      </c>
      <c r="D590" s="730" t="s">
        <v>5156</v>
      </c>
      <c r="E590" s="729" t="s">
        <v>5235</v>
      </c>
      <c r="F590" s="730" t="s">
        <v>5236</v>
      </c>
      <c r="G590" s="729" t="s">
        <v>5808</v>
      </c>
      <c r="H590" s="729" t="s">
        <v>5809</v>
      </c>
      <c r="I590" s="732">
        <v>78.650001525878906</v>
      </c>
      <c r="J590" s="732">
        <v>100</v>
      </c>
      <c r="K590" s="733">
        <v>7865</v>
      </c>
    </row>
    <row r="591" spans="1:11" ht="14.4" customHeight="1" x14ac:dyDescent="0.3">
      <c r="A591" s="727" t="s">
        <v>566</v>
      </c>
      <c r="B591" s="728" t="s">
        <v>567</v>
      </c>
      <c r="C591" s="729" t="s">
        <v>5155</v>
      </c>
      <c r="D591" s="730" t="s">
        <v>5156</v>
      </c>
      <c r="E591" s="729" t="s">
        <v>5810</v>
      </c>
      <c r="F591" s="730" t="s">
        <v>5811</v>
      </c>
      <c r="G591" s="729" t="s">
        <v>5812</v>
      </c>
      <c r="H591" s="729" t="s">
        <v>5813</v>
      </c>
      <c r="I591" s="732">
        <v>7.7899999618530273</v>
      </c>
      <c r="J591" s="732">
        <v>50</v>
      </c>
      <c r="K591" s="733">
        <v>389.6199951171875</v>
      </c>
    </row>
    <row r="592" spans="1:11" ht="14.4" customHeight="1" x14ac:dyDescent="0.3">
      <c r="A592" s="727" t="s">
        <v>566</v>
      </c>
      <c r="B592" s="728" t="s">
        <v>567</v>
      </c>
      <c r="C592" s="729" t="s">
        <v>5155</v>
      </c>
      <c r="D592" s="730" t="s">
        <v>5156</v>
      </c>
      <c r="E592" s="729" t="s">
        <v>5376</v>
      </c>
      <c r="F592" s="730" t="s">
        <v>5377</v>
      </c>
      <c r="G592" s="729" t="s">
        <v>5814</v>
      </c>
      <c r="H592" s="729" t="s">
        <v>5815</v>
      </c>
      <c r="I592" s="732">
        <v>121</v>
      </c>
      <c r="J592" s="732">
        <v>108</v>
      </c>
      <c r="K592" s="733">
        <v>13068</v>
      </c>
    </row>
    <row r="593" spans="1:11" ht="14.4" customHeight="1" x14ac:dyDescent="0.3">
      <c r="A593" s="727" t="s">
        <v>566</v>
      </c>
      <c r="B593" s="728" t="s">
        <v>567</v>
      </c>
      <c r="C593" s="729" t="s">
        <v>5155</v>
      </c>
      <c r="D593" s="730" t="s">
        <v>5156</v>
      </c>
      <c r="E593" s="729" t="s">
        <v>5376</v>
      </c>
      <c r="F593" s="730" t="s">
        <v>5377</v>
      </c>
      <c r="G593" s="729" t="s">
        <v>5816</v>
      </c>
      <c r="H593" s="729" t="s">
        <v>5817</v>
      </c>
      <c r="I593" s="732">
        <v>6413</v>
      </c>
      <c r="J593" s="732">
        <v>54</v>
      </c>
      <c r="K593" s="733">
        <v>346302</v>
      </c>
    </row>
    <row r="594" spans="1:11" ht="14.4" customHeight="1" x14ac:dyDescent="0.3">
      <c r="A594" s="727" t="s">
        <v>566</v>
      </c>
      <c r="B594" s="728" t="s">
        <v>567</v>
      </c>
      <c r="C594" s="729" t="s">
        <v>5155</v>
      </c>
      <c r="D594" s="730" t="s">
        <v>5156</v>
      </c>
      <c r="E594" s="729" t="s">
        <v>5388</v>
      </c>
      <c r="F594" s="730" t="s">
        <v>5389</v>
      </c>
      <c r="G594" s="729" t="s">
        <v>5818</v>
      </c>
      <c r="H594" s="729" t="s">
        <v>5819</v>
      </c>
      <c r="I594" s="732">
        <v>56.869998931884766</v>
      </c>
      <c r="J594" s="732">
        <v>200</v>
      </c>
      <c r="K594" s="733">
        <v>11374</v>
      </c>
    </row>
    <row r="595" spans="1:11" ht="14.4" customHeight="1" x14ac:dyDescent="0.3">
      <c r="A595" s="727" t="s">
        <v>566</v>
      </c>
      <c r="B595" s="728" t="s">
        <v>567</v>
      </c>
      <c r="C595" s="729" t="s">
        <v>599</v>
      </c>
      <c r="D595" s="730" t="s">
        <v>600</v>
      </c>
      <c r="E595" s="729" t="s">
        <v>5161</v>
      </c>
      <c r="F595" s="730" t="s">
        <v>5162</v>
      </c>
      <c r="G595" s="729" t="s">
        <v>5820</v>
      </c>
      <c r="H595" s="729" t="s">
        <v>5821</v>
      </c>
      <c r="I595" s="732">
        <v>1815.1618395353619</v>
      </c>
      <c r="J595" s="732">
        <v>29</v>
      </c>
      <c r="K595" s="733">
        <v>52638.699951171875</v>
      </c>
    </row>
    <row r="596" spans="1:11" ht="14.4" customHeight="1" x14ac:dyDescent="0.3">
      <c r="A596" s="727" t="s">
        <v>566</v>
      </c>
      <c r="B596" s="728" t="s">
        <v>567</v>
      </c>
      <c r="C596" s="729" t="s">
        <v>599</v>
      </c>
      <c r="D596" s="730" t="s">
        <v>600</v>
      </c>
      <c r="E596" s="729" t="s">
        <v>5161</v>
      </c>
      <c r="F596" s="730" t="s">
        <v>5162</v>
      </c>
      <c r="G596" s="729" t="s">
        <v>5822</v>
      </c>
      <c r="H596" s="729" t="s">
        <v>5823</v>
      </c>
      <c r="I596" s="732">
        <v>14168</v>
      </c>
      <c r="J596" s="732">
        <v>3</v>
      </c>
      <c r="K596" s="733">
        <v>42504</v>
      </c>
    </row>
    <row r="597" spans="1:11" ht="14.4" customHeight="1" x14ac:dyDescent="0.3">
      <c r="A597" s="727" t="s">
        <v>566</v>
      </c>
      <c r="B597" s="728" t="s">
        <v>567</v>
      </c>
      <c r="C597" s="729" t="s">
        <v>599</v>
      </c>
      <c r="D597" s="730" t="s">
        <v>600</v>
      </c>
      <c r="E597" s="729" t="s">
        <v>5161</v>
      </c>
      <c r="F597" s="730" t="s">
        <v>5162</v>
      </c>
      <c r="G597" s="729" t="s">
        <v>5824</v>
      </c>
      <c r="H597" s="729" t="s">
        <v>5825</v>
      </c>
      <c r="I597" s="732">
        <v>1724.2530774568256</v>
      </c>
      <c r="J597" s="732">
        <v>110</v>
      </c>
      <c r="K597" s="733">
        <v>189667.8603515625</v>
      </c>
    </row>
    <row r="598" spans="1:11" ht="14.4" customHeight="1" x14ac:dyDescent="0.3">
      <c r="A598" s="727" t="s">
        <v>566</v>
      </c>
      <c r="B598" s="728" t="s">
        <v>567</v>
      </c>
      <c r="C598" s="729" t="s">
        <v>599</v>
      </c>
      <c r="D598" s="730" t="s">
        <v>600</v>
      </c>
      <c r="E598" s="729" t="s">
        <v>5161</v>
      </c>
      <c r="F598" s="730" t="s">
        <v>5162</v>
      </c>
      <c r="G598" s="729" t="s">
        <v>5826</v>
      </c>
      <c r="H598" s="729" t="s">
        <v>5827</v>
      </c>
      <c r="I598" s="732">
        <v>2783.0360557154604</v>
      </c>
      <c r="J598" s="732">
        <v>47</v>
      </c>
      <c r="K598" s="733">
        <v>130802.35986328125</v>
      </c>
    </row>
    <row r="599" spans="1:11" ht="14.4" customHeight="1" x14ac:dyDescent="0.3">
      <c r="A599" s="727" t="s">
        <v>566</v>
      </c>
      <c r="B599" s="728" t="s">
        <v>567</v>
      </c>
      <c r="C599" s="729" t="s">
        <v>599</v>
      </c>
      <c r="D599" s="730" t="s">
        <v>600</v>
      </c>
      <c r="E599" s="729" t="s">
        <v>5161</v>
      </c>
      <c r="F599" s="730" t="s">
        <v>5162</v>
      </c>
      <c r="G599" s="729" t="s">
        <v>5828</v>
      </c>
      <c r="H599" s="729" t="s">
        <v>5829</v>
      </c>
      <c r="I599" s="732">
        <v>5203</v>
      </c>
      <c r="J599" s="732">
        <v>2</v>
      </c>
      <c r="K599" s="733">
        <v>10406</v>
      </c>
    </row>
    <row r="600" spans="1:11" ht="14.4" customHeight="1" x14ac:dyDescent="0.3">
      <c r="A600" s="727" t="s">
        <v>566</v>
      </c>
      <c r="B600" s="728" t="s">
        <v>567</v>
      </c>
      <c r="C600" s="729" t="s">
        <v>599</v>
      </c>
      <c r="D600" s="730" t="s">
        <v>600</v>
      </c>
      <c r="E600" s="729" t="s">
        <v>5161</v>
      </c>
      <c r="F600" s="730" t="s">
        <v>5162</v>
      </c>
      <c r="G600" s="729" t="s">
        <v>5830</v>
      </c>
      <c r="H600" s="729" t="s">
        <v>5831</v>
      </c>
      <c r="I600" s="732">
        <v>4319.90185546875</v>
      </c>
      <c r="J600" s="732">
        <v>7</v>
      </c>
      <c r="K600" s="733">
        <v>30239.111328125</v>
      </c>
    </row>
    <row r="601" spans="1:11" ht="14.4" customHeight="1" x14ac:dyDescent="0.3">
      <c r="A601" s="727" t="s">
        <v>566</v>
      </c>
      <c r="B601" s="728" t="s">
        <v>567</v>
      </c>
      <c r="C601" s="729" t="s">
        <v>599</v>
      </c>
      <c r="D601" s="730" t="s">
        <v>600</v>
      </c>
      <c r="E601" s="729" t="s">
        <v>5161</v>
      </c>
      <c r="F601" s="730" t="s">
        <v>5162</v>
      </c>
      <c r="G601" s="729" t="s">
        <v>5832</v>
      </c>
      <c r="H601" s="729" t="s">
        <v>5833</v>
      </c>
      <c r="I601" s="732">
        <v>170.89469142218294</v>
      </c>
      <c r="J601" s="732">
        <v>1</v>
      </c>
      <c r="K601" s="733">
        <v>170.89469142218294</v>
      </c>
    </row>
    <row r="602" spans="1:11" ht="14.4" customHeight="1" x14ac:dyDescent="0.3">
      <c r="A602" s="727" t="s">
        <v>566</v>
      </c>
      <c r="B602" s="728" t="s">
        <v>567</v>
      </c>
      <c r="C602" s="729" t="s">
        <v>599</v>
      </c>
      <c r="D602" s="730" t="s">
        <v>600</v>
      </c>
      <c r="E602" s="729" t="s">
        <v>5161</v>
      </c>
      <c r="F602" s="730" t="s">
        <v>5162</v>
      </c>
      <c r="G602" s="729" t="s">
        <v>5834</v>
      </c>
      <c r="H602" s="729" t="s">
        <v>5835</v>
      </c>
      <c r="I602" s="732">
        <v>2815.199951171875</v>
      </c>
      <c r="J602" s="732">
        <v>10</v>
      </c>
      <c r="K602" s="733">
        <v>28152</v>
      </c>
    </row>
    <row r="603" spans="1:11" ht="14.4" customHeight="1" x14ac:dyDescent="0.3">
      <c r="A603" s="727" t="s">
        <v>566</v>
      </c>
      <c r="B603" s="728" t="s">
        <v>567</v>
      </c>
      <c r="C603" s="729" t="s">
        <v>599</v>
      </c>
      <c r="D603" s="730" t="s">
        <v>600</v>
      </c>
      <c r="E603" s="729" t="s">
        <v>5161</v>
      </c>
      <c r="F603" s="730" t="s">
        <v>5162</v>
      </c>
      <c r="G603" s="729" t="s">
        <v>5836</v>
      </c>
      <c r="H603" s="729" t="s">
        <v>5837</v>
      </c>
      <c r="I603" s="732">
        <v>2815.199951171875</v>
      </c>
      <c r="J603" s="732">
        <v>12</v>
      </c>
      <c r="K603" s="733">
        <v>33782.3984375</v>
      </c>
    </row>
    <row r="604" spans="1:11" ht="14.4" customHeight="1" x14ac:dyDescent="0.3">
      <c r="A604" s="727" t="s">
        <v>566</v>
      </c>
      <c r="B604" s="728" t="s">
        <v>567</v>
      </c>
      <c r="C604" s="729" t="s">
        <v>599</v>
      </c>
      <c r="D604" s="730" t="s">
        <v>600</v>
      </c>
      <c r="E604" s="729" t="s">
        <v>5161</v>
      </c>
      <c r="F604" s="730" t="s">
        <v>5162</v>
      </c>
      <c r="G604" s="729" t="s">
        <v>5838</v>
      </c>
      <c r="H604" s="729" t="s">
        <v>5839</v>
      </c>
      <c r="I604" s="732">
        <v>2815.199951171875</v>
      </c>
      <c r="J604" s="732">
        <v>22</v>
      </c>
      <c r="K604" s="733">
        <v>61934.3984375</v>
      </c>
    </row>
    <row r="605" spans="1:11" ht="14.4" customHeight="1" x14ac:dyDescent="0.3">
      <c r="A605" s="727" t="s">
        <v>566</v>
      </c>
      <c r="B605" s="728" t="s">
        <v>567</v>
      </c>
      <c r="C605" s="729" t="s">
        <v>599</v>
      </c>
      <c r="D605" s="730" t="s">
        <v>600</v>
      </c>
      <c r="E605" s="729" t="s">
        <v>5161</v>
      </c>
      <c r="F605" s="730" t="s">
        <v>5162</v>
      </c>
      <c r="G605" s="729" t="s">
        <v>5840</v>
      </c>
      <c r="H605" s="729" t="s">
        <v>5841</v>
      </c>
      <c r="I605" s="732">
        <v>478</v>
      </c>
      <c r="J605" s="732">
        <v>2</v>
      </c>
      <c r="K605" s="733">
        <v>956</v>
      </c>
    </row>
    <row r="606" spans="1:11" ht="14.4" customHeight="1" x14ac:dyDescent="0.3">
      <c r="A606" s="727" t="s">
        <v>566</v>
      </c>
      <c r="B606" s="728" t="s">
        <v>567</v>
      </c>
      <c r="C606" s="729" t="s">
        <v>599</v>
      </c>
      <c r="D606" s="730" t="s">
        <v>600</v>
      </c>
      <c r="E606" s="729" t="s">
        <v>5161</v>
      </c>
      <c r="F606" s="730" t="s">
        <v>5162</v>
      </c>
      <c r="G606" s="729" t="s">
        <v>5842</v>
      </c>
      <c r="H606" s="729" t="s">
        <v>5843</v>
      </c>
      <c r="I606" s="732">
        <v>220.13241796851764</v>
      </c>
      <c r="J606" s="732">
        <v>1</v>
      </c>
      <c r="K606" s="733">
        <v>220.13241796851764</v>
      </c>
    </row>
    <row r="607" spans="1:11" ht="14.4" customHeight="1" x14ac:dyDescent="0.3">
      <c r="A607" s="727" t="s">
        <v>566</v>
      </c>
      <c r="B607" s="728" t="s">
        <v>567</v>
      </c>
      <c r="C607" s="729" t="s">
        <v>599</v>
      </c>
      <c r="D607" s="730" t="s">
        <v>600</v>
      </c>
      <c r="E607" s="729" t="s">
        <v>5161</v>
      </c>
      <c r="F607" s="730" t="s">
        <v>5162</v>
      </c>
      <c r="G607" s="729" t="s">
        <v>5844</v>
      </c>
      <c r="H607" s="729" t="s">
        <v>5845</v>
      </c>
      <c r="I607" s="732">
        <v>13462.4599609375</v>
      </c>
      <c r="J607" s="732">
        <v>2</v>
      </c>
      <c r="K607" s="733">
        <v>26924.919921875</v>
      </c>
    </row>
    <row r="608" spans="1:11" ht="14.4" customHeight="1" x14ac:dyDescent="0.3">
      <c r="A608" s="727" t="s">
        <v>566</v>
      </c>
      <c r="B608" s="728" t="s">
        <v>567</v>
      </c>
      <c r="C608" s="729" t="s">
        <v>599</v>
      </c>
      <c r="D608" s="730" t="s">
        <v>600</v>
      </c>
      <c r="E608" s="729" t="s">
        <v>5161</v>
      </c>
      <c r="F608" s="730" t="s">
        <v>5162</v>
      </c>
      <c r="G608" s="729" t="s">
        <v>5846</v>
      </c>
      <c r="H608" s="729" t="s">
        <v>5847</v>
      </c>
      <c r="I608" s="732">
        <v>20187.6357421875</v>
      </c>
      <c r="J608" s="732">
        <v>2</v>
      </c>
      <c r="K608" s="733">
        <v>40375.271484375</v>
      </c>
    </row>
    <row r="609" spans="1:11" ht="14.4" customHeight="1" x14ac:dyDescent="0.3">
      <c r="A609" s="727" t="s">
        <v>566</v>
      </c>
      <c r="B609" s="728" t="s">
        <v>567</v>
      </c>
      <c r="C609" s="729" t="s">
        <v>599</v>
      </c>
      <c r="D609" s="730" t="s">
        <v>600</v>
      </c>
      <c r="E609" s="729" t="s">
        <v>5161</v>
      </c>
      <c r="F609" s="730" t="s">
        <v>5162</v>
      </c>
      <c r="G609" s="729" t="s">
        <v>5848</v>
      </c>
      <c r="H609" s="729" t="s">
        <v>5849</v>
      </c>
      <c r="I609" s="732">
        <v>4815.7998046875</v>
      </c>
      <c r="J609" s="732">
        <v>1</v>
      </c>
      <c r="K609" s="733">
        <v>4815.7998046875</v>
      </c>
    </row>
    <row r="610" spans="1:11" ht="14.4" customHeight="1" x14ac:dyDescent="0.3">
      <c r="A610" s="727" t="s">
        <v>566</v>
      </c>
      <c r="B610" s="728" t="s">
        <v>567</v>
      </c>
      <c r="C610" s="729" t="s">
        <v>599</v>
      </c>
      <c r="D610" s="730" t="s">
        <v>600</v>
      </c>
      <c r="E610" s="729" t="s">
        <v>5161</v>
      </c>
      <c r="F610" s="730" t="s">
        <v>5162</v>
      </c>
      <c r="G610" s="729" t="s">
        <v>5850</v>
      </c>
      <c r="H610" s="729" t="s">
        <v>5851</v>
      </c>
      <c r="I610" s="732">
        <v>646.13665771484375</v>
      </c>
      <c r="J610" s="732">
        <v>17</v>
      </c>
      <c r="K610" s="733">
        <v>10984.299926757813</v>
      </c>
    </row>
    <row r="611" spans="1:11" ht="14.4" customHeight="1" x14ac:dyDescent="0.3">
      <c r="A611" s="727" t="s">
        <v>566</v>
      </c>
      <c r="B611" s="728" t="s">
        <v>567</v>
      </c>
      <c r="C611" s="729" t="s">
        <v>599</v>
      </c>
      <c r="D611" s="730" t="s">
        <v>600</v>
      </c>
      <c r="E611" s="729" t="s">
        <v>5161</v>
      </c>
      <c r="F611" s="730" t="s">
        <v>5162</v>
      </c>
      <c r="G611" s="729" t="s">
        <v>5852</v>
      </c>
      <c r="H611" s="729" t="s">
        <v>5853</v>
      </c>
      <c r="I611" s="732">
        <v>1509.4000244140625</v>
      </c>
      <c r="J611" s="732">
        <v>1</v>
      </c>
      <c r="K611" s="733">
        <v>1509.4000244140625</v>
      </c>
    </row>
    <row r="612" spans="1:11" ht="14.4" customHeight="1" x14ac:dyDescent="0.3">
      <c r="A612" s="727" t="s">
        <v>566</v>
      </c>
      <c r="B612" s="728" t="s">
        <v>567</v>
      </c>
      <c r="C612" s="729" t="s">
        <v>599</v>
      </c>
      <c r="D612" s="730" t="s">
        <v>600</v>
      </c>
      <c r="E612" s="729" t="s">
        <v>5161</v>
      </c>
      <c r="F612" s="730" t="s">
        <v>5162</v>
      </c>
      <c r="G612" s="729" t="s">
        <v>5854</v>
      </c>
      <c r="H612" s="729" t="s">
        <v>5855</v>
      </c>
      <c r="I612" s="732">
        <v>5255.974853515625</v>
      </c>
      <c r="J612" s="732">
        <v>2</v>
      </c>
      <c r="K612" s="733">
        <v>10511.94970703125</v>
      </c>
    </row>
    <row r="613" spans="1:11" ht="14.4" customHeight="1" x14ac:dyDescent="0.3">
      <c r="A613" s="727" t="s">
        <v>566</v>
      </c>
      <c r="B613" s="728" t="s">
        <v>567</v>
      </c>
      <c r="C613" s="729" t="s">
        <v>599</v>
      </c>
      <c r="D613" s="730" t="s">
        <v>600</v>
      </c>
      <c r="E613" s="729" t="s">
        <v>5161</v>
      </c>
      <c r="F613" s="730" t="s">
        <v>5162</v>
      </c>
      <c r="G613" s="729" t="s">
        <v>5856</v>
      </c>
      <c r="H613" s="729" t="s">
        <v>5857</v>
      </c>
      <c r="I613" s="732">
        <v>1588.1340087890626</v>
      </c>
      <c r="J613" s="732">
        <v>5</v>
      </c>
      <c r="K613" s="733">
        <v>7940.6700439453125</v>
      </c>
    </row>
    <row r="614" spans="1:11" ht="14.4" customHeight="1" x14ac:dyDescent="0.3">
      <c r="A614" s="727" t="s">
        <v>566</v>
      </c>
      <c r="B614" s="728" t="s">
        <v>567</v>
      </c>
      <c r="C614" s="729" t="s">
        <v>599</v>
      </c>
      <c r="D614" s="730" t="s">
        <v>600</v>
      </c>
      <c r="E614" s="729" t="s">
        <v>5161</v>
      </c>
      <c r="F614" s="730" t="s">
        <v>5162</v>
      </c>
      <c r="G614" s="729" t="s">
        <v>5858</v>
      </c>
      <c r="H614" s="729" t="s">
        <v>5859</v>
      </c>
      <c r="I614" s="732">
        <v>439.22625350952148</v>
      </c>
      <c r="J614" s="732">
        <v>30</v>
      </c>
      <c r="K614" s="733">
        <v>13176.740112304688</v>
      </c>
    </row>
    <row r="615" spans="1:11" ht="14.4" customHeight="1" x14ac:dyDescent="0.3">
      <c r="A615" s="727" t="s">
        <v>566</v>
      </c>
      <c r="B615" s="728" t="s">
        <v>567</v>
      </c>
      <c r="C615" s="729" t="s">
        <v>599</v>
      </c>
      <c r="D615" s="730" t="s">
        <v>600</v>
      </c>
      <c r="E615" s="729" t="s">
        <v>5161</v>
      </c>
      <c r="F615" s="730" t="s">
        <v>5162</v>
      </c>
      <c r="G615" s="729" t="s">
        <v>5860</v>
      </c>
      <c r="H615" s="729" t="s">
        <v>5861</v>
      </c>
      <c r="I615" s="732">
        <v>79.5</v>
      </c>
      <c r="J615" s="732">
        <v>18</v>
      </c>
      <c r="K615" s="733">
        <v>1430.9400177001953</v>
      </c>
    </row>
    <row r="616" spans="1:11" ht="14.4" customHeight="1" x14ac:dyDescent="0.3">
      <c r="A616" s="727" t="s">
        <v>566</v>
      </c>
      <c r="B616" s="728" t="s">
        <v>567</v>
      </c>
      <c r="C616" s="729" t="s">
        <v>599</v>
      </c>
      <c r="D616" s="730" t="s">
        <v>600</v>
      </c>
      <c r="E616" s="729" t="s">
        <v>5161</v>
      </c>
      <c r="F616" s="730" t="s">
        <v>5162</v>
      </c>
      <c r="G616" s="729" t="s">
        <v>5862</v>
      </c>
      <c r="H616" s="729" t="s">
        <v>5863</v>
      </c>
      <c r="I616" s="732">
        <v>372.9000026157924</v>
      </c>
      <c r="J616" s="732">
        <v>7</v>
      </c>
      <c r="K616" s="733">
        <v>2610.3000183105469</v>
      </c>
    </row>
    <row r="617" spans="1:11" ht="14.4" customHeight="1" x14ac:dyDescent="0.3">
      <c r="A617" s="727" t="s">
        <v>566</v>
      </c>
      <c r="B617" s="728" t="s">
        <v>567</v>
      </c>
      <c r="C617" s="729" t="s">
        <v>599</v>
      </c>
      <c r="D617" s="730" t="s">
        <v>600</v>
      </c>
      <c r="E617" s="729" t="s">
        <v>5161</v>
      </c>
      <c r="F617" s="730" t="s">
        <v>5162</v>
      </c>
      <c r="G617" s="729" t="s">
        <v>5864</v>
      </c>
      <c r="H617" s="729" t="s">
        <v>5865</v>
      </c>
      <c r="I617" s="732">
        <v>195.5053120895879</v>
      </c>
      <c r="J617" s="732">
        <v>1</v>
      </c>
      <c r="K617" s="733">
        <v>195.5053120895879</v>
      </c>
    </row>
    <row r="618" spans="1:11" ht="14.4" customHeight="1" x14ac:dyDescent="0.3">
      <c r="A618" s="727" t="s">
        <v>566</v>
      </c>
      <c r="B618" s="728" t="s">
        <v>567</v>
      </c>
      <c r="C618" s="729" t="s">
        <v>599</v>
      </c>
      <c r="D618" s="730" t="s">
        <v>600</v>
      </c>
      <c r="E618" s="729" t="s">
        <v>5161</v>
      </c>
      <c r="F618" s="730" t="s">
        <v>5162</v>
      </c>
      <c r="G618" s="729" t="s">
        <v>5866</v>
      </c>
      <c r="H618" s="729" t="s">
        <v>5867</v>
      </c>
      <c r="I618" s="732">
        <v>13128.524674479168</v>
      </c>
      <c r="J618" s="732">
        <v>20</v>
      </c>
      <c r="K618" s="733">
        <v>262570.3701171875</v>
      </c>
    </row>
    <row r="619" spans="1:11" ht="14.4" customHeight="1" x14ac:dyDescent="0.3">
      <c r="A619" s="727" t="s">
        <v>566</v>
      </c>
      <c r="B619" s="728" t="s">
        <v>567</v>
      </c>
      <c r="C619" s="729" t="s">
        <v>599</v>
      </c>
      <c r="D619" s="730" t="s">
        <v>600</v>
      </c>
      <c r="E619" s="729" t="s">
        <v>5161</v>
      </c>
      <c r="F619" s="730" t="s">
        <v>5162</v>
      </c>
      <c r="G619" s="729" t="s">
        <v>5868</v>
      </c>
      <c r="H619" s="729" t="s">
        <v>5869</v>
      </c>
      <c r="I619" s="732">
        <v>159.75239567477308</v>
      </c>
      <c r="J619" s="732">
        <v>1</v>
      </c>
      <c r="K619" s="733">
        <v>159.75239567477308</v>
      </c>
    </row>
    <row r="620" spans="1:11" ht="14.4" customHeight="1" x14ac:dyDescent="0.3">
      <c r="A620" s="727" t="s">
        <v>566</v>
      </c>
      <c r="B620" s="728" t="s">
        <v>567</v>
      </c>
      <c r="C620" s="729" t="s">
        <v>599</v>
      </c>
      <c r="D620" s="730" t="s">
        <v>600</v>
      </c>
      <c r="E620" s="729" t="s">
        <v>5161</v>
      </c>
      <c r="F620" s="730" t="s">
        <v>5162</v>
      </c>
      <c r="G620" s="729" t="s">
        <v>5870</v>
      </c>
      <c r="H620" s="729" t="s">
        <v>5871</v>
      </c>
      <c r="I620" s="732">
        <v>6122.6058175223216</v>
      </c>
      <c r="J620" s="732">
        <v>20</v>
      </c>
      <c r="K620" s="733">
        <v>122452.16259765625</v>
      </c>
    </row>
    <row r="621" spans="1:11" ht="14.4" customHeight="1" x14ac:dyDescent="0.3">
      <c r="A621" s="727" t="s">
        <v>566</v>
      </c>
      <c r="B621" s="728" t="s">
        <v>567</v>
      </c>
      <c r="C621" s="729" t="s">
        <v>599</v>
      </c>
      <c r="D621" s="730" t="s">
        <v>600</v>
      </c>
      <c r="E621" s="729" t="s">
        <v>5161</v>
      </c>
      <c r="F621" s="730" t="s">
        <v>5162</v>
      </c>
      <c r="G621" s="729" t="s">
        <v>5872</v>
      </c>
      <c r="H621" s="729" t="s">
        <v>5873</v>
      </c>
      <c r="I621" s="732">
        <v>14120.742404513889</v>
      </c>
      <c r="J621" s="732">
        <v>9</v>
      </c>
      <c r="K621" s="733">
        <v>127086.681640625</v>
      </c>
    </row>
    <row r="622" spans="1:11" ht="14.4" customHeight="1" x14ac:dyDescent="0.3">
      <c r="A622" s="727" t="s">
        <v>566</v>
      </c>
      <c r="B622" s="728" t="s">
        <v>567</v>
      </c>
      <c r="C622" s="729" t="s">
        <v>599</v>
      </c>
      <c r="D622" s="730" t="s">
        <v>600</v>
      </c>
      <c r="E622" s="729" t="s">
        <v>5161</v>
      </c>
      <c r="F622" s="730" t="s">
        <v>5162</v>
      </c>
      <c r="G622" s="729" t="s">
        <v>5874</v>
      </c>
      <c r="H622" s="729" t="s">
        <v>5875</v>
      </c>
      <c r="I622" s="732">
        <v>5009.4089660644531</v>
      </c>
      <c r="J622" s="732">
        <v>27</v>
      </c>
      <c r="K622" s="733">
        <v>135254.0078125</v>
      </c>
    </row>
    <row r="623" spans="1:11" ht="14.4" customHeight="1" x14ac:dyDescent="0.3">
      <c r="A623" s="727" t="s">
        <v>566</v>
      </c>
      <c r="B623" s="728" t="s">
        <v>567</v>
      </c>
      <c r="C623" s="729" t="s">
        <v>599</v>
      </c>
      <c r="D623" s="730" t="s">
        <v>600</v>
      </c>
      <c r="E623" s="729" t="s">
        <v>5161</v>
      </c>
      <c r="F623" s="730" t="s">
        <v>5162</v>
      </c>
      <c r="G623" s="729" t="s">
        <v>5876</v>
      </c>
      <c r="H623" s="729" t="s">
        <v>5877</v>
      </c>
      <c r="I623" s="732">
        <v>13588.317708333334</v>
      </c>
      <c r="J623" s="732">
        <v>15</v>
      </c>
      <c r="K623" s="733">
        <v>203824.9267578125</v>
      </c>
    </row>
    <row r="624" spans="1:11" ht="14.4" customHeight="1" x14ac:dyDescent="0.3">
      <c r="A624" s="727" t="s">
        <v>566</v>
      </c>
      <c r="B624" s="728" t="s">
        <v>567</v>
      </c>
      <c r="C624" s="729" t="s">
        <v>599</v>
      </c>
      <c r="D624" s="730" t="s">
        <v>600</v>
      </c>
      <c r="E624" s="729" t="s">
        <v>5161</v>
      </c>
      <c r="F624" s="730" t="s">
        <v>5162</v>
      </c>
      <c r="G624" s="729" t="s">
        <v>5878</v>
      </c>
      <c r="H624" s="729" t="s">
        <v>5879</v>
      </c>
      <c r="I624" s="732">
        <v>3388.0043212890623</v>
      </c>
      <c r="J624" s="732">
        <v>30</v>
      </c>
      <c r="K624" s="733">
        <v>101640.1298828125</v>
      </c>
    </row>
    <row r="625" spans="1:11" ht="14.4" customHeight="1" x14ac:dyDescent="0.3">
      <c r="A625" s="727" t="s">
        <v>566</v>
      </c>
      <c r="B625" s="728" t="s">
        <v>567</v>
      </c>
      <c r="C625" s="729" t="s">
        <v>599</v>
      </c>
      <c r="D625" s="730" t="s">
        <v>600</v>
      </c>
      <c r="E625" s="729" t="s">
        <v>5161</v>
      </c>
      <c r="F625" s="730" t="s">
        <v>5162</v>
      </c>
      <c r="G625" s="729" t="s">
        <v>5880</v>
      </c>
      <c r="H625" s="729" t="s">
        <v>5881</v>
      </c>
      <c r="I625" s="732">
        <v>10164.25498046875</v>
      </c>
      <c r="J625" s="732">
        <v>10</v>
      </c>
      <c r="K625" s="733">
        <v>101642.5498046875</v>
      </c>
    </row>
    <row r="626" spans="1:11" ht="14.4" customHeight="1" x14ac:dyDescent="0.3">
      <c r="A626" s="727" t="s">
        <v>566</v>
      </c>
      <c r="B626" s="728" t="s">
        <v>567</v>
      </c>
      <c r="C626" s="729" t="s">
        <v>599</v>
      </c>
      <c r="D626" s="730" t="s">
        <v>600</v>
      </c>
      <c r="E626" s="729" t="s">
        <v>5161</v>
      </c>
      <c r="F626" s="730" t="s">
        <v>5162</v>
      </c>
      <c r="G626" s="729" t="s">
        <v>5882</v>
      </c>
      <c r="H626" s="729" t="s">
        <v>5883</v>
      </c>
      <c r="I626" s="732">
        <v>6389.203125</v>
      </c>
      <c r="J626" s="732">
        <v>9</v>
      </c>
      <c r="K626" s="733">
        <v>57501.619140625</v>
      </c>
    </row>
    <row r="627" spans="1:11" ht="14.4" customHeight="1" x14ac:dyDescent="0.3">
      <c r="A627" s="727" t="s">
        <v>566</v>
      </c>
      <c r="B627" s="728" t="s">
        <v>567</v>
      </c>
      <c r="C627" s="729" t="s">
        <v>599</v>
      </c>
      <c r="D627" s="730" t="s">
        <v>600</v>
      </c>
      <c r="E627" s="729" t="s">
        <v>5161</v>
      </c>
      <c r="F627" s="730" t="s">
        <v>5162</v>
      </c>
      <c r="G627" s="729" t="s">
        <v>5884</v>
      </c>
      <c r="H627" s="729" t="s">
        <v>5885</v>
      </c>
      <c r="I627" s="732">
        <v>1437.5</v>
      </c>
      <c r="J627" s="732">
        <v>8</v>
      </c>
      <c r="K627" s="733">
        <v>11500</v>
      </c>
    </row>
    <row r="628" spans="1:11" ht="14.4" customHeight="1" x14ac:dyDescent="0.3">
      <c r="A628" s="727" t="s">
        <v>566</v>
      </c>
      <c r="B628" s="728" t="s">
        <v>567</v>
      </c>
      <c r="C628" s="729" t="s">
        <v>599</v>
      </c>
      <c r="D628" s="730" t="s">
        <v>600</v>
      </c>
      <c r="E628" s="729" t="s">
        <v>5161</v>
      </c>
      <c r="F628" s="730" t="s">
        <v>5162</v>
      </c>
      <c r="G628" s="729" t="s">
        <v>5886</v>
      </c>
      <c r="H628" s="729" t="s">
        <v>5887</v>
      </c>
      <c r="I628" s="732">
        <v>1437.5</v>
      </c>
      <c r="J628" s="732">
        <v>12</v>
      </c>
      <c r="K628" s="733">
        <v>17250</v>
      </c>
    </row>
    <row r="629" spans="1:11" ht="14.4" customHeight="1" x14ac:dyDescent="0.3">
      <c r="A629" s="727" t="s">
        <v>566</v>
      </c>
      <c r="B629" s="728" t="s">
        <v>567</v>
      </c>
      <c r="C629" s="729" t="s">
        <v>599</v>
      </c>
      <c r="D629" s="730" t="s">
        <v>600</v>
      </c>
      <c r="E629" s="729" t="s">
        <v>5161</v>
      </c>
      <c r="F629" s="730" t="s">
        <v>5162</v>
      </c>
      <c r="G629" s="729" t="s">
        <v>5888</v>
      </c>
      <c r="H629" s="729" t="s">
        <v>5889</v>
      </c>
      <c r="I629" s="732">
        <v>1437.5</v>
      </c>
      <c r="J629" s="732">
        <v>8</v>
      </c>
      <c r="K629" s="733">
        <v>11500</v>
      </c>
    </row>
    <row r="630" spans="1:11" ht="14.4" customHeight="1" x14ac:dyDescent="0.3">
      <c r="A630" s="727" t="s">
        <v>566</v>
      </c>
      <c r="B630" s="728" t="s">
        <v>567</v>
      </c>
      <c r="C630" s="729" t="s">
        <v>602</v>
      </c>
      <c r="D630" s="730" t="s">
        <v>603</v>
      </c>
      <c r="E630" s="729" t="s">
        <v>5161</v>
      </c>
      <c r="F630" s="730" t="s">
        <v>5162</v>
      </c>
      <c r="G630" s="729" t="s">
        <v>5890</v>
      </c>
      <c r="H630" s="729" t="s">
        <v>5891</v>
      </c>
      <c r="I630" s="732">
        <v>3690.5375366210937</v>
      </c>
      <c r="J630" s="732">
        <v>5</v>
      </c>
      <c r="K630" s="733">
        <v>18452.650146484375</v>
      </c>
    </row>
    <row r="631" spans="1:11" ht="14.4" customHeight="1" x14ac:dyDescent="0.3">
      <c r="A631" s="727" t="s">
        <v>566</v>
      </c>
      <c r="B631" s="728" t="s">
        <v>567</v>
      </c>
      <c r="C631" s="729" t="s">
        <v>602</v>
      </c>
      <c r="D631" s="730" t="s">
        <v>603</v>
      </c>
      <c r="E631" s="729" t="s">
        <v>5161</v>
      </c>
      <c r="F631" s="730" t="s">
        <v>5162</v>
      </c>
      <c r="G631" s="729" t="s">
        <v>5892</v>
      </c>
      <c r="H631" s="729" t="s">
        <v>5893</v>
      </c>
      <c r="I631" s="732">
        <v>1815.0250244140625</v>
      </c>
      <c r="J631" s="732">
        <v>4</v>
      </c>
      <c r="K631" s="733">
        <v>7260.10009765625</v>
      </c>
    </row>
    <row r="632" spans="1:11" ht="14.4" customHeight="1" x14ac:dyDescent="0.3">
      <c r="A632" s="727" t="s">
        <v>566</v>
      </c>
      <c r="B632" s="728" t="s">
        <v>567</v>
      </c>
      <c r="C632" s="729" t="s">
        <v>602</v>
      </c>
      <c r="D632" s="730" t="s">
        <v>603</v>
      </c>
      <c r="E632" s="729" t="s">
        <v>5161</v>
      </c>
      <c r="F632" s="730" t="s">
        <v>5162</v>
      </c>
      <c r="G632" s="729" t="s">
        <v>5894</v>
      </c>
      <c r="H632" s="729" t="s">
        <v>5895</v>
      </c>
      <c r="I632" s="732">
        <v>30963.912890625001</v>
      </c>
      <c r="J632" s="732">
        <v>7</v>
      </c>
      <c r="K632" s="733">
        <v>216479.9296875</v>
      </c>
    </row>
    <row r="633" spans="1:11" ht="14.4" customHeight="1" x14ac:dyDescent="0.3">
      <c r="A633" s="727" t="s">
        <v>566</v>
      </c>
      <c r="B633" s="728" t="s">
        <v>567</v>
      </c>
      <c r="C633" s="729" t="s">
        <v>602</v>
      </c>
      <c r="D633" s="730" t="s">
        <v>603</v>
      </c>
      <c r="E633" s="729" t="s">
        <v>5161</v>
      </c>
      <c r="F633" s="730" t="s">
        <v>5162</v>
      </c>
      <c r="G633" s="729" t="s">
        <v>5896</v>
      </c>
      <c r="H633" s="729" t="s">
        <v>5897</v>
      </c>
      <c r="I633" s="732">
        <v>2528.9374389648437</v>
      </c>
      <c r="J633" s="732">
        <v>4</v>
      </c>
      <c r="K633" s="733">
        <v>10115.749755859375</v>
      </c>
    </row>
    <row r="634" spans="1:11" ht="14.4" customHeight="1" x14ac:dyDescent="0.3">
      <c r="A634" s="727" t="s">
        <v>566</v>
      </c>
      <c r="B634" s="728" t="s">
        <v>567</v>
      </c>
      <c r="C634" s="729" t="s">
        <v>602</v>
      </c>
      <c r="D634" s="730" t="s">
        <v>603</v>
      </c>
      <c r="E634" s="729" t="s">
        <v>5161</v>
      </c>
      <c r="F634" s="730" t="s">
        <v>5162</v>
      </c>
      <c r="G634" s="729" t="s">
        <v>5898</v>
      </c>
      <c r="H634" s="729" t="s">
        <v>5899</v>
      </c>
      <c r="I634" s="732">
        <v>3002.010009765625</v>
      </c>
      <c r="J634" s="732">
        <v>1</v>
      </c>
      <c r="K634" s="733">
        <v>3002.010009765625</v>
      </c>
    </row>
    <row r="635" spans="1:11" ht="14.4" customHeight="1" x14ac:dyDescent="0.3">
      <c r="A635" s="727" t="s">
        <v>566</v>
      </c>
      <c r="B635" s="728" t="s">
        <v>567</v>
      </c>
      <c r="C635" s="729" t="s">
        <v>602</v>
      </c>
      <c r="D635" s="730" t="s">
        <v>603</v>
      </c>
      <c r="E635" s="729" t="s">
        <v>5161</v>
      </c>
      <c r="F635" s="730" t="s">
        <v>5162</v>
      </c>
      <c r="G635" s="729" t="s">
        <v>5900</v>
      </c>
      <c r="H635" s="729" t="s">
        <v>5901</v>
      </c>
      <c r="I635" s="732">
        <v>3002.010009765625</v>
      </c>
      <c r="J635" s="732">
        <v>1</v>
      </c>
      <c r="K635" s="733">
        <v>3002.010009765625</v>
      </c>
    </row>
    <row r="636" spans="1:11" ht="14.4" customHeight="1" x14ac:dyDescent="0.3">
      <c r="A636" s="727" t="s">
        <v>566</v>
      </c>
      <c r="B636" s="728" t="s">
        <v>567</v>
      </c>
      <c r="C636" s="729" t="s">
        <v>602</v>
      </c>
      <c r="D636" s="730" t="s">
        <v>603</v>
      </c>
      <c r="E636" s="729" t="s">
        <v>5161</v>
      </c>
      <c r="F636" s="730" t="s">
        <v>5162</v>
      </c>
      <c r="G636" s="729" t="s">
        <v>5902</v>
      </c>
      <c r="H636" s="729" t="s">
        <v>5903</v>
      </c>
      <c r="I636" s="732">
        <v>2754.25</v>
      </c>
      <c r="J636" s="732">
        <v>9</v>
      </c>
      <c r="K636" s="733">
        <v>24788.25</v>
      </c>
    </row>
    <row r="637" spans="1:11" ht="14.4" customHeight="1" x14ac:dyDescent="0.3">
      <c r="A637" s="727" t="s">
        <v>566</v>
      </c>
      <c r="B637" s="728" t="s">
        <v>567</v>
      </c>
      <c r="C637" s="729" t="s">
        <v>602</v>
      </c>
      <c r="D637" s="730" t="s">
        <v>603</v>
      </c>
      <c r="E637" s="729" t="s">
        <v>5161</v>
      </c>
      <c r="F637" s="730" t="s">
        <v>5162</v>
      </c>
      <c r="G637" s="729" t="s">
        <v>5904</v>
      </c>
      <c r="H637" s="729" t="s">
        <v>5905</v>
      </c>
      <c r="I637" s="732">
        <v>145.19999694824219</v>
      </c>
      <c r="J637" s="732">
        <v>1</v>
      </c>
      <c r="K637" s="733">
        <v>145.19999694824219</v>
      </c>
    </row>
    <row r="638" spans="1:11" ht="14.4" customHeight="1" x14ac:dyDescent="0.3">
      <c r="A638" s="727" t="s">
        <v>566</v>
      </c>
      <c r="B638" s="728" t="s">
        <v>567</v>
      </c>
      <c r="C638" s="729" t="s">
        <v>602</v>
      </c>
      <c r="D638" s="730" t="s">
        <v>603</v>
      </c>
      <c r="E638" s="729" t="s">
        <v>5161</v>
      </c>
      <c r="F638" s="730" t="s">
        <v>5162</v>
      </c>
      <c r="G638" s="729" t="s">
        <v>5906</v>
      </c>
      <c r="H638" s="729" t="s">
        <v>5907</v>
      </c>
      <c r="I638" s="732">
        <v>9181.48046875</v>
      </c>
      <c r="J638" s="732">
        <v>1</v>
      </c>
      <c r="K638" s="733">
        <v>9181.48046875</v>
      </c>
    </row>
    <row r="639" spans="1:11" ht="14.4" customHeight="1" x14ac:dyDescent="0.3">
      <c r="A639" s="727" t="s">
        <v>566</v>
      </c>
      <c r="B639" s="728" t="s">
        <v>567</v>
      </c>
      <c r="C639" s="729" t="s">
        <v>602</v>
      </c>
      <c r="D639" s="730" t="s">
        <v>603</v>
      </c>
      <c r="E639" s="729" t="s">
        <v>5161</v>
      </c>
      <c r="F639" s="730" t="s">
        <v>5162</v>
      </c>
      <c r="G639" s="729" t="s">
        <v>5908</v>
      </c>
      <c r="H639" s="729" t="s">
        <v>5909</v>
      </c>
      <c r="I639" s="732">
        <v>17639.380859375</v>
      </c>
      <c r="J639" s="732">
        <v>1</v>
      </c>
      <c r="K639" s="733">
        <v>17639.380859375</v>
      </c>
    </row>
    <row r="640" spans="1:11" ht="14.4" customHeight="1" x14ac:dyDescent="0.3">
      <c r="A640" s="727" t="s">
        <v>566</v>
      </c>
      <c r="B640" s="728" t="s">
        <v>567</v>
      </c>
      <c r="C640" s="729" t="s">
        <v>602</v>
      </c>
      <c r="D640" s="730" t="s">
        <v>603</v>
      </c>
      <c r="E640" s="729" t="s">
        <v>5161</v>
      </c>
      <c r="F640" s="730" t="s">
        <v>5162</v>
      </c>
      <c r="G640" s="729" t="s">
        <v>5910</v>
      </c>
      <c r="H640" s="729" t="s">
        <v>5911</v>
      </c>
      <c r="I640" s="732">
        <v>8433.7001953125</v>
      </c>
      <c r="J640" s="732">
        <v>13</v>
      </c>
      <c r="K640" s="733">
        <v>109638.1015625</v>
      </c>
    </row>
    <row r="641" spans="1:11" ht="14.4" customHeight="1" x14ac:dyDescent="0.3">
      <c r="A641" s="727" t="s">
        <v>566</v>
      </c>
      <c r="B641" s="728" t="s">
        <v>567</v>
      </c>
      <c r="C641" s="729" t="s">
        <v>602</v>
      </c>
      <c r="D641" s="730" t="s">
        <v>603</v>
      </c>
      <c r="E641" s="729" t="s">
        <v>5161</v>
      </c>
      <c r="F641" s="730" t="s">
        <v>5162</v>
      </c>
      <c r="G641" s="729" t="s">
        <v>5912</v>
      </c>
      <c r="H641" s="729" t="s">
        <v>5913</v>
      </c>
      <c r="I641" s="732">
        <v>2445.409912109375</v>
      </c>
      <c r="J641" s="732">
        <v>46</v>
      </c>
      <c r="K641" s="733">
        <v>112488.857421875</v>
      </c>
    </row>
    <row r="642" spans="1:11" ht="14.4" customHeight="1" x14ac:dyDescent="0.3">
      <c r="A642" s="727" t="s">
        <v>566</v>
      </c>
      <c r="B642" s="728" t="s">
        <v>567</v>
      </c>
      <c r="C642" s="729" t="s">
        <v>602</v>
      </c>
      <c r="D642" s="730" t="s">
        <v>603</v>
      </c>
      <c r="E642" s="729" t="s">
        <v>5161</v>
      </c>
      <c r="F642" s="730" t="s">
        <v>5162</v>
      </c>
      <c r="G642" s="729" t="s">
        <v>5914</v>
      </c>
      <c r="H642" s="729" t="s">
        <v>5915</v>
      </c>
      <c r="I642" s="732">
        <v>267.41000366210937</v>
      </c>
      <c r="J642" s="732">
        <v>11</v>
      </c>
      <c r="K642" s="733">
        <v>2941.5099487304687</v>
      </c>
    </row>
    <row r="643" spans="1:11" ht="14.4" customHeight="1" x14ac:dyDescent="0.3">
      <c r="A643" s="727" t="s">
        <v>566</v>
      </c>
      <c r="B643" s="728" t="s">
        <v>567</v>
      </c>
      <c r="C643" s="729" t="s">
        <v>602</v>
      </c>
      <c r="D643" s="730" t="s">
        <v>603</v>
      </c>
      <c r="E643" s="729" t="s">
        <v>5161</v>
      </c>
      <c r="F643" s="730" t="s">
        <v>5162</v>
      </c>
      <c r="G643" s="729" t="s">
        <v>5916</v>
      </c>
      <c r="H643" s="729" t="s">
        <v>5917</v>
      </c>
      <c r="I643" s="732">
        <v>8123.93994140625</v>
      </c>
      <c r="J643" s="732">
        <v>1</v>
      </c>
      <c r="K643" s="733">
        <v>8123.93994140625</v>
      </c>
    </row>
    <row r="644" spans="1:11" ht="14.4" customHeight="1" x14ac:dyDescent="0.3">
      <c r="A644" s="727" t="s">
        <v>566</v>
      </c>
      <c r="B644" s="728" t="s">
        <v>567</v>
      </c>
      <c r="C644" s="729" t="s">
        <v>602</v>
      </c>
      <c r="D644" s="730" t="s">
        <v>603</v>
      </c>
      <c r="E644" s="729" t="s">
        <v>5161</v>
      </c>
      <c r="F644" s="730" t="s">
        <v>5162</v>
      </c>
      <c r="G644" s="729" t="s">
        <v>5918</v>
      </c>
      <c r="H644" s="729" t="s">
        <v>5919</v>
      </c>
      <c r="I644" s="732">
        <v>6092.35009765625</v>
      </c>
      <c r="J644" s="732">
        <v>1</v>
      </c>
      <c r="K644" s="733">
        <v>6092.35009765625</v>
      </c>
    </row>
    <row r="645" spans="1:11" ht="14.4" customHeight="1" x14ac:dyDescent="0.3">
      <c r="A645" s="727" t="s">
        <v>566</v>
      </c>
      <c r="B645" s="728" t="s">
        <v>567</v>
      </c>
      <c r="C645" s="729" t="s">
        <v>602</v>
      </c>
      <c r="D645" s="730" t="s">
        <v>603</v>
      </c>
      <c r="E645" s="729" t="s">
        <v>5161</v>
      </c>
      <c r="F645" s="730" t="s">
        <v>5162</v>
      </c>
      <c r="G645" s="729" t="s">
        <v>5920</v>
      </c>
      <c r="H645" s="729" t="s">
        <v>5921</v>
      </c>
      <c r="I645" s="732">
        <v>3644.52001953125</v>
      </c>
      <c r="J645" s="732">
        <v>2</v>
      </c>
      <c r="K645" s="733">
        <v>7289.0400390625</v>
      </c>
    </row>
    <row r="646" spans="1:11" ht="14.4" customHeight="1" x14ac:dyDescent="0.3">
      <c r="A646" s="727" t="s">
        <v>566</v>
      </c>
      <c r="B646" s="728" t="s">
        <v>567</v>
      </c>
      <c r="C646" s="729" t="s">
        <v>602</v>
      </c>
      <c r="D646" s="730" t="s">
        <v>603</v>
      </c>
      <c r="E646" s="729" t="s">
        <v>5161</v>
      </c>
      <c r="F646" s="730" t="s">
        <v>5162</v>
      </c>
      <c r="G646" s="729" t="s">
        <v>5922</v>
      </c>
      <c r="H646" s="729" t="s">
        <v>5923</v>
      </c>
      <c r="I646" s="732">
        <v>11253</v>
      </c>
      <c r="J646" s="732">
        <v>64</v>
      </c>
      <c r="K646" s="733">
        <v>720192</v>
      </c>
    </row>
    <row r="647" spans="1:11" ht="14.4" customHeight="1" x14ac:dyDescent="0.3">
      <c r="A647" s="727" t="s">
        <v>566</v>
      </c>
      <c r="B647" s="728" t="s">
        <v>567</v>
      </c>
      <c r="C647" s="729" t="s">
        <v>602</v>
      </c>
      <c r="D647" s="730" t="s">
        <v>603</v>
      </c>
      <c r="E647" s="729" t="s">
        <v>5161</v>
      </c>
      <c r="F647" s="730" t="s">
        <v>5162</v>
      </c>
      <c r="G647" s="729" t="s">
        <v>5924</v>
      </c>
      <c r="H647" s="729" t="s">
        <v>5925</v>
      </c>
      <c r="I647" s="732">
        <v>12184.7001953125</v>
      </c>
      <c r="J647" s="732">
        <v>3</v>
      </c>
      <c r="K647" s="733">
        <v>36554.1005859375</v>
      </c>
    </row>
    <row r="648" spans="1:11" ht="14.4" customHeight="1" x14ac:dyDescent="0.3">
      <c r="A648" s="727" t="s">
        <v>566</v>
      </c>
      <c r="B648" s="728" t="s">
        <v>567</v>
      </c>
      <c r="C648" s="729" t="s">
        <v>602</v>
      </c>
      <c r="D648" s="730" t="s">
        <v>603</v>
      </c>
      <c r="E648" s="729" t="s">
        <v>5161</v>
      </c>
      <c r="F648" s="730" t="s">
        <v>5162</v>
      </c>
      <c r="G648" s="729" t="s">
        <v>5926</v>
      </c>
      <c r="H648" s="729" t="s">
        <v>5927</v>
      </c>
      <c r="I648" s="732">
        <v>360.57998657226562</v>
      </c>
      <c r="J648" s="732">
        <v>39</v>
      </c>
      <c r="K648" s="733">
        <v>14062.619781494141</v>
      </c>
    </row>
    <row r="649" spans="1:11" ht="14.4" customHeight="1" x14ac:dyDescent="0.3">
      <c r="A649" s="727" t="s">
        <v>566</v>
      </c>
      <c r="B649" s="728" t="s">
        <v>567</v>
      </c>
      <c r="C649" s="729" t="s">
        <v>602</v>
      </c>
      <c r="D649" s="730" t="s">
        <v>603</v>
      </c>
      <c r="E649" s="729" t="s">
        <v>5161</v>
      </c>
      <c r="F649" s="730" t="s">
        <v>5162</v>
      </c>
      <c r="G649" s="729" t="s">
        <v>5928</v>
      </c>
      <c r="H649" s="729" t="s">
        <v>5929</v>
      </c>
      <c r="I649" s="732">
        <v>10769</v>
      </c>
      <c r="J649" s="732">
        <v>13</v>
      </c>
      <c r="K649" s="733">
        <v>139997</v>
      </c>
    </row>
    <row r="650" spans="1:11" ht="14.4" customHeight="1" x14ac:dyDescent="0.3">
      <c r="A650" s="727" t="s">
        <v>566</v>
      </c>
      <c r="B650" s="728" t="s">
        <v>567</v>
      </c>
      <c r="C650" s="729" t="s">
        <v>602</v>
      </c>
      <c r="D650" s="730" t="s">
        <v>603</v>
      </c>
      <c r="E650" s="729" t="s">
        <v>5161</v>
      </c>
      <c r="F650" s="730" t="s">
        <v>5162</v>
      </c>
      <c r="G650" s="729" t="s">
        <v>5930</v>
      </c>
      <c r="H650" s="729" t="s">
        <v>5931</v>
      </c>
      <c r="I650" s="732">
        <v>16335</v>
      </c>
      <c r="J650" s="732">
        <v>6</v>
      </c>
      <c r="K650" s="733">
        <v>98010</v>
      </c>
    </row>
    <row r="651" spans="1:11" ht="14.4" customHeight="1" x14ac:dyDescent="0.3">
      <c r="A651" s="727" t="s">
        <v>566</v>
      </c>
      <c r="B651" s="728" t="s">
        <v>567</v>
      </c>
      <c r="C651" s="729" t="s">
        <v>602</v>
      </c>
      <c r="D651" s="730" t="s">
        <v>603</v>
      </c>
      <c r="E651" s="729" t="s">
        <v>5161</v>
      </c>
      <c r="F651" s="730" t="s">
        <v>5162</v>
      </c>
      <c r="G651" s="729" t="s">
        <v>5932</v>
      </c>
      <c r="H651" s="729" t="s">
        <v>5933</v>
      </c>
      <c r="I651" s="732">
        <v>4916.22998046875</v>
      </c>
      <c r="J651" s="732">
        <v>14</v>
      </c>
      <c r="K651" s="733">
        <v>68827.22021484375</v>
      </c>
    </row>
    <row r="652" spans="1:11" ht="14.4" customHeight="1" x14ac:dyDescent="0.3">
      <c r="A652" s="727" t="s">
        <v>566</v>
      </c>
      <c r="B652" s="728" t="s">
        <v>567</v>
      </c>
      <c r="C652" s="729" t="s">
        <v>602</v>
      </c>
      <c r="D652" s="730" t="s">
        <v>603</v>
      </c>
      <c r="E652" s="729" t="s">
        <v>5161</v>
      </c>
      <c r="F652" s="730" t="s">
        <v>5162</v>
      </c>
      <c r="G652" s="729" t="s">
        <v>5934</v>
      </c>
      <c r="H652" s="729" t="s">
        <v>5935</v>
      </c>
      <c r="I652" s="732">
        <v>4362.0498046875</v>
      </c>
      <c r="J652" s="732">
        <v>3</v>
      </c>
      <c r="K652" s="733">
        <v>13086.1494140625</v>
      </c>
    </row>
    <row r="653" spans="1:11" ht="14.4" customHeight="1" x14ac:dyDescent="0.3">
      <c r="A653" s="727" t="s">
        <v>566</v>
      </c>
      <c r="B653" s="728" t="s">
        <v>567</v>
      </c>
      <c r="C653" s="729" t="s">
        <v>602</v>
      </c>
      <c r="D653" s="730" t="s">
        <v>603</v>
      </c>
      <c r="E653" s="729" t="s">
        <v>5161</v>
      </c>
      <c r="F653" s="730" t="s">
        <v>5162</v>
      </c>
      <c r="G653" s="729" t="s">
        <v>5936</v>
      </c>
      <c r="H653" s="729" t="s">
        <v>5937</v>
      </c>
      <c r="I653" s="732">
        <v>2662</v>
      </c>
      <c r="J653" s="732">
        <v>10</v>
      </c>
      <c r="K653" s="733">
        <v>26620</v>
      </c>
    </row>
    <row r="654" spans="1:11" ht="14.4" customHeight="1" x14ac:dyDescent="0.3">
      <c r="A654" s="727" t="s">
        <v>566</v>
      </c>
      <c r="B654" s="728" t="s">
        <v>567</v>
      </c>
      <c r="C654" s="729" t="s">
        <v>602</v>
      </c>
      <c r="D654" s="730" t="s">
        <v>603</v>
      </c>
      <c r="E654" s="729" t="s">
        <v>5161</v>
      </c>
      <c r="F654" s="730" t="s">
        <v>5162</v>
      </c>
      <c r="G654" s="729" t="s">
        <v>5938</v>
      </c>
      <c r="H654" s="729" t="s">
        <v>5939</v>
      </c>
      <c r="I654" s="732">
        <v>6655</v>
      </c>
      <c r="J654" s="732">
        <v>4</v>
      </c>
      <c r="K654" s="733">
        <v>26620</v>
      </c>
    </row>
    <row r="655" spans="1:11" ht="14.4" customHeight="1" x14ac:dyDescent="0.3">
      <c r="A655" s="727" t="s">
        <v>566</v>
      </c>
      <c r="B655" s="728" t="s">
        <v>567</v>
      </c>
      <c r="C655" s="729" t="s">
        <v>602</v>
      </c>
      <c r="D655" s="730" t="s">
        <v>603</v>
      </c>
      <c r="E655" s="729" t="s">
        <v>5161</v>
      </c>
      <c r="F655" s="730" t="s">
        <v>5162</v>
      </c>
      <c r="G655" s="729" t="s">
        <v>5940</v>
      </c>
      <c r="H655" s="729" t="s">
        <v>5941</v>
      </c>
      <c r="I655" s="732">
        <v>2323.199951171875</v>
      </c>
      <c r="J655" s="732">
        <v>37</v>
      </c>
      <c r="K655" s="733">
        <v>85958.399169921875</v>
      </c>
    </row>
    <row r="656" spans="1:11" ht="14.4" customHeight="1" x14ac:dyDescent="0.3">
      <c r="A656" s="727" t="s">
        <v>566</v>
      </c>
      <c r="B656" s="728" t="s">
        <v>567</v>
      </c>
      <c r="C656" s="729" t="s">
        <v>602</v>
      </c>
      <c r="D656" s="730" t="s">
        <v>603</v>
      </c>
      <c r="E656" s="729" t="s">
        <v>5161</v>
      </c>
      <c r="F656" s="730" t="s">
        <v>5162</v>
      </c>
      <c r="G656" s="729" t="s">
        <v>5942</v>
      </c>
      <c r="H656" s="729" t="s">
        <v>5943</v>
      </c>
      <c r="I656" s="732">
        <v>1815</v>
      </c>
      <c r="J656" s="732">
        <v>222</v>
      </c>
      <c r="K656" s="733">
        <v>402930</v>
      </c>
    </row>
    <row r="657" spans="1:11" ht="14.4" customHeight="1" x14ac:dyDescent="0.3">
      <c r="A657" s="727" t="s">
        <v>566</v>
      </c>
      <c r="B657" s="728" t="s">
        <v>567</v>
      </c>
      <c r="C657" s="729" t="s">
        <v>602</v>
      </c>
      <c r="D657" s="730" t="s">
        <v>603</v>
      </c>
      <c r="E657" s="729" t="s">
        <v>5161</v>
      </c>
      <c r="F657" s="730" t="s">
        <v>5162</v>
      </c>
      <c r="G657" s="729" t="s">
        <v>5944</v>
      </c>
      <c r="H657" s="729" t="s">
        <v>5945</v>
      </c>
      <c r="I657" s="732">
        <v>8305.4404296875</v>
      </c>
      <c r="J657" s="732">
        <v>6</v>
      </c>
      <c r="K657" s="733">
        <v>49832.642578125</v>
      </c>
    </row>
    <row r="658" spans="1:11" ht="14.4" customHeight="1" x14ac:dyDescent="0.3">
      <c r="A658" s="727" t="s">
        <v>566</v>
      </c>
      <c r="B658" s="728" t="s">
        <v>567</v>
      </c>
      <c r="C658" s="729" t="s">
        <v>602</v>
      </c>
      <c r="D658" s="730" t="s">
        <v>603</v>
      </c>
      <c r="E658" s="729" t="s">
        <v>5161</v>
      </c>
      <c r="F658" s="730" t="s">
        <v>5162</v>
      </c>
      <c r="G658" s="729" t="s">
        <v>5946</v>
      </c>
      <c r="H658" s="729" t="s">
        <v>5947</v>
      </c>
      <c r="I658" s="732">
        <v>12761.8701171875</v>
      </c>
      <c r="J658" s="732">
        <v>2</v>
      </c>
      <c r="K658" s="733">
        <v>25523.740234375</v>
      </c>
    </row>
    <row r="659" spans="1:11" ht="14.4" customHeight="1" x14ac:dyDescent="0.3">
      <c r="A659" s="727" t="s">
        <v>566</v>
      </c>
      <c r="B659" s="728" t="s">
        <v>567</v>
      </c>
      <c r="C659" s="729" t="s">
        <v>602</v>
      </c>
      <c r="D659" s="730" t="s">
        <v>603</v>
      </c>
      <c r="E659" s="729" t="s">
        <v>5161</v>
      </c>
      <c r="F659" s="730" t="s">
        <v>5162</v>
      </c>
      <c r="G659" s="729" t="s">
        <v>5948</v>
      </c>
      <c r="H659" s="729" t="s">
        <v>5949</v>
      </c>
      <c r="I659" s="732">
        <v>7550.39990234375</v>
      </c>
      <c r="J659" s="732">
        <v>4</v>
      </c>
      <c r="K659" s="733">
        <v>30201.599609375</v>
      </c>
    </row>
    <row r="660" spans="1:11" ht="14.4" customHeight="1" x14ac:dyDescent="0.3">
      <c r="A660" s="727" t="s">
        <v>566</v>
      </c>
      <c r="B660" s="728" t="s">
        <v>567</v>
      </c>
      <c r="C660" s="729" t="s">
        <v>602</v>
      </c>
      <c r="D660" s="730" t="s">
        <v>603</v>
      </c>
      <c r="E660" s="729" t="s">
        <v>5161</v>
      </c>
      <c r="F660" s="730" t="s">
        <v>5162</v>
      </c>
      <c r="G660" s="729" t="s">
        <v>5950</v>
      </c>
      <c r="H660" s="729" t="s">
        <v>5951</v>
      </c>
      <c r="I660" s="732">
        <v>10285</v>
      </c>
      <c r="J660" s="732">
        <v>1</v>
      </c>
      <c r="K660" s="733">
        <v>10285</v>
      </c>
    </row>
    <row r="661" spans="1:11" ht="14.4" customHeight="1" x14ac:dyDescent="0.3">
      <c r="A661" s="727" t="s">
        <v>566</v>
      </c>
      <c r="B661" s="728" t="s">
        <v>567</v>
      </c>
      <c r="C661" s="729" t="s">
        <v>602</v>
      </c>
      <c r="D661" s="730" t="s">
        <v>603</v>
      </c>
      <c r="E661" s="729" t="s">
        <v>5161</v>
      </c>
      <c r="F661" s="730" t="s">
        <v>5162</v>
      </c>
      <c r="G661" s="729" t="s">
        <v>5952</v>
      </c>
      <c r="H661" s="729" t="s">
        <v>5953</v>
      </c>
      <c r="I661" s="732">
        <v>6776</v>
      </c>
      <c r="J661" s="732">
        <v>1</v>
      </c>
      <c r="K661" s="733">
        <v>6776</v>
      </c>
    </row>
    <row r="662" spans="1:11" ht="14.4" customHeight="1" x14ac:dyDescent="0.3">
      <c r="A662" s="727" t="s">
        <v>566</v>
      </c>
      <c r="B662" s="728" t="s">
        <v>567</v>
      </c>
      <c r="C662" s="729" t="s">
        <v>602</v>
      </c>
      <c r="D662" s="730" t="s">
        <v>603</v>
      </c>
      <c r="E662" s="729" t="s">
        <v>5161</v>
      </c>
      <c r="F662" s="730" t="s">
        <v>5162</v>
      </c>
      <c r="G662" s="729" t="s">
        <v>5954</v>
      </c>
      <c r="H662" s="729" t="s">
        <v>5955</v>
      </c>
      <c r="I662" s="732">
        <v>7267.259765625</v>
      </c>
      <c r="J662" s="732">
        <v>10</v>
      </c>
      <c r="K662" s="733">
        <v>72672.59765625</v>
      </c>
    </row>
    <row r="663" spans="1:11" ht="14.4" customHeight="1" x14ac:dyDescent="0.3">
      <c r="A663" s="727" t="s">
        <v>566</v>
      </c>
      <c r="B663" s="728" t="s">
        <v>567</v>
      </c>
      <c r="C663" s="729" t="s">
        <v>602</v>
      </c>
      <c r="D663" s="730" t="s">
        <v>603</v>
      </c>
      <c r="E663" s="729" t="s">
        <v>5161</v>
      </c>
      <c r="F663" s="730" t="s">
        <v>5162</v>
      </c>
      <c r="G663" s="729" t="s">
        <v>5956</v>
      </c>
      <c r="H663" s="729" t="s">
        <v>5957</v>
      </c>
      <c r="I663" s="732">
        <v>10860.9599609375</v>
      </c>
      <c r="J663" s="732">
        <v>2</v>
      </c>
      <c r="K663" s="733">
        <v>21721.919921875</v>
      </c>
    </row>
    <row r="664" spans="1:11" ht="14.4" customHeight="1" x14ac:dyDescent="0.3">
      <c r="A664" s="727" t="s">
        <v>566</v>
      </c>
      <c r="B664" s="728" t="s">
        <v>567</v>
      </c>
      <c r="C664" s="729" t="s">
        <v>602</v>
      </c>
      <c r="D664" s="730" t="s">
        <v>603</v>
      </c>
      <c r="E664" s="729" t="s">
        <v>5161</v>
      </c>
      <c r="F664" s="730" t="s">
        <v>5162</v>
      </c>
      <c r="G664" s="729" t="s">
        <v>5958</v>
      </c>
      <c r="H664" s="729" t="s">
        <v>5959</v>
      </c>
      <c r="I664" s="732">
        <v>11480.48046875</v>
      </c>
      <c r="J664" s="732">
        <v>4</v>
      </c>
      <c r="K664" s="733">
        <v>45921.921875</v>
      </c>
    </row>
    <row r="665" spans="1:11" ht="14.4" customHeight="1" x14ac:dyDescent="0.3">
      <c r="A665" s="727" t="s">
        <v>566</v>
      </c>
      <c r="B665" s="728" t="s">
        <v>567</v>
      </c>
      <c r="C665" s="729" t="s">
        <v>602</v>
      </c>
      <c r="D665" s="730" t="s">
        <v>603</v>
      </c>
      <c r="E665" s="729" t="s">
        <v>5161</v>
      </c>
      <c r="F665" s="730" t="s">
        <v>5162</v>
      </c>
      <c r="G665" s="729" t="s">
        <v>5960</v>
      </c>
      <c r="H665" s="729" t="s">
        <v>5961</v>
      </c>
      <c r="I665" s="732">
        <v>14036</v>
      </c>
      <c r="J665" s="732">
        <v>1</v>
      </c>
      <c r="K665" s="733">
        <v>14036</v>
      </c>
    </row>
    <row r="666" spans="1:11" ht="14.4" customHeight="1" x14ac:dyDescent="0.3">
      <c r="A666" s="727" t="s">
        <v>566</v>
      </c>
      <c r="B666" s="728" t="s">
        <v>567</v>
      </c>
      <c r="C666" s="729" t="s">
        <v>602</v>
      </c>
      <c r="D666" s="730" t="s">
        <v>603</v>
      </c>
      <c r="E666" s="729" t="s">
        <v>5161</v>
      </c>
      <c r="F666" s="730" t="s">
        <v>5162</v>
      </c>
      <c r="G666" s="729" t="s">
        <v>5962</v>
      </c>
      <c r="H666" s="729" t="s">
        <v>5963</v>
      </c>
      <c r="I666" s="732">
        <v>3928.8701171875</v>
      </c>
      <c r="J666" s="732">
        <v>7</v>
      </c>
      <c r="K666" s="733">
        <v>27502.0908203125</v>
      </c>
    </row>
    <row r="667" spans="1:11" ht="14.4" customHeight="1" x14ac:dyDescent="0.3">
      <c r="A667" s="727" t="s">
        <v>566</v>
      </c>
      <c r="B667" s="728" t="s">
        <v>567</v>
      </c>
      <c r="C667" s="729" t="s">
        <v>602</v>
      </c>
      <c r="D667" s="730" t="s">
        <v>603</v>
      </c>
      <c r="E667" s="729" t="s">
        <v>5161</v>
      </c>
      <c r="F667" s="730" t="s">
        <v>5162</v>
      </c>
      <c r="G667" s="729" t="s">
        <v>5964</v>
      </c>
      <c r="H667" s="729" t="s">
        <v>5965</v>
      </c>
      <c r="I667" s="732">
        <v>4549.60009765625</v>
      </c>
      <c r="J667" s="732">
        <v>7</v>
      </c>
      <c r="K667" s="733">
        <v>31847.20068359375</v>
      </c>
    </row>
    <row r="668" spans="1:11" ht="14.4" customHeight="1" x14ac:dyDescent="0.3">
      <c r="A668" s="727" t="s">
        <v>566</v>
      </c>
      <c r="B668" s="728" t="s">
        <v>567</v>
      </c>
      <c r="C668" s="729" t="s">
        <v>602</v>
      </c>
      <c r="D668" s="730" t="s">
        <v>603</v>
      </c>
      <c r="E668" s="729" t="s">
        <v>5161</v>
      </c>
      <c r="F668" s="730" t="s">
        <v>5162</v>
      </c>
      <c r="G668" s="729" t="s">
        <v>5966</v>
      </c>
      <c r="H668" s="729" t="s">
        <v>5967</v>
      </c>
      <c r="I668" s="732">
        <v>8288.5</v>
      </c>
      <c r="J668" s="732">
        <v>4</v>
      </c>
      <c r="K668" s="733">
        <v>33154</v>
      </c>
    </row>
    <row r="669" spans="1:11" ht="14.4" customHeight="1" x14ac:dyDescent="0.3">
      <c r="A669" s="727" t="s">
        <v>566</v>
      </c>
      <c r="B669" s="728" t="s">
        <v>567</v>
      </c>
      <c r="C669" s="729" t="s">
        <v>602</v>
      </c>
      <c r="D669" s="730" t="s">
        <v>603</v>
      </c>
      <c r="E669" s="729" t="s">
        <v>5161</v>
      </c>
      <c r="F669" s="730" t="s">
        <v>5162</v>
      </c>
      <c r="G669" s="729" t="s">
        <v>5968</v>
      </c>
      <c r="H669" s="729" t="s">
        <v>5969</v>
      </c>
      <c r="I669" s="732">
        <v>2213.090087890625</v>
      </c>
      <c r="J669" s="732">
        <v>3</v>
      </c>
      <c r="K669" s="733">
        <v>6639.270263671875</v>
      </c>
    </row>
    <row r="670" spans="1:11" ht="14.4" customHeight="1" x14ac:dyDescent="0.3">
      <c r="A670" s="727" t="s">
        <v>566</v>
      </c>
      <c r="B670" s="728" t="s">
        <v>567</v>
      </c>
      <c r="C670" s="729" t="s">
        <v>602</v>
      </c>
      <c r="D670" s="730" t="s">
        <v>603</v>
      </c>
      <c r="E670" s="729" t="s">
        <v>5161</v>
      </c>
      <c r="F670" s="730" t="s">
        <v>5162</v>
      </c>
      <c r="G670" s="729" t="s">
        <v>5970</v>
      </c>
      <c r="H670" s="729" t="s">
        <v>5971</v>
      </c>
      <c r="I670" s="732">
        <v>12087.900390625</v>
      </c>
      <c r="J670" s="732">
        <v>4</v>
      </c>
      <c r="K670" s="733">
        <v>48351.6015625</v>
      </c>
    </row>
    <row r="671" spans="1:11" ht="14.4" customHeight="1" x14ac:dyDescent="0.3">
      <c r="A671" s="727" t="s">
        <v>566</v>
      </c>
      <c r="B671" s="728" t="s">
        <v>567</v>
      </c>
      <c r="C671" s="729" t="s">
        <v>602</v>
      </c>
      <c r="D671" s="730" t="s">
        <v>603</v>
      </c>
      <c r="E671" s="729" t="s">
        <v>5161</v>
      </c>
      <c r="F671" s="730" t="s">
        <v>5162</v>
      </c>
      <c r="G671" s="729" t="s">
        <v>5972</v>
      </c>
      <c r="H671" s="729" t="s">
        <v>5973</v>
      </c>
      <c r="I671" s="732">
        <v>10111.73046875</v>
      </c>
      <c r="J671" s="732">
        <v>8</v>
      </c>
      <c r="K671" s="733">
        <v>80893.84375</v>
      </c>
    </row>
    <row r="672" spans="1:11" ht="14.4" customHeight="1" x14ac:dyDescent="0.3">
      <c r="A672" s="727" t="s">
        <v>566</v>
      </c>
      <c r="B672" s="728" t="s">
        <v>567</v>
      </c>
      <c r="C672" s="729" t="s">
        <v>602</v>
      </c>
      <c r="D672" s="730" t="s">
        <v>603</v>
      </c>
      <c r="E672" s="729" t="s">
        <v>5161</v>
      </c>
      <c r="F672" s="730" t="s">
        <v>5162</v>
      </c>
      <c r="G672" s="729" t="s">
        <v>5974</v>
      </c>
      <c r="H672" s="729" t="s">
        <v>5975</v>
      </c>
      <c r="I672" s="732">
        <v>9985.53515625</v>
      </c>
      <c r="J672" s="732">
        <v>2</v>
      </c>
      <c r="K672" s="733">
        <v>19971.0703125</v>
      </c>
    </row>
    <row r="673" spans="1:11" ht="14.4" customHeight="1" x14ac:dyDescent="0.3">
      <c r="A673" s="727" t="s">
        <v>566</v>
      </c>
      <c r="B673" s="728" t="s">
        <v>567</v>
      </c>
      <c r="C673" s="729" t="s">
        <v>602</v>
      </c>
      <c r="D673" s="730" t="s">
        <v>603</v>
      </c>
      <c r="E673" s="729" t="s">
        <v>5161</v>
      </c>
      <c r="F673" s="730" t="s">
        <v>5162</v>
      </c>
      <c r="G673" s="729" t="s">
        <v>5976</v>
      </c>
      <c r="H673" s="729" t="s">
        <v>5977</v>
      </c>
      <c r="I673" s="732">
        <v>21250.6298828125</v>
      </c>
      <c r="J673" s="732">
        <v>5</v>
      </c>
      <c r="K673" s="733">
        <v>106177.51953125</v>
      </c>
    </row>
    <row r="674" spans="1:11" ht="14.4" customHeight="1" x14ac:dyDescent="0.3">
      <c r="A674" s="727" t="s">
        <v>566</v>
      </c>
      <c r="B674" s="728" t="s">
        <v>567</v>
      </c>
      <c r="C674" s="729" t="s">
        <v>602</v>
      </c>
      <c r="D674" s="730" t="s">
        <v>603</v>
      </c>
      <c r="E674" s="729" t="s">
        <v>5161</v>
      </c>
      <c r="F674" s="730" t="s">
        <v>5162</v>
      </c>
      <c r="G674" s="729" t="s">
        <v>5978</v>
      </c>
      <c r="H674" s="729" t="s">
        <v>5979</v>
      </c>
      <c r="I674" s="732">
        <v>15221.7998046875</v>
      </c>
      <c r="J674" s="732">
        <v>2</v>
      </c>
      <c r="K674" s="733">
        <v>30443.599609375</v>
      </c>
    </row>
    <row r="675" spans="1:11" ht="14.4" customHeight="1" x14ac:dyDescent="0.3">
      <c r="A675" s="727" t="s">
        <v>566</v>
      </c>
      <c r="B675" s="728" t="s">
        <v>567</v>
      </c>
      <c r="C675" s="729" t="s">
        <v>602</v>
      </c>
      <c r="D675" s="730" t="s">
        <v>603</v>
      </c>
      <c r="E675" s="729" t="s">
        <v>5161</v>
      </c>
      <c r="F675" s="730" t="s">
        <v>5162</v>
      </c>
      <c r="G675" s="729" t="s">
        <v>5980</v>
      </c>
      <c r="H675" s="729" t="s">
        <v>5981</v>
      </c>
      <c r="I675" s="732">
        <v>8261.8798828125</v>
      </c>
      <c r="J675" s="732">
        <v>6</v>
      </c>
      <c r="K675" s="733">
        <v>49571.279296875</v>
      </c>
    </row>
    <row r="676" spans="1:11" ht="14.4" customHeight="1" x14ac:dyDescent="0.3">
      <c r="A676" s="727" t="s">
        <v>566</v>
      </c>
      <c r="B676" s="728" t="s">
        <v>567</v>
      </c>
      <c r="C676" s="729" t="s">
        <v>602</v>
      </c>
      <c r="D676" s="730" t="s">
        <v>603</v>
      </c>
      <c r="E676" s="729" t="s">
        <v>5161</v>
      </c>
      <c r="F676" s="730" t="s">
        <v>5162</v>
      </c>
      <c r="G676" s="729" t="s">
        <v>5982</v>
      </c>
      <c r="H676" s="729" t="s">
        <v>5983</v>
      </c>
      <c r="I676" s="732">
        <v>4840</v>
      </c>
      <c r="J676" s="732">
        <v>1</v>
      </c>
      <c r="K676" s="733">
        <v>4840</v>
      </c>
    </row>
    <row r="677" spans="1:11" ht="14.4" customHeight="1" x14ac:dyDescent="0.3">
      <c r="A677" s="727" t="s">
        <v>566</v>
      </c>
      <c r="B677" s="728" t="s">
        <v>567</v>
      </c>
      <c r="C677" s="729" t="s">
        <v>602</v>
      </c>
      <c r="D677" s="730" t="s">
        <v>603</v>
      </c>
      <c r="E677" s="729" t="s">
        <v>5161</v>
      </c>
      <c r="F677" s="730" t="s">
        <v>5162</v>
      </c>
      <c r="G677" s="729" t="s">
        <v>5984</v>
      </c>
      <c r="H677" s="729" t="s">
        <v>5985</v>
      </c>
      <c r="I677" s="732">
        <v>5445</v>
      </c>
      <c r="J677" s="732">
        <v>6</v>
      </c>
      <c r="K677" s="733">
        <v>32670</v>
      </c>
    </row>
    <row r="678" spans="1:11" ht="14.4" customHeight="1" x14ac:dyDescent="0.3">
      <c r="A678" s="727" t="s">
        <v>566</v>
      </c>
      <c r="B678" s="728" t="s">
        <v>567</v>
      </c>
      <c r="C678" s="729" t="s">
        <v>602</v>
      </c>
      <c r="D678" s="730" t="s">
        <v>603</v>
      </c>
      <c r="E678" s="729" t="s">
        <v>5161</v>
      </c>
      <c r="F678" s="730" t="s">
        <v>5162</v>
      </c>
      <c r="G678" s="729" t="s">
        <v>5986</v>
      </c>
      <c r="H678" s="729" t="s">
        <v>5987</v>
      </c>
      <c r="I678" s="732">
        <v>5445</v>
      </c>
      <c r="J678" s="732">
        <v>6</v>
      </c>
      <c r="K678" s="733">
        <v>32670</v>
      </c>
    </row>
    <row r="679" spans="1:11" ht="14.4" customHeight="1" x14ac:dyDescent="0.3">
      <c r="A679" s="727" t="s">
        <v>566</v>
      </c>
      <c r="B679" s="728" t="s">
        <v>567</v>
      </c>
      <c r="C679" s="729" t="s">
        <v>602</v>
      </c>
      <c r="D679" s="730" t="s">
        <v>603</v>
      </c>
      <c r="E679" s="729" t="s">
        <v>5161</v>
      </c>
      <c r="F679" s="730" t="s">
        <v>5162</v>
      </c>
      <c r="G679" s="729" t="s">
        <v>5988</v>
      </c>
      <c r="H679" s="729" t="s">
        <v>5989</v>
      </c>
      <c r="I679" s="732">
        <v>5445</v>
      </c>
      <c r="J679" s="732">
        <v>6</v>
      </c>
      <c r="K679" s="733">
        <v>32670</v>
      </c>
    </row>
    <row r="680" spans="1:11" ht="14.4" customHeight="1" x14ac:dyDescent="0.3">
      <c r="A680" s="727" t="s">
        <v>566</v>
      </c>
      <c r="B680" s="728" t="s">
        <v>567</v>
      </c>
      <c r="C680" s="729" t="s">
        <v>602</v>
      </c>
      <c r="D680" s="730" t="s">
        <v>603</v>
      </c>
      <c r="E680" s="729" t="s">
        <v>5161</v>
      </c>
      <c r="F680" s="730" t="s">
        <v>5162</v>
      </c>
      <c r="G680" s="729" t="s">
        <v>5990</v>
      </c>
      <c r="H680" s="729" t="s">
        <v>5991</v>
      </c>
      <c r="I680" s="732">
        <v>16407.599609375</v>
      </c>
      <c r="J680" s="732">
        <v>1</v>
      </c>
      <c r="K680" s="733">
        <v>16407.599609375</v>
      </c>
    </row>
    <row r="681" spans="1:11" ht="14.4" customHeight="1" x14ac:dyDescent="0.3">
      <c r="A681" s="727" t="s">
        <v>566</v>
      </c>
      <c r="B681" s="728" t="s">
        <v>567</v>
      </c>
      <c r="C681" s="729" t="s">
        <v>602</v>
      </c>
      <c r="D681" s="730" t="s">
        <v>603</v>
      </c>
      <c r="E681" s="729" t="s">
        <v>5161</v>
      </c>
      <c r="F681" s="730" t="s">
        <v>5162</v>
      </c>
      <c r="G681" s="729" t="s">
        <v>5992</v>
      </c>
      <c r="H681" s="729" t="s">
        <v>5993</v>
      </c>
      <c r="I681" s="732">
        <v>5003.35009765625</v>
      </c>
      <c r="J681" s="732">
        <v>1</v>
      </c>
      <c r="K681" s="733">
        <v>5003.35009765625</v>
      </c>
    </row>
    <row r="682" spans="1:11" ht="14.4" customHeight="1" x14ac:dyDescent="0.3">
      <c r="A682" s="727" t="s">
        <v>566</v>
      </c>
      <c r="B682" s="728" t="s">
        <v>567</v>
      </c>
      <c r="C682" s="729" t="s">
        <v>602</v>
      </c>
      <c r="D682" s="730" t="s">
        <v>603</v>
      </c>
      <c r="E682" s="729" t="s">
        <v>5161</v>
      </c>
      <c r="F682" s="730" t="s">
        <v>5162</v>
      </c>
      <c r="G682" s="729" t="s">
        <v>5994</v>
      </c>
      <c r="H682" s="729" t="s">
        <v>5995</v>
      </c>
      <c r="I682" s="732">
        <v>9742.919921875</v>
      </c>
      <c r="J682" s="732">
        <v>6</v>
      </c>
      <c r="K682" s="733">
        <v>58457.51953125</v>
      </c>
    </row>
    <row r="683" spans="1:11" ht="14.4" customHeight="1" x14ac:dyDescent="0.3">
      <c r="A683" s="727" t="s">
        <v>566</v>
      </c>
      <c r="B683" s="728" t="s">
        <v>567</v>
      </c>
      <c r="C683" s="729" t="s">
        <v>602</v>
      </c>
      <c r="D683" s="730" t="s">
        <v>603</v>
      </c>
      <c r="E683" s="729" t="s">
        <v>5161</v>
      </c>
      <c r="F683" s="730" t="s">
        <v>5162</v>
      </c>
      <c r="G683" s="729" t="s">
        <v>5996</v>
      </c>
      <c r="H683" s="729" t="s">
        <v>5997</v>
      </c>
      <c r="I683" s="732">
        <v>4709.2001953125</v>
      </c>
      <c r="J683" s="732">
        <v>1</v>
      </c>
      <c r="K683" s="733">
        <v>4709.2001953125</v>
      </c>
    </row>
    <row r="684" spans="1:11" ht="14.4" customHeight="1" x14ac:dyDescent="0.3">
      <c r="A684" s="727" t="s">
        <v>566</v>
      </c>
      <c r="B684" s="728" t="s">
        <v>567</v>
      </c>
      <c r="C684" s="729" t="s">
        <v>602</v>
      </c>
      <c r="D684" s="730" t="s">
        <v>603</v>
      </c>
      <c r="E684" s="729" t="s">
        <v>5161</v>
      </c>
      <c r="F684" s="730" t="s">
        <v>5162</v>
      </c>
      <c r="G684" s="729" t="s">
        <v>5998</v>
      </c>
      <c r="H684" s="729" t="s">
        <v>5999</v>
      </c>
      <c r="I684" s="732">
        <v>10287.419921875</v>
      </c>
      <c r="J684" s="732">
        <v>2</v>
      </c>
      <c r="K684" s="733">
        <v>20574.83984375</v>
      </c>
    </row>
    <row r="685" spans="1:11" ht="14.4" customHeight="1" x14ac:dyDescent="0.3">
      <c r="A685" s="727" t="s">
        <v>566</v>
      </c>
      <c r="B685" s="728" t="s">
        <v>567</v>
      </c>
      <c r="C685" s="729" t="s">
        <v>602</v>
      </c>
      <c r="D685" s="730" t="s">
        <v>603</v>
      </c>
      <c r="E685" s="729" t="s">
        <v>5161</v>
      </c>
      <c r="F685" s="730" t="s">
        <v>5162</v>
      </c>
      <c r="G685" s="729" t="s">
        <v>6000</v>
      </c>
      <c r="H685" s="729" t="s">
        <v>6001</v>
      </c>
      <c r="I685" s="732">
        <v>10287.419921875</v>
      </c>
      <c r="J685" s="732">
        <v>6</v>
      </c>
      <c r="K685" s="733">
        <v>61724.51953125</v>
      </c>
    </row>
    <row r="686" spans="1:11" ht="14.4" customHeight="1" x14ac:dyDescent="0.3">
      <c r="A686" s="727" t="s">
        <v>566</v>
      </c>
      <c r="B686" s="728" t="s">
        <v>567</v>
      </c>
      <c r="C686" s="729" t="s">
        <v>602</v>
      </c>
      <c r="D686" s="730" t="s">
        <v>603</v>
      </c>
      <c r="E686" s="729" t="s">
        <v>5161</v>
      </c>
      <c r="F686" s="730" t="s">
        <v>5162</v>
      </c>
      <c r="G686" s="729" t="s">
        <v>6002</v>
      </c>
      <c r="H686" s="729" t="s">
        <v>6003</v>
      </c>
      <c r="I686" s="732">
        <v>423.5</v>
      </c>
      <c r="J686" s="732">
        <v>8</v>
      </c>
      <c r="K686" s="733">
        <v>3388</v>
      </c>
    </row>
    <row r="687" spans="1:11" ht="14.4" customHeight="1" x14ac:dyDescent="0.3">
      <c r="A687" s="727" t="s">
        <v>566</v>
      </c>
      <c r="B687" s="728" t="s">
        <v>567</v>
      </c>
      <c r="C687" s="729" t="s">
        <v>602</v>
      </c>
      <c r="D687" s="730" t="s">
        <v>603</v>
      </c>
      <c r="E687" s="729" t="s">
        <v>5161</v>
      </c>
      <c r="F687" s="730" t="s">
        <v>5162</v>
      </c>
      <c r="G687" s="729" t="s">
        <v>6004</v>
      </c>
      <c r="H687" s="729" t="s">
        <v>6005</v>
      </c>
      <c r="I687" s="732">
        <v>423.5</v>
      </c>
      <c r="J687" s="732">
        <v>8</v>
      </c>
      <c r="K687" s="733">
        <v>3388</v>
      </c>
    </row>
    <row r="688" spans="1:11" ht="14.4" customHeight="1" x14ac:dyDescent="0.3">
      <c r="A688" s="727" t="s">
        <v>566</v>
      </c>
      <c r="B688" s="728" t="s">
        <v>567</v>
      </c>
      <c r="C688" s="729" t="s">
        <v>602</v>
      </c>
      <c r="D688" s="730" t="s">
        <v>603</v>
      </c>
      <c r="E688" s="729" t="s">
        <v>5161</v>
      </c>
      <c r="F688" s="730" t="s">
        <v>5162</v>
      </c>
      <c r="G688" s="729" t="s">
        <v>6006</v>
      </c>
      <c r="H688" s="729" t="s">
        <v>6007</v>
      </c>
      <c r="I688" s="732">
        <v>1160.3900146484375</v>
      </c>
      <c r="J688" s="732">
        <v>7</v>
      </c>
      <c r="K688" s="733">
        <v>8122.7301025390625</v>
      </c>
    </row>
    <row r="689" spans="1:11" ht="14.4" customHeight="1" x14ac:dyDescent="0.3">
      <c r="A689" s="727" t="s">
        <v>566</v>
      </c>
      <c r="B689" s="728" t="s">
        <v>567</v>
      </c>
      <c r="C689" s="729" t="s">
        <v>602</v>
      </c>
      <c r="D689" s="730" t="s">
        <v>603</v>
      </c>
      <c r="E689" s="729" t="s">
        <v>5161</v>
      </c>
      <c r="F689" s="730" t="s">
        <v>5162</v>
      </c>
      <c r="G689" s="729" t="s">
        <v>6008</v>
      </c>
      <c r="H689" s="729" t="s">
        <v>6009</v>
      </c>
      <c r="I689" s="732">
        <v>11484.72265625</v>
      </c>
      <c r="J689" s="732">
        <v>4</v>
      </c>
      <c r="K689" s="733">
        <v>45938.890625</v>
      </c>
    </row>
    <row r="690" spans="1:11" ht="14.4" customHeight="1" x14ac:dyDescent="0.3">
      <c r="A690" s="727" t="s">
        <v>566</v>
      </c>
      <c r="B690" s="728" t="s">
        <v>567</v>
      </c>
      <c r="C690" s="729" t="s">
        <v>602</v>
      </c>
      <c r="D690" s="730" t="s">
        <v>603</v>
      </c>
      <c r="E690" s="729" t="s">
        <v>5161</v>
      </c>
      <c r="F690" s="730" t="s">
        <v>5162</v>
      </c>
      <c r="G690" s="729" t="s">
        <v>6010</v>
      </c>
      <c r="H690" s="729" t="s">
        <v>6011</v>
      </c>
      <c r="I690" s="732">
        <v>13109.146809895834</v>
      </c>
      <c r="J690" s="732">
        <v>3</v>
      </c>
      <c r="K690" s="733">
        <v>39327.4404296875</v>
      </c>
    </row>
    <row r="691" spans="1:11" ht="14.4" customHeight="1" x14ac:dyDescent="0.3">
      <c r="A691" s="727" t="s">
        <v>566</v>
      </c>
      <c r="B691" s="728" t="s">
        <v>567</v>
      </c>
      <c r="C691" s="729" t="s">
        <v>602</v>
      </c>
      <c r="D691" s="730" t="s">
        <v>603</v>
      </c>
      <c r="E691" s="729" t="s">
        <v>5161</v>
      </c>
      <c r="F691" s="730" t="s">
        <v>5162</v>
      </c>
      <c r="G691" s="729" t="s">
        <v>6012</v>
      </c>
      <c r="H691" s="729" t="s">
        <v>6013</v>
      </c>
      <c r="I691" s="732">
        <v>12396.4501953125</v>
      </c>
      <c r="J691" s="732">
        <v>4</v>
      </c>
      <c r="K691" s="733">
        <v>49585.80078125</v>
      </c>
    </row>
    <row r="692" spans="1:11" ht="14.4" customHeight="1" x14ac:dyDescent="0.3">
      <c r="A692" s="727" t="s">
        <v>566</v>
      </c>
      <c r="B692" s="728" t="s">
        <v>567</v>
      </c>
      <c r="C692" s="729" t="s">
        <v>602</v>
      </c>
      <c r="D692" s="730" t="s">
        <v>603</v>
      </c>
      <c r="E692" s="729" t="s">
        <v>5161</v>
      </c>
      <c r="F692" s="730" t="s">
        <v>5162</v>
      </c>
      <c r="G692" s="729" t="s">
        <v>6014</v>
      </c>
      <c r="H692" s="729" t="s">
        <v>6015</v>
      </c>
      <c r="I692" s="732">
        <v>2525.27001953125</v>
      </c>
      <c r="J692" s="732">
        <v>3</v>
      </c>
      <c r="K692" s="733">
        <v>7575.81005859375</v>
      </c>
    </row>
    <row r="693" spans="1:11" ht="14.4" customHeight="1" x14ac:dyDescent="0.3">
      <c r="A693" s="727" t="s">
        <v>566</v>
      </c>
      <c r="B693" s="728" t="s">
        <v>567</v>
      </c>
      <c r="C693" s="729" t="s">
        <v>602</v>
      </c>
      <c r="D693" s="730" t="s">
        <v>603</v>
      </c>
      <c r="E693" s="729" t="s">
        <v>5161</v>
      </c>
      <c r="F693" s="730" t="s">
        <v>5162</v>
      </c>
      <c r="G693" s="729" t="s">
        <v>6016</v>
      </c>
      <c r="H693" s="729" t="s">
        <v>6017</v>
      </c>
      <c r="I693" s="732">
        <v>22896.23046875</v>
      </c>
      <c r="J693" s="732">
        <v>4</v>
      </c>
      <c r="K693" s="733">
        <v>91584.921875</v>
      </c>
    </row>
    <row r="694" spans="1:11" ht="14.4" customHeight="1" x14ac:dyDescent="0.3">
      <c r="A694" s="727" t="s">
        <v>566</v>
      </c>
      <c r="B694" s="728" t="s">
        <v>567</v>
      </c>
      <c r="C694" s="729" t="s">
        <v>602</v>
      </c>
      <c r="D694" s="730" t="s">
        <v>603</v>
      </c>
      <c r="E694" s="729" t="s">
        <v>5161</v>
      </c>
      <c r="F694" s="730" t="s">
        <v>5162</v>
      </c>
      <c r="G694" s="729" t="s">
        <v>6018</v>
      </c>
      <c r="H694" s="729" t="s">
        <v>6019</v>
      </c>
      <c r="I694" s="732">
        <v>19866.993489583332</v>
      </c>
      <c r="J694" s="732">
        <v>5</v>
      </c>
      <c r="K694" s="733">
        <v>99334.9609375</v>
      </c>
    </row>
    <row r="695" spans="1:11" ht="14.4" customHeight="1" x14ac:dyDescent="0.3">
      <c r="A695" s="727" t="s">
        <v>566</v>
      </c>
      <c r="B695" s="728" t="s">
        <v>567</v>
      </c>
      <c r="C695" s="729" t="s">
        <v>602</v>
      </c>
      <c r="D695" s="730" t="s">
        <v>603</v>
      </c>
      <c r="E695" s="729" t="s">
        <v>5161</v>
      </c>
      <c r="F695" s="730" t="s">
        <v>5162</v>
      </c>
      <c r="G695" s="729" t="s">
        <v>6020</v>
      </c>
      <c r="H695" s="729" t="s">
        <v>6021</v>
      </c>
      <c r="I695" s="732">
        <v>39807.80078125</v>
      </c>
      <c r="J695" s="732">
        <v>1</v>
      </c>
      <c r="K695" s="733">
        <v>39807.80078125</v>
      </c>
    </row>
    <row r="696" spans="1:11" ht="14.4" customHeight="1" x14ac:dyDescent="0.3">
      <c r="A696" s="727" t="s">
        <v>566</v>
      </c>
      <c r="B696" s="728" t="s">
        <v>567</v>
      </c>
      <c r="C696" s="729" t="s">
        <v>602</v>
      </c>
      <c r="D696" s="730" t="s">
        <v>603</v>
      </c>
      <c r="E696" s="729" t="s">
        <v>5161</v>
      </c>
      <c r="F696" s="730" t="s">
        <v>5162</v>
      </c>
      <c r="G696" s="729" t="s">
        <v>6022</v>
      </c>
      <c r="H696" s="729" t="s">
        <v>6023</v>
      </c>
      <c r="I696" s="732">
        <v>3201.659912109375</v>
      </c>
      <c r="J696" s="732">
        <v>1</v>
      </c>
      <c r="K696" s="733">
        <v>3201.659912109375</v>
      </c>
    </row>
    <row r="697" spans="1:11" ht="14.4" customHeight="1" x14ac:dyDescent="0.3">
      <c r="A697" s="727" t="s">
        <v>566</v>
      </c>
      <c r="B697" s="728" t="s">
        <v>567</v>
      </c>
      <c r="C697" s="729" t="s">
        <v>602</v>
      </c>
      <c r="D697" s="730" t="s">
        <v>603</v>
      </c>
      <c r="E697" s="729" t="s">
        <v>5161</v>
      </c>
      <c r="F697" s="730" t="s">
        <v>5162</v>
      </c>
      <c r="G697" s="729" t="s">
        <v>6024</v>
      </c>
      <c r="H697" s="729" t="s">
        <v>6025</v>
      </c>
      <c r="I697" s="732">
        <v>4235</v>
      </c>
      <c r="J697" s="732">
        <v>3</v>
      </c>
      <c r="K697" s="733">
        <v>12705</v>
      </c>
    </row>
    <row r="698" spans="1:11" ht="14.4" customHeight="1" x14ac:dyDescent="0.3">
      <c r="A698" s="727" t="s">
        <v>566</v>
      </c>
      <c r="B698" s="728" t="s">
        <v>567</v>
      </c>
      <c r="C698" s="729" t="s">
        <v>605</v>
      </c>
      <c r="D698" s="730" t="s">
        <v>606</v>
      </c>
      <c r="E698" s="729" t="s">
        <v>5161</v>
      </c>
      <c r="F698" s="730" t="s">
        <v>5162</v>
      </c>
      <c r="G698" s="729" t="s">
        <v>6026</v>
      </c>
      <c r="H698" s="729" t="s">
        <v>6027</v>
      </c>
      <c r="I698" s="732">
        <v>1493</v>
      </c>
      <c r="J698" s="732">
        <v>2</v>
      </c>
      <c r="K698" s="733">
        <v>2986</v>
      </c>
    </row>
    <row r="699" spans="1:11" ht="14.4" customHeight="1" x14ac:dyDescent="0.3">
      <c r="A699" s="727" t="s">
        <v>566</v>
      </c>
      <c r="B699" s="728" t="s">
        <v>567</v>
      </c>
      <c r="C699" s="729" t="s">
        <v>605</v>
      </c>
      <c r="D699" s="730" t="s">
        <v>606</v>
      </c>
      <c r="E699" s="729" t="s">
        <v>5161</v>
      </c>
      <c r="F699" s="730" t="s">
        <v>5162</v>
      </c>
      <c r="G699" s="729" t="s">
        <v>6028</v>
      </c>
      <c r="H699" s="729" t="s">
        <v>6029</v>
      </c>
      <c r="I699" s="732">
        <v>6767</v>
      </c>
      <c r="J699" s="732">
        <v>1</v>
      </c>
      <c r="K699" s="733">
        <v>6767</v>
      </c>
    </row>
    <row r="700" spans="1:11" ht="14.4" customHeight="1" x14ac:dyDescent="0.3">
      <c r="A700" s="727" t="s">
        <v>566</v>
      </c>
      <c r="B700" s="728" t="s">
        <v>567</v>
      </c>
      <c r="C700" s="729" t="s">
        <v>605</v>
      </c>
      <c r="D700" s="730" t="s">
        <v>606</v>
      </c>
      <c r="E700" s="729" t="s">
        <v>5161</v>
      </c>
      <c r="F700" s="730" t="s">
        <v>5162</v>
      </c>
      <c r="G700" s="729" t="s">
        <v>6030</v>
      </c>
      <c r="H700" s="729" t="s">
        <v>6031</v>
      </c>
      <c r="I700" s="732">
        <v>6767</v>
      </c>
      <c r="J700" s="732">
        <v>1</v>
      </c>
      <c r="K700" s="733">
        <v>6767</v>
      </c>
    </row>
    <row r="701" spans="1:11" ht="14.4" customHeight="1" x14ac:dyDescent="0.3">
      <c r="A701" s="727" t="s">
        <v>566</v>
      </c>
      <c r="B701" s="728" t="s">
        <v>567</v>
      </c>
      <c r="C701" s="729" t="s">
        <v>605</v>
      </c>
      <c r="D701" s="730" t="s">
        <v>606</v>
      </c>
      <c r="E701" s="729" t="s">
        <v>5161</v>
      </c>
      <c r="F701" s="730" t="s">
        <v>5162</v>
      </c>
      <c r="G701" s="729" t="s">
        <v>6032</v>
      </c>
      <c r="H701" s="729" t="s">
        <v>6033</v>
      </c>
      <c r="I701" s="732">
        <v>8058.5</v>
      </c>
      <c r="J701" s="732">
        <v>1</v>
      </c>
      <c r="K701" s="733">
        <v>8058.5</v>
      </c>
    </row>
    <row r="702" spans="1:11" ht="14.4" customHeight="1" x14ac:dyDescent="0.3">
      <c r="A702" s="727" t="s">
        <v>566</v>
      </c>
      <c r="B702" s="728" t="s">
        <v>567</v>
      </c>
      <c r="C702" s="729" t="s">
        <v>605</v>
      </c>
      <c r="D702" s="730" t="s">
        <v>606</v>
      </c>
      <c r="E702" s="729" t="s">
        <v>5161</v>
      </c>
      <c r="F702" s="730" t="s">
        <v>5162</v>
      </c>
      <c r="G702" s="729" t="s">
        <v>6034</v>
      </c>
      <c r="H702" s="729" t="s">
        <v>6035</v>
      </c>
      <c r="I702" s="732">
        <v>1517.949951171875</v>
      </c>
      <c r="J702" s="732">
        <v>1</v>
      </c>
      <c r="K702" s="733">
        <v>1517.949951171875</v>
      </c>
    </row>
    <row r="703" spans="1:11" ht="14.4" customHeight="1" x14ac:dyDescent="0.3">
      <c r="A703" s="727" t="s">
        <v>566</v>
      </c>
      <c r="B703" s="728" t="s">
        <v>567</v>
      </c>
      <c r="C703" s="729" t="s">
        <v>605</v>
      </c>
      <c r="D703" s="730" t="s">
        <v>606</v>
      </c>
      <c r="E703" s="729" t="s">
        <v>5161</v>
      </c>
      <c r="F703" s="730" t="s">
        <v>5162</v>
      </c>
      <c r="G703" s="729" t="s">
        <v>6036</v>
      </c>
      <c r="H703" s="729" t="s">
        <v>6037</v>
      </c>
      <c r="I703" s="732">
        <v>10266.849609375</v>
      </c>
      <c r="J703" s="732">
        <v>1</v>
      </c>
      <c r="K703" s="733">
        <v>10266.849609375</v>
      </c>
    </row>
    <row r="704" spans="1:11" ht="14.4" customHeight="1" x14ac:dyDescent="0.3">
      <c r="A704" s="727" t="s">
        <v>566</v>
      </c>
      <c r="B704" s="728" t="s">
        <v>567</v>
      </c>
      <c r="C704" s="729" t="s">
        <v>605</v>
      </c>
      <c r="D704" s="730" t="s">
        <v>606</v>
      </c>
      <c r="E704" s="729" t="s">
        <v>5161</v>
      </c>
      <c r="F704" s="730" t="s">
        <v>5162</v>
      </c>
      <c r="G704" s="729" t="s">
        <v>6038</v>
      </c>
      <c r="H704" s="729" t="s">
        <v>6039</v>
      </c>
      <c r="I704" s="732">
        <v>10266.849609375</v>
      </c>
      <c r="J704" s="732">
        <v>1</v>
      </c>
      <c r="K704" s="733">
        <v>10266.849609375</v>
      </c>
    </row>
    <row r="705" spans="1:11" ht="14.4" customHeight="1" x14ac:dyDescent="0.3">
      <c r="A705" s="727" t="s">
        <v>566</v>
      </c>
      <c r="B705" s="728" t="s">
        <v>567</v>
      </c>
      <c r="C705" s="729" t="s">
        <v>605</v>
      </c>
      <c r="D705" s="730" t="s">
        <v>606</v>
      </c>
      <c r="E705" s="729" t="s">
        <v>5161</v>
      </c>
      <c r="F705" s="730" t="s">
        <v>5162</v>
      </c>
      <c r="G705" s="729" t="s">
        <v>6040</v>
      </c>
      <c r="H705" s="729" t="s">
        <v>6041</v>
      </c>
      <c r="I705" s="732">
        <v>14088.0302734375</v>
      </c>
      <c r="J705" s="732">
        <v>2</v>
      </c>
      <c r="K705" s="733">
        <v>28176.060546875</v>
      </c>
    </row>
    <row r="706" spans="1:11" ht="14.4" customHeight="1" x14ac:dyDescent="0.3">
      <c r="A706" s="727" t="s">
        <v>566</v>
      </c>
      <c r="B706" s="728" t="s">
        <v>567</v>
      </c>
      <c r="C706" s="729" t="s">
        <v>605</v>
      </c>
      <c r="D706" s="730" t="s">
        <v>606</v>
      </c>
      <c r="E706" s="729" t="s">
        <v>5161</v>
      </c>
      <c r="F706" s="730" t="s">
        <v>5162</v>
      </c>
      <c r="G706" s="729" t="s">
        <v>6042</v>
      </c>
      <c r="H706" s="729" t="s">
        <v>6043</v>
      </c>
      <c r="I706" s="732">
        <v>14088.0302734375</v>
      </c>
      <c r="J706" s="732">
        <v>1</v>
      </c>
      <c r="K706" s="733">
        <v>14088.0302734375</v>
      </c>
    </row>
    <row r="707" spans="1:11" ht="14.4" customHeight="1" x14ac:dyDescent="0.3">
      <c r="A707" s="727" t="s">
        <v>566</v>
      </c>
      <c r="B707" s="728" t="s">
        <v>567</v>
      </c>
      <c r="C707" s="729" t="s">
        <v>605</v>
      </c>
      <c r="D707" s="730" t="s">
        <v>606</v>
      </c>
      <c r="E707" s="729" t="s">
        <v>5161</v>
      </c>
      <c r="F707" s="730" t="s">
        <v>5162</v>
      </c>
      <c r="G707" s="729" t="s">
        <v>6044</v>
      </c>
      <c r="H707" s="729" t="s">
        <v>6045</v>
      </c>
      <c r="I707" s="732">
        <v>14088.0302734375</v>
      </c>
      <c r="J707" s="732">
        <v>1</v>
      </c>
      <c r="K707" s="733">
        <v>14088.0302734375</v>
      </c>
    </row>
    <row r="708" spans="1:11" ht="14.4" customHeight="1" x14ac:dyDescent="0.3">
      <c r="A708" s="727" t="s">
        <v>566</v>
      </c>
      <c r="B708" s="728" t="s">
        <v>567</v>
      </c>
      <c r="C708" s="729" t="s">
        <v>605</v>
      </c>
      <c r="D708" s="730" t="s">
        <v>606</v>
      </c>
      <c r="E708" s="729" t="s">
        <v>5161</v>
      </c>
      <c r="F708" s="730" t="s">
        <v>5162</v>
      </c>
      <c r="G708" s="729" t="s">
        <v>6046</v>
      </c>
      <c r="H708" s="729" t="s">
        <v>6047</v>
      </c>
      <c r="I708" s="732">
        <v>14088.0302734375</v>
      </c>
      <c r="J708" s="732">
        <v>1</v>
      </c>
      <c r="K708" s="733">
        <v>14088.0302734375</v>
      </c>
    </row>
    <row r="709" spans="1:11" ht="14.4" customHeight="1" x14ac:dyDescent="0.3">
      <c r="A709" s="727" t="s">
        <v>566</v>
      </c>
      <c r="B709" s="728" t="s">
        <v>567</v>
      </c>
      <c r="C709" s="729" t="s">
        <v>605</v>
      </c>
      <c r="D709" s="730" t="s">
        <v>606</v>
      </c>
      <c r="E709" s="729" t="s">
        <v>5161</v>
      </c>
      <c r="F709" s="730" t="s">
        <v>5162</v>
      </c>
      <c r="G709" s="729" t="s">
        <v>6048</v>
      </c>
      <c r="H709" s="729" t="s">
        <v>6049</v>
      </c>
      <c r="I709" s="732">
        <v>14088.0302734375</v>
      </c>
      <c r="J709" s="732">
        <v>3</v>
      </c>
      <c r="K709" s="733">
        <v>42264.0908203125</v>
      </c>
    </row>
    <row r="710" spans="1:11" ht="14.4" customHeight="1" x14ac:dyDescent="0.3">
      <c r="A710" s="727" t="s">
        <v>566</v>
      </c>
      <c r="B710" s="728" t="s">
        <v>567</v>
      </c>
      <c r="C710" s="729" t="s">
        <v>605</v>
      </c>
      <c r="D710" s="730" t="s">
        <v>606</v>
      </c>
      <c r="E710" s="729" t="s">
        <v>5161</v>
      </c>
      <c r="F710" s="730" t="s">
        <v>5162</v>
      </c>
      <c r="G710" s="729" t="s">
        <v>6050</v>
      </c>
      <c r="H710" s="729" t="s">
        <v>6051</v>
      </c>
      <c r="I710" s="732">
        <v>12932</v>
      </c>
      <c r="J710" s="732">
        <v>1</v>
      </c>
      <c r="K710" s="733">
        <v>12932</v>
      </c>
    </row>
    <row r="711" spans="1:11" ht="14.4" customHeight="1" x14ac:dyDescent="0.3">
      <c r="A711" s="727" t="s">
        <v>566</v>
      </c>
      <c r="B711" s="728" t="s">
        <v>567</v>
      </c>
      <c r="C711" s="729" t="s">
        <v>605</v>
      </c>
      <c r="D711" s="730" t="s">
        <v>606</v>
      </c>
      <c r="E711" s="729" t="s">
        <v>5161</v>
      </c>
      <c r="F711" s="730" t="s">
        <v>5162</v>
      </c>
      <c r="G711" s="729" t="s">
        <v>6052</v>
      </c>
      <c r="H711" s="729" t="s">
        <v>6053</v>
      </c>
      <c r="I711" s="732">
        <v>14169.099609375</v>
      </c>
      <c r="J711" s="732">
        <v>3</v>
      </c>
      <c r="K711" s="733">
        <v>42507.298828125</v>
      </c>
    </row>
    <row r="712" spans="1:11" ht="14.4" customHeight="1" x14ac:dyDescent="0.3">
      <c r="A712" s="727" t="s">
        <v>566</v>
      </c>
      <c r="B712" s="728" t="s">
        <v>567</v>
      </c>
      <c r="C712" s="729" t="s">
        <v>605</v>
      </c>
      <c r="D712" s="730" t="s">
        <v>606</v>
      </c>
      <c r="E712" s="729" t="s">
        <v>5161</v>
      </c>
      <c r="F712" s="730" t="s">
        <v>5162</v>
      </c>
      <c r="G712" s="729" t="s">
        <v>5832</v>
      </c>
      <c r="H712" s="729" t="s">
        <v>5833</v>
      </c>
      <c r="I712" s="732">
        <v>144.03763120623373</v>
      </c>
      <c r="J712" s="732">
        <v>1</v>
      </c>
      <c r="K712" s="733">
        <v>144.03763120623373</v>
      </c>
    </row>
    <row r="713" spans="1:11" ht="14.4" customHeight="1" x14ac:dyDescent="0.3">
      <c r="A713" s="727" t="s">
        <v>566</v>
      </c>
      <c r="B713" s="728" t="s">
        <v>567</v>
      </c>
      <c r="C713" s="729" t="s">
        <v>605</v>
      </c>
      <c r="D713" s="730" t="s">
        <v>606</v>
      </c>
      <c r="E713" s="729" t="s">
        <v>5161</v>
      </c>
      <c r="F713" s="730" t="s">
        <v>5162</v>
      </c>
      <c r="G713" s="729" t="s">
        <v>6054</v>
      </c>
      <c r="H713" s="729" t="s">
        <v>6055</v>
      </c>
      <c r="I713" s="732">
        <v>488.114990234375</v>
      </c>
      <c r="J713" s="732">
        <v>10</v>
      </c>
      <c r="K713" s="733">
        <v>4881.14990234375</v>
      </c>
    </row>
    <row r="714" spans="1:11" ht="14.4" customHeight="1" x14ac:dyDescent="0.3">
      <c r="A714" s="727" t="s">
        <v>566</v>
      </c>
      <c r="B714" s="728" t="s">
        <v>567</v>
      </c>
      <c r="C714" s="729" t="s">
        <v>605</v>
      </c>
      <c r="D714" s="730" t="s">
        <v>606</v>
      </c>
      <c r="E714" s="729" t="s">
        <v>5161</v>
      </c>
      <c r="F714" s="730" t="s">
        <v>5162</v>
      </c>
      <c r="G714" s="729" t="s">
        <v>6056</v>
      </c>
      <c r="H714" s="729" t="s">
        <v>6057</v>
      </c>
      <c r="I714" s="732">
        <v>10285</v>
      </c>
      <c r="J714" s="732">
        <v>1</v>
      </c>
      <c r="K714" s="733">
        <v>10285</v>
      </c>
    </row>
    <row r="715" spans="1:11" ht="14.4" customHeight="1" x14ac:dyDescent="0.3">
      <c r="A715" s="727" t="s">
        <v>566</v>
      </c>
      <c r="B715" s="728" t="s">
        <v>567</v>
      </c>
      <c r="C715" s="729" t="s">
        <v>605</v>
      </c>
      <c r="D715" s="730" t="s">
        <v>606</v>
      </c>
      <c r="E715" s="729" t="s">
        <v>5161</v>
      </c>
      <c r="F715" s="730" t="s">
        <v>5162</v>
      </c>
      <c r="G715" s="729" t="s">
        <v>5840</v>
      </c>
      <c r="H715" s="729" t="s">
        <v>5841</v>
      </c>
      <c r="I715" s="732">
        <v>478</v>
      </c>
      <c r="J715" s="732">
        <v>7</v>
      </c>
      <c r="K715" s="733">
        <v>3346</v>
      </c>
    </row>
    <row r="716" spans="1:11" ht="14.4" customHeight="1" x14ac:dyDescent="0.3">
      <c r="A716" s="727" t="s">
        <v>566</v>
      </c>
      <c r="B716" s="728" t="s">
        <v>567</v>
      </c>
      <c r="C716" s="729" t="s">
        <v>605</v>
      </c>
      <c r="D716" s="730" t="s">
        <v>606</v>
      </c>
      <c r="E716" s="729" t="s">
        <v>5161</v>
      </c>
      <c r="F716" s="730" t="s">
        <v>5162</v>
      </c>
      <c r="G716" s="729" t="s">
        <v>6058</v>
      </c>
      <c r="H716" s="729" t="s">
        <v>6059</v>
      </c>
      <c r="I716" s="732">
        <v>423.5</v>
      </c>
      <c r="J716" s="732">
        <v>10</v>
      </c>
      <c r="K716" s="733">
        <v>4235</v>
      </c>
    </row>
    <row r="717" spans="1:11" ht="14.4" customHeight="1" x14ac:dyDescent="0.3">
      <c r="A717" s="727" t="s">
        <v>566</v>
      </c>
      <c r="B717" s="728" t="s">
        <v>567</v>
      </c>
      <c r="C717" s="729" t="s">
        <v>605</v>
      </c>
      <c r="D717" s="730" t="s">
        <v>606</v>
      </c>
      <c r="E717" s="729" t="s">
        <v>5161</v>
      </c>
      <c r="F717" s="730" t="s">
        <v>5162</v>
      </c>
      <c r="G717" s="729" t="s">
        <v>6060</v>
      </c>
      <c r="H717" s="729" t="s">
        <v>6061</v>
      </c>
      <c r="I717" s="732">
        <v>7852.89990234375</v>
      </c>
      <c r="J717" s="732">
        <v>1</v>
      </c>
      <c r="K717" s="733">
        <v>7852.89990234375</v>
      </c>
    </row>
    <row r="718" spans="1:11" ht="14.4" customHeight="1" x14ac:dyDescent="0.3">
      <c r="A718" s="727" t="s">
        <v>566</v>
      </c>
      <c r="B718" s="728" t="s">
        <v>567</v>
      </c>
      <c r="C718" s="729" t="s">
        <v>605</v>
      </c>
      <c r="D718" s="730" t="s">
        <v>606</v>
      </c>
      <c r="E718" s="729" t="s">
        <v>5161</v>
      </c>
      <c r="F718" s="730" t="s">
        <v>5162</v>
      </c>
      <c r="G718" s="729" t="s">
        <v>6062</v>
      </c>
      <c r="H718" s="729" t="s">
        <v>6063</v>
      </c>
      <c r="I718" s="732">
        <v>4840</v>
      </c>
      <c r="J718" s="732">
        <v>1</v>
      </c>
      <c r="K718" s="733">
        <v>4840</v>
      </c>
    </row>
    <row r="719" spans="1:11" ht="14.4" customHeight="1" x14ac:dyDescent="0.3">
      <c r="A719" s="727" t="s">
        <v>566</v>
      </c>
      <c r="B719" s="728" t="s">
        <v>567</v>
      </c>
      <c r="C719" s="729" t="s">
        <v>605</v>
      </c>
      <c r="D719" s="730" t="s">
        <v>606</v>
      </c>
      <c r="E719" s="729" t="s">
        <v>5161</v>
      </c>
      <c r="F719" s="730" t="s">
        <v>5162</v>
      </c>
      <c r="G719" s="729" t="s">
        <v>6064</v>
      </c>
      <c r="H719" s="729" t="s">
        <v>6065</v>
      </c>
      <c r="I719" s="732">
        <v>25773</v>
      </c>
      <c r="J719" s="732">
        <v>2</v>
      </c>
      <c r="K719" s="733">
        <v>51546</v>
      </c>
    </row>
    <row r="720" spans="1:11" ht="14.4" customHeight="1" x14ac:dyDescent="0.3">
      <c r="A720" s="727" t="s">
        <v>566</v>
      </c>
      <c r="B720" s="728" t="s">
        <v>567</v>
      </c>
      <c r="C720" s="729" t="s">
        <v>605</v>
      </c>
      <c r="D720" s="730" t="s">
        <v>606</v>
      </c>
      <c r="E720" s="729" t="s">
        <v>5161</v>
      </c>
      <c r="F720" s="730" t="s">
        <v>5162</v>
      </c>
      <c r="G720" s="729" t="s">
        <v>6066</v>
      </c>
      <c r="H720" s="729" t="s">
        <v>6067</v>
      </c>
      <c r="I720" s="732">
        <v>648.55999755859375</v>
      </c>
      <c r="J720" s="732">
        <v>1</v>
      </c>
      <c r="K720" s="733">
        <v>648.55999755859375</v>
      </c>
    </row>
    <row r="721" spans="1:11" ht="14.4" customHeight="1" x14ac:dyDescent="0.3">
      <c r="A721" s="727" t="s">
        <v>566</v>
      </c>
      <c r="B721" s="728" t="s">
        <v>567</v>
      </c>
      <c r="C721" s="729" t="s">
        <v>605</v>
      </c>
      <c r="D721" s="730" t="s">
        <v>606</v>
      </c>
      <c r="E721" s="729" t="s">
        <v>5161</v>
      </c>
      <c r="F721" s="730" t="s">
        <v>5162</v>
      </c>
      <c r="G721" s="729" t="s">
        <v>6068</v>
      </c>
      <c r="H721" s="729" t="s">
        <v>6069</v>
      </c>
      <c r="I721" s="732">
        <v>9297</v>
      </c>
      <c r="J721" s="732">
        <v>1</v>
      </c>
      <c r="K721" s="733">
        <v>9297</v>
      </c>
    </row>
    <row r="722" spans="1:11" ht="14.4" customHeight="1" x14ac:dyDescent="0.3">
      <c r="A722" s="727" t="s">
        <v>566</v>
      </c>
      <c r="B722" s="728" t="s">
        <v>567</v>
      </c>
      <c r="C722" s="729" t="s">
        <v>605</v>
      </c>
      <c r="D722" s="730" t="s">
        <v>606</v>
      </c>
      <c r="E722" s="729" t="s">
        <v>5161</v>
      </c>
      <c r="F722" s="730" t="s">
        <v>5162</v>
      </c>
      <c r="G722" s="729" t="s">
        <v>6070</v>
      </c>
      <c r="H722" s="729" t="s">
        <v>6071</v>
      </c>
      <c r="I722" s="732">
        <v>577.16998291015625</v>
      </c>
      <c r="J722" s="732">
        <v>1</v>
      </c>
      <c r="K722" s="733">
        <v>577.16998291015625</v>
      </c>
    </row>
    <row r="723" spans="1:11" ht="14.4" customHeight="1" x14ac:dyDescent="0.3">
      <c r="A723" s="727" t="s">
        <v>566</v>
      </c>
      <c r="B723" s="728" t="s">
        <v>567</v>
      </c>
      <c r="C723" s="729" t="s">
        <v>605</v>
      </c>
      <c r="D723" s="730" t="s">
        <v>606</v>
      </c>
      <c r="E723" s="729" t="s">
        <v>5161</v>
      </c>
      <c r="F723" s="730" t="s">
        <v>5162</v>
      </c>
      <c r="G723" s="729" t="s">
        <v>6072</v>
      </c>
      <c r="H723" s="729" t="s">
        <v>6073</v>
      </c>
      <c r="I723" s="732">
        <v>1062.3800048828125</v>
      </c>
      <c r="J723" s="732">
        <v>5</v>
      </c>
      <c r="K723" s="733">
        <v>5311.89990234375</v>
      </c>
    </row>
    <row r="724" spans="1:11" ht="14.4" customHeight="1" x14ac:dyDescent="0.3">
      <c r="A724" s="727" t="s">
        <v>566</v>
      </c>
      <c r="B724" s="728" t="s">
        <v>567</v>
      </c>
      <c r="C724" s="729" t="s">
        <v>605</v>
      </c>
      <c r="D724" s="730" t="s">
        <v>606</v>
      </c>
      <c r="E724" s="729" t="s">
        <v>5161</v>
      </c>
      <c r="F724" s="730" t="s">
        <v>5162</v>
      </c>
      <c r="G724" s="729" t="s">
        <v>6074</v>
      </c>
      <c r="H724" s="729" t="s">
        <v>6075</v>
      </c>
      <c r="I724" s="732">
        <v>8058.5</v>
      </c>
      <c r="J724" s="732">
        <v>1</v>
      </c>
      <c r="K724" s="733">
        <v>8058.5</v>
      </c>
    </row>
    <row r="725" spans="1:11" ht="14.4" customHeight="1" x14ac:dyDescent="0.3">
      <c r="A725" s="727" t="s">
        <v>566</v>
      </c>
      <c r="B725" s="728" t="s">
        <v>567</v>
      </c>
      <c r="C725" s="729" t="s">
        <v>605</v>
      </c>
      <c r="D725" s="730" t="s">
        <v>606</v>
      </c>
      <c r="E725" s="729" t="s">
        <v>5161</v>
      </c>
      <c r="F725" s="730" t="s">
        <v>5162</v>
      </c>
      <c r="G725" s="729" t="s">
        <v>6076</v>
      </c>
      <c r="H725" s="729" t="s">
        <v>6077</v>
      </c>
      <c r="I725" s="732">
        <v>172.80500030517578</v>
      </c>
      <c r="J725" s="732">
        <v>6</v>
      </c>
      <c r="K725" s="733">
        <v>1036.8400268554687</v>
      </c>
    </row>
    <row r="726" spans="1:11" ht="14.4" customHeight="1" x14ac:dyDescent="0.3">
      <c r="A726" s="727" t="s">
        <v>566</v>
      </c>
      <c r="B726" s="728" t="s">
        <v>567</v>
      </c>
      <c r="C726" s="729" t="s">
        <v>605</v>
      </c>
      <c r="D726" s="730" t="s">
        <v>606</v>
      </c>
      <c r="E726" s="729" t="s">
        <v>5161</v>
      </c>
      <c r="F726" s="730" t="s">
        <v>5162</v>
      </c>
      <c r="G726" s="729" t="s">
        <v>6078</v>
      </c>
      <c r="H726" s="729" t="s">
        <v>6079</v>
      </c>
      <c r="I726" s="732">
        <v>1286.2333068847656</v>
      </c>
      <c r="J726" s="732">
        <v>60</v>
      </c>
      <c r="K726" s="733">
        <v>77173.8994140625</v>
      </c>
    </row>
    <row r="727" spans="1:11" ht="14.4" customHeight="1" x14ac:dyDescent="0.3">
      <c r="A727" s="727" t="s">
        <v>566</v>
      </c>
      <c r="B727" s="728" t="s">
        <v>567</v>
      </c>
      <c r="C727" s="729" t="s">
        <v>605</v>
      </c>
      <c r="D727" s="730" t="s">
        <v>606</v>
      </c>
      <c r="E727" s="729" t="s">
        <v>5161</v>
      </c>
      <c r="F727" s="730" t="s">
        <v>5162</v>
      </c>
      <c r="G727" s="729" t="s">
        <v>5860</v>
      </c>
      <c r="H727" s="729" t="s">
        <v>5861</v>
      </c>
      <c r="I727" s="732">
        <v>81.822000122070307</v>
      </c>
      <c r="J727" s="732">
        <v>25</v>
      </c>
      <c r="K727" s="733">
        <v>2045.4900207519531</v>
      </c>
    </row>
    <row r="728" spans="1:11" ht="14.4" customHeight="1" x14ac:dyDescent="0.3">
      <c r="A728" s="727" t="s">
        <v>566</v>
      </c>
      <c r="B728" s="728" t="s">
        <v>567</v>
      </c>
      <c r="C728" s="729" t="s">
        <v>605</v>
      </c>
      <c r="D728" s="730" t="s">
        <v>606</v>
      </c>
      <c r="E728" s="729" t="s">
        <v>5161</v>
      </c>
      <c r="F728" s="730" t="s">
        <v>5162</v>
      </c>
      <c r="G728" s="729" t="s">
        <v>6080</v>
      </c>
      <c r="H728" s="729" t="s">
        <v>6081</v>
      </c>
      <c r="I728" s="732">
        <v>412.84297870413025</v>
      </c>
      <c r="J728" s="732">
        <v>1</v>
      </c>
      <c r="K728" s="733">
        <v>412.84297870413025</v>
      </c>
    </row>
    <row r="729" spans="1:11" ht="14.4" customHeight="1" x14ac:dyDescent="0.3">
      <c r="A729" s="727" t="s">
        <v>566</v>
      </c>
      <c r="B729" s="728" t="s">
        <v>567</v>
      </c>
      <c r="C729" s="729" t="s">
        <v>605</v>
      </c>
      <c r="D729" s="730" t="s">
        <v>606</v>
      </c>
      <c r="E729" s="729" t="s">
        <v>5161</v>
      </c>
      <c r="F729" s="730" t="s">
        <v>5162</v>
      </c>
      <c r="G729" s="729" t="s">
        <v>6082</v>
      </c>
      <c r="H729" s="729" t="s">
        <v>6083</v>
      </c>
      <c r="I729" s="732">
        <v>281.38438633912023</v>
      </c>
      <c r="J729" s="732">
        <v>1</v>
      </c>
      <c r="K729" s="733">
        <v>281.38438633912023</v>
      </c>
    </row>
    <row r="730" spans="1:11" ht="14.4" customHeight="1" x14ac:dyDescent="0.3">
      <c r="A730" s="727" t="s">
        <v>566</v>
      </c>
      <c r="B730" s="728" t="s">
        <v>567</v>
      </c>
      <c r="C730" s="729" t="s">
        <v>605</v>
      </c>
      <c r="D730" s="730" t="s">
        <v>606</v>
      </c>
      <c r="E730" s="729" t="s">
        <v>5161</v>
      </c>
      <c r="F730" s="730" t="s">
        <v>5162</v>
      </c>
      <c r="G730" s="729" t="s">
        <v>6084</v>
      </c>
      <c r="H730" s="729" t="s">
        <v>6085</v>
      </c>
      <c r="I730" s="732">
        <v>285.13222283586617</v>
      </c>
      <c r="J730" s="732">
        <v>8</v>
      </c>
      <c r="K730" s="733">
        <v>2281.0577826869294</v>
      </c>
    </row>
    <row r="731" spans="1:11" ht="14.4" customHeight="1" x14ac:dyDescent="0.3">
      <c r="A731" s="727" t="s">
        <v>566</v>
      </c>
      <c r="B731" s="728" t="s">
        <v>567</v>
      </c>
      <c r="C731" s="729" t="s">
        <v>605</v>
      </c>
      <c r="D731" s="730" t="s">
        <v>606</v>
      </c>
      <c r="E731" s="729" t="s">
        <v>5161</v>
      </c>
      <c r="F731" s="730" t="s">
        <v>5162</v>
      </c>
      <c r="G731" s="729" t="s">
        <v>6086</v>
      </c>
      <c r="H731" s="729" t="s">
        <v>6087</v>
      </c>
      <c r="I731" s="732">
        <v>2136.860107421875</v>
      </c>
      <c r="J731" s="732">
        <v>1</v>
      </c>
      <c r="K731" s="733">
        <v>2136.860107421875</v>
      </c>
    </row>
    <row r="732" spans="1:11" ht="14.4" customHeight="1" x14ac:dyDescent="0.3">
      <c r="A732" s="727" t="s">
        <v>566</v>
      </c>
      <c r="B732" s="728" t="s">
        <v>567</v>
      </c>
      <c r="C732" s="729" t="s">
        <v>605</v>
      </c>
      <c r="D732" s="730" t="s">
        <v>606</v>
      </c>
      <c r="E732" s="729" t="s">
        <v>5161</v>
      </c>
      <c r="F732" s="730" t="s">
        <v>5162</v>
      </c>
      <c r="G732" s="729" t="s">
        <v>6088</v>
      </c>
      <c r="H732" s="729" t="s">
        <v>6089</v>
      </c>
      <c r="I732" s="732">
        <v>18799.169921875</v>
      </c>
      <c r="J732" s="732">
        <v>1</v>
      </c>
      <c r="K732" s="733">
        <v>18799.169921875</v>
      </c>
    </row>
    <row r="733" spans="1:11" ht="14.4" customHeight="1" x14ac:dyDescent="0.3">
      <c r="A733" s="727" t="s">
        <v>566</v>
      </c>
      <c r="B733" s="728" t="s">
        <v>567</v>
      </c>
      <c r="C733" s="729" t="s">
        <v>605</v>
      </c>
      <c r="D733" s="730" t="s">
        <v>606</v>
      </c>
      <c r="E733" s="729" t="s">
        <v>5161</v>
      </c>
      <c r="F733" s="730" t="s">
        <v>5162</v>
      </c>
      <c r="G733" s="729" t="s">
        <v>6090</v>
      </c>
      <c r="H733" s="729" t="s">
        <v>6091</v>
      </c>
      <c r="I733" s="732">
        <v>18799.169921875</v>
      </c>
      <c r="J733" s="732">
        <v>1</v>
      </c>
      <c r="K733" s="733">
        <v>18799.169921875</v>
      </c>
    </row>
    <row r="734" spans="1:11" ht="14.4" customHeight="1" x14ac:dyDescent="0.3">
      <c r="A734" s="727" t="s">
        <v>566</v>
      </c>
      <c r="B734" s="728" t="s">
        <v>567</v>
      </c>
      <c r="C734" s="729" t="s">
        <v>605</v>
      </c>
      <c r="D734" s="730" t="s">
        <v>606</v>
      </c>
      <c r="E734" s="729" t="s">
        <v>5161</v>
      </c>
      <c r="F734" s="730" t="s">
        <v>5162</v>
      </c>
      <c r="G734" s="729" t="s">
        <v>6092</v>
      </c>
      <c r="H734" s="729" t="s">
        <v>6093</v>
      </c>
      <c r="I734" s="732">
        <v>19289.560546875</v>
      </c>
      <c r="J734" s="732">
        <v>1</v>
      </c>
      <c r="K734" s="733">
        <v>19289.560546875</v>
      </c>
    </row>
    <row r="735" spans="1:11" ht="14.4" customHeight="1" x14ac:dyDescent="0.3">
      <c r="A735" s="727" t="s">
        <v>566</v>
      </c>
      <c r="B735" s="728" t="s">
        <v>567</v>
      </c>
      <c r="C735" s="729" t="s">
        <v>605</v>
      </c>
      <c r="D735" s="730" t="s">
        <v>606</v>
      </c>
      <c r="E735" s="729" t="s">
        <v>5161</v>
      </c>
      <c r="F735" s="730" t="s">
        <v>5162</v>
      </c>
      <c r="G735" s="729" t="s">
        <v>6094</v>
      </c>
      <c r="H735" s="729" t="s">
        <v>6095</v>
      </c>
      <c r="I735" s="732">
        <v>18799.169921875</v>
      </c>
      <c r="J735" s="732">
        <v>1</v>
      </c>
      <c r="K735" s="733">
        <v>18799.169921875</v>
      </c>
    </row>
    <row r="736" spans="1:11" ht="14.4" customHeight="1" x14ac:dyDescent="0.3">
      <c r="A736" s="727" t="s">
        <v>566</v>
      </c>
      <c r="B736" s="728" t="s">
        <v>567</v>
      </c>
      <c r="C736" s="729" t="s">
        <v>605</v>
      </c>
      <c r="D736" s="730" t="s">
        <v>606</v>
      </c>
      <c r="E736" s="729" t="s">
        <v>5161</v>
      </c>
      <c r="F736" s="730" t="s">
        <v>5162</v>
      </c>
      <c r="G736" s="729" t="s">
        <v>6096</v>
      </c>
      <c r="H736" s="729" t="s">
        <v>6097</v>
      </c>
      <c r="I736" s="732">
        <v>316.71099853515625</v>
      </c>
      <c r="J736" s="732">
        <v>40</v>
      </c>
      <c r="K736" s="733">
        <v>12668.4404296875</v>
      </c>
    </row>
    <row r="737" spans="1:11" ht="14.4" customHeight="1" x14ac:dyDescent="0.3">
      <c r="A737" s="727" t="s">
        <v>566</v>
      </c>
      <c r="B737" s="728" t="s">
        <v>567</v>
      </c>
      <c r="C737" s="729" t="s">
        <v>605</v>
      </c>
      <c r="D737" s="730" t="s">
        <v>606</v>
      </c>
      <c r="E737" s="729" t="s">
        <v>5161</v>
      </c>
      <c r="F737" s="730" t="s">
        <v>5162</v>
      </c>
      <c r="G737" s="729" t="s">
        <v>6098</v>
      </c>
      <c r="H737" s="729" t="s">
        <v>6099</v>
      </c>
      <c r="I737" s="732">
        <v>25.299999237060547</v>
      </c>
      <c r="J737" s="732">
        <v>40</v>
      </c>
      <c r="K737" s="733">
        <v>1012</v>
      </c>
    </row>
    <row r="738" spans="1:11" ht="14.4" customHeight="1" x14ac:dyDescent="0.3">
      <c r="A738" s="727" t="s">
        <v>566</v>
      </c>
      <c r="B738" s="728" t="s">
        <v>567</v>
      </c>
      <c r="C738" s="729" t="s">
        <v>605</v>
      </c>
      <c r="D738" s="730" t="s">
        <v>606</v>
      </c>
      <c r="E738" s="729" t="s">
        <v>5161</v>
      </c>
      <c r="F738" s="730" t="s">
        <v>5162</v>
      </c>
      <c r="G738" s="729" t="s">
        <v>6100</v>
      </c>
      <c r="H738" s="729" t="s">
        <v>6101</v>
      </c>
      <c r="I738" s="732">
        <v>12932</v>
      </c>
      <c r="J738" s="732">
        <v>1</v>
      </c>
      <c r="K738" s="733">
        <v>12932</v>
      </c>
    </row>
    <row r="739" spans="1:11" ht="14.4" customHeight="1" x14ac:dyDescent="0.3">
      <c r="A739" s="727" t="s">
        <v>566</v>
      </c>
      <c r="B739" s="728" t="s">
        <v>567</v>
      </c>
      <c r="C739" s="729" t="s">
        <v>605</v>
      </c>
      <c r="D739" s="730" t="s">
        <v>606</v>
      </c>
      <c r="E739" s="729" t="s">
        <v>5161</v>
      </c>
      <c r="F739" s="730" t="s">
        <v>5162</v>
      </c>
      <c r="G739" s="729" t="s">
        <v>6102</v>
      </c>
      <c r="H739" s="729" t="s">
        <v>6103</v>
      </c>
      <c r="I739" s="732">
        <v>14889</v>
      </c>
      <c r="J739" s="732">
        <v>1</v>
      </c>
      <c r="K739" s="733">
        <v>14889</v>
      </c>
    </row>
    <row r="740" spans="1:11" ht="14.4" customHeight="1" x14ac:dyDescent="0.3">
      <c r="A740" s="727" t="s">
        <v>566</v>
      </c>
      <c r="B740" s="728" t="s">
        <v>567</v>
      </c>
      <c r="C740" s="729" t="s">
        <v>605</v>
      </c>
      <c r="D740" s="730" t="s">
        <v>606</v>
      </c>
      <c r="E740" s="729" t="s">
        <v>5161</v>
      </c>
      <c r="F740" s="730" t="s">
        <v>5162</v>
      </c>
      <c r="G740" s="729" t="s">
        <v>6104</v>
      </c>
      <c r="H740" s="729" t="s">
        <v>6105</v>
      </c>
      <c r="I740" s="732">
        <v>16678.640625</v>
      </c>
      <c r="J740" s="732">
        <v>1</v>
      </c>
      <c r="K740" s="733">
        <v>16678.640625</v>
      </c>
    </row>
    <row r="741" spans="1:11" ht="14.4" customHeight="1" x14ac:dyDescent="0.3">
      <c r="A741" s="727" t="s">
        <v>566</v>
      </c>
      <c r="B741" s="728" t="s">
        <v>567</v>
      </c>
      <c r="C741" s="729" t="s">
        <v>605</v>
      </c>
      <c r="D741" s="730" t="s">
        <v>606</v>
      </c>
      <c r="E741" s="729" t="s">
        <v>5161</v>
      </c>
      <c r="F741" s="730" t="s">
        <v>5162</v>
      </c>
      <c r="G741" s="729" t="s">
        <v>6106</v>
      </c>
      <c r="H741" s="729" t="s">
        <v>6107</v>
      </c>
      <c r="I741" s="732">
        <v>1781.1199951171875</v>
      </c>
      <c r="J741" s="732">
        <v>2</v>
      </c>
      <c r="K741" s="733">
        <v>3562.239990234375</v>
      </c>
    </row>
    <row r="742" spans="1:11" ht="14.4" customHeight="1" x14ac:dyDescent="0.3">
      <c r="A742" s="727" t="s">
        <v>566</v>
      </c>
      <c r="B742" s="728" t="s">
        <v>567</v>
      </c>
      <c r="C742" s="729" t="s">
        <v>605</v>
      </c>
      <c r="D742" s="730" t="s">
        <v>606</v>
      </c>
      <c r="E742" s="729" t="s">
        <v>5161</v>
      </c>
      <c r="F742" s="730" t="s">
        <v>5162</v>
      </c>
      <c r="G742" s="729" t="s">
        <v>6108</v>
      </c>
      <c r="H742" s="729" t="s">
        <v>6109</v>
      </c>
      <c r="I742" s="732">
        <v>25097.8203125</v>
      </c>
      <c r="J742" s="732">
        <v>2</v>
      </c>
      <c r="K742" s="733">
        <v>50195.640625</v>
      </c>
    </row>
    <row r="743" spans="1:11" ht="14.4" customHeight="1" x14ac:dyDescent="0.3">
      <c r="A743" s="727" t="s">
        <v>566</v>
      </c>
      <c r="B743" s="728" t="s">
        <v>567</v>
      </c>
      <c r="C743" s="729" t="s">
        <v>605</v>
      </c>
      <c r="D743" s="730" t="s">
        <v>606</v>
      </c>
      <c r="E743" s="729" t="s">
        <v>5161</v>
      </c>
      <c r="F743" s="730" t="s">
        <v>5162</v>
      </c>
      <c r="G743" s="729" t="s">
        <v>6110</v>
      </c>
      <c r="H743" s="729" t="s">
        <v>6111</v>
      </c>
      <c r="I743" s="732">
        <v>7610.89990234375</v>
      </c>
      <c r="J743" s="732">
        <v>1</v>
      </c>
      <c r="K743" s="733">
        <v>7610.89990234375</v>
      </c>
    </row>
    <row r="744" spans="1:11" ht="14.4" customHeight="1" x14ac:dyDescent="0.3">
      <c r="A744" s="727" t="s">
        <v>566</v>
      </c>
      <c r="B744" s="728" t="s">
        <v>567</v>
      </c>
      <c r="C744" s="729" t="s">
        <v>605</v>
      </c>
      <c r="D744" s="730" t="s">
        <v>606</v>
      </c>
      <c r="E744" s="729" t="s">
        <v>5161</v>
      </c>
      <c r="F744" s="730" t="s">
        <v>5162</v>
      </c>
      <c r="G744" s="729" t="s">
        <v>6112</v>
      </c>
      <c r="H744" s="729" t="s">
        <v>6113</v>
      </c>
      <c r="I744" s="732">
        <v>12100</v>
      </c>
      <c r="J744" s="732">
        <v>4</v>
      </c>
      <c r="K744" s="733">
        <v>48400</v>
      </c>
    </row>
    <row r="745" spans="1:11" ht="14.4" customHeight="1" x14ac:dyDescent="0.3">
      <c r="A745" s="727" t="s">
        <v>566</v>
      </c>
      <c r="B745" s="728" t="s">
        <v>567</v>
      </c>
      <c r="C745" s="729" t="s">
        <v>605</v>
      </c>
      <c r="D745" s="730" t="s">
        <v>606</v>
      </c>
      <c r="E745" s="729" t="s">
        <v>5161</v>
      </c>
      <c r="F745" s="730" t="s">
        <v>5162</v>
      </c>
      <c r="G745" s="729" t="s">
        <v>6114</v>
      </c>
      <c r="H745" s="729" t="s">
        <v>6115</v>
      </c>
      <c r="I745" s="732">
        <v>14411.099609375</v>
      </c>
      <c r="J745" s="732">
        <v>1</v>
      </c>
      <c r="K745" s="733">
        <v>14411.099609375</v>
      </c>
    </row>
    <row r="746" spans="1:11" ht="14.4" customHeight="1" x14ac:dyDescent="0.3">
      <c r="A746" s="727" t="s">
        <v>566</v>
      </c>
      <c r="B746" s="728" t="s">
        <v>567</v>
      </c>
      <c r="C746" s="729" t="s">
        <v>605</v>
      </c>
      <c r="D746" s="730" t="s">
        <v>606</v>
      </c>
      <c r="E746" s="729" t="s">
        <v>5161</v>
      </c>
      <c r="F746" s="730" t="s">
        <v>5162</v>
      </c>
      <c r="G746" s="729" t="s">
        <v>6116</v>
      </c>
      <c r="H746" s="729" t="s">
        <v>6117</v>
      </c>
      <c r="I746" s="732">
        <v>15209.7001953125</v>
      </c>
      <c r="J746" s="732">
        <v>1</v>
      </c>
      <c r="K746" s="733">
        <v>15209.7001953125</v>
      </c>
    </row>
    <row r="747" spans="1:11" ht="14.4" customHeight="1" x14ac:dyDescent="0.3">
      <c r="A747" s="727" t="s">
        <v>566</v>
      </c>
      <c r="B747" s="728" t="s">
        <v>567</v>
      </c>
      <c r="C747" s="729" t="s">
        <v>605</v>
      </c>
      <c r="D747" s="730" t="s">
        <v>606</v>
      </c>
      <c r="E747" s="729" t="s">
        <v>5161</v>
      </c>
      <c r="F747" s="730" t="s">
        <v>5162</v>
      </c>
      <c r="G747" s="729" t="s">
        <v>6118</v>
      </c>
      <c r="H747" s="729" t="s">
        <v>6119</v>
      </c>
      <c r="I747" s="732">
        <v>14169.099609375</v>
      </c>
      <c r="J747" s="732">
        <v>1</v>
      </c>
      <c r="K747" s="733">
        <v>14169.099609375</v>
      </c>
    </row>
    <row r="748" spans="1:11" ht="14.4" customHeight="1" x14ac:dyDescent="0.3">
      <c r="A748" s="727" t="s">
        <v>566</v>
      </c>
      <c r="B748" s="728" t="s">
        <v>567</v>
      </c>
      <c r="C748" s="729" t="s">
        <v>605</v>
      </c>
      <c r="D748" s="730" t="s">
        <v>606</v>
      </c>
      <c r="E748" s="729" t="s">
        <v>5161</v>
      </c>
      <c r="F748" s="730" t="s">
        <v>5162</v>
      </c>
      <c r="G748" s="729" t="s">
        <v>6120</v>
      </c>
      <c r="H748" s="729" t="s">
        <v>6121</v>
      </c>
      <c r="I748" s="732">
        <v>24889.69921875</v>
      </c>
      <c r="J748" s="732">
        <v>2</v>
      </c>
      <c r="K748" s="733">
        <v>49779.3984375</v>
      </c>
    </row>
    <row r="749" spans="1:11" ht="14.4" customHeight="1" x14ac:dyDescent="0.3">
      <c r="A749" s="727" t="s">
        <v>566</v>
      </c>
      <c r="B749" s="728" t="s">
        <v>567</v>
      </c>
      <c r="C749" s="729" t="s">
        <v>605</v>
      </c>
      <c r="D749" s="730" t="s">
        <v>606</v>
      </c>
      <c r="E749" s="729" t="s">
        <v>5161</v>
      </c>
      <c r="F749" s="730" t="s">
        <v>5162</v>
      </c>
      <c r="G749" s="729" t="s">
        <v>6122</v>
      </c>
      <c r="H749" s="729" t="s">
        <v>6123</v>
      </c>
      <c r="I749" s="732">
        <v>12100</v>
      </c>
      <c r="J749" s="732">
        <v>4</v>
      </c>
      <c r="K749" s="733">
        <v>48400</v>
      </c>
    </row>
    <row r="750" spans="1:11" ht="14.4" customHeight="1" x14ac:dyDescent="0.3">
      <c r="A750" s="727" t="s">
        <v>566</v>
      </c>
      <c r="B750" s="728" t="s">
        <v>567</v>
      </c>
      <c r="C750" s="729" t="s">
        <v>605</v>
      </c>
      <c r="D750" s="730" t="s">
        <v>606</v>
      </c>
      <c r="E750" s="729" t="s">
        <v>5161</v>
      </c>
      <c r="F750" s="730" t="s">
        <v>5162</v>
      </c>
      <c r="G750" s="729" t="s">
        <v>6124</v>
      </c>
      <c r="H750" s="729" t="s">
        <v>6125</v>
      </c>
      <c r="I750" s="732">
        <v>14169.099609375</v>
      </c>
      <c r="J750" s="732">
        <v>4</v>
      </c>
      <c r="K750" s="733">
        <v>56676.3984375</v>
      </c>
    </row>
    <row r="751" spans="1:11" ht="14.4" customHeight="1" x14ac:dyDescent="0.3">
      <c r="A751" s="727" t="s">
        <v>566</v>
      </c>
      <c r="B751" s="728" t="s">
        <v>567</v>
      </c>
      <c r="C751" s="729" t="s">
        <v>605</v>
      </c>
      <c r="D751" s="730" t="s">
        <v>606</v>
      </c>
      <c r="E751" s="729" t="s">
        <v>5161</v>
      </c>
      <c r="F751" s="730" t="s">
        <v>5162</v>
      </c>
      <c r="G751" s="729" t="s">
        <v>6126</v>
      </c>
      <c r="H751" s="729" t="s">
        <v>6127</v>
      </c>
      <c r="I751" s="732">
        <v>14411.099609375</v>
      </c>
      <c r="J751" s="732">
        <v>1</v>
      </c>
      <c r="K751" s="733">
        <v>14411.099609375</v>
      </c>
    </row>
    <row r="752" spans="1:11" ht="14.4" customHeight="1" x14ac:dyDescent="0.3">
      <c r="A752" s="727" t="s">
        <v>566</v>
      </c>
      <c r="B752" s="728" t="s">
        <v>567</v>
      </c>
      <c r="C752" s="729" t="s">
        <v>605</v>
      </c>
      <c r="D752" s="730" t="s">
        <v>606</v>
      </c>
      <c r="E752" s="729" t="s">
        <v>5161</v>
      </c>
      <c r="F752" s="730" t="s">
        <v>5162</v>
      </c>
      <c r="G752" s="729" t="s">
        <v>6128</v>
      </c>
      <c r="H752" s="729" t="s">
        <v>6129</v>
      </c>
      <c r="I752" s="732">
        <v>14411.099609375</v>
      </c>
      <c r="J752" s="732">
        <v>1</v>
      </c>
      <c r="K752" s="733">
        <v>14411.099609375</v>
      </c>
    </row>
    <row r="753" spans="1:11" ht="14.4" customHeight="1" x14ac:dyDescent="0.3">
      <c r="A753" s="727" t="s">
        <v>566</v>
      </c>
      <c r="B753" s="728" t="s">
        <v>567</v>
      </c>
      <c r="C753" s="729" t="s">
        <v>605</v>
      </c>
      <c r="D753" s="730" t="s">
        <v>606</v>
      </c>
      <c r="E753" s="729" t="s">
        <v>5161</v>
      </c>
      <c r="F753" s="730" t="s">
        <v>5162</v>
      </c>
      <c r="G753" s="729" t="s">
        <v>6130</v>
      </c>
      <c r="H753" s="729" t="s">
        <v>6131</v>
      </c>
      <c r="I753" s="732">
        <v>14229.599609375</v>
      </c>
      <c r="J753" s="732">
        <v>5</v>
      </c>
      <c r="K753" s="733">
        <v>71087.498046875</v>
      </c>
    </row>
    <row r="754" spans="1:11" ht="14.4" customHeight="1" x14ac:dyDescent="0.3">
      <c r="A754" s="727" t="s">
        <v>566</v>
      </c>
      <c r="B754" s="728" t="s">
        <v>567</v>
      </c>
      <c r="C754" s="729" t="s">
        <v>605</v>
      </c>
      <c r="D754" s="730" t="s">
        <v>606</v>
      </c>
      <c r="E754" s="729" t="s">
        <v>5161</v>
      </c>
      <c r="F754" s="730" t="s">
        <v>5162</v>
      </c>
      <c r="G754" s="729" t="s">
        <v>6132</v>
      </c>
      <c r="H754" s="729" t="s">
        <v>6133</v>
      </c>
      <c r="I754" s="732">
        <v>14169.099609375</v>
      </c>
      <c r="J754" s="732">
        <v>1</v>
      </c>
      <c r="K754" s="733">
        <v>14169.099609375</v>
      </c>
    </row>
    <row r="755" spans="1:11" ht="14.4" customHeight="1" x14ac:dyDescent="0.3">
      <c r="A755" s="727" t="s">
        <v>566</v>
      </c>
      <c r="B755" s="728" t="s">
        <v>567</v>
      </c>
      <c r="C755" s="729" t="s">
        <v>605</v>
      </c>
      <c r="D755" s="730" t="s">
        <v>606</v>
      </c>
      <c r="E755" s="729" t="s">
        <v>5161</v>
      </c>
      <c r="F755" s="730" t="s">
        <v>5162</v>
      </c>
      <c r="G755" s="729" t="s">
        <v>6134</v>
      </c>
      <c r="H755" s="729" t="s">
        <v>6135</v>
      </c>
      <c r="I755" s="732">
        <v>14411.099609375</v>
      </c>
      <c r="J755" s="732">
        <v>1</v>
      </c>
      <c r="K755" s="733">
        <v>14411.099609375</v>
      </c>
    </row>
    <row r="756" spans="1:11" ht="14.4" customHeight="1" x14ac:dyDescent="0.3">
      <c r="A756" s="727" t="s">
        <v>566</v>
      </c>
      <c r="B756" s="728" t="s">
        <v>567</v>
      </c>
      <c r="C756" s="729" t="s">
        <v>605</v>
      </c>
      <c r="D756" s="730" t="s">
        <v>606</v>
      </c>
      <c r="E756" s="729" t="s">
        <v>5161</v>
      </c>
      <c r="F756" s="730" t="s">
        <v>5162</v>
      </c>
      <c r="G756" s="729" t="s">
        <v>6136</v>
      </c>
      <c r="H756" s="729" t="s">
        <v>6137</v>
      </c>
      <c r="I756" s="732">
        <v>14411.099609375</v>
      </c>
      <c r="J756" s="732">
        <v>1</v>
      </c>
      <c r="K756" s="733">
        <v>14411.099609375</v>
      </c>
    </row>
    <row r="757" spans="1:11" ht="14.4" customHeight="1" x14ac:dyDescent="0.3">
      <c r="A757" s="727" t="s">
        <v>566</v>
      </c>
      <c r="B757" s="728" t="s">
        <v>567</v>
      </c>
      <c r="C757" s="729" t="s">
        <v>605</v>
      </c>
      <c r="D757" s="730" t="s">
        <v>606</v>
      </c>
      <c r="E757" s="729" t="s">
        <v>5161</v>
      </c>
      <c r="F757" s="730" t="s">
        <v>5162</v>
      </c>
      <c r="G757" s="729" t="s">
        <v>6138</v>
      </c>
      <c r="H757" s="729" t="s">
        <v>6139</v>
      </c>
      <c r="I757" s="732">
        <v>13830.2998046875</v>
      </c>
      <c r="J757" s="732">
        <v>1</v>
      </c>
      <c r="K757" s="733">
        <v>13830.2998046875</v>
      </c>
    </row>
    <row r="758" spans="1:11" ht="14.4" customHeight="1" x14ac:dyDescent="0.3">
      <c r="A758" s="727" t="s">
        <v>566</v>
      </c>
      <c r="B758" s="728" t="s">
        <v>567</v>
      </c>
      <c r="C758" s="729" t="s">
        <v>605</v>
      </c>
      <c r="D758" s="730" t="s">
        <v>606</v>
      </c>
      <c r="E758" s="729" t="s">
        <v>5161</v>
      </c>
      <c r="F758" s="730" t="s">
        <v>5162</v>
      </c>
      <c r="G758" s="729" t="s">
        <v>6140</v>
      </c>
      <c r="H758" s="729" t="s">
        <v>6141</v>
      </c>
      <c r="I758" s="732">
        <v>15209.7001953125</v>
      </c>
      <c r="J758" s="732">
        <v>1</v>
      </c>
      <c r="K758" s="733">
        <v>15209.7001953125</v>
      </c>
    </row>
    <row r="759" spans="1:11" ht="14.4" customHeight="1" x14ac:dyDescent="0.3">
      <c r="A759" s="727" t="s">
        <v>566</v>
      </c>
      <c r="B759" s="728" t="s">
        <v>567</v>
      </c>
      <c r="C759" s="729" t="s">
        <v>605</v>
      </c>
      <c r="D759" s="730" t="s">
        <v>606</v>
      </c>
      <c r="E759" s="729" t="s">
        <v>5161</v>
      </c>
      <c r="F759" s="730" t="s">
        <v>5162</v>
      </c>
      <c r="G759" s="729" t="s">
        <v>6142</v>
      </c>
      <c r="H759" s="729" t="s">
        <v>6143</v>
      </c>
      <c r="I759" s="732">
        <v>12100</v>
      </c>
      <c r="J759" s="732">
        <v>3</v>
      </c>
      <c r="K759" s="733">
        <v>36300</v>
      </c>
    </row>
    <row r="760" spans="1:11" ht="14.4" customHeight="1" x14ac:dyDescent="0.3">
      <c r="A760" s="727" t="s">
        <v>566</v>
      </c>
      <c r="B760" s="728" t="s">
        <v>567</v>
      </c>
      <c r="C760" s="729" t="s">
        <v>605</v>
      </c>
      <c r="D760" s="730" t="s">
        <v>606</v>
      </c>
      <c r="E760" s="729" t="s">
        <v>5161</v>
      </c>
      <c r="F760" s="730" t="s">
        <v>5162</v>
      </c>
      <c r="G760" s="729" t="s">
        <v>6144</v>
      </c>
      <c r="H760" s="729" t="s">
        <v>6145</v>
      </c>
      <c r="I760" s="732">
        <v>15451.7001953125</v>
      </c>
      <c r="J760" s="732">
        <v>1</v>
      </c>
      <c r="K760" s="733">
        <v>15451.7001953125</v>
      </c>
    </row>
    <row r="761" spans="1:11" ht="14.4" customHeight="1" x14ac:dyDescent="0.3">
      <c r="A761" s="727" t="s">
        <v>566</v>
      </c>
      <c r="B761" s="728" t="s">
        <v>567</v>
      </c>
      <c r="C761" s="729" t="s">
        <v>605</v>
      </c>
      <c r="D761" s="730" t="s">
        <v>606</v>
      </c>
      <c r="E761" s="729" t="s">
        <v>5161</v>
      </c>
      <c r="F761" s="730" t="s">
        <v>5162</v>
      </c>
      <c r="G761" s="729" t="s">
        <v>6146</v>
      </c>
      <c r="H761" s="729" t="s">
        <v>6147</v>
      </c>
      <c r="I761" s="732">
        <v>10842</v>
      </c>
      <c r="J761" s="732">
        <v>1</v>
      </c>
      <c r="K761" s="733">
        <v>10842</v>
      </c>
    </row>
    <row r="762" spans="1:11" ht="14.4" customHeight="1" x14ac:dyDescent="0.3">
      <c r="A762" s="727" t="s">
        <v>566</v>
      </c>
      <c r="B762" s="728" t="s">
        <v>567</v>
      </c>
      <c r="C762" s="729" t="s">
        <v>608</v>
      </c>
      <c r="D762" s="730" t="s">
        <v>609</v>
      </c>
      <c r="E762" s="729" t="s">
        <v>5161</v>
      </c>
      <c r="F762" s="730" t="s">
        <v>5162</v>
      </c>
      <c r="G762" s="729" t="s">
        <v>6148</v>
      </c>
      <c r="H762" s="729" t="s">
        <v>6149</v>
      </c>
      <c r="I762" s="732">
        <v>10570.580078125</v>
      </c>
      <c r="J762" s="732">
        <v>1</v>
      </c>
      <c r="K762" s="733">
        <v>10570.580078125</v>
      </c>
    </row>
    <row r="763" spans="1:11" ht="14.4" customHeight="1" x14ac:dyDescent="0.3">
      <c r="A763" s="727" t="s">
        <v>566</v>
      </c>
      <c r="B763" s="728" t="s">
        <v>567</v>
      </c>
      <c r="C763" s="729" t="s">
        <v>608</v>
      </c>
      <c r="D763" s="730" t="s">
        <v>609</v>
      </c>
      <c r="E763" s="729" t="s">
        <v>5161</v>
      </c>
      <c r="F763" s="730" t="s">
        <v>5162</v>
      </c>
      <c r="G763" s="729" t="s">
        <v>6150</v>
      </c>
      <c r="H763" s="729" t="s">
        <v>6149</v>
      </c>
      <c r="I763" s="732">
        <v>10570.58984375</v>
      </c>
      <c r="J763" s="732">
        <v>1</v>
      </c>
      <c r="K763" s="733">
        <v>10570.58984375</v>
      </c>
    </row>
    <row r="764" spans="1:11" ht="14.4" customHeight="1" x14ac:dyDescent="0.3">
      <c r="A764" s="727" t="s">
        <v>566</v>
      </c>
      <c r="B764" s="728" t="s">
        <v>567</v>
      </c>
      <c r="C764" s="729" t="s">
        <v>608</v>
      </c>
      <c r="D764" s="730" t="s">
        <v>609</v>
      </c>
      <c r="E764" s="729" t="s">
        <v>5161</v>
      </c>
      <c r="F764" s="730" t="s">
        <v>5162</v>
      </c>
      <c r="G764" s="729" t="s">
        <v>6151</v>
      </c>
      <c r="H764" s="729" t="s">
        <v>6152</v>
      </c>
      <c r="I764" s="732">
        <v>13098.259765625</v>
      </c>
      <c r="J764" s="732">
        <v>1</v>
      </c>
      <c r="K764" s="733">
        <v>13098.259765625</v>
      </c>
    </row>
    <row r="765" spans="1:11" ht="14.4" customHeight="1" x14ac:dyDescent="0.3">
      <c r="A765" s="727" t="s">
        <v>566</v>
      </c>
      <c r="B765" s="728" t="s">
        <v>567</v>
      </c>
      <c r="C765" s="729" t="s">
        <v>608</v>
      </c>
      <c r="D765" s="730" t="s">
        <v>609</v>
      </c>
      <c r="E765" s="729" t="s">
        <v>5161</v>
      </c>
      <c r="F765" s="730" t="s">
        <v>5162</v>
      </c>
      <c r="G765" s="729" t="s">
        <v>6153</v>
      </c>
      <c r="H765" s="729" t="s">
        <v>6152</v>
      </c>
      <c r="I765" s="732">
        <v>13098.2802734375</v>
      </c>
      <c r="J765" s="732">
        <v>1</v>
      </c>
      <c r="K765" s="733">
        <v>13098.2802734375</v>
      </c>
    </row>
    <row r="766" spans="1:11" ht="14.4" customHeight="1" x14ac:dyDescent="0.3">
      <c r="A766" s="727" t="s">
        <v>566</v>
      </c>
      <c r="B766" s="728" t="s">
        <v>567</v>
      </c>
      <c r="C766" s="729" t="s">
        <v>608</v>
      </c>
      <c r="D766" s="730" t="s">
        <v>609</v>
      </c>
      <c r="E766" s="729" t="s">
        <v>5161</v>
      </c>
      <c r="F766" s="730" t="s">
        <v>5162</v>
      </c>
      <c r="G766" s="729" t="s">
        <v>6154</v>
      </c>
      <c r="H766" s="729" t="s">
        <v>6155</v>
      </c>
      <c r="I766" s="732">
        <v>11979.01953125</v>
      </c>
      <c r="J766" s="732">
        <v>1</v>
      </c>
      <c r="K766" s="733">
        <v>11979.01953125</v>
      </c>
    </row>
    <row r="767" spans="1:11" ht="14.4" customHeight="1" x14ac:dyDescent="0.3">
      <c r="A767" s="727" t="s">
        <v>566</v>
      </c>
      <c r="B767" s="728" t="s">
        <v>567</v>
      </c>
      <c r="C767" s="729" t="s">
        <v>608</v>
      </c>
      <c r="D767" s="730" t="s">
        <v>609</v>
      </c>
      <c r="E767" s="729" t="s">
        <v>5161</v>
      </c>
      <c r="F767" s="730" t="s">
        <v>5162</v>
      </c>
      <c r="G767" s="729" t="s">
        <v>6156</v>
      </c>
      <c r="H767" s="729" t="s">
        <v>6157</v>
      </c>
      <c r="I767" s="732">
        <v>8356.2802734375</v>
      </c>
      <c r="J767" s="732">
        <v>1</v>
      </c>
      <c r="K767" s="733">
        <v>8356.2802734375</v>
      </c>
    </row>
    <row r="768" spans="1:11" ht="14.4" customHeight="1" x14ac:dyDescent="0.3">
      <c r="A768" s="727" t="s">
        <v>566</v>
      </c>
      <c r="B768" s="728" t="s">
        <v>567</v>
      </c>
      <c r="C768" s="729" t="s">
        <v>608</v>
      </c>
      <c r="D768" s="730" t="s">
        <v>609</v>
      </c>
      <c r="E768" s="729" t="s">
        <v>5161</v>
      </c>
      <c r="F768" s="730" t="s">
        <v>5162</v>
      </c>
      <c r="G768" s="729" t="s">
        <v>6158</v>
      </c>
      <c r="H768" s="729" t="s">
        <v>6159</v>
      </c>
      <c r="I768" s="732">
        <v>8356.2802734375</v>
      </c>
      <c r="J768" s="732">
        <v>1</v>
      </c>
      <c r="K768" s="733">
        <v>8356.2802734375</v>
      </c>
    </row>
    <row r="769" spans="1:11" ht="14.4" customHeight="1" x14ac:dyDescent="0.3">
      <c r="A769" s="727" t="s">
        <v>566</v>
      </c>
      <c r="B769" s="728" t="s">
        <v>567</v>
      </c>
      <c r="C769" s="729" t="s">
        <v>608</v>
      </c>
      <c r="D769" s="730" t="s">
        <v>609</v>
      </c>
      <c r="E769" s="729" t="s">
        <v>5161</v>
      </c>
      <c r="F769" s="730" t="s">
        <v>5162</v>
      </c>
      <c r="G769" s="729" t="s">
        <v>6160</v>
      </c>
      <c r="H769" s="729" t="s">
        <v>6161</v>
      </c>
      <c r="I769" s="732">
        <v>355.70001220703125</v>
      </c>
      <c r="J769" s="732">
        <v>20</v>
      </c>
      <c r="K769" s="733">
        <v>7114</v>
      </c>
    </row>
    <row r="770" spans="1:11" ht="14.4" customHeight="1" x14ac:dyDescent="0.3">
      <c r="A770" s="727" t="s">
        <v>566</v>
      </c>
      <c r="B770" s="728" t="s">
        <v>567</v>
      </c>
      <c r="C770" s="729" t="s">
        <v>608</v>
      </c>
      <c r="D770" s="730" t="s">
        <v>609</v>
      </c>
      <c r="E770" s="729" t="s">
        <v>5161</v>
      </c>
      <c r="F770" s="730" t="s">
        <v>5162</v>
      </c>
      <c r="G770" s="729" t="s">
        <v>6162</v>
      </c>
      <c r="H770" s="729" t="s">
        <v>6163</v>
      </c>
      <c r="I770" s="732">
        <v>8518.400390625</v>
      </c>
      <c r="J770" s="732">
        <v>1</v>
      </c>
      <c r="K770" s="733">
        <v>8518.400390625</v>
      </c>
    </row>
    <row r="771" spans="1:11" ht="14.4" customHeight="1" x14ac:dyDescent="0.3">
      <c r="A771" s="727" t="s">
        <v>566</v>
      </c>
      <c r="B771" s="728" t="s">
        <v>567</v>
      </c>
      <c r="C771" s="729" t="s">
        <v>608</v>
      </c>
      <c r="D771" s="730" t="s">
        <v>609</v>
      </c>
      <c r="E771" s="729" t="s">
        <v>5161</v>
      </c>
      <c r="F771" s="730" t="s">
        <v>5162</v>
      </c>
      <c r="G771" s="729" t="s">
        <v>6164</v>
      </c>
      <c r="H771" s="729" t="s">
        <v>6165</v>
      </c>
      <c r="I771" s="732">
        <v>8518.400390625</v>
      </c>
      <c r="J771" s="732">
        <v>2</v>
      </c>
      <c r="K771" s="733">
        <v>17036.80078125</v>
      </c>
    </row>
    <row r="772" spans="1:11" ht="14.4" customHeight="1" x14ac:dyDescent="0.3">
      <c r="A772" s="727" t="s">
        <v>566</v>
      </c>
      <c r="B772" s="728" t="s">
        <v>567</v>
      </c>
      <c r="C772" s="729" t="s">
        <v>608</v>
      </c>
      <c r="D772" s="730" t="s">
        <v>609</v>
      </c>
      <c r="E772" s="729" t="s">
        <v>5161</v>
      </c>
      <c r="F772" s="730" t="s">
        <v>5162</v>
      </c>
      <c r="G772" s="729" t="s">
        <v>6166</v>
      </c>
      <c r="H772" s="729" t="s">
        <v>6167</v>
      </c>
      <c r="I772" s="732">
        <v>8518.400390625</v>
      </c>
      <c r="J772" s="732">
        <v>1</v>
      </c>
      <c r="K772" s="733">
        <v>8518.400390625</v>
      </c>
    </row>
    <row r="773" spans="1:11" ht="14.4" customHeight="1" x14ac:dyDescent="0.3">
      <c r="A773" s="727" t="s">
        <v>566</v>
      </c>
      <c r="B773" s="728" t="s">
        <v>567</v>
      </c>
      <c r="C773" s="729" t="s">
        <v>608</v>
      </c>
      <c r="D773" s="730" t="s">
        <v>609</v>
      </c>
      <c r="E773" s="729" t="s">
        <v>5161</v>
      </c>
      <c r="F773" s="730" t="s">
        <v>5162</v>
      </c>
      <c r="G773" s="729" t="s">
        <v>6168</v>
      </c>
      <c r="H773" s="729" t="s">
        <v>6169</v>
      </c>
      <c r="I773" s="732">
        <v>10401.080078125</v>
      </c>
      <c r="J773" s="732">
        <v>1</v>
      </c>
      <c r="K773" s="733">
        <v>10401.080078125</v>
      </c>
    </row>
    <row r="774" spans="1:11" ht="14.4" customHeight="1" x14ac:dyDescent="0.3">
      <c r="A774" s="727" t="s">
        <v>566</v>
      </c>
      <c r="B774" s="728" t="s">
        <v>567</v>
      </c>
      <c r="C774" s="729" t="s">
        <v>608</v>
      </c>
      <c r="D774" s="730" t="s">
        <v>609</v>
      </c>
      <c r="E774" s="729" t="s">
        <v>5161</v>
      </c>
      <c r="F774" s="730" t="s">
        <v>5162</v>
      </c>
      <c r="G774" s="729" t="s">
        <v>6170</v>
      </c>
      <c r="H774" s="729" t="s">
        <v>6171</v>
      </c>
      <c r="I774" s="732">
        <v>8881.3896484375</v>
      </c>
      <c r="J774" s="732">
        <v>1</v>
      </c>
      <c r="K774" s="733">
        <v>8881.3896484375</v>
      </c>
    </row>
    <row r="775" spans="1:11" ht="14.4" customHeight="1" x14ac:dyDescent="0.3">
      <c r="A775" s="727" t="s">
        <v>566</v>
      </c>
      <c r="B775" s="728" t="s">
        <v>567</v>
      </c>
      <c r="C775" s="729" t="s">
        <v>608</v>
      </c>
      <c r="D775" s="730" t="s">
        <v>609</v>
      </c>
      <c r="E775" s="729" t="s">
        <v>5161</v>
      </c>
      <c r="F775" s="730" t="s">
        <v>5162</v>
      </c>
      <c r="G775" s="729" t="s">
        <v>6172</v>
      </c>
      <c r="H775" s="729" t="s">
        <v>6173</v>
      </c>
      <c r="I775" s="732">
        <v>6969.60009765625</v>
      </c>
      <c r="J775" s="732">
        <v>1</v>
      </c>
      <c r="K775" s="733">
        <v>6969.60009765625</v>
      </c>
    </row>
    <row r="776" spans="1:11" ht="14.4" customHeight="1" x14ac:dyDescent="0.3">
      <c r="A776" s="727" t="s">
        <v>566</v>
      </c>
      <c r="B776" s="728" t="s">
        <v>567</v>
      </c>
      <c r="C776" s="729" t="s">
        <v>608</v>
      </c>
      <c r="D776" s="730" t="s">
        <v>609</v>
      </c>
      <c r="E776" s="729" t="s">
        <v>5161</v>
      </c>
      <c r="F776" s="730" t="s">
        <v>5162</v>
      </c>
      <c r="G776" s="729" t="s">
        <v>6174</v>
      </c>
      <c r="H776" s="729" t="s">
        <v>6175</v>
      </c>
      <c r="I776" s="732">
        <v>8518.400390625</v>
      </c>
      <c r="J776" s="732">
        <v>1</v>
      </c>
      <c r="K776" s="733">
        <v>8518.400390625</v>
      </c>
    </row>
    <row r="777" spans="1:11" ht="14.4" customHeight="1" x14ac:dyDescent="0.3">
      <c r="A777" s="727" t="s">
        <v>566</v>
      </c>
      <c r="B777" s="728" t="s">
        <v>567</v>
      </c>
      <c r="C777" s="729" t="s">
        <v>608</v>
      </c>
      <c r="D777" s="730" t="s">
        <v>609</v>
      </c>
      <c r="E777" s="729" t="s">
        <v>5161</v>
      </c>
      <c r="F777" s="730" t="s">
        <v>5162</v>
      </c>
      <c r="G777" s="729" t="s">
        <v>6176</v>
      </c>
      <c r="H777" s="729" t="s">
        <v>6177</v>
      </c>
      <c r="I777" s="732">
        <v>8518.400390625</v>
      </c>
      <c r="J777" s="732">
        <v>1</v>
      </c>
      <c r="K777" s="733">
        <v>8518.400390625</v>
      </c>
    </row>
    <row r="778" spans="1:11" ht="14.4" customHeight="1" x14ac:dyDescent="0.3">
      <c r="A778" s="727" t="s">
        <v>566</v>
      </c>
      <c r="B778" s="728" t="s">
        <v>567</v>
      </c>
      <c r="C778" s="729" t="s">
        <v>608</v>
      </c>
      <c r="D778" s="730" t="s">
        <v>609</v>
      </c>
      <c r="E778" s="729" t="s">
        <v>5161</v>
      </c>
      <c r="F778" s="730" t="s">
        <v>5162</v>
      </c>
      <c r="G778" s="729" t="s">
        <v>6178</v>
      </c>
      <c r="H778" s="729" t="s">
        <v>6179</v>
      </c>
      <c r="I778" s="732">
        <v>3484.800048828125</v>
      </c>
      <c r="J778" s="732">
        <v>1</v>
      </c>
      <c r="K778" s="733">
        <v>3484.800048828125</v>
      </c>
    </row>
    <row r="779" spans="1:11" ht="14.4" customHeight="1" x14ac:dyDescent="0.3">
      <c r="A779" s="727" t="s">
        <v>566</v>
      </c>
      <c r="B779" s="728" t="s">
        <v>567</v>
      </c>
      <c r="C779" s="729" t="s">
        <v>608</v>
      </c>
      <c r="D779" s="730" t="s">
        <v>609</v>
      </c>
      <c r="E779" s="729" t="s">
        <v>5161</v>
      </c>
      <c r="F779" s="730" t="s">
        <v>5162</v>
      </c>
      <c r="G779" s="729" t="s">
        <v>6180</v>
      </c>
      <c r="H779" s="729" t="s">
        <v>6181</v>
      </c>
      <c r="I779" s="732">
        <v>6969.60009765625</v>
      </c>
      <c r="J779" s="732">
        <v>1</v>
      </c>
      <c r="K779" s="733">
        <v>6969.60009765625</v>
      </c>
    </row>
    <row r="780" spans="1:11" ht="14.4" customHeight="1" x14ac:dyDescent="0.3">
      <c r="A780" s="727" t="s">
        <v>566</v>
      </c>
      <c r="B780" s="728" t="s">
        <v>567</v>
      </c>
      <c r="C780" s="729" t="s">
        <v>608</v>
      </c>
      <c r="D780" s="730" t="s">
        <v>609</v>
      </c>
      <c r="E780" s="729" t="s">
        <v>5161</v>
      </c>
      <c r="F780" s="730" t="s">
        <v>5162</v>
      </c>
      <c r="G780" s="729" t="s">
        <v>6182</v>
      </c>
      <c r="H780" s="729" t="s">
        <v>6183</v>
      </c>
      <c r="I780" s="732">
        <v>16751.240234375</v>
      </c>
      <c r="J780" s="732">
        <v>1</v>
      </c>
      <c r="K780" s="733">
        <v>16751.240234375</v>
      </c>
    </row>
    <row r="781" spans="1:11" ht="14.4" customHeight="1" x14ac:dyDescent="0.3">
      <c r="A781" s="727" t="s">
        <v>566</v>
      </c>
      <c r="B781" s="728" t="s">
        <v>567</v>
      </c>
      <c r="C781" s="729" t="s">
        <v>608</v>
      </c>
      <c r="D781" s="730" t="s">
        <v>609</v>
      </c>
      <c r="E781" s="729" t="s">
        <v>5161</v>
      </c>
      <c r="F781" s="730" t="s">
        <v>5162</v>
      </c>
      <c r="G781" s="729" t="s">
        <v>6184</v>
      </c>
      <c r="H781" s="729" t="s">
        <v>6185</v>
      </c>
      <c r="I781" s="732">
        <v>8518.400390625</v>
      </c>
      <c r="J781" s="732">
        <v>1</v>
      </c>
      <c r="K781" s="733">
        <v>8518.400390625</v>
      </c>
    </row>
    <row r="782" spans="1:11" ht="14.4" customHeight="1" x14ac:dyDescent="0.3">
      <c r="A782" s="727" t="s">
        <v>566</v>
      </c>
      <c r="B782" s="728" t="s">
        <v>567</v>
      </c>
      <c r="C782" s="729" t="s">
        <v>608</v>
      </c>
      <c r="D782" s="730" t="s">
        <v>609</v>
      </c>
      <c r="E782" s="729" t="s">
        <v>5161</v>
      </c>
      <c r="F782" s="730" t="s">
        <v>5162</v>
      </c>
      <c r="G782" s="729" t="s">
        <v>6186</v>
      </c>
      <c r="H782" s="729" t="s">
        <v>6187</v>
      </c>
      <c r="I782" s="732">
        <v>6969.60009765625</v>
      </c>
      <c r="J782" s="732">
        <v>2</v>
      </c>
      <c r="K782" s="733">
        <v>13939.2001953125</v>
      </c>
    </row>
    <row r="783" spans="1:11" ht="14.4" customHeight="1" x14ac:dyDescent="0.3">
      <c r="A783" s="727" t="s">
        <v>566</v>
      </c>
      <c r="B783" s="728" t="s">
        <v>567</v>
      </c>
      <c r="C783" s="729" t="s">
        <v>608</v>
      </c>
      <c r="D783" s="730" t="s">
        <v>609</v>
      </c>
      <c r="E783" s="729" t="s">
        <v>5161</v>
      </c>
      <c r="F783" s="730" t="s">
        <v>5162</v>
      </c>
      <c r="G783" s="729" t="s">
        <v>6188</v>
      </c>
      <c r="H783" s="729" t="s">
        <v>6189</v>
      </c>
      <c r="I783" s="732">
        <v>6969.60009765625</v>
      </c>
      <c r="J783" s="732">
        <v>1</v>
      </c>
      <c r="K783" s="733">
        <v>6969.60009765625</v>
      </c>
    </row>
    <row r="784" spans="1:11" ht="14.4" customHeight="1" x14ac:dyDescent="0.3">
      <c r="A784" s="727" t="s">
        <v>566</v>
      </c>
      <c r="B784" s="728" t="s">
        <v>567</v>
      </c>
      <c r="C784" s="729" t="s">
        <v>608</v>
      </c>
      <c r="D784" s="730" t="s">
        <v>609</v>
      </c>
      <c r="E784" s="729" t="s">
        <v>5161</v>
      </c>
      <c r="F784" s="730" t="s">
        <v>5162</v>
      </c>
      <c r="G784" s="729" t="s">
        <v>6190</v>
      </c>
      <c r="H784" s="729" t="s">
        <v>6191</v>
      </c>
      <c r="I784" s="732">
        <v>8518.400390625</v>
      </c>
      <c r="J784" s="732">
        <v>1</v>
      </c>
      <c r="K784" s="733">
        <v>8518.400390625</v>
      </c>
    </row>
    <row r="785" spans="1:11" ht="14.4" customHeight="1" x14ac:dyDescent="0.3">
      <c r="A785" s="727" t="s">
        <v>566</v>
      </c>
      <c r="B785" s="728" t="s">
        <v>567</v>
      </c>
      <c r="C785" s="729" t="s">
        <v>608</v>
      </c>
      <c r="D785" s="730" t="s">
        <v>609</v>
      </c>
      <c r="E785" s="729" t="s">
        <v>5161</v>
      </c>
      <c r="F785" s="730" t="s">
        <v>5162</v>
      </c>
      <c r="G785" s="729" t="s">
        <v>6192</v>
      </c>
      <c r="H785" s="729" t="s">
        <v>6193</v>
      </c>
      <c r="I785" s="732">
        <v>6969.60009765625</v>
      </c>
      <c r="J785" s="732">
        <v>1</v>
      </c>
      <c r="K785" s="733">
        <v>6969.60009765625</v>
      </c>
    </row>
    <row r="786" spans="1:11" ht="14.4" customHeight="1" x14ac:dyDescent="0.3">
      <c r="A786" s="727" t="s">
        <v>566</v>
      </c>
      <c r="B786" s="728" t="s">
        <v>567</v>
      </c>
      <c r="C786" s="729" t="s">
        <v>608</v>
      </c>
      <c r="D786" s="730" t="s">
        <v>609</v>
      </c>
      <c r="E786" s="729" t="s">
        <v>5161</v>
      </c>
      <c r="F786" s="730" t="s">
        <v>5162</v>
      </c>
      <c r="G786" s="729" t="s">
        <v>6194</v>
      </c>
      <c r="H786" s="729" t="s">
        <v>6195</v>
      </c>
      <c r="I786" s="732">
        <v>6969.60009765625</v>
      </c>
      <c r="J786" s="732">
        <v>1</v>
      </c>
      <c r="K786" s="733">
        <v>6969.60009765625</v>
      </c>
    </row>
    <row r="787" spans="1:11" ht="14.4" customHeight="1" x14ac:dyDescent="0.3">
      <c r="A787" s="727" t="s">
        <v>566</v>
      </c>
      <c r="B787" s="728" t="s">
        <v>567</v>
      </c>
      <c r="C787" s="729" t="s">
        <v>608</v>
      </c>
      <c r="D787" s="730" t="s">
        <v>609</v>
      </c>
      <c r="E787" s="729" t="s">
        <v>5161</v>
      </c>
      <c r="F787" s="730" t="s">
        <v>5162</v>
      </c>
      <c r="G787" s="729" t="s">
        <v>6196</v>
      </c>
      <c r="H787" s="729" t="s">
        <v>6197</v>
      </c>
      <c r="I787" s="732">
        <v>14109.83984375</v>
      </c>
      <c r="J787" s="732">
        <v>1</v>
      </c>
      <c r="K787" s="733">
        <v>14109.83984375</v>
      </c>
    </row>
    <row r="788" spans="1:11" ht="14.4" customHeight="1" x14ac:dyDescent="0.3">
      <c r="A788" s="727" t="s">
        <v>566</v>
      </c>
      <c r="B788" s="728" t="s">
        <v>567</v>
      </c>
      <c r="C788" s="729" t="s">
        <v>608</v>
      </c>
      <c r="D788" s="730" t="s">
        <v>609</v>
      </c>
      <c r="E788" s="729" t="s">
        <v>5161</v>
      </c>
      <c r="F788" s="730" t="s">
        <v>5162</v>
      </c>
      <c r="G788" s="729" t="s">
        <v>6198</v>
      </c>
      <c r="H788" s="729" t="s">
        <v>6199</v>
      </c>
      <c r="I788" s="732">
        <v>7018</v>
      </c>
      <c r="J788" s="732">
        <v>2</v>
      </c>
      <c r="K788" s="733">
        <v>14036</v>
      </c>
    </row>
    <row r="789" spans="1:11" ht="14.4" customHeight="1" x14ac:dyDescent="0.3">
      <c r="A789" s="727" t="s">
        <v>566</v>
      </c>
      <c r="B789" s="728" t="s">
        <v>567</v>
      </c>
      <c r="C789" s="729" t="s">
        <v>608</v>
      </c>
      <c r="D789" s="730" t="s">
        <v>609</v>
      </c>
      <c r="E789" s="729" t="s">
        <v>5161</v>
      </c>
      <c r="F789" s="730" t="s">
        <v>5162</v>
      </c>
      <c r="G789" s="729" t="s">
        <v>6200</v>
      </c>
      <c r="H789" s="729" t="s">
        <v>6201</v>
      </c>
      <c r="I789" s="732">
        <v>6969.60009765625</v>
      </c>
      <c r="J789" s="732">
        <v>1</v>
      </c>
      <c r="K789" s="733">
        <v>6969.60009765625</v>
      </c>
    </row>
    <row r="790" spans="1:11" ht="14.4" customHeight="1" x14ac:dyDescent="0.3">
      <c r="A790" s="727" t="s">
        <v>566</v>
      </c>
      <c r="B790" s="728" t="s">
        <v>567</v>
      </c>
      <c r="C790" s="729" t="s">
        <v>608</v>
      </c>
      <c r="D790" s="730" t="s">
        <v>609</v>
      </c>
      <c r="E790" s="729" t="s">
        <v>5161</v>
      </c>
      <c r="F790" s="730" t="s">
        <v>5162</v>
      </c>
      <c r="G790" s="729" t="s">
        <v>6202</v>
      </c>
      <c r="H790" s="729" t="s">
        <v>6203</v>
      </c>
      <c r="I790" s="732">
        <v>9052.0302734375</v>
      </c>
      <c r="J790" s="732">
        <v>1</v>
      </c>
      <c r="K790" s="733">
        <v>9052.0302734375</v>
      </c>
    </row>
    <row r="791" spans="1:11" ht="14.4" customHeight="1" x14ac:dyDescent="0.3">
      <c r="A791" s="727" t="s">
        <v>566</v>
      </c>
      <c r="B791" s="728" t="s">
        <v>567</v>
      </c>
      <c r="C791" s="729" t="s">
        <v>608</v>
      </c>
      <c r="D791" s="730" t="s">
        <v>609</v>
      </c>
      <c r="E791" s="729" t="s">
        <v>5161</v>
      </c>
      <c r="F791" s="730" t="s">
        <v>5162</v>
      </c>
      <c r="G791" s="729" t="s">
        <v>6204</v>
      </c>
      <c r="H791" s="729" t="s">
        <v>6203</v>
      </c>
      <c r="I791" s="732">
        <v>9052.0400390625</v>
      </c>
      <c r="J791" s="732">
        <v>1</v>
      </c>
      <c r="K791" s="733">
        <v>9052.0400390625</v>
      </c>
    </row>
    <row r="792" spans="1:11" ht="14.4" customHeight="1" x14ac:dyDescent="0.3">
      <c r="A792" s="727" t="s">
        <v>566</v>
      </c>
      <c r="B792" s="728" t="s">
        <v>567</v>
      </c>
      <c r="C792" s="729" t="s">
        <v>608</v>
      </c>
      <c r="D792" s="730" t="s">
        <v>609</v>
      </c>
      <c r="E792" s="729" t="s">
        <v>5161</v>
      </c>
      <c r="F792" s="730" t="s">
        <v>5162</v>
      </c>
      <c r="G792" s="729" t="s">
        <v>6205</v>
      </c>
      <c r="H792" s="729" t="s">
        <v>6206</v>
      </c>
      <c r="I792" s="732">
        <v>6969.60009765625</v>
      </c>
      <c r="J792" s="732">
        <v>2</v>
      </c>
      <c r="K792" s="733">
        <v>13939.2001953125</v>
      </c>
    </row>
    <row r="793" spans="1:11" ht="14.4" customHeight="1" x14ac:dyDescent="0.3">
      <c r="A793" s="727" t="s">
        <v>566</v>
      </c>
      <c r="B793" s="728" t="s">
        <v>567</v>
      </c>
      <c r="C793" s="729" t="s">
        <v>608</v>
      </c>
      <c r="D793" s="730" t="s">
        <v>609</v>
      </c>
      <c r="E793" s="729" t="s">
        <v>5161</v>
      </c>
      <c r="F793" s="730" t="s">
        <v>5162</v>
      </c>
      <c r="G793" s="729" t="s">
        <v>6207</v>
      </c>
      <c r="H793" s="729" t="s">
        <v>6208</v>
      </c>
      <c r="I793" s="732">
        <v>9559.0302734375</v>
      </c>
      <c r="J793" s="732">
        <v>1</v>
      </c>
      <c r="K793" s="733">
        <v>9559.0302734375</v>
      </c>
    </row>
    <row r="794" spans="1:11" ht="14.4" customHeight="1" x14ac:dyDescent="0.3">
      <c r="A794" s="727" t="s">
        <v>566</v>
      </c>
      <c r="B794" s="728" t="s">
        <v>567</v>
      </c>
      <c r="C794" s="729" t="s">
        <v>608</v>
      </c>
      <c r="D794" s="730" t="s">
        <v>609</v>
      </c>
      <c r="E794" s="729" t="s">
        <v>5161</v>
      </c>
      <c r="F794" s="730" t="s">
        <v>5162</v>
      </c>
      <c r="G794" s="729" t="s">
        <v>6209</v>
      </c>
      <c r="H794" s="729" t="s">
        <v>6208</v>
      </c>
      <c r="I794" s="732">
        <v>9559.01953125</v>
      </c>
      <c r="J794" s="732">
        <v>1</v>
      </c>
      <c r="K794" s="733">
        <v>9559.01953125</v>
      </c>
    </row>
    <row r="795" spans="1:11" ht="14.4" customHeight="1" x14ac:dyDescent="0.3">
      <c r="A795" s="727" t="s">
        <v>566</v>
      </c>
      <c r="B795" s="728" t="s">
        <v>567</v>
      </c>
      <c r="C795" s="729" t="s">
        <v>608</v>
      </c>
      <c r="D795" s="730" t="s">
        <v>609</v>
      </c>
      <c r="E795" s="729" t="s">
        <v>5161</v>
      </c>
      <c r="F795" s="730" t="s">
        <v>5162</v>
      </c>
      <c r="G795" s="729" t="s">
        <v>6210</v>
      </c>
      <c r="H795" s="729" t="s">
        <v>6211</v>
      </c>
      <c r="I795" s="732">
        <v>8518.400390625</v>
      </c>
      <c r="J795" s="732">
        <v>1</v>
      </c>
      <c r="K795" s="733">
        <v>8518.400390625</v>
      </c>
    </row>
    <row r="796" spans="1:11" ht="14.4" customHeight="1" x14ac:dyDescent="0.3">
      <c r="A796" s="727" t="s">
        <v>566</v>
      </c>
      <c r="B796" s="728" t="s">
        <v>567</v>
      </c>
      <c r="C796" s="729" t="s">
        <v>608</v>
      </c>
      <c r="D796" s="730" t="s">
        <v>609</v>
      </c>
      <c r="E796" s="729" t="s">
        <v>5161</v>
      </c>
      <c r="F796" s="730" t="s">
        <v>5162</v>
      </c>
      <c r="G796" s="729" t="s">
        <v>6212</v>
      </c>
      <c r="H796" s="729" t="s">
        <v>6213</v>
      </c>
      <c r="I796" s="732">
        <v>8518.400390625</v>
      </c>
      <c r="J796" s="732">
        <v>1</v>
      </c>
      <c r="K796" s="733">
        <v>8518.400390625</v>
      </c>
    </row>
    <row r="797" spans="1:11" ht="14.4" customHeight="1" x14ac:dyDescent="0.3">
      <c r="A797" s="727" t="s">
        <v>566</v>
      </c>
      <c r="B797" s="728" t="s">
        <v>567</v>
      </c>
      <c r="C797" s="729" t="s">
        <v>608</v>
      </c>
      <c r="D797" s="730" t="s">
        <v>609</v>
      </c>
      <c r="E797" s="729" t="s">
        <v>5161</v>
      </c>
      <c r="F797" s="730" t="s">
        <v>5162</v>
      </c>
      <c r="G797" s="729" t="s">
        <v>6214</v>
      </c>
      <c r="H797" s="729" t="s">
        <v>6215</v>
      </c>
      <c r="I797" s="732">
        <v>26489.3203125</v>
      </c>
      <c r="J797" s="732">
        <v>1</v>
      </c>
      <c r="K797" s="733">
        <v>26489.3203125</v>
      </c>
    </row>
    <row r="798" spans="1:11" ht="14.4" customHeight="1" x14ac:dyDescent="0.3">
      <c r="A798" s="727" t="s">
        <v>566</v>
      </c>
      <c r="B798" s="728" t="s">
        <v>567</v>
      </c>
      <c r="C798" s="729" t="s">
        <v>608</v>
      </c>
      <c r="D798" s="730" t="s">
        <v>609</v>
      </c>
      <c r="E798" s="729" t="s">
        <v>5161</v>
      </c>
      <c r="F798" s="730" t="s">
        <v>5162</v>
      </c>
      <c r="G798" s="729" t="s">
        <v>6216</v>
      </c>
      <c r="H798" s="729" t="s">
        <v>6217</v>
      </c>
      <c r="I798" s="732">
        <v>6969.60009765625</v>
      </c>
      <c r="J798" s="732">
        <v>1</v>
      </c>
      <c r="K798" s="733">
        <v>6969.60009765625</v>
      </c>
    </row>
    <row r="799" spans="1:11" ht="14.4" customHeight="1" x14ac:dyDescent="0.3">
      <c r="A799" s="727" t="s">
        <v>566</v>
      </c>
      <c r="B799" s="728" t="s">
        <v>567</v>
      </c>
      <c r="C799" s="729" t="s">
        <v>608</v>
      </c>
      <c r="D799" s="730" t="s">
        <v>609</v>
      </c>
      <c r="E799" s="729" t="s">
        <v>5161</v>
      </c>
      <c r="F799" s="730" t="s">
        <v>5162</v>
      </c>
      <c r="G799" s="729" t="s">
        <v>6218</v>
      </c>
      <c r="H799" s="729" t="s">
        <v>6219</v>
      </c>
      <c r="I799" s="732">
        <v>9052</v>
      </c>
      <c r="J799" s="732">
        <v>1</v>
      </c>
      <c r="K799" s="733">
        <v>9052</v>
      </c>
    </row>
    <row r="800" spans="1:11" ht="14.4" customHeight="1" x14ac:dyDescent="0.3">
      <c r="A800" s="727" t="s">
        <v>566</v>
      </c>
      <c r="B800" s="728" t="s">
        <v>567</v>
      </c>
      <c r="C800" s="729" t="s">
        <v>608</v>
      </c>
      <c r="D800" s="730" t="s">
        <v>609</v>
      </c>
      <c r="E800" s="729" t="s">
        <v>5161</v>
      </c>
      <c r="F800" s="730" t="s">
        <v>5162</v>
      </c>
      <c r="G800" s="729" t="s">
        <v>6220</v>
      </c>
      <c r="H800" s="729" t="s">
        <v>6219</v>
      </c>
      <c r="I800" s="732">
        <v>9052</v>
      </c>
      <c r="J800" s="732">
        <v>1</v>
      </c>
      <c r="K800" s="733">
        <v>9052</v>
      </c>
    </row>
    <row r="801" spans="1:11" ht="14.4" customHeight="1" x14ac:dyDescent="0.3">
      <c r="A801" s="727" t="s">
        <v>566</v>
      </c>
      <c r="B801" s="728" t="s">
        <v>567</v>
      </c>
      <c r="C801" s="729" t="s">
        <v>608</v>
      </c>
      <c r="D801" s="730" t="s">
        <v>609</v>
      </c>
      <c r="E801" s="729" t="s">
        <v>5161</v>
      </c>
      <c r="F801" s="730" t="s">
        <v>5162</v>
      </c>
      <c r="G801" s="729" t="s">
        <v>6221</v>
      </c>
      <c r="H801" s="729" t="s">
        <v>6222</v>
      </c>
      <c r="I801" s="732">
        <v>6969.60009765625</v>
      </c>
      <c r="J801" s="732">
        <v>1</v>
      </c>
      <c r="K801" s="733">
        <v>6969.60009765625</v>
      </c>
    </row>
    <row r="802" spans="1:11" ht="14.4" customHeight="1" x14ac:dyDescent="0.3">
      <c r="A802" s="727" t="s">
        <v>566</v>
      </c>
      <c r="B802" s="728" t="s">
        <v>567</v>
      </c>
      <c r="C802" s="729" t="s">
        <v>608</v>
      </c>
      <c r="D802" s="730" t="s">
        <v>609</v>
      </c>
      <c r="E802" s="729" t="s">
        <v>5161</v>
      </c>
      <c r="F802" s="730" t="s">
        <v>5162</v>
      </c>
      <c r="G802" s="729" t="s">
        <v>6223</v>
      </c>
      <c r="H802" s="729" t="s">
        <v>6224</v>
      </c>
      <c r="I802" s="732">
        <v>8518.400390625</v>
      </c>
      <c r="J802" s="732">
        <v>1</v>
      </c>
      <c r="K802" s="733">
        <v>8518.400390625</v>
      </c>
    </row>
    <row r="803" spans="1:11" ht="14.4" customHeight="1" x14ac:dyDescent="0.3">
      <c r="A803" s="727" t="s">
        <v>566</v>
      </c>
      <c r="B803" s="728" t="s">
        <v>567</v>
      </c>
      <c r="C803" s="729" t="s">
        <v>608</v>
      </c>
      <c r="D803" s="730" t="s">
        <v>609</v>
      </c>
      <c r="E803" s="729" t="s">
        <v>5161</v>
      </c>
      <c r="F803" s="730" t="s">
        <v>5162</v>
      </c>
      <c r="G803" s="729" t="s">
        <v>6225</v>
      </c>
      <c r="H803" s="729" t="s">
        <v>6226</v>
      </c>
      <c r="I803" s="732">
        <v>8518.400390625</v>
      </c>
      <c r="J803" s="732">
        <v>1</v>
      </c>
      <c r="K803" s="733">
        <v>8518.400390625</v>
      </c>
    </row>
    <row r="804" spans="1:11" ht="14.4" customHeight="1" x14ac:dyDescent="0.3">
      <c r="A804" s="727" t="s">
        <v>566</v>
      </c>
      <c r="B804" s="728" t="s">
        <v>567</v>
      </c>
      <c r="C804" s="729" t="s">
        <v>608</v>
      </c>
      <c r="D804" s="730" t="s">
        <v>609</v>
      </c>
      <c r="E804" s="729" t="s">
        <v>5161</v>
      </c>
      <c r="F804" s="730" t="s">
        <v>5162</v>
      </c>
      <c r="G804" s="729" t="s">
        <v>6227</v>
      </c>
      <c r="H804" s="729" t="s">
        <v>6228</v>
      </c>
      <c r="I804" s="732">
        <v>24200</v>
      </c>
      <c r="J804" s="732">
        <v>1</v>
      </c>
      <c r="K804" s="733">
        <v>24200</v>
      </c>
    </row>
    <row r="805" spans="1:11" ht="14.4" customHeight="1" x14ac:dyDescent="0.3">
      <c r="A805" s="727" t="s">
        <v>566</v>
      </c>
      <c r="B805" s="728" t="s">
        <v>567</v>
      </c>
      <c r="C805" s="729" t="s">
        <v>608</v>
      </c>
      <c r="D805" s="730" t="s">
        <v>609</v>
      </c>
      <c r="E805" s="729" t="s">
        <v>5161</v>
      </c>
      <c r="F805" s="730" t="s">
        <v>5162</v>
      </c>
      <c r="G805" s="729" t="s">
        <v>6229</v>
      </c>
      <c r="H805" s="729" t="s">
        <v>6230</v>
      </c>
      <c r="I805" s="732">
        <v>15426.26953125</v>
      </c>
      <c r="J805" s="732">
        <v>1</v>
      </c>
      <c r="K805" s="733">
        <v>15426.26953125</v>
      </c>
    </row>
    <row r="806" spans="1:11" ht="14.4" customHeight="1" x14ac:dyDescent="0.3">
      <c r="A806" s="727" t="s">
        <v>566</v>
      </c>
      <c r="B806" s="728" t="s">
        <v>567</v>
      </c>
      <c r="C806" s="729" t="s">
        <v>608</v>
      </c>
      <c r="D806" s="730" t="s">
        <v>609</v>
      </c>
      <c r="E806" s="729" t="s">
        <v>5161</v>
      </c>
      <c r="F806" s="730" t="s">
        <v>5162</v>
      </c>
      <c r="G806" s="729" t="s">
        <v>6231</v>
      </c>
      <c r="H806" s="729" t="s">
        <v>6232</v>
      </c>
      <c r="I806" s="732">
        <v>8518.400390625</v>
      </c>
      <c r="J806" s="732">
        <v>1</v>
      </c>
      <c r="K806" s="733">
        <v>8518.400390625</v>
      </c>
    </row>
    <row r="807" spans="1:11" ht="14.4" customHeight="1" x14ac:dyDescent="0.3">
      <c r="A807" s="727" t="s">
        <v>566</v>
      </c>
      <c r="B807" s="728" t="s">
        <v>567</v>
      </c>
      <c r="C807" s="729" t="s">
        <v>608</v>
      </c>
      <c r="D807" s="730" t="s">
        <v>609</v>
      </c>
      <c r="E807" s="729" t="s">
        <v>5161</v>
      </c>
      <c r="F807" s="730" t="s">
        <v>5162</v>
      </c>
      <c r="G807" s="729" t="s">
        <v>6233</v>
      </c>
      <c r="H807" s="729" t="s">
        <v>6234</v>
      </c>
      <c r="I807" s="732">
        <v>6969.60009765625</v>
      </c>
      <c r="J807" s="732">
        <v>2</v>
      </c>
      <c r="K807" s="733">
        <v>13939.2001953125</v>
      </c>
    </row>
    <row r="808" spans="1:11" ht="14.4" customHeight="1" x14ac:dyDescent="0.3">
      <c r="A808" s="727" t="s">
        <v>566</v>
      </c>
      <c r="B808" s="728" t="s">
        <v>567</v>
      </c>
      <c r="C808" s="729" t="s">
        <v>608</v>
      </c>
      <c r="D808" s="730" t="s">
        <v>609</v>
      </c>
      <c r="E808" s="729" t="s">
        <v>5161</v>
      </c>
      <c r="F808" s="730" t="s">
        <v>5162</v>
      </c>
      <c r="G808" s="729" t="s">
        <v>6235</v>
      </c>
      <c r="H808" s="729" t="s">
        <v>6236</v>
      </c>
      <c r="I808" s="732">
        <v>8518.400390625</v>
      </c>
      <c r="J808" s="732">
        <v>1</v>
      </c>
      <c r="K808" s="733">
        <v>8518.400390625</v>
      </c>
    </row>
    <row r="809" spans="1:11" ht="14.4" customHeight="1" x14ac:dyDescent="0.3">
      <c r="A809" s="727" t="s">
        <v>566</v>
      </c>
      <c r="B809" s="728" t="s">
        <v>567</v>
      </c>
      <c r="C809" s="729" t="s">
        <v>608</v>
      </c>
      <c r="D809" s="730" t="s">
        <v>609</v>
      </c>
      <c r="E809" s="729" t="s">
        <v>5161</v>
      </c>
      <c r="F809" s="730" t="s">
        <v>5162</v>
      </c>
      <c r="G809" s="729" t="s">
        <v>6237</v>
      </c>
      <c r="H809" s="729" t="s">
        <v>6238</v>
      </c>
      <c r="I809" s="732">
        <v>6195.2001953125</v>
      </c>
      <c r="J809" s="732">
        <v>3</v>
      </c>
      <c r="K809" s="733">
        <v>18585.6005859375</v>
      </c>
    </row>
    <row r="810" spans="1:11" ht="14.4" customHeight="1" x14ac:dyDescent="0.3">
      <c r="A810" s="727" t="s">
        <v>566</v>
      </c>
      <c r="B810" s="728" t="s">
        <v>567</v>
      </c>
      <c r="C810" s="729" t="s">
        <v>608</v>
      </c>
      <c r="D810" s="730" t="s">
        <v>609</v>
      </c>
      <c r="E810" s="729" t="s">
        <v>5161</v>
      </c>
      <c r="F810" s="730" t="s">
        <v>5162</v>
      </c>
      <c r="G810" s="729" t="s">
        <v>6239</v>
      </c>
      <c r="H810" s="729" t="s">
        <v>6240</v>
      </c>
      <c r="I810" s="732">
        <v>4259.2001953125</v>
      </c>
      <c r="J810" s="732">
        <v>1</v>
      </c>
      <c r="K810" s="733">
        <v>4259.2001953125</v>
      </c>
    </row>
    <row r="811" spans="1:11" ht="14.4" customHeight="1" x14ac:dyDescent="0.3">
      <c r="A811" s="727" t="s">
        <v>566</v>
      </c>
      <c r="B811" s="728" t="s">
        <v>567</v>
      </c>
      <c r="C811" s="729" t="s">
        <v>608</v>
      </c>
      <c r="D811" s="730" t="s">
        <v>609</v>
      </c>
      <c r="E811" s="729" t="s">
        <v>5161</v>
      </c>
      <c r="F811" s="730" t="s">
        <v>5162</v>
      </c>
      <c r="G811" s="729" t="s">
        <v>6241</v>
      </c>
      <c r="H811" s="729" t="s">
        <v>6242</v>
      </c>
      <c r="I811" s="732">
        <v>11686.169921875</v>
      </c>
      <c r="J811" s="732">
        <v>2</v>
      </c>
      <c r="K811" s="733">
        <v>23372.33984375</v>
      </c>
    </row>
    <row r="812" spans="1:11" ht="14.4" customHeight="1" x14ac:dyDescent="0.3">
      <c r="A812" s="727" t="s">
        <v>566</v>
      </c>
      <c r="B812" s="728" t="s">
        <v>567</v>
      </c>
      <c r="C812" s="729" t="s">
        <v>608</v>
      </c>
      <c r="D812" s="730" t="s">
        <v>609</v>
      </c>
      <c r="E812" s="729" t="s">
        <v>5161</v>
      </c>
      <c r="F812" s="730" t="s">
        <v>5162</v>
      </c>
      <c r="G812" s="729" t="s">
        <v>6243</v>
      </c>
      <c r="H812" s="729" t="s">
        <v>6244</v>
      </c>
      <c r="I812" s="732">
        <v>8518.400390625</v>
      </c>
      <c r="J812" s="732">
        <v>4</v>
      </c>
      <c r="K812" s="733">
        <v>34073.6015625</v>
      </c>
    </row>
    <row r="813" spans="1:11" ht="14.4" customHeight="1" x14ac:dyDescent="0.3">
      <c r="A813" s="727" t="s">
        <v>566</v>
      </c>
      <c r="B813" s="728" t="s">
        <v>567</v>
      </c>
      <c r="C813" s="729" t="s">
        <v>608</v>
      </c>
      <c r="D813" s="730" t="s">
        <v>609</v>
      </c>
      <c r="E813" s="729" t="s">
        <v>5161</v>
      </c>
      <c r="F813" s="730" t="s">
        <v>5162</v>
      </c>
      <c r="G813" s="729" t="s">
        <v>6245</v>
      </c>
      <c r="H813" s="729" t="s">
        <v>6246</v>
      </c>
      <c r="I813" s="732">
        <v>8518.400390625</v>
      </c>
      <c r="J813" s="732">
        <v>4</v>
      </c>
      <c r="K813" s="733">
        <v>34073.6015625</v>
      </c>
    </row>
    <row r="814" spans="1:11" ht="14.4" customHeight="1" x14ac:dyDescent="0.3">
      <c r="A814" s="727" t="s">
        <v>566</v>
      </c>
      <c r="B814" s="728" t="s">
        <v>567</v>
      </c>
      <c r="C814" s="729" t="s">
        <v>608</v>
      </c>
      <c r="D814" s="730" t="s">
        <v>609</v>
      </c>
      <c r="E814" s="729" t="s">
        <v>5161</v>
      </c>
      <c r="F814" s="730" t="s">
        <v>5162</v>
      </c>
      <c r="G814" s="729" t="s">
        <v>6247</v>
      </c>
      <c r="H814" s="729" t="s">
        <v>6248</v>
      </c>
      <c r="I814" s="732">
        <v>9200.8701171875</v>
      </c>
      <c r="J814" s="732">
        <v>1</v>
      </c>
      <c r="K814" s="733">
        <v>9200.8701171875</v>
      </c>
    </row>
    <row r="815" spans="1:11" ht="14.4" customHeight="1" x14ac:dyDescent="0.3">
      <c r="A815" s="727" t="s">
        <v>566</v>
      </c>
      <c r="B815" s="728" t="s">
        <v>567</v>
      </c>
      <c r="C815" s="729" t="s">
        <v>608</v>
      </c>
      <c r="D815" s="730" t="s">
        <v>609</v>
      </c>
      <c r="E815" s="729" t="s">
        <v>5161</v>
      </c>
      <c r="F815" s="730" t="s">
        <v>5162</v>
      </c>
      <c r="G815" s="729" t="s">
        <v>6249</v>
      </c>
      <c r="H815" s="729" t="s">
        <v>6248</v>
      </c>
      <c r="I815" s="732">
        <v>9200.8603515625</v>
      </c>
      <c r="J815" s="732">
        <v>1</v>
      </c>
      <c r="K815" s="733">
        <v>9200.8603515625</v>
      </c>
    </row>
    <row r="816" spans="1:11" ht="14.4" customHeight="1" x14ac:dyDescent="0.3">
      <c r="A816" s="727" t="s">
        <v>566</v>
      </c>
      <c r="B816" s="728" t="s">
        <v>567</v>
      </c>
      <c r="C816" s="729" t="s">
        <v>608</v>
      </c>
      <c r="D816" s="730" t="s">
        <v>609</v>
      </c>
      <c r="E816" s="729" t="s">
        <v>5161</v>
      </c>
      <c r="F816" s="730" t="s">
        <v>5162</v>
      </c>
      <c r="G816" s="729" t="s">
        <v>6250</v>
      </c>
      <c r="H816" s="729" t="s">
        <v>6251</v>
      </c>
      <c r="I816" s="732">
        <v>6969.60009765625</v>
      </c>
      <c r="J816" s="732">
        <v>1</v>
      </c>
      <c r="K816" s="733">
        <v>6969.60009765625</v>
      </c>
    </row>
    <row r="817" spans="1:11" ht="14.4" customHeight="1" x14ac:dyDescent="0.3">
      <c r="A817" s="727" t="s">
        <v>566</v>
      </c>
      <c r="B817" s="728" t="s">
        <v>567</v>
      </c>
      <c r="C817" s="729" t="s">
        <v>608</v>
      </c>
      <c r="D817" s="730" t="s">
        <v>609</v>
      </c>
      <c r="E817" s="729" t="s">
        <v>5161</v>
      </c>
      <c r="F817" s="730" t="s">
        <v>5162</v>
      </c>
      <c r="G817" s="729" t="s">
        <v>6252</v>
      </c>
      <c r="H817" s="729" t="s">
        <v>6253</v>
      </c>
      <c r="I817" s="732">
        <v>8518.400390625</v>
      </c>
      <c r="J817" s="732">
        <v>1</v>
      </c>
      <c r="K817" s="733">
        <v>8518.400390625</v>
      </c>
    </row>
    <row r="818" spans="1:11" ht="14.4" customHeight="1" x14ac:dyDescent="0.3">
      <c r="A818" s="727" t="s">
        <v>566</v>
      </c>
      <c r="B818" s="728" t="s">
        <v>567</v>
      </c>
      <c r="C818" s="729" t="s">
        <v>608</v>
      </c>
      <c r="D818" s="730" t="s">
        <v>609</v>
      </c>
      <c r="E818" s="729" t="s">
        <v>5161</v>
      </c>
      <c r="F818" s="730" t="s">
        <v>5162</v>
      </c>
      <c r="G818" s="729" t="s">
        <v>6254</v>
      </c>
      <c r="H818" s="729" t="s">
        <v>6255</v>
      </c>
      <c r="I818" s="732">
        <v>6969.60009765625</v>
      </c>
      <c r="J818" s="732">
        <v>1</v>
      </c>
      <c r="K818" s="733">
        <v>6969.60009765625</v>
      </c>
    </row>
    <row r="819" spans="1:11" ht="14.4" customHeight="1" x14ac:dyDescent="0.3">
      <c r="A819" s="727" t="s">
        <v>566</v>
      </c>
      <c r="B819" s="728" t="s">
        <v>567</v>
      </c>
      <c r="C819" s="729" t="s">
        <v>608</v>
      </c>
      <c r="D819" s="730" t="s">
        <v>609</v>
      </c>
      <c r="E819" s="729" t="s">
        <v>5161</v>
      </c>
      <c r="F819" s="730" t="s">
        <v>5162</v>
      </c>
      <c r="G819" s="729" t="s">
        <v>6256</v>
      </c>
      <c r="H819" s="729" t="s">
        <v>6257</v>
      </c>
      <c r="I819" s="732">
        <v>3484.800048828125</v>
      </c>
      <c r="J819" s="732">
        <v>1</v>
      </c>
      <c r="K819" s="733">
        <v>3484.800048828125</v>
      </c>
    </row>
    <row r="820" spans="1:11" ht="14.4" customHeight="1" x14ac:dyDescent="0.3">
      <c r="A820" s="727" t="s">
        <v>566</v>
      </c>
      <c r="B820" s="728" t="s">
        <v>567</v>
      </c>
      <c r="C820" s="729" t="s">
        <v>608</v>
      </c>
      <c r="D820" s="730" t="s">
        <v>609</v>
      </c>
      <c r="E820" s="729" t="s">
        <v>5161</v>
      </c>
      <c r="F820" s="730" t="s">
        <v>5162</v>
      </c>
      <c r="G820" s="729" t="s">
        <v>6258</v>
      </c>
      <c r="H820" s="729" t="s">
        <v>6259</v>
      </c>
      <c r="I820" s="732">
        <v>8518.400390625</v>
      </c>
      <c r="J820" s="732">
        <v>1</v>
      </c>
      <c r="K820" s="733">
        <v>8518.400390625</v>
      </c>
    </row>
    <row r="821" spans="1:11" ht="14.4" customHeight="1" x14ac:dyDescent="0.3">
      <c r="A821" s="727" t="s">
        <v>566</v>
      </c>
      <c r="B821" s="728" t="s">
        <v>567</v>
      </c>
      <c r="C821" s="729" t="s">
        <v>608</v>
      </c>
      <c r="D821" s="730" t="s">
        <v>609</v>
      </c>
      <c r="E821" s="729" t="s">
        <v>5161</v>
      </c>
      <c r="F821" s="730" t="s">
        <v>5162</v>
      </c>
      <c r="G821" s="729" t="s">
        <v>6260</v>
      </c>
      <c r="H821" s="729" t="s">
        <v>6261</v>
      </c>
      <c r="I821" s="732">
        <v>6969.60009765625</v>
      </c>
      <c r="J821" s="732">
        <v>1</v>
      </c>
      <c r="K821" s="733">
        <v>6969.60009765625</v>
      </c>
    </row>
    <row r="822" spans="1:11" ht="14.4" customHeight="1" x14ac:dyDescent="0.3">
      <c r="A822" s="727" t="s">
        <v>566</v>
      </c>
      <c r="B822" s="728" t="s">
        <v>567</v>
      </c>
      <c r="C822" s="729" t="s">
        <v>608</v>
      </c>
      <c r="D822" s="730" t="s">
        <v>609</v>
      </c>
      <c r="E822" s="729" t="s">
        <v>5161</v>
      </c>
      <c r="F822" s="730" t="s">
        <v>5162</v>
      </c>
      <c r="G822" s="729" t="s">
        <v>6262</v>
      </c>
      <c r="H822" s="729" t="s">
        <v>6263</v>
      </c>
      <c r="I822" s="732">
        <v>13098.2802734375</v>
      </c>
      <c r="J822" s="732">
        <v>1</v>
      </c>
      <c r="K822" s="733">
        <v>13098.2802734375</v>
      </c>
    </row>
    <row r="823" spans="1:11" ht="14.4" customHeight="1" x14ac:dyDescent="0.3">
      <c r="A823" s="727" t="s">
        <v>566</v>
      </c>
      <c r="B823" s="728" t="s">
        <v>567</v>
      </c>
      <c r="C823" s="729" t="s">
        <v>608</v>
      </c>
      <c r="D823" s="730" t="s">
        <v>609</v>
      </c>
      <c r="E823" s="729" t="s">
        <v>5161</v>
      </c>
      <c r="F823" s="730" t="s">
        <v>5162</v>
      </c>
      <c r="G823" s="729" t="s">
        <v>6264</v>
      </c>
      <c r="H823" s="729" t="s">
        <v>6265</v>
      </c>
      <c r="I823" s="732">
        <v>5512.77001953125</v>
      </c>
      <c r="J823" s="732">
        <v>1</v>
      </c>
      <c r="K823" s="733">
        <v>5512.77001953125</v>
      </c>
    </row>
    <row r="824" spans="1:11" ht="14.4" customHeight="1" x14ac:dyDescent="0.3">
      <c r="A824" s="727" t="s">
        <v>566</v>
      </c>
      <c r="B824" s="728" t="s">
        <v>567</v>
      </c>
      <c r="C824" s="729" t="s">
        <v>608</v>
      </c>
      <c r="D824" s="730" t="s">
        <v>609</v>
      </c>
      <c r="E824" s="729" t="s">
        <v>5161</v>
      </c>
      <c r="F824" s="730" t="s">
        <v>5162</v>
      </c>
      <c r="G824" s="729" t="s">
        <v>6266</v>
      </c>
      <c r="H824" s="729" t="s">
        <v>6267</v>
      </c>
      <c r="I824" s="732">
        <v>14490.990234375</v>
      </c>
      <c r="J824" s="732">
        <v>1</v>
      </c>
      <c r="K824" s="733">
        <v>14490.990234375</v>
      </c>
    </row>
    <row r="825" spans="1:11" ht="14.4" customHeight="1" x14ac:dyDescent="0.3">
      <c r="A825" s="727" t="s">
        <v>566</v>
      </c>
      <c r="B825" s="728" t="s">
        <v>567</v>
      </c>
      <c r="C825" s="729" t="s">
        <v>608</v>
      </c>
      <c r="D825" s="730" t="s">
        <v>609</v>
      </c>
      <c r="E825" s="729" t="s">
        <v>5161</v>
      </c>
      <c r="F825" s="730" t="s">
        <v>5162</v>
      </c>
      <c r="G825" s="729" t="s">
        <v>6268</v>
      </c>
      <c r="H825" s="729" t="s">
        <v>6269</v>
      </c>
      <c r="I825" s="732">
        <v>8518.400390625</v>
      </c>
      <c r="J825" s="732">
        <v>2</v>
      </c>
      <c r="K825" s="733">
        <v>17036.80078125</v>
      </c>
    </row>
    <row r="826" spans="1:11" ht="14.4" customHeight="1" x14ac:dyDescent="0.3">
      <c r="A826" s="727" t="s">
        <v>566</v>
      </c>
      <c r="B826" s="728" t="s">
        <v>567</v>
      </c>
      <c r="C826" s="729" t="s">
        <v>608</v>
      </c>
      <c r="D826" s="730" t="s">
        <v>609</v>
      </c>
      <c r="E826" s="729" t="s">
        <v>5161</v>
      </c>
      <c r="F826" s="730" t="s">
        <v>5162</v>
      </c>
      <c r="G826" s="729" t="s">
        <v>6270</v>
      </c>
      <c r="H826" s="729" t="s">
        <v>6271</v>
      </c>
      <c r="I826" s="732">
        <v>20256.609375</v>
      </c>
      <c r="J826" s="732">
        <v>1</v>
      </c>
      <c r="K826" s="733">
        <v>20256.609375</v>
      </c>
    </row>
    <row r="827" spans="1:11" ht="14.4" customHeight="1" x14ac:dyDescent="0.3">
      <c r="A827" s="727" t="s">
        <v>566</v>
      </c>
      <c r="B827" s="728" t="s">
        <v>567</v>
      </c>
      <c r="C827" s="729" t="s">
        <v>608</v>
      </c>
      <c r="D827" s="730" t="s">
        <v>609</v>
      </c>
      <c r="E827" s="729" t="s">
        <v>5161</v>
      </c>
      <c r="F827" s="730" t="s">
        <v>5162</v>
      </c>
      <c r="G827" s="729" t="s">
        <v>6272</v>
      </c>
      <c r="H827" s="729" t="s">
        <v>6273</v>
      </c>
      <c r="I827" s="732">
        <v>1315.875</v>
      </c>
      <c r="J827" s="732">
        <v>8</v>
      </c>
      <c r="K827" s="733">
        <v>10527</v>
      </c>
    </row>
    <row r="828" spans="1:11" ht="14.4" customHeight="1" x14ac:dyDescent="0.3">
      <c r="A828" s="727" t="s">
        <v>566</v>
      </c>
      <c r="B828" s="728" t="s">
        <v>567</v>
      </c>
      <c r="C828" s="729" t="s">
        <v>608</v>
      </c>
      <c r="D828" s="730" t="s">
        <v>609</v>
      </c>
      <c r="E828" s="729" t="s">
        <v>5161</v>
      </c>
      <c r="F828" s="730" t="s">
        <v>5162</v>
      </c>
      <c r="G828" s="729" t="s">
        <v>6274</v>
      </c>
      <c r="H828" s="729" t="s">
        <v>6275</v>
      </c>
      <c r="I828" s="732">
        <v>36618.23046875</v>
      </c>
      <c r="J828" s="732">
        <v>1</v>
      </c>
      <c r="K828" s="733">
        <v>36618.23046875</v>
      </c>
    </row>
    <row r="829" spans="1:11" ht="14.4" customHeight="1" x14ac:dyDescent="0.3">
      <c r="A829" s="727" t="s">
        <v>566</v>
      </c>
      <c r="B829" s="728" t="s">
        <v>567</v>
      </c>
      <c r="C829" s="729" t="s">
        <v>608</v>
      </c>
      <c r="D829" s="730" t="s">
        <v>609</v>
      </c>
      <c r="E829" s="729" t="s">
        <v>5161</v>
      </c>
      <c r="F829" s="730" t="s">
        <v>5162</v>
      </c>
      <c r="G829" s="729" t="s">
        <v>6276</v>
      </c>
      <c r="H829" s="729" t="s">
        <v>6275</v>
      </c>
      <c r="I829" s="732">
        <v>36617.921875</v>
      </c>
      <c r="J829" s="732">
        <v>1</v>
      </c>
      <c r="K829" s="733">
        <v>36617.921875</v>
      </c>
    </row>
    <row r="830" spans="1:11" ht="14.4" customHeight="1" x14ac:dyDescent="0.3">
      <c r="A830" s="727" t="s">
        <v>566</v>
      </c>
      <c r="B830" s="728" t="s">
        <v>567</v>
      </c>
      <c r="C830" s="729" t="s">
        <v>608</v>
      </c>
      <c r="D830" s="730" t="s">
        <v>609</v>
      </c>
      <c r="E830" s="729" t="s">
        <v>5161</v>
      </c>
      <c r="F830" s="730" t="s">
        <v>5162</v>
      </c>
      <c r="G830" s="729" t="s">
        <v>6277</v>
      </c>
      <c r="H830" s="729" t="s">
        <v>6278</v>
      </c>
      <c r="I830" s="732">
        <v>6969.60009765625</v>
      </c>
      <c r="J830" s="732">
        <v>1</v>
      </c>
      <c r="K830" s="733">
        <v>6969.60009765625</v>
      </c>
    </row>
    <row r="831" spans="1:11" ht="14.4" customHeight="1" x14ac:dyDescent="0.3">
      <c r="A831" s="727" t="s">
        <v>566</v>
      </c>
      <c r="B831" s="728" t="s">
        <v>567</v>
      </c>
      <c r="C831" s="729" t="s">
        <v>608</v>
      </c>
      <c r="D831" s="730" t="s">
        <v>609</v>
      </c>
      <c r="E831" s="729" t="s">
        <v>5161</v>
      </c>
      <c r="F831" s="730" t="s">
        <v>5162</v>
      </c>
      <c r="G831" s="729" t="s">
        <v>6279</v>
      </c>
      <c r="H831" s="729" t="s">
        <v>6280</v>
      </c>
      <c r="I831" s="732">
        <v>4501.2099609375</v>
      </c>
      <c r="J831" s="732">
        <v>1</v>
      </c>
      <c r="K831" s="733">
        <v>4501.2099609375</v>
      </c>
    </row>
    <row r="832" spans="1:11" ht="14.4" customHeight="1" x14ac:dyDescent="0.3">
      <c r="A832" s="727" t="s">
        <v>566</v>
      </c>
      <c r="B832" s="728" t="s">
        <v>567</v>
      </c>
      <c r="C832" s="729" t="s">
        <v>608</v>
      </c>
      <c r="D832" s="730" t="s">
        <v>609</v>
      </c>
      <c r="E832" s="729" t="s">
        <v>5161</v>
      </c>
      <c r="F832" s="730" t="s">
        <v>5162</v>
      </c>
      <c r="G832" s="729" t="s">
        <v>6281</v>
      </c>
      <c r="H832" s="729" t="s">
        <v>6280</v>
      </c>
      <c r="I832" s="732">
        <v>4501.2099609375</v>
      </c>
      <c r="J832" s="732">
        <v>1</v>
      </c>
      <c r="K832" s="733">
        <v>4501.2099609375</v>
      </c>
    </row>
    <row r="833" spans="1:11" ht="14.4" customHeight="1" x14ac:dyDescent="0.3">
      <c r="A833" s="727" t="s">
        <v>566</v>
      </c>
      <c r="B833" s="728" t="s">
        <v>567</v>
      </c>
      <c r="C833" s="729" t="s">
        <v>608</v>
      </c>
      <c r="D833" s="730" t="s">
        <v>609</v>
      </c>
      <c r="E833" s="729" t="s">
        <v>5161</v>
      </c>
      <c r="F833" s="730" t="s">
        <v>5162</v>
      </c>
      <c r="G833" s="729" t="s">
        <v>6282</v>
      </c>
      <c r="H833" s="729" t="s">
        <v>6283</v>
      </c>
      <c r="I833" s="732">
        <v>9680</v>
      </c>
      <c r="J833" s="732">
        <v>1</v>
      </c>
      <c r="K833" s="733">
        <v>9680</v>
      </c>
    </row>
    <row r="834" spans="1:11" ht="14.4" customHeight="1" x14ac:dyDescent="0.3">
      <c r="A834" s="727" t="s">
        <v>566</v>
      </c>
      <c r="B834" s="728" t="s">
        <v>567</v>
      </c>
      <c r="C834" s="729" t="s">
        <v>608</v>
      </c>
      <c r="D834" s="730" t="s">
        <v>609</v>
      </c>
      <c r="E834" s="729" t="s">
        <v>5161</v>
      </c>
      <c r="F834" s="730" t="s">
        <v>5162</v>
      </c>
      <c r="G834" s="729" t="s">
        <v>6284</v>
      </c>
      <c r="H834" s="729" t="s">
        <v>6285</v>
      </c>
      <c r="I834" s="732">
        <v>281.62404251190486</v>
      </c>
      <c r="J834" s="732">
        <v>19</v>
      </c>
      <c r="K834" s="733">
        <v>5257.8466232644132</v>
      </c>
    </row>
    <row r="835" spans="1:11" ht="14.4" customHeight="1" x14ac:dyDescent="0.3">
      <c r="A835" s="727" t="s">
        <v>566</v>
      </c>
      <c r="B835" s="728" t="s">
        <v>567</v>
      </c>
      <c r="C835" s="729" t="s">
        <v>608</v>
      </c>
      <c r="D835" s="730" t="s">
        <v>609</v>
      </c>
      <c r="E835" s="729" t="s">
        <v>5161</v>
      </c>
      <c r="F835" s="730" t="s">
        <v>5162</v>
      </c>
      <c r="G835" s="729" t="s">
        <v>6286</v>
      </c>
      <c r="H835" s="729" t="s">
        <v>6287</v>
      </c>
      <c r="I835" s="732">
        <v>321.63016817616074</v>
      </c>
      <c r="J835" s="732">
        <v>1</v>
      </c>
      <c r="K835" s="733">
        <v>321.63016817616074</v>
      </c>
    </row>
    <row r="836" spans="1:11" ht="14.4" customHeight="1" x14ac:dyDescent="0.3">
      <c r="A836" s="727" t="s">
        <v>566</v>
      </c>
      <c r="B836" s="728" t="s">
        <v>567</v>
      </c>
      <c r="C836" s="729" t="s">
        <v>608</v>
      </c>
      <c r="D836" s="730" t="s">
        <v>609</v>
      </c>
      <c r="E836" s="729" t="s">
        <v>5161</v>
      </c>
      <c r="F836" s="730" t="s">
        <v>5162</v>
      </c>
      <c r="G836" s="729" t="s">
        <v>6288</v>
      </c>
      <c r="H836" s="729" t="s">
        <v>6289</v>
      </c>
      <c r="I836" s="732">
        <v>304.99370535776757</v>
      </c>
      <c r="J836" s="732">
        <v>4</v>
      </c>
      <c r="K836" s="733">
        <v>1219.9748214310703</v>
      </c>
    </row>
    <row r="837" spans="1:11" ht="14.4" customHeight="1" x14ac:dyDescent="0.3">
      <c r="A837" s="727" t="s">
        <v>566</v>
      </c>
      <c r="B837" s="728" t="s">
        <v>567</v>
      </c>
      <c r="C837" s="729" t="s">
        <v>608</v>
      </c>
      <c r="D837" s="730" t="s">
        <v>609</v>
      </c>
      <c r="E837" s="729" t="s">
        <v>5161</v>
      </c>
      <c r="F837" s="730" t="s">
        <v>5162</v>
      </c>
      <c r="G837" s="729" t="s">
        <v>6290</v>
      </c>
      <c r="H837" s="729" t="s">
        <v>6291</v>
      </c>
      <c r="I837" s="732">
        <v>7245.490234375</v>
      </c>
      <c r="J837" s="732">
        <v>1</v>
      </c>
      <c r="K837" s="733">
        <v>7245.490234375</v>
      </c>
    </row>
    <row r="838" spans="1:11" ht="14.4" customHeight="1" x14ac:dyDescent="0.3">
      <c r="A838" s="727" t="s">
        <v>566</v>
      </c>
      <c r="B838" s="728" t="s">
        <v>567</v>
      </c>
      <c r="C838" s="729" t="s">
        <v>608</v>
      </c>
      <c r="D838" s="730" t="s">
        <v>609</v>
      </c>
      <c r="E838" s="729" t="s">
        <v>5161</v>
      </c>
      <c r="F838" s="730" t="s">
        <v>5162</v>
      </c>
      <c r="G838" s="729" t="s">
        <v>6292</v>
      </c>
      <c r="H838" s="729" t="s">
        <v>6293</v>
      </c>
      <c r="I838" s="732">
        <v>5667.64990234375</v>
      </c>
      <c r="J838" s="732">
        <v>1</v>
      </c>
      <c r="K838" s="733">
        <v>5667.64990234375</v>
      </c>
    </row>
    <row r="839" spans="1:11" ht="14.4" customHeight="1" x14ac:dyDescent="0.3">
      <c r="A839" s="727" t="s">
        <v>566</v>
      </c>
      <c r="B839" s="728" t="s">
        <v>567</v>
      </c>
      <c r="C839" s="729" t="s">
        <v>608</v>
      </c>
      <c r="D839" s="730" t="s">
        <v>609</v>
      </c>
      <c r="E839" s="729" t="s">
        <v>5161</v>
      </c>
      <c r="F839" s="730" t="s">
        <v>5162</v>
      </c>
      <c r="G839" s="729" t="s">
        <v>6294</v>
      </c>
      <c r="H839" s="729" t="s">
        <v>6295</v>
      </c>
      <c r="I839" s="732">
        <v>14666.419921875</v>
      </c>
      <c r="J839" s="732">
        <v>1</v>
      </c>
      <c r="K839" s="733">
        <v>14666.419921875</v>
      </c>
    </row>
    <row r="840" spans="1:11" ht="14.4" customHeight="1" x14ac:dyDescent="0.3">
      <c r="A840" s="727" t="s">
        <v>566</v>
      </c>
      <c r="B840" s="728" t="s">
        <v>567</v>
      </c>
      <c r="C840" s="729" t="s">
        <v>608</v>
      </c>
      <c r="D840" s="730" t="s">
        <v>609</v>
      </c>
      <c r="E840" s="729" t="s">
        <v>5161</v>
      </c>
      <c r="F840" s="730" t="s">
        <v>5162</v>
      </c>
      <c r="G840" s="729" t="s">
        <v>6096</v>
      </c>
      <c r="H840" s="729" t="s">
        <v>6097</v>
      </c>
      <c r="I840" s="732">
        <v>316.71286010742187</v>
      </c>
      <c r="J840" s="732">
        <v>25</v>
      </c>
      <c r="K840" s="733">
        <v>7917.81982421875</v>
      </c>
    </row>
    <row r="841" spans="1:11" ht="14.4" customHeight="1" x14ac:dyDescent="0.3">
      <c r="A841" s="727" t="s">
        <v>566</v>
      </c>
      <c r="B841" s="728" t="s">
        <v>567</v>
      </c>
      <c r="C841" s="729" t="s">
        <v>611</v>
      </c>
      <c r="D841" s="730" t="s">
        <v>612</v>
      </c>
      <c r="E841" s="729" t="s">
        <v>5161</v>
      </c>
      <c r="F841" s="730" t="s">
        <v>5162</v>
      </c>
      <c r="G841" s="729" t="s">
        <v>6296</v>
      </c>
      <c r="H841" s="729" t="s">
        <v>6297</v>
      </c>
      <c r="I841" s="732">
        <v>2916.10009765625</v>
      </c>
      <c r="J841" s="732">
        <v>10</v>
      </c>
      <c r="K841" s="733">
        <v>29161</v>
      </c>
    </row>
    <row r="842" spans="1:11" ht="14.4" customHeight="1" x14ac:dyDescent="0.3">
      <c r="A842" s="727" t="s">
        <v>566</v>
      </c>
      <c r="B842" s="728" t="s">
        <v>567</v>
      </c>
      <c r="C842" s="729" t="s">
        <v>611</v>
      </c>
      <c r="D842" s="730" t="s">
        <v>612</v>
      </c>
      <c r="E842" s="729" t="s">
        <v>5161</v>
      </c>
      <c r="F842" s="730" t="s">
        <v>5162</v>
      </c>
      <c r="G842" s="729" t="s">
        <v>6298</v>
      </c>
      <c r="H842" s="729" t="s">
        <v>6299</v>
      </c>
      <c r="I842" s="732">
        <v>239.40430891615469</v>
      </c>
      <c r="J842" s="732">
        <v>1</v>
      </c>
      <c r="K842" s="733">
        <v>239.40430891615469</v>
      </c>
    </row>
    <row r="843" spans="1:11" ht="14.4" customHeight="1" x14ac:dyDescent="0.3">
      <c r="A843" s="727" t="s">
        <v>566</v>
      </c>
      <c r="B843" s="728" t="s">
        <v>567</v>
      </c>
      <c r="C843" s="729" t="s">
        <v>611</v>
      </c>
      <c r="D843" s="730" t="s">
        <v>612</v>
      </c>
      <c r="E843" s="729" t="s">
        <v>5161</v>
      </c>
      <c r="F843" s="730" t="s">
        <v>5162</v>
      </c>
      <c r="G843" s="729" t="s">
        <v>6300</v>
      </c>
      <c r="H843" s="729" t="s">
        <v>6301</v>
      </c>
      <c r="I843" s="732">
        <v>347.43475810133987</v>
      </c>
      <c r="J843" s="732">
        <v>1</v>
      </c>
      <c r="K843" s="733">
        <v>347.43475810133987</v>
      </c>
    </row>
    <row r="844" spans="1:11" ht="14.4" customHeight="1" x14ac:dyDescent="0.3">
      <c r="A844" s="727" t="s">
        <v>566</v>
      </c>
      <c r="B844" s="728" t="s">
        <v>567</v>
      </c>
      <c r="C844" s="729" t="s">
        <v>611</v>
      </c>
      <c r="D844" s="730" t="s">
        <v>612</v>
      </c>
      <c r="E844" s="729" t="s">
        <v>5161</v>
      </c>
      <c r="F844" s="730" t="s">
        <v>5162</v>
      </c>
      <c r="G844" s="729" t="s">
        <v>6302</v>
      </c>
      <c r="H844" s="729" t="s">
        <v>6303</v>
      </c>
      <c r="I844" s="732">
        <v>90.269996643066406</v>
      </c>
      <c r="J844" s="732">
        <v>1</v>
      </c>
      <c r="K844" s="733">
        <v>90.269996643066406</v>
      </c>
    </row>
    <row r="845" spans="1:11" ht="14.4" customHeight="1" x14ac:dyDescent="0.3">
      <c r="A845" s="727" t="s">
        <v>566</v>
      </c>
      <c r="B845" s="728" t="s">
        <v>567</v>
      </c>
      <c r="C845" s="729" t="s">
        <v>611</v>
      </c>
      <c r="D845" s="730" t="s">
        <v>612</v>
      </c>
      <c r="E845" s="729" t="s">
        <v>5161</v>
      </c>
      <c r="F845" s="730" t="s">
        <v>5162</v>
      </c>
      <c r="G845" s="729" t="s">
        <v>6304</v>
      </c>
      <c r="H845" s="729" t="s">
        <v>6305</v>
      </c>
      <c r="I845" s="732">
        <v>11493.7900390625</v>
      </c>
      <c r="J845" s="732">
        <v>1</v>
      </c>
      <c r="K845" s="733">
        <v>11493.7900390625</v>
      </c>
    </row>
    <row r="846" spans="1:11" ht="14.4" customHeight="1" x14ac:dyDescent="0.3">
      <c r="A846" s="727" t="s">
        <v>566</v>
      </c>
      <c r="B846" s="728" t="s">
        <v>567</v>
      </c>
      <c r="C846" s="729" t="s">
        <v>611</v>
      </c>
      <c r="D846" s="730" t="s">
        <v>612</v>
      </c>
      <c r="E846" s="729" t="s">
        <v>5161</v>
      </c>
      <c r="F846" s="730" t="s">
        <v>5162</v>
      </c>
      <c r="G846" s="729" t="s">
        <v>6306</v>
      </c>
      <c r="H846" s="729" t="s">
        <v>6307</v>
      </c>
      <c r="I846" s="732">
        <v>11591.7998046875</v>
      </c>
      <c r="J846" s="732">
        <v>1</v>
      </c>
      <c r="K846" s="733">
        <v>11591.7998046875</v>
      </c>
    </row>
    <row r="847" spans="1:11" ht="14.4" customHeight="1" x14ac:dyDescent="0.3">
      <c r="A847" s="727" t="s">
        <v>566</v>
      </c>
      <c r="B847" s="728" t="s">
        <v>567</v>
      </c>
      <c r="C847" s="729" t="s">
        <v>611</v>
      </c>
      <c r="D847" s="730" t="s">
        <v>612</v>
      </c>
      <c r="E847" s="729" t="s">
        <v>5161</v>
      </c>
      <c r="F847" s="730" t="s">
        <v>5162</v>
      </c>
      <c r="G847" s="729" t="s">
        <v>6308</v>
      </c>
      <c r="H847" s="729" t="s">
        <v>6309</v>
      </c>
      <c r="I847" s="732">
        <v>31091.19140625</v>
      </c>
      <c r="J847" s="732">
        <v>5</v>
      </c>
      <c r="K847" s="733">
        <v>155455.95703125</v>
      </c>
    </row>
    <row r="848" spans="1:11" ht="14.4" customHeight="1" x14ac:dyDescent="0.3">
      <c r="A848" s="727" t="s">
        <v>566</v>
      </c>
      <c r="B848" s="728" t="s">
        <v>567</v>
      </c>
      <c r="C848" s="729" t="s">
        <v>611</v>
      </c>
      <c r="D848" s="730" t="s">
        <v>612</v>
      </c>
      <c r="E848" s="729" t="s">
        <v>5161</v>
      </c>
      <c r="F848" s="730" t="s">
        <v>5162</v>
      </c>
      <c r="G848" s="729" t="s">
        <v>6310</v>
      </c>
      <c r="H848" s="729" t="s">
        <v>6311</v>
      </c>
      <c r="I848" s="732">
        <v>6621</v>
      </c>
      <c r="J848" s="732">
        <v>4</v>
      </c>
      <c r="K848" s="733">
        <v>26484</v>
      </c>
    </row>
    <row r="849" spans="1:11" ht="14.4" customHeight="1" x14ac:dyDescent="0.3">
      <c r="A849" s="727" t="s">
        <v>566</v>
      </c>
      <c r="B849" s="728" t="s">
        <v>567</v>
      </c>
      <c r="C849" s="729" t="s">
        <v>611</v>
      </c>
      <c r="D849" s="730" t="s">
        <v>612</v>
      </c>
      <c r="E849" s="729" t="s">
        <v>5161</v>
      </c>
      <c r="F849" s="730" t="s">
        <v>5162</v>
      </c>
      <c r="G849" s="729" t="s">
        <v>6312</v>
      </c>
      <c r="H849" s="729" t="s">
        <v>6313</v>
      </c>
      <c r="I849" s="732">
        <v>1616.5999755859375</v>
      </c>
      <c r="J849" s="732">
        <v>5</v>
      </c>
      <c r="K849" s="733">
        <v>8083</v>
      </c>
    </row>
    <row r="850" spans="1:11" ht="14.4" customHeight="1" x14ac:dyDescent="0.3">
      <c r="A850" s="727" t="s">
        <v>566</v>
      </c>
      <c r="B850" s="728" t="s">
        <v>567</v>
      </c>
      <c r="C850" s="729" t="s">
        <v>611</v>
      </c>
      <c r="D850" s="730" t="s">
        <v>612</v>
      </c>
      <c r="E850" s="729" t="s">
        <v>5161</v>
      </c>
      <c r="F850" s="730" t="s">
        <v>5162</v>
      </c>
      <c r="G850" s="729" t="s">
        <v>6314</v>
      </c>
      <c r="H850" s="729" t="s">
        <v>6315</v>
      </c>
      <c r="I850" s="732">
        <v>10333.400390625</v>
      </c>
      <c r="J850" s="732">
        <v>1</v>
      </c>
      <c r="K850" s="733">
        <v>10333.400390625</v>
      </c>
    </row>
    <row r="851" spans="1:11" ht="14.4" customHeight="1" x14ac:dyDescent="0.3">
      <c r="A851" s="727" t="s">
        <v>566</v>
      </c>
      <c r="B851" s="728" t="s">
        <v>567</v>
      </c>
      <c r="C851" s="729" t="s">
        <v>611</v>
      </c>
      <c r="D851" s="730" t="s">
        <v>612</v>
      </c>
      <c r="E851" s="729" t="s">
        <v>5161</v>
      </c>
      <c r="F851" s="730" t="s">
        <v>5162</v>
      </c>
      <c r="G851" s="729" t="s">
        <v>5832</v>
      </c>
      <c r="H851" s="729" t="s">
        <v>5833</v>
      </c>
      <c r="I851" s="732">
        <v>271.83919485250067</v>
      </c>
      <c r="J851" s="732">
        <v>2</v>
      </c>
      <c r="K851" s="733">
        <v>543.67838970500134</v>
      </c>
    </row>
    <row r="852" spans="1:11" ht="14.4" customHeight="1" x14ac:dyDescent="0.3">
      <c r="A852" s="727" t="s">
        <v>566</v>
      </c>
      <c r="B852" s="728" t="s">
        <v>567</v>
      </c>
      <c r="C852" s="729" t="s">
        <v>611</v>
      </c>
      <c r="D852" s="730" t="s">
        <v>612</v>
      </c>
      <c r="E852" s="729" t="s">
        <v>5161</v>
      </c>
      <c r="F852" s="730" t="s">
        <v>5162</v>
      </c>
      <c r="G852" s="729" t="s">
        <v>5840</v>
      </c>
      <c r="H852" s="729" t="s">
        <v>5841</v>
      </c>
      <c r="I852" s="732">
        <v>478</v>
      </c>
      <c r="J852" s="732">
        <v>6</v>
      </c>
      <c r="K852" s="733">
        <v>2868</v>
      </c>
    </row>
    <row r="853" spans="1:11" ht="14.4" customHeight="1" x14ac:dyDescent="0.3">
      <c r="A853" s="727" t="s">
        <v>566</v>
      </c>
      <c r="B853" s="728" t="s">
        <v>567</v>
      </c>
      <c r="C853" s="729" t="s">
        <v>611</v>
      </c>
      <c r="D853" s="730" t="s">
        <v>612</v>
      </c>
      <c r="E853" s="729" t="s">
        <v>5161</v>
      </c>
      <c r="F853" s="730" t="s">
        <v>5162</v>
      </c>
      <c r="G853" s="729" t="s">
        <v>6316</v>
      </c>
      <c r="H853" s="729" t="s">
        <v>6317</v>
      </c>
      <c r="I853" s="732">
        <v>726</v>
      </c>
      <c r="J853" s="732">
        <v>1</v>
      </c>
      <c r="K853" s="733">
        <v>726</v>
      </c>
    </row>
    <row r="854" spans="1:11" ht="14.4" customHeight="1" x14ac:dyDescent="0.3">
      <c r="A854" s="727" t="s">
        <v>566</v>
      </c>
      <c r="B854" s="728" t="s">
        <v>567</v>
      </c>
      <c r="C854" s="729" t="s">
        <v>611</v>
      </c>
      <c r="D854" s="730" t="s">
        <v>612</v>
      </c>
      <c r="E854" s="729" t="s">
        <v>5161</v>
      </c>
      <c r="F854" s="730" t="s">
        <v>5162</v>
      </c>
      <c r="G854" s="729" t="s">
        <v>6318</v>
      </c>
      <c r="H854" s="729" t="s">
        <v>6319</v>
      </c>
      <c r="I854" s="732">
        <v>1173.77001953125</v>
      </c>
      <c r="J854" s="732">
        <v>1</v>
      </c>
      <c r="K854" s="733">
        <v>1173.77001953125</v>
      </c>
    </row>
    <row r="855" spans="1:11" ht="14.4" customHeight="1" x14ac:dyDescent="0.3">
      <c r="A855" s="727" t="s">
        <v>566</v>
      </c>
      <c r="B855" s="728" t="s">
        <v>567</v>
      </c>
      <c r="C855" s="729" t="s">
        <v>611</v>
      </c>
      <c r="D855" s="730" t="s">
        <v>612</v>
      </c>
      <c r="E855" s="729" t="s">
        <v>5161</v>
      </c>
      <c r="F855" s="730" t="s">
        <v>5162</v>
      </c>
      <c r="G855" s="729" t="s">
        <v>6320</v>
      </c>
      <c r="H855" s="729" t="s">
        <v>6321</v>
      </c>
      <c r="I855" s="732">
        <v>6621</v>
      </c>
      <c r="J855" s="732">
        <v>4</v>
      </c>
      <c r="K855" s="733">
        <v>26484</v>
      </c>
    </row>
    <row r="856" spans="1:11" ht="14.4" customHeight="1" x14ac:dyDescent="0.3">
      <c r="A856" s="727" t="s">
        <v>566</v>
      </c>
      <c r="B856" s="728" t="s">
        <v>567</v>
      </c>
      <c r="C856" s="729" t="s">
        <v>611</v>
      </c>
      <c r="D856" s="730" t="s">
        <v>612</v>
      </c>
      <c r="E856" s="729" t="s">
        <v>5161</v>
      </c>
      <c r="F856" s="730" t="s">
        <v>5162</v>
      </c>
      <c r="G856" s="729" t="s">
        <v>6322</v>
      </c>
      <c r="H856" s="729" t="s">
        <v>6323</v>
      </c>
      <c r="I856" s="732">
        <v>346.66603597005206</v>
      </c>
      <c r="J856" s="732">
        <v>121</v>
      </c>
      <c r="K856" s="733">
        <v>39771</v>
      </c>
    </row>
    <row r="857" spans="1:11" ht="14.4" customHeight="1" x14ac:dyDescent="0.3">
      <c r="A857" s="727" t="s">
        <v>566</v>
      </c>
      <c r="B857" s="728" t="s">
        <v>567</v>
      </c>
      <c r="C857" s="729" t="s">
        <v>611</v>
      </c>
      <c r="D857" s="730" t="s">
        <v>612</v>
      </c>
      <c r="E857" s="729" t="s">
        <v>5161</v>
      </c>
      <c r="F857" s="730" t="s">
        <v>5162</v>
      </c>
      <c r="G857" s="729" t="s">
        <v>6324</v>
      </c>
      <c r="H857" s="729" t="s">
        <v>6325</v>
      </c>
      <c r="I857" s="732">
        <v>8712</v>
      </c>
      <c r="J857" s="732">
        <v>2</v>
      </c>
      <c r="K857" s="733">
        <v>17424</v>
      </c>
    </row>
    <row r="858" spans="1:11" ht="14.4" customHeight="1" x14ac:dyDescent="0.3">
      <c r="A858" s="727" t="s">
        <v>566</v>
      </c>
      <c r="B858" s="728" t="s">
        <v>567</v>
      </c>
      <c r="C858" s="729" t="s">
        <v>611</v>
      </c>
      <c r="D858" s="730" t="s">
        <v>612</v>
      </c>
      <c r="E858" s="729" t="s">
        <v>5161</v>
      </c>
      <c r="F858" s="730" t="s">
        <v>5162</v>
      </c>
      <c r="G858" s="729" t="s">
        <v>6326</v>
      </c>
      <c r="H858" s="729" t="s">
        <v>6327</v>
      </c>
      <c r="I858" s="732">
        <v>5806.6650390625</v>
      </c>
      <c r="J858" s="732">
        <v>10</v>
      </c>
      <c r="K858" s="733">
        <v>58066.689453125</v>
      </c>
    </row>
    <row r="859" spans="1:11" ht="14.4" customHeight="1" x14ac:dyDescent="0.3">
      <c r="A859" s="727" t="s">
        <v>566</v>
      </c>
      <c r="B859" s="728" t="s">
        <v>567</v>
      </c>
      <c r="C859" s="729" t="s">
        <v>611</v>
      </c>
      <c r="D859" s="730" t="s">
        <v>612</v>
      </c>
      <c r="E859" s="729" t="s">
        <v>5161</v>
      </c>
      <c r="F859" s="730" t="s">
        <v>5162</v>
      </c>
      <c r="G859" s="729" t="s">
        <v>6328</v>
      </c>
      <c r="H859" s="729" t="s">
        <v>6329</v>
      </c>
      <c r="I859" s="732">
        <v>6484.223307291667</v>
      </c>
      <c r="J859" s="732">
        <v>5</v>
      </c>
      <c r="K859" s="733">
        <v>32421.169921875</v>
      </c>
    </row>
    <row r="860" spans="1:11" ht="14.4" customHeight="1" x14ac:dyDescent="0.3">
      <c r="A860" s="727" t="s">
        <v>566</v>
      </c>
      <c r="B860" s="728" t="s">
        <v>567</v>
      </c>
      <c r="C860" s="729" t="s">
        <v>611</v>
      </c>
      <c r="D860" s="730" t="s">
        <v>612</v>
      </c>
      <c r="E860" s="729" t="s">
        <v>5161</v>
      </c>
      <c r="F860" s="730" t="s">
        <v>5162</v>
      </c>
      <c r="G860" s="729" t="s">
        <v>6330</v>
      </c>
      <c r="H860" s="729" t="s">
        <v>6331</v>
      </c>
      <c r="I860" s="732">
        <v>3025</v>
      </c>
      <c r="J860" s="732">
        <v>5</v>
      </c>
      <c r="K860" s="733">
        <v>15125</v>
      </c>
    </row>
    <row r="861" spans="1:11" ht="14.4" customHeight="1" x14ac:dyDescent="0.3">
      <c r="A861" s="727" t="s">
        <v>566</v>
      </c>
      <c r="B861" s="728" t="s">
        <v>567</v>
      </c>
      <c r="C861" s="729" t="s">
        <v>611</v>
      </c>
      <c r="D861" s="730" t="s">
        <v>612</v>
      </c>
      <c r="E861" s="729" t="s">
        <v>5161</v>
      </c>
      <c r="F861" s="730" t="s">
        <v>5162</v>
      </c>
      <c r="G861" s="729" t="s">
        <v>6332</v>
      </c>
      <c r="H861" s="729" t="s">
        <v>6333</v>
      </c>
      <c r="I861" s="732">
        <v>4359.6298828125</v>
      </c>
      <c r="J861" s="732">
        <v>1</v>
      </c>
      <c r="K861" s="733">
        <v>4359.6298828125</v>
      </c>
    </row>
    <row r="862" spans="1:11" ht="14.4" customHeight="1" x14ac:dyDescent="0.3">
      <c r="A862" s="727" t="s">
        <v>566</v>
      </c>
      <c r="B862" s="728" t="s">
        <v>567</v>
      </c>
      <c r="C862" s="729" t="s">
        <v>611</v>
      </c>
      <c r="D862" s="730" t="s">
        <v>612</v>
      </c>
      <c r="E862" s="729" t="s">
        <v>5161</v>
      </c>
      <c r="F862" s="730" t="s">
        <v>5162</v>
      </c>
      <c r="G862" s="729" t="s">
        <v>6334</v>
      </c>
      <c r="H862" s="729" t="s">
        <v>6335</v>
      </c>
      <c r="I862" s="732">
        <v>28459</v>
      </c>
      <c r="J862" s="732">
        <v>1</v>
      </c>
      <c r="K862" s="733">
        <v>28459</v>
      </c>
    </row>
    <row r="863" spans="1:11" ht="14.4" customHeight="1" x14ac:dyDescent="0.3">
      <c r="A863" s="727" t="s">
        <v>566</v>
      </c>
      <c r="B863" s="728" t="s">
        <v>567</v>
      </c>
      <c r="C863" s="729" t="s">
        <v>611</v>
      </c>
      <c r="D863" s="730" t="s">
        <v>612</v>
      </c>
      <c r="E863" s="729" t="s">
        <v>5161</v>
      </c>
      <c r="F863" s="730" t="s">
        <v>5162</v>
      </c>
      <c r="G863" s="729" t="s">
        <v>6336</v>
      </c>
      <c r="H863" s="729" t="s">
        <v>6337</v>
      </c>
      <c r="I863" s="732">
        <v>87.849998474121094</v>
      </c>
      <c r="J863" s="732">
        <v>1</v>
      </c>
      <c r="K863" s="733">
        <v>87.849998474121094</v>
      </c>
    </row>
    <row r="864" spans="1:11" ht="14.4" customHeight="1" x14ac:dyDescent="0.3">
      <c r="A864" s="727" t="s">
        <v>566</v>
      </c>
      <c r="B864" s="728" t="s">
        <v>567</v>
      </c>
      <c r="C864" s="729" t="s">
        <v>611</v>
      </c>
      <c r="D864" s="730" t="s">
        <v>612</v>
      </c>
      <c r="E864" s="729" t="s">
        <v>5161</v>
      </c>
      <c r="F864" s="730" t="s">
        <v>5162</v>
      </c>
      <c r="G864" s="729" t="s">
        <v>6338</v>
      </c>
      <c r="H864" s="729" t="s">
        <v>6339</v>
      </c>
      <c r="I864" s="732">
        <v>13356.2197265625</v>
      </c>
      <c r="J864" s="732">
        <v>4</v>
      </c>
      <c r="K864" s="733">
        <v>53424.87890625</v>
      </c>
    </row>
    <row r="865" spans="1:11" ht="14.4" customHeight="1" x14ac:dyDescent="0.3">
      <c r="A865" s="727" t="s">
        <v>566</v>
      </c>
      <c r="B865" s="728" t="s">
        <v>567</v>
      </c>
      <c r="C865" s="729" t="s">
        <v>611</v>
      </c>
      <c r="D865" s="730" t="s">
        <v>612</v>
      </c>
      <c r="E865" s="729" t="s">
        <v>5161</v>
      </c>
      <c r="F865" s="730" t="s">
        <v>5162</v>
      </c>
      <c r="G865" s="729" t="s">
        <v>6340</v>
      </c>
      <c r="H865" s="729" t="s">
        <v>6341</v>
      </c>
      <c r="I865" s="732">
        <v>36606.2265625</v>
      </c>
      <c r="J865" s="732">
        <v>3</v>
      </c>
      <c r="K865" s="733">
        <v>109818.6796875</v>
      </c>
    </row>
    <row r="866" spans="1:11" ht="14.4" customHeight="1" x14ac:dyDescent="0.3">
      <c r="A866" s="727" t="s">
        <v>566</v>
      </c>
      <c r="B866" s="728" t="s">
        <v>567</v>
      </c>
      <c r="C866" s="729" t="s">
        <v>611</v>
      </c>
      <c r="D866" s="730" t="s">
        <v>612</v>
      </c>
      <c r="E866" s="729" t="s">
        <v>5161</v>
      </c>
      <c r="F866" s="730" t="s">
        <v>5162</v>
      </c>
      <c r="G866" s="729" t="s">
        <v>6342</v>
      </c>
      <c r="H866" s="729" t="s">
        <v>6343</v>
      </c>
      <c r="I866" s="732">
        <v>5015.4501953125</v>
      </c>
      <c r="J866" s="732">
        <v>32</v>
      </c>
      <c r="K866" s="733">
        <v>160494.3984375</v>
      </c>
    </row>
    <row r="867" spans="1:11" ht="14.4" customHeight="1" x14ac:dyDescent="0.3">
      <c r="A867" s="727" t="s">
        <v>566</v>
      </c>
      <c r="B867" s="728" t="s">
        <v>567</v>
      </c>
      <c r="C867" s="729" t="s">
        <v>611</v>
      </c>
      <c r="D867" s="730" t="s">
        <v>612</v>
      </c>
      <c r="E867" s="729" t="s">
        <v>5161</v>
      </c>
      <c r="F867" s="730" t="s">
        <v>5162</v>
      </c>
      <c r="G867" s="729" t="s">
        <v>6344</v>
      </c>
      <c r="H867" s="729" t="s">
        <v>6345</v>
      </c>
      <c r="I867" s="732">
        <v>38426</v>
      </c>
      <c r="J867" s="732">
        <v>1</v>
      </c>
      <c r="K867" s="733">
        <v>38426</v>
      </c>
    </row>
    <row r="868" spans="1:11" ht="14.4" customHeight="1" x14ac:dyDescent="0.3">
      <c r="A868" s="727" t="s">
        <v>566</v>
      </c>
      <c r="B868" s="728" t="s">
        <v>567</v>
      </c>
      <c r="C868" s="729" t="s">
        <v>611</v>
      </c>
      <c r="D868" s="730" t="s">
        <v>612</v>
      </c>
      <c r="E868" s="729" t="s">
        <v>5161</v>
      </c>
      <c r="F868" s="730" t="s">
        <v>5162</v>
      </c>
      <c r="G868" s="729" t="s">
        <v>6080</v>
      </c>
      <c r="H868" s="729" t="s">
        <v>6081</v>
      </c>
      <c r="I868" s="732">
        <v>299.44297870413021</v>
      </c>
      <c r="J868" s="732">
        <v>1</v>
      </c>
      <c r="K868" s="733">
        <v>299.44297870413021</v>
      </c>
    </row>
    <row r="869" spans="1:11" ht="14.4" customHeight="1" x14ac:dyDescent="0.3">
      <c r="A869" s="727" t="s">
        <v>566</v>
      </c>
      <c r="B869" s="728" t="s">
        <v>567</v>
      </c>
      <c r="C869" s="729" t="s">
        <v>611</v>
      </c>
      <c r="D869" s="730" t="s">
        <v>612</v>
      </c>
      <c r="E869" s="729" t="s">
        <v>5161</v>
      </c>
      <c r="F869" s="730" t="s">
        <v>5162</v>
      </c>
      <c r="G869" s="729" t="s">
        <v>6346</v>
      </c>
      <c r="H869" s="729" t="s">
        <v>6347</v>
      </c>
      <c r="I869" s="732">
        <v>1771.68994140625</v>
      </c>
      <c r="J869" s="732">
        <v>1</v>
      </c>
      <c r="K869" s="733">
        <v>1771.68994140625</v>
      </c>
    </row>
    <row r="870" spans="1:11" ht="14.4" customHeight="1" x14ac:dyDescent="0.3">
      <c r="A870" s="727" t="s">
        <v>566</v>
      </c>
      <c r="B870" s="728" t="s">
        <v>567</v>
      </c>
      <c r="C870" s="729" t="s">
        <v>611</v>
      </c>
      <c r="D870" s="730" t="s">
        <v>612</v>
      </c>
      <c r="E870" s="729" t="s">
        <v>5161</v>
      </c>
      <c r="F870" s="730" t="s">
        <v>5162</v>
      </c>
      <c r="G870" s="729" t="s">
        <v>6348</v>
      </c>
      <c r="H870" s="729" t="s">
        <v>6349</v>
      </c>
      <c r="I870" s="732">
        <v>4404.5</v>
      </c>
      <c r="J870" s="732">
        <v>2</v>
      </c>
      <c r="K870" s="733">
        <v>8809</v>
      </c>
    </row>
    <row r="871" spans="1:11" ht="14.4" customHeight="1" x14ac:dyDescent="0.3">
      <c r="A871" s="727" t="s">
        <v>566</v>
      </c>
      <c r="B871" s="728" t="s">
        <v>567</v>
      </c>
      <c r="C871" s="729" t="s">
        <v>611</v>
      </c>
      <c r="D871" s="730" t="s">
        <v>612</v>
      </c>
      <c r="E871" s="729" t="s">
        <v>5161</v>
      </c>
      <c r="F871" s="730" t="s">
        <v>5162</v>
      </c>
      <c r="G871" s="729" t="s">
        <v>6350</v>
      </c>
      <c r="H871" s="729" t="s">
        <v>6351</v>
      </c>
      <c r="I871" s="732">
        <v>39903.865234375</v>
      </c>
      <c r="J871" s="732">
        <v>2</v>
      </c>
      <c r="K871" s="733">
        <v>79807.73046875</v>
      </c>
    </row>
    <row r="872" spans="1:11" ht="14.4" customHeight="1" x14ac:dyDescent="0.3">
      <c r="A872" s="727" t="s">
        <v>566</v>
      </c>
      <c r="B872" s="728" t="s">
        <v>567</v>
      </c>
      <c r="C872" s="729" t="s">
        <v>611</v>
      </c>
      <c r="D872" s="730" t="s">
        <v>612</v>
      </c>
      <c r="E872" s="729" t="s">
        <v>5161</v>
      </c>
      <c r="F872" s="730" t="s">
        <v>5162</v>
      </c>
      <c r="G872" s="729" t="s">
        <v>6352</v>
      </c>
      <c r="H872" s="729" t="s">
        <v>6353</v>
      </c>
      <c r="I872" s="732">
        <v>1008.9917202862827</v>
      </c>
      <c r="J872" s="732">
        <v>263</v>
      </c>
      <c r="K872" s="733">
        <v>55346.5</v>
      </c>
    </row>
    <row r="873" spans="1:11" ht="14.4" customHeight="1" x14ac:dyDescent="0.3">
      <c r="A873" s="727" t="s">
        <v>566</v>
      </c>
      <c r="B873" s="728" t="s">
        <v>567</v>
      </c>
      <c r="C873" s="729" t="s">
        <v>611</v>
      </c>
      <c r="D873" s="730" t="s">
        <v>612</v>
      </c>
      <c r="E873" s="729" t="s">
        <v>5161</v>
      </c>
      <c r="F873" s="730" t="s">
        <v>5162</v>
      </c>
      <c r="G873" s="729" t="s">
        <v>6354</v>
      </c>
      <c r="H873" s="729" t="s">
        <v>6355</v>
      </c>
      <c r="I873" s="732">
        <v>15554</v>
      </c>
      <c r="J873" s="732">
        <v>1</v>
      </c>
      <c r="K873" s="733">
        <v>15554</v>
      </c>
    </row>
    <row r="874" spans="1:11" ht="14.4" customHeight="1" x14ac:dyDescent="0.3">
      <c r="A874" s="727" t="s">
        <v>566</v>
      </c>
      <c r="B874" s="728" t="s">
        <v>567</v>
      </c>
      <c r="C874" s="729" t="s">
        <v>611</v>
      </c>
      <c r="D874" s="730" t="s">
        <v>612</v>
      </c>
      <c r="E874" s="729" t="s">
        <v>5161</v>
      </c>
      <c r="F874" s="730" t="s">
        <v>5162</v>
      </c>
      <c r="G874" s="729" t="s">
        <v>6356</v>
      </c>
      <c r="H874" s="729" t="s">
        <v>6357</v>
      </c>
      <c r="I874" s="732">
        <v>414.52840135310026</v>
      </c>
      <c r="J874" s="732">
        <v>2</v>
      </c>
      <c r="K874" s="733">
        <v>829.05680270620053</v>
      </c>
    </row>
    <row r="875" spans="1:11" ht="14.4" customHeight="1" x14ac:dyDescent="0.3">
      <c r="A875" s="727" t="s">
        <v>566</v>
      </c>
      <c r="B875" s="728" t="s">
        <v>567</v>
      </c>
      <c r="C875" s="729" t="s">
        <v>611</v>
      </c>
      <c r="D875" s="730" t="s">
        <v>612</v>
      </c>
      <c r="E875" s="729" t="s">
        <v>5161</v>
      </c>
      <c r="F875" s="730" t="s">
        <v>5162</v>
      </c>
      <c r="G875" s="729" t="s">
        <v>6358</v>
      </c>
      <c r="H875" s="729" t="s">
        <v>6359</v>
      </c>
      <c r="I875" s="732">
        <v>5929</v>
      </c>
      <c r="J875" s="732">
        <v>2</v>
      </c>
      <c r="K875" s="733">
        <v>11858</v>
      </c>
    </row>
    <row r="876" spans="1:11" ht="14.4" customHeight="1" x14ac:dyDescent="0.3">
      <c r="A876" s="727" t="s">
        <v>566</v>
      </c>
      <c r="B876" s="728" t="s">
        <v>567</v>
      </c>
      <c r="C876" s="729" t="s">
        <v>611</v>
      </c>
      <c r="D876" s="730" t="s">
        <v>612</v>
      </c>
      <c r="E876" s="729" t="s">
        <v>5161</v>
      </c>
      <c r="F876" s="730" t="s">
        <v>5162</v>
      </c>
      <c r="G876" s="729" t="s">
        <v>6360</v>
      </c>
      <c r="H876" s="729" t="s">
        <v>6361</v>
      </c>
      <c r="I876" s="732">
        <v>6428</v>
      </c>
      <c r="J876" s="732">
        <v>1</v>
      </c>
      <c r="K876" s="733">
        <v>6428</v>
      </c>
    </row>
    <row r="877" spans="1:11" ht="14.4" customHeight="1" x14ac:dyDescent="0.3">
      <c r="A877" s="727" t="s">
        <v>566</v>
      </c>
      <c r="B877" s="728" t="s">
        <v>567</v>
      </c>
      <c r="C877" s="729" t="s">
        <v>611</v>
      </c>
      <c r="D877" s="730" t="s">
        <v>612</v>
      </c>
      <c r="E877" s="729" t="s">
        <v>5161</v>
      </c>
      <c r="F877" s="730" t="s">
        <v>5162</v>
      </c>
      <c r="G877" s="729" t="s">
        <v>6362</v>
      </c>
      <c r="H877" s="729" t="s">
        <v>6363</v>
      </c>
      <c r="I877" s="732">
        <v>10764</v>
      </c>
      <c r="J877" s="732">
        <v>1</v>
      </c>
      <c r="K877" s="733">
        <v>10764</v>
      </c>
    </row>
    <row r="878" spans="1:11" ht="14.4" customHeight="1" x14ac:dyDescent="0.3">
      <c r="A878" s="727" t="s">
        <v>566</v>
      </c>
      <c r="B878" s="728" t="s">
        <v>567</v>
      </c>
      <c r="C878" s="729" t="s">
        <v>611</v>
      </c>
      <c r="D878" s="730" t="s">
        <v>612</v>
      </c>
      <c r="E878" s="729" t="s">
        <v>5161</v>
      </c>
      <c r="F878" s="730" t="s">
        <v>5162</v>
      </c>
      <c r="G878" s="729" t="s">
        <v>6086</v>
      </c>
      <c r="H878" s="729" t="s">
        <v>6087</v>
      </c>
      <c r="I878" s="732">
        <v>2136.860107421875</v>
      </c>
      <c r="J878" s="732">
        <v>1</v>
      </c>
      <c r="K878" s="733">
        <v>2136.860107421875</v>
      </c>
    </row>
    <row r="879" spans="1:11" ht="14.4" customHeight="1" x14ac:dyDescent="0.3">
      <c r="A879" s="727" t="s">
        <v>566</v>
      </c>
      <c r="B879" s="728" t="s">
        <v>567</v>
      </c>
      <c r="C879" s="729" t="s">
        <v>611</v>
      </c>
      <c r="D879" s="730" t="s">
        <v>612</v>
      </c>
      <c r="E879" s="729" t="s">
        <v>5161</v>
      </c>
      <c r="F879" s="730" t="s">
        <v>5162</v>
      </c>
      <c r="G879" s="729" t="s">
        <v>6364</v>
      </c>
      <c r="H879" s="729" t="s">
        <v>6365</v>
      </c>
      <c r="I879" s="732">
        <v>8922.5400390625</v>
      </c>
      <c r="J879" s="732">
        <v>1</v>
      </c>
      <c r="K879" s="733">
        <v>8922.5400390625</v>
      </c>
    </row>
    <row r="880" spans="1:11" ht="14.4" customHeight="1" x14ac:dyDescent="0.3">
      <c r="A880" s="727" t="s">
        <v>566</v>
      </c>
      <c r="B880" s="728" t="s">
        <v>567</v>
      </c>
      <c r="C880" s="729" t="s">
        <v>611</v>
      </c>
      <c r="D880" s="730" t="s">
        <v>612</v>
      </c>
      <c r="E880" s="729" t="s">
        <v>5161</v>
      </c>
      <c r="F880" s="730" t="s">
        <v>5162</v>
      </c>
      <c r="G880" s="729" t="s">
        <v>6366</v>
      </c>
      <c r="H880" s="729" t="s">
        <v>6367</v>
      </c>
      <c r="I880" s="732">
        <v>5043</v>
      </c>
      <c r="J880" s="732">
        <v>1</v>
      </c>
      <c r="K880" s="733">
        <v>5043</v>
      </c>
    </row>
    <row r="881" spans="1:11" ht="14.4" customHeight="1" x14ac:dyDescent="0.3">
      <c r="A881" s="727" t="s">
        <v>566</v>
      </c>
      <c r="B881" s="728" t="s">
        <v>567</v>
      </c>
      <c r="C881" s="729" t="s">
        <v>611</v>
      </c>
      <c r="D881" s="730" t="s">
        <v>612</v>
      </c>
      <c r="E881" s="729" t="s">
        <v>5161</v>
      </c>
      <c r="F881" s="730" t="s">
        <v>5162</v>
      </c>
      <c r="G881" s="729" t="s">
        <v>6368</v>
      </c>
      <c r="H881" s="729" t="s">
        <v>6369</v>
      </c>
      <c r="I881" s="732">
        <v>15484.6103515625</v>
      </c>
      <c r="J881" s="732">
        <v>1</v>
      </c>
      <c r="K881" s="733">
        <v>15484.6103515625</v>
      </c>
    </row>
    <row r="882" spans="1:11" ht="14.4" customHeight="1" x14ac:dyDescent="0.3">
      <c r="A882" s="727" t="s">
        <v>566</v>
      </c>
      <c r="B882" s="728" t="s">
        <v>567</v>
      </c>
      <c r="C882" s="729" t="s">
        <v>611</v>
      </c>
      <c r="D882" s="730" t="s">
        <v>612</v>
      </c>
      <c r="E882" s="729" t="s">
        <v>5161</v>
      </c>
      <c r="F882" s="730" t="s">
        <v>5162</v>
      </c>
      <c r="G882" s="729" t="s">
        <v>6370</v>
      </c>
      <c r="H882" s="729" t="s">
        <v>6371</v>
      </c>
      <c r="I882" s="732">
        <v>303.75436159424095</v>
      </c>
      <c r="J882" s="732">
        <v>30</v>
      </c>
      <c r="K882" s="733">
        <v>9112.6308478272276</v>
      </c>
    </row>
    <row r="883" spans="1:11" ht="14.4" customHeight="1" x14ac:dyDescent="0.3">
      <c r="A883" s="727" t="s">
        <v>566</v>
      </c>
      <c r="B883" s="728" t="s">
        <v>567</v>
      </c>
      <c r="C883" s="729" t="s">
        <v>611</v>
      </c>
      <c r="D883" s="730" t="s">
        <v>612</v>
      </c>
      <c r="E883" s="729" t="s">
        <v>5161</v>
      </c>
      <c r="F883" s="730" t="s">
        <v>5162</v>
      </c>
      <c r="G883" s="729" t="s">
        <v>6372</v>
      </c>
      <c r="H883" s="729" t="s">
        <v>6373</v>
      </c>
      <c r="I883" s="732">
        <v>146.34811402472678</v>
      </c>
      <c r="J883" s="732">
        <v>1</v>
      </c>
      <c r="K883" s="733">
        <v>146.34811402472678</v>
      </c>
    </row>
    <row r="884" spans="1:11" ht="14.4" customHeight="1" x14ac:dyDescent="0.3">
      <c r="A884" s="727" t="s">
        <v>566</v>
      </c>
      <c r="B884" s="728" t="s">
        <v>567</v>
      </c>
      <c r="C884" s="729" t="s">
        <v>611</v>
      </c>
      <c r="D884" s="730" t="s">
        <v>612</v>
      </c>
      <c r="E884" s="729" t="s">
        <v>5161</v>
      </c>
      <c r="F884" s="730" t="s">
        <v>5162</v>
      </c>
      <c r="G884" s="729" t="s">
        <v>6374</v>
      </c>
      <c r="H884" s="729" t="s">
        <v>6375</v>
      </c>
      <c r="I884" s="732">
        <v>15162.1552734375</v>
      </c>
      <c r="J884" s="732">
        <v>2</v>
      </c>
      <c r="K884" s="733">
        <v>30324.310546875</v>
      </c>
    </row>
    <row r="885" spans="1:11" ht="14.4" customHeight="1" x14ac:dyDescent="0.3">
      <c r="A885" s="727" t="s">
        <v>566</v>
      </c>
      <c r="B885" s="728" t="s">
        <v>567</v>
      </c>
      <c r="C885" s="729" t="s">
        <v>611</v>
      </c>
      <c r="D885" s="730" t="s">
        <v>612</v>
      </c>
      <c r="E885" s="729" t="s">
        <v>5161</v>
      </c>
      <c r="F885" s="730" t="s">
        <v>5162</v>
      </c>
      <c r="G885" s="729" t="s">
        <v>6376</v>
      </c>
      <c r="H885" s="729" t="s">
        <v>6375</v>
      </c>
      <c r="I885" s="732">
        <v>10862.7998046875</v>
      </c>
      <c r="J885" s="732">
        <v>1</v>
      </c>
      <c r="K885" s="733">
        <v>10862.7998046875</v>
      </c>
    </row>
    <row r="886" spans="1:11" ht="14.4" customHeight="1" x14ac:dyDescent="0.3">
      <c r="A886" s="727" t="s">
        <v>566</v>
      </c>
      <c r="B886" s="728" t="s">
        <v>567</v>
      </c>
      <c r="C886" s="729" t="s">
        <v>611</v>
      </c>
      <c r="D886" s="730" t="s">
        <v>612</v>
      </c>
      <c r="E886" s="729" t="s">
        <v>5161</v>
      </c>
      <c r="F886" s="730" t="s">
        <v>5162</v>
      </c>
      <c r="G886" s="729" t="s">
        <v>6377</v>
      </c>
      <c r="H886" s="729" t="s">
        <v>6378</v>
      </c>
      <c r="I886" s="732">
        <v>16443.49609375</v>
      </c>
      <c r="J886" s="732">
        <v>10</v>
      </c>
      <c r="K886" s="733">
        <v>165549.77734375</v>
      </c>
    </row>
    <row r="887" spans="1:11" ht="14.4" customHeight="1" x14ac:dyDescent="0.3">
      <c r="A887" s="727" t="s">
        <v>566</v>
      </c>
      <c r="B887" s="728" t="s">
        <v>567</v>
      </c>
      <c r="C887" s="729" t="s">
        <v>614</v>
      </c>
      <c r="D887" s="730" t="s">
        <v>615</v>
      </c>
      <c r="E887" s="729" t="s">
        <v>5161</v>
      </c>
      <c r="F887" s="730" t="s">
        <v>5162</v>
      </c>
      <c r="G887" s="729" t="s">
        <v>6379</v>
      </c>
      <c r="H887" s="729" t="s">
        <v>6380</v>
      </c>
      <c r="I887" s="732">
        <v>139.44000244140625</v>
      </c>
      <c r="J887" s="732">
        <v>40</v>
      </c>
      <c r="K887" s="733">
        <v>5577.52001953125</v>
      </c>
    </row>
    <row r="888" spans="1:11" ht="14.4" customHeight="1" x14ac:dyDescent="0.3">
      <c r="A888" s="727" t="s">
        <v>566</v>
      </c>
      <c r="B888" s="728" t="s">
        <v>567</v>
      </c>
      <c r="C888" s="729" t="s">
        <v>614</v>
      </c>
      <c r="D888" s="730" t="s">
        <v>615</v>
      </c>
      <c r="E888" s="729" t="s">
        <v>5161</v>
      </c>
      <c r="F888" s="730" t="s">
        <v>5162</v>
      </c>
      <c r="G888" s="729" t="s">
        <v>6381</v>
      </c>
      <c r="H888" s="729" t="s">
        <v>6382</v>
      </c>
      <c r="I888" s="732">
        <v>147.17999267578125</v>
      </c>
      <c r="J888" s="732">
        <v>40</v>
      </c>
      <c r="K888" s="733">
        <v>5887.329833984375</v>
      </c>
    </row>
    <row r="889" spans="1:11" ht="14.4" customHeight="1" x14ac:dyDescent="0.3">
      <c r="A889" s="727" t="s">
        <v>566</v>
      </c>
      <c r="B889" s="728" t="s">
        <v>567</v>
      </c>
      <c r="C889" s="729" t="s">
        <v>614</v>
      </c>
      <c r="D889" s="730" t="s">
        <v>615</v>
      </c>
      <c r="E889" s="729" t="s">
        <v>5161</v>
      </c>
      <c r="F889" s="730" t="s">
        <v>5162</v>
      </c>
      <c r="G889" s="729" t="s">
        <v>6383</v>
      </c>
      <c r="H889" s="729" t="s">
        <v>6384</v>
      </c>
      <c r="I889" s="732">
        <v>156.2110898844164</v>
      </c>
      <c r="J889" s="732">
        <v>1</v>
      </c>
      <c r="K889" s="733">
        <v>156.2110898844164</v>
      </c>
    </row>
    <row r="890" spans="1:11" ht="14.4" customHeight="1" x14ac:dyDescent="0.3">
      <c r="A890" s="727" t="s">
        <v>566</v>
      </c>
      <c r="B890" s="728" t="s">
        <v>567</v>
      </c>
      <c r="C890" s="729" t="s">
        <v>614</v>
      </c>
      <c r="D890" s="730" t="s">
        <v>615</v>
      </c>
      <c r="E890" s="729" t="s">
        <v>5161</v>
      </c>
      <c r="F890" s="730" t="s">
        <v>5162</v>
      </c>
      <c r="G890" s="729" t="s">
        <v>6385</v>
      </c>
      <c r="H890" s="729" t="s">
        <v>6386</v>
      </c>
      <c r="I890" s="732">
        <v>242.8125</v>
      </c>
      <c r="J890" s="732">
        <v>4</v>
      </c>
      <c r="K890" s="733">
        <v>971.25</v>
      </c>
    </row>
    <row r="891" spans="1:11" ht="14.4" customHeight="1" x14ac:dyDescent="0.3">
      <c r="A891" s="727" t="s">
        <v>566</v>
      </c>
      <c r="B891" s="728" t="s">
        <v>567</v>
      </c>
      <c r="C891" s="729" t="s">
        <v>614</v>
      </c>
      <c r="D891" s="730" t="s">
        <v>615</v>
      </c>
      <c r="E891" s="729" t="s">
        <v>5161</v>
      </c>
      <c r="F891" s="730" t="s">
        <v>5162</v>
      </c>
      <c r="G891" s="729" t="s">
        <v>6387</v>
      </c>
      <c r="H891" s="729" t="s">
        <v>6388</v>
      </c>
      <c r="I891" s="732">
        <v>975.260009765625</v>
      </c>
      <c r="J891" s="732">
        <v>4</v>
      </c>
      <c r="K891" s="733">
        <v>3901.0400390625</v>
      </c>
    </row>
    <row r="892" spans="1:11" ht="14.4" customHeight="1" x14ac:dyDescent="0.3">
      <c r="A892" s="727" t="s">
        <v>566</v>
      </c>
      <c r="B892" s="728" t="s">
        <v>567</v>
      </c>
      <c r="C892" s="729" t="s">
        <v>614</v>
      </c>
      <c r="D892" s="730" t="s">
        <v>615</v>
      </c>
      <c r="E892" s="729" t="s">
        <v>5161</v>
      </c>
      <c r="F892" s="730" t="s">
        <v>5162</v>
      </c>
      <c r="G892" s="729" t="s">
        <v>6389</v>
      </c>
      <c r="H892" s="729" t="s">
        <v>6390</v>
      </c>
      <c r="I892" s="732">
        <v>188.75999450683594</v>
      </c>
      <c r="J892" s="732">
        <v>2</v>
      </c>
      <c r="K892" s="733">
        <v>377.51998901367187</v>
      </c>
    </row>
    <row r="893" spans="1:11" ht="14.4" customHeight="1" x14ac:dyDescent="0.3">
      <c r="A893" s="727" t="s">
        <v>566</v>
      </c>
      <c r="B893" s="728" t="s">
        <v>567</v>
      </c>
      <c r="C893" s="729" t="s">
        <v>614</v>
      </c>
      <c r="D893" s="730" t="s">
        <v>615</v>
      </c>
      <c r="E893" s="729" t="s">
        <v>5161</v>
      </c>
      <c r="F893" s="730" t="s">
        <v>5162</v>
      </c>
      <c r="G893" s="729" t="s">
        <v>6391</v>
      </c>
      <c r="H893" s="729" t="s">
        <v>6392</v>
      </c>
      <c r="I893" s="732">
        <v>17605.599609375</v>
      </c>
      <c r="J893" s="732">
        <v>5</v>
      </c>
      <c r="K893" s="733">
        <v>88028</v>
      </c>
    </row>
    <row r="894" spans="1:11" ht="14.4" customHeight="1" x14ac:dyDescent="0.3">
      <c r="A894" s="727" t="s">
        <v>566</v>
      </c>
      <c r="B894" s="728" t="s">
        <v>567</v>
      </c>
      <c r="C894" s="729" t="s">
        <v>614</v>
      </c>
      <c r="D894" s="730" t="s">
        <v>615</v>
      </c>
      <c r="E894" s="729" t="s">
        <v>5161</v>
      </c>
      <c r="F894" s="730" t="s">
        <v>5162</v>
      </c>
      <c r="G894" s="729" t="s">
        <v>6393</v>
      </c>
      <c r="H894" s="729" t="s">
        <v>6394</v>
      </c>
      <c r="I894" s="732">
        <v>222.03474853043303</v>
      </c>
      <c r="J894" s="732">
        <v>8</v>
      </c>
      <c r="K894" s="733">
        <v>1733.7529882434642</v>
      </c>
    </row>
    <row r="895" spans="1:11" ht="14.4" customHeight="1" x14ac:dyDescent="0.3">
      <c r="A895" s="727" t="s">
        <v>566</v>
      </c>
      <c r="B895" s="728" t="s">
        <v>567</v>
      </c>
      <c r="C895" s="729" t="s">
        <v>614</v>
      </c>
      <c r="D895" s="730" t="s">
        <v>615</v>
      </c>
      <c r="E895" s="729" t="s">
        <v>5161</v>
      </c>
      <c r="F895" s="730" t="s">
        <v>5162</v>
      </c>
      <c r="G895" s="729" t="s">
        <v>6395</v>
      </c>
      <c r="H895" s="729" t="s">
        <v>6396</v>
      </c>
      <c r="I895" s="732">
        <v>820.02001953125</v>
      </c>
      <c r="J895" s="732">
        <v>1</v>
      </c>
      <c r="K895" s="733">
        <v>820.02001953125</v>
      </c>
    </row>
    <row r="896" spans="1:11" ht="14.4" customHeight="1" x14ac:dyDescent="0.3">
      <c r="A896" s="727" t="s">
        <v>566</v>
      </c>
      <c r="B896" s="728" t="s">
        <v>567</v>
      </c>
      <c r="C896" s="729" t="s">
        <v>614</v>
      </c>
      <c r="D896" s="730" t="s">
        <v>615</v>
      </c>
      <c r="E896" s="729" t="s">
        <v>5161</v>
      </c>
      <c r="F896" s="730" t="s">
        <v>5162</v>
      </c>
      <c r="G896" s="729" t="s">
        <v>6397</v>
      </c>
      <c r="H896" s="729" t="s">
        <v>6398</v>
      </c>
      <c r="I896" s="732">
        <v>54390</v>
      </c>
      <c r="J896" s="732">
        <v>1</v>
      </c>
      <c r="K896" s="733">
        <v>54390</v>
      </c>
    </row>
    <row r="897" spans="1:11" ht="14.4" customHeight="1" x14ac:dyDescent="0.3">
      <c r="A897" s="727" t="s">
        <v>566</v>
      </c>
      <c r="B897" s="728" t="s">
        <v>567</v>
      </c>
      <c r="C897" s="729" t="s">
        <v>614</v>
      </c>
      <c r="D897" s="730" t="s">
        <v>615</v>
      </c>
      <c r="E897" s="729" t="s">
        <v>5161</v>
      </c>
      <c r="F897" s="730" t="s">
        <v>5162</v>
      </c>
      <c r="G897" s="729" t="s">
        <v>6399</v>
      </c>
      <c r="H897" s="729" t="s">
        <v>6400</v>
      </c>
      <c r="I897" s="732">
        <v>250.00841333136813</v>
      </c>
      <c r="J897" s="732">
        <v>1</v>
      </c>
      <c r="K897" s="733">
        <v>250.00841333136813</v>
      </c>
    </row>
    <row r="898" spans="1:11" ht="14.4" customHeight="1" x14ac:dyDescent="0.3">
      <c r="A898" s="727" t="s">
        <v>566</v>
      </c>
      <c r="B898" s="728" t="s">
        <v>567</v>
      </c>
      <c r="C898" s="729" t="s">
        <v>5158</v>
      </c>
      <c r="D898" s="730" t="s">
        <v>5159</v>
      </c>
      <c r="E898" s="729" t="s">
        <v>5161</v>
      </c>
      <c r="F898" s="730" t="s">
        <v>5162</v>
      </c>
      <c r="G898" s="729" t="s">
        <v>6401</v>
      </c>
      <c r="H898" s="729" t="s">
        <v>6402</v>
      </c>
      <c r="I898" s="732">
        <v>133109.6875</v>
      </c>
      <c r="J898" s="732">
        <v>4</v>
      </c>
      <c r="K898" s="733">
        <v>532438.75</v>
      </c>
    </row>
    <row r="899" spans="1:11" ht="14.4" customHeight="1" thickBot="1" x14ac:dyDescent="0.35">
      <c r="A899" s="734" t="s">
        <v>566</v>
      </c>
      <c r="B899" s="735" t="s">
        <v>567</v>
      </c>
      <c r="C899" s="736" t="s">
        <v>5158</v>
      </c>
      <c r="D899" s="737" t="s">
        <v>5159</v>
      </c>
      <c r="E899" s="736" t="s">
        <v>5161</v>
      </c>
      <c r="F899" s="737" t="s">
        <v>5162</v>
      </c>
      <c r="G899" s="736" t="s">
        <v>6403</v>
      </c>
      <c r="H899" s="736" t="s">
        <v>6404</v>
      </c>
      <c r="I899" s="739">
        <v>89398.4296875</v>
      </c>
      <c r="J899" s="739">
        <v>2</v>
      </c>
      <c r="K899" s="740">
        <v>178796.859375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409</v>
      </c>
      <c r="K3" s="394">
        <v>526</v>
      </c>
      <c r="L3" s="376">
        <v>636</v>
      </c>
      <c r="M3" s="376">
        <v>642</v>
      </c>
      <c r="N3" s="478"/>
    </row>
    <row r="4" spans="1:14" ht="36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95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150.6</v>
      </c>
      <c r="C6" s="409">
        <f xml:space="preserve">
TRUNC(IF($A$4&lt;=12,SUMIFS('ON Data'!I:I,'ON Data'!$D:$D,$A$4,'ON Data'!$E:$E,1),SUMIFS('ON Data'!I:I,'ON Data'!$E:$E,1)/'ON Data'!$D$3),1)</f>
        <v>6.6</v>
      </c>
      <c r="D6" s="409">
        <f xml:space="preserve">
TRUNC(IF($A$4&lt;=12,SUMIFS('ON Data'!J:J,'ON Data'!$D:$D,$A$4,'ON Data'!$E:$E,1),SUMIFS('ON Data'!J:J,'ON Data'!$E:$E,1)/'ON Data'!$D$3),1)</f>
        <v>2.9</v>
      </c>
      <c r="E6" s="409">
        <f xml:space="preserve">
TRUNC(IF($A$4&lt;=12,SUMIFS('ON Data'!K:K,'ON Data'!$D:$D,$A$4,'ON Data'!$E:$E,1),SUMIFS('ON Data'!K:K,'ON Data'!$E:$E,1)/'ON Data'!$D$3),1)</f>
        <v>1.8</v>
      </c>
      <c r="F6" s="409">
        <f xml:space="preserve">
TRUNC(IF($A$4&lt;=12,SUMIFS('ON Data'!L:L,'ON Data'!$D:$D,$A$4,'ON Data'!$E:$E,1),SUMIFS('ON Data'!L:L,'ON Data'!$E:$E,1)/'ON Data'!$D$3),1)</f>
        <v>22</v>
      </c>
      <c r="G6" s="409">
        <f xml:space="preserve">
TRUNC(IF($A$4&lt;=12,SUMIFS('ON Data'!Q:Q,'ON Data'!$D:$D,$A$4,'ON Data'!$E:$E,1),SUMIFS('ON Data'!Q:Q,'ON Data'!$E:$E,1)/'ON Data'!$D$3),1)</f>
        <v>34.700000000000003</v>
      </c>
      <c r="H6" s="409">
        <f xml:space="preserve">
TRUNC(IF($A$4&lt;=12,SUMIFS('ON Data'!R:R,'ON Data'!$D:$D,$A$4,'ON Data'!$E:$E,1),SUMIFS('ON Data'!R:R,'ON Data'!$E:$E,1)/'ON Data'!$D$3),1)</f>
        <v>17.3</v>
      </c>
      <c r="I6" s="409">
        <f xml:space="preserve">
TRUNC(IF($A$4&lt;=12,SUMIFS('ON Data'!S:S,'ON Data'!$D:$D,$A$4,'ON Data'!$E:$E,1),SUMIFS('ON Data'!S:S,'ON Data'!$E:$E,1)/'ON Data'!$D$3),1)</f>
        <v>6.1</v>
      </c>
      <c r="J6" s="409">
        <f xml:space="preserve">
TRUNC(IF($A$4&lt;=12,SUMIFS('ON Data'!W:W,'ON Data'!$D:$D,$A$4,'ON Data'!$E:$E,1),SUMIFS('ON Data'!W:W,'ON Data'!$E:$E,1)/'ON Data'!$D$3),1)</f>
        <v>28.8</v>
      </c>
      <c r="K6" s="409">
        <f xml:space="preserve">
TRUNC(IF($A$4&lt;=12,SUMIFS('ON Data'!AL:AL,'ON Data'!$D:$D,$A$4,'ON Data'!$E:$E,1),SUMIFS('ON Data'!AL:AL,'ON Data'!$E:$E,1)/'ON Data'!$D$3),1)</f>
        <v>13.6</v>
      </c>
      <c r="L6" s="409">
        <f xml:space="preserve">
TRUNC(IF($A$4&lt;=12,SUMIFS('ON Data'!AQ:AQ,'ON Data'!$D:$D,$A$4,'ON Data'!$E:$E,1),SUMIFS('ON Data'!AQ:AQ,'ON Data'!$E:$E,1)/'ON Data'!$D$3),1)</f>
        <v>1</v>
      </c>
      <c r="M6" s="409">
        <f xml:space="preserve">
TRUNC(IF($A$4&lt;=12,SUMIFS('ON Data'!AT:AT,'ON Data'!$D:$D,$A$4,'ON Data'!$E:$E,1),SUMIFS('ON Data'!AT:AT,'ON Data'!$E:$E,1)/'ON Data'!$D$3),1)</f>
        <v>15.6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113654.32</v>
      </c>
      <c r="C11" s="399">
        <f xml:space="preserve">
IF($A$4&lt;=12,SUMIFS('ON Data'!I:I,'ON Data'!$D:$D,$A$4,'ON Data'!$E:$E,2),SUMIFS('ON Data'!I:I,'ON Data'!$E:$E,2))</f>
        <v>5407.1999999999989</v>
      </c>
      <c r="D11" s="399">
        <f xml:space="preserve">
IF($A$4&lt;=12,SUMIFS('ON Data'!J:J,'ON Data'!$D:$D,$A$4,'ON Data'!$E:$E,2),SUMIFS('ON Data'!J:J,'ON Data'!$E:$E,2))</f>
        <v>2416.0000000000005</v>
      </c>
      <c r="E11" s="399">
        <f xml:space="preserve">
IF($A$4&lt;=12,SUMIFS('ON Data'!K:K,'ON Data'!$D:$D,$A$4,'ON Data'!$E:$E,2),SUMIFS('ON Data'!K:K,'ON Data'!$E:$E,2))</f>
        <v>1384</v>
      </c>
      <c r="F11" s="399">
        <f xml:space="preserve">
IF($A$4&lt;=12,SUMIFS('ON Data'!L:L,'ON Data'!$D:$D,$A$4,'ON Data'!$E:$E,2),SUMIFS('ON Data'!L:L,'ON Data'!$E:$E,2))</f>
        <v>17193.400000000001</v>
      </c>
      <c r="G11" s="399">
        <f xml:space="preserve">
IF($A$4&lt;=12,SUMIFS('ON Data'!Q:Q,'ON Data'!$D:$D,$A$4,'ON Data'!$E:$E,2),SUMIFS('ON Data'!Q:Q,'ON Data'!$E:$E,2))</f>
        <v>24683.77</v>
      </c>
      <c r="H11" s="399">
        <f xml:space="preserve">
IF($A$4&lt;=12,SUMIFS('ON Data'!R:R,'ON Data'!$D:$D,$A$4,'ON Data'!$E:$E,2),SUMIFS('ON Data'!R:R,'ON Data'!$E:$E,2))</f>
        <v>13425</v>
      </c>
      <c r="I11" s="399">
        <f xml:space="preserve">
IF($A$4&lt;=12,SUMIFS('ON Data'!S:S,'ON Data'!$D:$D,$A$4,'ON Data'!$E:$E,2),SUMIFS('ON Data'!S:S,'ON Data'!$E:$E,2))</f>
        <v>4132</v>
      </c>
      <c r="J11" s="399">
        <f xml:space="preserve">
IF($A$4&lt;=12,SUMIFS('ON Data'!W:W,'ON Data'!$D:$D,$A$4,'ON Data'!$E:$E,2),SUMIFS('ON Data'!W:W,'ON Data'!$E:$E,2))</f>
        <v>22360</v>
      </c>
      <c r="K11" s="399">
        <f xml:space="preserve">
IF($A$4&lt;=12,SUMIFS('ON Data'!AL:AL,'ON Data'!$D:$D,$A$4,'ON Data'!$E:$E,2),SUMIFS('ON Data'!AL:AL,'ON Data'!$E:$E,2))</f>
        <v>10497.199999999999</v>
      </c>
      <c r="L11" s="399">
        <f xml:space="preserve">
IF($A$4&lt;=12,SUMIFS('ON Data'!AQ:AQ,'ON Data'!$D:$D,$A$4,'ON Data'!$E:$E,2),SUMIFS('ON Data'!AQ:AQ,'ON Data'!$E:$E,2))</f>
        <v>783</v>
      </c>
      <c r="M11" s="399">
        <f xml:space="preserve">
IF($A$4&lt;=12,SUMIFS('ON Data'!AT:AT,'ON Data'!$D:$D,$A$4,'ON Data'!$E:$E,2),SUMIFS('ON Data'!AT:AT,'ON Data'!$E:$E,2))</f>
        <v>11372.75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685.23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332.79999999999995</v>
      </c>
      <c r="E12" s="399">
        <f xml:space="preserve">
IF($A$4&lt;=12,SUMIFS('ON Data'!K:K,'ON Data'!$D:$D,$A$4,'ON Data'!$E:$E,3),SUMIFS('ON Data'!K:K,'ON Data'!$E:$E,3))</f>
        <v>0</v>
      </c>
      <c r="F12" s="399">
        <f xml:space="preserve">
IF($A$4&lt;=12,SUMIFS('ON Data'!L:L,'ON Data'!$D:$D,$A$4,'ON Data'!$E:$E,3),SUMIFS('ON Data'!L:L,'ON Data'!$E:$E,3))</f>
        <v>252.2</v>
      </c>
      <c r="G12" s="399">
        <f xml:space="preserve">
IF($A$4&lt;=12,SUMIFS('ON Data'!Q:Q,'ON Data'!$D:$D,$A$4,'ON Data'!$E:$E,3),SUMIFS('ON Data'!Q:Q,'ON Data'!$E:$E,3))</f>
        <v>83.23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Data'!W:W,'ON Data'!$D:$D,$A$4,'ON Data'!$E:$E,3),SUMIFS('ON Data'!W:W,'ON Data'!$E:$E,3))</f>
        <v>0</v>
      </c>
      <c r="K12" s="399">
        <f xml:space="preserve">
IF($A$4&lt;=12,SUMIFS('ON Data'!AL:AL,'ON Data'!$D:$D,$A$4,'ON Data'!$E:$E,3),SUMIFS('ON Data'!AL:AL,'ON Data'!$E:$E,3))</f>
        <v>17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6288.2000000000007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241.7</v>
      </c>
      <c r="E13" s="399">
        <f xml:space="preserve">
IF($A$4&lt;=12,SUMIFS('ON Data'!K:K,'ON Data'!$D:$D,$A$4,'ON Data'!$E:$E,4),SUMIFS('ON Data'!K:K,'ON Data'!$E:$E,4))</f>
        <v>274</v>
      </c>
      <c r="F13" s="399">
        <f xml:space="preserve">
IF($A$4&lt;=12,SUMIFS('ON Data'!L:L,'ON Data'!$D:$D,$A$4,'ON Data'!$E:$E,4),SUMIFS('ON Data'!L:L,'ON Data'!$E:$E,4))</f>
        <v>2116</v>
      </c>
      <c r="G13" s="399">
        <f xml:space="preserve">
IF($A$4&lt;=12,SUMIFS('ON Data'!Q:Q,'ON Data'!$D:$D,$A$4,'ON Data'!$E:$E,4),SUMIFS('ON Data'!Q:Q,'ON Data'!$E:$E,4))</f>
        <v>109.5</v>
      </c>
      <c r="H13" s="399">
        <f xml:space="preserve">
IF($A$4&lt;=12,SUMIFS('ON Data'!R:R,'ON Data'!$D:$D,$A$4,'ON Data'!$E:$E,4),SUMIFS('ON Data'!R:R,'ON Data'!$E:$E,4))</f>
        <v>21.5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Data'!W:W,'ON Data'!$D:$D,$A$4,'ON Data'!$E:$E,4),SUMIFS('ON Data'!W:W,'ON Data'!$E:$E,4))</f>
        <v>2578</v>
      </c>
      <c r="K13" s="399">
        <f xml:space="preserve">
IF($A$4&lt;=12,SUMIFS('ON Data'!AL:AL,'ON Data'!$D:$D,$A$4,'ON Data'!$E:$E,4),SUMIFS('ON Data'!AL:AL,'ON Data'!$E:$E,4))</f>
        <v>669.5</v>
      </c>
      <c r="L13" s="399">
        <f xml:space="preserve">
IF($A$4&lt;=12,SUMIFS('ON Data'!AQ:AQ,'ON Data'!$D:$D,$A$4,'ON Data'!$E:$E,4),SUMIFS('ON Data'!AQ:AQ,'ON Data'!$E:$E,4))</f>
        <v>0</v>
      </c>
      <c r="M13" s="399">
        <f xml:space="preserve">
IF($A$4&lt;=12,SUMIFS('ON Data'!AT:AT,'ON Data'!$D:$D,$A$4,'ON Data'!$E:$E,4),SUMIFS('ON Data'!AT:AT,'ON Data'!$E:$E,4))</f>
        <v>278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234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234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Data'!W:W,'ON Data'!$D:$D,$A$4,'ON Data'!$E:$E,5),SUMIFS('ON Data'!W:W,'ON Data'!$E:$E,5))</f>
        <v>0</v>
      </c>
      <c r="K14" s="401">
        <f xml:space="preserve">
IF($A$4&lt;=12,SUMIFS('ON Data'!AL:AL,'ON Data'!$D:$D,$A$4,'ON Data'!$E:$E,5),SUMIFS('ON Data'!AL:AL,'ON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160054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2500</v>
      </c>
      <c r="F16" s="399">
        <f xml:space="preserve">
IF($A$4&lt;=12,SUMIFS('ON Data'!L:L,'ON Data'!$D:$D,$A$4,'ON Data'!$E:$E,7),SUMIFS('ON Data'!L:L,'ON Data'!$E:$E,7))</f>
        <v>149193</v>
      </c>
      <c r="G16" s="399">
        <f xml:space="preserve">
IF($A$4&lt;=12,SUMIFS('ON Data'!Q:Q,'ON Data'!$D:$D,$A$4,'ON Data'!$E:$E,7),SUMIFS('ON Data'!Q:Q,'ON Data'!$E:$E,7))</f>
        <v>3344</v>
      </c>
      <c r="H16" s="399">
        <f xml:space="preserve">
IF($A$4&lt;=12,SUMIFS('ON Data'!R:R,'ON Data'!$D:$D,$A$4,'ON Data'!$E:$E,7),SUMIFS('ON Data'!R:R,'ON Data'!$E:$E,7))</f>
        <v>1673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Data'!W:W,'ON Data'!$D:$D,$A$4,'ON Data'!$E:$E,7),SUMIFS('ON Data'!W:W,'ON Data'!$E:$E,7))</f>
        <v>3344</v>
      </c>
      <c r="K16" s="399">
        <f xml:space="preserve">
IF($A$4&lt;=12,SUMIFS('ON Data'!AL:AL,'ON Data'!$D:$D,$A$4,'ON Data'!$E:$E,7),SUMIFS('ON Data'!AL:AL,'ON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Data'!W:W,'ON Data'!$D:$D,$A$4,'ON Data'!$E:$E,8),SUMIFS('ON Data'!W:W,'ON Data'!$E:$E,8))</f>
        <v>0</v>
      </c>
      <c r="K17" s="399">
        <f xml:space="preserve">
IF($A$4&lt;=12,SUMIFS('ON Data'!AL:AL,'ON Data'!$D:$D,$A$4,'ON Data'!$E:$E,8),SUMIFS('ON Data'!AL:AL,'ON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192711</v>
      </c>
      <c r="C18" s="399">
        <f t="shared" ref="C18:M18" si="0" xml:space="preserve">
C19-C16-C17</f>
        <v>0</v>
      </c>
      <c r="D18" s="399">
        <f t="shared" si="0"/>
        <v>0</v>
      </c>
      <c r="E18" s="399">
        <f t="shared" si="0"/>
        <v>3000</v>
      </c>
      <c r="F18" s="399">
        <f t="shared" si="0"/>
        <v>7006</v>
      </c>
      <c r="G18" s="399">
        <f t="shared" si="0"/>
        <v>75904</v>
      </c>
      <c r="H18" s="399">
        <f t="shared" si="0"/>
        <v>32927</v>
      </c>
      <c r="I18" s="399">
        <f t="shared" si="0"/>
        <v>33015</v>
      </c>
      <c r="J18" s="399">
        <f t="shared" si="0"/>
        <v>23759</v>
      </c>
      <c r="K18" s="399">
        <f t="shared" si="0"/>
        <v>0</v>
      </c>
      <c r="L18" s="399">
        <f t="shared" si="0"/>
        <v>0</v>
      </c>
      <c r="M18" s="399">
        <f t="shared" si="0"/>
        <v>17100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352765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0</v>
      </c>
      <c r="E19" s="405">
        <f xml:space="preserve">
IF($A$4&lt;=12,SUMIFS('ON Data'!K:K,'ON Data'!$D:$D,$A$4,'ON Data'!$E:$E,9),SUMIFS('ON Data'!K:K,'ON Data'!$E:$E,9))</f>
        <v>5500</v>
      </c>
      <c r="F19" s="405">
        <f xml:space="preserve">
IF($A$4&lt;=12,SUMIFS('ON Data'!L:L,'ON Data'!$D:$D,$A$4,'ON Data'!$E:$E,9),SUMIFS('ON Data'!L:L,'ON Data'!$E:$E,9))</f>
        <v>156199</v>
      </c>
      <c r="G19" s="405">
        <f xml:space="preserve">
IF($A$4&lt;=12,SUMIFS('ON Data'!Q:Q,'ON Data'!$D:$D,$A$4,'ON Data'!$E:$E,9),SUMIFS('ON Data'!Q:Q,'ON Data'!$E:$E,9))</f>
        <v>79248</v>
      </c>
      <c r="H19" s="405">
        <f xml:space="preserve">
IF($A$4&lt;=12,SUMIFS('ON Data'!R:R,'ON Data'!$D:$D,$A$4,'ON Data'!$E:$E,9),SUMIFS('ON Data'!R:R,'ON Data'!$E:$E,9))</f>
        <v>34600</v>
      </c>
      <c r="I19" s="405">
        <f xml:space="preserve">
IF($A$4&lt;=12,SUMIFS('ON Data'!S:S,'ON Data'!$D:$D,$A$4,'ON Data'!$E:$E,9),SUMIFS('ON Data'!S:S,'ON Data'!$E:$E,9))</f>
        <v>33015</v>
      </c>
      <c r="J19" s="405">
        <f xml:space="preserve">
IF($A$4&lt;=12,SUMIFS('ON Data'!W:W,'ON Data'!$D:$D,$A$4,'ON Data'!$E:$E,9),SUMIFS('ON Data'!W:W,'ON Data'!$E:$E,9))</f>
        <v>27103</v>
      </c>
      <c r="K19" s="405">
        <f xml:space="preserve">
IF($A$4&lt;=12,SUMIFS('ON Data'!AL:AL,'ON Data'!$D:$D,$A$4,'ON Data'!$E:$E,9),SUMIFS('ON Data'!AL:AL,'ON Data'!$E:$E,9))</f>
        <v>0</v>
      </c>
      <c r="L19" s="405">
        <f xml:space="preserve">
IF($A$4&lt;=12,SUMIFS('ON Data'!AQ:AQ,'ON Data'!$D:$D,$A$4,'ON Data'!$E:$E,9),SUMIFS('ON Data'!AQ:AQ,'ON Data'!$E:$E,9))</f>
        <v>0</v>
      </c>
      <c r="M19" s="405">
        <f xml:space="preserve">
IF($A$4&lt;=12,SUMIFS('ON Data'!AT:AT,'ON Data'!$D:$D,$A$4,'ON Data'!$E:$E,9),SUMIFS('ON Data'!AT:AT,'ON Data'!$E:$E,9))</f>
        <v>17100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29285359</v>
      </c>
      <c r="C20" s="521">
        <f xml:space="preserve">
IF($A$4&lt;=12,SUMIFS('ON Data'!I:I,'ON Data'!$D:$D,$A$4,'ON Data'!$E:$E,6),SUMIFS('ON Data'!I:I,'ON Data'!$E:$E,6))</f>
        <v>804670</v>
      </c>
      <c r="D20" s="521">
        <f xml:space="preserve">
IF($A$4&lt;=12,SUMIFS('ON Data'!J:J,'ON Data'!$D:$D,$A$4,'ON Data'!$E:$E,6),SUMIFS('ON Data'!J:J,'ON Data'!$E:$E,6))</f>
        <v>738384</v>
      </c>
      <c r="E20" s="521">
        <f xml:space="preserve">
IF($A$4&lt;=12,SUMIFS('ON Data'!K:K,'ON Data'!$D:$D,$A$4,'ON Data'!$E:$E,6),SUMIFS('ON Data'!K:K,'ON Data'!$E:$E,6))</f>
        <v>506244</v>
      </c>
      <c r="F20" s="521">
        <f xml:space="preserve">
IF($A$4&lt;=12,SUMIFS('ON Data'!L:L,'ON Data'!$D:$D,$A$4,'ON Data'!$E:$E,6),SUMIFS('ON Data'!L:L,'ON Data'!$E:$E,6))</f>
        <v>8708550</v>
      </c>
      <c r="G20" s="521">
        <f xml:space="preserve">
IF($A$4&lt;=12,SUMIFS('ON Data'!Q:Q,'ON Data'!$D:$D,$A$4,'ON Data'!$E:$E,6),SUMIFS('ON Data'!Q:Q,'ON Data'!$E:$E,6))</f>
        <v>4768450</v>
      </c>
      <c r="H20" s="521">
        <f xml:space="preserve">
IF($A$4&lt;=12,SUMIFS('ON Data'!R:R,'ON Data'!$D:$D,$A$4,'ON Data'!$E:$E,6),SUMIFS('ON Data'!R:R,'ON Data'!$E:$E,6))</f>
        <v>3047884</v>
      </c>
      <c r="I20" s="521">
        <f xml:space="preserve">
IF($A$4&lt;=12,SUMIFS('ON Data'!S:S,'ON Data'!$D:$D,$A$4,'ON Data'!$E:$E,6),SUMIFS('ON Data'!S:S,'ON Data'!$E:$E,6))</f>
        <v>960146</v>
      </c>
      <c r="J20" s="521">
        <f xml:space="preserve">
IF($A$4&lt;=12,SUMIFS('ON Data'!W:W,'ON Data'!$D:$D,$A$4,'ON Data'!$E:$E,6),SUMIFS('ON Data'!W:W,'ON Data'!$E:$E,6))</f>
        <v>5081708</v>
      </c>
      <c r="K20" s="521">
        <f xml:space="preserve">
IF($A$4&lt;=12,SUMIFS('ON Data'!AL:AL,'ON Data'!$D:$D,$A$4,'ON Data'!$E:$E,6),SUMIFS('ON Data'!AL:AL,'ON Data'!$E:$E,6))</f>
        <v>3025117</v>
      </c>
      <c r="L20" s="521">
        <f xml:space="preserve">
IF($A$4&lt;=12,SUMIFS('ON Data'!AQ:AQ,'ON Data'!$D:$D,$A$4,'ON Data'!$E:$E,6),SUMIFS('ON Data'!AQ:AQ,'ON Data'!$E:$E,6))</f>
        <v>127625</v>
      </c>
      <c r="M20" s="521">
        <f xml:space="preserve">
IF($A$4&lt;=12,SUMIFS('ON Data'!AT:AT,'ON Data'!$D:$D,$A$4,'ON Data'!$E:$E,6),SUMIFS('ON Data'!AT:AT,'ON Data'!$E:$E,6))</f>
        <v>1516581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Data'!W:W,'ON Data'!$D:$D,$A$4,'ON Data'!$E:$E,12),SUMIFS('ON Data'!W:W,'ON Data'!$E:$E,12))</f>
        <v>0</v>
      </c>
      <c r="K21" s="500">
        <f xml:space="preserve">
IF($A$4&lt;=12,SUMIFS('ON Data'!AL:AL,'ON Data'!$D:$D,$A$4,'ON Data'!$E:$E,12),SUMIFS('ON Data'!AL:AL,'ON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29285359</v>
      </c>
      <c r="C23" s="401"/>
      <c r="D23" s="401">
        <f t="shared" ref="D23:F23" si="3" xml:space="preserve">
IF(D21="","",D20-D21)</f>
        <v>738384</v>
      </c>
      <c r="E23" s="401">
        <f t="shared" si="3"/>
        <v>506244</v>
      </c>
      <c r="F23" s="401">
        <f t="shared" si="3"/>
        <v>8708550</v>
      </c>
      <c r="G23" s="401">
        <f t="shared" ref="G23:L23" si="4" xml:space="preserve">
IF(G21="","",G20-G21)</f>
        <v>4768450</v>
      </c>
      <c r="H23" s="401">
        <f t="shared" si="4"/>
        <v>3047884</v>
      </c>
      <c r="I23" s="401">
        <f t="shared" si="4"/>
        <v>960146</v>
      </c>
      <c r="J23" s="401">
        <f t="shared" si="4"/>
        <v>5081708</v>
      </c>
      <c r="K23" s="401">
        <f t="shared" si="4"/>
        <v>3025117</v>
      </c>
      <c r="L23" s="401">
        <f t="shared" si="4"/>
        <v>127625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107737</v>
      </c>
      <c r="C25" s="502">
        <f xml:space="preserve">
IF($A$4&lt;=12,SUMIFS('ON Data'!$G:$G,'ON Data'!$D:$D,$A$4,'ON Data'!$E:$E,10),SUMIFS('ON Data'!$G:$G,'ON Data'!$E:$E,10))</f>
        <v>30750</v>
      </c>
      <c r="D25" s="503">
        <f xml:space="preserve">
IF($A$4&lt;=12,SUMIFS('ON Data'!$J:$J,'ON Data'!$D:$D,$A$4,'ON Data'!$E:$E,10),SUMIFS('ON Data'!$J:$J,'ON Data'!$E:$E,10))</f>
        <v>26700</v>
      </c>
      <c r="E25" s="503">
        <f xml:space="preserve">
IF($A$4&lt;=12,SUMIFS('ON Data'!$H:$H,'ON Data'!$D:$D,$A$4,'ON Data'!$E:$E,10),SUMIFS('ON Data'!$H:$H,'ON Data'!$E:$E,10))</f>
        <v>50287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81655.109096458182</v>
      </c>
      <c r="C26" s="502">
        <f xml:space="preserve">
IF($A$4&lt;=12,SUMIFS('ON Data'!$G:$G,'ON Data'!$D:$D,$A$4,'ON Data'!$E:$E,11),SUMIFS('ON Data'!$G:$G,'ON Data'!$E:$E,11))</f>
        <v>31655.109096458178</v>
      </c>
      <c r="D26" s="503">
        <f xml:space="preserve">
IF($A$4&lt;=12,SUMIFS('ON Data'!$J:$J,'ON Data'!$D:$D,$A$4,'ON Data'!$E:$E,11),SUMIFS('ON Data'!$J:$J,'ON Data'!$E:$E,11))</f>
        <v>16666.666666666668</v>
      </c>
      <c r="E26" s="503">
        <f xml:space="preserve">
IF($A$4&lt;=12,SUMIFS('ON Data'!$H:$H,'ON Data'!$D:$D,$A$4,'ON Data'!$E:$E,11),SUMIFS('ON Data'!$H:$H,'ON Data'!$E:$E,11))</f>
        <v>33333.333333333336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1.3194152967542006</v>
      </c>
      <c r="C27" s="505">
        <f xml:space="preserve">
IF(C26=0,0,C25/C26)</f>
        <v>0.97140717178701974</v>
      </c>
      <c r="D27" s="506">
        <f t="shared" ref="D27:E27" si="5" xml:space="preserve">
IF(D26=0,0,D25/D26)</f>
        <v>1.6019999999999999</v>
      </c>
      <c r="E27" s="506">
        <f t="shared" si="5"/>
        <v>1.5086099999999998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-26081.890903541818</v>
      </c>
      <c r="C28" s="508">
        <f xml:space="preserve">
C26-C25</f>
        <v>905.1090964581781</v>
      </c>
      <c r="D28" s="509">
        <f t="shared" ref="D28:E28" si="6" xml:space="preserve">
D26-D25</f>
        <v>-10033.333333333332</v>
      </c>
      <c r="E28" s="509">
        <f t="shared" si="6"/>
        <v>-16953.666666666664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213168.49159902573</v>
      </c>
      <c r="D4" s="280">
        <f ca="1">IF(ISERROR(VLOOKUP("Náklady celkem",INDIRECT("HI!$A:$G"),5,0)),0,VLOOKUP("Náklady celkem",INDIRECT("HI!$A:$G"),5,0))</f>
        <v>216398.72423000011</v>
      </c>
      <c r="E4" s="281">
        <f ca="1">IF(C4=0,0,D4/C4)</f>
        <v>1.0151534244425322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140084.98859739685</v>
      </c>
      <c r="D7" s="288">
        <f>IF(ISERROR(HI!E5),"",HI!E5)</f>
        <v>143757.11247000011</v>
      </c>
      <c r="E7" s="285">
        <f t="shared" ref="E7:E15" si="0">IF(C7=0,0,D7/C7)</f>
        <v>1.0262135430025048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0.88108191432735061</v>
      </c>
      <c r="E8" s="285">
        <f t="shared" si="0"/>
        <v>0.97897990480816732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0.37354301572617948</v>
      </c>
      <c r="E9" s="285">
        <f>IF(C9=0,0,D9/C9)</f>
        <v>1.2451433857539316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0.81444585692137805</v>
      </c>
      <c r="E11" s="285">
        <f t="shared" si="0"/>
        <v>1.3574097615356302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0.7201042900585396</v>
      </c>
      <c r="E12" s="285">
        <f t="shared" si="0"/>
        <v>0.90013036257317447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14451.506311275481</v>
      </c>
      <c r="D15" s="288">
        <f>IF(ISERROR(HI!E6),"",HI!E6)</f>
        <v>13980.355339999998</v>
      </c>
      <c r="E15" s="285">
        <f t="shared" si="0"/>
        <v>0.96739779500301104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39874.166878845215</v>
      </c>
      <c r="D16" s="284">
        <f ca="1">IF(ISERROR(VLOOKUP("Osobní náklady (Kč) *",INDIRECT("HI!$A:$G"),5,0)),0,VLOOKUP("Osobní náklady (Kč) *",INDIRECT("HI!$A:$G"),5,0))</f>
        <v>39778.931230000002</v>
      </c>
      <c r="E16" s="285">
        <f ca="1">IF(C16=0,0,D16/C16)</f>
        <v>0.99761159526832044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77170.703959999999</v>
      </c>
      <c r="D18" s="303">
        <f ca="1">IF(ISERROR(VLOOKUP("Výnosy celkem",INDIRECT("HI!$A:$G"),5,0)),0,VLOOKUP("Výnosy celkem",INDIRECT("HI!$A:$G"),5,0))</f>
        <v>78147.499230000016</v>
      </c>
      <c r="E18" s="304">
        <f t="shared" ref="E18:E31" ca="1" si="1">IF(C18=0,0,D18/C18)</f>
        <v>1.0126575918046092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33219.92396</v>
      </c>
      <c r="D19" s="284">
        <f ca="1">IF(ISERROR(VLOOKUP("Ambulance *",INDIRECT("HI!$A:$G"),5,0)),0,VLOOKUP("Ambulance *",INDIRECT("HI!$A:$G"),5,0))</f>
        <v>38767.459230000008</v>
      </c>
      <c r="E19" s="285">
        <f t="shared" ca="1" si="1"/>
        <v>1.1669942193931502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1.1669942193931502</v>
      </c>
      <c r="E20" s="285">
        <f t="shared" si="1"/>
        <v>1.1669942193931502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1.7857893037169439</v>
      </c>
      <c r="E21" s="285">
        <f t="shared" si="1"/>
        <v>1.7857893037169439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>
        <f>IF(ISERROR(VLOOKUP("Ambulantní péče ve vyjmenovaných odbornostech (§9) *",'ZV Vykáz.-A'!$A:$AB,10,0)),"",VLOOKUP("Ambulantní péče ve vyjmenovaných odbornostech (§9) *",'ZV Vykáz.-A'!$A:$AB,10,0))</f>
        <v>0.67932957008777961</v>
      </c>
      <c r="E22" s="285">
        <f>IF(OR(C22=0,D22=""),0,IF(C22="","",D22/C22))</f>
        <v>0.67932957008777961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1.0979001543238001</v>
      </c>
      <c r="E23" s="285">
        <f t="shared" si="1"/>
        <v>1.2916472403809414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43950.78</v>
      </c>
      <c r="D24" s="284">
        <f ca="1">IF(ISERROR(VLOOKUP("Hospitalizace *",INDIRECT("HI!$A:$G"),5,0)),0,VLOOKUP("Hospitalizace *",INDIRECT("HI!$A:$G"),5,0))</f>
        <v>39380.04</v>
      </c>
      <c r="E24" s="285">
        <f ca="1">IF(C24=0,0,D24/C24)</f>
        <v>0.89600321086451717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0.89600321086451729</v>
      </c>
      <c r="E25" s="285">
        <f t="shared" si="1"/>
        <v>0.89600321086451729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0.89600321086451729</v>
      </c>
      <c r="E26" s="285">
        <f t="shared" si="1"/>
        <v>0.89600321086451729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0.90927835051546391</v>
      </c>
      <c r="E29" s="285">
        <f t="shared" si="1"/>
        <v>0.95713510580575156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1.370400878638111</v>
      </c>
      <c r="E30" s="285">
        <f t="shared" si="1"/>
        <v>1.370400878638111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0.74200642172903453</v>
      </c>
      <c r="D31" s="289">
        <f>IF(ISERROR(VLOOKUP("Celkem:",'ZV Vyžád.'!$A:$M,7,0)),"",VLOOKUP("Celkem:",'ZV Vyžád.'!$A:$M,7,0))</f>
        <v>1.139289375565435</v>
      </c>
      <c r="E31" s="285">
        <f t="shared" si="1"/>
        <v>1.5354171368364249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2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6406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5</v>
      </c>
      <c r="F3" s="371">
        <f>SUMIF($E5:$E1048576,"&lt;10",F5:F1048576)</f>
        <v>29919793.049999997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810110.2</v>
      </c>
      <c r="J3" s="371">
        <f t="shared" si="0"/>
        <v>741389</v>
      </c>
      <c r="K3" s="371">
        <f t="shared" si="0"/>
        <v>515911</v>
      </c>
      <c r="L3" s="371">
        <f t="shared" si="0"/>
        <v>9033847.9499999993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4876092.25</v>
      </c>
      <c r="R3" s="371">
        <f t="shared" si="0"/>
        <v>3097690</v>
      </c>
      <c r="S3" s="371">
        <f t="shared" si="0"/>
        <v>997323.75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5137237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3036369.15</v>
      </c>
      <c r="AM3" s="371">
        <f t="shared" si="0"/>
        <v>0</v>
      </c>
      <c r="AN3" s="371">
        <f t="shared" si="0"/>
        <v>0</v>
      </c>
      <c r="AO3" s="371">
        <f t="shared" si="0"/>
        <v>0</v>
      </c>
      <c r="AP3" s="371">
        <f t="shared" si="0"/>
        <v>0</v>
      </c>
      <c r="AQ3" s="371">
        <f t="shared" si="0"/>
        <v>128413</v>
      </c>
      <c r="AR3" s="371">
        <f t="shared" si="0"/>
        <v>0</v>
      </c>
      <c r="AS3" s="371">
        <f t="shared" si="0"/>
        <v>0</v>
      </c>
      <c r="AT3" s="371">
        <f t="shared" si="0"/>
        <v>1545409.75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32</v>
      </c>
      <c r="D5" s="370">
        <v>1</v>
      </c>
      <c r="E5" s="370">
        <v>1</v>
      </c>
      <c r="F5" s="370">
        <v>152.1</v>
      </c>
      <c r="G5" s="370">
        <v>0</v>
      </c>
      <c r="H5" s="370">
        <v>0</v>
      </c>
      <c r="I5" s="370">
        <v>6.6</v>
      </c>
      <c r="J5" s="370">
        <v>3.7</v>
      </c>
      <c r="K5" s="370">
        <v>1</v>
      </c>
      <c r="L5" s="370">
        <v>22.15</v>
      </c>
      <c r="M5" s="370">
        <v>0</v>
      </c>
      <c r="N5" s="370">
        <v>0</v>
      </c>
      <c r="O5" s="370">
        <v>0</v>
      </c>
      <c r="P5" s="370">
        <v>0</v>
      </c>
      <c r="Q5" s="370">
        <v>35.75</v>
      </c>
      <c r="R5" s="370">
        <v>16.5</v>
      </c>
      <c r="S5" s="370">
        <v>6.75</v>
      </c>
      <c r="T5" s="370">
        <v>0</v>
      </c>
      <c r="U5" s="370">
        <v>0</v>
      </c>
      <c r="V5" s="370">
        <v>0</v>
      </c>
      <c r="W5" s="370">
        <v>29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14.65</v>
      </c>
      <c r="AM5" s="370">
        <v>0</v>
      </c>
      <c r="AN5" s="370">
        <v>0</v>
      </c>
      <c r="AO5" s="370">
        <v>0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32</v>
      </c>
      <c r="D6" s="370">
        <v>1</v>
      </c>
      <c r="E6" s="370">
        <v>2</v>
      </c>
      <c r="F6" s="370">
        <v>23533.7</v>
      </c>
      <c r="G6" s="370">
        <v>0</v>
      </c>
      <c r="H6" s="370">
        <v>0</v>
      </c>
      <c r="I6" s="370">
        <v>1137.5999999999999</v>
      </c>
      <c r="J6" s="370">
        <v>643.20000000000005</v>
      </c>
      <c r="K6" s="370">
        <v>136</v>
      </c>
      <c r="L6" s="370">
        <v>3671.2</v>
      </c>
      <c r="M6" s="370">
        <v>0</v>
      </c>
      <c r="N6" s="370">
        <v>0</v>
      </c>
      <c r="O6" s="370">
        <v>0</v>
      </c>
      <c r="P6" s="370">
        <v>0</v>
      </c>
      <c r="Q6" s="370">
        <v>5261.5</v>
      </c>
      <c r="R6" s="370">
        <v>2714.5</v>
      </c>
      <c r="S6" s="370">
        <v>775</v>
      </c>
      <c r="T6" s="370">
        <v>0</v>
      </c>
      <c r="U6" s="370">
        <v>0</v>
      </c>
      <c r="V6" s="370">
        <v>0</v>
      </c>
      <c r="W6" s="370">
        <v>4572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2441.1999999999998</v>
      </c>
      <c r="AM6" s="370">
        <v>0</v>
      </c>
      <c r="AN6" s="370">
        <v>0</v>
      </c>
      <c r="AO6" s="370">
        <v>0</v>
      </c>
      <c r="AP6" s="370">
        <v>0</v>
      </c>
      <c r="AQ6" s="370">
        <v>165.5</v>
      </c>
      <c r="AR6" s="370">
        <v>0</v>
      </c>
      <c r="AS6" s="370">
        <v>0</v>
      </c>
      <c r="AT6" s="370">
        <v>2016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32</v>
      </c>
      <c r="D7" s="370">
        <v>1</v>
      </c>
      <c r="E7" s="370">
        <v>3</v>
      </c>
      <c r="F7" s="370">
        <v>108</v>
      </c>
      <c r="G7" s="370">
        <v>0</v>
      </c>
      <c r="H7" s="370">
        <v>0</v>
      </c>
      <c r="I7" s="370">
        <v>0</v>
      </c>
      <c r="J7" s="370">
        <v>65.599999999999994</v>
      </c>
      <c r="K7" s="370">
        <v>0</v>
      </c>
      <c r="L7" s="370">
        <v>42.400000000000006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32</v>
      </c>
      <c r="D8" s="370">
        <v>1</v>
      </c>
      <c r="E8" s="370">
        <v>4</v>
      </c>
      <c r="F8" s="370">
        <v>1220.8000000000002</v>
      </c>
      <c r="G8" s="370">
        <v>0</v>
      </c>
      <c r="H8" s="370">
        <v>0</v>
      </c>
      <c r="I8" s="370">
        <v>0</v>
      </c>
      <c r="J8" s="370">
        <v>72.7</v>
      </c>
      <c r="K8" s="370">
        <v>40</v>
      </c>
      <c r="L8" s="370">
        <v>413.6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526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126.5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42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32</v>
      </c>
      <c r="D9" s="370">
        <v>1</v>
      </c>
      <c r="E9" s="370">
        <v>5</v>
      </c>
      <c r="F9" s="370">
        <v>48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48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32</v>
      </c>
      <c r="D10" s="370">
        <v>1</v>
      </c>
      <c r="E10" s="370">
        <v>6</v>
      </c>
      <c r="F10" s="370">
        <v>5888926</v>
      </c>
      <c r="G10" s="370">
        <v>0</v>
      </c>
      <c r="H10" s="370">
        <v>0</v>
      </c>
      <c r="I10" s="370">
        <v>170832</v>
      </c>
      <c r="J10" s="370">
        <v>193944</v>
      </c>
      <c r="K10" s="370">
        <v>58851</v>
      </c>
      <c r="L10" s="370">
        <v>1781437</v>
      </c>
      <c r="M10" s="370">
        <v>0</v>
      </c>
      <c r="N10" s="370">
        <v>0</v>
      </c>
      <c r="O10" s="370">
        <v>0</v>
      </c>
      <c r="P10" s="370">
        <v>0</v>
      </c>
      <c r="Q10" s="370">
        <v>996006</v>
      </c>
      <c r="R10" s="370">
        <v>578613</v>
      </c>
      <c r="S10" s="370">
        <v>180346</v>
      </c>
      <c r="T10" s="370">
        <v>0</v>
      </c>
      <c r="U10" s="370">
        <v>0</v>
      </c>
      <c r="V10" s="370">
        <v>0</v>
      </c>
      <c r="W10" s="370">
        <v>1016595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619717</v>
      </c>
      <c r="AM10" s="370">
        <v>0</v>
      </c>
      <c r="AN10" s="370">
        <v>0</v>
      </c>
      <c r="AO10" s="370">
        <v>0</v>
      </c>
      <c r="AP10" s="370">
        <v>0</v>
      </c>
      <c r="AQ10" s="370">
        <v>25160</v>
      </c>
      <c r="AR10" s="370">
        <v>0</v>
      </c>
      <c r="AS10" s="370">
        <v>0</v>
      </c>
      <c r="AT10" s="370">
        <v>267425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32</v>
      </c>
      <c r="D11" s="370">
        <v>1</v>
      </c>
      <c r="E11" s="370">
        <v>7</v>
      </c>
      <c r="F11" s="370">
        <v>25504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25504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32</v>
      </c>
      <c r="D12" s="370">
        <v>1</v>
      </c>
      <c r="E12" s="370">
        <v>9</v>
      </c>
      <c r="F12" s="370">
        <v>58555</v>
      </c>
      <c r="G12" s="370">
        <v>0</v>
      </c>
      <c r="H12" s="370">
        <v>0</v>
      </c>
      <c r="I12" s="370">
        <v>0</v>
      </c>
      <c r="J12" s="370">
        <v>0</v>
      </c>
      <c r="K12" s="370">
        <v>0</v>
      </c>
      <c r="L12" s="370">
        <v>25504</v>
      </c>
      <c r="M12" s="370">
        <v>0</v>
      </c>
      <c r="N12" s="370">
        <v>0</v>
      </c>
      <c r="O12" s="370">
        <v>0</v>
      </c>
      <c r="P12" s="370">
        <v>0</v>
      </c>
      <c r="Q12" s="370">
        <v>12188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15163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5700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32</v>
      </c>
      <c r="D13" s="370">
        <v>1</v>
      </c>
      <c r="E13" s="370">
        <v>10</v>
      </c>
      <c r="F13" s="370">
        <v>24706</v>
      </c>
      <c r="G13" s="370">
        <v>0</v>
      </c>
      <c r="H13" s="370">
        <v>17456</v>
      </c>
      <c r="I13" s="370">
        <v>0</v>
      </c>
      <c r="J13" s="370">
        <v>7250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32</v>
      </c>
      <c r="D14" s="370">
        <v>1</v>
      </c>
      <c r="E14" s="370">
        <v>11</v>
      </c>
      <c r="F14" s="370">
        <v>16331.021819291636</v>
      </c>
      <c r="G14" s="370">
        <v>6331.0218192916354</v>
      </c>
      <c r="H14" s="370">
        <v>6666.666666666667</v>
      </c>
      <c r="I14" s="370">
        <v>0</v>
      </c>
      <c r="J14" s="370">
        <v>3333.3333333333335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32</v>
      </c>
      <c r="D15" s="370">
        <v>2</v>
      </c>
      <c r="E15" s="370">
        <v>1</v>
      </c>
      <c r="F15" s="370">
        <v>151.1</v>
      </c>
      <c r="G15" s="370">
        <v>0</v>
      </c>
      <c r="H15" s="370">
        <v>0</v>
      </c>
      <c r="I15" s="370">
        <v>6.6</v>
      </c>
      <c r="J15" s="370">
        <v>2.7</v>
      </c>
      <c r="K15" s="370">
        <v>2</v>
      </c>
      <c r="L15" s="370">
        <v>22.15</v>
      </c>
      <c r="M15" s="370">
        <v>0</v>
      </c>
      <c r="N15" s="370">
        <v>0</v>
      </c>
      <c r="O15" s="370">
        <v>0</v>
      </c>
      <c r="P15" s="370">
        <v>0</v>
      </c>
      <c r="Q15" s="370">
        <v>35.75</v>
      </c>
      <c r="R15" s="370">
        <v>16.5</v>
      </c>
      <c r="S15" s="370">
        <v>6.75</v>
      </c>
      <c r="T15" s="370">
        <v>0</v>
      </c>
      <c r="U15" s="370">
        <v>0</v>
      </c>
      <c r="V15" s="370">
        <v>0</v>
      </c>
      <c r="W15" s="370">
        <v>29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13.65</v>
      </c>
      <c r="AM15" s="370">
        <v>0</v>
      </c>
      <c r="AN15" s="370">
        <v>0</v>
      </c>
      <c r="AO15" s="370">
        <v>0</v>
      </c>
      <c r="AP15" s="370">
        <v>0</v>
      </c>
      <c r="AQ15" s="370">
        <v>1</v>
      </c>
      <c r="AR15" s="370">
        <v>0</v>
      </c>
      <c r="AS15" s="370">
        <v>0</v>
      </c>
      <c r="AT15" s="370">
        <v>15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32</v>
      </c>
      <c r="D16" s="370">
        <v>2</v>
      </c>
      <c r="E16" s="370">
        <v>2</v>
      </c>
      <c r="F16" s="370">
        <v>21145.15</v>
      </c>
      <c r="G16" s="370">
        <v>0</v>
      </c>
      <c r="H16" s="370">
        <v>0</v>
      </c>
      <c r="I16" s="370">
        <v>912</v>
      </c>
      <c r="J16" s="370">
        <v>424</v>
      </c>
      <c r="K16" s="370">
        <v>272</v>
      </c>
      <c r="L16" s="370">
        <v>3029.4</v>
      </c>
      <c r="M16" s="370">
        <v>0</v>
      </c>
      <c r="N16" s="370">
        <v>0</v>
      </c>
      <c r="O16" s="370">
        <v>0</v>
      </c>
      <c r="P16" s="370">
        <v>0</v>
      </c>
      <c r="Q16" s="370">
        <v>4815.5</v>
      </c>
      <c r="R16" s="370">
        <v>2353</v>
      </c>
      <c r="S16" s="370">
        <v>889.5</v>
      </c>
      <c r="T16" s="370">
        <v>0</v>
      </c>
      <c r="U16" s="370">
        <v>0</v>
      </c>
      <c r="V16" s="370">
        <v>0</v>
      </c>
      <c r="W16" s="370">
        <v>4144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2048</v>
      </c>
      <c r="AM16" s="370">
        <v>0</v>
      </c>
      <c r="AN16" s="370">
        <v>0</v>
      </c>
      <c r="AO16" s="370">
        <v>0</v>
      </c>
      <c r="AP16" s="370">
        <v>0</v>
      </c>
      <c r="AQ16" s="370">
        <v>167.25</v>
      </c>
      <c r="AR16" s="370">
        <v>0</v>
      </c>
      <c r="AS16" s="370">
        <v>0</v>
      </c>
      <c r="AT16" s="370">
        <v>2090.5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32</v>
      </c>
      <c r="D17" s="370">
        <v>2</v>
      </c>
      <c r="E17" s="370">
        <v>3</v>
      </c>
      <c r="F17" s="370">
        <v>109.6</v>
      </c>
      <c r="G17" s="370">
        <v>0</v>
      </c>
      <c r="H17" s="370">
        <v>0</v>
      </c>
      <c r="I17" s="370">
        <v>0</v>
      </c>
      <c r="J17" s="370">
        <v>64</v>
      </c>
      <c r="K17" s="370">
        <v>0</v>
      </c>
      <c r="L17" s="370">
        <v>45.6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32</v>
      </c>
      <c r="D18" s="370">
        <v>2</v>
      </c>
      <c r="E18" s="370">
        <v>4</v>
      </c>
      <c r="F18" s="370">
        <v>1118.9000000000001</v>
      </c>
      <c r="G18" s="370">
        <v>0</v>
      </c>
      <c r="H18" s="370">
        <v>0</v>
      </c>
      <c r="I18" s="370">
        <v>0</v>
      </c>
      <c r="J18" s="370">
        <v>44.800000000000004</v>
      </c>
      <c r="K18" s="370">
        <v>64</v>
      </c>
      <c r="L18" s="370">
        <v>361.6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9.5</v>
      </c>
      <c r="S18" s="370">
        <v>0</v>
      </c>
      <c r="T18" s="370">
        <v>0</v>
      </c>
      <c r="U18" s="370">
        <v>0</v>
      </c>
      <c r="V18" s="370">
        <v>0</v>
      </c>
      <c r="W18" s="370">
        <v>468.5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122.5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48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32</v>
      </c>
      <c r="D19" s="370">
        <v>2</v>
      </c>
      <c r="E19" s="370">
        <v>5</v>
      </c>
      <c r="F19" s="370">
        <v>45.5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45.5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32</v>
      </c>
      <c r="D20" s="370">
        <v>2</v>
      </c>
      <c r="E20" s="370">
        <v>6</v>
      </c>
      <c r="F20" s="370">
        <v>5714570</v>
      </c>
      <c r="G20" s="370">
        <v>0</v>
      </c>
      <c r="H20" s="370">
        <v>0</v>
      </c>
      <c r="I20" s="370">
        <v>146905</v>
      </c>
      <c r="J20" s="370">
        <v>135438</v>
      </c>
      <c r="K20" s="370">
        <v>111269</v>
      </c>
      <c r="L20" s="370">
        <v>1723567</v>
      </c>
      <c r="M20" s="370">
        <v>0</v>
      </c>
      <c r="N20" s="370">
        <v>0</v>
      </c>
      <c r="O20" s="370">
        <v>0</v>
      </c>
      <c r="P20" s="370">
        <v>0</v>
      </c>
      <c r="Q20" s="370">
        <v>937275</v>
      </c>
      <c r="R20" s="370">
        <v>560528</v>
      </c>
      <c r="S20" s="370">
        <v>200315</v>
      </c>
      <c r="T20" s="370">
        <v>0</v>
      </c>
      <c r="U20" s="370">
        <v>0</v>
      </c>
      <c r="V20" s="370">
        <v>0</v>
      </c>
      <c r="W20" s="370">
        <v>980885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604872</v>
      </c>
      <c r="AM20" s="370">
        <v>0</v>
      </c>
      <c r="AN20" s="370">
        <v>0</v>
      </c>
      <c r="AO20" s="370">
        <v>0</v>
      </c>
      <c r="AP20" s="370">
        <v>0</v>
      </c>
      <c r="AQ20" s="370">
        <v>23848</v>
      </c>
      <c r="AR20" s="370">
        <v>0</v>
      </c>
      <c r="AS20" s="370">
        <v>0</v>
      </c>
      <c r="AT20" s="370">
        <v>289668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32</v>
      </c>
      <c r="D21" s="370">
        <v>2</v>
      </c>
      <c r="E21" s="370">
        <v>9</v>
      </c>
      <c r="F21" s="370">
        <v>14296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8596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5700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32</v>
      </c>
      <c r="D22" s="370">
        <v>2</v>
      </c>
      <c r="E22" s="370">
        <v>10</v>
      </c>
      <c r="F22" s="370">
        <v>15150</v>
      </c>
      <c r="G22" s="370">
        <v>5950</v>
      </c>
      <c r="H22" s="370">
        <v>500</v>
      </c>
      <c r="I22" s="370">
        <v>0</v>
      </c>
      <c r="J22" s="370">
        <v>8700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32</v>
      </c>
      <c r="D23" s="370">
        <v>2</v>
      </c>
      <c r="E23" s="370">
        <v>11</v>
      </c>
      <c r="F23" s="370">
        <v>16331.021819291636</v>
      </c>
      <c r="G23" s="370">
        <v>6331.0218192916354</v>
      </c>
      <c r="H23" s="370">
        <v>6666.666666666667</v>
      </c>
      <c r="I23" s="370">
        <v>0</v>
      </c>
      <c r="J23" s="370">
        <v>3333.3333333333335</v>
      </c>
      <c r="K23" s="370">
        <v>0</v>
      </c>
      <c r="L23" s="370">
        <v>0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0</v>
      </c>
      <c r="S23" s="370">
        <v>0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32</v>
      </c>
      <c r="D24" s="370">
        <v>3</v>
      </c>
      <c r="E24" s="370">
        <v>1</v>
      </c>
      <c r="F24" s="370">
        <v>150.1</v>
      </c>
      <c r="G24" s="370">
        <v>0</v>
      </c>
      <c r="H24" s="370">
        <v>0</v>
      </c>
      <c r="I24" s="370">
        <v>6.6</v>
      </c>
      <c r="J24" s="370">
        <v>2.7</v>
      </c>
      <c r="K24" s="370">
        <v>2</v>
      </c>
      <c r="L24" s="370">
        <v>22.15</v>
      </c>
      <c r="M24" s="370">
        <v>0</v>
      </c>
      <c r="N24" s="370">
        <v>0</v>
      </c>
      <c r="O24" s="370">
        <v>0</v>
      </c>
      <c r="P24" s="370">
        <v>0</v>
      </c>
      <c r="Q24" s="370">
        <v>35.75</v>
      </c>
      <c r="R24" s="370">
        <v>16.5</v>
      </c>
      <c r="S24" s="370">
        <v>5.75</v>
      </c>
      <c r="T24" s="370">
        <v>0</v>
      </c>
      <c r="U24" s="370">
        <v>0</v>
      </c>
      <c r="V24" s="370">
        <v>0</v>
      </c>
      <c r="W24" s="370">
        <v>28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13.65</v>
      </c>
      <c r="AM24" s="370">
        <v>0</v>
      </c>
      <c r="AN24" s="370">
        <v>0</v>
      </c>
      <c r="AO24" s="370">
        <v>0</v>
      </c>
      <c r="AP24" s="370">
        <v>0</v>
      </c>
      <c r="AQ24" s="370">
        <v>1</v>
      </c>
      <c r="AR24" s="370">
        <v>0</v>
      </c>
      <c r="AS24" s="370">
        <v>0</v>
      </c>
      <c r="AT24" s="370">
        <v>16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32</v>
      </c>
      <c r="D25" s="370">
        <v>3</v>
      </c>
      <c r="E25" s="370">
        <v>2</v>
      </c>
      <c r="F25" s="370">
        <v>23671.449999999997</v>
      </c>
      <c r="G25" s="370">
        <v>0</v>
      </c>
      <c r="H25" s="370">
        <v>0</v>
      </c>
      <c r="I25" s="370">
        <v>1171.1999999999998</v>
      </c>
      <c r="J25" s="370">
        <v>490.40000000000003</v>
      </c>
      <c r="K25" s="370">
        <v>368</v>
      </c>
      <c r="L25" s="370">
        <v>3498</v>
      </c>
      <c r="M25" s="370">
        <v>0</v>
      </c>
      <c r="N25" s="370">
        <v>0</v>
      </c>
      <c r="O25" s="370">
        <v>0</v>
      </c>
      <c r="P25" s="370">
        <v>0</v>
      </c>
      <c r="Q25" s="370">
        <v>5124</v>
      </c>
      <c r="R25" s="370">
        <v>2667</v>
      </c>
      <c r="S25" s="370">
        <v>944.5</v>
      </c>
      <c r="T25" s="370">
        <v>0</v>
      </c>
      <c r="U25" s="370">
        <v>0</v>
      </c>
      <c r="V25" s="370">
        <v>0</v>
      </c>
      <c r="W25" s="370">
        <v>4924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1941.6</v>
      </c>
      <c r="AM25" s="370">
        <v>0</v>
      </c>
      <c r="AN25" s="370">
        <v>0</v>
      </c>
      <c r="AO25" s="370">
        <v>0</v>
      </c>
      <c r="AP25" s="370">
        <v>0</v>
      </c>
      <c r="AQ25" s="370">
        <v>171.5</v>
      </c>
      <c r="AR25" s="370">
        <v>0</v>
      </c>
      <c r="AS25" s="370">
        <v>0</v>
      </c>
      <c r="AT25" s="370">
        <v>2371.25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32</v>
      </c>
      <c r="D26" s="370">
        <v>3</v>
      </c>
      <c r="E26" s="370">
        <v>3</v>
      </c>
      <c r="F26" s="370">
        <v>117.60000000000001</v>
      </c>
      <c r="G26" s="370">
        <v>0</v>
      </c>
      <c r="H26" s="370">
        <v>0</v>
      </c>
      <c r="I26" s="370">
        <v>0</v>
      </c>
      <c r="J26" s="370">
        <v>73.600000000000009</v>
      </c>
      <c r="K26" s="370">
        <v>0</v>
      </c>
      <c r="L26" s="370">
        <v>44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32</v>
      </c>
      <c r="D27" s="370">
        <v>3</v>
      </c>
      <c r="E27" s="370">
        <v>4</v>
      </c>
      <c r="F27" s="370">
        <v>1094.7</v>
      </c>
      <c r="G27" s="370">
        <v>0</v>
      </c>
      <c r="H27" s="370">
        <v>0</v>
      </c>
      <c r="I27" s="370">
        <v>0</v>
      </c>
      <c r="J27" s="370">
        <v>35.200000000000003</v>
      </c>
      <c r="K27" s="370">
        <v>56</v>
      </c>
      <c r="L27" s="370">
        <v>396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505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42.5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32</v>
      </c>
      <c r="D28" s="370">
        <v>3</v>
      </c>
      <c r="E28" s="370">
        <v>5</v>
      </c>
      <c r="F28" s="370">
        <v>45.5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45.5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32</v>
      </c>
      <c r="D29" s="370">
        <v>3</v>
      </c>
      <c r="E29" s="370">
        <v>6</v>
      </c>
      <c r="F29" s="370">
        <v>5694027</v>
      </c>
      <c r="G29" s="370">
        <v>0</v>
      </c>
      <c r="H29" s="370">
        <v>0</v>
      </c>
      <c r="I29" s="370">
        <v>161844</v>
      </c>
      <c r="J29" s="370">
        <v>131251</v>
      </c>
      <c r="K29" s="370">
        <v>106210</v>
      </c>
      <c r="L29" s="370">
        <v>1695823</v>
      </c>
      <c r="M29" s="370">
        <v>0</v>
      </c>
      <c r="N29" s="370">
        <v>0</v>
      </c>
      <c r="O29" s="370">
        <v>0</v>
      </c>
      <c r="P29" s="370">
        <v>0</v>
      </c>
      <c r="Q29" s="370">
        <v>937898</v>
      </c>
      <c r="R29" s="370">
        <v>575732</v>
      </c>
      <c r="S29" s="370">
        <v>199822</v>
      </c>
      <c r="T29" s="370">
        <v>0</v>
      </c>
      <c r="U29" s="370">
        <v>0</v>
      </c>
      <c r="V29" s="370">
        <v>0</v>
      </c>
      <c r="W29" s="370">
        <v>1000898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561202</v>
      </c>
      <c r="AM29" s="370">
        <v>0</v>
      </c>
      <c r="AN29" s="370">
        <v>0</v>
      </c>
      <c r="AO29" s="370">
        <v>0</v>
      </c>
      <c r="AP29" s="370">
        <v>0</v>
      </c>
      <c r="AQ29" s="370">
        <v>23686</v>
      </c>
      <c r="AR29" s="370">
        <v>0</v>
      </c>
      <c r="AS29" s="370">
        <v>0</v>
      </c>
      <c r="AT29" s="370">
        <v>299661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32</v>
      </c>
      <c r="D30" s="370">
        <v>3</v>
      </c>
      <c r="E30" s="370">
        <v>9</v>
      </c>
      <c r="F30" s="370">
        <v>17360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5100</v>
      </c>
      <c r="R30" s="370">
        <v>4724</v>
      </c>
      <c r="S30" s="370">
        <v>1836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5700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32</v>
      </c>
      <c r="D31" s="370">
        <v>3</v>
      </c>
      <c r="E31" s="370">
        <v>10</v>
      </c>
      <c r="F31" s="370">
        <v>40354</v>
      </c>
      <c r="G31" s="370">
        <v>13300</v>
      </c>
      <c r="H31" s="370">
        <v>17804</v>
      </c>
      <c r="I31" s="370">
        <v>0</v>
      </c>
      <c r="J31" s="370">
        <v>9250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32</v>
      </c>
      <c r="D32" s="370">
        <v>3</v>
      </c>
      <c r="E32" s="370">
        <v>11</v>
      </c>
      <c r="F32" s="370">
        <v>16331.021819291636</v>
      </c>
      <c r="G32" s="370">
        <v>6331.0218192916354</v>
      </c>
      <c r="H32" s="370">
        <v>6666.666666666667</v>
      </c>
      <c r="I32" s="370">
        <v>0</v>
      </c>
      <c r="J32" s="370">
        <v>3333.3333333333335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32</v>
      </c>
      <c r="D33" s="370">
        <v>4</v>
      </c>
      <c r="E33" s="370">
        <v>1</v>
      </c>
      <c r="F33" s="370">
        <v>151.6</v>
      </c>
      <c r="G33" s="370">
        <v>0</v>
      </c>
      <c r="H33" s="370">
        <v>0</v>
      </c>
      <c r="I33" s="370">
        <v>6.6</v>
      </c>
      <c r="J33" s="370">
        <v>2.7</v>
      </c>
      <c r="K33" s="370">
        <v>2</v>
      </c>
      <c r="L33" s="370">
        <v>22.15</v>
      </c>
      <c r="M33" s="370">
        <v>0</v>
      </c>
      <c r="N33" s="370">
        <v>0</v>
      </c>
      <c r="O33" s="370">
        <v>0</v>
      </c>
      <c r="P33" s="370">
        <v>0</v>
      </c>
      <c r="Q33" s="370">
        <v>33.25</v>
      </c>
      <c r="R33" s="370">
        <v>18.5</v>
      </c>
      <c r="S33" s="370">
        <v>5.75</v>
      </c>
      <c r="T33" s="370">
        <v>0</v>
      </c>
      <c r="U33" s="370">
        <v>0</v>
      </c>
      <c r="V33" s="370">
        <v>0</v>
      </c>
      <c r="W33" s="370">
        <v>29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13.65</v>
      </c>
      <c r="AM33" s="370">
        <v>0</v>
      </c>
      <c r="AN33" s="370">
        <v>0</v>
      </c>
      <c r="AO33" s="370">
        <v>0</v>
      </c>
      <c r="AP33" s="370">
        <v>0</v>
      </c>
      <c r="AQ33" s="370">
        <v>1</v>
      </c>
      <c r="AR33" s="370">
        <v>0</v>
      </c>
      <c r="AS33" s="370">
        <v>0</v>
      </c>
      <c r="AT33" s="370">
        <v>17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32</v>
      </c>
      <c r="D34" s="370">
        <v>4</v>
      </c>
      <c r="E34" s="370">
        <v>2</v>
      </c>
      <c r="F34" s="370">
        <v>21782.400000000001</v>
      </c>
      <c r="G34" s="370">
        <v>0</v>
      </c>
      <c r="H34" s="370">
        <v>0</v>
      </c>
      <c r="I34" s="370">
        <v>1036</v>
      </c>
      <c r="J34" s="370">
        <v>385.6</v>
      </c>
      <c r="K34" s="370">
        <v>312</v>
      </c>
      <c r="L34" s="370">
        <v>3247.8</v>
      </c>
      <c r="M34" s="370">
        <v>0</v>
      </c>
      <c r="N34" s="370">
        <v>0</v>
      </c>
      <c r="O34" s="370">
        <v>0</v>
      </c>
      <c r="P34" s="370">
        <v>0</v>
      </c>
      <c r="Q34" s="370">
        <v>4543</v>
      </c>
      <c r="R34" s="370">
        <v>2715.5</v>
      </c>
      <c r="S34" s="370">
        <v>740.5</v>
      </c>
      <c r="T34" s="370">
        <v>0</v>
      </c>
      <c r="U34" s="370">
        <v>0</v>
      </c>
      <c r="V34" s="370">
        <v>0</v>
      </c>
      <c r="W34" s="370">
        <v>4328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1932</v>
      </c>
      <c r="AM34" s="370">
        <v>0</v>
      </c>
      <c r="AN34" s="370">
        <v>0</v>
      </c>
      <c r="AO34" s="370">
        <v>0</v>
      </c>
      <c r="AP34" s="370">
        <v>0</v>
      </c>
      <c r="AQ34" s="370">
        <v>159.5</v>
      </c>
      <c r="AR34" s="370">
        <v>0</v>
      </c>
      <c r="AS34" s="370">
        <v>0</v>
      </c>
      <c r="AT34" s="370">
        <v>2382.5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32</v>
      </c>
      <c r="D35" s="370">
        <v>4</v>
      </c>
      <c r="E35" s="370">
        <v>3</v>
      </c>
      <c r="F35" s="370">
        <v>128.1</v>
      </c>
      <c r="G35" s="370">
        <v>0</v>
      </c>
      <c r="H35" s="370">
        <v>0</v>
      </c>
      <c r="I35" s="370">
        <v>0</v>
      </c>
      <c r="J35" s="370">
        <v>62.4</v>
      </c>
      <c r="K35" s="370">
        <v>0</v>
      </c>
      <c r="L35" s="370">
        <v>59.2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6.5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32</v>
      </c>
      <c r="D36" s="370">
        <v>4</v>
      </c>
      <c r="E36" s="370">
        <v>4</v>
      </c>
      <c r="F36" s="370">
        <v>1474</v>
      </c>
      <c r="G36" s="370">
        <v>0</v>
      </c>
      <c r="H36" s="370">
        <v>0</v>
      </c>
      <c r="I36" s="370">
        <v>0</v>
      </c>
      <c r="J36" s="370">
        <v>43.7</v>
      </c>
      <c r="K36" s="370">
        <v>57</v>
      </c>
      <c r="L36" s="370">
        <v>502.8</v>
      </c>
      <c r="M36" s="370">
        <v>0</v>
      </c>
      <c r="N36" s="370">
        <v>0</v>
      </c>
      <c r="O36" s="370">
        <v>0</v>
      </c>
      <c r="P36" s="370">
        <v>0</v>
      </c>
      <c r="Q36" s="370">
        <v>32.5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567.5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208.5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62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32</v>
      </c>
      <c r="D37" s="370">
        <v>4</v>
      </c>
      <c r="E37" s="370">
        <v>5</v>
      </c>
      <c r="F37" s="370">
        <v>47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47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32</v>
      </c>
      <c r="D38" s="370">
        <v>4</v>
      </c>
      <c r="E38" s="370">
        <v>6</v>
      </c>
      <c r="F38" s="370">
        <v>6033914</v>
      </c>
      <c r="G38" s="370">
        <v>0</v>
      </c>
      <c r="H38" s="370">
        <v>0</v>
      </c>
      <c r="I38" s="370">
        <v>161987</v>
      </c>
      <c r="J38" s="370">
        <v>138180</v>
      </c>
      <c r="K38" s="370">
        <v>116425</v>
      </c>
      <c r="L38" s="370">
        <v>1782168</v>
      </c>
      <c r="M38" s="370">
        <v>0</v>
      </c>
      <c r="N38" s="370">
        <v>0</v>
      </c>
      <c r="O38" s="370">
        <v>0</v>
      </c>
      <c r="P38" s="370">
        <v>0</v>
      </c>
      <c r="Q38" s="370">
        <v>945625</v>
      </c>
      <c r="R38" s="370">
        <v>663740</v>
      </c>
      <c r="S38" s="370">
        <v>181395</v>
      </c>
      <c r="T38" s="370">
        <v>0</v>
      </c>
      <c r="U38" s="370">
        <v>0</v>
      </c>
      <c r="V38" s="370">
        <v>0</v>
      </c>
      <c r="W38" s="370">
        <v>1049501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634214</v>
      </c>
      <c r="AM38" s="370">
        <v>0</v>
      </c>
      <c r="AN38" s="370">
        <v>0</v>
      </c>
      <c r="AO38" s="370">
        <v>0</v>
      </c>
      <c r="AP38" s="370">
        <v>0</v>
      </c>
      <c r="AQ38" s="370">
        <v>27075</v>
      </c>
      <c r="AR38" s="370">
        <v>0</v>
      </c>
      <c r="AS38" s="370">
        <v>0</v>
      </c>
      <c r="AT38" s="370">
        <v>333604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32</v>
      </c>
      <c r="D39" s="370">
        <v>4</v>
      </c>
      <c r="E39" s="370">
        <v>7</v>
      </c>
      <c r="F39" s="370">
        <v>116017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116017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32</v>
      </c>
      <c r="D40" s="370">
        <v>4</v>
      </c>
      <c r="E40" s="370">
        <v>9</v>
      </c>
      <c r="F40" s="370">
        <v>176193</v>
      </c>
      <c r="G40" s="370">
        <v>0</v>
      </c>
      <c r="H40" s="370">
        <v>0</v>
      </c>
      <c r="I40" s="370">
        <v>0</v>
      </c>
      <c r="J40" s="370">
        <v>0</v>
      </c>
      <c r="K40" s="370">
        <v>3000</v>
      </c>
      <c r="L40" s="370">
        <v>123023</v>
      </c>
      <c r="M40" s="370">
        <v>0</v>
      </c>
      <c r="N40" s="370">
        <v>0</v>
      </c>
      <c r="O40" s="370">
        <v>0</v>
      </c>
      <c r="P40" s="370">
        <v>0</v>
      </c>
      <c r="Q40" s="370">
        <v>32636</v>
      </c>
      <c r="R40" s="370">
        <v>12985</v>
      </c>
      <c r="S40" s="370">
        <v>4549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32</v>
      </c>
      <c r="D41" s="370">
        <v>4</v>
      </c>
      <c r="E41" s="370">
        <v>10</v>
      </c>
      <c r="F41" s="370">
        <v>12000</v>
      </c>
      <c r="G41" s="370">
        <v>11500</v>
      </c>
      <c r="H41" s="370">
        <v>500</v>
      </c>
      <c r="I41" s="370">
        <v>0</v>
      </c>
      <c r="J41" s="370">
        <v>0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32</v>
      </c>
      <c r="D42" s="370">
        <v>4</v>
      </c>
      <c r="E42" s="370">
        <v>11</v>
      </c>
      <c r="F42" s="370">
        <v>16331.021819291636</v>
      </c>
      <c r="G42" s="370">
        <v>6331.0218192916354</v>
      </c>
      <c r="H42" s="370">
        <v>6666.666666666667</v>
      </c>
      <c r="I42" s="370">
        <v>0</v>
      </c>
      <c r="J42" s="370">
        <v>3333.3333333333335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32</v>
      </c>
      <c r="D43" s="370">
        <v>5</v>
      </c>
      <c r="E43" s="370">
        <v>1</v>
      </c>
      <c r="F43" s="370">
        <v>148.4</v>
      </c>
      <c r="G43" s="370">
        <v>0</v>
      </c>
      <c r="H43" s="370">
        <v>0</v>
      </c>
      <c r="I43" s="370">
        <v>6.6</v>
      </c>
      <c r="J43" s="370">
        <v>2.7</v>
      </c>
      <c r="K43" s="370">
        <v>2</v>
      </c>
      <c r="L43" s="370">
        <v>21.75</v>
      </c>
      <c r="M43" s="370">
        <v>0</v>
      </c>
      <c r="N43" s="370">
        <v>0</v>
      </c>
      <c r="O43" s="370">
        <v>0</v>
      </c>
      <c r="P43" s="370">
        <v>0</v>
      </c>
      <c r="Q43" s="370">
        <v>33.25</v>
      </c>
      <c r="R43" s="370">
        <v>18.5</v>
      </c>
      <c r="S43" s="370">
        <v>5.75</v>
      </c>
      <c r="T43" s="370">
        <v>0</v>
      </c>
      <c r="U43" s="370">
        <v>0</v>
      </c>
      <c r="V43" s="370">
        <v>0</v>
      </c>
      <c r="W43" s="370">
        <v>29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12.85</v>
      </c>
      <c r="AM43" s="370">
        <v>0</v>
      </c>
      <c r="AN43" s="370">
        <v>0</v>
      </c>
      <c r="AO43" s="370">
        <v>0</v>
      </c>
      <c r="AP43" s="370">
        <v>0</v>
      </c>
      <c r="AQ43" s="370">
        <v>1</v>
      </c>
      <c r="AR43" s="370">
        <v>0</v>
      </c>
      <c r="AS43" s="370">
        <v>0</v>
      </c>
      <c r="AT43" s="370">
        <v>15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32</v>
      </c>
      <c r="D44" s="370">
        <v>5</v>
      </c>
      <c r="E44" s="370">
        <v>2</v>
      </c>
      <c r="F44" s="370">
        <v>23521.620000000003</v>
      </c>
      <c r="G44" s="370">
        <v>0</v>
      </c>
      <c r="H44" s="370">
        <v>0</v>
      </c>
      <c r="I44" s="370">
        <v>1150.4000000000001</v>
      </c>
      <c r="J44" s="370">
        <v>472.8</v>
      </c>
      <c r="K44" s="370">
        <v>296</v>
      </c>
      <c r="L44" s="370">
        <v>3747</v>
      </c>
      <c r="M44" s="370">
        <v>0</v>
      </c>
      <c r="N44" s="370">
        <v>0</v>
      </c>
      <c r="O44" s="370">
        <v>0</v>
      </c>
      <c r="P44" s="370">
        <v>0</v>
      </c>
      <c r="Q44" s="370">
        <v>4939.7700000000004</v>
      </c>
      <c r="R44" s="370">
        <v>2975</v>
      </c>
      <c r="S44" s="370">
        <v>782.5</v>
      </c>
      <c r="T44" s="370">
        <v>0</v>
      </c>
      <c r="U44" s="370">
        <v>0</v>
      </c>
      <c r="V44" s="370">
        <v>0</v>
      </c>
      <c r="W44" s="370">
        <v>4392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2134.4</v>
      </c>
      <c r="AM44" s="370">
        <v>0</v>
      </c>
      <c r="AN44" s="370">
        <v>0</v>
      </c>
      <c r="AO44" s="370">
        <v>0</v>
      </c>
      <c r="AP44" s="370">
        <v>0</v>
      </c>
      <c r="AQ44" s="370">
        <v>119.25</v>
      </c>
      <c r="AR44" s="370">
        <v>0</v>
      </c>
      <c r="AS44" s="370">
        <v>0</v>
      </c>
      <c r="AT44" s="370">
        <v>2512.5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32</v>
      </c>
      <c r="D45" s="370">
        <v>5</v>
      </c>
      <c r="E45" s="370">
        <v>3</v>
      </c>
      <c r="F45" s="370">
        <v>221.93</v>
      </c>
      <c r="G45" s="370">
        <v>0</v>
      </c>
      <c r="H45" s="370">
        <v>0</v>
      </c>
      <c r="I45" s="370">
        <v>0</v>
      </c>
      <c r="J45" s="370">
        <v>67.2</v>
      </c>
      <c r="K45" s="370">
        <v>0</v>
      </c>
      <c r="L45" s="370">
        <v>61</v>
      </c>
      <c r="M45" s="370">
        <v>0</v>
      </c>
      <c r="N45" s="370">
        <v>0</v>
      </c>
      <c r="O45" s="370">
        <v>0</v>
      </c>
      <c r="P45" s="370">
        <v>0</v>
      </c>
      <c r="Q45" s="370">
        <v>83.23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10.5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32</v>
      </c>
      <c r="D46" s="370">
        <v>5</v>
      </c>
      <c r="E46" s="370">
        <v>4</v>
      </c>
      <c r="F46" s="370">
        <v>1379.8</v>
      </c>
      <c r="G46" s="370">
        <v>0</v>
      </c>
      <c r="H46" s="370">
        <v>0</v>
      </c>
      <c r="I46" s="370">
        <v>0</v>
      </c>
      <c r="J46" s="370">
        <v>45.300000000000004</v>
      </c>
      <c r="K46" s="370">
        <v>57</v>
      </c>
      <c r="L46" s="370">
        <v>442</v>
      </c>
      <c r="M46" s="370">
        <v>0</v>
      </c>
      <c r="N46" s="370">
        <v>0</v>
      </c>
      <c r="O46" s="370">
        <v>0</v>
      </c>
      <c r="P46" s="370">
        <v>0</v>
      </c>
      <c r="Q46" s="370">
        <v>77</v>
      </c>
      <c r="R46" s="370">
        <v>12</v>
      </c>
      <c r="S46" s="370">
        <v>0</v>
      </c>
      <c r="T46" s="370">
        <v>0</v>
      </c>
      <c r="U46" s="370">
        <v>0</v>
      </c>
      <c r="V46" s="370">
        <v>0</v>
      </c>
      <c r="W46" s="370">
        <v>511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169.5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66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32</v>
      </c>
      <c r="D47" s="370">
        <v>5</v>
      </c>
      <c r="E47" s="370">
        <v>5</v>
      </c>
      <c r="F47" s="370">
        <v>48</v>
      </c>
      <c r="G47" s="370">
        <v>0</v>
      </c>
      <c r="H47" s="370">
        <v>0</v>
      </c>
      <c r="I47" s="370">
        <v>0</v>
      </c>
      <c r="J47" s="370">
        <v>0</v>
      </c>
      <c r="K47" s="370">
        <v>0</v>
      </c>
      <c r="L47" s="370">
        <v>48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32</v>
      </c>
      <c r="D48" s="370">
        <v>5</v>
      </c>
      <c r="E48" s="370">
        <v>6</v>
      </c>
      <c r="F48" s="370">
        <v>5953922</v>
      </c>
      <c r="G48" s="370">
        <v>0</v>
      </c>
      <c r="H48" s="370">
        <v>0</v>
      </c>
      <c r="I48" s="370">
        <v>163102</v>
      </c>
      <c r="J48" s="370">
        <v>139571</v>
      </c>
      <c r="K48" s="370">
        <v>113489</v>
      </c>
      <c r="L48" s="370">
        <v>1725555</v>
      </c>
      <c r="M48" s="370">
        <v>0</v>
      </c>
      <c r="N48" s="370">
        <v>0</v>
      </c>
      <c r="O48" s="370">
        <v>0</v>
      </c>
      <c r="P48" s="370">
        <v>0</v>
      </c>
      <c r="Q48" s="370">
        <v>951646</v>
      </c>
      <c r="R48" s="370">
        <v>669271</v>
      </c>
      <c r="S48" s="370">
        <v>198268</v>
      </c>
      <c r="T48" s="370">
        <v>0</v>
      </c>
      <c r="U48" s="370">
        <v>0</v>
      </c>
      <c r="V48" s="370">
        <v>0</v>
      </c>
      <c r="W48" s="370">
        <v>1033829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605112</v>
      </c>
      <c r="AM48" s="370">
        <v>0</v>
      </c>
      <c r="AN48" s="370">
        <v>0</v>
      </c>
      <c r="AO48" s="370">
        <v>0</v>
      </c>
      <c r="AP48" s="370">
        <v>0</v>
      </c>
      <c r="AQ48" s="370">
        <v>27856</v>
      </c>
      <c r="AR48" s="370">
        <v>0</v>
      </c>
      <c r="AS48" s="370">
        <v>0</v>
      </c>
      <c r="AT48" s="370">
        <v>326223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32</v>
      </c>
      <c r="D49" s="370">
        <v>5</v>
      </c>
      <c r="E49" s="370">
        <v>7</v>
      </c>
      <c r="F49" s="370">
        <v>18533</v>
      </c>
      <c r="G49" s="370">
        <v>0</v>
      </c>
      <c r="H49" s="370">
        <v>0</v>
      </c>
      <c r="I49" s="370">
        <v>0</v>
      </c>
      <c r="J49" s="370">
        <v>0</v>
      </c>
      <c r="K49" s="370">
        <v>2500</v>
      </c>
      <c r="L49" s="370">
        <v>7672</v>
      </c>
      <c r="M49" s="370">
        <v>0</v>
      </c>
      <c r="N49" s="370">
        <v>0</v>
      </c>
      <c r="O49" s="370">
        <v>0</v>
      </c>
      <c r="P49" s="370">
        <v>0</v>
      </c>
      <c r="Q49" s="370">
        <v>3344</v>
      </c>
      <c r="R49" s="370">
        <v>1673</v>
      </c>
      <c r="S49" s="370">
        <v>0</v>
      </c>
      <c r="T49" s="370">
        <v>0</v>
      </c>
      <c r="U49" s="370">
        <v>0</v>
      </c>
      <c r="V49" s="370">
        <v>0</v>
      </c>
      <c r="W49" s="370">
        <v>3344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0</v>
      </c>
      <c r="AR49" s="370">
        <v>0</v>
      </c>
      <c r="AS49" s="370">
        <v>0</v>
      </c>
      <c r="AT49" s="370">
        <v>0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32</v>
      </c>
      <c r="D50" s="370">
        <v>5</v>
      </c>
      <c r="E50" s="370">
        <v>9</v>
      </c>
      <c r="F50" s="370">
        <v>86361</v>
      </c>
      <c r="G50" s="370">
        <v>0</v>
      </c>
      <c r="H50" s="370">
        <v>0</v>
      </c>
      <c r="I50" s="370">
        <v>0</v>
      </c>
      <c r="J50" s="370">
        <v>0</v>
      </c>
      <c r="K50" s="370">
        <v>2500</v>
      </c>
      <c r="L50" s="370">
        <v>7672</v>
      </c>
      <c r="M50" s="370">
        <v>0</v>
      </c>
      <c r="N50" s="370">
        <v>0</v>
      </c>
      <c r="O50" s="370">
        <v>0</v>
      </c>
      <c r="P50" s="370">
        <v>0</v>
      </c>
      <c r="Q50" s="370">
        <v>29324</v>
      </c>
      <c r="R50" s="370">
        <v>16891</v>
      </c>
      <c r="S50" s="370">
        <v>26630</v>
      </c>
      <c r="T50" s="370">
        <v>0</v>
      </c>
      <c r="U50" s="370">
        <v>0</v>
      </c>
      <c r="V50" s="370">
        <v>0</v>
      </c>
      <c r="W50" s="370">
        <v>3344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32</v>
      </c>
      <c r="D51" s="370">
        <v>5</v>
      </c>
      <c r="E51" s="370">
        <v>10</v>
      </c>
      <c r="F51" s="370">
        <v>15527</v>
      </c>
      <c r="G51" s="370">
        <v>0</v>
      </c>
      <c r="H51" s="370">
        <v>14027</v>
      </c>
      <c r="I51" s="370">
        <v>0</v>
      </c>
      <c r="J51" s="370">
        <v>1500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32</v>
      </c>
      <c r="D52" s="370">
        <v>5</v>
      </c>
      <c r="E52" s="370">
        <v>11</v>
      </c>
      <c r="F52" s="370">
        <v>16331.021819291636</v>
      </c>
      <c r="G52" s="370">
        <v>6331.0218192916354</v>
      </c>
      <c r="H52" s="370">
        <v>6666.666666666667</v>
      </c>
      <c r="I52" s="370">
        <v>0</v>
      </c>
      <c r="J52" s="370">
        <v>3333.3333333333335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6412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34292690.340000011</v>
      </c>
      <c r="C3" s="344">
        <f t="shared" ref="C3:Z3" si="0">SUBTOTAL(9,C6:C1048576)</f>
        <v>13</v>
      </c>
      <c r="D3" s="344"/>
      <c r="E3" s="344">
        <f>SUBTOTAL(9,E6:E1048576)/4</f>
        <v>33219923.959999997</v>
      </c>
      <c r="F3" s="344"/>
      <c r="G3" s="344">
        <f t="shared" si="0"/>
        <v>10</v>
      </c>
      <c r="H3" s="344">
        <f>SUBTOTAL(9,H6:H1048576)/4</f>
        <v>38767459.230000004</v>
      </c>
      <c r="I3" s="347">
        <f>IF(B3&lt;&gt;0,H3/B3,"")</f>
        <v>1.1304875425530696</v>
      </c>
      <c r="J3" s="345">
        <f>IF(E3&lt;&gt;0,H3/E3,"")</f>
        <v>1.1669942193931502</v>
      </c>
      <c r="K3" s="346">
        <f t="shared" si="0"/>
        <v>44370771.979999855</v>
      </c>
      <c r="L3" s="346"/>
      <c r="M3" s="344">
        <f t="shared" si="0"/>
        <v>1.328452423370847</v>
      </c>
      <c r="N3" s="344">
        <f t="shared" si="0"/>
        <v>66800694.100000046</v>
      </c>
      <c r="O3" s="344"/>
      <c r="P3" s="344">
        <f t="shared" si="0"/>
        <v>2</v>
      </c>
      <c r="Q3" s="344">
        <f t="shared" si="0"/>
        <v>79545456.579999864</v>
      </c>
      <c r="R3" s="347">
        <f>IF(K3&lt;&gt;0,Q3/K3,"")</f>
        <v>1.7927444808905966</v>
      </c>
      <c r="S3" s="347">
        <f>IF(N3&lt;&gt;0,Q3/N3,"")</f>
        <v>1.1907878750619121</v>
      </c>
      <c r="T3" s="343">
        <f t="shared" si="0"/>
        <v>155003487.09999996</v>
      </c>
      <c r="U3" s="346"/>
      <c r="V3" s="344">
        <f t="shared" si="0"/>
        <v>1.730560835030845</v>
      </c>
      <c r="W3" s="344">
        <f t="shared" si="0"/>
        <v>179136709.86000007</v>
      </c>
      <c r="X3" s="344"/>
      <c r="Y3" s="344">
        <f t="shared" si="0"/>
        <v>2</v>
      </c>
      <c r="Z3" s="344">
        <f t="shared" si="0"/>
        <v>160042212.01999992</v>
      </c>
      <c r="AA3" s="347">
        <f>IF(T3&lt;&gt;0,Z3/T3,"")</f>
        <v>1.0325071713822105</v>
      </c>
      <c r="AB3" s="345">
        <f>IF(W3&lt;&gt;0,Z3/W3,"")</f>
        <v>0.89340823634126698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4"/>
      <c r="B5" s="825">
        <v>2015</v>
      </c>
      <c r="C5" s="826"/>
      <c r="D5" s="826"/>
      <c r="E5" s="826">
        <v>2016</v>
      </c>
      <c r="F5" s="826"/>
      <c r="G5" s="826"/>
      <c r="H5" s="826">
        <v>2017</v>
      </c>
      <c r="I5" s="827" t="s">
        <v>300</v>
      </c>
      <c r="J5" s="828" t="s">
        <v>2</v>
      </c>
      <c r="K5" s="825">
        <v>2015</v>
      </c>
      <c r="L5" s="826"/>
      <c r="M5" s="826"/>
      <c r="N5" s="826">
        <v>2016</v>
      </c>
      <c r="O5" s="826"/>
      <c r="P5" s="826"/>
      <c r="Q5" s="826">
        <v>2017</v>
      </c>
      <c r="R5" s="827" t="s">
        <v>300</v>
      </c>
      <c r="S5" s="828" t="s">
        <v>2</v>
      </c>
      <c r="T5" s="825">
        <v>2015</v>
      </c>
      <c r="U5" s="826"/>
      <c r="V5" s="826"/>
      <c r="W5" s="826">
        <v>2016</v>
      </c>
      <c r="X5" s="826"/>
      <c r="Y5" s="826"/>
      <c r="Z5" s="826">
        <v>2017</v>
      </c>
      <c r="AA5" s="827" t="s">
        <v>300</v>
      </c>
      <c r="AB5" s="828" t="s">
        <v>2</v>
      </c>
    </row>
    <row r="6" spans="1:28" ht="14.4" customHeight="1" x14ac:dyDescent="0.3">
      <c r="A6" s="829" t="s">
        <v>6407</v>
      </c>
      <c r="B6" s="830">
        <v>23734342.34</v>
      </c>
      <c r="C6" s="831">
        <v>1</v>
      </c>
      <c r="D6" s="831">
        <v>1.6210369230904735</v>
      </c>
      <c r="E6" s="830">
        <v>14641456.960000001</v>
      </c>
      <c r="F6" s="831">
        <v>0.61688909472433273</v>
      </c>
      <c r="G6" s="831">
        <v>1</v>
      </c>
      <c r="H6" s="830">
        <v>26146557.230000004</v>
      </c>
      <c r="I6" s="831">
        <v>1.101633946938342</v>
      </c>
      <c r="J6" s="831">
        <v>1.7857893037169439</v>
      </c>
      <c r="K6" s="830">
        <v>22185385.989999928</v>
      </c>
      <c r="L6" s="831">
        <v>1</v>
      </c>
      <c r="M6" s="831">
        <v>0.66422621168542351</v>
      </c>
      <c r="N6" s="830">
        <v>33400347.050000023</v>
      </c>
      <c r="O6" s="831">
        <v>1.5055111984553815</v>
      </c>
      <c r="P6" s="831">
        <v>1</v>
      </c>
      <c r="Q6" s="830">
        <v>39772728.289999932</v>
      </c>
      <c r="R6" s="831">
        <v>1.7927444808905966</v>
      </c>
      <c r="S6" s="831">
        <v>1.1907878750619121</v>
      </c>
      <c r="T6" s="830">
        <v>77501743.549999982</v>
      </c>
      <c r="U6" s="831">
        <v>1</v>
      </c>
      <c r="V6" s="831">
        <v>0.86528041751542251</v>
      </c>
      <c r="W6" s="830">
        <v>89568354.930000037</v>
      </c>
      <c r="X6" s="831">
        <v>1.1556947086256881</v>
      </c>
      <c r="Y6" s="831">
        <v>1</v>
      </c>
      <c r="Z6" s="830">
        <v>80021106.009999961</v>
      </c>
      <c r="AA6" s="831">
        <v>1.0325071713822105</v>
      </c>
      <c r="AB6" s="832">
        <v>0.89340823634126698</v>
      </c>
    </row>
    <row r="7" spans="1:28" ht="14.4" customHeight="1" x14ac:dyDescent="0.3">
      <c r="A7" s="843" t="s">
        <v>6408</v>
      </c>
      <c r="B7" s="833">
        <v>2568707.34</v>
      </c>
      <c r="C7" s="834">
        <v>1</v>
      </c>
      <c r="D7" s="834">
        <v>0.7786769687090429</v>
      </c>
      <c r="E7" s="833">
        <v>3298809.9600000009</v>
      </c>
      <c r="F7" s="834">
        <v>1.2842295845193485</v>
      </c>
      <c r="G7" s="834">
        <v>1</v>
      </c>
      <c r="H7" s="833">
        <v>3375372.2300000051</v>
      </c>
      <c r="I7" s="834">
        <v>1.3140353427728382</v>
      </c>
      <c r="J7" s="834">
        <v>1.0232090574869017</v>
      </c>
      <c r="K7" s="833">
        <v>22185385.989999928</v>
      </c>
      <c r="L7" s="834">
        <v>1</v>
      </c>
      <c r="M7" s="834">
        <v>0.66422621168542351</v>
      </c>
      <c r="N7" s="833">
        <v>33400347.050000023</v>
      </c>
      <c r="O7" s="834">
        <v>1.5055111984553815</v>
      </c>
      <c r="P7" s="834">
        <v>1</v>
      </c>
      <c r="Q7" s="833">
        <v>39772728.289999932</v>
      </c>
      <c r="R7" s="834">
        <v>1.7927444808905966</v>
      </c>
      <c r="S7" s="834">
        <v>1.1907878750619121</v>
      </c>
      <c r="T7" s="833">
        <v>77501743.549999982</v>
      </c>
      <c r="U7" s="834">
        <v>1</v>
      </c>
      <c r="V7" s="834">
        <v>0.86528041751542251</v>
      </c>
      <c r="W7" s="833">
        <v>89568354.930000037</v>
      </c>
      <c r="X7" s="834">
        <v>1.1556947086256881</v>
      </c>
      <c r="Y7" s="834">
        <v>1</v>
      </c>
      <c r="Z7" s="833">
        <v>80021106.009999961</v>
      </c>
      <c r="AA7" s="834">
        <v>1.0325071713822105</v>
      </c>
      <c r="AB7" s="835">
        <v>0.89340823634126698</v>
      </c>
    </row>
    <row r="8" spans="1:28" ht="14.4" customHeight="1" x14ac:dyDescent="0.3">
      <c r="A8" s="843" t="s">
        <v>6409</v>
      </c>
      <c r="B8" s="833">
        <v>21165635</v>
      </c>
      <c r="C8" s="834">
        <v>1</v>
      </c>
      <c r="D8" s="834">
        <v>1.8660225430624791</v>
      </c>
      <c r="E8" s="833">
        <v>11342647</v>
      </c>
      <c r="F8" s="834">
        <v>0.53589920642588795</v>
      </c>
      <c r="G8" s="834">
        <v>1</v>
      </c>
      <c r="H8" s="833">
        <v>22771185</v>
      </c>
      <c r="I8" s="834">
        <v>1.0758564531609849</v>
      </c>
      <c r="J8" s="834">
        <v>2.0075723946976396</v>
      </c>
      <c r="K8" s="833"/>
      <c r="L8" s="834"/>
      <c r="M8" s="834"/>
      <c r="N8" s="833"/>
      <c r="O8" s="834"/>
      <c r="P8" s="834"/>
      <c r="Q8" s="833"/>
      <c r="R8" s="834"/>
      <c r="S8" s="834"/>
      <c r="T8" s="833"/>
      <c r="U8" s="834"/>
      <c r="V8" s="834"/>
      <c r="W8" s="833"/>
      <c r="X8" s="834"/>
      <c r="Y8" s="834"/>
      <c r="Z8" s="833"/>
      <c r="AA8" s="834"/>
      <c r="AB8" s="835"/>
    </row>
    <row r="9" spans="1:28" ht="14.4" customHeight="1" x14ac:dyDescent="0.3">
      <c r="A9" s="836" t="s">
        <v>6410</v>
      </c>
      <c r="B9" s="837">
        <v>10558348</v>
      </c>
      <c r="C9" s="838">
        <v>1</v>
      </c>
      <c r="D9" s="838">
        <v>0.56831104525470266</v>
      </c>
      <c r="E9" s="837">
        <v>18578467</v>
      </c>
      <c r="F9" s="838">
        <v>1.7595997972410078</v>
      </c>
      <c r="G9" s="838">
        <v>1</v>
      </c>
      <c r="H9" s="837">
        <v>12620902</v>
      </c>
      <c r="I9" s="838">
        <v>1.1953481737862779</v>
      </c>
      <c r="J9" s="838">
        <v>0.67932957008777961</v>
      </c>
      <c r="K9" s="837"/>
      <c r="L9" s="838"/>
      <c r="M9" s="838"/>
      <c r="N9" s="837"/>
      <c r="O9" s="838"/>
      <c r="P9" s="838"/>
      <c r="Q9" s="837"/>
      <c r="R9" s="838"/>
      <c r="S9" s="838"/>
      <c r="T9" s="837"/>
      <c r="U9" s="838"/>
      <c r="V9" s="838"/>
      <c r="W9" s="837"/>
      <c r="X9" s="838"/>
      <c r="Y9" s="838"/>
      <c r="Z9" s="837"/>
      <c r="AA9" s="838"/>
      <c r="AB9" s="839"/>
    </row>
    <row r="10" spans="1:28" ht="14.4" customHeight="1" thickBot="1" x14ac:dyDescent="0.35">
      <c r="A10" s="844" t="s">
        <v>6411</v>
      </c>
      <c r="B10" s="840">
        <v>10558348</v>
      </c>
      <c r="C10" s="841">
        <v>1</v>
      </c>
      <c r="D10" s="841">
        <v>0.56831104525470266</v>
      </c>
      <c r="E10" s="840">
        <v>18578467</v>
      </c>
      <c r="F10" s="841">
        <v>1.7595997972410078</v>
      </c>
      <c r="G10" s="841">
        <v>1</v>
      </c>
      <c r="H10" s="840">
        <v>12620902</v>
      </c>
      <c r="I10" s="841">
        <v>1.1953481737862779</v>
      </c>
      <c r="J10" s="841">
        <v>0.67932957008777961</v>
      </c>
      <c r="K10" s="840"/>
      <c r="L10" s="841"/>
      <c r="M10" s="841"/>
      <c r="N10" s="840"/>
      <c r="O10" s="841"/>
      <c r="P10" s="841"/>
      <c r="Q10" s="840"/>
      <c r="R10" s="841"/>
      <c r="S10" s="841"/>
      <c r="T10" s="840"/>
      <c r="U10" s="841"/>
      <c r="V10" s="841"/>
      <c r="W10" s="840"/>
      <c r="X10" s="841"/>
      <c r="Y10" s="841"/>
      <c r="Z10" s="840"/>
      <c r="AA10" s="841"/>
      <c r="AB10" s="842"/>
    </row>
    <row r="11" spans="1:28" ht="14.4" customHeight="1" thickBot="1" x14ac:dyDescent="0.35"/>
    <row r="12" spans="1:28" ht="14.4" customHeight="1" x14ac:dyDescent="0.3">
      <c r="A12" s="829" t="s">
        <v>587</v>
      </c>
      <c r="B12" s="830">
        <v>2568272.0099999998</v>
      </c>
      <c r="C12" s="831">
        <v>1</v>
      </c>
      <c r="D12" s="831">
        <v>0.77854500293796824</v>
      </c>
      <c r="E12" s="830">
        <v>3298809.9600000009</v>
      </c>
      <c r="F12" s="831">
        <v>1.2844472653813648</v>
      </c>
      <c r="G12" s="831">
        <v>1</v>
      </c>
      <c r="H12" s="830">
        <v>3375372.2300000042</v>
      </c>
      <c r="I12" s="831">
        <v>1.3142580758024944</v>
      </c>
      <c r="J12" s="832">
        <v>1.0232090574869015</v>
      </c>
    </row>
    <row r="13" spans="1:28" ht="14.4" customHeight="1" x14ac:dyDescent="0.3">
      <c r="A13" s="843" t="s">
        <v>6413</v>
      </c>
      <c r="B13" s="833">
        <v>445098.00999999995</v>
      </c>
      <c r="C13" s="834">
        <v>1</v>
      </c>
      <c r="D13" s="834">
        <v>1.1592201005236618</v>
      </c>
      <c r="E13" s="833">
        <v>383963.33</v>
      </c>
      <c r="F13" s="834">
        <v>0.86264894781264034</v>
      </c>
      <c r="G13" s="834">
        <v>1</v>
      </c>
      <c r="H13" s="833">
        <v>363606.65</v>
      </c>
      <c r="I13" s="834">
        <v>0.81691367256393721</v>
      </c>
      <c r="J13" s="835">
        <v>0.94698274962872109</v>
      </c>
    </row>
    <row r="14" spans="1:28" ht="14.4" customHeight="1" x14ac:dyDescent="0.3">
      <c r="A14" s="843" t="s">
        <v>6414</v>
      </c>
      <c r="B14" s="833">
        <v>2123174</v>
      </c>
      <c r="C14" s="834">
        <v>1</v>
      </c>
      <c r="D14" s="834">
        <v>0.72839990212452432</v>
      </c>
      <c r="E14" s="833">
        <v>2914846.6300000008</v>
      </c>
      <c r="F14" s="834">
        <v>1.3728722327986311</v>
      </c>
      <c r="G14" s="834">
        <v>1</v>
      </c>
      <c r="H14" s="833">
        <v>3011765.5800000043</v>
      </c>
      <c r="I14" s="834">
        <v>1.418520375626305</v>
      </c>
      <c r="J14" s="835">
        <v>1.0332501027678438</v>
      </c>
    </row>
    <row r="15" spans="1:28" ht="14.4" customHeight="1" x14ac:dyDescent="0.3">
      <c r="A15" s="836" t="s">
        <v>596</v>
      </c>
      <c r="B15" s="837">
        <v>31723983</v>
      </c>
      <c r="C15" s="838">
        <v>1</v>
      </c>
      <c r="D15" s="838">
        <v>1.0602540734278811</v>
      </c>
      <c r="E15" s="837">
        <v>29921114</v>
      </c>
      <c r="F15" s="838">
        <v>0.94317015615599087</v>
      </c>
      <c r="G15" s="838">
        <v>1</v>
      </c>
      <c r="H15" s="837">
        <v>35392087</v>
      </c>
      <c r="I15" s="838">
        <v>1.1156255820714569</v>
      </c>
      <c r="J15" s="839">
        <v>1.1828465678116129</v>
      </c>
    </row>
    <row r="16" spans="1:28" ht="14.4" customHeight="1" x14ac:dyDescent="0.3">
      <c r="A16" s="843" t="s">
        <v>6413</v>
      </c>
      <c r="B16" s="833">
        <v>31723983</v>
      </c>
      <c r="C16" s="834">
        <v>1</v>
      </c>
      <c r="D16" s="834">
        <v>1.0602540734278811</v>
      </c>
      <c r="E16" s="833">
        <v>29921114</v>
      </c>
      <c r="F16" s="834">
        <v>0.94317015615599087</v>
      </c>
      <c r="G16" s="834">
        <v>1</v>
      </c>
      <c r="H16" s="833">
        <v>35392087</v>
      </c>
      <c r="I16" s="834">
        <v>1.1156255820714569</v>
      </c>
      <c r="J16" s="835">
        <v>1.1828465678116129</v>
      </c>
    </row>
    <row r="17" spans="1:10" ht="14.4" customHeight="1" x14ac:dyDescent="0.3">
      <c r="A17" s="836" t="s">
        <v>617</v>
      </c>
      <c r="B17" s="837">
        <v>435.33</v>
      </c>
      <c r="C17" s="838">
        <v>1</v>
      </c>
      <c r="D17" s="838"/>
      <c r="E17" s="837">
        <v>0</v>
      </c>
      <c r="F17" s="838">
        <v>0</v>
      </c>
      <c r="G17" s="838"/>
      <c r="H17" s="837">
        <v>0</v>
      </c>
      <c r="I17" s="838">
        <v>0</v>
      </c>
      <c r="J17" s="839"/>
    </row>
    <row r="18" spans="1:10" ht="14.4" customHeight="1" x14ac:dyDescent="0.3">
      <c r="A18" s="843" t="s">
        <v>6413</v>
      </c>
      <c r="B18" s="833">
        <v>33.33</v>
      </c>
      <c r="C18" s="834">
        <v>1</v>
      </c>
      <c r="D18" s="834"/>
      <c r="E18" s="833">
        <v>0</v>
      </c>
      <c r="F18" s="834">
        <v>0</v>
      </c>
      <c r="G18" s="834"/>
      <c r="H18" s="833">
        <v>0</v>
      </c>
      <c r="I18" s="834">
        <v>0</v>
      </c>
      <c r="J18" s="835"/>
    </row>
    <row r="19" spans="1:10" ht="14.4" customHeight="1" thickBot="1" x14ac:dyDescent="0.35">
      <c r="A19" s="844" t="s">
        <v>6414</v>
      </c>
      <c r="B19" s="840">
        <v>402</v>
      </c>
      <c r="C19" s="841">
        <v>1</v>
      </c>
      <c r="D19" s="841"/>
      <c r="E19" s="840"/>
      <c r="F19" s="841"/>
      <c r="G19" s="841"/>
      <c r="H19" s="840"/>
      <c r="I19" s="841"/>
      <c r="J19" s="842"/>
    </row>
    <row r="20" spans="1:10" ht="14.4" customHeight="1" x14ac:dyDescent="0.3">
      <c r="A20" s="784" t="s">
        <v>2690</v>
      </c>
    </row>
    <row r="21" spans="1:10" ht="14.4" customHeight="1" x14ac:dyDescent="0.3">
      <c r="A21" s="785" t="s">
        <v>2691</v>
      </c>
    </row>
    <row r="22" spans="1:10" ht="14.4" customHeight="1" x14ac:dyDescent="0.3">
      <c r="A22" s="784" t="s">
        <v>6415</v>
      </c>
    </row>
    <row r="23" spans="1:10" ht="14.4" customHeight="1" x14ac:dyDescent="0.3">
      <c r="A23" s="784" t="s">
        <v>6416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6419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147456</v>
      </c>
      <c r="C3" s="445">
        <f t="shared" si="0"/>
        <v>155762</v>
      </c>
      <c r="D3" s="481">
        <f t="shared" si="0"/>
        <v>167005</v>
      </c>
      <c r="E3" s="346">
        <f t="shared" si="0"/>
        <v>34292690.340000004</v>
      </c>
      <c r="F3" s="344">
        <f t="shared" si="0"/>
        <v>33219923.95999999</v>
      </c>
      <c r="G3" s="446">
        <f t="shared" si="0"/>
        <v>38767459.229999967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4"/>
      <c r="B5" s="825">
        <v>2015</v>
      </c>
      <c r="C5" s="826">
        <v>2016</v>
      </c>
      <c r="D5" s="845">
        <v>2017</v>
      </c>
      <c r="E5" s="825">
        <v>2015</v>
      </c>
      <c r="F5" s="826">
        <v>2016</v>
      </c>
      <c r="G5" s="845">
        <v>2017</v>
      </c>
    </row>
    <row r="6" spans="1:7" ht="14.4" customHeight="1" x14ac:dyDescent="0.3">
      <c r="A6" s="819" t="s">
        <v>2693</v>
      </c>
      <c r="B6" s="225">
        <v>1036</v>
      </c>
      <c r="C6" s="225">
        <v>1490</v>
      </c>
      <c r="D6" s="225">
        <v>1682</v>
      </c>
      <c r="E6" s="846">
        <v>142998</v>
      </c>
      <c r="F6" s="846">
        <v>158801.34</v>
      </c>
      <c r="G6" s="847">
        <v>157702.98000000001</v>
      </c>
    </row>
    <row r="7" spans="1:7" ht="14.4" customHeight="1" x14ac:dyDescent="0.3">
      <c r="A7" s="756" t="s">
        <v>6413</v>
      </c>
      <c r="B7" s="732">
        <v>130667</v>
      </c>
      <c r="C7" s="732">
        <v>131424</v>
      </c>
      <c r="D7" s="732">
        <v>139776</v>
      </c>
      <c r="E7" s="848">
        <v>32169114.340000004</v>
      </c>
      <c r="F7" s="848">
        <v>30305077.329999998</v>
      </c>
      <c r="G7" s="849">
        <v>35755693.649999991</v>
      </c>
    </row>
    <row r="8" spans="1:7" ht="14.4" customHeight="1" x14ac:dyDescent="0.3">
      <c r="A8" s="756" t="s">
        <v>2695</v>
      </c>
      <c r="B8" s="732"/>
      <c r="C8" s="732">
        <v>21</v>
      </c>
      <c r="D8" s="732">
        <v>1</v>
      </c>
      <c r="E8" s="848"/>
      <c r="F8" s="848">
        <v>1053.33</v>
      </c>
      <c r="G8" s="849">
        <v>37</v>
      </c>
    </row>
    <row r="9" spans="1:7" ht="14.4" customHeight="1" x14ac:dyDescent="0.3">
      <c r="A9" s="756" t="s">
        <v>2696</v>
      </c>
      <c r="B9" s="732">
        <v>1116</v>
      </c>
      <c r="C9" s="732">
        <v>1383</v>
      </c>
      <c r="D9" s="732">
        <v>1470</v>
      </c>
      <c r="E9" s="848">
        <v>159282</v>
      </c>
      <c r="F9" s="848">
        <v>220176.01</v>
      </c>
      <c r="G9" s="849">
        <v>195041.99</v>
      </c>
    </row>
    <row r="10" spans="1:7" ht="14.4" customHeight="1" x14ac:dyDescent="0.3">
      <c r="A10" s="756" t="s">
        <v>2697</v>
      </c>
      <c r="B10" s="732">
        <v>1038</v>
      </c>
      <c r="C10" s="732">
        <v>1454</v>
      </c>
      <c r="D10" s="732">
        <v>1576</v>
      </c>
      <c r="E10" s="848">
        <v>126579</v>
      </c>
      <c r="F10" s="848">
        <v>165273.32999999996</v>
      </c>
      <c r="G10" s="849">
        <v>158317.98000000001</v>
      </c>
    </row>
    <row r="11" spans="1:7" ht="14.4" customHeight="1" x14ac:dyDescent="0.3">
      <c r="A11" s="756" t="s">
        <v>2698</v>
      </c>
      <c r="B11" s="732">
        <v>489</v>
      </c>
      <c r="C11" s="732">
        <v>677</v>
      </c>
      <c r="D11" s="732">
        <v>749</v>
      </c>
      <c r="E11" s="848">
        <v>57307</v>
      </c>
      <c r="F11" s="848">
        <v>70655</v>
      </c>
      <c r="G11" s="849">
        <v>70997.990000000005</v>
      </c>
    </row>
    <row r="12" spans="1:7" ht="14.4" customHeight="1" x14ac:dyDescent="0.3">
      <c r="A12" s="756" t="s">
        <v>2699</v>
      </c>
      <c r="B12" s="732">
        <v>575</v>
      </c>
      <c r="C12" s="732">
        <v>1111</v>
      </c>
      <c r="D12" s="732">
        <v>742</v>
      </c>
      <c r="E12" s="848">
        <v>74479</v>
      </c>
      <c r="F12" s="848">
        <v>133521.66</v>
      </c>
      <c r="G12" s="849">
        <v>105485</v>
      </c>
    </row>
    <row r="13" spans="1:7" ht="14.4" customHeight="1" x14ac:dyDescent="0.3">
      <c r="A13" s="756" t="s">
        <v>2701</v>
      </c>
      <c r="B13" s="732">
        <v>21</v>
      </c>
      <c r="C13" s="732">
        <v>27</v>
      </c>
      <c r="D13" s="732">
        <v>111</v>
      </c>
      <c r="E13" s="848">
        <v>1768</v>
      </c>
      <c r="F13" s="848">
        <v>2709.33</v>
      </c>
      <c r="G13" s="849">
        <v>12899.67</v>
      </c>
    </row>
    <row r="14" spans="1:7" ht="14.4" customHeight="1" x14ac:dyDescent="0.3">
      <c r="A14" s="756" t="s">
        <v>2702</v>
      </c>
      <c r="B14" s="732">
        <v>348</v>
      </c>
      <c r="C14" s="732">
        <v>521</v>
      </c>
      <c r="D14" s="732">
        <v>457</v>
      </c>
      <c r="E14" s="848">
        <v>37848</v>
      </c>
      <c r="F14" s="848">
        <v>56615.66</v>
      </c>
      <c r="G14" s="849">
        <v>41122.98000000001</v>
      </c>
    </row>
    <row r="15" spans="1:7" ht="14.4" customHeight="1" x14ac:dyDescent="0.3">
      <c r="A15" s="756" t="s">
        <v>2703</v>
      </c>
      <c r="B15" s="732">
        <v>1138</v>
      </c>
      <c r="C15" s="732">
        <v>732</v>
      </c>
      <c r="D15" s="732">
        <v>840</v>
      </c>
      <c r="E15" s="848">
        <v>171025</v>
      </c>
      <c r="F15" s="848">
        <v>97368</v>
      </c>
      <c r="G15" s="849">
        <v>116187.64000000001</v>
      </c>
    </row>
    <row r="16" spans="1:7" ht="14.4" customHeight="1" x14ac:dyDescent="0.3">
      <c r="A16" s="756" t="s">
        <v>2704</v>
      </c>
      <c r="B16" s="732">
        <v>158</v>
      </c>
      <c r="C16" s="732">
        <v>191</v>
      </c>
      <c r="D16" s="732">
        <v>1056</v>
      </c>
      <c r="E16" s="848">
        <v>17054</v>
      </c>
      <c r="F16" s="848">
        <v>19872.330000000002</v>
      </c>
      <c r="G16" s="849">
        <v>123570.99</v>
      </c>
    </row>
    <row r="17" spans="1:7" ht="14.4" customHeight="1" x14ac:dyDescent="0.3">
      <c r="A17" s="756" t="s">
        <v>2705</v>
      </c>
      <c r="B17" s="732">
        <v>583</v>
      </c>
      <c r="C17" s="732">
        <v>817</v>
      </c>
      <c r="D17" s="732">
        <v>801</v>
      </c>
      <c r="E17" s="848">
        <v>86534</v>
      </c>
      <c r="F17" s="848">
        <v>96260.650000000009</v>
      </c>
      <c r="G17" s="849">
        <v>88277.32</v>
      </c>
    </row>
    <row r="18" spans="1:7" ht="14.4" customHeight="1" x14ac:dyDescent="0.3">
      <c r="A18" s="756" t="s">
        <v>2706</v>
      </c>
      <c r="B18" s="732">
        <v>773</v>
      </c>
      <c r="C18" s="732">
        <v>2574</v>
      </c>
      <c r="D18" s="732">
        <v>2928</v>
      </c>
      <c r="E18" s="848">
        <v>90331</v>
      </c>
      <c r="F18" s="848">
        <v>328422.65999999997</v>
      </c>
      <c r="G18" s="849">
        <v>363548.6399999999</v>
      </c>
    </row>
    <row r="19" spans="1:7" ht="14.4" customHeight="1" x14ac:dyDescent="0.3">
      <c r="A19" s="756" t="s">
        <v>6417</v>
      </c>
      <c r="B19" s="732">
        <v>2</v>
      </c>
      <c r="C19" s="732"/>
      <c r="D19" s="732"/>
      <c r="E19" s="848">
        <v>201</v>
      </c>
      <c r="F19" s="848"/>
      <c r="G19" s="849"/>
    </row>
    <row r="20" spans="1:7" ht="14.4" customHeight="1" x14ac:dyDescent="0.3">
      <c r="A20" s="756" t="s">
        <v>2707</v>
      </c>
      <c r="B20" s="732">
        <v>32</v>
      </c>
      <c r="C20" s="732">
        <v>245</v>
      </c>
      <c r="D20" s="732">
        <v>79</v>
      </c>
      <c r="E20" s="848">
        <v>3311</v>
      </c>
      <c r="F20" s="848">
        <v>22305.01</v>
      </c>
      <c r="G20" s="849">
        <v>8006.66</v>
      </c>
    </row>
    <row r="21" spans="1:7" ht="14.4" customHeight="1" x14ac:dyDescent="0.3">
      <c r="A21" s="756" t="s">
        <v>2708</v>
      </c>
      <c r="B21" s="732">
        <v>1273</v>
      </c>
      <c r="C21" s="732">
        <v>1406</v>
      </c>
      <c r="D21" s="732">
        <v>753</v>
      </c>
      <c r="E21" s="848">
        <v>170985</v>
      </c>
      <c r="F21" s="848">
        <v>163225.98999999996</v>
      </c>
      <c r="G21" s="849">
        <v>78369.990000000005</v>
      </c>
    </row>
    <row r="22" spans="1:7" ht="14.4" customHeight="1" x14ac:dyDescent="0.3">
      <c r="A22" s="756" t="s">
        <v>2709</v>
      </c>
      <c r="B22" s="732">
        <v>781</v>
      </c>
      <c r="C22" s="732">
        <v>947</v>
      </c>
      <c r="D22" s="732">
        <v>1153</v>
      </c>
      <c r="E22" s="848">
        <v>106446</v>
      </c>
      <c r="F22" s="848">
        <v>131169.66</v>
      </c>
      <c r="G22" s="849">
        <v>135636.66</v>
      </c>
    </row>
    <row r="23" spans="1:7" ht="14.4" customHeight="1" x14ac:dyDescent="0.3">
      <c r="A23" s="756" t="s">
        <v>2710</v>
      </c>
      <c r="B23" s="732">
        <v>1257</v>
      </c>
      <c r="C23" s="732">
        <v>1596</v>
      </c>
      <c r="D23" s="732">
        <v>2389</v>
      </c>
      <c r="E23" s="848">
        <v>124853</v>
      </c>
      <c r="F23" s="848">
        <v>146792.66999999998</v>
      </c>
      <c r="G23" s="849">
        <v>206616.95999999996</v>
      </c>
    </row>
    <row r="24" spans="1:7" ht="14.4" customHeight="1" x14ac:dyDescent="0.3">
      <c r="A24" s="756" t="s">
        <v>6418</v>
      </c>
      <c r="B24" s="732">
        <v>3</v>
      </c>
      <c r="C24" s="732"/>
      <c r="D24" s="732"/>
      <c r="E24" s="848">
        <v>201</v>
      </c>
      <c r="F24" s="848"/>
      <c r="G24" s="849"/>
    </row>
    <row r="25" spans="1:7" ht="14.4" customHeight="1" x14ac:dyDescent="0.3">
      <c r="A25" s="756" t="s">
        <v>2711</v>
      </c>
      <c r="B25" s="732">
        <v>900</v>
      </c>
      <c r="C25" s="732">
        <v>764</v>
      </c>
      <c r="D25" s="732">
        <v>1712</v>
      </c>
      <c r="E25" s="848">
        <v>110848</v>
      </c>
      <c r="F25" s="848">
        <v>91390.33</v>
      </c>
      <c r="G25" s="849">
        <v>193639.93999999986</v>
      </c>
    </row>
    <row r="26" spans="1:7" ht="14.4" customHeight="1" x14ac:dyDescent="0.3">
      <c r="A26" s="756" t="s">
        <v>2712</v>
      </c>
      <c r="B26" s="732">
        <v>1414</v>
      </c>
      <c r="C26" s="732">
        <v>1850</v>
      </c>
      <c r="D26" s="732">
        <v>1781</v>
      </c>
      <c r="E26" s="848">
        <v>172393</v>
      </c>
      <c r="F26" s="848">
        <v>204868.34</v>
      </c>
      <c r="G26" s="849">
        <v>175971.65000000002</v>
      </c>
    </row>
    <row r="27" spans="1:7" ht="14.4" customHeight="1" x14ac:dyDescent="0.3">
      <c r="A27" s="756" t="s">
        <v>2713</v>
      </c>
      <c r="B27" s="732">
        <v>295</v>
      </c>
      <c r="C27" s="732">
        <v>415</v>
      </c>
      <c r="D27" s="732">
        <v>455</v>
      </c>
      <c r="E27" s="848">
        <v>32715</v>
      </c>
      <c r="F27" s="848">
        <v>44317.66</v>
      </c>
      <c r="G27" s="849">
        <v>48668.650000000009</v>
      </c>
    </row>
    <row r="28" spans="1:7" ht="14.4" customHeight="1" x14ac:dyDescent="0.3">
      <c r="A28" s="756" t="s">
        <v>2714</v>
      </c>
      <c r="B28" s="732">
        <v>579</v>
      </c>
      <c r="C28" s="732">
        <v>1505</v>
      </c>
      <c r="D28" s="732">
        <v>1702</v>
      </c>
      <c r="E28" s="848">
        <v>99918</v>
      </c>
      <c r="F28" s="848">
        <v>238572.67000000004</v>
      </c>
      <c r="G28" s="849">
        <v>240597.96999999994</v>
      </c>
    </row>
    <row r="29" spans="1:7" ht="14.4" customHeight="1" x14ac:dyDescent="0.3">
      <c r="A29" s="756" t="s">
        <v>2715</v>
      </c>
      <c r="B29" s="732">
        <v>550</v>
      </c>
      <c r="C29" s="732">
        <v>1279</v>
      </c>
      <c r="D29" s="732">
        <v>1363</v>
      </c>
      <c r="E29" s="848">
        <v>58968</v>
      </c>
      <c r="F29" s="848">
        <v>124526.33</v>
      </c>
      <c r="G29" s="849">
        <v>123323.32</v>
      </c>
    </row>
    <row r="30" spans="1:7" ht="14.4" customHeight="1" x14ac:dyDescent="0.3">
      <c r="A30" s="756" t="s">
        <v>2716</v>
      </c>
      <c r="B30" s="732">
        <v>21</v>
      </c>
      <c r="C30" s="732">
        <v>7</v>
      </c>
      <c r="D30" s="732">
        <v>105</v>
      </c>
      <c r="E30" s="848">
        <v>1591</v>
      </c>
      <c r="F30" s="848">
        <v>1376.33</v>
      </c>
      <c r="G30" s="849">
        <v>7838.67</v>
      </c>
    </row>
    <row r="31" spans="1:7" ht="14.4" customHeight="1" x14ac:dyDescent="0.3">
      <c r="A31" s="756" t="s">
        <v>2717</v>
      </c>
      <c r="B31" s="732">
        <v>565</v>
      </c>
      <c r="C31" s="732">
        <v>1293</v>
      </c>
      <c r="D31" s="732">
        <v>1162</v>
      </c>
      <c r="E31" s="848">
        <v>60174</v>
      </c>
      <c r="F31" s="848">
        <v>167742.66999999998</v>
      </c>
      <c r="G31" s="849">
        <v>125137.98000000001</v>
      </c>
    </row>
    <row r="32" spans="1:7" ht="14.4" customHeight="1" x14ac:dyDescent="0.3">
      <c r="A32" s="756" t="s">
        <v>2718</v>
      </c>
      <c r="B32" s="732">
        <v>405</v>
      </c>
      <c r="C32" s="732">
        <v>324</v>
      </c>
      <c r="D32" s="732">
        <v>302</v>
      </c>
      <c r="E32" s="848">
        <v>42573</v>
      </c>
      <c r="F32" s="848">
        <v>31843</v>
      </c>
      <c r="G32" s="849">
        <v>28416.980000000003</v>
      </c>
    </row>
    <row r="33" spans="1:7" ht="14.4" customHeight="1" x14ac:dyDescent="0.3">
      <c r="A33" s="756" t="s">
        <v>2719</v>
      </c>
      <c r="B33" s="732">
        <v>279</v>
      </c>
      <c r="C33" s="732">
        <v>347</v>
      </c>
      <c r="D33" s="732">
        <v>264</v>
      </c>
      <c r="E33" s="848">
        <v>29679</v>
      </c>
      <c r="F33" s="848">
        <v>33136.33</v>
      </c>
      <c r="G33" s="849">
        <v>21187.32</v>
      </c>
    </row>
    <row r="34" spans="1:7" ht="14.4" customHeight="1" x14ac:dyDescent="0.3">
      <c r="A34" s="756" t="s">
        <v>2720</v>
      </c>
      <c r="B34" s="732">
        <v>430</v>
      </c>
      <c r="C34" s="732">
        <v>347</v>
      </c>
      <c r="D34" s="732">
        <v>472</v>
      </c>
      <c r="E34" s="848">
        <v>44752</v>
      </c>
      <c r="F34" s="848">
        <v>39152.67</v>
      </c>
      <c r="G34" s="849">
        <v>62572.66</v>
      </c>
    </row>
    <row r="35" spans="1:7" ht="14.4" customHeight="1" x14ac:dyDescent="0.3">
      <c r="A35" s="756" t="s">
        <v>2721</v>
      </c>
      <c r="B35" s="732">
        <v>263</v>
      </c>
      <c r="C35" s="732">
        <v>441</v>
      </c>
      <c r="D35" s="732">
        <v>436</v>
      </c>
      <c r="E35" s="848">
        <v>48345</v>
      </c>
      <c r="F35" s="848">
        <v>68772</v>
      </c>
      <c r="G35" s="849">
        <v>62286</v>
      </c>
    </row>
    <row r="36" spans="1:7" ht="14.4" customHeight="1" x14ac:dyDescent="0.3">
      <c r="A36" s="756" t="s">
        <v>2722</v>
      </c>
      <c r="B36" s="732">
        <v>465</v>
      </c>
      <c r="C36" s="732">
        <v>555</v>
      </c>
      <c r="D36" s="732">
        <v>676</v>
      </c>
      <c r="E36" s="848">
        <v>50418</v>
      </c>
      <c r="F36" s="848">
        <v>53275.34</v>
      </c>
      <c r="G36" s="849">
        <v>58602.66</v>
      </c>
    </row>
    <row r="37" spans="1:7" ht="14.4" customHeight="1" thickBot="1" x14ac:dyDescent="0.35">
      <c r="A37" s="852" t="s">
        <v>2723</v>
      </c>
      <c r="B37" s="739"/>
      <c r="C37" s="739">
        <v>19</v>
      </c>
      <c r="D37" s="739">
        <v>12</v>
      </c>
      <c r="E37" s="850"/>
      <c r="F37" s="850">
        <v>1650.33</v>
      </c>
      <c r="G37" s="851">
        <v>1701.33</v>
      </c>
    </row>
    <row r="38" spans="1:7" ht="14.4" customHeight="1" x14ac:dyDescent="0.3">
      <c r="A38" s="784" t="s">
        <v>2690</v>
      </c>
    </row>
    <row r="39" spans="1:7" ht="14.4" customHeight="1" x14ac:dyDescent="0.3">
      <c r="A39" s="785" t="s">
        <v>2691</v>
      </c>
    </row>
    <row r="40" spans="1:7" ht="14.4" customHeight="1" x14ac:dyDescent="0.3">
      <c r="A40" s="784" t="s">
        <v>6415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1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6878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153439.37</v>
      </c>
      <c r="H3" s="208">
        <f t="shared" si="0"/>
        <v>133979819.87999997</v>
      </c>
      <c r="I3" s="78"/>
      <c r="J3" s="78"/>
      <c r="K3" s="208">
        <f t="shared" si="0"/>
        <v>163418.9</v>
      </c>
      <c r="L3" s="208">
        <f t="shared" si="0"/>
        <v>156188625.94000003</v>
      </c>
      <c r="M3" s="78"/>
      <c r="N3" s="78"/>
      <c r="O3" s="208">
        <f t="shared" si="0"/>
        <v>174642.35</v>
      </c>
      <c r="P3" s="208">
        <f t="shared" si="0"/>
        <v>158561293.52999994</v>
      </c>
      <c r="Q3" s="79">
        <f>IF(L3=0,0,P3/L3)</f>
        <v>1.0151910395249355</v>
      </c>
      <c r="R3" s="209">
        <f>IF(O3=0,0,P3/O3)</f>
        <v>907.92006366153419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3"/>
      <c r="B5" s="853"/>
      <c r="C5" s="854"/>
      <c r="D5" s="855"/>
      <c r="E5" s="856"/>
      <c r="F5" s="857"/>
      <c r="G5" s="858" t="s">
        <v>91</v>
      </c>
      <c r="H5" s="859" t="s">
        <v>14</v>
      </c>
      <c r="I5" s="860"/>
      <c r="J5" s="860"/>
      <c r="K5" s="858" t="s">
        <v>91</v>
      </c>
      <c r="L5" s="859" t="s">
        <v>14</v>
      </c>
      <c r="M5" s="860"/>
      <c r="N5" s="860"/>
      <c r="O5" s="858" t="s">
        <v>91</v>
      </c>
      <c r="P5" s="859" t="s">
        <v>14</v>
      </c>
      <c r="Q5" s="861"/>
      <c r="R5" s="862"/>
    </row>
    <row r="6" spans="1:18" ht="14.4" customHeight="1" x14ac:dyDescent="0.3">
      <c r="A6" s="804" t="s">
        <v>6420</v>
      </c>
      <c r="B6" s="805" t="s">
        <v>6421</v>
      </c>
      <c r="C6" s="805" t="s">
        <v>587</v>
      </c>
      <c r="D6" s="805" t="s">
        <v>6422</v>
      </c>
      <c r="E6" s="805" t="s">
        <v>6423</v>
      </c>
      <c r="F6" s="805" t="s">
        <v>1805</v>
      </c>
      <c r="G6" s="225"/>
      <c r="H6" s="225"/>
      <c r="I6" s="805"/>
      <c r="J6" s="805"/>
      <c r="K6" s="225">
        <v>2.6</v>
      </c>
      <c r="L6" s="225">
        <v>7719.66</v>
      </c>
      <c r="M6" s="805">
        <v>1</v>
      </c>
      <c r="N6" s="805">
        <v>2969.1</v>
      </c>
      <c r="O6" s="225"/>
      <c r="P6" s="225"/>
      <c r="Q6" s="810"/>
      <c r="R6" s="818"/>
    </row>
    <row r="7" spans="1:18" ht="14.4" customHeight="1" x14ac:dyDescent="0.3">
      <c r="A7" s="727" t="s">
        <v>6420</v>
      </c>
      <c r="B7" s="728" t="s">
        <v>6421</v>
      </c>
      <c r="C7" s="728" t="s">
        <v>587</v>
      </c>
      <c r="D7" s="728" t="s">
        <v>6422</v>
      </c>
      <c r="E7" s="728" t="s">
        <v>6424</v>
      </c>
      <c r="F7" s="728" t="s">
        <v>6425</v>
      </c>
      <c r="G7" s="732">
        <v>11</v>
      </c>
      <c r="H7" s="732">
        <v>1518.11</v>
      </c>
      <c r="I7" s="728">
        <v>1.8965706789930661</v>
      </c>
      <c r="J7" s="728">
        <v>138.01</v>
      </c>
      <c r="K7" s="732">
        <v>5.8000000000000007</v>
      </c>
      <c r="L7" s="732">
        <v>800.45</v>
      </c>
      <c r="M7" s="728">
        <v>1</v>
      </c>
      <c r="N7" s="728">
        <v>138.00862068965517</v>
      </c>
      <c r="O7" s="732">
        <v>11</v>
      </c>
      <c r="P7" s="732">
        <v>1323.39</v>
      </c>
      <c r="Q7" s="746">
        <v>1.6533075145230809</v>
      </c>
      <c r="R7" s="733">
        <v>120.30818181818182</v>
      </c>
    </row>
    <row r="8" spans="1:18" ht="14.4" customHeight="1" x14ac:dyDescent="0.3">
      <c r="A8" s="727" t="s">
        <v>6420</v>
      </c>
      <c r="B8" s="728" t="s">
        <v>6421</v>
      </c>
      <c r="C8" s="728" t="s">
        <v>587</v>
      </c>
      <c r="D8" s="728" t="s">
        <v>6422</v>
      </c>
      <c r="E8" s="728" t="s">
        <v>6426</v>
      </c>
      <c r="F8" s="728" t="s">
        <v>6425</v>
      </c>
      <c r="G8" s="732">
        <v>102.27</v>
      </c>
      <c r="H8" s="732">
        <v>28227.539999999997</v>
      </c>
      <c r="I8" s="728">
        <v>0.89563982432126277</v>
      </c>
      <c r="J8" s="728">
        <v>276.00997359929596</v>
      </c>
      <c r="K8" s="732">
        <v>118</v>
      </c>
      <c r="L8" s="732">
        <v>31516.62</v>
      </c>
      <c r="M8" s="728">
        <v>1</v>
      </c>
      <c r="N8" s="728">
        <v>267.08999999999997</v>
      </c>
      <c r="O8" s="732">
        <v>155.4</v>
      </c>
      <c r="P8" s="732">
        <v>38638.19</v>
      </c>
      <c r="Q8" s="746">
        <v>1.2259623652536344</v>
      </c>
      <c r="R8" s="733">
        <v>248.63700128700128</v>
      </c>
    </row>
    <row r="9" spans="1:18" ht="14.4" customHeight="1" x14ac:dyDescent="0.3">
      <c r="A9" s="727" t="s">
        <v>6420</v>
      </c>
      <c r="B9" s="728" t="s">
        <v>6421</v>
      </c>
      <c r="C9" s="728" t="s">
        <v>587</v>
      </c>
      <c r="D9" s="728" t="s">
        <v>6422</v>
      </c>
      <c r="E9" s="728" t="s">
        <v>6427</v>
      </c>
      <c r="F9" s="728" t="s">
        <v>865</v>
      </c>
      <c r="G9" s="732">
        <v>90.65</v>
      </c>
      <c r="H9" s="732">
        <v>18275.809999999998</v>
      </c>
      <c r="I9" s="728">
        <v>0.84403871830030364</v>
      </c>
      <c r="J9" s="728">
        <v>201.60849420849416</v>
      </c>
      <c r="K9" s="732">
        <v>107.4</v>
      </c>
      <c r="L9" s="732">
        <v>21652.81</v>
      </c>
      <c r="M9" s="728">
        <v>1</v>
      </c>
      <c r="N9" s="728">
        <v>201.60903165735567</v>
      </c>
      <c r="O9" s="732">
        <v>143.69999999999999</v>
      </c>
      <c r="P9" s="732">
        <v>28971.15</v>
      </c>
      <c r="Q9" s="746">
        <v>1.3379856933118612</v>
      </c>
      <c r="R9" s="733">
        <v>201.6085594989562</v>
      </c>
    </row>
    <row r="10" spans="1:18" ht="14.4" customHeight="1" x14ac:dyDescent="0.3">
      <c r="A10" s="727" t="s">
        <v>6420</v>
      </c>
      <c r="B10" s="728" t="s">
        <v>6421</v>
      </c>
      <c r="C10" s="728" t="s">
        <v>587</v>
      </c>
      <c r="D10" s="728" t="s">
        <v>6422</v>
      </c>
      <c r="E10" s="728" t="s">
        <v>6428</v>
      </c>
      <c r="F10" s="728" t="s">
        <v>803</v>
      </c>
      <c r="G10" s="732">
        <v>11.2</v>
      </c>
      <c r="H10" s="732">
        <v>9405.19</v>
      </c>
      <c r="I10" s="728">
        <v>0.45045199945400871</v>
      </c>
      <c r="J10" s="728">
        <v>839.74910714285727</v>
      </c>
      <c r="K10" s="732">
        <v>24.599999999999998</v>
      </c>
      <c r="L10" s="732">
        <v>20879.449999999997</v>
      </c>
      <c r="M10" s="728">
        <v>1</v>
      </c>
      <c r="N10" s="728">
        <v>848.75813008130081</v>
      </c>
      <c r="O10" s="732">
        <v>19.7</v>
      </c>
      <c r="P10" s="732">
        <v>16776.52</v>
      </c>
      <c r="Q10" s="746">
        <v>0.80349434491808946</v>
      </c>
      <c r="R10" s="733">
        <v>851.6</v>
      </c>
    </row>
    <row r="11" spans="1:18" ht="14.4" customHeight="1" x14ac:dyDescent="0.3">
      <c r="A11" s="727" t="s">
        <v>6420</v>
      </c>
      <c r="B11" s="728" t="s">
        <v>6421</v>
      </c>
      <c r="C11" s="728" t="s">
        <v>587</v>
      </c>
      <c r="D11" s="728" t="s">
        <v>6422</v>
      </c>
      <c r="E11" s="728" t="s">
        <v>6429</v>
      </c>
      <c r="F11" s="728" t="s">
        <v>814</v>
      </c>
      <c r="G11" s="732"/>
      <c r="H11" s="732"/>
      <c r="I11" s="728"/>
      <c r="J11" s="728"/>
      <c r="K11" s="732">
        <v>1</v>
      </c>
      <c r="L11" s="732">
        <v>105.74</v>
      </c>
      <c r="M11" s="728">
        <v>1</v>
      </c>
      <c r="N11" s="728">
        <v>105.74</v>
      </c>
      <c r="O11" s="732"/>
      <c r="P11" s="732"/>
      <c r="Q11" s="746"/>
      <c r="R11" s="733"/>
    </row>
    <row r="12" spans="1:18" ht="14.4" customHeight="1" x14ac:dyDescent="0.3">
      <c r="A12" s="727" t="s">
        <v>6420</v>
      </c>
      <c r="B12" s="728" t="s">
        <v>6421</v>
      </c>
      <c r="C12" s="728" t="s">
        <v>587</v>
      </c>
      <c r="D12" s="728" t="s">
        <v>6422</v>
      </c>
      <c r="E12" s="728" t="s">
        <v>6430</v>
      </c>
      <c r="F12" s="728" t="s">
        <v>1524</v>
      </c>
      <c r="G12" s="732">
        <v>10</v>
      </c>
      <c r="H12" s="732">
        <v>68326</v>
      </c>
      <c r="I12" s="728">
        <v>10</v>
      </c>
      <c r="J12" s="728">
        <v>6832.6</v>
      </c>
      <c r="K12" s="732">
        <v>1</v>
      </c>
      <c r="L12" s="732">
        <v>6832.6</v>
      </c>
      <c r="M12" s="728">
        <v>1</v>
      </c>
      <c r="N12" s="728">
        <v>6832.6</v>
      </c>
      <c r="O12" s="732"/>
      <c r="P12" s="732"/>
      <c r="Q12" s="746"/>
      <c r="R12" s="733"/>
    </row>
    <row r="13" spans="1:18" ht="14.4" customHeight="1" x14ac:dyDescent="0.3">
      <c r="A13" s="727" t="s">
        <v>6420</v>
      </c>
      <c r="B13" s="728" t="s">
        <v>6421</v>
      </c>
      <c r="C13" s="728" t="s">
        <v>587</v>
      </c>
      <c r="D13" s="728" t="s">
        <v>6422</v>
      </c>
      <c r="E13" s="728" t="s">
        <v>6431</v>
      </c>
      <c r="F13" s="728" t="s">
        <v>1524</v>
      </c>
      <c r="G13" s="732">
        <v>72</v>
      </c>
      <c r="H13" s="732">
        <v>983895.12000000023</v>
      </c>
      <c r="I13" s="728">
        <v>10.285714285714288</v>
      </c>
      <c r="J13" s="728">
        <v>13665.210000000003</v>
      </c>
      <c r="K13" s="732">
        <v>7</v>
      </c>
      <c r="L13" s="732">
        <v>95656.47</v>
      </c>
      <c r="M13" s="728">
        <v>1</v>
      </c>
      <c r="N13" s="728">
        <v>13665.210000000001</v>
      </c>
      <c r="O13" s="732">
        <v>11</v>
      </c>
      <c r="P13" s="732">
        <v>150317.31</v>
      </c>
      <c r="Q13" s="746">
        <v>1.5714285714285714</v>
      </c>
      <c r="R13" s="733">
        <v>13665.21</v>
      </c>
    </row>
    <row r="14" spans="1:18" ht="14.4" customHeight="1" x14ac:dyDescent="0.3">
      <c r="A14" s="727" t="s">
        <v>6420</v>
      </c>
      <c r="B14" s="728" t="s">
        <v>6421</v>
      </c>
      <c r="C14" s="728" t="s">
        <v>587</v>
      </c>
      <c r="D14" s="728" t="s">
        <v>6422</v>
      </c>
      <c r="E14" s="728" t="s">
        <v>6432</v>
      </c>
      <c r="F14" s="728" t="s">
        <v>3347</v>
      </c>
      <c r="G14" s="732">
        <v>3</v>
      </c>
      <c r="H14" s="732">
        <v>4806.8999999999996</v>
      </c>
      <c r="I14" s="728"/>
      <c r="J14" s="728">
        <v>1602.3</v>
      </c>
      <c r="K14" s="732"/>
      <c r="L14" s="732"/>
      <c r="M14" s="728"/>
      <c r="N14" s="728"/>
      <c r="O14" s="732">
        <v>1</v>
      </c>
      <c r="P14" s="732">
        <v>1749.08</v>
      </c>
      <c r="Q14" s="746"/>
      <c r="R14" s="733">
        <v>1749.08</v>
      </c>
    </row>
    <row r="15" spans="1:18" ht="14.4" customHeight="1" x14ac:dyDescent="0.3">
      <c r="A15" s="727" t="s">
        <v>6420</v>
      </c>
      <c r="B15" s="728" t="s">
        <v>6421</v>
      </c>
      <c r="C15" s="728" t="s">
        <v>587</v>
      </c>
      <c r="D15" s="728" t="s">
        <v>6422</v>
      </c>
      <c r="E15" s="728" t="s">
        <v>6433</v>
      </c>
      <c r="F15" s="728" t="s">
        <v>6434</v>
      </c>
      <c r="G15" s="732">
        <v>287.08000000000004</v>
      </c>
      <c r="H15" s="732">
        <v>3587182.41</v>
      </c>
      <c r="I15" s="728">
        <v>0.9013344365487761</v>
      </c>
      <c r="J15" s="728">
        <v>12495.410373415074</v>
      </c>
      <c r="K15" s="732">
        <v>318.5</v>
      </c>
      <c r="L15" s="732">
        <v>3979857.27</v>
      </c>
      <c r="M15" s="728">
        <v>1</v>
      </c>
      <c r="N15" s="728">
        <v>12495.627221350078</v>
      </c>
      <c r="O15" s="732">
        <v>269.14</v>
      </c>
      <c r="P15" s="732">
        <v>3095464.8900000006</v>
      </c>
      <c r="Q15" s="746">
        <v>0.77778289018892388</v>
      </c>
      <c r="R15" s="733">
        <v>11501.318607416217</v>
      </c>
    </row>
    <row r="16" spans="1:18" ht="14.4" customHeight="1" x14ac:dyDescent="0.3">
      <c r="A16" s="727" t="s">
        <v>6420</v>
      </c>
      <c r="B16" s="728" t="s">
        <v>6421</v>
      </c>
      <c r="C16" s="728" t="s">
        <v>587</v>
      </c>
      <c r="D16" s="728" t="s">
        <v>6422</v>
      </c>
      <c r="E16" s="728" t="s">
        <v>6435</v>
      </c>
      <c r="F16" s="728" t="s">
        <v>6434</v>
      </c>
      <c r="G16" s="732">
        <v>324.7</v>
      </c>
      <c r="H16" s="732">
        <v>10143326.02</v>
      </c>
      <c r="I16" s="728">
        <v>0.90972933652576393</v>
      </c>
      <c r="J16" s="728">
        <v>31239.069972282105</v>
      </c>
      <c r="K16" s="732">
        <v>357.22</v>
      </c>
      <c r="L16" s="732">
        <v>11149828.43</v>
      </c>
      <c r="M16" s="728">
        <v>1</v>
      </c>
      <c r="N16" s="728">
        <v>31212.777644028887</v>
      </c>
      <c r="O16" s="732">
        <v>286</v>
      </c>
      <c r="P16" s="732">
        <v>8569582.4399999995</v>
      </c>
      <c r="Q16" s="746">
        <v>0.76858424269045</v>
      </c>
      <c r="R16" s="733">
        <v>29963.574965034964</v>
      </c>
    </row>
    <row r="17" spans="1:18" ht="14.4" customHeight="1" x14ac:dyDescent="0.3">
      <c r="A17" s="727" t="s">
        <v>6420</v>
      </c>
      <c r="B17" s="728" t="s">
        <v>6421</v>
      </c>
      <c r="C17" s="728" t="s">
        <v>587</v>
      </c>
      <c r="D17" s="728" t="s">
        <v>6422</v>
      </c>
      <c r="E17" s="728" t="s">
        <v>6436</v>
      </c>
      <c r="F17" s="728" t="s">
        <v>6437</v>
      </c>
      <c r="G17" s="732">
        <v>1</v>
      </c>
      <c r="H17" s="732">
        <v>5455.4</v>
      </c>
      <c r="I17" s="728">
        <v>2.0264552819556552</v>
      </c>
      <c r="J17" s="728">
        <v>5455.4</v>
      </c>
      <c r="K17" s="732">
        <v>1</v>
      </c>
      <c r="L17" s="732">
        <v>2692.09</v>
      </c>
      <c r="M17" s="728">
        <v>1</v>
      </c>
      <c r="N17" s="728">
        <v>2692.09</v>
      </c>
      <c r="O17" s="732">
        <v>2</v>
      </c>
      <c r="P17" s="732">
        <v>5384.18</v>
      </c>
      <c r="Q17" s="746">
        <v>2</v>
      </c>
      <c r="R17" s="733">
        <v>2692.09</v>
      </c>
    </row>
    <row r="18" spans="1:18" ht="14.4" customHeight="1" x14ac:dyDescent="0.3">
      <c r="A18" s="727" t="s">
        <v>6420</v>
      </c>
      <c r="B18" s="728" t="s">
        <v>6421</v>
      </c>
      <c r="C18" s="728" t="s">
        <v>587</v>
      </c>
      <c r="D18" s="728" t="s">
        <v>6422</v>
      </c>
      <c r="E18" s="728" t="s">
        <v>6438</v>
      </c>
      <c r="F18" s="728" t="s">
        <v>6439</v>
      </c>
      <c r="G18" s="732">
        <v>58</v>
      </c>
      <c r="H18" s="732">
        <v>985409.56</v>
      </c>
      <c r="I18" s="728">
        <v>1.0029098351687777</v>
      </c>
      <c r="J18" s="728">
        <v>16989.82</v>
      </c>
      <c r="K18" s="732">
        <v>55</v>
      </c>
      <c r="L18" s="732">
        <v>982550.5</v>
      </c>
      <c r="M18" s="728">
        <v>1</v>
      </c>
      <c r="N18" s="728">
        <v>17864.554545454546</v>
      </c>
      <c r="O18" s="732">
        <v>49</v>
      </c>
      <c r="P18" s="732">
        <v>817864.6</v>
      </c>
      <c r="Q18" s="746">
        <v>0.83238937845942773</v>
      </c>
      <c r="R18" s="733">
        <v>16691.114285714284</v>
      </c>
    </row>
    <row r="19" spans="1:18" ht="14.4" customHeight="1" x14ac:dyDescent="0.3">
      <c r="A19" s="727" t="s">
        <v>6420</v>
      </c>
      <c r="B19" s="728" t="s">
        <v>6421</v>
      </c>
      <c r="C19" s="728" t="s">
        <v>587</v>
      </c>
      <c r="D19" s="728" t="s">
        <v>6422</v>
      </c>
      <c r="E19" s="728" t="s">
        <v>6440</v>
      </c>
      <c r="F19" s="728" t="s">
        <v>2640</v>
      </c>
      <c r="G19" s="732">
        <v>14</v>
      </c>
      <c r="H19" s="732">
        <v>1195517.6800000002</v>
      </c>
      <c r="I19" s="728">
        <v>2.8000000000000007</v>
      </c>
      <c r="J19" s="728">
        <v>85394.12000000001</v>
      </c>
      <c r="K19" s="732">
        <v>5</v>
      </c>
      <c r="L19" s="732">
        <v>426970.6</v>
      </c>
      <c r="M19" s="728">
        <v>1</v>
      </c>
      <c r="N19" s="728">
        <v>85394.12</v>
      </c>
      <c r="O19" s="732">
        <v>11</v>
      </c>
      <c r="P19" s="732">
        <v>915492.17</v>
      </c>
      <c r="Q19" s="746">
        <v>2.1441573963172176</v>
      </c>
      <c r="R19" s="733">
        <v>83226.560909090913</v>
      </c>
    </row>
    <row r="20" spans="1:18" ht="14.4" customHeight="1" x14ac:dyDescent="0.3">
      <c r="A20" s="727" t="s">
        <v>6420</v>
      </c>
      <c r="B20" s="728" t="s">
        <v>6421</v>
      </c>
      <c r="C20" s="728" t="s">
        <v>587</v>
      </c>
      <c r="D20" s="728" t="s">
        <v>6422</v>
      </c>
      <c r="E20" s="728" t="s">
        <v>6441</v>
      </c>
      <c r="F20" s="728" t="s">
        <v>6442</v>
      </c>
      <c r="G20" s="732"/>
      <c r="H20" s="732"/>
      <c r="I20" s="728"/>
      <c r="J20" s="728"/>
      <c r="K20" s="732">
        <v>4</v>
      </c>
      <c r="L20" s="732">
        <v>6996.32</v>
      </c>
      <c r="M20" s="728">
        <v>1</v>
      </c>
      <c r="N20" s="728">
        <v>1749.08</v>
      </c>
      <c r="O20" s="732"/>
      <c r="P20" s="732"/>
      <c r="Q20" s="746"/>
      <c r="R20" s="733"/>
    </row>
    <row r="21" spans="1:18" ht="14.4" customHeight="1" x14ac:dyDescent="0.3">
      <c r="A21" s="727" t="s">
        <v>6420</v>
      </c>
      <c r="B21" s="728" t="s">
        <v>6421</v>
      </c>
      <c r="C21" s="728" t="s">
        <v>587</v>
      </c>
      <c r="D21" s="728" t="s">
        <v>6422</v>
      </c>
      <c r="E21" s="728" t="s">
        <v>6443</v>
      </c>
      <c r="F21" s="728" t="s">
        <v>2636</v>
      </c>
      <c r="G21" s="732">
        <v>249</v>
      </c>
      <c r="H21" s="732">
        <v>7037262.9000000004</v>
      </c>
      <c r="I21" s="728">
        <v>1.0331950207468881</v>
      </c>
      <c r="J21" s="728">
        <v>28262.100000000002</v>
      </c>
      <c r="K21" s="732">
        <v>241</v>
      </c>
      <c r="L21" s="732">
        <v>6811166.0999999996</v>
      </c>
      <c r="M21" s="728">
        <v>1</v>
      </c>
      <c r="N21" s="728">
        <v>28262.1</v>
      </c>
      <c r="O21" s="732">
        <v>272</v>
      </c>
      <c r="P21" s="732">
        <v>7564900.6400000006</v>
      </c>
      <c r="Q21" s="746">
        <v>1.1106616002214365</v>
      </c>
      <c r="R21" s="733">
        <v>27812.134705882356</v>
      </c>
    </row>
    <row r="22" spans="1:18" ht="14.4" customHeight="1" x14ac:dyDescent="0.3">
      <c r="A22" s="727" t="s">
        <v>6420</v>
      </c>
      <c r="B22" s="728" t="s">
        <v>6421</v>
      </c>
      <c r="C22" s="728" t="s">
        <v>587</v>
      </c>
      <c r="D22" s="728" t="s">
        <v>6422</v>
      </c>
      <c r="E22" s="728" t="s">
        <v>6444</v>
      </c>
      <c r="F22" s="728" t="s">
        <v>2636</v>
      </c>
      <c r="G22" s="732">
        <v>410.3</v>
      </c>
      <c r="H22" s="732">
        <v>23191875.149999999</v>
      </c>
      <c r="I22" s="728">
        <v>1.0629533675548164</v>
      </c>
      <c r="J22" s="728">
        <v>56524.189982939308</v>
      </c>
      <c r="K22" s="732">
        <v>386</v>
      </c>
      <c r="L22" s="732">
        <v>21818337.340000004</v>
      </c>
      <c r="M22" s="728">
        <v>1</v>
      </c>
      <c r="N22" s="728">
        <v>56524.19000000001</v>
      </c>
      <c r="O22" s="732">
        <v>295</v>
      </c>
      <c r="P22" s="732">
        <v>16409156.260000002</v>
      </c>
      <c r="Q22" s="746">
        <v>0.75208096768752219</v>
      </c>
      <c r="R22" s="733">
        <v>55624.258508474581</v>
      </c>
    </row>
    <row r="23" spans="1:18" ht="14.4" customHeight="1" x14ac:dyDescent="0.3">
      <c r="A23" s="727" t="s">
        <v>6420</v>
      </c>
      <c r="B23" s="728" t="s">
        <v>6421</v>
      </c>
      <c r="C23" s="728" t="s">
        <v>587</v>
      </c>
      <c r="D23" s="728" t="s">
        <v>6422</v>
      </c>
      <c r="E23" s="728" t="s">
        <v>6445</v>
      </c>
      <c r="F23" s="728" t="s">
        <v>3587</v>
      </c>
      <c r="G23" s="732">
        <v>22.25</v>
      </c>
      <c r="H23" s="732">
        <v>211820.41999999998</v>
      </c>
      <c r="I23" s="728"/>
      <c r="J23" s="728">
        <v>9520.0188764044942</v>
      </c>
      <c r="K23" s="732"/>
      <c r="L23" s="732"/>
      <c r="M23" s="728"/>
      <c r="N23" s="728"/>
      <c r="O23" s="732">
        <v>10.4</v>
      </c>
      <c r="P23" s="732">
        <v>103236.64</v>
      </c>
      <c r="Q23" s="746"/>
      <c r="R23" s="733">
        <v>9926.6</v>
      </c>
    </row>
    <row r="24" spans="1:18" ht="14.4" customHeight="1" x14ac:dyDescent="0.3">
      <c r="A24" s="727" t="s">
        <v>6420</v>
      </c>
      <c r="B24" s="728" t="s">
        <v>6421</v>
      </c>
      <c r="C24" s="728" t="s">
        <v>587</v>
      </c>
      <c r="D24" s="728" t="s">
        <v>6422</v>
      </c>
      <c r="E24" s="728" t="s">
        <v>6446</v>
      </c>
      <c r="F24" s="728" t="s">
        <v>6447</v>
      </c>
      <c r="G24" s="732">
        <v>231.45</v>
      </c>
      <c r="H24" s="732">
        <v>6212045.870000001</v>
      </c>
      <c r="I24" s="728">
        <v>2.7393735503768428</v>
      </c>
      <c r="J24" s="728">
        <v>26839.688356016424</v>
      </c>
      <c r="K24" s="732">
        <v>92.23</v>
      </c>
      <c r="L24" s="732">
        <v>2267688.4899999998</v>
      </c>
      <c r="M24" s="728">
        <v>1</v>
      </c>
      <c r="N24" s="728">
        <v>24587.319635693373</v>
      </c>
      <c r="O24" s="732">
        <v>72.89</v>
      </c>
      <c r="P24" s="732">
        <v>305119.21999999997</v>
      </c>
      <c r="Q24" s="746">
        <v>0.13455076450998787</v>
      </c>
      <c r="R24" s="733">
        <v>4186.0230484291396</v>
      </c>
    </row>
    <row r="25" spans="1:18" ht="14.4" customHeight="1" x14ac:dyDescent="0.3">
      <c r="A25" s="727" t="s">
        <v>6420</v>
      </c>
      <c r="B25" s="728" t="s">
        <v>6421</v>
      </c>
      <c r="C25" s="728" t="s">
        <v>587</v>
      </c>
      <c r="D25" s="728" t="s">
        <v>6422</v>
      </c>
      <c r="E25" s="728" t="s">
        <v>6448</v>
      </c>
      <c r="F25" s="728" t="s">
        <v>6449</v>
      </c>
      <c r="G25" s="732">
        <v>9</v>
      </c>
      <c r="H25" s="732">
        <v>185710.55</v>
      </c>
      <c r="I25" s="728">
        <v>0.48374719979161235</v>
      </c>
      <c r="J25" s="728">
        <v>20634.505555555555</v>
      </c>
      <c r="K25" s="732">
        <v>20</v>
      </c>
      <c r="L25" s="732">
        <v>383900</v>
      </c>
      <c r="M25" s="728">
        <v>1</v>
      </c>
      <c r="N25" s="728">
        <v>19195</v>
      </c>
      <c r="O25" s="732">
        <v>26</v>
      </c>
      <c r="P25" s="732">
        <v>499070</v>
      </c>
      <c r="Q25" s="746">
        <v>1.3</v>
      </c>
      <c r="R25" s="733">
        <v>19195</v>
      </c>
    </row>
    <row r="26" spans="1:18" ht="14.4" customHeight="1" x14ac:dyDescent="0.3">
      <c r="A26" s="727" t="s">
        <v>6420</v>
      </c>
      <c r="B26" s="728" t="s">
        <v>6421</v>
      </c>
      <c r="C26" s="728" t="s">
        <v>587</v>
      </c>
      <c r="D26" s="728" t="s">
        <v>6422</v>
      </c>
      <c r="E26" s="728" t="s">
        <v>6450</v>
      </c>
      <c r="F26" s="728" t="s">
        <v>1513</v>
      </c>
      <c r="G26" s="732">
        <v>24</v>
      </c>
      <c r="H26" s="732">
        <v>567783.75</v>
      </c>
      <c r="I26" s="728">
        <v>1.3442845943772683</v>
      </c>
      <c r="J26" s="728">
        <v>23657.65625</v>
      </c>
      <c r="K26" s="732">
        <v>18</v>
      </c>
      <c r="L26" s="732">
        <v>422368.70999999996</v>
      </c>
      <c r="M26" s="728">
        <v>1</v>
      </c>
      <c r="N26" s="728">
        <v>23464.92833333333</v>
      </c>
      <c r="O26" s="732">
        <v>23</v>
      </c>
      <c r="P26" s="732">
        <v>521386.54</v>
      </c>
      <c r="Q26" s="746">
        <v>1.2344345773151615</v>
      </c>
      <c r="R26" s="733">
        <v>22668.98</v>
      </c>
    </row>
    <row r="27" spans="1:18" ht="14.4" customHeight="1" x14ac:dyDescent="0.3">
      <c r="A27" s="727" t="s">
        <v>6420</v>
      </c>
      <c r="B27" s="728" t="s">
        <v>6421</v>
      </c>
      <c r="C27" s="728" t="s">
        <v>587</v>
      </c>
      <c r="D27" s="728" t="s">
        <v>6422</v>
      </c>
      <c r="E27" s="728" t="s">
        <v>6451</v>
      </c>
      <c r="F27" s="728" t="s">
        <v>2636</v>
      </c>
      <c r="G27" s="732"/>
      <c r="H27" s="732"/>
      <c r="I27" s="728"/>
      <c r="J27" s="728"/>
      <c r="K27" s="732"/>
      <c r="L27" s="732"/>
      <c r="M27" s="728"/>
      <c r="N27" s="728"/>
      <c r="O27" s="732">
        <v>16</v>
      </c>
      <c r="P27" s="732">
        <v>2699662.7199999997</v>
      </c>
      <c r="Q27" s="746"/>
      <c r="R27" s="733">
        <v>168728.91999999998</v>
      </c>
    </row>
    <row r="28" spans="1:18" ht="14.4" customHeight="1" x14ac:dyDescent="0.3">
      <c r="A28" s="727" t="s">
        <v>6420</v>
      </c>
      <c r="B28" s="728" t="s">
        <v>6421</v>
      </c>
      <c r="C28" s="728" t="s">
        <v>587</v>
      </c>
      <c r="D28" s="728" t="s">
        <v>6422</v>
      </c>
      <c r="E28" s="728" t="s">
        <v>6452</v>
      </c>
      <c r="F28" s="728" t="s">
        <v>6453</v>
      </c>
      <c r="G28" s="732"/>
      <c r="H28" s="732"/>
      <c r="I28" s="728"/>
      <c r="J28" s="728"/>
      <c r="K28" s="732">
        <v>0</v>
      </c>
      <c r="L28" s="732">
        <v>0</v>
      </c>
      <c r="M28" s="728"/>
      <c r="N28" s="728"/>
      <c r="O28" s="732"/>
      <c r="P28" s="732"/>
      <c r="Q28" s="746"/>
      <c r="R28" s="733"/>
    </row>
    <row r="29" spans="1:18" ht="14.4" customHeight="1" x14ac:dyDescent="0.3">
      <c r="A29" s="727" t="s">
        <v>6420</v>
      </c>
      <c r="B29" s="728" t="s">
        <v>6421</v>
      </c>
      <c r="C29" s="728" t="s">
        <v>587</v>
      </c>
      <c r="D29" s="728" t="s">
        <v>6422</v>
      </c>
      <c r="E29" s="728" t="s">
        <v>6454</v>
      </c>
      <c r="F29" s="728" t="s">
        <v>2655</v>
      </c>
      <c r="G29" s="732">
        <v>5</v>
      </c>
      <c r="H29" s="732">
        <v>642179.15</v>
      </c>
      <c r="I29" s="728">
        <v>0.31427077905273693</v>
      </c>
      <c r="J29" s="728">
        <v>128435.83</v>
      </c>
      <c r="K29" s="732">
        <v>16</v>
      </c>
      <c r="L29" s="732">
        <v>2043394.4000000001</v>
      </c>
      <c r="M29" s="728">
        <v>1</v>
      </c>
      <c r="N29" s="728">
        <v>127712.15000000001</v>
      </c>
      <c r="O29" s="732">
        <v>14</v>
      </c>
      <c r="P29" s="732">
        <v>1602260.3099999998</v>
      </c>
      <c r="Q29" s="746">
        <v>0.78411701138067114</v>
      </c>
      <c r="R29" s="733">
        <v>114447.16499999999</v>
      </c>
    </row>
    <row r="30" spans="1:18" ht="14.4" customHeight="1" x14ac:dyDescent="0.3">
      <c r="A30" s="727" t="s">
        <v>6420</v>
      </c>
      <c r="B30" s="728" t="s">
        <v>6421</v>
      </c>
      <c r="C30" s="728" t="s">
        <v>587</v>
      </c>
      <c r="D30" s="728" t="s">
        <v>6422</v>
      </c>
      <c r="E30" s="728" t="s">
        <v>6455</v>
      </c>
      <c r="F30" s="728" t="s">
        <v>2655</v>
      </c>
      <c r="G30" s="732">
        <v>21</v>
      </c>
      <c r="H30" s="732">
        <v>2824754.4300000006</v>
      </c>
      <c r="I30" s="728">
        <v>0.70191401083669569</v>
      </c>
      <c r="J30" s="728">
        <v>134512.11571428576</v>
      </c>
      <c r="K30" s="732">
        <v>30</v>
      </c>
      <c r="L30" s="732">
        <v>4024359.6599999997</v>
      </c>
      <c r="M30" s="728">
        <v>1</v>
      </c>
      <c r="N30" s="728">
        <v>134145.32199999999</v>
      </c>
      <c r="O30" s="732">
        <v>39</v>
      </c>
      <c r="P30" s="732">
        <v>4697171.5199999996</v>
      </c>
      <c r="Q30" s="746">
        <v>1.1671848236347742</v>
      </c>
      <c r="R30" s="733">
        <v>120440.29538461537</v>
      </c>
    </row>
    <row r="31" spans="1:18" ht="14.4" customHeight="1" x14ac:dyDescent="0.3">
      <c r="A31" s="727" t="s">
        <v>6420</v>
      </c>
      <c r="B31" s="728" t="s">
        <v>6421</v>
      </c>
      <c r="C31" s="728" t="s">
        <v>587</v>
      </c>
      <c r="D31" s="728" t="s">
        <v>6422</v>
      </c>
      <c r="E31" s="728" t="s">
        <v>6456</v>
      </c>
      <c r="F31" s="728" t="s">
        <v>2655</v>
      </c>
      <c r="G31" s="732">
        <v>67</v>
      </c>
      <c r="H31" s="732">
        <v>9815909.370000001</v>
      </c>
      <c r="I31" s="728">
        <v>0.9066812796539635</v>
      </c>
      <c r="J31" s="728">
        <v>146506.11000000002</v>
      </c>
      <c r="K31" s="732">
        <v>74</v>
      </c>
      <c r="L31" s="732">
        <v>10826196.140000001</v>
      </c>
      <c r="M31" s="728">
        <v>1</v>
      </c>
      <c r="N31" s="728">
        <v>146299.94783783786</v>
      </c>
      <c r="O31" s="732">
        <v>90</v>
      </c>
      <c r="P31" s="732">
        <v>11941180.599999998</v>
      </c>
      <c r="Q31" s="746">
        <v>1.1029894937780056</v>
      </c>
      <c r="R31" s="733">
        <v>132679.78444444441</v>
      </c>
    </row>
    <row r="32" spans="1:18" ht="14.4" customHeight="1" x14ac:dyDescent="0.3">
      <c r="A32" s="727" t="s">
        <v>6420</v>
      </c>
      <c r="B32" s="728" t="s">
        <v>6421</v>
      </c>
      <c r="C32" s="728" t="s">
        <v>587</v>
      </c>
      <c r="D32" s="728" t="s">
        <v>6422</v>
      </c>
      <c r="E32" s="728" t="s">
        <v>6457</v>
      </c>
      <c r="F32" s="728" t="s">
        <v>6458</v>
      </c>
      <c r="G32" s="732">
        <v>9.9600000000000009</v>
      </c>
      <c r="H32" s="732">
        <v>218112.75</v>
      </c>
      <c r="I32" s="728"/>
      <c r="J32" s="728">
        <v>21898.870481927708</v>
      </c>
      <c r="K32" s="732"/>
      <c r="L32" s="732"/>
      <c r="M32" s="728"/>
      <c r="N32" s="728"/>
      <c r="O32" s="732"/>
      <c r="P32" s="732"/>
      <c r="Q32" s="746"/>
      <c r="R32" s="733"/>
    </row>
    <row r="33" spans="1:18" ht="14.4" customHeight="1" x14ac:dyDescent="0.3">
      <c r="A33" s="727" t="s">
        <v>6420</v>
      </c>
      <c r="B33" s="728" t="s">
        <v>6421</v>
      </c>
      <c r="C33" s="728" t="s">
        <v>587</v>
      </c>
      <c r="D33" s="728" t="s">
        <v>6422</v>
      </c>
      <c r="E33" s="728" t="s">
        <v>6459</v>
      </c>
      <c r="F33" s="728" t="s">
        <v>2645</v>
      </c>
      <c r="G33" s="732">
        <v>32</v>
      </c>
      <c r="H33" s="732">
        <v>2977381.12</v>
      </c>
      <c r="I33" s="728">
        <v>0.61004732015079255</v>
      </c>
      <c r="J33" s="728">
        <v>93043.16</v>
      </c>
      <c r="K33" s="732">
        <v>55</v>
      </c>
      <c r="L33" s="732">
        <v>4880574.05</v>
      </c>
      <c r="M33" s="728">
        <v>1</v>
      </c>
      <c r="N33" s="728">
        <v>88737.709999999992</v>
      </c>
      <c r="O33" s="732">
        <v>14</v>
      </c>
      <c r="P33" s="732">
        <v>1242327.94</v>
      </c>
      <c r="Q33" s="746">
        <v>0.25454545454545452</v>
      </c>
      <c r="R33" s="733">
        <v>88737.709999999992</v>
      </c>
    </row>
    <row r="34" spans="1:18" ht="14.4" customHeight="1" x14ac:dyDescent="0.3">
      <c r="A34" s="727" t="s">
        <v>6420</v>
      </c>
      <c r="B34" s="728" t="s">
        <v>6421</v>
      </c>
      <c r="C34" s="728" t="s">
        <v>587</v>
      </c>
      <c r="D34" s="728" t="s">
        <v>6422</v>
      </c>
      <c r="E34" s="728" t="s">
        <v>6460</v>
      </c>
      <c r="F34" s="728" t="s">
        <v>6461</v>
      </c>
      <c r="G34" s="732">
        <v>1</v>
      </c>
      <c r="H34" s="732">
        <v>44722.559999999998</v>
      </c>
      <c r="I34" s="728"/>
      <c r="J34" s="728">
        <v>44722.559999999998</v>
      </c>
      <c r="K34" s="732"/>
      <c r="L34" s="732"/>
      <c r="M34" s="728"/>
      <c r="N34" s="728"/>
      <c r="O34" s="732"/>
      <c r="P34" s="732"/>
      <c r="Q34" s="746"/>
      <c r="R34" s="733"/>
    </row>
    <row r="35" spans="1:18" ht="14.4" customHeight="1" x14ac:dyDescent="0.3">
      <c r="A35" s="727" t="s">
        <v>6420</v>
      </c>
      <c r="B35" s="728" t="s">
        <v>6421</v>
      </c>
      <c r="C35" s="728" t="s">
        <v>587</v>
      </c>
      <c r="D35" s="728" t="s">
        <v>6422</v>
      </c>
      <c r="E35" s="728" t="s">
        <v>6462</v>
      </c>
      <c r="F35" s="728" t="s">
        <v>1384</v>
      </c>
      <c r="G35" s="732">
        <v>12</v>
      </c>
      <c r="H35" s="732">
        <v>81991.199999999997</v>
      </c>
      <c r="I35" s="728">
        <v>0.6690392365083957</v>
      </c>
      <c r="J35" s="728">
        <v>6832.5999999999995</v>
      </c>
      <c r="K35" s="732">
        <v>18</v>
      </c>
      <c r="L35" s="732">
        <v>122550.66</v>
      </c>
      <c r="M35" s="728">
        <v>1</v>
      </c>
      <c r="N35" s="728">
        <v>6808.37</v>
      </c>
      <c r="O35" s="732">
        <v>13</v>
      </c>
      <c r="P35" s="732">
        <v>88508.809999999983</v>
      </c>
      <c r="Q35" s="746">
        <v>0.7222222222222221</v>
      </c>
      <c r="R35" s="733">
        <v>6808.369999999999</v>
      </c>
    </row>
    <row r="36" spans="1:18" ht="14.4" customHeight="1" x14ac:dyDescent="0.3">
      <c r="A36" s="727" t="s">
        <v>6420</v>
      </c>
      <c r="B36" s="728" t="s">
        <v>6421</v>
      </c>
      <c r="C36" s="728" t="s">
        <v>587</v>
      </c>
      <c r="D36" s="728" t="s">
        <v>6422</v>
      </c>
      <c r="E36" s="728" t="s">
        <v>6463</v>
      </c>
      <c r="F36" s="728" t="s">
        <v>1384</v>
      </c>
      <c r="G36" s="732">
        <v>56</v>
      </c>
      <c r="H36" s="732">
        <v>765251.76</v>
      </c>
      <c r="I36" s="728">
        <v>0.62657596285733375</v>
      </c>
      <c r="J36" s="728">
        <v>13665.210000000001</v>
      </c>
      <c r="K36" s="732">
        <v>94</v>
      </c>
      <c r="L36" s="732">
        <v>1221323.2</v>
      </c>
      <c r="M36" s="728">
        <v>1</v>
      </c>
      <c r="N36" s="728">
        <v>12992.8</v>
      </c>
      <c r="O36" s="732">
        <v>91</v>
      </c>
      <c r="P36" s="732">
        <v>1182344.8</v>
      </c>
      <c r="Q36" s="746">
        <v>0.96808510638297884</v>
      </c>
      <c r="R36" s="733">
        <v>12992.800000000001</v>
      </c>
    </row>
    <row r="37" spans="1:18" ht="14.4" customHeight="1" x14ac:dyDescent="0.3">
      <c r="A37" s="727" t="s">
        <v>6420</v>
      </c>
      <c r="B37" s="728" t="s">
        <v>6421</v>
      </c>
      <c r="C37" s="728" t="s">
        <v>587</v>
      </c>
      <c r="D37" s="728" t="s">
        <v>6422</v>
      </c>
      <c r="E37" s="728" t="s">
        <v>6464</v>
      </c>
      <c r="F37" s="728" t="s">
        <v>6465</v>
      </c>
      <c r="G37" s="732">
        <v>0.4</v>
      </c>
      <c r="H37" s="732">
        <v>665.18</v>
      </c>
      <c r="I37" s="728"/>
      <c r="J37" s="728">
        <v>1662.9499999999998</v>
      </c>
      <c r="K37" s="732"/>
      <c r="L37" s="732"/>
      <c r="M37" s="728"/>
      <c r="N37" s="728"/>
      <c r="O37" s="732"/>
      <c r="P37" s="732"/>
      <c r="Q37" s="746"/>
      <c r="R37" s="733"/>
    </row>
    <row r="38" spans="1:18" ht="14.4" customHeight="1" x14ac:dyDescent="0.3">
      <c r="A38" s="727" t="s">
        <v>6420</v>
      </c>
      <c r="B38" s="728" t="s">
        <v>6421</v>
      </c>
      <c r="C38" s="728" t="s">
        <v>587</v>
      </c>
      <c r="D38" s="728" t="s">
        <v>6422</v>
      </c>
      <c r="E38" s="728" t="s">
        <v>6466</v>
      </c>
      <c r="F38" s="728" t="s">
        <v>6467</v>
      </c>
      <c r="G38" s="732">
        <v>13.6</v>
      </c>
      <c r="H38" s="732">
        <v>749.74</v>
      </c>
      <c r="I38" s="728">
        <v>1.1772446063499042</v>
      </c>
      <c r="J38" s="728">
        <v>55.127941176470593</v>
      </c>
      <c r="K38" s="732">
        <v>14</v>
      </c>
      <c r="L38" s="732">
        <v>636.86</v>
      </c>
      <c r="M38" s="728">
        <v>1</v>
      </c>
      <c r="N38" s="728">
        <v>45.49</v>
      </c>
      <c r="O38" s="732">
        <v>4</v>
      </c>
      <c r="P38" s="732">
        <v>181.96</v>
      </c>
      <c r="Q38" s="746">
        <v>0.2857142857142857</v>
      </c>
      <c r="R38" s="733">
        <v>45.49</v>
      </c>
    </row>
    <row r="39" spans="1:18" ht="14.4" customHeight="1" x14ac:dyDescent="0.3">
      <c r="A39" s="727" t="s">
        <v>6420</v>
      </c>
      <c r="B39" s="728" t="s">
        <v>6421</v>
      </c>
      <c r="C39" s="728" t="s">
        <v>587</v>
      </c>
      <c r="D39" s="728" t="s">
        <v>6422</v>
      </c>
      <c r="E39" s="728" t="s">
        <v>6468</v>
      </c>
      <c r="F39" s="728" t="s">
        <v>6467</v>
      </c>
      <c r="G39" s="732"/>
      <c r="H39" s="732"/>
      <c r="I39" s="728"/>
      <c r="J39" s="728"/>
      <c r="K39" s="732"/>
      <c r="L39" s="732"/>
      <c r="M39" s="728"/>
      <c r="N39" s="728"/>
      <c r="O39" s="732">
        <v>4.4000000000000004</v>
      </c>
      <c r="P39" s="732">
        <v>2001.6</v>
      </c>
      <c r="Q39" s="746"/>
      <c r="R39" s="733">
        <v>454.90909090909088</v>
      </c>
    </row>
    <row r="40" spans="1:18" ht="14.4" customHeight="1" x14ac:dyDescent="0.3">
      <c r="A40" s="727" t="s">
        <v>6420</v>
      </c>
      <c r="B40" s="728" t="s">
        <v>6421</v>
      </c>
      <c r="C40" s="728" t="s">
        <v>587</v>
      </c>
      <c r="D40" s="728" t="s">
        <v>6422</v>
      </c>
      <c r="E40" s="728" t="s">
        <v>6469</v>
      </c>
      <c r="F40" s="728" t="s">
        <v>634</v>
      </c>
      <c r="G40" s="732">
        <v>338.5</v>
      </c>
      <c r="H40" s="732">
        <v>35809.9</v>
      </c>
      <c r="I40" s="728">
        <v>0.93276542407864738</v>
      </c>
      <c r="J40" s="728">
        <v>105.78995568685377</v>
      </c>
      <c r="K40" s="732">
        <v>362.9</v>
      </c>
      <c r="L40" s="732">
        <v>38391.11</v>
      </c>
      <c r="M40" s="728">
        <v>1</v>
      </c>
      <c r="N40" s="728">
        <v>105.78977679801599</v>
      </c>
      <c r="O40" s="732">
        <v>549.20000000000005</v>
      </c>
      <c r="P40" s="732">
        <v>75536.94</v>
      </c>
      <c r="Q40" s="746">
        <v>1.9675633239049353</v>
      </c>
      <c r="R40" s="733">
        <v>137.53994901675162</v>
      </c>
    </row>
    <row r="41" spans="1:18" ht="14.4" customHeight="1" x14ac:dyDescent="0.3">
      <c r="A41" s="727" t="s">
        <v>6420</v>
      </c>
      <c r="B41" s="728" t="s">
        <v>6421</v>
      </c>
      <c r="C41" s="728" t="s">
        <v>587</v>
      </c>
      <c r="D41" s="728" t="s">
        <v>6422</v>
      </c>
      <c r="E41" s="728" t="s">
        <v>6470</v>
      </c>
      <c r="F41" s="728" t="s">
        <v>634</v>
      </c>
      <c r="G41" s="732">
        <v>45.3</v>
      </c>
      <c r="H41" s="732">
        <v>23962.77</v>
      </c>
      <c r="I41" s="728">
        <v>0.87893098255032187</v>
      </c>
      <c r="J41" s="728">
        <v>528.97947019867559</v>
      </c>
      <c r="K41" s="732">
        <v>51.54</v>
      </c>
      <c r="L41" s="732">
        <v>27263.539999999997</v>
      </c>
      <c r="M41" s="728">
        <v>1</v>
      </c>
      <c r="N41" s="728">
        <v>528.97826930539384</v>
      </c>
      <c r="O41" s="732">
        <v>36</v>
      </c>
      <c r="P41" s="732">
        <v>24755.760000000002</v>
      </c>
      <c r="Q41" s="746">
        <v>0.90801708068724762</v>
      </c>
      <c r="R41" s="733">
        <v>687.66000000000008</v>
      </c>
    </row>
    <row r="42" spans="1:18" ht="14.4" customHeight="1" x14ac:dyDescent="0.3">
      <c r="A42" s="727" t="s">
        <v>6420</v>
      </c>
      <c r="B42" s="728" t="s">
        <v>6421</v>
      </c>
      <c r="C42" s="728" t="s">
        <v>587</v>
      </c>
      <c r="D42" s="728" t="s">
        <v>6422</v>
      </c>
      <c r="E42" s="728" t="s">
        <v>6471</v>
      </c>
      <c r="F42" s="728" t="s">
        <v>2306</v>
      </c>
      <c r="G42" s="732">
        <v>116</v>
      </c>
      <c r="H42" s="732">
        <v>123911.2</v>
      </c>
      <c r="I42" s="728">
        <v>1.3119005730655688</v>
      </c>
      <c r="J42" s="728">
        <v>1068.2</v>
      </c>
      <c r="K42" s="732">
        <v>81</v>
      </c>
      <c r="L42" s="732">
        <v>94451.67</v>
      </c>
      <c r="M42" s="728">
        <v>1</v>
      </c>
      <c r="N42" s="728">
        <v>1166.07</v>
      </c>
      <c r="O42" s="732">
        <v>111</v>
      </c>
      <c r="P42" s="732">
        <v>129433.77</v>
      </c>
      <c r="Q42" s="746">
        <v>1.3703703703703705</v>
      </c>
      <c r="R42" s="733">
        <v>1166.07</v>
      </c>
    </row>
    <row r="43" spans="1:18" ht="14.4" customHeight="1" x14ac:dyDescent="0.3">
      <c r="A43" s="727" t="s">
        <v>6420</v>
      </c>
      <c r="B43" s="728" t="s">
        <v>6421</v>
      </c>
      <c r="C43" s="728" t="s">
        <v>587</v>
      </c>
      <c r="D43" s="728" t="s">
        <v>6422</v>
      </c>
      <c r="E43" s="728" t="s">
        <v>6472</v>
      </c>
      <c r="F43" s="728" t="s">
        <v>6473</v>
      </c>
      <c r="G43" s="732"/>
      <c r="H43" s="732"/>
      <c r="I43" s="728"/>
      <c r="J43" s="728"/>
      <c r="K43" s="732"/>
      <c r="L43" s="732"/>
      <c r="M43" s="728"/>
      <c r="N43" s="728"/>
      <c r="O43" s="732">
        <v>0.2</v>
      </c>
      <c r="P43" s="732">
        <v>7.8</v>
      </c>
      <c r="Q43" s="746"/>
      <c r="R43" s="733">
        <v>39</v>
      </c>
    </row>
    <row r="44" spans="1:18" ht="14.4" customHeight="1" x14ac:dyDescent="0.3">
      <c r="A44" s="727" t="s">
        <v>6420</v>
      </c>
      <c r="B44" s="728" t="s">
        <v>6421</v>
      </c>
      <c r="C44" s="728" t="s">
        <v>587</v>
      </c>
      <c r="D44" s="728" t="s">
        <v>6422</v>
      </c>
      <c r="E44" s="728" t="s">
        <v>6474</v>
      </c>
      <c r="F44" s="728" t="s">
        <v>6475</v>
      </c>
      <c r="G44" s="732">
        <v>6.4</v>
      </c>
      <c r="H44" s="732">
        <v>93435</v>
      </c>
      <c r="I44" s="728">
        <v>3.388638603968662</v>
      </c>
      <c r="J44" s="728">
        <v>14599.21875</v>
      </c>
      <c r="K44" s="732">
        <v>3.8</v>
      </c>
      <c r="L44" s="732">
        <v>27573.02</v>
      </c>
      <c r="M44" s="728">
        <v>1</v>
      </c>
      <c r="N44" s="728">
        <v>7256.0578947368422</v>
      </c>
      <c r="O44" s="732">
        <v>4.4000000000000004</v>
      </c>
      <c r="P44" s="732">
        <v>31926.660000000003</v>
      </c>
      <c r="Q44" s="746">
        <v>1.1578949277228248</v>
      </c>
      <c r="R44" s="733">
        <v>7256.0590909090915</v>
      </c>
    </row>
    <row r="45" spans="1:18" ht="14.4" customHeight="1" x14ac:dyDescent="0.3">
      <c r="A45" s="727" t="s">
        <v>6420</v>
      </c>
      <c r="B45" s="728" t="s">
        <v>6421</v>
      </c>
      <c r="C45" s="728" t="s">
        <v>587</v>
      </c>
      <c r="D45" s="728" t="s">
        <v>6422</v>
      </c>
      <c r="E45" s="728" t="s">
        <v>6476</v>
      </c>
      <c r="F45" s="728" t="s">
        <v>6477</v>
      </c>
      <c r="G45" s="732">
        <v>5.5</v>
      </c>
      <c r="H45" s="732">
        <v>49222.399999999994</v>
      </c>
      <c r="I45" s="728">
        <v>1.8089660363157396</v>
      </c>
      <c r="J45" s="728">
        <v>8949.5272727272713</v>
      </c>
      <c r="K45" s="732">
        <v>6</v>
      </c>
      <c r="L45" s="732">
        <v>27210.240000000002</v>
      </c>
      <c r="M45" s="728">
        <v>1</v>
      </c>
      <c r="N45" s="728">
        <v>4535.04</v>
      </c>
      <c r="O45" s="732">
        <v>5</v>
      </c>
      <c r="P45" s="732">
        <v>22675.200000000001</v>
      </c>
      <c r="Q45" s="746">
        <v>0.83333333333333326</v>
      </c>
      <c r="R45" s="733">
        <v>4535.04</v>
      </c>
    </row>
    <row r="46" spans="1:18" ht="14.4" customHeight="1" x14ac:dyDescent="0.3">
      <c r="A46" s="727" t="s">
        <v>6420</v>
      </c>
      <c r="B46" s="728" t="s">
        <v>6421</v>
      </c>
      <c r="C46" s="728" t="s">
        <v>587</v>
      </c>
      <c r="D46" s="728" t="s">
        <v>6422</v>
      </c>
      <c r="E46" s="728" t="s">
        <v>6478</v>
      </c>
      <c r="F46" s="728" t="s">
        <v>808</v>
      </c>
      <c r="G46" s="732">
        <v>80.200000000000031</v>
      </c>
      <c r="H46" s="732">
        <v>5666.49</v>
      </c>
      <c r="I46" s="728">
        <v>0.9457658689161017</v>
      </c>
      <c r="J46" s="728">
        <v>70.654488778054827</v>
      </c>
      <c r="K46" s="732">
        <v>84.7</v>
      </c>
      <c r="L46" s="732">
        <v>5991.43</v>
      </c>
      <c r="M46" s="728">
        <v>1</v>
      </c>
      <c r="N46" s="728">
        <v>70.737072018890203</v>
      </c>
      <c r="O46" s="732">
        <v>79.700000000000017</v>
      </c>
      <c r="P46" s="732">
        <v>5637.86</v>
      </c>
      <c r="Q46" s="746">
        <v>0.94098737697010548</v>
      </c>
      <c r="R46" s="733">
        <v>70.738519447929718</v>
      </c>
    </row>
    <row r="47" spans="1:18" ht="14.4" customHeight="1" x14ac:dyDescent="0.3">
      <c r="A47" s="727" t="s">
        <v>6420</v>
      </c>
      <c r="B47" s="728" t="s">
        <v>6421</v>
      </c>
      <c r="C47" s="728" t="s">
        <v>587</v>
      </c>
      <c r="D47" s="728" t="s">
        <v>6422</v>
      </c>
      <c r="E47" s="728" t="s">
        <v>6479</v>
      </c>
      <c r="F47" s="728" t="s">
        <v>3284</v>
      </c>
      <c r="G47" s="732">
        <v>8.6999999999999993</v>
      </c>
      <c r="H47" s="732">
        <v>4232.28</v>
      </c>
      <c r="I47" s="728">
        <v>1.4499919488288115</v>
      </c>
      <c r="J47" s="728">
        <v>486.46896551724137</v>
      </c>
      <c r="K47" s="732">
        <v>6</v>
      </c>
      <c r="L47" s="732">
        <v>2918.83</v>
      </c>
      <c r="M47" s="728">
        <v>1</v>
      </c>
      <c r="N47" s="728">
        <v>486.47166666666664</v>
      </c>
      <c r="O47" s="732">
        <v>0.66999999999999993</v>
      </c>
      <c r="P47" s="732">
        <v>325.93</v>
      </c>
      <c r="Q47" s="746">
        <v>0.1116646053384404</v>
      </c>
      <c r="R47" s="733">
        <v>486.46268656716427</v>
      </c>
    </row>
    <row r="48" spans="1:18" ht="14.4" customHeight="1" x14ac:dyDescent="0.3">
      <c r="A48" s="727" t="s">
        <v>6420</v>
      </c>
      <c r="B48" s="728" t="s">
        <v>6421</v>
      </c>
      <c r="C48" s="728" t="s">
        <v>587</v>
      </c>
      <c r="D48" s="728" t="s">
        <v>6422</v>
      </c>
      <c r="E48" s="728" t="s">
        <v>6480</v>
      </c>
      <c r="F48" s="728" t="s">
        <v>3284</v>
      </c>
      <c r="G48" s="732">
        <v>14.4</v>
      </c>
      <c r="H48" s="732">
        <v>1751.17</v>
      </c>
      <c r="I48" s="728">
        <v>0.71728988232017277</v>
      </c>
      <c r="J48" s="728">
        <v>121.60902777777778</v>
      </c>
      <c r="K48" s="732">
        <v>20.079999999999998</v>
      </c>
      <c r="L48" s="732">
        <v>2441.37</v>
      </c>
      <c r="M48" s="728">
        <v>1</v>
      </c>
      <c r="N48" s="728">
        <v>121.58217131474105</v>
      </c>
      <c r="O48" s="732">
        <v>4</v>
      </c>
      <c r="P48" s="732">
        <v>486.44</v>
      </c>
      <c r="Q48" s="746">
        <v>0.19924878244592176</v>
      </c>
      <c r="R48" s="733">
        <v>121.61</v>
      </c>
    </row>
    <row r="49" spans="1:18" ht="14.4" customHeight="1" x14ac:dyDescent="0.3">
      <c r="A49" s="727" t="s">
        <v>6420</v>
      </c>
      <c r="B49" s="728" t="s">
        <v>6421</v>
      </c>
      <c r="C49" s="728" t="s">
        <v>587</v>
      </c>
      <c r="D49" s="728" t="s">
        <v>6422</v>
      </c>
      <c r="E49" s="728" t="s">
        <v>6481</v>
      </c>
      <c r="F49" s="728" t="s">
        <v>3284</v>
      </c>
      <c r="G49" s="732">
        <v>198.45</v>
      </c>
      <c r="H49" s="732">
        <v>47419.12</v>
      </c>
      <c r="I49" s="728">
        <v>0.84338501400450627</v>
      </c>
      <c r="J49" s="728">
        <v>238.94744268077605</v>
      </c>
      <c r="K49" s="732">
        <v>232.64999999999998</v>
      </c>
      <c r="L49" s="732">
        <v>56224.759999999995</v>
      </c>
      <c r="M49" s="728">
        <v>1</v>
      </c>
      <c r="N49" s="728">
        <v>241.67100795185902</v>
      </c>
      <c r="O49" s="732">
        <v>222.40000000000003</v>
      </c>
      <c r="P49" s="732">
        <v>54095.13</v>
      </c>
      <c r="Q49" s="746">
        <v>0.96212291524232385</v>
      </c>
      <c r="R49" s="733">
        <v>243.23349820143881</v>
      </c>
    </row>
    <row r="50" spans="1:18" ht="14.4" customHeight="1" x14ac:dyDescent="0.3">
      <c r="A50" s="727" t="s">
        <v>6420</v>
      </c>
      <c r="B50" s="728" t="s">
        <v>6421</v>
      </c>
      <c r="C50" s="728" t="s">
        <v>587</v>
      </c>
      <c r="D50" s="728" t="s">
        <v>6422</v>
      </c>
      <c r="E50" s="728" t="s">
        <v>6482</v>
      </c>
      <c r="F50" s="728" t="s">
        <v>1399</v>
      </c>
      <c r="G50" s="732">
        <v>93</v>
      </c>
      <c r="H50" s="732">
        <v>401286.62999999995</v>
      </c>
      <c r="I50" s="728">
        <v>1.6034482758620685</v>
      </c>
      <c r="J50" s="728">
        <v>4314.91</v>
      </c>
      <c r="K50" s="732">
        <v>58</v>
      </c>
      <c r="L50" s="732">
        <v>250264.78000000003</v>
      </c>
      <c r="M50" s="728">
        <v>1</v>
      </c>
      <c r="N50" s="728">
        <v>4314.9100000000008</v>
      </c>
      <c r="O50" s="732">
        <v>98</v>
      </c>
      <c r="P50" s="732">
        <v>422861.18</v>
      </c>
      <c r="Q50" s="746">
        <v>1.6896551724137929</v>
      </c>
      <c r="R50" s="733">
        <v>4314.91</v>
      </c>
    </row>
    <row r="51" spans="1:18" ht="14.4" customHeight="1" x14ac:dyDescent="0.3">
      <c r="A51" s="727" t="s">
        <v>6420</v>
      </c>
      <c r="B51" s="728" t="s">
        <v>6421</v>
      </c>
      <c r="C51" s="728" t="s">
        <v>587</v>
      </c>
      <c r="D51" s="728" t="s">
        <v>6422</v>
      </c>
      <c r="E51" s="728" t="s">
        <v>6483</v>
      </c>
      <c r="F51" s="728" t="s">
        <v>1399</v>
      </c>
      <c r="G51" s="732">
        <v>87</v>
      </c>
      <c r="H51" s="732">
        <v>750795.21000000008</v>
      </c>
      <c r="I51" s="728">
        <v>0.8613861386138616</v>
      </c>
      <c r="J51" s="728">
        <v>8629.8300000000017</v>
      </c>
      <c r="K51" s="732">
        <v>101</v>
      </c>
      <c r="L51" s="732">
        <v>871612.82999999984</v>
      </c>
      <c r="M51" s="728">
        <v>1</v>
      </c>
      <c r="N51" s="728">
        <v>8629.8299999999981</v>
      </c>
      <c r="O51" s="732">
        <v>112</v>
      </c>
      <c r="P51" s="732">
        <v>966540.96000000008</v>
      </c>
      <c r="Q51" s="746">
        <v>1.1089108910891092</v>
      </c>
      <c r="R51" s="733">
        <v>8629.83</v>
      </c>
    </row>
    <row r="52" spans="1:18" ht="14.4" customHeight="1" x14ac:dyDescent="0.3">
      <c r="A52" s="727" t="s">
        <v>6420</v>
      </c>
      <c r="B52" s="728" t="s">
        <v>6421</v>
      </c>
      <c r="C52" s="728" t="s">
        <v>587</v>
      </c>
      <c r="D52" s="728" t="s">
        <v>6422</v>
      </c>
      <c r="E52" s="728" t="s">
        <v>6484</v>
      </c>
      <c r="F52" s="728" t="s">
        <v>6485</v>
      </c>
      <c r="G52" s="732">
        <v>50</v>
      </c>
      <c r="H52" s="732">
        <v>215745.5</v>
      </c>
      <c r="I52" s="728">
        <v>1.25</v>
      </c>
      <c r="J52" s="728">
        <v>4314.91</v>
      </c>
      <c r="K52" s="732">
        <v>40</v>
      </c>
      <c r="L52" s="732">
        <v>172596.4</v>
      </c>
      <c r="M52" s="728">
        <v>1</v>
      </c>
      <c r="N52" s="728">
        <v>4314.91</v>
      </c>
      <c r="O52" s="732"/>
      <c r="P52" s="732"/>
      <c r="Q52" s="746"/>
      <c r="R52" s="733"/>
    </row>
    <row r="53" spans="1:18" ht="14.4" customHeight="1" x14ac:dyDescent="0.3">
      <c r="A53" s="727" t="s">
        <v>6420</v>
      </c>
      <c r="B53" s="728" t="s">
        <v>6421</v>
      </c>
      <c r="C53" s="728" t="s">
        <v>587</v>
      </c>
      <c r="D53" s="728" t="s">
        <v>6422</v>
      </c>
      <c r="E53" s="728" t="s">
        <v>6486</v>
      </c>
      <c r="F53" s="728" t="s">
        <v>6487</v>
      </c>
      <c r="G53" s="732">
        <v>79</v>
      </c>
      <c r="H53" s="732">
        <v>595458.27</v>
      </c>
      <c r="I53" s="728">
        <v>0.38333333333333336</v>
      </c>
      <c r="J53" s="728">
        <v>7537.446455696203</v>
      </c>
      <c r="K53" s="732">
        <v>180</v>
      </c>
      <c r="L53" s="732">
        <v>1553369.4</v>
      </c>
      <c r="M53" s="728">
        <v>1</v>
      </c>
      <c r="N53" s="728">
        <v>8629.83</v>
      </c>
      <c r="O53" s="732"/>
      <c r="P53" s="732"/>
      <c r="Q53" s="746"/>
      <c r="R53" s="733"/>
    </row>
    <row r="54" spans="1:18" ht="14.4" customHeight="1" x14ac:dyDescent="0.3">
      <c r="A54" s="727" t="s">
        <v>6420</v>
      </c>
      <c r="B54" s="728" t="s">
        <v>6421</v>
      </c>
      <c r="C54" s="728" t="s">
        <v>587</v>
      </c>
      <c r="D54" s="728" t="s">
        <v>6422</v>
      </c>
      <c r="E54" s="728" t="s">
        <v>6488</v>
      </c>
      <c r="F54" s="728" t="s">
        <v>1382</v>
      </c>
      <c r="G54" s="732">
        <v>4</v>
      </c>
      <c r="H54" s="732">
        <v>27248.32</v>
      </c>
      <c r="I54" s="728"/>
      <c r="J54" s="728">
        <v>6812.08</v>
      </c>
      <c r="K54" s="732"/>
      <c r="L54" s="732"/>
      <c r="M54" s="728"/>
      <c r="N54" s="728"/>
      <c r="O54" s="732"/>
      <c r="P54" s="732"/>
      <c r="Q54" s="746"/>
      <c r="R54" s="733"/>
    </row>
    <row r="55" spans="1:18" ht="14.4" customHeight="1" x14ac:dyDescent="0.3">
      <c r="A55" s="727" t="s">
        <v>6420</v>
      </c>
      <c r="B55" s="728" t="s">
        <v>6421</v>
      </c>
      <c r="C55" s="728" t="s">
        <v>587</v>
      </c>
      <c r="D55" s="728" t="s">
        <v>6422</v>
      </c>
      <c r="E55" s="728" t="s">
        <v>6489</v>
      </c>
      <c r="F55" s="728" t="s">
        <v>1245</v>
      </c>
      <c r="G55" s="732">
        <v>0.2</v>
      </c>
      <c r="H55" s="732">
        <v>12</v>
      </c>
      <c r="I55" s="728"/>
      <c r="J55" s="728">
        <v>60</v>
      </c>
      <c r="K55" s="732"/>
      <c r="L55" s="732"/>
      <c r="M55" s="728"/>
      <c r="N55" s="728"/>
      <c r="O55" s="732">
        <v>0.2</v>
      </c>
      <c r="P55" s="732">
        <v>11.99</v>
      </c>
      <c r="Q55" s="746"/>
      <c r="R55" s="733">
        <v>59.949999999999996</v>
      </c>
    </row>
    <row r="56" spans="1:18" ht="14.4" customHeight="1" x14ac:dyDescent="0.3">
      <c r="A56" s="727" t="s">
        <v>6420</v>
      </c>
      <c r="B56" s="728" t="s">
        <v>6421</v>
      </c>
      <c r="C56" s="728" t="s">
        <v>587</v>
      </c>
      <c r="D56" s="728" t="s">
        <v>6422</v>
      </c>
      <c r="E56" s="728" t="s">
        <v>6490</v>
      </c>
      <c r="F56" s="728" t="s">
        <v>1092</v>
      </c>
      <c r="G56" s="732"/>
      <c r="H56" s="732"/>
      <c r="I56" s="728"/>
      <c r="J56" s="728"/>
      <c r="K56" s="732"/>
      <c r="L56" s="732"/>
      <c r="M56" s="728"/>
      <c r="N56" s="728"/>
      <c r="O56" s="732">
        <v>0.27</v>
      </c>
      <c r="P56" s="732">
        <v>647.82999999999993</v>
      </c>
      <c r="Q56" s="746"/>
      <c r="R56" s="733">
        <v>2399.37037037037</v>
      </c>
    </row>
    <row r="57" spans="1:18" ht="14.4" customHeight="1" x14ac:dyDescent="0.3">
      <c r="A57" s="727" t="s">
        <v>6420</v>
      </c>
      <c r="B57" s="728" t="s">
        <v>6421</v>
      </c>
      <c r="C57" s="728" t="s">
        <v>587</v>
      </c>
      <c r="D57" s="728" t="s">
        <v>6422</v>
      </c>
      <c r="E57" s="728" t="s">
        <v>6491</v>
      </c>
      <c r="F57" s="728" t="s">
        <v>6492</v>
      </c>
      <c r="G57" s="732"/>
      <c r="H57" s="732"/>
      <c r="I57" s="728"/>
      <c r="J57" s="728"/>
      <c r="K57" s="732"/>
      <c r="L57" s="732"/>
      <c r="M57" s="728"/>
      <c r="N57" s="728"/>
      <c r="O57" s="732">
        <v>0.14000000000000001</v>
      </c>
      <c r="P57" s="732">
        <v>35.840000000000003</v>
      </c>
      <c r="Q57" s="746"/>
      <c r="R57" s="733">
        <v>256</v>
      </c>
    </row>
    <row r="58" spans="1:18" ht="14.4" customHeight="1" x14ac:dyDescent="0.3">
      <c r="A58" s="727" t="s">
        <v>6420</v>
      </c>
      <c r="B58" s="728" t="s">
        <v>6421</v>
      </c>
      <c r="C58" s="728" t="s">
        <v>587</v>
      </c>
      <c r="D58" s="728" t="s">
        <v>6422</v>
      </c>
      <c r="E58" s="728" t="s">
        <v>6493</v>
      </c>
      <c r="F58" s="728" t="s">
        <v>6494</v>
      </c>
      <c r="G58" s="732"/>
      <c r="H58" s="732"/>
      <c r="I58" s="728"/>
      <c r="J58" s="728"/>
      <c r="K58" s="732">
        <v>0.8</v>
      </c>
      <c r="L58" s="732">
        <v>63.04</v>
      </c>
      <c r="M58" s="728">
        <v>1</v>
      </c>
      <c r="N58" s="728">
        <v>78.8</v>
      </c>
      <c r="O58" s="732"/>
      <c r="P58" s="732"/>
      <c r="Q58" s="746"/>
      <c r="R58" s="733"/>
    </row>
    <row r="59" spans="1:18" ht="14.4" customHeight="1" x14ac:dyDescent="0.3">
      <c r="A59" s="727" t="s">
        <v>6420</v>
      </c>
      <c r="B59" s="728" t="s">
        <v>6421</v>
      </c>
      <c r="C59" s="728" t="s">
        <v>587</v>
      </c>
      <c r="D59" s="728" t="s">
        <v>6422</v>
      </c>
      <c r="E59" s="728" t="s">
        <v>6495</v>
      </c>
      <c r="F59" s="728" t="s">
        <v>1394</v>
      </c>
      <c r="G59" s="732"/>
      <c r="H59" s="732"/>
      <c r="I59" s="728"/>
      <c r="J59" s="728"/>
      <c r="K59" s="732">
        <v>1</v>
      </c>
      <c r="L59" s="732">
        <v>1627.63</v>
      </c>
      <c r="M59" s="728">
        <v>1</v>
      </c>
      <c r="N59" s="728">
        <v>1627.63</v>
      </c>
      <c r="O59" s="732">
        <v>10</v>
      </c>
      <c r="P59" s="732">
        <v>16276.3</v>
      </c>
      <c r="Q59" s="746">
        <v>9.9999999999999982</v>
      </c>
      <c r="R59" s="733">
        <v>1627.6299999999999</v>
      </c>
    </row>
    <row r="60" spans="1:18" ht="14.4" customHeight="1" x14ac:dyDescent="0.3">
      <c r="A60" s="727" t="s">
        <v>6420</v>
      </c>
      <c r="B60" s="728" t="s">
        <v>6421</v>
      </c>
      <c r="C60" s="728" t="s">
        <v>587</v>
      </c>
      <c r="D60" s="728" t="s">
        <v>6422</v>
      </c>
      <c r="E60" s="728" t="s">
        <v>6496</v>
      </c>
      <c r="F60" s="728" t="s">
        <v>1393</v>
      </c>
      <c r="G60" s="732"/>
      <c r="H60" s="732"/>
      <c r="I60" s="728"/>
      <c r="J60" s="728"/>
      <c r="K60" s="732"/>
      <c r="L60" s="732"/>
      <c r="M60" s="728"/>
      <c r="N60" s="728"/>
      <c r="O60" s="732">
        <v>3</v>
      </c>
      <c r="P60" s="732">
        <v>4882.8900000000003</v>
      </c>
      <c r="Q60" s="746"/>
      <c r="R60" s="733">
        <v>1627.63</v>
      </c>
    </row>
    <row r="61" spans="1:18" ht="14.4" customHeight="1" x14ac:dyDescent="0.3">
      <c r="A61" s="727" t="s">
        <v>6420</v>
      </c>
      <c r="B61" s="728" t="s">
        <v>6421</v>
      </c>
      <c r="C61" s="728" t="s">
        <v>587</v>
      </c>
      <c r="D61" s="728" t="s">
        <v>6422</v>
      </c>
      <c r="E61" s="728" t="s">
        <v>6497</v>
      </c>
      <c r="F61" s="728" t="s">
        <v>6498</v>
      </c>
      <c r="G61" s="732">
        <v>15.84</v>
      </c>
      <c r="H61" s="732">
        <v>8378.99</v>
      </c>
      <c r="I61" s="728">
        <v>0.75070868991814665</v>
      </c>
      <c r="J61" s="728">
        <v>528.97664141414145</v>
      </c>
      <c r="K61" s="732">
        <v>21.1</v>
      </c>
      <c r="L61" s="732">
        <v>11161.44</v>
      </c>
      <c r="M61" s="728">
        <v>1</v>
      </c>
      <c r="N61" s="728">
        <v>528.97819905213271</v>
      </c>
      <c r="O61" s="732">
        <v>10.199999999999999</v>
      </c>
      <c r="P61" s="732">
        <v>7014.12</v>
      </c>
      <c r="Q61" s="746">
        <v>0.62842428933900996</v>
      </c>
      <c r="R61" s="733">
        <v>687.65882352941185</v>
      </c>
    </row>
    <row r="62" spans="1:18" ht="14.4" customHeight="1" x14ac:dyDescent="0.3">
      <c r="A62" s="727" t="s">
        <v>6420</v>
      </c>
      <c r="B62" s="728" t="s">
        <v>6421</v>
      </c>
      <c r="C62" s="728" t="s">
        <v>587</v>
      </c>
      <c r="D62" s="728" t="s">
        <v>6422</v>
      </c>
      <c r="E62" s="728" t="s">
        <v>6499</v>
      </c>
      <c r="F62" s="728" t="s">
        <v>6498</v>
      </c>
      <c r="G62" s="732">
        <v>14.5</v>
      </c>
      <c r="H62" s="732">
        <v>3982.71</v>
      </c>
      <c r="I62" s="728">
        <v>9.8652794655963258E-2</v>
      </c>
      <c r="J62" s="728">
        <v>274.6696551724138</v>
      </c>
      <c r="K62" s="732">
        <v>146.97999999999999</v>
      </c>
      <c r="L62" s="732">
        <v>40370.980000000003</v>
      </c>
      <c r="M62" s="728">
        <v>1</v>
      </c>
      <c r="N62" s="728">
        <v>274.66988705946392</v>
      </c>
      <c r="O62" s="732">
        <v>246.8</v>
      </c>
      <c r="P62" s="732">
        <v>33944.870000000003</v>
      </c>
      <c r="Q62" s="746">
        <v>0.84082353215106498</v>
      </c>
      <c r="R62" s="733">
        <v>137.53999189627228</v>
      </c>
    </row>
    <row r="63" spans="1:18" ht="14.4" customHeight="1" x14ac:dyDescent="0.3">
      <c r="A63" s="727" t="s">
        <v>6420</v>
      </c>
      <c r="B63" s="728" t="s">
        <v>6421</v>
      </c>
      <c r="C63" s="728" t="s">
        <v>587</v>
      </c>
      <c r="D63" s="728" t="s">
        <v>6422</v>
      </c>
      <c r="E63" s="728" t="s">
        <v>6500</v>
      </c>
      <c r="F63" s="728" t="s">
        <v>6501</v>
      </c>
      <c r="G63" s="732">
        <v>28.1</v>
      </c>
      <c r="H63" s="732">
        <v>29728.36</v>
      </c>
      <c r="I63" s="728"/>
      <c r="J63" s="728">
        <v>1057.9487544483986</v>
      </c>
      <c r="K63" s="732"/>
      <c r="L63" s="732"/>
      <c r="M63" s="728"/>
      <c r="N63" s="728"/>
      <c r="O63" s="732"/>
      <c r="P63" s="732"/>
      <c r="Q63" s="746"/>
      <c r="R63" s="733"/>
    </row>
    <row r="64" spans="1:18" ht="14.4" customHeight="1" x14ac:dyDescent="0.3">
      <c r="A64" s="727" t="s">
        <v>6420</v>
      </c>
      <c r="B64" s="728" t="s">
        <v>6421</v>
      </c>
      <c r="C64" s="728" t="s">
        <v>587</v>
      </c>
      <c r="D64" s="728" t="s">
        <v>6422</v>
      </c>
      <c r="E64" s="728" t="s">
        <v>6502</v>
      </c>
      <c r="F64" s="728" t="s">
        <v>1535</v>
      </c>
      <c r="G64" s="732">
        <v>35</v>
      </c>
      <c r="H64" s="732">
        <v>226041.55</v>
      </c>
      <c r="I64" s="728">
        <v>0.63636363636363624</v>
      </c>
      <c r="J64" s="728">
        <v>6458.33</v>
      </c>
      <c r="K64" s="732">
        <v>55</v>
      </c>
      <c r="L64" s="732">
        <v>355208.15</v>
      </c>
      <c r="M64" s="728">
        <v>1</v>
      </c>
      <c r="N64" s="728">
        <v>6458.3300000000008</v>
      </c>
      <c r="O64" s="732">
        <v>33</v>
      </c>
      <c r="P64" s="732">
        <v>210442.97999999998</v>
      </c>
      <c r="Q64" s="746">
        <v>0.59244975094180685</v>
      </c>
      <c r="R64" s="733">
        <v>6377.0599999999995</v>
      </c>
    </row>
    <row r="65" spans="1:18" ht="14.4" customHeight="1" x14ac:dyDescent="0.3">
      <c r="A65" s="727" t="s">
        <v>6420</v>
      </c>
      <c r="B65" s="728" t="s">
        <v>6421</v>
      </c>
      <c r="C65" s="728" t="s">
        <v>587</v>
      </c>
      <c r="D65" s="728" t="s">
        <v>6422</v>
      </c>
      <c r="E65" s="728" t="s">
        <v>6503</v>
      </c>
      <c r="F65" s="728" t="s">
        <v>1535</v>
      </c>
      <c r="G65" s="732">
        <v>18</v>
      </c>
      <c r="H65" s="732">
        <v>232499.88</v>
      </c>
      <c r="I65" s="728">
        <v>0.72917633609871646</v>
      </c>
      <c r="J65" s="728">
        <v>12916.66</v>
      </c>
      <c r="K65" s="732">
        <v>25</v>
      </c>
      <c r="L65" s="732">
        <v>318852.75</v>
      </c>
      <c r="M65" s="728">
        <v>1</v>
      </c>
      <c r="N65" s="728">
        <v>12754.11</v>
      </c>
      <c r="O65" s="732">
        <v>8</v>
      </c>
      <c r="P65" s="732">
        <v>102032.88</v>
      </c>
      <c r="Q65" s="746">
        <v>0.32</v>
      </c>
      <c r="R65" s="733">
        <v>12754.11</v>
      </c>
    </row>
    <row r="66" spans="1:18" ht="14.4" customHeight="1" x14ac:dyDescent="0.3">
      <c r="A66" s="727" t="s">
        <v>6420</v>
      </c>
      <c r="B66" s="728" t="s">
        <v>6421</v>
      </c>
      <c r="C66" s="728" t="s">
        <v>587</v>
      </c>
      <c r="D66" s="728" t="s">
        <v>6422</v>
      </c>
      <c r="E66" s="728" t="s">
        <v>6504</v>
      </c>
      <c r="F66" s="728" t="s">
        <v>6505</v>
      </c>
      <c r="G66" s="732">
        <v>33.4</v>
      </c>
      <c r="H66" s="732">
        <v>11108.84</v>
      </c>
      <c r="I66" s="728">
        <v>0.6472868217054264</v>
      </c>
      <c r="J66" s="728">
        <v>332.6</v>
      </c>
      <c r="K66" s="732">
        <v>51.600000000000009</v>
      </c>
      <c r="L66" s="732">
        <v>17162.16</v>
      </c>
      <c r="M66" s="728">
        <v>1</v>
      </c>
      <c r="N66" s="728">
        <v>332.59999999999997</v>
      </c>
      <c r="O66" s="732">
        <v>26.4</v>
      </c>
      <c r="P66" s="732">
        <v>7090.4</v>
      </c>
      <c r="Q66" s="746">
        <v>0.41314146937215362</v>
      </c>
      <c r="R66" s="733">
        <v>268.57575757575756</v>
      </c>
    </row>
    <row r="67" spans="1:18" ht="14.4" customHeight="1" x14ac:dyDescent="0.3">
      <c r="A67" s="727" t="s">
        <v>6420</v>
      </c>
      <c r="B67" s="728" t="s">
        <v>6421</v>
      </c>
      <c r="C67" s="728" t="s">
        <v>587</v>
      </c>
      <c r="D67" s="728" t="s">
        <v>6422</v>
      </c>
      <c r="E67" s="728" t="s">
        <v>6506</v>
      </c>
      <c r="F67" s="728" t="s">
        <v>1377</v>
      </c>
      <c r="G67" s="732"/>
      <c r="H67" s="732"/>
      <c r="I67" s="728"/>
      <c r="J67" s="728"/>
      <c r="K67" s="732"/>
      <c r="L67" s="732"/>
      <c r="M67" s="728"/>
      <c r="N67" s="728"/>
      <c r="O67" s="732">
        <v>2</v>
      </c>
      <c r="P67" s="732">
        <v>3255.26</v>
      </c>
      <c r="Q67" s="746"/>
      <c r="R67" s="733">
        <v>1627.63</v>
      </c>
    </row>
    <row r="68" spans="1:18" ht="14.4" customHeight="1" x14ac:dyDescent="0.3">
      <c r="A68" s="727" t="s">
        <v>6420</v>
      </c>
      <c r="B68" s="728" t="s">
        <v>6421</v>
      </c>
      <c r="C68" s="728" t="s">
        <v>587</v>
      </c>
      <c r="D68" s="728" t="s">
        <v>6422</v>
      </c>
      <c r="E68" s="728" t="s">
        <v>6507</v>
      </c>
      <c r="F68" s="728" t="s">
        <v>6508</v>
      </c>
      <c r="G68" s="732">
        <v>40</v>
      </c>
      <c r="H68" s="732">
        <v>10986.380000000001</v>
      </c>
      <c r="I68" s="728">
        <v>0.74073939227219643</v>
      </c>
      <c r="J68" s="728">
        <v>274.65950000000004</v>
      </c>
      <c r="K68" s="732">
        <v>54</v>
      </c>
      <c r="L68" s="732">
        <v>14831.640000000001</v>
      </c>
      <c r="M68" s="728">
        <v>1</v>
      </c>
      <c r="N68" s="728">
        <v>274.66000000000003</v>
      </c>
      <c r="O68" s="732">
        <v>8.5</v>
      </c>
      <c r="P68" s="732">
        <v>1169.0899999999999</v>
      </c>
      <c r="Q68" s="746">
        <v>7.8824054521280176E-2</v>
      </c>
      <c r="R68" s="733">
        <v>137.54</v>
      </c>
    </row>
    <row r="69" spans="1:18" ht="14.4" customHeight="1" x14ac:dyDescent="0.3">
      <c r="A69" s="727" t="s">
        <v>6420</v>
      </c>
      <c r="B69" s="728" t="s">
        <v>6421</v>
      </c>
      <c r="C69" s="728" t="s">
        <v>587</v>
      </c>
      <c r="D69" s="728" t="s">
        <v>6422</v>
      </c>
      <c r="E69" s="728" t="s">
        <v>6509</v>
      </c>
      <c r="F69" s="728" t="s">
        <v>6510</v>
      </c>
      <c r="G69" s="732">
        <v>1</v>
      </c>
      <c r="H69" s="732">
        <v>755.26</v>
      </c>
      <c r="I69" s="728">
        <v>1</v>
      </c>
      <c r="J69" s="728">
        <v>755.26</v>
      </c>
      <c r="K69" s="732">
        <v>1</v>
      </c>
      <c r="L69" s="732">
        <v>755.26</v>
      </c>
      <c r="M69" s="728">
        <v>1</v>
      </c>
      <c r="N69" s="728">
        <v>755.26</v>
      </c>
      <c r="O69" s="732"/>
      <c r="P69" s="732"/>
      <c r="Q69" s="746"/>
      <c r="R69" s="733"/>
    </row>
    <row r="70" spans="1:18" ht="14.4" customHeight="1" x14ac:dyDescent="0.3">
      <c r="A70" s="727" t="s">
        <v>6420</v>
      </c>
      <c r="B70" s="728" t="s">
        <v>6421</v>
      </c>
      <c r="C70" s="728" t="s">
        <v>587</v>
      </c>
      <c r="D70" s="728" t="s">
        <v>6422</v>
      </c>
      <c r="E70" s="728" t="s">
        <v>6511</v>
      </c>
      <c r="F70" s="728" t="s">
        <v>1498</v>
      </c>
      <c r="G70" s="732">
        <v>16</v>
      </c>
      <c r="H70" s="732">
        <v>17902.239999999998</v>
      </c>
      <c r="I70" s="728">
        <v>0.26666666666666661</v>
      </c>
      <c r="J70" s="728">
        <v>1118.8899999999999</v>
      </c>
      <c r="K70" s="732">
        <v>60</v>
      </c>
      <c r="L70" s="732">
        <v>67133.400000000009</v>
      </c>
      <c r="M70" s="728">
        <v>1</v>
      </c>
      <c r="N70" s="728">
        <v>1118.8900000000001</v>
      </c>
      <c r="O70" s="732">
        <v>53</v>
      </c>
      <c r="P70" s="732">
        <v>59301.7</v>
      </c>
      <c r="Q70" s="746">
        <v>0.88334122806233539</v>
      </c>
      <c r="R70" s="733">
        <v>1118.8999999999999</v>
      </c>
    </row>
    <row r="71" spans="1:18" ht="14.4" customHeight="1" x14ac:dyDescent="0.3">
      <c r="A71" s="727" t="s">
        <v>6420</v>
      </c>
      <c r="B71" s="728" t="s">
        <v>6421</v>
      </c>
      <c r="C71" s="728" t="s">
        <v>587</v>
      </c>
      <c r="D71" s="728" t="s">
        <v>6422</v>
      </c>
      <c r="E71" s="728" t="s">
        <v>6512</v>
      </c>
      <c r="F71" s="728" t="s">
        <v>6513</v>
      </c>
      <c r="G71" s="732">
        <v>6.46</v>
      </c>
      <c r="H71" s="732">
        <v>13957.960000000001</v>
      </c>
      <c r="I71" s="728">
        <v>0.46889788525036796</v>
      </c>
      <c r="J71" s="728">
        <v>2160.6749226006195</v>
      </c>
      <c r="K71" s="732">
        <v>12.559999999999999</v>
      </c>
      <c r="L71" s="732">
        <v>29767.59</v>
      </c>
      <c r="M71" s="728">
        <v>1</v>
      </c>
      <c r="N71" s="728">
        <v>2370.0310509554142</v>
      </c>
      <c r="O71" s="732">
        <v>4.9600000000000009</v>
      </c>
      <c r="P71" s="732">
        <v>11735.62</v>
      </c>
      <c r="Q71" s="746">
        <v>0.39424152240742366</v>
      </c>
      <c r="R71" s="733">
        <v>2366.0524193548385</v>
      </c>
    </row>
    <row r="72" spans="1:18" ht="14.4" customHeight="1" x14ac:dyDescent="0.3">
      <c r="A72" s="727" t="s">
        <v>6420</v>
      </c>
      <c r="B72" s="728" t="s">
        <v>6421</v>
      </c>
      <c r="C72" s="728" t="s">
        <v>587</v>
      </c>
      <c r="D72" s="728" t="s">
        <v>6422</v>
      </c>
      <c r="E72" s="728" t="s">
        <v>6514</v>
      </c>
      <c r="F72" s="728" t="s">
        <v>6515</v>
      </c>
      <c r="G72" s="732">
        <v>2.9200000000000004</v>
      </c>
      <c r="H72" s="732">
        <v>447.37</v>
      </c>
      <c r="I72" s="728">
        <v>16.220812182741117</v>
      </c>
      <c r="J72" s="728">
        <v>153.20890410958901</v>
      </c>
      <c r="K72" s="732">
        <v>0.18</v>
      </c>
      <c r="L72" s="732">
        <v>27.58</v>
      </c>
      <c r="M72" s="728">
        <v>1</v>
      </c>
      <c r="N72" s="728">
        <v>153.22222222222223</v>
      </c>
      <c r="O72" s="732">
        <v>0.98</v>
      </c>
      <c r="P72" s="732">
        <v>134.01</v>
      </c>
      <c r="Q72" s="746">
        <v>4.8589557650471358</v>
      </c>
      <c r="R72" s="733">
        <v>136.74489795918367</v>
      </c>
    </row>
    <row r="73" spans="1:18" ht="14.4" customHeight="1" x14ac:dyDescent="0.3">
      <c r="A73" s="727" t="s">
        <v>6420</v>
      </c>
      <c r="B73" s="728" t="s">
        <v>6421</v>
      </c>
      <c r="C73" s="728" t="s">
        <v>587</v>
      </c>
      <c r="D73" s="728" t="s">
        <v>6422</v>
      </c>
      <c r="E73" s="728" t="s">
        <v>6516</v>
      </c>
      <c r="F73" s="728" t="s">
        <v>2645</v>
      </c>
      <c r="G73" s="732">
        <v>27</v>
      </c>
      <c r="H73" s="732">
        <v>1755056.43</v>
      </c>
      <c r="I73" s="728">
        <v>0.89999999999999991</v>
      </c>
      <c r="J73" s="728">
        <v>65002.09</v>
      </c>
      <c r="K73" s="732">
        <v>30</v>
      </c>
      <c r="L73" s="732">
        <v>1950062.7000000002</v>
      </c>
      <c r="M73" s="728">
        <v>1</v>
      </c>
      <c r="N73" s="728">
        <v>65002.090000000004</v>
      </c>
      <c r="O73" s="732">
        <v>34</v>
      </c>
      <c r="P73" s="732">
        <v>2199076.7000000002</v>
      </c>
      <c r="Q73" s="746">
        <v>1.1276953812818429</v>
      </c>
      <c r="R73" s="733">
        <v>64678.726470588241</v>
      </c>
    </row>
    <row r="74" spans="1:18" ht="14.4" customHeight="1" x14ac:dyDescent="0.3">
      <c r="A74" s="727" t="s">
        <v>6420</v>
      </c>
      <c r="B74" s="728" t="s">
        <v>6421</v>
      </c>
      <c r="C74" s="728" t="s">
        <v>587</v>
      </c>
      <c r="D74" s="728" t="s">
        <v>6422</v>
      </c>
      <c r="E74" s="728" t="s">
        <v>6517</v>
      </c>
      <c r="F74" s="728" t="s">
        <v>725</v>
      </c>
      <c r="G74" s="732">
        <v>65.77</v>
      </c>
      <c r="H74" s="732">
        <v>36368.590000000004</v>
      </c>
      <c r="I74" s="728">
        <v>0.67455070250956684</v>
      </c>
      <c r="J74" s="728">
        <v>552.96624600881876</v>
      </c>
      <c r="K74" s="732">
        <v>97.5</v>
      </c>
      <c r="L74" s="732">
        <v>53915.280000000006</v>
      </c>
      <c r="M74" s="728">
        <v>1</v>
      </c>
      <c r="N74" s="728">
        <v>552.9772307692308</v>
      </c>
      <c r="O74" s="732">
        <v>93.649999999999991</v>
      </c>
      <c r="P74" s="732">
        <v>72743.080000000016</v>
      </c>
      <c r="Q74" s="746">
        <v>1.3492108359633856</v>
      </c>
      <c r="R74" s="733">
        <v>776.75472504004301</v>
      </c>
    </row>
    <row r="75" spans="1:18" ht="14.4" customHeight="1" x14ac:dyDescent="0.3">
      <c r="A75" s="727" t="s">
        <v>6420</v>
      </c>
      <c r="B75" s="728" t="s">
        <v>6421</v>
      </c>
      <c r="C75" s="728" t="s">
        <v>587</v>
      </c>
      <c r="D75" s="728" t="s">
        <v>6422</v>
      </c>
      <c r="E75" s="728" t="s">
        <v>6518</v>
      </c>
      <c r="F75" s="728" t="s">
        <v>6519</v>
      </c>
      <c r="G75" s="732"/>
      <c r="H75" s="732"/>
      <c r="I75" s="728"/>
      <c r="J75" s="728"/>
      <c r="K75" s="732">
        <v>1.2</v>
      </c>
      <c r="L75" s="732">
        <v>31716.69</v>
      </c>
      <c r="M75" s="728">
        <v>1</v>
      </c>
      <c r="N75" s="728">
        <v>26430.575000000001</v>
      </c>
      <c r="O75" s="732"/>
      <c r="P75" s="732"/>
      <c r="Q75" s="746"/>
      <c r="R75" s="733"/>
    </row>
    <row r="76" spans="1:18" ht="14.4" customHeight="1" x14ac:dyDescent="0.3">
      <c r="A76" s="727" t="s">
        <v>6420</v>
      </c>
      <c r="B76" s="728" t="s">
        <v>6421</v>
      </c>
      <c r="C76" s="728" t="s">
        <v>587</v>
      </c>
      <c r="D76" s="728" t="s">
        <v>6422</v>
      </c>
      <c r="E76" s="728" t="s">
        <v>6520</v>
      </c>
      <c r="F76" s="728" t="s">
        <v>6521</v>
      </c>
      <c r="G76" s="732"/>
      <c r="H76" s="732"/>
      <c r="I76" s="728"/>
      <c r="J76" s="728"/>
      <c r="K76" s="732">
        <v>14</v>
      </c>
      <c r="L76" s="732">
        <v>210659.58</v>
      </c>
      <c r="M76" s="728">
        <v>1</v>
      </c>
      <c r="N76" s="728">
        <v>15047.112857142856</v>
      </c>
      <c r="O76" s="732"/>
      <c r="P76" s="732"/>
      <c r="Q76" s="746"/>
      <c r="R76" s="733"/>
    </row>
    <row r="77" spans="1:18" ht="14.4" customHeight="1" x14ac:dyDescent="0.3">
      <c r="A77" s="727" t="s">
        <v>6420</v>
      </c>
      <c r="B77" s="728" t="s">
        <v>6421</v>
      </c>
      <c r="C77" s="728" t="s">
        <v>587</v>
      </c>
      <c r="D77" s="728" t="s">
        <v>6422</v>
      </c>
      <c r="E77" s="728" t="s">
        <v>6522</v>
      </c>
      <c r="F77" s="728" t="s">
        <v>2289</v>
      </c>
      <c r="G77" s="732">
        <v>104.21999999999998</v>
      </c>
      <c r="H77" s="732">
        <v>666854.40000000002</v>
      </c>
      <c r="I77" s="728">
        <v>1.1156689716813848</v>
      </c>
      <c r="J77" s="728">
        <v>6398.5261945883722</v>
      </c>
      <c r="K77" s="732">
        <v>131.80000000000001</v>
      </c>
      <c r="L77" s="732">
        <v>597717.07999999996</v>
      </c>
      <c r="M77" s="728">
        <v>1</v>
      </c>
      <c r="N77" s="728">
        <v>4535.0309559939296</v>
      </c>
      <c r="O77" s="732">
        <v>123.80000000000001</v>
      </c>
      <c r="P77" s="732">
        <v>561436.82999999996</v>
      </c>
      <c r="Q77" s="746">
        <v>0.93930196875083438</v>
      </c>
      <c r="R77" s="733">
        <v>4535.0309369951528</v>
      </c>
    </row>
    <row r="78" spans="1:18" ht="14.4" customHeight="1" x14ac:dyDescent="0.3">
      <c r="A78" s="727" t="s">
        <v>6420</v>
      </c>
      <c r="B78" s="728" t="s">
        <v>6421</v>
      </c>
      <c r="C78" s="728" t="s">
        <v>587</v>
      </c>
      <c r="D78" s="728" t="s">
        <v>6422</v>
      </c>
      <c r="E78" s="728" t="s">
        <v>6523</v>
      </c>
      <c r="F78" s="728" t="s">
        <v>2289</v>
      </c>
      <c r="G78" s="732">
        <v>174.79999999999995</v>
      </c>
      <c r="H78" s="732">
        <v>1440051.16</v>
      </c>
      <c r="I78" s="728">
        <v>0.74692889440271104</v>
      </c>
      <c r="J78" s="728">
        <v>8238.2789473684225</v>
      </c>
      <c r="K78" s="732">
        <v>282.33999999999997</v>
      </c>
      <c r="L78" s="732">
        <v>1927962.85</v>
      </c>
      <c r="M78" s="728">
        <v>1</v>
      </c>
      <c r="N78" s="728">
        <v>6828.5147340086432</v>
      </c>
      <c r="O78" s="732">
        <v>278.60000000000002</v>
      </c>
      <c r="P78" s="732">
        <v>1869999.6099999999</v>
      </c>
      <c r="Q78" s="746">
        <v>0.96993549953516989</v>
      </c>
      <c r="R78" s="733">
        <v>6712.1306891600852</v>
      </c>
    </row>
    <row r="79" spans="1:18" ht="14.4" customHeight="1" x14ac:dyDescent="0.3">
      <c r="A79" s="727" t="s">
        <v>6420</v>
      </c>
      <c r="B79" s="728" t="s">
        <v>6421</v>
      </c>
      <c r="C79" s="728" t="s">
        <v>587</v>
      </c>
      <c r="D79" s="728" t="s">
        <v>6422</v>
      </c>
      <c r="E79" s="728" t="s">
        <v>6524</v>
      </c>
      <c r="F79" s="728" t="s">
        <v>6525</v>
      </c>
      <c r="G79" s="732">
        <v>10.199999999999999</v>
      </c>
      <c r="H79" s="732">
        <v>79234.42</v>
      </c>
      <c r="I79" s="728">
        <v>5.823867779189011</v>
      </c>
      <c r="J79" s="728">
        <v>7768.0803921568631</v>
      </c>
      <c r="K79" s="732">
        <v>3</v>
      </c>
      <c r="L79" s="732">
        <v>13605.12</v>
      </c>
      <c r="M79" s="728">
        <v>1</v>
      </c>
      <c r="N79" s="728">
        <v>4535.04</v>
      </c>
      <c r="O79" s="732"/>
      <c r="P79" s="732"/>
      <c r="Q79" s="746"/>
      <c r="R79" s="733"/>
    </row>
    <row r="80" spans="1:18" ht="14.4" customHeight="1" x14ac:dyDescent="0.3">
      <c r="A80" s="727" t="s">
        <v>6420</v>
      </c>
      <c r="B80" s="728" t="s">
        <v>6421</v>
      </c>
      <c r="C80" s="728" t="s">
        <v>587</v>
      </c>
      <c r="D80" s="728" t="s">
        <v>6422</v>
      </c>
      <c r="E80" s="728" t="s">
        <v>6526</v>
      </c>
      <c r="F80" s="728" t="s">
        <v>6525</v>
      </c>
      <c r="G80" s="732">
        <v>0.4</v>
      </c>
      <c r="H80" s="732">
        <v>4489.1000000000004</v>
      </c>
      <c r="I80" s="728"/>
      <c r="J80" s="728">
        <v>11222.75</v>
      </c>
      <c r="K80" s="732"/>
      <c r="L80" s="732"/>
      <c r="M80" s="728"/>
      <c r="N80" s="728"/>
      <c r="O80" s="732"/>
      <c r="P80" s="732"/>
      <c r="Q80" s="746"/>
      <c r="R80" s="733"/>
    </row>
    <row r="81" spans="1:18" ht="14.4" customHeight="1" x14ac:dyDescent="0.3">
      <c r="A81" s="727" t="s">
        <v>6420</v>
      </c>
      <c r="B81" s="728" t="s">
        <v>6421</v>
      </c>
      <c r="C81" s="728" t="s">
        <v>587</v>
      </c>
      <c r="D81" s="728" t="s">
        <v>6422</v>
      </c>
      <c r="E81" s="728" t="s">
        <v>6527</v>
      </c>
      <c r="F81" s="728" t="s">
        <v>6528</v>
      </c>
      <c r="G81" s="732">
        <v>163.24</v>
      </c>
      <c r="H81" s="732">
        <v>1599912.64</v>
      </c>
      <c r="I81" s="728">
        <v>0.50162352735278271</v>
      </c>
      <c r="J81" s="728">
        <v>9800.9840725312406</v>
      </c>
      <c r="K81" s="732">
        <v>323.43</v>
      </c>
      <c r="L81" s="732">
        <v>3189468.9</v>
      </c>
      <c r="M81" s="728">
        <v>1</v>
      </c>
      <c r="N81" s="728">
        <v>9861.3885539374824</v>
      </c>
      <c r="O81" s="732">
        <v>379.23</v>
      </c>
      <c r="P81" s="732">
        <v>3691978.34</v>
      </c>
      <c r="Q81" s="746">
        <v>1.1575527010155202</v>
      </c>
      <c r="R81" s="733">
        <v>9735.4595891675235</v>
      </c>
    </row>
    <row r="82" spans="1:18" ht="14.4" customHeight="1" x14ac:dyDescent="0.3">
      <c r="A82" s="727" t="s">
        <v>6420</v>
      </c>
      <c r="B82" s="728" t="s">
        <v>6421</v>
      </c>
      <c r="C82" s="728" t="s">
        <v>587</v>
      </c>
      <c r="D82" s="728" t="s">
        <v>6422</v>
      </c>
      <c r="E82" s="728" t="s">
        <v>6529</v>
      </c>
      <c r="F82" s="728" t="s">
        <v>6530</v>
      </c>
      <c r="G82" s="732">
        <v>27.46</v>
      </c>
      <c r="H82" s="732">
        <v>3315008.77</v>
      </c>
      <c r="I82" s="728">
        <v>0.5699465774410869</v>
      </c>
      <c r="J82" s="728">
        <v>120721.36817188638</v>
      </c>
      <c r="K82" s="732">
        <v>60</v>
      </c>
      <c r="L82" s="732">
        <v>5816349.9900000002</v>
      </c>
      <c r="M82" s="728">
        <v>1</v>
      </c>
      <c r="N82" s="728">
        <v>96939.166500000007</v>
      </c>
      <c r="O82" s="732">
        <v>15</v>
      </c>
      <c r="P82" s="732">
        <v>157654.5</v>
      </c>
      <c r="Q82" s="746">
        <v>2.7105401200246546E-2</v>
      </c>
      <c r="R82" s="733">
        <v>10510.3</v>
      </c>
    </row>
    <row r="83" spans="1:18" ht="14.4" customHeight="1" x14ac:dyDescent="0.3">
      <c r="A83" s="727" t="s">
        <v>6420</v>
      </c>
      <c r="B83" s="728" t="s">
        <v>6421</v>
      </c>
      <c r="C83" s="728" t="s">
        <v>587</v>
      </c>
      <c r="D83" s="728" t="s">
        <v>6422</v>
      </c>
      <c r="E83" s="728" t="s">
        <v>6531</v>
      </c>
      <c r="F83" s="728" t="s">
        <v>6530</v>
      </c>
      <c r="G83" s="732">
        <v>4</v>
      </c>
      <c r="H83" s="732">
        <v>1172750.1000000001</v>
      </c>
      <c r="I83" s="728"/>
      <c r="J83" s="728">
        <v>293187.52500000002</v>
      </c>
      <c r="K83" s="732"/>
      <c r="L83" s="732"/>
      <c r="M83" s="728"/>
      <c r="N83" s="728"/>
      <c r="O83" s="732">
        <v>0</v>
      </c>
      <c r="P83" s="732">
        <v>0</v>
      </c>
      <c r="Q83" s="746"/>
      <c r="R83" s="733"/>
    </row>
    <row r="84" spans="1:18" ht="14.4" customHeight="1" x14ac:dyDescent="0.3">
      <c r="A84" s="727" t="s">
        <v>6420</v>
      </c>
      <c r="B84" s="728" t="s">
        <v>6421</v>
      </c>
      <c r="C84" s="728" t="s">
        <v>587</v>
      </c>
      <c r="D84" s="728" t="s">
        <v>6422</v>
      </c>
      <c r="E84" s="728" t="s">
        <v>6532</v>
      </c>
      <c r="F84" s="728" t="s">
        <v>6530</v>
      </c>
      <c r="G84" s="732">
        <v>22</v>
      </c>
      <c r="H84" s="732">
        <v>3517587.42</v>
      </c>
      <c r="I84" s="728">
        <v>4.1955865244234971</v>
      </c>
      <c r="J84" s="728">
        <v>159890.33727272728</v>
      </c>
      <c r="K84" s="732">
        <v>52</v>
      </c>
      <c r="L84" s="732">
        <v>838401.83000000007</v>
      </c>
      <c r="M84" s="728">
        <v>1</v>
      </c>
      <c r="N84" s="728">
        <v>16123.112115384616</v>
      </c>
      <c r="O84" s="732">
        <v>19</v>
      </c>
      <c r="P84" s="732">
        <v>412762</v>
      </c>
      <c r="Q84" s="746">
        <v>0.49232001318508567</v>
      </c>
      <c r="R84" s="733">
        <v>21724.315789473683</v>
      </c>
    </row>
    <row r="85" spans="1:18" ht="14.4" customHeight="1" x14ac:dyDescent="0.3">
      <c r="A85" s="727" t="s">
        <v>6420</v>
      </c>
      <c r="B85" s="728" t="s">
        <v>6421</v>
      </c>
      <c r="C85" s="728" t="s">
        <v>587</v>
      </c>
      <c r="D85" s="728" t="s">
        <v>6422</v>
      </c>
      <c r="E85" s="728" t="s">
        <v>6533</v>
      </c>
      <c r="F85" s="728" t="s">
        <v>2626</v>
      </c>
      <c r="G85" s="732">
        <v>11.860000000000001</v>
      </c>
      <c r="H85" s="732">
        <v>437371.6</v>
      </c>
      <c r="I85" s="728">
        <v>0.35463130147322303</v>
      </c>
      <c r="J85" s="728">
        <v>36877.875210792576</v>
      </c>
      <c r="K85" s="732">
        <v>34.71</v>
      </c>
      <c r="L85" s="732">
        <v>1233313.58</v>
      </c>
      <c r="M85" s="728">
        <v>1</v>
      </c>
      <c r="N85" s="728">
        <v>35531.938346297895</v>
      </c>
      <c r="O85" s="732">
        <v>9.6</v>
      </c>
      <c r="P85" s="732">
        <v>230962.89</v>
      </c>
      <c r="Q85" s="746">
        <v>0.18727020746824177</v>
      </c>
      <c r="R85" s="733">
        <v>24058.634375000001</v>
      </c>
    </row>
    <row r="86" spans="1:18" ht="14.4" customHeight="1" x14ac:dyDescent="0.3">
      <c r="A86" s="727" t="s">
        <v>6420</v>
      </c>
      <c r="B86" s="728" t="s">
        <v>6421</v>
      </c>
      <c r="C86" s="728" t="s">
        <v>587</v>
      </c>
      <c r="D86" s="728" t="s">
        <v>6422</v>
      </c>
      <c r="E86" s="728" t="s">
        <v>6534</v>
      </c>
      <c r="F86" s="728" t="s">
        <v>2640</v>
      </c>
      <c r="G86" s="732">
        <v>173</v>
      </c>
      <c r="H86" s="732">
        <v>5953694.6599999992</v>
      </c>
      <c r="I86" s="728">
        <v>0.87373737373737359</v>
      </c>
      <c r="J86" s="728">
        <v>34414.42</v>
      </c>
      <c r="K86" s="732">
        <v>198</v>
      </c>
      <c r="L86" s="732">
        <v>6814055.1600000001</v>
      </c>
      <c r="M86" s="728">
        <v>1</v>
      </c>
      <c r="N86" s="728">
        <v>34414.42</v>
      </c>
      <c r="O86" s="732">
        <v>160</v>
      </c>
      <c r="P86" s="732">
        <v>5349715.8</v>
      </c>
      <c r="Q86" s="746">
        <v>0.78510016053348175</v>
      </c>
      <c r="R86" s="733">
        <v>33435.723749999997</v>
      </c>
    </row>
    <row r="87" spans="1:18" ht="14.4" customHeight="1" x14ac:dyDescent="0.3">
      <c r="A87" s="727" t="s">
        <v>6420</v>
      </c>
      <c r="B87" s="728" t="s">
        <v>6421</v>
      </c>
      <c r="C87" s="728" t="s">
        <v>587</v>
      </c>
      <c r="D87" s="728" t="s">
        <v>6422</v>
      </c>
      <c r="E87" s="728" t="s">
        <v>6535</v>
      </c>
      <c r="F87" s="728" t="s">
        <v>2449</v>
      </c>
      <c r="G87" s="732"/>
      <c r="H87" s="732"/>
      <c r="I87" s="728"/>
      <c r="J87" s="728"/>
      <c r="K87" s="732"/>
      <c r="L87" s="732"/>
      <c r="M87" s="728"/>
      <c r="N87" s="728"/>
      <c r="O87" s="732">
        <v>10.8</v>
      </c>
      <c r="P87" s="732">
        <v>1041816.05</v>
      </c>
      <c r="Q87" s="746"/>
      <c r="R87" s="733">
        <v>96464.449074074073</v>
      </c>
    </row>
    <row r="88" spans="1:18" ht="14.4" customHeight="1" x14ac:dyDescent="0.3">
      <c r="A88" s="727" t="s">
        <v>6420</v>
      </c>
      <c r="B88" s="728" t="s">
        <v>6421</v>
      </c>
      <c r="C88" s="728" t="s">
        <v>587</v>
      </c>
      <c r="D88" s="728" t="s">
        <v>6422</v>
      </c>
      <c r="E88" s="728" t="s">
        <v>6536</v>
      </c>
      <c r="F88" s="728" t="s">
        <v>6521</v>
      </c>
      <c r="G88" s="732"/>
      <c r="H88" s="732"/>
      <c r="I88" s="728"/>
      <c r="J88" s="728"/>
      <c r="K88" s="732"/>
      <c r="L88" s="732"/>
      <c r="M88" s="728"/>
      <c r="N88" s="728"/>
      <c r="O88" s="732">
        <v>23</v>
      </c>
      <c r="P88" s="732">
        <v>351620.77</v>
      </c>
      <c r="Q88" s="746"/>
      <c r="R88" s="733">
        <v>15287.859565217392</v>
      </c>
    </row>
    <row r="89" spans="1:18" ht="14.4" customHeight="1" x14ac:dyDescent="0.3">
      <c r="A89" s="727" t="s">
        <v>6420</v>
      </c>
      <c r="B89" s="728" t="s">
        <v>6421</v>
      </c>
      <c r="C89" s="728" t="s">
        <v>587</v>
      </c>
      <c r="D89" s="728" t="s">
        <v>6422</v>
      </c>
      <c r="E89" s="728" t="s">
        <v>6537</v>
      </c>
      <c r="F89" s="728" t="s">
        <v>6538</v>
      </c>
      <c r="G89" s="732"/>
      <c r="H89" s="732"/>
      <c r="I89" s="728"/>
      <c r="J89" s="728"/>
      <c r="K89" s="732"/>
      <c r="L89" s="732"/>
      <c r="M89" s="728"/>
      <c r="N89" s="728"/>
      <c r="O89" s="732">
        <v>5.6</v>
      </c>
      <c r="P89" s="732">
        <v>4007.8</v>
      </c>
      <c r="Q89" s="746"/>
      <c r="R89" s="733">
        <v>715.67857142857156</v>
      </c>
    </row>
    <row r="90" spans="1:18" ht="14.4" customHeight="1" x14ac:dyDescent="0.3">
      <c r="A90" s="727" t="s">
        <v>6420</v>
      </c>
      <c r="B90" s="728" t="s">
        <v>6421</v>
      </c>
      <c r="C90" s="728" t="s">
        <v>587</v>
      </c>
      <c r="D90" s="728" t="s">
        <v>6422</v>
      </c>
      <c r="E90" s="728" t="s">
        <v>6539</v>
      </c>
      <c r="F90" s="728" t="s">
        <v>1527</v>
      </c>
      <c r="G90" s="732"/>
      <c r="H90" s="732"/>
      <c r="I90" s="728"/>
      <c r="J90" s="728"/>
      <c r="K90" s="732">
        <v>15</v>
      </c>
      <c r="L90" s="732">
        <v>116679.9</v>
      </c>
      <c r="M90" s="728">
        <v>1</v>
      </c>
      <c r="N90" s="728">
        <v>7778.66</v>
      </c>
      <c r="O90" s="732">
        <v>2</v>
      </c>
      <c r="P90" s="732">
        <v>16094.1</v>
      </c>
      <c r="Q90" s="746">
        <v>0.13793378293947803</v>
      </c>
      <c r="R90" s="733">
        <v>8047.05</v>
      </c>
    </row>
    <row r="91" spans="1:18" ht="14.4" customHeight="1" x14ac:dyDescent="0.3">
      <c r="A91" s="727" t="s">
        <v>6420</v>
      </c>
      <c r="B91" s="728" t="s">
        <v>6421</v>
      </c>
      <c r="C91" s="728" t="s">
        <v>587</v>
      </c>
      <c r="D91" s="728" t="s">
        <v>6422</v>
      </c>
      <c r="E91" s="728" t="s">
        <v>6540</v>
      </c>
      <c r="F91" s="728" t="s">
        <v>6541</v>
      </c>
      <c r="G91" s="732"/>
      <c r="H91" s="732"/>
      <c r="I91" s="728"/>
      <c r="J91" s="728"/>
      <c r="K91" s="732"/>
      <c r="L91" s="732"/>
      <c r="M91" s="728"/>
      <c r="N91" s="728"/>
      <c r="O91" s="732">
        <v>12</v>
      </c>
      <c r="P91" s="732">
        <v>600547.35</v>
      </c>
      <c r="Q91" s="746"/>
      <c r="R91" s="733">
        <v>50045.612499999996</v>
      </c>
    </row>
    <row r="92" spans="1:18" ht="14.4" customHeight="1" x14ac:dyDescent="0.3">
      <c r="A92" s="727" t="s">
        <v>6420</v>
      </c>
      <c r="B92" s="728" t="s">
        <v>6421</v>
      </c>
      <c r="C92" s="728" t="s">
        <v>587</v>
      </c>
      <c r="D92" s="728" t="s">
        <v>6422</v>
      </c>
      <c r="E92" s="728" t="s">
        <v>6542</v>
      </c>
      <c r="F92" s="728" t="s">
        <v>6541</v>
      </c>
      <c r="G92" s="732">
        <v>1</v>
      </c>
      <c r="H92" s="732">
        <v>25652.35</v>
      </c>
      <c r="I92" s="728"/>
      <c r="J92" s="728">
        <v>25652.35</v>
      </c>
      <c r="K92" s="732"/>
      <c r="L92" s="732"/>
      <c r="M92" s="728"/>
      <c r="N92" s="728"/>
      <c r="O92" s="732"/>
      <c r="P92" s="732"/>
      <c r="Q92" s="746"/>
      <c r="R92" s="733"/>
    </row>
    <row r="93" spans="1:18" ht="14.4" customHeight="1" x14ac:dyDescent="0.3">
      <c r="A93" s="727" t="s">
        <v>6420</v>
      </c>
      <c r="B93" s="728" t="s">
        <v>6421</v>
      </c>
      <c r="C93" s="728" t="s">
        <v>587</v>
      </c>
      <c r="D93" s="728" t="s">
        <v>6422</v>
      </c>
      <c r="E93" s="728" t="s">
        <v>6543</v>
      </c>
      <c r="F93" s="728" t="s">
        <v>6544</v>
      </c>
      <c r="G93" s="732">
        <v>187</v>
      </c>
      <c r="H93" s="732">
        <v>1349108.2</v>
      </c>
      <c r="I93" s="728">
        <v>0.6093455689143743</v>
      </c>
      <c r="J93" s="728">
        <v>7214.482352941176</v>
      </c>
      <c r="K93" s="732">
        <v>320.39999999999998</v>
      </c>
      <c r="L93" s="732">
        <v>2214028.08</v>
      </c>
      <c r="M93" s="728">
        <v>1</v>
      </c>
      <c r="N93" s="728">
        <v>6910.2000000000007</v>
      </c>
      <c r="O93" s="732"/>
      <c r="P93" s="732"/>
      <c r="Q93" s="746"/>
      <c r="R93" s="733"/>
    </row>
    <row r="94" spans="1:18" ht="14.4" customHeight="1" x14ac:dyDescent="0.3">
      <c r="A94" s="727" t="s">
        <v>6420</v>
      </c>
      <c r="B94" s="728" t="s">
        <v>6421</v>
      </c>
      <c r="C94" s="728" t="s">
        <v>587</v>
      </c>
      <c r="D94" s="728" t="s">
        <v>6422</v>
      </c>
      <c r="E94" s="728" t="s">
        <v>6545</v>
      </c>
      <c r="F94" s="728" t="s">
        <v>2306</v>
      </c>
      <c r="G94" s="732">
        <v>2</v>
      </c>
      <c r="H94" s="732">
        <v>3204.6</v>
      </c>
      <c r="I94" s="728"/>
      <c r="J94" s="728">
        <v>1602.3</v>
      </c>
      <c r="K94" s="732"/>
      <c r="L94" s="732"/>
      <c r="M94" s="728"/>
      <c r="N94" s="728"/>
      <c r="O94" s="732"/>
      <c r="P94" s="732"/>
      <c r="Q94" s="746"/>
      <c r="R94" s="733"/>
    </row>
    <row r="95" spans="1:18" ht="14.4" customHeight="1" x14ac:dyDescent="0.3">
      <c r="A95" s="727" t="s">
        <v>6420</v>
      </c>
      <c r="B95" s="728" t="s">
        <v>6421</v>
      </c>
      <c r="C95" s="728" t="s">
        <v>587</v>
      </c>
      <c r="D95" s="728" t="s">
        <v>6422</v>
      </c>
      <c r="E95" s="728" t="s">
        <v>6546</v>
      </c>
      <c r="F95" s="728" t="s">
        <v>6544</v>
      </c>
      <c r="G95" s="732">
        <v>180.54</v>
      </c>
      <c r="H95" s="732">
        <v>981849.23</v>
      </c>
      <c r="I95" s="728">
        <v>1.1172219145028317</v>
      </c>
      <c r="J95" s="728">
        <v>5438.4027362357374</v>
      </c>
      <c r="K95" s="732">
        <v>265</v>
      </c>
      <c r="L95" s="732">
        <v>878830.9800000001</v>
      </c>
      <c r="M95" s="728">
        <v>1</v>
      </c>
      <c r="N95" s="728">
        <v>3316.3433207547173</v>
      </c>
      <c r="O95" s="732"/>
      <c r="P95" s="732"/>
      <c r="Q95" s="746"/>
      <c r="R95" s="733"/>
    </row>
    <row r="96" spans="1:18" ht="14.4" customHeight="1" x14ac:dyDescent="0.3">
      <c r="A96" s="727" t="s">
        <v>6420</v>
      </c>
      <c r="B96" s="728" t="s">
        <v>6421</v>
      </c>
      <c r="C96" s="728" t="s">
        <v>587</v>
      </c>
      <c r="D96" s="728" t="s">
        <v>6422</v>
      </c>
      <c r="E96" s="728" t="s">
        <v>6547</v>
      </c>
      <c r="F96" s="728" t="s">
        <v>2626</v>
      </c>
      <c r="G96" s="732">
        <v>3.15</v>
      </c>
      <c r="H96" s="732">
        <v>115980.86</v>
      </c>
      <c r="I96" s="728">
        <v>0.79445616460669921</v>
      </c>
      <c r="J96" s="728">
        <v>36819.320634920638</v>
      </c>
      <c r="K96" s="732">
        <v>4.04</v>
      </c>
      <c r="L96" s="732">
        <v>145987.74</v>
      </c>
      <c r="M96" s="728">
        <v>1</v>
      </c>
      <c r="N96" s="728">
        <v>36135.579207920789</v>
      </c>
      <c r="O96" s="732"/>
      <c r="P96" s="732"/>
      <c r="Q96" s="746"/>
      <c r="R96" s="733"/>
    </row>
    <row r="97" spans="1:18" ht="14.4" customHeight="1" x14ac:dyDescent="0.3">
      <c r="A97" s="727" t="s">
        <v>6420</v>
      </c>
      <c r="B97" s="728" t="s">
        <v>6421</v>
      </c>
      <c r="C97" s="728" t="s">
        <v>587</v>
      </c>
      <c r="D97" s="728" t="s">
        <v>6422</v>
      </c>
      <c r="E97" s="728" t="s">
        <v>6548</v>
      </c>
      <c r="F97" s="728" t="s">
        <v>6544</v>
      </c>
      <c r="G97" s="732"/>
      <c r="H97" s="732"/>
      <c r="I97" s="728"/>
      <c r="J97" s="728"/>
      <c r="K97" s="732">
        <v>4</v>
      </c>
      <c r="L97" s="732">
        <v>20730.599999999999</v>
      </c>
      <c r="M97" s="728">
        <v>1</v>
      </c>
      <c r="N97" s="728">
        <v>5182.6499999999996</v>
      </c>
      <c r="O97" s="732">
        <v>323</v>
      </c>
      <c r="P97" s="732">
        <v>1673995.9499999997</v>
      </c>
      <c r="Q97" s="746">
        <v>80.749999999999986</v>
      </c>
      <c r="R97" s="733">
        <v>5182.6499999999987</v>
      </c>
    </row>
    <row r="98" spans="1:18" ht="14.4" customHeight="1" x14ac:dyDescent="0.3">
      <c r="A98" s="727" t="s">
        <v>6420</v>
      </c>
      <c r="B98" s="728" t="s">
        <v>6421</v>
      </c>
      <c r="C98" s="728" t="s">
        <v>587</v>
      </c>
      <c r="D98" s="728" t="s">
        <v>6422</v>
      </c>
      <c r="E98" s="728" t="s">
        <v>6549</v>
      </c>
      <c r="F98" s="728" t="s">
        <v>6550</v>
      </c>
      <c r="G98" s="732"/>
      <c r="H98" s="732"/>
      <c r="I98" s="728"/>
      <c r="J98" s="728"/>
      <c r="K98" s="732"/>
      <c r="L98" s="732"/>
      <c r="M98" s="728"/>
      <c r="N98" s="728"/>
      <c r="O98" s="732">
        <v>10</v>
      </c>
      <c r="P98" s="732">
        <v>2637.8</v>
      </c>
      <c r="Q98" s="746"/>
      <c r="R98" s="733">
        <v>263.78000000000003</v>
      </c>
    </row>
    <row r="99" spans="1:18" ht="14.4" customHeight="1" x14ac:dyDescent="0.3">
      <c r="A99" s="727" t="s">
        <v>6420</v>
      </c>
      <c r="B99" s="728" t="s">
        <v>6421</v>
      </c>
      <c r="C99" s="728" t="s">
        <v>587</v>
      </c>
      <c r="D99" s="728" t="s">
        <v>6422</v>
      </c>
      <c r="E99" s="728" t="s">
        <v>6551</v>
      </c>
      <c r="F99" s="728" t="s">
        <v>1399</v>
      </c>
      <c r="G99" s="732"/>
      <c r="H99" s="732"/>
      <c r="I99" s="728"/>
      <c r="J99" s="728"/>
      <c r="K99" s="732">
        <v>60</v>
      </c>
      <c r="L99" s="732">
        <v>776684.4</v>
      </c>
      <c r="M99" s="728">
        <v>1</v>
      </c>
      <c r="N99" s="728">
        <v>12944.74</v>
      </c>
      <c r="O99" s="732">
        <v>15</v>
      </c>
      <c r="P99" s="732">
        <v>194171.1</v>
      </c>
      <c r="Q99" s="746">
        <v>0.25</v>
      </c>
      <c r="R99" s="733">
        <v>12944.74</v>
      </c>
    </row>
    <row r="100" spans="1:18" ht="14.4" customHeight="1" x14ac:dyDescent="0.3">
      <c r="A100" s="727" t="s">
        <v>6420</v>
      </c>
      <c r="B100" s="728" t="s">
        <v>6421</v>
      </c>
      <c r="C100" s="728" t="s">
        <v>587</v>
      </c>
      <c r="D100" s="728" t="s">
        <v>6422</v>
      </c>
      <c r="E100" s="728" t="s">
        <v>6552</v>
      </c>
      <c r="F100" s="728" t="s">
        <v>6544</v>
      </c>
      <c r="G100" s="732"/>
      <c r="H100" s="732"/>
      <c r="I100" s="728"/>
      <c r="J100" s="728"/>
      <c r="K100" s="732"/>
      <c r="L100" s="732"/>
      <c r="M100" s="728"/>
      <c r="N100" s="728"/>
      <c r="O100" s="732">
        <v>274.39999999999998</v>
      </c>
      <c r="P100" s="732">
        <v>1896158.88</v>
      </c>
      <c r="Q100" s="746"/>
      <c r="R100" s="733">
        <v>6910.2</v>
      </c>
    </row>
    <row r="101" spans="1:18" ht="14.4" customHeight="1" x14ac:dyDescent="0.3">
      <c r="A101" s="727" t="s">
        <v>6420</v>
      </c>
      <c r="B101" s="728" t="s">
        <v>6421</v>
      </c>
      <c r="C101" s="728" t="s">
        <v>587</v>
      </c>
      <c r="D101" s="728" t="s">
        <v>6422</v>
      </c>
      <c r="E101" s="728" t="s">
        <v>6553</v>
      </c>
      <c r="F101" s="728" t="s">
        <v>1530</v>
      </c>
      <c r="G101" s="732">
        <v>30</v>
      </c>
      <c r="H101" s="732">
        <v>258894.9</v>
      </c>
      <c r="I101" s="728"/>
      <c r="J101" s="728">
        <v>8629.83</v>
      </c>
      <c r="K101" s="732"/>
      <c r="L101" s="732"/>
      <c r="M101" s="728"/>
      <c r="N101" s="728"/>
      <c r="O101" s="732">
        <v>78</v>
      </c>
      <c r="P101" s="732">
        <v>673126.74</v>
      </c>
      <c r="Q101" s="746"/>
      <c r="R101" s="733">
        <v>8629.83</v>
      </c>
    </row>
    <row r="102" spans="1:18" ht="14.4" customHeight="1" x14ac:dyDescent="0.3">
      <c r="A102" s="727" t="s">
        <v>6420</v>
      </c>
      <c r="B102" s="728" t="s">
        <v>6421</v>
      </c>
      <c r="C102" s="728" t="s">
        <v>587</v>
      </c>
      <c r="D102" s="728" t="s">
        <v>6422</v>
      </c>
      <c r="E102" s="728" t="s">
        <v>6554</v>
      </c>
      <c r="F102" s="728" t="s">
        <v>1404</v>
      </c>
      <c r="G102" s="732"/>
      <c r="H102" s="732"/>
      <c r="I102" s="728"/>
      <c r="J102" s="728"/>
      <c r="K102" s="732"/>
      <c r="L102" s="732"/>
      <c r="M102" s="728"/>
      <c r="N102" s="728"/>
      <c r="O102" s="732">
        <v>6</v>
      </c>
      <c r="P102" s="732">
        <v>25889.46</v>
      </c>
      <c r="Q102" s="746"/>
      <c r="R102" s="733">
        <v>4314.91</v>
      </c>
    </row>
    <row r="103" spans="1:18" ht="14.4" customHeight="1" x14ac:dyDescent="0.3">
      <c r="A103" s="727" t="s">
        <v>6420</v>
      </c>
      <c r="B103" s="728" t="s">
        <v>6421</v>
      </c>
      <c r="C103" s="728" t="s">
        <v>587</v>
      </c>
      <c r="D103" s="728" t="s">
        <v>6422</v>
      </c>
      <c r="E103" s="728" t="s">
        <v>6555</v>
      </c>
      <c r="F103" s="728" t="s">
        <v>1317</v>
      </c>
      <c r="G103" s="732"/>
      <c r="H103" s="732"/>
      <c r="I103" s="728"/>
      <c r="J103" s="728"/>
      <c r="K103" s="732">
        <v>53.999999999999986</v>
      </c>
      <c r="L103" s="732">
        <v>3817.83</v>
      </c>
      <c r="M103" s="728">
        <v>1</v>
      </c>
      <c r="N103" s="728">
        <v>70.700555555555567</v>
      </c>
      <c r="O103" s="732">
        <v>45.499999999999993</v>
      </c>
      <c r="P103" s="732">
        <v>3216.88</v>
      </c>
      <c r="Q103" s="746">
        <v>0.84259382947904971</v>
      </c>
      <c r="R103" s="733">
        <v>70.700659340659357</v>
      </c>
    </row>
    <row r="104" spans="1:18" ht="14.4" customHeight="1" x14ac:dyDescent="0.3">
      <c r="A104" s="727" t="s">
        <v>6420</v>
      </c>
      <c r="B104" s="728" t="s">
        <v>6421</v>
      </c>
      <c r="C104" s="728" t="s">
        <v>587</v>
      </c>
      <c r="D104" s="728" t="s">
        <v>6422</v>
      </c>
      <c r="E104" s="728" t="s">
        <v>6556</v>
      </c>
      <c r="F104" s="728" t="s">
        <v>6557</v>
      </c>
      <c r="G104" s="732"/>
      <c r="H104" s="732"/>
      <c r="I104" s="728"/>
      <c r="J104" s="728"/>
      <c r="K104" s="732">
        <v>27</v>
      </c>
      <c r="L104" s="732">
        <v>3117121.92</v>
      </c>
      <c r="M104" s="728">
        <v>1</v>
      </c>
      <c r="N104" s="728">
        <v>115448.95999999999</v>
      </c>
      <c r="O104" s="732">
        <v>27</v>
      </c>
      <c r="P104" s="732">
        <v>3117121.92</v>
      </c>
      <c r="Q104" s="746">
        <v>1</v>
      </c>
      <c r="R104" s="733">
        <v>115448.95999999999</v>
      </c>
    </row>
    <row r="105" spans="1:18" ht="14.4" customHeight="1" x14ac:dyDescent="0.3">
      <c r="A105" s="727" t="s">
        <v>6420</v>
      </c>
      <c r="B105" s="728" t="s">
        <v>6421</v>
      </c>
      <c r="C105" s="728" t="s">
        <v>587</v>
      </c>
      <c r="D105" s="728" t="s">
        <v>6422</v>
      </c>
      <c r="E105" s="728" t="s">
        <v>6558</v>
      </c>
      <c r="F105" s="728" t="s">
        <v>6559</v>
      </c>
      <c r="G105" s="732"/>
      <c r="H105" s="732"/>
      <c r="I105" s="728"/>
      <c r="J105" s="728"/>
      <c r="K105" s="732">
        <v>0.60000000000000009</v>
      </c>
      <c r="L105" s="732">
        <v>254.67000000000002</v>
      </c>
      <c r="M105" s="728">
        <v>1</v>
      </c>
      <c r="N105" s="728">
        <v>424.45</v>
      </c>
      <c r="O105" s="732"/>
      <c r="P105" s="732"/>
      <c r="Q105" s="746"/>
      <c r="R105" s="733"/>
    </row>
    <row r="106" spans="1:18" ht="14.4" customHeight="1" x14ac:dyDescent="0.3">
      <c r="A106" s="727" t="s">
        <v>6420</v>
      </c>
      <c r="B106" s="728" t="s">
        <v>6421</v>
      </c>
      <c r="C106" s="728" t="s">
        <v>587</v>
      </c>
      <c r="D106" s="728" t="s">
        <v>6422</v>
      </c>
      <c r="E106" s="728" t="s">
        <v>6560</v>
      </c>
      <c r="F106" s="728" t="s">
        <v>2118</v>
      </c>
      <c r="G106" s="732"/>
      <c r="H106" s="732"/>
      <c r="I106" s="728"/>
      <c r="J106" s="728"/>
      <c r="K106" s="732">
        <v>3.2</v>
      </c>
      <c r="L106" s="732">
        <v>1358.24</v>
      </c>
      <c r="M106" s="728">
        <v>1</v>
      </c>
      <c r="N106" s="728">
        <v>424.45</v>
      </c>
      <c r="O106" s="732">
        <v>2.4</v>
      </c>
      <c r="P106" s="732">
        <v>1018.68</v>
      </c>
      <c r="Q106" s="746">
        <v>0.75</v>
      </c>
      <c r="R106" s="733">
        <v>424.45</v>
      </c>
    </row>
    <row r="107" spans="1:18" ht="14.4" customHeight="1" x14ac:dyDescent="0.3">
      <c r="A107" s="727" t="s">
        <v>6420</v>
      </c>
      <c r="B107" s="728" t="s">
        <v>6421</v>
      </c>
      <c r="C107" s="728" t="s">
        <v>587</v>
      </c>
      <c r="D107" s="728" t="s">
        <v>6422</v>
      </c>
      <c r="E107" s="728" t="s">
        <v>6561</v>
      </c>
      <c r="F107" s="728" t="s">
        <v>2457</v>
      </c>
      <c r="G107" s="732"/>
      <c r="H107" s="732"/>
      <c r="I107" s="728"/>
      <c r="J107" s="728"/>
      <c r="K107" s="732">
        <v>11</v>
      </c>
      <c r="L107" s="732">
        <v>1933699.4</v>
      </c>
      <c r="M107" s="728">
        <v>1</v>
      </c>
      <c r="N107" s="728">
        <v>175790.85454545452</v>
      </c>
      <c r="O107" s="732">
        <v>21</v>
      </c>
      <c r="P107" s="732">
        <v>3430350</v>
      </c>
      <c r="Q107" s="746">
        <v>1.7739830709985225</v>
      </c>
      <c r="R107" s="733">
        <v>163350</v>
      </c>
    </row>
    <row r="108" spans="1:18" ht="14.4" customHeight="1" x14ac:dyDescent="0.3">
      <c r="A108" s="727" t="s">
        <v>6420</v>
      </c>
      <c r="B108" s="728" t="s">
        <v>6421</v>
      </c>
      <c r="C108" s="728" t="s">
        <v>587</v>
      </c>
      <c r="D108" s="728" t="s">
        <v>6422</v>
      </c>
      <c r="E108" s="728" t="s">
        <v>6562</v>
      </c>
      <c r="F108" s="728" t="s">
        <v>6563</v>
      </c>
      <c r="G108" s="732"/>
      <c r="H108" s="732"/>
      <c r="I108" s="728"/>
      <c r="J108" s="728"/>
      <c r="K108" s="732">
        <v>15</v>
      </c>
      <c r="L108" s="732">
        <v>1756770.4</v>
      </c>
      <c r="M108" s="728">
        <v>1</v>
      </c>
      <c r="N108" s="728">
        <v>117118.02666666666</v>
      </c>
      <c r="O108" s="732">
        <v>5</v>
      </c>
      <c r="P108" s="732">
        <v>585200</v>
      </c>
      <c r="Q108" s="746">
        <v>0.33311125916055967</v>
      </c>
      <c r="R108" s="733">
        <v>117040</v>
      </c>
    </row>
    <row r="109" spans="1:18" ht="14.4" customHeight="1" x14ac:dyDescent="0.3">
      <c r="A109" s="727" t="s">
        <v>6420</v>
      </c>
      <c r="B109" s="728" t="s">
        <v>6421</v>
      </c>
      <c r="C109" s="728" t="s">
        <v>587</v>
      </c>
      <c r="D109" s="728" t="s">
        <v>6422</v>
      </c>
      <c r="E109" s="728" t="s">
        <v>6564</v>
      </c>
      <c r="F109" s="728" t="s">
        <v>6565</v>
      </c>
      <c r="G109" s="732"/>
      <c r="H109" s="732"/>
      <c r="I109" s="728"/>
      <c r="J109" s="728"/>
      <c r="K109" s="732">
        <v>8.1</v>
      </c>
      <c r="L109" s="732">
        <v>572.73</v>
      </c>
      <c r="M109" s="728">
        <v>1</v>
      </c>
      <c r="N109" s="728">
        <v>70.707407407407416</v>
      </c>
      <c r="O109" s="732"/>
      <c r="P109" s="732"/>
      <c r="Q109" s="746"/>
      <c r="R109" s="733"/>
    </row>
    <row r="110" spans="1:18" ht="14.4" customHeight="1" x14ac:dyDescent="0.3">
      <c r="A110" s="727" t="s">
        <v>6420</v>
      </c>
      <c r="B110" s="728" t="s">
        <v>6421</v>
      </c>
      <c r="C110" s="728" t="s">
        <v>587</v>
      </c>
      <c r="D110" s="728" t="s">
        <v>6422</v>
      </c>
      <c r="E110" s="728" t="s">
        <v>6566</v>
      </c>
      <c r="F110" s="728" t="s">
        <v>2663</v>
      </c>
      <c r="G110" s="732"/>
      <c r="H110" s="732"/>
      <c r="I110" s="728"/>
      <c r="J110" s="728"/>
      <c r="K110" s="732">
        <v>3</v>
      </c>
      <c r="L110" s="732">
        <v>753068.7</v>
      </c>
      <c r="M110" s="728">
        <v>1</v>
      </c>
      <c r="N110" s="728">
        <v>251022.9</v>
      </c>
      <c r="O110" s="732">
        <v>15</v>
      </c>
      <c r="P110" s="732">
        <v>3728064.22</v>
      </c>
      <c r="Q110" s="746">
        <v>4.9504968404609038</v>
      </c>
      <c r="R110" s="733">
        <v>248537.61466666669</v>
      </c>
    </row>
    <row r="111" spans="1:18" ht="14.4" customHeight="1" x14ac:dyDescent="0.3">
      <c r="A111" s="727" t="s">
        <v>6420</v>
      </c>
      <c r="B111" s="728" t="s">
        <v>6421</v>
      </c>
      <c r="C111" s="728" t="s">
        <v>587</v>
      </c>
      <c r="D111" s="728" t="s">
        <v>6422</v>
      </c>
      <c r="E111" s="728" t="s">
        <v>6567</v>
      </c>
      <c r="F111" s="728" t="s">
        <v>2285</v>
      </c>
      <c r="G111" s="732"/>
      <c r="H111" s="732"/>
      <c r="I111" s="728"/>
      <c r="J111" s="728"/>
      <c r="K111" s="732">
        <v>13</v>
      </c>
      <c r="L111" s="732">
        <v>1381330</v>
      </c>
      <c r="M111" s="728">
        <v>1</v>
      </c>
      <c r="N111" s="728">
        <v>106256.15384615384</v>
      </c>
      <c r="O111" s="732">
        <v>12</v>
      </c>
      <c r="P111" s="732">
        <v>1058764.6000000001</v>
      </c>
      <c r="Q111" s="746">
        <v>0.7664820137114231</v>
      </c>
      <c r="R111" s="733">
        <v>88230.383333333346</v>
      </c>
    </row>
    <row r="112" spans="1:18" ht="14.4" customHeight="1" x14ac:dyDescent="0.3">
      <c r="A112" s="727" t="s">
        <v>6420</v>
      </c>
      <c r="B112" s="728" t="s">
        <v>6421</v>
      </c>
      <c r="C112" s="728" t="s">
        <v>587</v>
      </c>
      <c r="D112" s="728" t="s">
        <v>6422</v>
      </c>
      <c r="E112" s="728" t="s">
        <v>6568</v>
      </c>
      <c r="F112" s="728" t="s">
        <v>6569</v>
      </c>
      <c r="G112" s="732"/>
      <c r="H112" s="732"/>
      <c r="I112" s="728"/>
      <c r="J112" s="728"/>
      <c r="K112" s="732">
        <v>251.74</v>
      </c>
      <c r="L112" s="732">
        <v>6077042.6500000004</v>
      </c>
      <c r="M112" s="728">
        <v>1</v>
      </c>
      <c r="N112" s="728">
        <v>24140.15512036228</v>
      </c>
      <c r="O112" s="732">
        <v>65.22999999999999</v>
      </c>
      <c r="P112" s="732">
        <v>272982.65000000002</v>
      </c>
      <c r="Q112" s="746">
        <v>4.492031169141128E-2</v>
      </c>
      <c r="R112" s="733">
        <v>4184.9248811896377</v>
      </c>
    </row>
    <row r="113" spans="1:18" ht="14.4" customHeight="1" x14ac:dyDescent="0.3">
      <c r="A113" s="727" t="s">
        <v>6420</v>
      </c>
      <c r="B113" s="728" t="s">
        <v>6421</v>
      </c>
      <c r="C113" s="728" t="s">
        <v>587</v>
      </c>
      <c r="D113" s="728" t="s">
        <v>6422</v>
      </c>
      <c r="E113" s="728" t="s">
        <v>6570</v>
      </c>
      <c r="F113" s="728" t="s">
        <v>2111</v>
      </c>
      <c r="G113" s="732"/>
      <c r="H113" s="732"/>
      <c r="I113" s="728"/>
      <c r="J113" s="728"/>
      <c r="K113" s="732"/>
      <c r="L113" s="732"/>
      <c r="M113" s="728"/>
      <c r="N113" s="728"/>
      <c r="O113" s="732">
        <v>8.1999999999999993</v>
      </c>
      <c r="P113" s="732">
        <v>2320.17</v>
      </c>
      <c r="Q113" s="746"/>
      <c r="R113" s="733">
        <v>282.9475609756098</v>
      </c>
    </row>
    <row r="114" spans="1:18" ht="14.4" customHeight="1" x14ac:dyDescent="0.3">
      <c r="A114" s="727" t="s">
        <v>6420</v>
      </c>
      <c r="B114" s="728" t="s">
        <v>6421</v>
      </c>
      <c r="C114" s="728" t="s">
        <v>587</v>
      </c>
      <c r="D114" s="728" t="s">
        <v>6422</v>
      </c>
      <c r="E114" s="728" t="s">
        <v>6571</v>
      </c>
      <c r="F114" s="728" t="s">
        <v>6572</v>
      </c>
      <c r="G114" s="732"/>
      <c r="H114" s="732"/>
      <c r="I114" s="728"/>
      <c r="J114" s="728"/>
      <c r="K114" s="732">
        <v>11</v>
      </c>
      <c r="L114" s="732">
        <v>19239.879999999997</v>
      </c>
      <c r="M114" s="728">
        <v>1</v>
      </c>
      <c r="N114" s="728">
        <v>1749.0799999999997</v>
      </c>
      <c r="O114" s="732"/>
      <c r="P114" s="732"/>
      <c r="Q114" s="746"/>
      <c r="R114" s="733"/>
    </row>
    <row r="115" spans="1:18" ht="14.4" customHeight="1" x14ac:dyDescent="0.3">
      <c r="A115" s="727" t="s">
        <v>6420</v>
      </c>
      <c r="B115" s="728" t="s">
        <v>6421</v>
      </c>
      <c r="C115" s="728" t="s">
        <v>587</v>
      </c>
      <c r="D115" s="728" t="s">
        <v>6422</v>
      </c>
      <c r="E115" s="728" t="s">
        <v>6573</v>
      </c>
      <c r="F115" s="728" t="s">
        <v>2630</v>
      </c>
      <c r="G115" s="732"/>
      <c r="H115" s="732"/>
      <c r="I115" s="728"/>
      <c r="J115" s="728"/>
      <c r="K115" s="732">
        <v>8</v>
      </c>
      <c r="L115" s="732">
        <v>745384.88</v>
      </c>
      <c r="M115" s="728">
        <v>1</v>
      </c>
      <c r="N115" s="728">
        <v>93173.11</v>
      </c>
      <c r="O115" s="732">
        <v>7</v>
      </c>
      <c r="P115" s="732">
        <v>652211.77</v>
      </c>
      <c r="Q115" s="746">
        <v>0.875</v>
      </c>
      <c r="R115" s="733">
        <v>93173.11</v>
      </c>
    </row>
    <row r="116" spans="1:18" ht="14.4" customHeight="1" x14ac:dyDescent="0.3">
      <c r="A116" s="727" t="s">
        <v>6420</v>
      </c>
      <c r="B116" s="728" t="s">
        <v>6421</v>
      </c>
      <c r="C116" s="728" t="s">
        <v>587</v>
      </c>
      <c r="D116" s="728" t="s">
        <v>6422</v>
      </c>
      <c r="E116" s="728" t="s">
        <v>6574</v>
      </c>
      <c r="F116" s="728" t="s">
        <v>6575</v>
      </c>
      <c r="G116" s="732"/>
      <c r="H116" s="732"/>
      <c r="I116" s="728"/>
      <c r="J116" s="728"/>
      <c r="K116" s="732"/>
      <c r="L116" s="732"/>
      <c r="M116" s="728"/>
      <c r="N116" s="728"/>
      <c r="O116" s="732">
        <v>0.2</v>
      </c>
      <c r="P116" s="732">
        <v>14.14</v>
      </c>
      <c r="Q116" s="746"/>
      <c r="R116" s="733">
        <v>70.7</v>
      </c>
    </row>
    <row r="117" spans="1:18" ht="14.4" customHeight="1" x14ac:dyDescent="0.3">
      <c r="A117" s="727" t="s">
        <v>6420</v>
      </c>
      <c r="B117" s="728" t="s">
        <v>6421</v>
      </c>
      <c r="C117" s="728" t="s">
        <v>587</v>
      </c>
      <c r="D117" s="728" t="s">
        <v>6422</v>
      </c>
      <c r="E117" s="728" t="s">
        <v>6576</v>
      </c>
      <c r="F117" s="728" t="s">
        <v>6577</v>
      </c>
      <c r="G117" s="732"/>
      <c r="H117" s="732"/>
      <c r="I117" s="728"/>
      <c r="J117" s="728"/>
      <c r="K117" s="732">
        <v>9.6</v>
      </c>
      <c r="L117" s="732">
        <v>181905.6</v>
      </c>
      <c r="M117" s="728">
        <v>1</v>
      </c>
      <c r="N117" s="728">
        <v>18948.5</v>
      </c>
      <c r="O117" s="732"/>
      <c r="P117" s="732"/>
      <c r="Q117" s="746"/>
      <c r="R117" s="733"/>
    </row>
    <row r="118" spans="1:18" ht="14.4" customHeight="1" x14ac:dyDescent="0.3">
      <c r="A118" s="727" t="s">
        <v>6420</v>
      </c>
      <c r="B118" s="728" t="s">
        <v>6421</v>
      </c>
      <c r="C118" s="728" t="s">
        <v>587</v>
      </c>
      <c r="D118" s="728" t="s">
        <v>6422</v>
      </c>
      <c r="E118" s="728" t="s">
        <v>6578</v>
      </c>
      <c r="F118" s="728" t="s">
        <v>6579</v>
      </c>
      <c r="G118" s="732"/>
      <c r="H118" s="732"/>
      <c r="I118" s="728"/>
      <c r="J118" s="728"/>
      <c r="K118" s="732">
        <v>1</v>
      </c>
      <c r="L118" s="732">
        <v>291.06</v>
      </c>
      <c r="M118" s="728">
        <v>1</v>
      </c>
      <c r="N118" s="728">
        <v>291.06</v>
      </c>
      <c r="O118" s="732"/>
      <c r="P118" s="732"/>
      <c r="Q118" s="746"/>
      <c r="R118" s="733"/>
    </row>
    <row r="119" spans="1:18" ht="14.4" customHeight="1" x14ac:dyDescent="0.3">
      <c r="A119" s="727" t="s">
        <v>6420</v>
      </c>
      <c r="B119" s="728" t="s">
        <v>6421</v>
      </c>
      <c r="C119" s="728" t="s">
        <v>587</v>
      </c>
      <c r="D119" s="728" t="s">
        <v>6422</v>
      </c>
      <c r="E119" s="728" t="s">
        <v>6580</v>
      </c>
      <c r="F119" s="728" t="s">
        <v>6581</v>
      </c>
      <c r="G119" s="732"/>
      <c r="H119" s="732"/>
      <c r="I119" s="728"/>
      <c r="J119" s="728"/>
      <c r="K119" s="732">
        <v>10</v>
      </c>
      <c r="L119" s="732">
        <v>1205772.3</v>
      </c>
      <c r="M119" s="728">
        <v>1</v>
      </c>
      <c r="N119" s="728">
        <v>120577.23000000001</v>
      </c>
      <c r="O119" s="732">
        <v>71</v>
      </c>
      <c r="P119" s="732">
        <v>10128888.300000001</v>
      </c>
      <c r="Q119" s="746">
        <v>8.4003325503496811</v>
      </c>
      <c r="R119" s="733">
        <v>142660.39859154931</v>
      </c>
    </row>
    <row r="120" spans="1:18" ht="14.4" customHeight="1" x14ac:dyDescent="0.3">
      <c r="A120" s="727" t="s">
        <v>6420</v>
      </c>
      <c r="B120" s="728" t="s">
        <v>6421</v>
      </c>
      <c r="C120" s="728" t="s">
        <v>587</v>
      </c>
      <c r="D120" s="728" t="s">
        <v>6422</v>
      </c>
      <c r="E120" s="728" t="s">
        <v>6582</v>
      </c>
      <c r="F120" s="728" t="s">
        <v>1536</v>
      </c>
      <c r="G120" s="732"/>
      <c r="H120" s="732"/>
      <c r="I120" s="728"/>
      <c r="J120" s="728"/>
      <c r="K120" s="732">
        <v>15</v>
      </c>
      <c r="L120" s="732">
        <v>80729.100000000006</v>
      </c>
      <c r="M120" s="728">
        <v>1</v>
      </c>
      <c r="N120" s="728">
        <v>5381.9400000000005</v>
      </c>
      <c r="O120" s="732">
        <v>30</v>
      </c>
      <c r="P120" s="732">
        <v>159426.29999999999</v>
      </c>
      <c r="Q120" s="746">
        <v>1.9748306372794937</v>
      </c>
      <c r="R120" s="733">
        <v>5314.21</v>
      </c>
    </row>
    <row r="121" spans="1:18" ht="14.4" customHeight="1" x14ac:dyDescent="0.3">
      <c r="A121" s="727" t="s">
        <v>6420</v>
      </c>
      <c r="B121" s="728" t="s">
        <v>6421</v>
      </c>
      <c r="C121" s="728" t="s">
        <v>587</v>
      </c>
      <c r="D121" s="728" t="s">
        <v>6422</v>
      </c>
      <c r="E121" s="728" t="s">
        <v>6583</v>
      </c>
      <c r="F121" s="728"/>
      <c r="G121" s="732"/>
      <c r="H121" s="732"/>
      <c r="I121" s="728"/>
      <c r="J121" s="728"/>
      <c r="K121" s="732">
        <v>5</v>
      </c>
      <c r="L121" s="732">
        <v>18645.8</v>
      </c>
      <c r="M121" s="728">
        <v>1</v>
      </c>
      <c r="N121" s="728">
        <v>3729.16</v>
      </c>
      <c r="O121" s="732">
        <v>6</v>
      </c>
      <c r="P121" s="732">
        <v>20653.8</v>
      </c>
      <c r="Q121" s="746">
        <v>1.1076918126334081</v>
      </c>
      <c r="R121" s="733">
        <v>3442.2999999999997</v>
      </c>
    </row>
    <row r="122" spans="1:18" ht="14.4" customHeight="1" x14ac:dyDescent="0.3">
      <c r="A122" s="727" t="s">
        <v>6420</v>
      </c>
      <c r="B122" s="728" t="s">
        <v>6421</v>
      </c>
      <c r="C122" s="728" t="s">
        <v>587</v>
      </c>
      <c r="D122" s="728" t="s">
        <v>6422</v>
      </c>
      <c r="E122" s="728" t="s">
        <v>6584</v>
      </c>
      <c r="F122" s="728" t="s">
        <v>6585</v>
      </c>
      <c r="G122" s="732"/>
      <c r="H122" s="732"/>
      <c r="I122" s="728"/>
      <c r="J122" s="728"/>
      <c r="K122" s="732"/>
      <c r="L122" s="732"/>
      <c r="M122" s="728"/>
      <c r="N122" s="728"/>
      <c r="O122" s="732">
        <v>2.8</v>
      </c>
      <c r="P122" s="732">
        <v>416455.18</v>
      </c>
      <c r="Q122" s="746"/>
      <c r="R122" s="733">
        <v>148733.99285714288</v>
      </c>
    </row>
    <row r="123" spans="1:18" ht="14.4" customHeight="1" x14ac:dyDescent="0.3">
      <c r="A123" s="727" t="s">
        <v>6420</v>
      </c>
      <c r="B123" s="728" t="s">
        <v>6421</v>
      </c>
      <c r="C123" s="728" t="s">
        <v>587</v>
      </c>
      <c r="D123" s="728" t="s">
        <v>6422</v>
      </c>
      <c r="E123" s="728" t="s">
        <v>6586</v>
      </c>
      <c r="F123" s="728" t="s">
        <v>2621</v>
      </c>
      <c r="G123" s="732"/>
      <c r="H123" s="732"/>
      <c r="I123" s="728"/>
      <c r="J123" s="728"/>
      <c r="K123" s="732"/>
      <c r="L123" s="732"/>
      <c r="M123" s="728"/>
      <c r="N123" s="728"/>
      <c r="O123" s="732">
        <v>4.74</v>
      </c>
      <c r="P123" s="732">
        <v>36860.980000000003</v>
      </c>
      <c r="Q123" s="746"/>
      <c r="R123" s="733">
        <v>7776.5780590717304</v>
      </c>
    </row>
    <row r="124" spans="1:18" ht="14.4" customHeight="1" x14ac:dyDescent="0.3">
      <c r="A124" s="727" t="s">
        <v>6420</v>
      </c>
      <c r="B124" s="728" t="s">
        <v>6421</v>
      </c>
      <c r="C124" s="728" t="s">
        <v>587</v>
      </c>
      <c r="D124" s="728" t="s">
        <v>6422</v>
      </c>
      <c r="E124" s="728" t="s">
        <v>6587</v>
      </c>
      <c r="F124" s="728" t="s">
        <v>6588</v>
      </c>
      <c r="G124" s="732"/>
      <c r="H124" s="732"/>
      <c r="I124" s="728"/>
      <c r="J124" s="728"/>
      <c r="K124" s="732"/>
      <c r="L124" s="732"/>
      <c r="M124" s="728"/>
      <c r="N124" s="728"/>
      <c r="O124" s="732">
        <v>4.2</v>
      </c>
      <c r="P124" s="732">
        <v>20431.439999999999</v>
      </c>
      <c r="Q124" s="746"/>
      <c r="R124" s="733">
        <v>4864.6285714285705</v>
      </c>
    </row>
    <row r="125" spans="1:18" ht="14.4" customHeight="1" x14ac:dyDescent="0.3">
      <c r="A125" s="727" t="s">
        <v>6420</v>
      </c>
      <c r="B125" s="728" t="s">
        <v>6421</v>
      </c>
      <c r="C125" s="728" t="s">
        <v>587</v>
      </c>
      <c r="D125" s="728" t="s">
        <v>6422</v>
      </c>
      <c r="E125" s="728" t="s">
        <v>6589</v>
      </c>
      <c r="F125" s="728" t="s">
        <v>1388</v>
      </c>
      <c r="G125" s="732"/>
      <c r="H125" s="732"/>
      <c r="I125" s="728"/>
      <c r="J125" s="728"/>
      <c r="K125" s="732"/>
      <c r="L125" s="732"/>
      <c r="M125" s="728"/>
      <c r="N125" s="728"/>
      <c r="O125" s="732">
        <v>55</v>
      </c>
      <c r="P125" s="732">
        <v>747097.34000000008</v>
      </c>
      <c r="Q125" s="746"/>
      <c r="R125" s="733">
        <v>13583.588000000002</v>
      </c>
    </row>
    <row r="126" spans="1:18" ht="14.4" customHeight="1" x14ac:dyDescent="0.3">
      <c r="A126" s="727" t="s">
        <v>6420</v>
      </c>
      <c r="B126" s="728" t="s">
        <v>6421</v>
      </c>
      <c r="C126" s="728" t="s">
        <v>587</v>
      </c>
      <c r="D126" s="728" t="s">
        <v>6422</v>
      </c>
      <c r="E126" s="728" t="s">
        <v>6590</v>
      </c>
      <c r="F126" s="728" t="s">
        <v>1388</v>
      </c>
      <c r="G126" s="732"/>
      <c r="H126" s="732"/>
      <c r="I126" s="728"/>
      <c r="J126" s="728"/>
      <c r="K126" s="732"/>
      <c r="L126" s="732"/>
      <c r="M126" s="728"/>
      <c r="N126" s="728"/>
      <c r="O126" s="732">
        <v>15</v>
      </c>
      <c r="P126" s="732">
        <v>102489</v>
      </c>
      <c r="Q126" s="746"/>
      <c r="R126" s="733">
        <v>6832.6</v>
      </c>
    </row>
    <row r="127" spans="1:18" ht="14.4" customHeight="1" x14ac:dyDescent="0.3">
      <c r="A127" s="727" t="s">
        <v>6420</v>
      </c>
      <c r="B127" s="728" t="s">
        <v>6421</v>
      </c>
      <c r="C127" s="728" t="s">
        <v>587</v>
      </c>
      <c r="D127" s="728" t="s">
        <v>6422</v>
      </c>
      <c r="E127" s="728" t="s">
        <v>6591</v>
      </c>
      <c r="F127" s="728"/>
      <c r="G127" s="732"/>
      <c r="H127" s="732"/>
      <c r="I127" s="728"/>
      <c r="J127" s="728"/>
      <c r="K127" s="732"/>
      <c r="L127" s="732"/>
      <c r="M127" s="728"/>
      <c r="N127" s="728"/>
      <c r="O127" s="732">
        <v>2</v>
      </c>
      <c r="P127" s="732">
        <v>381832</v>
      </c>
      <c r="Q127" s="746"/>
      <c r="R127" s="733">
        <v>190916</v>
      </c>
    </row>
    <row r="128" spans="1:18" ht="14.4" customHeight="1" x14ac:dyDescent="0.3">
      <c r="A128" s="727" t="s">
        <v>6420</v>
      </c>
      <c r="B128" s="728" t="s">
        <v>6421</v>
      </c>
      <c r="C128" s="728" t="s">
        <v>587</v>
      </c>
      <c r="D128" s="728" t="s">
        <v>6422</v>
      </c>
      <c r="E128" s="728" t="s">
        <v>6592</v>
      </c>
      <c r="F128" s="728" t="s">
        <v>2651</v>
      </c>
      <c r="G128" s="732"/>
      <c r="H128" s="732"/>
      <c r="I128" s="728"/>
      <c r="J128" s="728"/>
      <c r="K128" s="732"/>
      <c r="L128" s="732"/>
      <c r="M128" s="728"/>
      <c r="N128" s="728"/>
      <c r="O128" s="732">
        <v>323.04000000000002</v>
      </c>
      <c r="P128" s="732">
        <v>1166199.03</v>
      </c>
      <c r="Q128" s="746"/>
      <c r="R128" s="733">
        <v>3610.0762444279344</v>
      </c>
    </row>
    <row r="129" spans="1:18" ht="14.4" customHeight="1" x14ac:dyDescent="0.3">
      <c r="A129" s="727" t="s">
        <v>6420</v>
      </c>
      <c r="B129" s="728" t="s">
        <v>6421</v>
      </c>
      <c r="C129" s="728" t="s">
        <v>587</v>
      </c>
      <c r="D129" s="728" t="s">
        <v>6422</v>
      </c>
      <c r="E129" s="728" t="s">
        <v>6593</v>
      </c>
      <c r="F129" s="728" t="s">
        <v>2645</v>
      </c>
      <c r="G129" s="732"/>
      <c r="H129" s="732"/>
      <c r="I129" s="728"/>
      <c r="J129" s="728"/>
      <c r="K129" s="732"/>
      <c r="L129" s="732"/>
      <c r="M129" s="728"/>
      <c r="N129" s="728"/>
      <c r="O129" s="732">
        <v>13</v>
      </c>
      <c r="P129" s="732">
        <v>1099319.42</v>
      </c>
      <c r="Q129" s="746"/>
      <c r="R129" s="733">
        <v>84563.032307692309</v>
      </c>
    </row>
    <row r="130" spans="1:18" ht="14.4" customHeight="1" x14ac:dyDescent="0.3">
      <c r="A130" s="727" t="s">
        <v>6420</v>
      </c>
      <c r="B130" s="728" t="s">
        <v>6421</v>
      </c>
      <c r="C130" s="728" t="s">
        <v>587</v>
      </c>
      <c r="D130" s="728" t="s">
        <v>6422</v>
      </c>
      <c r="E130" s="728" t="s">
        <v>6594</v>
      </c>
      <c r="F130" s="728" t="s">
        <v>1481</v>
      </c>
      <c r="G130" s="732"/>
      <c r="H130" s="732"/>
      <c r="I130" s="728"/>
      <c r="J130" s="728"/>
      <c r="K130" s="732"/>
      <c r="L130" s="732"/>
      <c r="M130" s="728"/>
      <c r="N130" s="728"/>
      <c r="O130" s="732">
        <v>26.88</v>
      </c>
      <c r="P130" s="732">
        <v>940038.02</v>
      </c>
      <c r="Q130" s="746"/>
      <c r="R130" s="733">
        <v>34971.652529761908</v>
      </c>
    </row>
    <row r="131" spans="1:18" ht="14.4" customHeight="1" x14ac:dyDescent="0.3">
      <c r="A131" s="727" t="s">
        <v>6420</v>
      </c>
      <c r="B131" s="728" t="s">
        <v>6421</v>
      </c>
      <c r="C131" s="728" t="s">
        <v>587</v>
      </c>
      <c r="D131" s="728" t="s">
        <v>6422</v>
      </c>
      <c r="E131" s="728" t="s">
        <v>6595</v>
      </c>
      <c r="F131" s="728" t="s">
        <v>2285</v>
      </c>
      <c r="G131" s="732"/>
      <c r="H131" s="732"/>
      <c r="I131" s="728"/>
      <c r="J131" s="728"/>
      <c r="K131" s="732"/>
      <c r="L131" s="732"/>
      <c r="M131" s="728"/>
      <c r="N131" s="728"/>
      <c r="O131" s="732">
        <v>15</v>
      </c>
      <c r="P131" s="732">
        <v>691664.95000000007</v>
      </c>
      <c r="Q131" s="746"/>
      <c r="R131" s="733">
        <v>46110.996666666673</v>
      </c>
    </row>
    <row r="132" spans="1:18" ht="14.4" customHeight="1" x14ac:dyDescent="0.3">
      <c r="A132" s="727" t="s">
        <v>6420</v>
      </c>
      <c r="B132" s="728" t="s">
        <v>6421</v>
      </c>
      <c r="C132" s="728" t="s">
        <v>587</v>
      </c>
      <c r="D132" s="728" t="s">
        <v>6422</v>
      </c>
      <c r="E132" s="728" t="s">
        <v>6596</v>
      </c>
      <c r="F132" s="728" t="s">
        <v>6597</v>
      </c>
      <c r="G132" s="732"/>
      <c r="H132" s="732"/>
      <c r="I132" s="728"/>
      <c r="J132" s="728"/>
      <c r="K132" s="732"/>
      <c r="L132" s="732"/>
      <c r="M132" s="728"/>
      <c r="N132" s="728"/>
      <c r="O132" s="732">
        <v>12.03</v>
      </c>
      <c r="P132" s="732">
        <v>382938.37</v>
      </c>
      <c r="Q132" s="746"/>
      <c r="R132" s="733">
        <v>31831.950955943477</v>
      </c>
    </row>
    <row r="133" spans="1:18" ht="14.4" customHeight="1" x14ac:dyDescent="0.3">
      <c r="A133" s="727" t="s">
        <v>6420</v>
      </c>
      <c r="B133" s="728" t="s">
        <v>6421</v>
      </c>
      <c r="C133" s="728" t="s">
        <v>587</v>
      </c>
      <c r="D133" s="728" t="s">
        <v>6422</v>
      </c>
      <c r="E133" s="728" t="s">
        <v>6598</v>
      </c>
      <c r="F133" s="728" t="s">
        <v>1399</v>
      </c>
      <c r="G133" s="732"/>
      <c r="H133" s="732"/>
      <c r="I133" s="728"/>
      <c r="J133" s="728"/>
      <c r="K133" s="732"/>
      <c r="L133" s="732"/>
      <c r="M133" s="728"/>
      <c r="N133" s="728"/>
      <c r="O133" s="732">
        <v>1</v>
      </c>
      <c r="P133" s="732">
        <v>2157.46</v>
      </c>
      <c r="Q133" s="746"/>
      <c r="R133" s="733">
        <v>2157.46</v>
      </c>
    </row>
    <row r="134" spans="1:18" ht="14.4" customHeight="1" x14ac:dyDescent="0.3">
      <c r="A134" s="727" t="s">
        <v>6420</v>
      </c>
      <c r="B134" s="728" t="s">
        <v>6421</v>
      </c>
      <c r="C134" s="728" t="s">
        <v>587</v>
      </c>
      <c r="D134" s="728" t="s">
        <v>6422</v>
      </c>
      <c r="E134" s="728" t="s">
        <v>6599</v>
      </c>
      <c r="F134" s="728" t="s">
        <v>6588</v>
      </c>
      <c r="G134" s="732"/>
      <c r="H134" s="732"/>
      <c r="I134" s="728"/>
      <c r="J134" s="728"/>
      <c r="K134" s="732"/>
      <c r="L134" s="732"/>
      <c r="M134" s="728"/>
      <c r="N134" s="728"/>
      <c r="O134" s="732">
        <v>5.2</v>
      </c>
      <c r="P134" s="732">
        <v>22642.54</v>
      </c>
      <c r="Q134" s="746"/>
      <c r="R134" s="733">
        <v>4354.3346153846151</v>
      </c>
    </row>
    <row r="135" spans="1:18" ht="14.4" customHeight="1" x14ac:dyDescent="0.3">
      <c r="A135" s="727" t="s">
        <v>6420</v>
      </c>
      <c r="B135" s="728" t="s">
        <v>6421</v>
      </c>
      <c r="C135" s="728" t="s">
        <v>587</v>
      </c>
      <c r="D135" s="728" t="s">
        <v>6422</v>
      </c>
      <c r="E135" s="728" t="s">
        <v>6600</v>
      </c>
      <c r="F135" s="728" t="s">
        <v>1530</v>
      </c>
      <c r="G135" s="732"/>
      <c r="H135" s="732"/>
      <c r="I135" s="728"/>
      <c r="J135" s="728"/>
      <c r="K135" s="732"/>
      <c r="L135" s="732"/>
      <c r="M135" s="728"/>
      <c r="N135" s="728"/>
      <c r="O135" s="732">
        <v>89</v>
      </c>
      <c r="P135" s="732">
        <v>768054.87</v>
      </c>
      <c r="Q135" s="746"/>
      <c r="R135" s="733">
        <v>8629.83</v>
      </c>
    </row>
    <row r="136" spans="1:18" ht="14.4" customHeight="1" x14ac:dyDescent="0.3">
      <c r="A136" s="727" t="s">
        <v>6420</v>
      </c>
      <c r="B136" s="728" t="s">
        <v>6421</v>
      </c>
      <c r="C136" s="728" t="s">
        <v>587</v>
      </c>
      <c r="D136" s="728" t="s">
        <v>6422</v>
      </c>
      <c r="E136" s="728" t="s">
        <v>6601</v>
      </c>
      <c r="F136" s="728" t="s">
        <v>3562</v>
      </c>
      <c r="G136" s="732"/>
      <c r="H136" s="732"/>
      <c r="I136" s="728"/>
      <c r="J136" s="728"/>
      <c r="K136" s="732"/>
      <c r="L136" s="732"/>
      <c r="M136" s="728"/>
      <c r="N136" s="728"/>
      <c r="O136" s="732">
        <v>3</v>
      </c>
      <c r="P136" s="732">
        <v>18501.45</v>
      </c>
      <c r="Q136" s="746"/>
      <c r="R136" s="733">
        <v>6167.1500000000005</v>
      </c>
    </row>
    <row r="137" spans="1:18" ht="14.4" customHeight="1" x14ac:dyDescent="0.3">
      <c r="A137" s="727" t="s">
        <v>6420</v>
      </c>
      <c r="B137" s="728" t="s">
        <v>6421</v>
      </c>
      <c r="C137" s="728" t="s">
        <v>587</v>
      </c>
      <c r="D137" s="728" t="s">
        <v>6422</v>
      </c>
      <c r="E137" s="728" t="s">
        <v>6602</v>
      </c>
      <c r="F137" s="728" t="s">
        <v>6603</v>
      </c>
      <c r="G137" s="732">
        <v>2</v>
      </c>
      <c r="H137" s="732">
        <v>454.92</v>
      </c>
      <c r="I137" s="728"/>
      <c r="J137" s="728">
        <v>227.46</v>
      </c>
      <c r="K137" s="732"/>
      <c r="L137" s="732"/>
      <c r="M137" s="728"/>
      <c r="N137" s="728"/>
      <c r="O137" s="732"/>
      <c r="P137" s="732"/>
      <c r="Q137" s="746"/>
      <c r="R137" s="733"/>
    </row>
    <row r="138" spans="1:18" ht="14.4" customHeight="1" x14ac:dyDescent="0.3">
      <c r="A138" s="727" t="s">
        <v>6420</v>
      </c>
      <c r="B138" s="728" t="s">
        <v>6421</v>
      </c>
      <c r="C138" s="728" t="s">
        <v>587</v>
      </c>
      <c r="D138" s="728" t="s">
        <v>6422</v>
      </c>
      <c r="E138" s="728" t="s">
        <v>6604</v>
      </c>
      <c r="F138" s="728" t="s">
        <v>6434</v>
      </c>
      <c r="G138" s="732"/>
      <c r="H138" s="732"/>
      <c r="I138" s="728"/>
      <c r="J138" s="728"/>
      <c r="K138" s="732"/>
      <c r="L138" s="732"/>
      <c r="M138" s="728"/>
      <c r="N138" s="728"/>
      <c r="O138" s="732">
        <v>20</v>
      </c>
      <c r="P138" s="732">
        <v>874693.99999999988</v>
      </c>
      <c r="Q138" s="746"/>
      <c r="R138" s="733">
        <v>43734.7</v>
      </c>
    </row>
    <row r="139" spans="1:18" ht="14.4" customHeight="1" x14ac:dyDescent="0.3">
      <c r="A139" s="727" t="s">
        <v>6420</v>
      </c>
      <c r="B139" s="728" t="s">
        <v>6421</v>
      </c>
      <c r="C139" s="728" t="s">
        <v>587</v>
      </c>
      <c r="D139" s="728" t="s">
        <v>6422</v>
      </c>
      <c r="E139" s="728" t="s">
        <v>6605</v>
      </c>
      <c r="F139" s="728" t="s">
        <v>6588</v>
      </c>
      <c r="G139" s="732"/>
      <c r="H139" s="732"/>
      <c r="I139" s="728"/>
      <c r="J139" s="728"/>
      <c r="K139" s="732"/>
      <c r="L139" s="732"/>
      <c r="M139" s="728"/>
      <c r="N139" s="728"/>
      <c r="O139" s="732">
        <v>2.6</v>
      </c>
      <c r="P139" s="732">
        <v>2830.32</v>
      </c>
      <c r="Q139" s="746"/>
      <c r="R139" s="733">
        <v>1088.5846153846155</v>
      </c>
    </row>
    <row r="140" spans="1:18" ht="14.4" customHeight="1" x14ac:dyDescent="0.3">
      <c r="A140" s="727" t="s">
        <v>6420</v>
      </c>
      <c r="B140" s="728" t="s">
        <v>6421</v>
      </c>
      <c r="C140" s="728" t="s">
        <v>587</v>
      </c>
      <c r="D140" s="728" t="s">
        <v>6422</v>
      </c>
      <c r="E140" s="728" t="s">
        <v>6606</v>
      </c>
      <c r="F140" s="728" t="s">
        <v>1532</v>
      </c>
      <c r="G140" s="732"/>
      <c r="H140" s="732"/>
      <c r="I140" s="728"/>
      <c r="J140" s="728"/>
      <c r="K140" s="732"/>
      <c r="L140" s="732"/>
      <c r="M140" s="728"/>
      <c r="N140" s="728"/>
      <c r="O140" s="732">
        <v>10</v>
      </c>
      <c r="P140" s="732">
        <v>127541.1</v>
      </c>
      <c r="Q140" s="746"/>
      <c r="R140" s="733">
        <v>12754.11</v>
      </c>
    </row>
    <row r="141" spans="1:18" ht="14.4" customHeight="1" x14ac:dyDescent="0.3">
      <c r="A141" s="727" t="s">
        <v>6420</v>
      </c>
      <c r="B141" s="728" t="s">
        <v>6421</v>
      </c>
      <c r="C141" s="728" t="s">
        <v>587</v>
      </c>
      <c r="D141" s="728" t="s">
        <v>6422</v>
      </c>
      <c r="E141" s="728" t="s">
        <v>6607</v>
      </c>
      <c r="F141" s="728" t="s">
        <v>6608</v>
      </c>
      <c r="G141" s="732"/>
      <c r="H141" s="732"/>
      <c r="I141" s="728"/>
      <c r="J141" s="728"/>
      <c r="K141" s="732">
        <v>3</v>
      </c>
      <c r="L141" s="732">
        <v>41210.25</v>
      </c>
      <c r="M141" s="728">
        <v>1</v>
      </c>
      <c r="N141" s="728">
        <v>13736.75</v>
      </c>
      <c r="O141" s="732"/>
      <c r="P141" s="732"/>
      <c r="Q141" s="746"/>
      <c r="R141" s="733"/>
    </row>
    <row r="142" spans="1:18" ht="14.4" customHeight="1" x14ac:dyDescent="0.3">
      <c r="A142" s="727" t="s">
        <v>6420</v>
      </c>
      <c r="B142" s="728" t="s">
        <v>6421</v>
      </c>
      <c r="C142" s="728" t="s">
        <v>587</v>
      </c>
      <c r="D142" s="728" t="s">
        <v>6609</v>
      </c>
      <c r="E142" s="728" t="s">
        <v>6610</v>
      </c>
      <c r="F142" s="728" t="s">
        <v>6611</v>
      </c>
      <c r="G142" s="732"/>
      <c r="H142" s="732"/>
      <c r="I142" s="728"/>
      <c r="J142" s="728"/>
      <c r="K142" s="732">
        <v>1</v>
      </c>
      <c r="L142" s="732">
        <v>1306.92</v>
      </c>
      <c r="M142" s="728">
        <v>1</v>
      </c>
      <c r="N142" s="728">
        <v>1306.92</v>
      </c>
      <c r="O142" s="732"/>
      <c r="P142" s="732"/>
      <c r="Q142" s="746"/>
      <c r="R142" s="733"/>
    </row>
    <row r="143" spans="1:18" ht="14.4" customHeight="1" x14ac:dyDescent="0.3">
      <c r="A143" s="727" t="s">
        <v>6420</v>
      </c>
      <c r="B143" s="728" t="s">
        <v>6421</v>
      </c>
      <c r="C143" s="728" t="s">
        <v>587</v>
      </c>
      <c r="D143" s="728" t="s">
        <v>6609</v>
      </c>
      <c r="E143" s="728" t="s">
        <v>6612</v>
      </c>
      <c r="F143" s="728" t="s">
        <v>6613</v>
      </c>
      <c r="G143" s="732">
        <v>381</v>
      </c>
      <c r="H143" s="732">
        <v>710785.97999999986</v>
      </c>
      <c r="I143" s="728">
        <v>0.72435906359519009</v>
      </c>
      <c r="J143" s="728">
        <v>1865.5799999999997</v>
      </c>
      <c r="K143" s="732">
        <v>494</v>
      </c>
      <c r="L143" s="732">
        <v>981261.94000000029</v>
      </c>
      <c r="M143" s="728">
        <v>1</v>
      </c>
      <c r="N143" s="728">
        <v>1986.3602024291504</v>
      </c>
      <c r="O143" s="732">
        <v>99</v>
      </c>
      <c r="P143" s="732">
        <v>212113.77000000011</v>
      </c>
      <c r="Q143" s="746">
        <v>0.21616426904318742</v>
      </c>
      <c r="R143" s="733">
        <v>2142.5633333333344</v>
      </c>
    </row>
    <row r="144" spans="1:18" ht="14.4" customHeight="1" x14ac:dyDescent="0.3">
      <c r="A144" s="727" t="s">
        <v>6420</v>
      </c>
      <c r="B144" s="728" t="s">
        <v>6421</v>
      </c>
      <c r="C144" s="728" t="s">
        <v>587</v>
      </c>
      <c r="D144" s="728" t="s">
        <v>6609</v>
      </c>
      <c r="E144" s="728" t="s">
        <v>6614</v>
      </c>
      <c r="F144" s="728" t="s">
        <v>6615</v>
      </c>
      <c r="G144" s="732">
        <v>95</v>
      </c>
      <c r="H144" s="732">
        <v>259227.45000000004</v>
      </c>
      <c r="I144" s="728">
        <v>1.3822584479201294</v>
      </c>
      <c r="J144" s="728">
        <v>2728.7100000000005</v>
      </c>
      <c r="K144" s="732">
        <v>77</v>
      </c>
      <c r="L144" s="732">
        <v>187539.06</v>
      </c>
      <c r="M144" s="728">
        <v>1</v>
      </c>
      <c r="N144" s="728">
        <v>2435.5722077922078</v>
      </c>
      <c r="O144" s="732">
        <v>402</v>
      </c>
      <c r="P144" s="732">
        <v>1043005.6</v>
      </c>
      <c r="Q144" s="746">
        <v>5.561537953746809</v>
      </c>
      <c r="R144" s="733">
        <v>2594.5412935323384</v>
      </c>
    </row>
    <row r="145" spans="1:18" ht="14.4" customHeight="1" x14ac:dyDescent="0.3">
      <c r="A145" s="727" t="s">
        <v>6420</v>
      </c>
      <c r="B145" s="728" t="s">
        <v>6421</v>
      </c>
      <c r="C145" s="728" t="s">
        <v>587</v>
      </c>
      <c r="D145" s="728" t="s">
        <v>6609</v>
      </c>
      <c r="E145" s="728" t="s">
        <v>6616</v>
      </c>
      <c r="F145" s="728" t="s">
        <v>6617</v>
      </c>
      <c r="G145" s="732">
        <v>79</v>
      </c>
      <c r="H145" s="732">
        <v>647138.77000000014</v>
      </c>
      <c r="I145" s="728">
        <v>1.1164856421233169</v>
      </c>
      <c r="J145" s="728">
        <v>8191.6300000000019</v>
      </c>
      <c r="K145" s="732">
        <v>69</v>
      </c>
      <c r="L145" s="732">
        <v>579621.21999999986</v>
      </c>
      <c r="M145" s="728">
        <v>1</v>
      </c>
      <c r="N145" s="728">
        <v>8400.3075362318814</v>
      </c>
      <c r="O145" s="732">
        <v>45</v>
      </c>
      <c r="P145" s="732">
        <v>386540.74</v>
      </c>
      <c r="Q145" s="746">
        <v>0.66688507366931815</v>
      </c>
      <c r="R145" s="733">
        <v>8589.7942222222227</v>
      </c>
    </row>
    <row r="146" spans="1:18" ht="14.4" customHeight="1" x14ac:dyDescent="0.3">
      <c r="A146" s="727" t="s">
        <v>6420</v>
      </c>
      <c r="B146" s="728" t="s">
        <v>6421</v>
      </c>
      <c r="C146" s="728" t="s">
        <v>587</v>
      </c>
      <c r="D146" s="728" t="s">
        <v>6609</v>
      </c>
      <c r="E146" s="728" t="s">
        <v>6618</v>
      </c>
      <c r="F146" s="728" t="s">
        <v>6619</v>
      </c>
      <c r="G146" s="732">
        <v>1</v>
      </c>
      <c r="H146" s="732">
        <v>8074.36</v>
      </c>
      <c r="I146" s="728"/>
      <c r="J146" s="728">
        <v>8074.36</v>
      </c>
      <c r="K146" s="732"/>
      <c r="L146" s="732"/>
      <c r="M146" s="728"/>
      <c r="N146" s="728"/>
      <c r="O146" s="732"/>
      <c r="P146" s="732"/>
      <c r="Q146" s="746"/>
      <c r="R146" s="733"/>
    </row>
    <row r="147" spans="1:18" ht="14.4" customHeight="1" x14ac:dyDescent="0.3">
      <c r="A147" s="727" t="s">
        <v>6420</v>
      </c>
      <c r="B147" s="728" t="s">
        <v>6421</v>
      </c>
      <c r="C147" s="728" t="s">
        <v>587</v>
      </c>
      <c r="D147" s="728" t="s">
        <v>6609</v>
      </c>
      <c r="E147" s="728" t="s">
        <v>6620</v>
      </c>
      <c r="F147" s="728" t="s">
        <v>6621</v>
      </c>
      <c r="G147" s="732">
        <v>6</v>
      </c>
      <c r="H147" s="732">
        <v>58116.6</v>
      </c>
      <c r="I147" s="728">
        <v>0.39096163824393604</v>
      </c>
      <c r="J147" s="728">
        <v>9686.1</v>
      </c>
      <c r="K147" s="732">
        <v>15</v>
      </c>
      <c r="L147" s="732">
        <v>148650.38999999998</v>
      </c>
      <c r="M147" s="728">
        <v>1</v>
      </c>
      <c r="N147" s="728">
        <v>9910.0259999999998</v>
      </c>
      <c r="O147" s="732">
        <v>84</v>
      </c>
      <c r="P147" s="732">
        <v>858410.02000000014</v>
      </c>
      <c r="Q147" s="746">
        <v>5.7746906684873158</v>
      </c>
      <c r="R147" s="733">
        <v>10219.166904761907</v>
      </c>
    </row>
    <row r="148" spans="1:18" ht="14.4" customHeight="1" x14ac:dyDescent="0.3">
      <c r="A148" s="727" t="s">
        <v>6420</v>
      </c>
      <c r="B148" s="728" t="s">
        <v>6421</v>
      </c>
      <c r="C148" s="728" t="s">
        <v>587</v>
      </c>
      <c r="D148" s="728" t="s">
        <v>6609</v>
      </c>
      <c r="E148" s="728" t="s">
        <v>6622</v>
      </c>
      <c r="F148" s="728" t="s">
        <v>6623</v>
      </c>
      <c r="G148" s="732">
        <v>329</v>
      </c>
      <c r="H148" s="732">
        <v>78525.719999999987</v>
      </c>
      <c r="I148" s="728">
        <v>0.65105746017538135</v>
      </c>
      <c r="J148" s="728">
        <v>238.67999999999995</v>
      </c>
      <c r="K148" s="732">
        <v>500</v>
      </c>
      <c r="L148" s="732">
        <v>120612.57999999999</v>
      </c>
      <c r="M148" s="728">
        <v>1</v>
      </c>
      <c r="N148" s="728">
        <v>241.22515999999999</v>
      </c>
      <c r="O148" s="732">
        <v>283</v>
      </c>
      <c r="P148" s="732">
        <v>69161.83</v>
      </c>
      <c r="Q148" s="746">
        <v>0.57342136284623058</v>
      </c>
      <c r="R148" s="733">
        <v>244.38809187279153</v>
      </c>
    </row>
    <row r="149" spans="1:18" ht="14.4" customHeight="1" x14ac:dyDescent="0.3">
      <c r="A149" s="727" t="s">
        <v>6420</v>
      </c>
      <c r="B149" s="728" t="s">
        <v>6421</v>
      </c>
      <c r="C149" s="728" t="s">
        <v>587</v>
      </c>
      <c r="D149" s="728" t="s">
        <v>6624</v>
      </c>
      <c r="E149" s="728" t="s">
        <v>6625</v>
      </c>
      <c r="F149" s="728" t="s">
        <v>6626</v>
      </c>
      <c r="G149" s="732">
        <v>273</v>
      </c>
      <c r="H149" s="732">
        <v>154272.29999999999</v>
      </c>
      <c r="I149" s="728">
        <v>1.0186567164179103</v>
      </c>
      <c r="J149" s="728">
        <v>565.09999999999991</v>
      </c>
      <c r="K149" s="732">
        <v>268</v>
      </c>
      <c r="L149" s="732">
        <v>151446.80000000002</v>
      </c>
      <c r="M149" s="728">
        <v>1</v>
      </c>
      <c r="N149" s="728">
        <v>565.1</v>
      </c>
      <c r="O149" s="732">
        <v>228</v>
      </c>
      <c r="P149" s="732">
        <v>128842.8</v>
      </c>
      <c r="Q149" s="746">
        <v>0.85074626865671632</v>
      </c>
      <c r="R149" s="733">
        <v>565.1</v>
      </c>
    </row>
    <row r="150" spans="1:18" ht="14.4" customHeight="1" x14ac:dyDescent="0.3">
      <c r="A150" s="727" t="s">
        <v>6420</v>
      </c>
      <c r="B150" s="728" t="s">
        <v>6421</v>
      </c>
      <c r="C150" s="728" t="s">
        <v>587</v>
      </c>
      <c r="D150" s="728" t="s">
        <v>6624</v>
      </c>
      <c r="E150" s="728" t="s">
        <v>6627</v>
      </c>
      <c r="F150" s="728" t="s">
        <v>6628</v>
      </c>
      <c r="G150" s="732">
        <v>134</v>
      </c>
      <c r="H150" s="732">
        <v>140566</v>
      </c>
      <c r="I150" s="728">
        <v>0.89932885906040272</v>
      </c>
      <c r="J150" s="728">
        <v>1049</v>
      </c>
      <c r="K150" s="732">
        <v>149</v>
      </c>
      <c r="L150" s="732">
        <v>156301</v>
      </c>
      <c r="M150" s="728">
        <v>1</v>
      </c>
      <c r="N150" s="728">
        <v>1049</v>
      </c>
      <c r="O150" s="732">
        <v>123</v>
      </c>
      <c r="P150" s="732">
        <v>129027</v>
      </c>
      <c r="Q150" s="746">
        <v>0.82550335570469802</v>
      </c>
      <c r="R150" s="733">
        <v>1049</v>
      </c>
    </row>
    <row r="151" spans="1:18" ht="14.4" customHeight="1" x14ac:dyDescent="0.3">
      <c r="A151" s="727" t="s">
        <v>6420</v>
      </c>
      <c r="B151" s="728" t="s">
        <v>6421</v>
      </c>
      <c r="C151" s="728" t="s">
        <v>587</v>
      </c>
      <c r="D151" s="728" t="s">
        <v>6624</v>
      </c>
      <c r="E151" s="728" t="s">
        <v>6629</v>
      </c>
      <c r="F151" s="728" t="s">
        <v>6630</v>
      </c>
      <c r="G151" s="732">
        <v>6</v>
      </c>
      <c r="H151" s="732">
        <v>6018</v>
      </c>
      <c r="I151" s="728"/>
      <c r="J151" s="728">
        <v>1003</v>
      </c>
      <c r="K151" s="732"/>
      <c r="L151" s="732"/>
      <c r="M151" s="728"/>
      <c r="N151" s="728"/>
      <c r="O151" s="732">
        <v>1</v>
      </c>
      <c r="P151" s="732">
        <v>1003</v>
      </c>
      <c r="Q151" s="746"/>
      <c r="R151" s="733">
        <v>1003</v>
      </c>
    </row>
    <row r="152" spans="1:18" ht="14.4" customHeight="1" x14ac:dyDescent="0.3">
      <c r="A152" s="727" t="s">
        <v>6420</v>
      </c>
      <c r="B152" s="728" t="s">
        <v>6421</v>
      </c>
      <c r="C152" s="728" t="s">
        <v>587</v>
      </c>
      <c r="D152" s="728" t="s">
        <v>6631</v>
      </c>
      <c r="E152" s="728" t="s">
        <v>6632</v>
      </c>
      <c r="F152" s="728" t="s">
        <v>6633</v>
      </c>
      <c r="G152" s="732">
        <v>760</v>
      </c>
      <c r="H152" s="732">
        <v>109440</v>
      </c>
      <c r="I152" s="728">
        <v>0.79658771636120129</v>
      </c>
      <c r="J152" s="728">
        <v>144</v>
      </c>
      <c r="K152" s="732">
        <v>941</v>
      </c>
      <c r="L152" s="732">
        <v>137386</v>
      </c>
      <c r="M152" s="728">
        <v>1</v>
      </c>
      <c r="N152" s="728">
        <v>146</v>
      </c>
      <c r="O152" s="732">
        <v>853</v>
      </c>
      <c r="P152" s="732">
        <v>125391</v>
      </c>
      <c r="Q152" s="746">
        <v>0.91269124947228975</v>
      </c>
      <c r="R152" s="733">
        <v>147</v>
      </c>
    </row>
    <row r="153" spans="1:18" ht="14.4" customHeight="1" x14ac:dyDescent="0.3">
      <c r="A153" s="727" t="s">
        <v>6420</v>
      </c>
      <c r="B153" s="728" t="s">
        <v>6421</v>
      </c>
      <c r="C153" s="728" t="s">
        <v>587</v>
      </c>
      <c r="D153" s="728" t="s">
        <v>6631</v>
      </c>
      <c r="E153" s="728" t="s">
        <v>6634</v>
      </c>
      <c r="F153" s="728" t="s">
        <v>6635</v>
      </c>
      <c r="G153" s="732">
        <v>424</v>
      </c>
      <c r="H153" s="732">
        <v>80136</v>
      </c>
      <c r="I153" s="728">
        <v>0.83527204502814256</v>
      </c>
      <c r="J153" s="728">
        <v>189</v>
      </c>
      <c r="K153" s="732">
        <v>492</v>
      </c>
      <c r="L153" s="732">
        <v>95940</v>
      </c>
      <c r="M153" s="728">
        <v>1</v>
      </c>
      <c r="N153" s="728">
        <v>195</v>
      </c>
      <c r="O153" s="732">
        <v>496</v>
      </c>
      <c r="P153" s="732">
        <v>97216</v>
      </c>
      <c r="Q153" s="746">
        <v>1.0132999791536377</v>
      </c>
      <c r="R153" s="733">
        <v>196</v>
      </c>
    </row>
    <row r="154" spans="1:18" ht="14.4" customHeight="1" x14ac:dyDescent="0.3">
      <c r="A154" s="727" t="s">
        <v>6420</v>
      </c>
      <c r="B154" s="728" t="s">
        <v>6421</v>
      </c>
      <c r="C154" s="728" t="s">
        <v>587</v>
      </c>
      <c r="D154" s="728" t="s">
        <v>6631</v>
      </c>
      <c r="E154" s="728" t="s">
        <v>6636</v>
      </c>
      <c r="F154" s="728" t="s">
        <v>6637</v>
      </c>
      <c r="G154" s="732">
        <v>981</v>
      </c>
      <c r="H154" s="732">
        <v>34335</v>
      </c>
      <c r="I154" s="728">
        <v>0.87051873637239496</v>
      </c>
      <c r="J154" s="728">
        <v>35</v>
      </c>
      <c r="K154" s="732">
        <v>1066</v>
      </c>
      <c r="L154" s="732">
        <v>39442</v>
      </c>
      <c r="M154" s="728">
        <v>1</v>
      </c>
      <c r="N154" s="728">
        <v>37</v>
      </c>
      <c r="O154" s="732">
        <v>1074</v>
      </c>
      <c r="P154" s="732">
        <v>39738</v>
      </c>
      <c r="Q154" s="746">
        <v>1.0075046904315197</v>
      </c>
      <c r="R154" s="733">
        <v>37</v>
      </c>
    </row>
    <row r="155" spans="1:18" ht="14.4" customHeight="1" x14ac:dyDescent="0.3">
      <c r="A155" s="727" t="s">
        <v>6420</v>
      </c>
      <c r="B155" s="728" t="s">
        <v>6421</v>
      </c>
      <c r="C155" s="728" t="s">
        <v>587</v>
      </c>
      <c r="D155" s="728" t="s">
        <v>6631</v>
      </c>
      <c r="E155" s="728" t="s">
        <v>6638</v>
      </c>
      <c r="F155" s="728" t="s">
        <v>6639</v>
      </c>
      <c r="G155" s="732"/>
      <c r="H155" s="732"/>
      <c r="I155" s="728"/>
      <c r="J155" s="728"/>
      <c r="K155" s="732"/>
      <c r="L155" s="732"/>
      <c r="M155" s="728"/>
      <c r="N155" s="728"/>
      <c r="O155" s="732">
        <v>75</v>
      </c>
      <c r="P155" s="732">
        <v>6150</v>
      </c>
      <c r="Q155" s="746"/>
      <c r="R155" s="733">
        <v>82</v>
      </c>
    </row>
    <row r="156" spans="1:18" ht="14.4" customHeight="1" x14ac:dyDescent="0.3">
      <c r="A156" s="727" t="s">
        <v>6420</v>
      </c>
      <c r="B156" s="728" t="s">
        <v>6421</v>
      </c>
      <c r="C156" s="728" t="s">
        <v>587</v>
      </c>
      <c r="D156" s="728" t="s">
        <v>6631</v>
      </c>
      <c r="E156" s="728" t="s">
        <v>6640</v>
      </c>
      <c r="F156" s="728" t="s">
        <v>6641</v>
      </c>
      <c r="G156" s="732">
        <v>140</v>
      </c>
      <c r="H156" s="732">
        <v>20020</v>
      </c>
      <c r="I156" s="728">
        <v>1.104551724137931</v>
      </c>
      <c r="J156" s="728">
        <v>143</v>
      </c>
      <c r="K156" s="732">
        <v>125</v>
      </c>
      <c r="L156" s="732">
        <v>18125</v>
      </c>
      <c r="M156" s="728">
        <v>1</v>
      </c>
      <c r="N156" s="728">
        <v>145</v>
      </c>
      <c r="O156" s="732">
        <v>139</v>
      </c>
      <c r="P156" s="732">
        <v>20155</v>
      </c>
      <c r="Q156" s="746">
        <v>1.1120000000000001</v>
      </c>
      <c r="R156" s="733">
        <v>145</v>
      </c>
    </row>
    <row r="157" spans="1:18" ht="14.4" customHeight="1" x14ac:dyDescent="0.3">
      <c r="A157" s="727" t="s">
        <v>6420</v>
      </c>
      <c r="B157" s="728" t="s">
        <v>6421</v>
      </c>
      <c r="C157" s="728" t="s">
        <v>587</v>
      </c>
      <c r="D157" s="728" t="s">
        <v>6631</v>
      </c>
      <c r="E157" s="728" t="s">
        <v>6642</v>
      </c>
      <c r="F157" s="728" t="s">
        <v>6643</v>
      </c>
      <c r="G157" s="732">
        <v>273</v>
      </c>
      <c r="H157" s="732">
        <v>45045</v>
      </c>
      <c r="I157" s="728">
        <v>0.94606515027408478</v>
      </c>
      <c r="J157" s="728">
        <v>165</v>
      </c>
      <c r="K157" s="732">
        <v>269</v>
      </c>
      <c r="L157" s="732">
        <v>47613</v>
      </c>
      <c r="M157" s="728">
        <v>1</v>
      </c>
      <c r="N157" s="728">
        <v>177</v>
      </c>
      <c r="O157" s="732">
        <v>229</v>
      </c>
      <c r="P157" s="732">
        <v>40533</v>
      </c>
      <c r="Q157" s="746">
        <v>0.85130111524163565</v>
      </c>
      <c r="R157" s="733">
        <v>177</v>
      </c>
    </row>
    <row r="158" spans="1:18" ht="14.4" customHeight="1" x14ac:dyDescent="0.3">
      <c r="A158" s="727" t="s">
        <v>6420</v>
      </c>
      <c r="B158" s="728" t="s">
        <v>6421</v>
      </c>
      <c r="C158" s="728" t="s">
        <v>587</v>
      </c>
      <c r="D158" s="728" t="s">
        <v>6631</v>
      </c>
      <c r="E158" s="728" t="s">
        <v>6644</v>
      </c>
      <c r="F158" s="728" t="s">
        <v>6645</v>
      </c>
      <c r="G158" s="732"/>
      <c r="H158" s="732"/>
      <c r="I158" s="728"/>
      <c r="J158" s="728"/>
      <c r="K158" s="732">
        <v>1</v>
      </c>
      <c r="L158" s="732">
        <v>10550</v>
      </c>
      <c r="M158" s="728">
        <v>1</v>
      </c>
      <c r="N158" s="728">
        <v>10550</v>
      </c>
      <c r="O158" s="732"/>
      <c r="P158" s="732"/>
      <c r="Q158" s="746"/>
      <c r="R158" s="733"/>
    </row>
    <row r="159" spans="1:18" ht="14.4" customHeight="1" x14ac:dyDescent="0.3">
      <c r="A159" s="727" t="s">
        <v>6420</v>
      </c>
      <c r="B159" s="728" t="s">
        <v>6421</v>
      </c>
      <c r="C159" s="728" t="s">
        <v>587</v>
      </c>
      <c r="D159" s="728" t="s">
        <v>6631</v>
      </c>
      <c r="E159" s="728" t="s">
        <v>6646</v>
      </c>
      <c r="F159" s="728" t="s">
        <v>6647</v>
      </c>
      <c r="G159" s="732">
        <v>277</v>
      </c>
      <c r="H159" s="732">
        <v>13019</v>
      </c>
      <c r="I159" s="728">
        <v>0.98770958197405356</v>
      </c>
      <c r="J159" s="728">
        <v>47</v>
      </c>
      <c r="K159" s="732">
        <v>269</v>
      </c>
      <c r="L159" s="732">
        <v>13181</v>
      </c>
      <c r="M159" s="728">
        <v>1</v>
      </c>
      <c r="N159" s="728">
        <v>49</v>
      </c>
      <c r="O159" s="732">
        <v>230</v>
      </c>
      <c r="P159" s="732">
        <v>11270</v>
      </c>
      <c r="Q159" s="746">
        <v>0.85501858736059477</v>
      </c>
      <c r="R159" s="733">
        <v>49</v>
      </c>
    </row>
    <row r="160" spans="1:18" ht="14.4" customHeight="1" x14ac:dyDescent="0.3">
      <c r="A160" s="727" t="s">
        <v>6420</v>
      </c>
      <c r="B160" s="728" t="s">
        <v>6421</v>
      </c>
      <c r="C160" s="728" t="s">
        <v>587</v>
      </c>
      <c r="D160" s="728" t="s">
        <v>6631</v>
      </c>
      <c r="E160" s="728" t="s">
        <v>6648</v>
      </c>
      <c r="F160" s="728" t="s">
        <v>6649</v>
      </c>
      <c r="G160" s="732">
        <v>29</v>
      </c>
      <c r="H160" s="732">
        <v>0</v>
      </c>
      <c r="I160" s="728"/>
      <c r="J160" s="728">
        <v>0</v>
      </c>
      <c r="K160" s="732">
        <v>51</v>
      </c>
      <c r="L160" s="732">
        <v>0</v>
      </c>
      <c r="M160" s="728"/>
      <c r="N160" s="728">
        <v>0</v>
      </c>
      <c r="O160" s="732">
        <v>31</v>
      </c>
      <c r="P160" s="732">
        <v>0</v>
      </c>
      <c r="Q160" s="746"/>
      <c r="R160" s="733">
        <v>0</v>
      </c>
    </row>
    <row r="161" spans="1:18" ht="14.4" customHeight="1" x14ac:dyDescent="0.3">
      <c r="A161" s="727" t="s">
        <v>6420</v>
      </c>
      <c r="B161" s="728" t="s">
        <v>6421</v>
      </c>
      <c r="C161" s="728" t="s">
        <v>587</v>
      </c>
      <c r="D161" s="728" t="s">
        <v>6631</v>
      </c>
      <c r="E161" s="728" t="s">
        <v>6650</v>
      </c>
      <c r="F161" s="728" t="s">
        <v>6651</v>
      </c>
      <c r="G161" s="732">
        <v>701</v>
      </c>
      <c r="H161" s="732">
        <v>0</v>
      </c>
      <c r="I161" s="728"/>
      <c r="J161" s="728">
        <v>0</v>
      </c>
      <c r="K161" s="732">
        <v>827</v>
      </c>
      <c r="L161" s="732">
        <v>0</v>
      </c>
      <c r="M161" s="728"/>
      <c r="N161" s="728">
        <v>0</v>
      </c>
      <c r="O161" s="732">
        <v>983</v>
      </c>
      <c r="P161" s="732">
        <v>0</v>
      </c>
      <c r="Q161" s="746"/>
      <c r="R161" s="733">
        <v>0</v>
      </c>
    </row>
    <row r="162" spans="1:18" ht="14.4" customHeight="1" x14ac:dyDescent="0.3">
      <c r="A162" s="727" t="s">
        <v>6420</v>
      </c>
      <c r="B162" s="728" t="s">
        <v>6421</v>
      </c>
      <c r="C162" s="728" t="s">
        <v>587</v>
      </c>
      <c r="D162" s="728" t="s">
        <v>6631</v>
      </c>
      <c r="E162" s="728" t="s">
        <v>6652</v>
      </c>
      <c r="F162" s="728" t="s">
        <v>6653</v>
      </c>
      <c r="G162" s="732">
        <v>164</v>
      </c>
      <c r="H162" s="732">
        <v>0</v>
      </c>
      <c r="I162" s="728"/>
      <c r="J162" s="728">
        <v>0</v>
      </c>
      <c r="K162" s="732">
        <v>445</v>
      </c>
      <c r="L162" s="732">
        <v>0</v>
      </c>
      <c r="M162" s="728"/>
      <c r="N162" s="728">
        <v>0</v>
      </c>
      <c r="O162" s="732">
        <v>428</v>
      </c>
      <c r="P162" s="732">
        <v>0</v>
      </c>
      <c r="Q162" s="746"/>
      <c r="R162" s="733">
        <v>0</v>
      </c>
    </row>
    <row r="163" spans="1:18" ht="14.4" customHeight="1" x14ac:dyDescent="0.3">
      <c r="A163" s="727" t="s">
        <v>6420</v>
      </c>
      <c r="B163" s="728" t="s">
        <v>6421</v>
      </c>
      <c r="C163" s="728" t="s">
        <v>587</v>
      </c>
      <c r="D163" s="728" t="s">
        <v>6631</v>
      </c>
      <c r="E163" s="728" t="s">
        <v>6654</v>
      </c>
      <c r="F163" s="728" t="s">
        <v>6655</v>
      </c>
      <c r="G163" s="732">
        <v>7642</v>
      </c>
      <c r="H163" s="732">
        <v>113500.01</v>
      </c>
      <c r="I163" s="728">
        <v>0.6656893643846018</v>
      </c>
      <c r="J163" s="728">
        <v>14.852134258047631</v>
      </c>
      <c r="K163" s="732">
        <v>5115</v>
      </c>
      <c r="L163" s="732">
        <v>170499.95999999993</v>
      </c>
      <c r="M163" s="728">
        <v>1</v>
      </c>
      <c r="N163" s="728">
        <v>33.333325513196471</v>
      </c>
      <c r="O163" s="732">
        <v>8528</v>
      </c>
      <c r="P163" s="732">
        <v>284266.22999999992</v>
      </c>
      <c r="Q163" s="746">
        <v>1.6672510069797086</v>
      </c>
      <c r="R163" s="733">
        <v>33.333282129455903</v>
      </c>
    </row>
    <row r="164" spans="1:18" ht="14.4" customHeight="1" x14ac:dyDescent="0.3">
      <c r="A164" s="727" t="s">
        <v>6420</v>
      </c>
      <c r="B164" s="728" t="s">
        <v>6421</v>
      </c>
      <c r="C164" s="728" t="s">
        <v>587</v>
      </c>
      <c r="D164" s="728" t="s">
        <v>6631</v>
      </c>
      <c r="E164" s="728" t="s">
        <v>6656</v>
      </c>
      <c r="F164" s="728" t="s">
        <v>6657</v>
      </c>
      <c r="G164" s="732">
        <v>7619</v>
      </c>
      <c r="H164" s="732">
        <v>274284</v>
      </c>
      <c r="I164" s="728">
        <v>0.84905292418750211</v>
      </c>
      <c r="J164" s="728">
        <v>36</v>
      </c>
      <c r="K164" s="732">
        <v>8731</v>
      </c>
      <c r="L164" s="732">
        <v>323047</v>
      </c>
      <c r="M164" s="728">
        <v>1</v>
      </c>
      <c r="N164" s="728">
        <v>37</v>
      </c>
      <c r="O164" s="732">
        <v>8507</v>
      </c>
      <c r="P164" s="732">
        <v>314759</v>
      </c>
      <c r="Q164" s="746">
        <v>0.97434429045928306</v>
      </c>
      <c r="R164" s="733">
        <v>37</v>
      </c>
    </row>
    <row r="165" spans="1:18" ht="14.4" customHeight="1" x14ac:dyDescent="0.3">
      <c r="A165" s="727" t="s">
        <v>6420</v>
      </c>
      <c r="B165" s="728" t="s">
        <v>6421</v>
      </c>
      <c r="C165" s="728" t="s">
        <v>587</v>
      </c>
      <c r="D165" s="728" t="s">
        <v>6631</v>
      </c>
      <c r="E165" s="728" t="s">
        <v>6658</v>
      </c>
      <c r="F165" s="728" t="s">
        <v>6659</v>
      </c>
      <c r="G165" s="732">
        <v>331</v>
      </c>
      <c r="H165" s="732">
        <v>27142</v>
      </c>
      <c r="I165" s="728">
        <v>1.0626419231070394</v>
      </c>
      <c r="J165" s="728">
        <v>82</v>
      </c>
      <c r="K165" s="732">
        <v>297</v>
      </c>
      <c r="L165" s="732">
        <v>25542</v>
      </c>
      <c r="M165" s="728">
        <v>1</v>
      </c>
      <c r="N165" s="728">
        <v>86</v>
      </c>
      <c r="O165" s="732">
        <v>268</v>
      </c>
      <c r="P165" s="732">
        <v>23048</v>
      </c>
      <c r="Q165" s="746">
        <v>0.90235690235690236</v>
      </c>
      <c r="R165" s="733">
        <v>86</v>
      </c>
    </row>
    <row r="166" spans="1:18" ht="14.4" customHeight="1" x14ac:dyDescent="0.3">
      <c r="A166" s="727" t="s">
        <v>6420</v>
      </c>
      <c r="B166" s="728" t="s">
        <v>6421</v>
      </c>
      <c r="C166" s="728" t="s">
        <v>587</v>
      </c>
      <c r="D166" s="728" t="s">
        <v>6631</v>
      </c>
      <c r="E166" s="728" t="s">
        <v>6660</v>
      </c>
      <c r="F166" s="728" t="s">
        <v>6661</v>
      </c>
      <c r="G166" s="732">
        <v>836</v>
      </c>
      <c r="H166" s="732">
        <v>25916</v>
      </c>
      <c r="I166" s="728">
        <v>0.71417548500881833</v>
      </c>
      <c r="J166" s="728">
        <v>31</v>
      </c>
      <c r="K166" s="732">
        <v>1134</v>
      </c>
      <c r="L166" s="732">
        <v>36288</v>
      </c>
      <c r="M166" s="728">
        <v>1</v>
      </c>
      <c r="N166" s="728">
        <v>32</v>
      </c>
      <c r="O166" s="732">
        <v>1482</v>
      </c>
      <c r="P166" s="732">
        <v>47424</v>
      </c>
      <c r="Q166" s="746">
        <v>1.306878306878307</v>
      </c>
      <c r="R166" s="733">
        <v>32</v>
      </c>
    </row>
    <row r="167" spans="1:18" ht="14.4" customHeight="1" x14ac:dyDescent="0.3">
      <c r="A167" s="727" t="s">
        <v>6420</v>
      </c>
      <c r="B167" s="728" t="s">
        <v>6421</v>
      </c>
      <c r="C167" s="728" t="s">
        <v>587</v>
      </c>
      <c r="D167" s="728" t="s">
        <v>6631</v>
      </c>
      <c r="E167" s="728" t="s">
        <v>6662</v>
      </c>
      <c r="F167" s="728" t="s">
        <v>6663</v>
      </c>
      <c r="G167" s="732">
        <v>4</v>
      </c>
      <c r="H167" s="732">
        <v>0</v>
      </c>
      <c r="I167" s="728"/>
      <c r="J167" s="728">
        <v>0</v>
      </c>
      <c r="K167" s="732">
        <v>1</v>
      </c>
      <c r="L167" s="732">
        <v>0</v>
      </c>
      <c r="M167" s="728"/>
      <c r="N167" s="728">
        <v>0</v>
      </c>
      <c r="O167" s="732">
        <v>2</v>
      </c>
      <c r="P167" s="732">
        <v>0</v>
      </c>
      <c r="Q167" s="746"/>
      <c r="R167" s="733">
        <v>0</v>
      </c>
    </row>
    <row r="168" spans="1:18" ht="14.4" customHeight="1" x14ac:dyDescent="0.3">
      <c r="A168" s="727" t="s">
        <v>6420</v>
      </c>
      <c r="B168" s="728" t="s">
        <v>6421</v>
      </c>
      <c r="C168" s="728" t="s">
        <v>587</v>
      </c>
      <c r="D168" s="728" t="s">
        <v>6631</v>
      </c>
      <c r="E168" s="728" t="s">
        <v>6664</v>
      </c>
      <c r="F168" s="728" t="s">
        <v>6665</v>
      </c>
      <c r="G168" s="732">
        <v>10</v>
      </c>
      <c r="H168" s="732">
        <v>1290</v>
      </c>
      <c r="I168" s="728"/>
      <c r="J168" s="728">
        <v>129</v>
      </c>
      <c r="K168" s="732"/>
      <c r="L168" s="732"/>
      <c r="M168" s="728"/>
      <c r="N168" s="728"/>
      <c r="O168" s="732">
        <v>9</v>
      </c>
      <c r="P168" s="732">
        <v>1188</v>
      </c>
      <c r="Q168" s="746"/>
      <c r="R168" s="733">
        <v>132</v>
      </c>
    </row>
    <row r="169" spans="1:18" ht="14.4" customHeight="1" x14ac:dyDescent="0.3">
      <c r="A169" s="727" t="s">
        <v>6420</v>
      </c>
      <c r="B169" s="728" t="s">
        <v>6421</v>
      </c>
      <c r="C169" s="728" t="s">
        <v>587</v>
      </c>
      <c r="D169" s="728" t="s">
        <v>6631</v>
      </c>
      <c r="E169" s="728" t="s">
        <v>6666</v>
      </c>
      <c r="F169" s="728" t="s">
        <v>6667</v>
      </c>
      <c r="G169" s="732"/>
      <c r="H169" s="732"/>
      <c r="I169" s="728"/>
      <c r="J169" s="728"/>
      <c r="K169" s="732">
        <v>5</v>
      </c>
      <c r="L169" s="732">
        <v>45440</v>
      </c>
      <c r="M169" s="728">
        <v>1</v>
      </c>
      <c r="N169" s="728">
        <v>9088</v>
      </c>
      <c r="O169" s="732"/>
      <c r="P169" s="732"/>
      <c r="Q169" s="746"/>
      <c r="R169" s="733"/>
    </row>
    <row r="170" spans="1:18" ht="14.4" customHeight="1" x14ac:dyDescent="0.3">
      <c r="A170" s="727" t="s">
        <v>6420</v>
      </c>
      <c r="B170" s="728" t="s">
        <v>6421</v>
      </c>
      <c r="C170" s="728" t="s">
        <v>587</v>
      </c>
      <c r="D170" s="728" t="s">
        <v>6631</v>
      </c>
      <c r="E170" s="728" t="s">
        <v>6668</v>
      </c>
      <c r="F170" s="728" t="s">
        <v>6669</v>
      </c>
      <c r="G170" s="732">
        <v>1759</v>
      </c>
      <c r="H170" s="732">
        <v>582229</v>
      </c>
      <c r="I170" s="728">
        <v>0.63088403884370414</v>
      </c>
      <c r="J170" s="728">
        <v>331</v>
      </c>
      <c r="K170" s="732">
        <v>2607</v>
      </c>
      <c r="L170" s="732">
        <v>922878</v>
      </c>
      <c r="M170" s="728">
        <v>1</v>
      </c>
      <c r="N170" s="728">
        <v>354</v>
      </c>
      <c r="O170" s="732">
        <v>3078</v>
      </c>
      <c r="P170" s="732">
        <v>1092690</v>
      </c>
      <c r="Q170" s="746">
        <v>1.1840026525716292</v>
      </c>
      <c r="R170" s="733">
        <v>355</v>
      </c>
    </row>
    <row r="171" spans="1:18" ht="14.4" customHeight="1" x14ac:dyDescent="0.3">
      <c r="A171" s="727" t="s">
        <v>6420</v>
      </c>
      <c r="B171" s="728" t="s">
        <v>6421</v>
      </c>
      <c r="C171" s="728" t="s">
        <v>587</v>
      </c>
      <c r="D171" s="728" t="s">
        <v>6631</v>
      </c>
      <c r="E171" s="728" t="s">
        <v>6670</v>
      </c>
      <c r="F171" s="728" t="s">
        <v>6671</v>
      </c>
      <c r="G171" s="732">
        <v>4</v>
      </c>
      <c r="H171" s="732">
        <v>840</v>
      </c>
      <c r="I171" s="728">
        <v>1.2612612612612613</v>
      </c>
      <c r="J171" s="728">
        <v>210</v>
      </c>
      <c r="K171" s="732">
        <v>3</v>
      </c>
      <c r="L171" s="732">
        <v>666</v>
      </c>
      <c r="M171" s="728">
        <v>1</v>
      </c>
      <c r="N171" s="728">
        <v>222</v>
      </c>
      <c r="O171" s="732"/>
      <c r="P171" s="732"/>
      <c r="Q171" s="746"/>
      <c r="R171" s="733"/>
    </row>
    <row r="172" spans="1:18" ht="14.4" customHeight="1" x14ac:dyDescent="0.3">
      <c r="A172" s="727" t="s">
        <v>6420</v>
      </c>
      <c r="B172" s="728" t="s">
        <v>6421</v>
      </c>
      <c r="C172" s="728" t="s">
        <v>587</v>
      </c>
      <c r="D172" s="728" t="s">
        <v>6631</v>
      </c>
      <c r="E172" s="728" t="s">
        <v>6672</v>
      </c>
      <c r="F172" s="728" t="s">
        <v>6673</v>
      </c>
      <c r="G172" s="732">
        <v>2</v>
      </c>
      <c r="H172" s="732">
        <v>0</v>
      </c>
      <c r="I172" s="728"/>
      <c r="J172" s="728">
        <v>0</v>
      </c>
      <c r="K172" s="732">
        <v>0</v>
      </c>
      <c r="L172" s="732">
        <v>0</v>
      </c>
      <c r="M172" s="728"/>
      <c r="N172" s="728"/>
      <c r="O172" s="732">
        <v>0</v>
      </c>
      <c r="P172" s="732">
        <v>0</v>
      </c>
      <c r="Q172" s="746"/>
      <c r="R172" s="733"/>
    </row>
    <row r="173" spans="1:18" ht="14.4" customHeight="1" x14ac:dyDescent="0.3">
      <c r="A173" s="727" t="s">
        <v>6420</v>
      </c>
      <c r="B173" s="728" t="s">
        <v>6421</v>
      </c>
      <c r="C173" s="728" t="s">
        <v>587</v>
      </c>
      <c r="D173" s="728" t="s">
        <v>6631</v>
      </c>
      <c r="E173" s="728" t="s">
        <v>6674</v>
      </c>
      <c r="F173" s="728" t="s">
        <v>6675</v>
      </c>
      <c r="G173" s="732">
        <v>140</v>
      </c>
      <c r="H173" s="732">
        <v>62020</v>
      </c>
      <c r="I173" s="728">
        <v>0.87814685809758442</v>
      </c>
      <c r="J173" s="728">
        <v>443</v>
      </c>
      <c r="K173" s="732">
        <v>149</v>
      </c>
      <c r="L173" s="732">
        <v>70626</v>
      </c>
      <c r="M173" s="728">
        <v>1</v>
      </c>
      <c r="N173" s="728">
        <v>474</v>
      </c>
      <c r="O173" s="732">
        <v>124</v>
      </c>
      <c r="P173" s="732">
        <v>58900</v>
      </c>
      <c r="Q173" s="746">
        <v>0.8339704924532042</v>
      </c>
      <c r="R173" s="733">
        <v>475</v>
      </c>
    </row>
    <row r="174" spans="1:18" ht="14.4" customHeight="1" x14ac:dyDescent="0.3">
      <c r="A174" s="727" t="s">
        <v>6420</v>
      </c>
      <c r="B174" s="728" t="s">
        <v>6421</v>
      </c>
      <c r="C174" s="728" t="s">
        <v>587</v>
      </c>
      <c r="D174" s="728" t="s">
        <v>6631</v>
      </c>
      <c r="E174" s="728" t="s">
        <v>6676</v>
      </c>
      <c r="F174" s="728" t="s">
        <v>6677</v>
      </c>
      <c r="G174" s="732">
        <v>119</v>
      </c>
      <c r="H174" s="732">
        <v>19159</v>
      </c>
      <c r="I174" s="728">
        <v>0.83267417097657437</v>
      </c>
      <c r="J174" s="728">
        <v>161</v>
      </c>
      <c r="K174" s="732">
        <v>133</v>
      </c>
      <c r="L174" s="732">
        <v>23009</v>
      </c>
      <c r="M174" s="728">
        <v>1</v>
      </c>
      <c r="N174" s="728">
        <v>173</v>
      </c>
      <c r="O174" s="732">
        <v>112</v>
      </c>
      <c r="P174" s="732">
        <v>19376</v>
      </c>
      <c r="Q174" s="746">
        <v>0.84210526315789469</v>
      </c>
      <c r="R174" s="733">
        <v>173</v>
      </c>
    </row>
    <row r="175" spans="1:18" ht="14.4" customHeight="1" x14ac:dyDescent="0.3">
      <c r="A175" s="727" t="s">
        <v>6420</v>
      </c>
      <c r="B175" s="728" t="s">
        <v>6421</v>
      </c>
      <c r="C175" s="728" t="s">
        <v>587</v>
      </c>
      <c r="D175" s="728" t="s">
        <v>6631</v>
      </c>
      <c r="E175" s="728" t="s">
        <v>6678</v>
      </c>
      <c r="F175" s="728" t="s">
        <v>6679</v>
      </c>
      <c r="G175" s="732">
        <v>15</v>
      </c>
      <c r="H175" s="732">
        <v>855</v>
      </c>
      <c r="I175" s="728">
        <v>3.6228813559322033</v>
      </c>
      <c r="J175" s="728">
        <v>57</v>
      </c>
      <c r="K175" s="732">
        <v>4</v>
      </c>
      <c r="L175" s="732">
        <v>236</v>
      </c>
      <c r="M175" s="728">
        <v>1</v>
      </c>
      <c r="N175" s="728">
        <v>59</v>
      </c>
      <c r="O175" s="732">
        <v>12</v>
      </c>
      <c r="P175" s="732">
        <v>708</v>
      </c>
      <c r="Q175" s="746">
        <v>3</v>
      </c>
      <c r="R175" s="733">
        <v>59</v>
      </c>
    </row>
    <row r="176" spans="1:18" ht="14.4" customHeight="1" x14ac:dyDescent="0.3">
      <c r="A176" s="727" t="s">
        <v>6420</v>
      </c>
      <c r="B176" s="728" t="s">
        <v>6421</v>
      </c>
      <c r="C176" s="728" t="s">
        <v>587</v>
      </c>
      <c r="D176" s="728" t="s">
        <v>6631</v>
      </c>
      <c r="E176" s="728" t="s">
        <v>6680</v>
      </c>
      <c r="F176" s="728" t="s">
        <v>6681</v>
      </c>
      <c r="G176" s="732">
        <v>685</v>
      </c>
      <c r="H176" s="732">
        <v>18495</v>
      </c>
      <c r="I176" s="728">
        <v>0.90237119437939106</v>
      </c>
      <c r="J176" s="728">
        <v>27</v>
      </c>
      <c r="K176" s="732">
        <v>732</v>
      </c>
      <c r="L176" s="732">
        <v>20496</v>
      </c>
      <c r="M176" s="728">
        <v>1</v>
      </c>
      <c r="N176" s="728">
        <v>28</v>
      </c>
      <c r="O176" s="732">
        <v>702</v>
      </c>
      <c r="P176" s="732">
        <v>19656</v>
      </c>
      <c r="Q176" s="746">
        <v>0.95901639344262291</v>
      </c>
      <c r="R176" s="733">
        <v>28</v>
      </c>
    </row>
    <row r="177" spans="1:18" ht="14.4" customHeight="1" x14ac:dyDescent="0.3">
      <c r="A177" s="727" t="s">
        <v>6420</v>
      </c>
      <c r="B177" s="728" t="s">
        <v>6421</v>
      </c>
      <c r="C177" s="728" t="s">
        <v>587</v>
      </c>
      <c r="D177" s="728" t="s">
        <v>6631</v>
      </c>
      <c r="E177" s="728" t="s">
        <v>6682</v>
      </c>
      <c r="F177" s="728" t="s">
        <v>6683</v>
      </c>
      <c r="G177" s="732">
        <v>5551</v>
      </c>
      <c r="H177" s="732">
        <v>915915</v>
      </c>
      <c r="I177" s="728">
        <v>0.89620038395378465</v>
      </c>
      <c r="J177" s="728">
        <v>165</v>
      </c>
      <c r="K177" s="732">
        <v>5774</v>
      </c>
      <c r="L177" s="732">
        <v>1021998</v>
      </c>
      <c r="M177" s="728">
        <v>1</v>
      </c>
      <c r="N177" s="728">
        <v>177</v>
      </c>
      <c r="O177" s="732">
        <v>5082</v>
      </c>
      <c r="P177" s="732">
        <v>899514</v>
      </c>
      <c r="Q177" s="746">
        <v>0.88015240734326294</v>
      </c>
      <c r="R177" s="733">
        <v>177</v>
      </c>
    </row>
    <row r="178" spans="1:18" ht="14.4" customHeight="1" x14ac:dyDescent="0.3">
      <c r="A178" s="727" t="s">
        <v>6420</v>
      </c>
      <c r="B178" s="728" t="s">
        <v>6421</v>
      </c>
      <c r="C178" s="728" t="s">
        <v>587</v>
      </c>
      <c r="D178" s="728" t="s">
        <v>6631</v>
      </c>
      <c r="E178" s="728" t="s">
        <v>6684</v>
      </c>
      <c r="F178" s="728" t="s">
        <v>6685</v>
      </c>
      <c r="G178" s="732"/>
      <c r="H178" s="732"/>
      <c r="I178" s="728"/>
      <c r="J178" s="728"/>
      <c r="K178" s="732">
        <v>6</v>
      </c>
      <c r="L178" s="732">
        <v>354</v>
      </c>
      <c r="M178" s="728">
        <v>1</v>
      </c>
      <c r="N178" s="728">
        <v>59</v>
      </c>
      <c r="O178" s="732"/>
      <c r="P178" s="732"/>
      <c r="Q178" s="746"/>
      <c r="R178" s="733"/>
    </row>
    <row r="179" spans="1:18" ht="14.4" customHeight="1" x14ac:dyDescent="0.3">
      <c r="A179" s="727" t="s">
        <v>6420</v>
      </c>
      <c r="B179" s="728" t="s">
        <v>6421</v>
      </c>
      <c r="C179" s="728" t="s">
        <v>587</v>
      </c>
      <c r="D179" s="728" t="s">
        <v>6631</v>
      </c>
      <c r="E179" s="728" t="s">
        <v>6686</v>
      </c>
      <c r="F179" s="728" t="s">
        <v>6687</v>
      </c>
      <c r="G179" s="732">
        <v>344</v>
      </c>
      <c r="H179" s="732">
        <v>224632</v>
      </c>
      <c r="I179" s="728">
        <v>0.81538187903140913</v>
      </c>
      <c r="J179" s="728">
        <v>653</v>
      </c>
      <c r="K179" s="732">
        <v>393</v>
      </c>
      <c r="L179" s="732">
        <v>275493</v>
      </c>
      <c r="M179" s="728">
        <v>1</v>
      </c>
      <c r="N179" s="728">
        <v>701</v>
      </c>
      <c r="O179" s="732">
        <v>390</v>
      </c>
      <c r="P179" s="732">
        <v>273390</v>
      </c>
      <c r="Q179" s="746">
        <v>0.99236641221374045</v>
      </c>
      <c r="R179" s="733">
        <v>701</v>
      </c>
    </row>
    <row r="180" spans="1:18" ht="14.4" customHeight="1" x14ac:dyDescent="0.3">
      <c r="A180" s="727" t="s">
        <v>6420</v>
      </c>
      <c r="B180" s="728" t="s">
        <v>6421</v>
      </c>
      <c r="C180" s="728" t="s">
        <v>617</v>
      </c>
      <c r="D180" s="728" t="s">
        <v>6422</v>
      </c>
      <c r="E180" s="728" t="s">
        <v>6444</v>
      </c>
      <c r="F180" s="728" t="s">
        <v>2636</v>
      </c>
      <c r="G180" s="732">
        <v>3</v>
      </c>
      <c r="H180" s="732">
        <v>169572.57</v>
      </c>
      <c r="I180" s="728"/>
      <c r="J180" s="728">
        <v>56524.19</v>
      </c>
      <c r="K180" s="732"/>
      <c r="L180" s="732"/>
      <c r="M180" s="728"/>
      <c r="N180" s="728"/>
      <c r="O180" s="732"/>
      <c r="P180" s="732"/>
      <c r="Q180" s="746"/>
      <c r="R180" s="733"/>
    </row>
    <row r="181" spans="1:18" ht="14.4" customHeight="1" x14ac:dyDescent="0.3">
      <c r="A181" s="727" t="s">
        <v>6420</v>
      </c>
      <c r="B181" s="728" t="s">
        <v>6421</v>
      </c>
      <c r="C181" s="728" t="s">
        <v>617</v>
      </c>
      <c r="D181" s="728" t="s">
        <v>6422</v>
      </c>
      <c r="E181" s="728" t="s">
        <v>6532</v>
      </c>
      <c r="F181" s="728" t="s">
        <v>6530</v>
      </c>
      <c r="G181" s="732"/>
      <c r="H181" s="732"/>
      <c r="I181" s="728"/>
      <c r="J181" s="728"/>
      <c r="K181" s="732">
        <v>15</v>
      </c>
      <c r="L181" s="732">
        <v>949750.58</v>
      </c>
      <c r="M181" s="728">
        <v>1</v>
      </c>
      <c r="N181" s="728">
        <v>63316.705333333332</v>
      </c>
      <c r="O181" s="732">
        <v>6</v>
      </c>
      <c r="P181" s="732">
        <v>285020</v>
      </c>
      <c r="Q181" s="746">
        <v>0.30009984305563681</v>
      </c>
      <c r="R181" s="733">
        <v>47503.333333333336</v>
      </c>
    </row>
    <row r="182" spans="1:18" ht="14.4" customHeight="1" x14ac:dyDescent="0.3">
      <c r="A182" s="727" t="s">
        <v>6420</v>
      </c>
      <c r="B182" s="728" t="s">
        <v>6421</v>
      </c>
      <c r="C182" s="728" t="s">
        <v>617</v>
      </c>
      <c r="D182" s="728" t="s">
        <v>6631</v>
      </c>
      <c r="E182" s="728" t="s">
        <v>6650</v>
      </c>
      <c r="F182" s="728" t="s">
        <v>6651</v>
      </c>
      <c r="G182" s="732">
        <v>2</v>
      </c>
      <c r="H182" s="732">
        <v>0</v>
      </c>
      <c r="I182" s="728"/>
      <c r="J182" s="728">
        <v>0</v>
      </c>
      <c r="K182" s="732">
        <v>5</v>
      </c>
      <c r="L182" s="732">
        <v>0</v>
      </c>
      <c r="M182" s="728"/>
      <c r="N182" s="728">
        <v>0</v>
      </c>
      <c r="O182" s="732">
        <v>2</v>
      </c>
      <c r="P182" s="732">
        <v>0</v>
      </c>
      <c r="Q182" s="746"/>
      <c r="R182" s="733">
        <v>0</v>
      </c>
    </row>
    <row r="183" spans="1:18" ht="14.4" customHeight="1" x14ac:dyDescent="0.3">
      <c r="A183" s="727" t="s">
        <v>6420</v>
      </c>
      <c r="B183" s="728" t="s">
        <v>6421</v>
      </c>
      <c r="C183" s="728" t="s">
        <v>617</v>
      </c>
      <c r="D183" s="728" t="s">
        <v>6631</v>
      </c>
      <c r="E183" s="728" t="s">
        <v>6654</v>
      </c>
      <c r="F183" s="728" t="s">
        <v>6655</v>
      </c>
      <c r="G183" s="732">
        <v>2</v>
      </c>
      <c r="H183" s="732">
        <v>33.33</v>
      </c>
      <c r="I183" s="728"/>
      <c r="J183" s="728">
        <v>16.664999999999999</v>
      </c>
      <c r="K183" s="732"/>
      <c r="L183" s="732"/>
      <c r="M183" s="728"/>
      <c r="N183" s="728"/>
      <c r="O183" s="732"/>
      <c r="P183" s="732"/>
      <c r="Q183" s="746"/>
      <c r="R183" s="733"/>
    </row>
    <row r="184" spans="1:18" ht="14.4" customHeight="1" x14ac:dyDescent="0.3">
      <c r="A184" s="727" t="s">
        <v>6420</v>
      </c>
      <c r="B184" s="728" t="s">
        <v>6421</v>
      </c>
      <c r="C184" s="728" t="s">
        <v>617</v>
      </c>
      <c r="D184" s="728" t="s">
        <v>6631</v>
      </c>
      <c r="E184" s="728" t="s">
        <v>6656</v>
      </c>
      <c r="F184" s="728" t="s">
        <v>6657</v>
      </c>
      <c r="G184" s="732">
        <v>2</v>
      </c>
      <c r="H184" s="732">
        <v>72</v>
      </c>
      <c r="I184" s="728"/>
      <c r="J184" s="728">
        <v>36</v>
      </c>
      <c r="K184" s="732"/>
      <c r="L184" s="732"/>
      <c r="M184" s="728"/>
      <c r="N184" s="728"/>
      <c r="O184" s="732"/>
      <c r="P184" s="732"/>
      <c r="Q184" s="746"/>
      <c r="R184" s="733"/>
    </row>
    <row r="185" spans="1:18" ht="14.4" customHeight="1" x14ac:dyDescent="0.3">
      <c r="A185" s="727" t="s">
        <v>6420</v>
      </c>
      <c r="B185" s="728" t="s">
        <v>6421</v>
      </c>
      <c r="C185" s="728" t="s">
        <v>617</v>
      </c>
      <c r="D185" s="728" t="s">
        <v>6631</v>
      </c>
      <c r="E185" s="728" t="s">
        <v>6682</v>
      </c>
      <c r="F185" s="728" t="s">
        <v>6683</v>
      </c>
      <c r="G185" s="732">
        <v>2</v>
      </c>
      <c r="H185" s="732">
        <v>330</v>
      </c>
      <c r="I185" s="728"/>
      <c r="J185" s="728">
        <v>165</v>
      </c>
      <c r="K185" s="732"/>
      <c r="L185" s="732"/>
      <c r="M185" s="728"/>
      <c r="N185" s="728"/>
      <c r="O185" s="732"/>
      <c r="P185" s="732"/>
      <c r="Q185" s="746"/>
      <c r="R185" s="733"/>
    </row>
    <row r="186" spans="1:18" ht="14.4" customHeight="1" x14ac:dyDescent="0.3">
      <c r="A186" s="727" t="s">
        <v>6420</v>
      </c>
      <c r="B186" s="728" t="s">
        <v>6421</v>
      </c>
      <c r="C186" s="728" t="s">
        <v>6688</v>
      </c>
      <c r="D186" s="728" t="s">
        <v>6422</v>
      </c>
      <c r="E186" s="728" t="s">
        <v>6433</v>
      </c>
      <c r="F186" s="728" t="s">
        <v>6689</v>
      </c>
      <c r="G186" s="732">
        <v>4.2632564145606011E-14</v>
      </c>
      <c r="H186" s="732">
        <v>2.0372681319713593E-10</v>
      </c>
      <c r="I186" s="728"/>
      <c r="J186" s="728">
        <v>4778.666666666667</v>
      </c>
      <c r="K186" s="732">
        <v>0</v>
      </c>
      <c r="L186" s="732">
        <v>0</v>
      </c>
      <c r="M186" s="728"/>
      <c r="N186" s="728"/>
      <c r="O186" s="732">
        <v>0</v>
      </c>
      <c r="P186" s="732">
        <v>-4.6566128730773926E-10</v>
      </c>
      <c r="Q186" s="746"/>
      <c r="R186" s="733"/>
    </row>
    <row r="187" spans="1:18" ht="14.4" customHeight="1" x14ac:dyDescent="0.3">
      <c r="A187" s="727" t="s">
        <v>6420</v>
      </c>
      <c r="B187" s="728" t="s">
        <v>6421</v>
      </c>
      <c r="C187" s="728" t="s">
        <v>6688</v>
      </c>
      <c r="D187" s="728" t="s">
        <v>6422</v>
      </c>
      <c r="E187" s="728" t="s">
        <v>6435</v>
      </c>
      <c r="F187" s="728" t="s">
        <v>6689</v>
      </c>
      <c r="G187" s="732">
        <v>2.8421709430404007E-14</v>
      </c>
      <c r="H187" s="732">
        <v>9.3132257461547852E-10</v>
      </c>
      <c r="I187" s="728">
        <v>1</v>
      </c>
      <c r="J187" s="728">
        <v>32768</v>
      </c>
      <c r="K187" s="732">
        <v>-2.8421709430404007E-14</v>
      </c>
      <c r="L187" s="732">
        <v>9.3132257461547852E-10</v>
      </c>
      <c r="M187" s="728">
        <v>1</v>
      </c>
      <c r="N187" s="728">
        <v>-32768</v>
      </c>
      <c r="O187" s="732">
        <v>0</v>
      </c>
      <c r="P187" s="732">
        <v>-4.6566128730773926E-10</v>
      </c>
      <c r="Q187" s="746">
        <v>-0.5</v>
      </c>
      <c r="R187" s="733"/>
    </row>
    <row r="188" spans="1:18" ht="14.4" customHeight="1" x14ac:dyDescent="0.3">
      <c r="A188" s="727" t="s">
        <v>6420</v>
      </c>
      <c r="B188" s="728" t="s">
        <v>6421</v>
      </c>
      <c r="C188" s="728" t="s">
        <v>6688</v>
      </c>
      <c r="D188" s="728" t="s">
        <v>6422</v>
      </c>
      <c r="E188" s="728" t="s">
        <v>6438</v>
      </c>
      <c r="F188" s="728" t="s">
        <v>6439</v>
      </c>
      <c r="G188" s="732">
        <v>0</v>
      </c>
      <c r="H188" s="732">
        <v>0</v>
      </c>
      <c r="I188" s="728"/>
      <c r="J188" s="728"/>
      <c r="K188" s="732">
        <v>0</v>
      </c>
      <c r="L188" s="732">
        <v>0</v>
      </c>
      <c r="M188" s="728"/>
      <c r="N188" s="728"/>
      <c r="O188" s="732">
        <v>0</v>
      </c>
      <c r="P188" s="732">
        <v>-2.9103830456733704E-11</v>
      </c>
      <c r="Q188" s="746"/>
      <c r="R188" s="733"/>
    </row>
    <row r="189" spans="1:18" ht="14.4" customHeight="1" x14ac:dyDescent="0.3">
      <c r="A189" s="727" t="s">
        <v>6420</v>
      </c>
      <c r="B189" s="728" t="s">
        <v>6421</v>
      </c>
      <c r="C189" s="728" t="s">
        <v>6688</v>
      </c>
      <c r="D189" s="728" t="s">
        <v>6422</v>
      </c>
      <c r="E189" s="728" t="s">
        <v>6440</v>
      </c>
      <c r="F189" s="728" t="s">
        <v>6690</v>
      </c>
      <c r="G189" s="732">
        <v>0</v>
      </c>
      <c r="H189" s="732">
        <v>1.1641532182693481E-10</v>
      </c>
      <c r="I189" s="728"/>
      <c r="J189" s="728"/>
      <c r="K189" s="732">
        <v>0</v>
      </c>
      <c r="L189" s="732">
        <v>0</v>
      </c>
      <c r="M189" s="728"/>
      <c r="N189" s="728"/>
      <c r="O189" s="732">
        <v>0</v>
      </c>
      <c r="P189" s="732">
        <v>-5.8207660913467407E-11</v>
      </c>
      <c r="Q189" s="746"/>
      <c r="R189" s="733"/>
    </row>
    <row r="190" spans="1:18" ht="14.4" customHeight="1" x14ac:dyDescent="0.3">
      <c r="A190" s="727" t="s">
        <v>6420</v>
      </c>
      <c r="B190" s="728" t="s">
        <v>6421</v>
      </c>
      <c r="C190" s="728" t="s">
        <v>6688</v>
      </c>
      <c r="D190" s="728" t="s">
        <v>6422</v>
      </c>
      <c r="E190" s="728" t="s">
        <v>6443</v>
      </c>
      <c r="F190" s="728" t="s">
        <v>2636</v>
      </c>
      <c r="G190" s="732">
        <v>0</v>
      </c>
      <c r="H190" s="732">
        <v>4.6566128730773926E-10</v>
      </c>
      <c r="I190" s="728">
        <v>0.5714285714285714</v>
      </c>
      <c r="J190" s="728"/>
      <c r="K190" s="732">
        <v>0</v>
      </c>
      <c r="L190" s="732">
        <v>8.149072527885437E-10</v>
      </c>
      <c r="M190" s="728">
        <v>1</v>
      </c>
      <c r="N190" s="728"/>
      <c r="O190" s="732">
        <v>0</v>
      </c>
      <c r="P190" s="732">
        <v>6.9849193096160889E-10</v>
      </c>
      <c r="Q190" s="746">
        <v>0.8571428571428571</v>
      </c>
      <c r="R190" s="733"/>
    </row>
    <row r="191" spans="1:18" ht="14.4" customHeight="1" x14ac:dyDescent="0.3">
      <c r="A191" s="727" t="s">
        <v>6420</v>
      </c>
      <c r="B191" s="728" t="s">
        <v>6421</v>
      </c>
      <c r="C191" s="728" t="s">
        <v>6688</v>
      </c>
      <c r="D191" s="728" t="s">
        <v>6422</v>
      </c>
      <c r="E191" s="728" t="s">
        <v>6444</v>
      </c>
      <c r="F191" s="728" t="s">
        <v>2636</v>
      </c>
      <c r="G191" s="732">
        <v>0</v>
      </c>
      <c r="H191" s="732">
        <v>9.3132257461547852E-10</v>
      </c>
      <c r="I191" s="728">
        <v>-0.38095238095238093</v>
      </c>
      <c r="J191" s="728"/>
      <c r="K191" s="732">
        <v>0</v>
      </c>
      <c r="L191" s="732">
        <v>-2.4447217583656311E-9</v>
      </c>
      <c r="M191" s="728">
        <v>1</v>
      </c>
      <c r="N191" s="728"/>
      <c r="O191" s="732">
        <v>0</v>
      </c>
      <c r="P191" s="732">
        <v>1.1641532182693481E-10</v>
      </c>
      <c r="Q191" s="746">
        <v>-4.7619047619047616E-2</v>
      </c>
      <c r="R191" s="733"/>
    </row>
    <row r="192" spans="1:18" ht="14.4" customHeight="1" x14ac:dyDescent="0.3">
      <c r="A192" s="727" t="s">
        <v>6420</v>
      </c>
      <c r="B192" s="728" t="s">
        <v>6421</v>
      </c>
      <c r="C192" s="728" t="s">
        <v>6688</v>
      </c>
      <c r="D192" s="728" t="s">
        <v>6422</v>
      </c>
      <c r="E192" s="728" t="s">
        <v>6446</v>
      </c>
      <c r="F192" s="728" t="s">
        <v>6691</v>
      </c>
      <c r="G192" s="732">
        <v>-3.5527136788005009E-14</v>
      </c>
      <c r="H192" s="732">
        <v>-9.8953023552894592E-10</v>
      </c>
      <c r="I192" s="728"/>
      <c r="J192" s="728">
        <v>27852.799999999999</v>
      </c>
      <c r="K192" s="732">
        <v>0</v>
      </c>
      <c r="L192" s="732">
        <v>0</v>
      </c>
      <c r="M192" s="728"/>
      <c r="N192" s="728"/>
      <c r="O192" s="732">
        <v>0</v>
      </c>
      <c r="P192" s="732">
        <v>0</v>
      </c>
      <c r="Q192" s="746"/>
      <c r="R192" s="733"/>
    </row>
    <row r="193" spans="1:18" ht="14.4" customHeight="1" x14ac:dyDescent="0.3">
      <c r="A193" s="727" t="s">
        <v>6420</v>
      </c>
      <c r="B193" s="728" t="s">
        <v>6421</v>
      </c>
      <c r="C193" s="728" t="s">
        <v>6688</v>
      </c>
      <c r="D193" s="728" t="s">
        <v>6422</v>
      </c>
      <c r="E193" s="728" t="s">
        <v>6451</v>
      </c>
      <c r="F193" s="728" t="s">
        <v>2636</v>
      </c>
      <c r="G193" s="732"/>
      <c r="H193" s="732"/>
      <c r="I193" s="728"/>
      <c r="J193" s="728"/>
      <c r="K193" s="732"/>
      <c r="L193" s="732"/>
      <c r="M193" s="728"/>
      <c r="N193" s="728"/>
      <c r="O193" s="732">
        <v>0</v>
      </c>
      <c r="P193" s="732">
        <v>-4.9476511776447296E-10</v>
      </c>
      <c r="Q193" s="746"/>
      <c r="R193" s="733"/>
    </row>
    <row r="194" spans="1:18" ht="14.4" customHeight="1" x14ac:dyDescent="0.3">
      <c r="A194" s="727" t="s">
        <v>6420</v>
      </c>
      <c r="B194" s="728" t="s">
        <v>6421</v>
      </c>
      <c r="C194" s="728" t="s">
        <v>6688</v>
      </c>
      <c r="D194" s="728" t="s">
        <v>6422</v>
      </c>
      <c r="E194" s="728" t="s">
        <v>6454</v>
      </c>
      <c r="F194" s="728" t="s">
        <v>6692</v>
      </c>
      <c r="G194" s="732">
        <v>0</v>
      </c>
      <c r="H194" s="732">
        <v>-1.4551915228366852E-11</v>
      </c>
      <c r="I194" s="728">
        <v>5.5555555555555552E-2</v>
      </c>
      <c r="J194" s="728"/>
      <c r="K194" s="732">
        <v>0</v>
      </c>
      <c r="L194" s="732">
        <v>-2.6193447411060333E-10</v>
      </c>
      <c r="M194" s="728">
        <v>1</v>
      </c>
      <c r="N194" s="728"/>
      <c r="O194" s="732">
        <v>0</v>
      </c>
      <c r="P194" s="732">
        <v>-1.1641532182693481E-10</v>
      </c>
      <c r="Q194" s="746">
        <v>0.44444444444444442</v>
      </c>
      <c r="R194" s="733"/>
    </row>
    <row r="195" spans="1:18" ht="14.4" customHeight="1" x14ac:dyDescent="0.3">
      <c r="A195" s="727" t="s">
        <v>6420</v>
      </c>
      <c r="B195" s="728" t="s">
        <v>6421</v>
      </c>
      <c r="C195" s="728" t="s">
        <v>6688</v>
      </c>
      <c r="D195" s="728" t="s">
        <v>6422</v>
      </c>
      <c r="E195" s="728" t="s">
        <v>6455</v>
      </c>
      <c r="F195" s="728" t="s">
        <v>6692</v>
      </c>
      <c r="G195" s="732">
        <v>0</v>
      </c>
      <c r="H195" s="732">
        <v>2.9103830456733704E-10</v>
      </c>
      <c r="I195" s="728">
        <v>-2.5</v>
      </c>
      <c r="J195" s="728"/>
      <c r="K195" s="732">
        <v>0</v>
      </c>
      <c r="L195" s="732">
        <v>-1.1641532182693481E-10</v>
      </c>
      <c r="M195" s="728">
        <v>1</v>
      </c>
      <c r="N195" s="728"/>
      <c r="O195" s="732">
        <v>0</v>
      </c>
      <c r="P195" s="732">
        <v>-2.6193447411060333E-10</v>
      </c>
      <c r="Q195" s="746">
        <v>2.25</v>
      </c>
      <c r="R195" s="733"/>
    </row>
    <row r="196" spans="1:18" ht="14.4" customHeight="1" x14ac:dyDescent="0.3">
      <c r="A196" s="727" t="s">
        <v>6420</v>
      </c>
      <c r="B196" s="728" t="s">
        <v>6421</v>
      </c>
      <c r="C196" s="728" t="s">
        <v>6688</v>
      </c>
      <c r="D196" s="728" t="s">
        <v>6422</v>
      </c>
      <c r="E196" s="728" t="s">
        <v>6456</v>
      </c>
      <c r="F196" s="728" t="s">
        <v>6692</v>
      </c>
      <c r="G196" s="732">
        <v>0</v>
      </c>
      <c r="H196" s="732">
        <v>9.3132257461547852E-10</v>
      </c>
      <c r="I196" s="728">
        <v>1.2307692307692308</v>
      </c>
      <c r="J196" s="728"/>
      <c r="K196" s="732">
        <v>0</v>
      </c>
      <c r="L196" s="732">
        <v>7.5669959187507629E-10</v>
      </c>
      <c r="M196" s="728">
        <v>1</v>
      </c>
      <c r="N196" s="728"/>
      <c r="O196" s="732">
        <v>0</v>
      </c>
      <c r="P196" s="732">
        <v>9.3132257461547852E-10</v>
      </c>
      <c r="Q196" s="746">
        <v>1.2307692307692308</v>
      </c>
      <c r="R196" s="733"/>
    </row>
    <row r="197" spans="1:18" ht="14.4" customHeight="1" x14ac:dyDescent="0.3">
      <c r="A197" s="727" t="s">
        <v>6420</v>
      </c>
      <c r="B197" s="728" t="s">
        <v>6421</v>
      </c>
      <c r="C197" s="728" t="s">
        <v>6688</v>
      </c>
      <c r="D197" s="728" t="s">
        <v>6422</v>
      </c>
      <c r="E197" s="728" t="s">
        <v>6459</v>
      </c>
      <c r="F197" s="728" t="s">
        <v>6693</v>
      </c>
      <c r="G197" s="732">
        <v>0</v>
      </c>
      <c r="H197" s="732">
        <v>-4.0745362639427185E-10</v>
      </c>
      <c r="I197" s="728">
        <v>9.3333333333333339</v>
      </c>
      <c r="J197" s="728"/>
      <c r="K197" s="732">
        <v>0</v>
      </c>
      <c r="L197" s="732">
        <v>-4.3655745685100555E-11</v>
      </c>
      <c r="M197" s="728">
        <v>1</v>
      </c>
      <c r="N197" s="728"/>
      <c r="O197" s="732">
        <v>0</v>
      </c>
      <c r="P197" s="732">
        <v>-1.1641532182693481E-10</v>
      </c>
      <c r="Q197" s="746">
        <v>2.6666666666666665</v>
      </c>
      <c r="R197" s="733"/>
    </row>
    <row r="198" spans="1:18" ht="14.4" customHeight="1" x14ac:dyDescent="0.3">
      <c r="A198" s="727" t="s">
        <v>6420</v>
      </c>
      <c r="B198" s="728" t="s">
        <v>6421</v>
      </c>
      <c r="C198" s="728" t="s">
        <v>6688</v>
      </c>
      <c r="D198" s="728" t="s">
        <v>6422</v>
      </c>
      <c r="E198" s="728" t="s">
        <v>6516</v>
      </c>
      <c r="F198" s="728" t="s">
        <v>6693</v>
      </c>
      <c r="G198" s="732">
        <v>0</v>
      </c>
      <c r="H198" s="732">
        <v>5.8207660913467407E-11</v>
      </c>
      <c r="I198" s="728">
        <v>0.5</v>
      </c>
      <c r="J198" s="728"/>
      <c r="K198" s="732">
        <v>0</v>
      </c>
      <c r="L198" s="732">
        <v>1.1641532182693481E-10</v>
      </c>
      <c r="M198" s="728">
        <v>1</v>
      </c>
      <c r="N198" s="728"/>
      <c r="O198" s="732">
        <v>0</v>
      </c>
      <c r="P198" s="732">
        <v>5.8207660913467407E-11</v>
      </c>
      <c r="Q198" s="746">
        <v>0.5</v>
      </c>
      <c r="R198" s="733"/>
    </row>
    <row r="199" spans="1:18" ht="14.4" customHeight="1" x14ac:dyDescent="0.3">
      <c r="A199" s="727" t="s">
        <v>6420</v>
      </c>
      <c r="B199" s="728" t="s">
        <v>6421</v>
      </c>
      <c r="C199" s="728" t="s">
        <v>6688</v>
      </c>
      <c r="D199" s="728" t="s">
        <v>6422</v>
      </c>
      <c r="E199" s="728" t="s">
        <v>6520</v>
      </c>
      <c r="F199" s="728" t="s">
        <v>6521</v>
      </c>
      <c r="G199" s="732"/>
      <c r="H199" s="732"/>
      <c r="I199" s="728"/>
      <c r="J199" s="728"/>
      <c r="K199" s="732">
        <v>0</v>
      </c>
      <c r="L199" s="732">
        <v>0</v>
      </c>
      <c r="M199" s="728"/>
      <c r="N199" s="728"/>
      <c r="O199" s="732"/>
      <c r="P199" s="732"/>
      <c r="Q199" s="746"/>
      <c r="R199" s="733"/>
    </row>
    <row r="200" spans="1:18" ht="14.4" customHeight="1" x14ac:dyDescent="0.3">
      <c r="A200" s="727" t="s">
        <v>6420</v>
      </c>
      <c r="B200" s="728" t="s">
        <v>6421</v>
      </c>
      <c r="C200" s="728" t="s">
        <v>6688</v>
      </c>
      <c r="D200" s="728" t="s">
        <v>6422</v>
      </c>
      <c r="E200" s="728" t="s">
        <v>6527</v>
      </c>
      <c r="F200" s="728" t="s">
        <v>6528</v>
      </c>
      <c r="G200" s="732">
        <v>1.7763568394002505E-14</v>
      </c>
      <c r="H200" s="732">
        <v>1.4551915228366852E-10</v>
      </c>
      <c r="I200" s="728"/>
      <c r="J200" s="728">
        <v>8192</v>
      </c>
      <c r="K200" s="732">
        <v>0</v>
      </c>
      <c r="L200" s="732">
        <v>0</v>
      </c>
      <c r="M200" s="728"/>
      <c r="N200" s="728"/>
      <c r="O200" s="732">
        <v>7.1054273576010019E-15</v>
      </c>
      <c r="P200" s="732">
        <v>4.0745362639427185E-10</v>
      </c>
      <c r="Q200" s="746"/>
      <c r="R200" s="733">
        <v>57344</v>
      </c>
    </row>
    <row r="201" spans="1:18" ht="14.4" customHeight="1" x14ac:dyDescent="0.3">
      <c r="A201" s="727" t="s">
        <v>6420</v>
      </c>
      <c r="B201" s="728" t="s">
        <v>6421</v>
      </c>
      <c r="C201" s="728" t="s">
        <v>6688</v>
      </c>
      <c r="D201" s="728" t="s">
        <v>6422</v>
      </c>
      <c r="E201" s="728" t="s">
        <v>6533</v>
      </c>
      <c r="F201" s="728" t="s">
        <v>2626</v>
      </c>
      <c r="G201" s="732">
        <v>0</v>
      </c>
      <c r="H201" s="732">
        <v>-5.8207660913467407E-11</v>
      </c>
      <c r="I201" s="728">
        <v>-1</v>
      </c>
      <c r="J201" s="728"/>
      <c r="K201" s="732">
        <v>0</v>
      </c>
      <c r="L201" s="732">
        <v>5.8207660913467407E-11</v>
      </c>
      <c r="M201" s="728">
        <v>1</v>
      </c>
      <c r="N201" s="728"/>
      <c r="O201" s="732">
        <v>0</v>
      </c>
      <c r="P201" s="732">
        <v>1.4551915228366852E-11</v>
      </c>
      <c r="Q201" s="746">
        <v>0.25</v>
      </c>
      <c r="R201" s="733"/>
    </row>
    <row r="202" spans="1:18" ht="14.4" customHeight="1" x14ac:dyDescent="0.3">
      <c r="A202" s="727" t="s">
        <v>6420</v>
      </c>
      <c r="B202" s="728" t="s">
        <v>6421</v>
      </c>
      <c r="C202" s="728" t="s">
        <v>6688</v>
      </c>
      <c r="D202" s="728" t="s">
        <v>6422</v>
      </c>
      <c r="E202" s="728" t="s">
        <v>6534</v>
      </c>
      <c r="F202" s="728" t="s">
        <v>6690</v>
      </c>
      <c r="G202" s="732">
        <v>0</v>
      </c>
      <c r="H202" s="732">
        <v>4.6566128730773926E-10</v>
      </c>
      <c r="I202" s="728">
        <v>-0.8</v>
      </c>
      <c r="J202" s="728"/>
      <c r="K202" s="732">
        <v>0</v>
      </c>
      <c r="L202" s="732">
        <v>-5.8207660913467407E-10</v>
      </c>
      <c r="M202" s="728">
        <v>1</v>
      </c>
      <c r="N202" s="728"/>
      <c r="O202" s="732">
        <v>0</v>
      </c>
      <c r="P202" s="732">
        <v>4.220055416226387E-10</v>
      </c>
      <c r="Q202" s="746">
        <v>-0.72499999999999998</v>
      </c>
      <c r="R202" s="733"/>
    </row>
    <row r="203" spans="1:18" ht="14.4" customHeight="1" x14ac:dyDescent="0.3">
      <c r="A203" s="727" t="s">
        <v>6420</v>
      </c>
      <c r="B203" s="728" t="s">
        <v>6421</v>
      </c>
      <c r="C203" s="728" t="s">
        <v>6688</v>
      </c>
      <c r="D203" s="728" t="s">
        <v>6422</v>
      </c>
      <c r="E203" s="728" t="s">
        <v>6536</v>
      </c>
      <c r="F203" s="728" t="s">
        <v>6521</v>
      </c>
      <c r="G203" s="732"/>
      <c r="H203" s="732"/>
      <c r="I203" s="728"/>
      <c r="J203" s="728"/>
      <c r="K203" s="732"/>
      <c r="L203" s="732"/>
      <c r="M203" s="728"/>
      <c r="N203" s="728"/>
      <c r="O203" s="732">
        <v>0</v>
      </c>
      <c r="P203" s="732">
        <v>0</v>
      </c>
      <c r="Q203" s="746"/>
      <c r="R203" s="733"/>
    </row>
    <row r="204" spans="1:18" ht="14.4" customHeight="1" x14ac:dyDescent="0.3">
      <c r="A204" s="727" t="s">
        <v>6420</v>
      </c>
      <c r="B204" s="728" t="s">
        <v>6421</v>
      </c>
      <c r="C204" s="728" t="s">
        <v>6688</v>
      </c>
      <c r="D204" s="728" t="s">
        <v>6422</v>
      </c>
      <c r="E204" s="728" t="s">
        <v>6540</v>
      </c>
      <c r="F204" s="728" t="s">
        <v>6694</v>
      </c>
      <c r="G204" s="732"/>
      <c r="H204" s="732"/>
      <c r="I204" s="728"/>
      <c r="J204" s="728"/>
      <c r="K204" s="732"/>
      <c r="L204" s="732"/>
      <c r="M204" s="728"/>
      <c r="N204" s="728"/>
      <c r="O204" s="732">
        <v>0</v>
      </c>
      <c r="P204" s="732">
        <v>0</v>
      </c>
      <c r="Q204" s="746"/>
      <c r="R204" s="733"/>
    </row>
    <row r="205" spans="1:18" ht="14.4" customHeight="1" x14ac:dyDescent="0.3">
      <c r="A205" s="727" t="s">
        <v>6420</v>
      </c>
      <c r="B205" s="728" t="s">
        <v>6421</v>
      </c>
      <c r="C205" s="728" t="s">
        <v>6688</v>
      </c>
      <c r="D205" s="728" t="s">
        <v>6422</v>
      </c>
      <c r="E205" s="728" t="s">
        <v>6542</v>
      </c>
      <c r="F205" s="728" t="s">
        <v>6694</v>
      </c>
      <c r="G205" s="732">
        <v>0</v>
      </c>
      <c r="H205" s="732">
        <v>0</v>
      </c>
      <c r="I205" s="728"/>
      <c r="J205" s="728"/>
      <c r="K205" s="732"/>
      <c r="L205" s="732"/>
      <c r="M205" s="728"/>
      <c r="N205" s="728"/>
      <c r="O205" s="732"/>
      <c r="P205" s="732"/>
      <c r="Q205" s="746"/>
      <c r="R205" s="733"/>
    </row>
    <row r="206" spans="1:18" ht="14.4" customHeight="1" x14ac:dyDescent="0.3">
      <c r="A206" s="727" t="s">
        <v>6420</v>
      </c>
      <c r="B206" s="728" t="s">
        <v>6421</v>
      </c>
      <c r="C206" s="728" t="s">
        <v>6688</v>
      </c>
      <c r="D206" s="728" t="s">
        <v>6422</v>
      </c>
      <c r="E206" s="728" t="s">
        <v>6547</v>
      </c>
      <c r="F206" s="728" t="s">
        <v>2626</v>
      </c>
      <c r="G206" s="732">
        <v>0</v>
      </c>
      <c r="H206" s="732">
        <v>1.4551915228366852E-11</v>
      </c>
      <c r="I206" s="728">
        <v>-5.333333333333333</v>
      </c>
      <c r="J206" s="728"/>
      <c r="K206" s="732">
        <v>1.6653345369377348E-16</v>
      </c>
      <c r="L206" s="732">
        <v>-2.7284841053187847E-12</v>
      </c>
      <c r="M206" s="728">
        <v>1</v>
      </c>
      <c r="N206" s="728">
        <v>-16384</v>
      </c>
      <c r="O206" s="732"/>
      <c r="P206" s="732"/>
      <c r="Q206" s="746"/>
      <c r="R206" s="733"/>
    </row>
    <row r="207" spans="1:18" ht="14.4" customHeight="1" x14ac:dyDescent="0.3">
      <c r="A207" s="727" t="s">
        <v>6420</v>
      </c>
      <c r="B207" s="728" t="s">
        <v>6421</v>
      </c>
      <c r="C207" s="728" t="s">
        <v>6688</v>
      </c>
      <c r="D207" s="728" t="s">
        <v>6422</v>
      </c>
      <c r="E207" s="728" t="s">
        <v>6566</v>
      </c>
      <c r="F207" s="728" t="s">
        <v>6695</v>
      </c>
      <c r="G207" s="732"/>
      <c r="H207" s="732"/>
      <c r="I207" s="728"/>
      <c r="J207" s="728"/>
      <c r="K207" s="732">
        <v>0</v>
      </c>
      <c r="L207" s="732">
        <v>0</v>
      </c>
      <c r="M207" s="728"/>
      <c r="N207" s="728"/>
      <c r="O207" s="732">
        <v>0</v>
      </c>
      <c r="P207" s="732">
        <v>0</v>
      </c>
      <c r="Q207" s="746"/>
      <c r="R207" s="733"/>
    </row>
    <row r="208" spans="1:18" ht="14.4" customHeight="1" x14ac:dyDescent="0.3">
      <c r="A208" s="727" t="s">
        <v>6420</v>
      </c>
      <c r="B208" s="728" t="s">
        <v>6421</v>
      </c>
      <c r="C208" s="728" t="s">
        <v>6688</v>
      </c>
      <c r="D208" s="728" t="s">
        <v>6422</v>
      </c>
      <c r="E208" s="728" t="s">
        <v>6568</v>
      </c>
      <c r="F208" s="728" t="s">
        <v>6696</v>
      </c>
      <c r="G208" s="732"/>
      <c r="H208" s="732"/>
      <c r="I208" s="728"/>
      <c r="J208" s="728"/>
      <c r="K208" s="732">
        <v>4.5519144009631418E-15</v>
      </c>
      <c r="L208" s="732">
        <v>-7.2577677201479673E-10</v>
      </c>
      <c r="M208" s="728">
        <v>1</v>
      </c>
      <c r="N208" s="728">
        <v>-159444.29268292684</v>
      </c>
      <c r="O208" s="732">
        <v>3.5527136788005009E-15</v>
      </c>
      <c r="P208" s="732">
        <v>1.8189894035458565E-11</v>
      </c>
      <c r="Q208" s="746">
        <v>-2.5062656641604009E-2</v>
      </c>
      <c r="R208" s="733">
        <v>5120</v>
      </c>
    </row>
    <row r="209" spans="1:18" ht="14.4" customHeight="1" x14ac:dyDescent="0.3">
      <c r="A209" s="727" t="s">
        <v>6420</v>
      </c>
      <c r="B209" s="728" t="s">
        <v>6421</v>
      </c>
      <c r="C209" s="728" t="s">
        <v>6688</v>
      </c>
      <c r="D209" s="728" t="s">
        <v>6422</v>
      </c>
      <c r="E209" s="728" t="s">
        <v>6573</v>
      </c>
      <c r="F209" s="728" t="s">
        <v>6697</v>
      </c>
      <c r="G209" s="732"/>
      <c r="H209" s="732"/>
      <c r="I209" s="728"/>
      <c r="J209" s="728"/>
      <c r="K209" s="732">
        <v>0</v>
      </c>
      <c r="L209" s="732">
        <v>0</v>
      </c>
      <c r="M209" s="728"/>
      <c r="N209" s="728"/>
      <c r="O209" s="732">
        <v>0</v>
      </c>
      <c r="P209" s="732">
        <v>0</v>
      </c>
      <c r="Q209" s="746"/>
      <c r="R209" s="733"/>
    </row>
    <row r="210" spans="1:18" ht="14.4" customHeight="1" x14ac:dyDescent="0.3">
      <c r="A210" s="727" t="s">
        <v>6420</v>
      </c>
      <c r="B210" s="728" t="s">
        <v>6421</v>
      </c>
      <c r="C210" s="728" t="s">
        <v>6688</v>
      </c>
      <c r="D210" s="728" t="s">
        <v>6422</v>
      </c>
      <c r="E210" s="728" t="s">
        <v>6576</v>
      </c>
      <c r="F210" s="728" t="s">
        <v>6698</v>
      </c>
      <c r="G210" s="732"/>
      <c r="H210" s="732"/>
      <c r="I210" s="728"/>
      <c r="J210" s="728"/>
      <c r="K210" s="732">
        <v>0</v>
      </c>
      <c r="L210" s="732">
        <v>0</v>
      </c>
      <c r="M210" s="728"/>
      <c r="N210" s="728"/>
      <c r="O210" s="732"/>
      <c r="P210" s="732"/>
      <c r="Q210" s="746"/>
      <c r="R210" s="733"/>
    </row>
    <row r="211" spans="1:18" ht="14.4" customHeight="1" x14ac:dyDescent="0.3">
      <c r="A211" s="727" t="s">
        <v>6420</v>
      </c>
      <c r="B211" s="728" t="s">
        <v>6421</v>
      </c>
      <c r="C211" s="728" t="s">
        <v>6688</v>
      </c>
      <c r="D211" s="728" t="s">
        <v>6422</v>
      </c>
      <c r="E211" s="728" t="s">
        <v>6583</v>
      </c>
      <c r="F211" s="728" t="s">
        <v>6699</v>
      </c>
      <c r="G211" s="732"/>
      <c r="H211" s="732"/>
      <c r="I211" s="728"/>
      <c r="J211" s="728"/>
      <c r="K211" s="732">
        <v>0</v>
      </c>
      <c r="L211" s="732">
        <v>0</v>
      </c>
      <c r="M211" s="728"/>
      <c r="N211" s="728"/>
      <c r="O211" s="732">
        <v>0</v>
      </c>
      <c r="P211" s="732">
        <v>0</v>
      </c>
      <c r="Q211" s="746"/>
      <c r="R211" s="733"/>
    </row>
    <row r="212" spans="1:18" ht="14.4" customHeight="1" x14ac:dyDescent="0.3">
      <c r="A212" s="727" t="s">
        <v>6420</v>
      </c>
      <c r="B212" s="728" t="s">
        <v>6421</v>
      </c>
      <c r="C212" s="728" t="s">
        <v>6688</v>
      </c>
      <c r="D212" s="728" t="s">
        <v>6422</v>
      </c>
      <c r="E212" s="728" t="s">
        <v>6584</v>
      </c>
      <c r="F212" s="728" t="s">
        <v>6700</v>
      </c>
      <c r="G212" s="732"/>
      <c r="H212" s="732"/>
      <c r="I212" s="728"/>
      <c r="J212" s="728"/>
      <c r="K212" s="732"/>
      <c r="L212" s="732"/>
      <c r="M212" s="728"/>
      <c r="N212" s="728"/>
      <c r="O212" s="732">
        <v>-2.2204460492503131E-16</v>
      </c>
      <c r="P212" s="732">
        <v>0</v>
      </c>
      <c r="Q212" s="746"/>
      <c r="R212" s="733">
        <v>0</v>
      </c>
    </row>
    <row r="213" spans="1:18" ht="14.4" customHeight="1" x14ac:dyDescent="0.3">
      <c r="A213" s="727" t="s">
        <v>6420</v>
      </c>
      <c r="B213" s="728" t="s">
        <v>6421</v>
      </c>
      <c r="C213" s="728" t="s">
        <v>6688</v>
      </c>
      <c r="D213" s="728" t="s">
        <v>6422</v>
      </c>
      <c r="E213" s="728" t="s">
        <v>6586</v>
      </c>
      <c r="F213" s="728" t="s">
        <v>6701</v>
      </c>
      <c r="G213" s="732"/>
      <c r="H213" s="732"/>
      <c r="I213" s="728"/>
      <c r="J213" s="728"/>
      <c r="K213" s="732"/>
      <c r="L213" s="732"/>
      <c r="M213" s="728"/>
      <c r="N213" s="728"/>
      <c r="O213" s="732">
        <v>0</v>
      </c>
      <c r="P213" s="732">
        <v>-7.2759576141834259E-12</v>
      </c>
      <c r="Q213" s="746"/>
      <c r="R213" s="733"/>
    </row>
    <row r="214" spans="1:18" ht="14.4" customHeight="1" x14ac:dyDescent="0.3">
      <c r="A214" s="727" t="s">
        <v>6420</v>
      </c>
      <c r="B214" s="728" t="s">
        <v>6421</v>
      </c>
      <c r="C214" s="728" t="s">
        <v>6688</v>
      </c>
      <c r="D214" s="728" t="s">
        <v>6422</v>
      </c>
      <c r="E214" s="728" t="s">
        <v>6587</v>
      </c>
      <c r="F214" s="728" t="s">
        <v>6702</v>
      </c>
      <c r="G214" s="732"/>
      <c r="H214" s="732"/>
      <c r="I214" s="728"/>
      <c r="J214" s="728"/>
      <c r="K214" s="732"/>
      <c r="L214" s="732"/>
      <c r="M214" s="728"/>
      <c r="N214" s="728"/>
      <c r="O214" s="732">
        <v>0</v>
      </c>
      <c r="P214" s="732">
        <v>0</v>
      </c>
      <c r="Q214" s="746"/>
      <c r="R214" s="733"/>
    </row>
    <row r="215" spans="1:18" ht="14.4" customHeight="1" x14ac:dyDescent="0.3">
      <c r="A215" s="727" t="s">
        <v>6420</v>
      </c>
      <c r="B215" s="728" t="s">
        <v>6421</v>
      </c>
      <c r="C215" s="728" t="s">
        <v>6688</v>
      </c>
      <c r="D215" s="728" t="s">
        <v>6422</v>
      </c>
      <c r="E215" s="728" t="s">
        <v>6592</v>
      </c>
      <c r="F215" s="728" t="s">
        <v>6696</v>
      </c>
      <c r="G215" s="732"/>
      <c r="H215" s="732"/>
      <c r="I215" s="728"/>
      <c r="J215" s="728"/>
      <c r="K215" s="732"/>
      <c r="L215" s="732"/>
      <c r="M215" s="728"/>
      <c r="N215" s="728"/>
      <c r="O215" s="732">
        <v>-1.4210854715202004E-14</v>
      </c>
      <c r="P215" s="732">
        <v>-2.3283064365386963E-10</v>
      </c>
      <c r="Q215" s="746"/>
      <c r="R215" s="733">
        <v>16384</v>
      </c>
    </row>
    <row r="216" spans="1:18" ht="14.4" customHeight="1" x14ac:dyDescent="0.3">
      <c r="A216" s="727" t="s">
        <v>6420</v>
      </c>
      <c r="B216" s="728" t="s">
        <v>6421</v>
      </c>
      <c r="C216" s="728" t="s">
        <v>6688</v>
      </c>
      <c r="D216" s="728" t="s">
        <v>6422</v>
      </c>
      <c r="E216" s="728" t="s">
        <v>6593</v>
      </c>
      <c r="F216" s="728" t="s">
        <v>6693</v>
      </c>
      <c r="G216" s="732"/>
      <c r="H216" s="732"/>
      <c r="I216" s="728"/>
      <c r="J216" s="728"/>
      <c r="K216" s="732"/>
      <c r="L216" s="732"/>
      <c r="M216" s="728"/>
      <c r="N216" s="728"/>
      <c r="O216" s="732">
        <v>0</v>
      </c>
      <c r="P216" s="732">
        <v>-2.9103830456733704E-11</v>
      </c>
      <c r="Q216" s="746"/>
      <c r="R216" s="733"/>
    </row>
    <row r="217" spans="1:18" ht="14.4" customHeight="1" x14ac:dyDescent="0.3">
      <c r="A217" s="727" t="s">
        <v>6420</v>
      </c>
      <c r="B217" s="728" t="s">
        <v>6421</v>
      </c>
      <c r="C217" s="728" t="s">
        <v>6688</v>
      </c>
      <c r="D217" s="728" t="s">
        <v>6422</v>
      </c>
      <c r="E217" s="728" t="s">
        <v>6599</v>
      </c>
      <c r="F217" s="728" t="s">
        <v>6702</v>
      </c>
      <c r="G217" s="732"/>
      <c r="H217" s="732"/>
      <c r="I217" s="728"/>
      <c r="J217" s="728"/>
      <c r="K217" s="732"/>
      <c r="L217" s="732"/>
      <c r="M217" s="728"/>
      <c r="N217" s="728"/>
      <c r="O217" s="732">
        <v>0</v>
      </c>
      <c r="P217" s="732">
        <v>0</v>
      </c>
      <c r="Q217" s="746"/>
      <c r="R217" s="733"/>
    </row>
    <row r="218" spans="1:18" ht="14.4" customHeight="1" x14ac:dyDescent="0.3">
      <c r="A218" s="727" t="s">
        <v>6420</v>
      </c>
      <c r="B218" s="728" t="s">
        <v>6421</v>
      </c>
      <c r="C218" s="728" t="s">
        <v>6688</v>
      </c>
      <c r="D218" s="728" t="s">
        <v>6422</v>
      </c>
      <c r="E218" s="728" t="s">
        <v>6604</v>
      </c>
      <c r="F218" s="728" t="s">
        <v>6689</v>
      </c>
      <c r="G218" s="732"/>
      <c r="H218" s="732"/>
      <c r="I218" s="728"/>
      <c r="J218" s="728"/>
      <c r="K218" s="732"/>
      <c r="L218" s="732"/>
      <c r="M218" s="728"/>
      <c r="N218" s="728"/>
      <c r="O218" s="732">
        <v>0</v>
      </c>
      <c r="P218" s="732">
        <v>-4.3655745685100555E-11</v>
      </c>
      <c r="Q218" s="746"/>
      <c r="R218" s="733"/>
    </row>
    <row r="219" spans="1:18" ht="14.4" customHeight="1" x14ac:dyDescent="0.3">
      <c r="A219" s="727" t="s">
        <v>6420</v>
      </c>
      <c r="B219" s="728" t="s">
        <v>6421</v>
      </c>
      <c r="C219" s="728" t="s">
        <v>6688</v>
      </c>
      <c r="D219" s="728" t="s">
        <v>6422</v>
      </c>
      <c r="E219" s="728" t="s">
        <v>6605</v>
      </c>
      <c r="F219" s="728" t="s">
        <v>6702</v>
      </c>
      <c r="G219" s="732"/>
      <c r="H219" s="732"/>
      <c r="I219" s="728"/>
      <c r="J219" s="728"/>
      <c r="K219" s="732"/>
      <c r="L219" s="732"/>
      <c r="M219" s="728"/>
      <c r="N219" s="728"/>
      <c r="O219" s="732">
        <v>0</v>
      </c>
      <c r="P219" s="732">
        <v>0</v>
      </c>
      <c r="Q219" s="746"/>
      <c r="R219" s="733"/>
    </row>
    <row r="220" spans="1:18" ht="14.4" customHeight="1" x14ac:dyDescent="0.3">
      <c r="A220" s="727" t="s">
        <v>6703</v>
      </c>
      <c r="B220" s="728" t="s">
        <v>6704</v>
      </c>
      <c r="C220" s="728" t="s">
        <v>596</v>
      </c>
      <c r="D220" s="728" t="s">
        <v>6631</v>
      </c>
      <c r="E220" s="728" t="s">
        <v>6705</v>
      </c>
      <c r="F220" s="728" t="s">
        <v>6706</v>
      </c>
      <c r="G220" s="732">
        <v>748</v>
      </c>
      <c r="H220" s="732">
        <v>689656</v>
      </c>
      <c r="I220" s="728">
        <v>1.4163844465027633</v>
      </c>
      <c r="J220" s="728">
        <v>922</v>
      </c>
      <c r="K220" s="732">
        <v>523</v>
      </c>
      <c r="L220" s="732">
        <v>486913</v>
      </c>
      <c r="M220" s="728">
        <v>1</v>
      </c>
      <c r="N220" s="728">
        <v>931</v>
      </c>
      <c r="O220" s="732">
        <v>639</v>
      </c>
      <c r="P220" s="732">
        <v>596187</v>
      </c>
      <c r="Q220" s="746">
        <v>1.2244220220039308</v>
      </c>
      <c r="R220" s="733">
        <v>933</v>
      </c>
    </row>
    <row r="221" spans="1:18" ht="14.4" customHeight="1" x14ac:dyDescent="0.3">
      <c r="A221" s="727" t="s">
        <v>6703</v>
      </c>
      <c r="B221" s="728" t="s">
        <v>6704</v>
      </c>
      <c r="C221" s="728" t="s">
        <v>596</v>
      </c>
      <c r="D221" s="728" t="s">
        <v>6631</v>
      </c>
      <c r="E221" s="728" t="s">
        <v>6707</v>
      </c>
      <c r="F221" s="728" t="s">
        <v>6708</v>
      </c>
      <c r="G221" s="732">
        <v>37</v>
      </c>
      <c r="H221" s="732">
        <v>377585</v>
      </c>
      <c r="I221" s="728">
        <v>2.5137810739917179</v>
      </c>
      <c r="J221" s="728">
        <v>10205</v>
      </c>
      <c r="K221" s="732">
        <v>14</v>
      </c>
      <c r="L221" s="732">
        <v>150206</v>
      </c>
      <c r="M221" s="728">
        <v>1</v>
      </c>
      <c r="N221" s="728">
        <v>10729</v>
      </c>
      <c r="O221" s="732">
        <v>46</v>
      </c>
      <c r="P221" s="732">
        <v>493994</v>
      </c>
      <c r="Q221" s="746">
        <v>3.288776746601334</v>
      </c>
      <c r="R221" s="733">
        <v>10739</v>
      </c>
    </row>
    <row r="222" spans="1:18" ht="14.4" customHeight="1" x14ac:dyDescent="0.3">
      <c r="A222" s="727" t="s">
        <v>6703</v>
      </c>
      <c r="B222" s="728" t="s">
        <v>6704</v>
      </c>
      <c r="C222" s="728" t="s">
        <v>596</v>
      </c>
      <c r="D222" s="728" t="s">
        <v>6631</v>
      </c>
      <c r="E222" s="728" t="s">
        <v>6709</v>
      </c>
      <c r="F222" s="728" t="s">
        <v>6710</v>
      </c>
      <c r="G222" s="732">
        <v>93</v>
      </c>
      <c r="H222" s="732">
        <v>28179</v>
      </c>
      <c r="I222" s="728">
        <v>2.1367151956323931</v>
      </c>
      <c r="J222" s="728">
        <v>303</v>
      </c>
      <c r="K222" s="732">
        <v>42</v>
      </c>
      <c r="L222" s="732">
        <v>13188</v>
      </c>
      <c r="M222" s="728">
        <v>1</v>
      </c>
      <c r="N222" s="728">
        <v>314</v>
      </c>
      <c r="O222" s="732">
        <v>74</v>
      </c>
      <c r="P222" s="732">
        <v>23310</v>
      </c>
      <c r="Q222" s="746">
        <v>1.7675159235668789</v>
      </c>
      <c r="R222" s="733">
        <v>315</v>
      </c>
    </row>
    <row r="223" spans="1:18" ht="14.4" customHeight="1" x14ac:dyDescent="0.3">
      <c r="A223" s="727" t="s">
        <v>6703</v>
      </c>
      <c r="B223" s="728" t="s">
        <v>6704</v>
      </c>
      <c r="C223" s="728" t="s">
        <v>596</v>
      </c>
      <c r="D223" s="728" t="s">
        <v>6631</v>
      </c>
      <c r="E223" s="728" t="s">
        <v>6711</v>
      </c>
      <c r="F223" s="728" t="s">
        <v>6712</v>
      </c>
      <c r="G223" s="732">
        <v>715</v>
      </c>
      <c r="H223" s="732">
        <v>16445</v>
      </c>
      <c r="I223" s="728">
        <v>1.4271457085828343</v>
      </c>
      <c r="J223" s="728">
        <v>23</v>
      </c>
      <c r="K223" s="732">
        <v>501</v>
      </c>
      <c r="L223" s="732">
        <v>11523</v>
      </c>
      <c r="M223" s="728">
        <v>1</v>
      </c>
      <c r="N223" s="728">
        <v>23</v>
      </c>
      <c r="O223" s="732">
        <v>128</v>
      </c>
      <c r="P223" s="732">
        <v>2944</v>
      </c>
      <c r="Q223" s="746">
        <v>0.2554890219560878</v>
      </c>
      <c r="R223" s="733">
        <v>23</v>
      </c>
    </row>
    <row r="224" spans="1:18" ht="14.4" customHeight="1" x14ac:dyDescent="0.3">
      <c r="A224" s="727" t="s">
        <v>6703</v>
      </c>
      <c r="B224" s="728" t="s">
        <v>6704</v>
      </c>
      <c r="C224" s="728" t="s">
        <v>596</v>
      </c>
      <c r="D224" s="728" t="s">
        <v>6631</v>
      </c>
      <c r="E224" s="728" t="s">
        <v>6713</v>
      </c>
      <c r="F224" s="728" t="s">
        <v>6714</v>
      </c>
      <c r="G224" s="732"/>
      <c r="H224" s="732"/>
      <c r="I224" s="728"/>
      <c r="J224" s="728"/>
      <c r="K224" s="732">
        <v>2</v>
      </c>
      <c r="L224" s="732">
        <v>25586</v>
      </c>
      <c r="M224" s="728">
        <v>1</v>
      </c>
      <c r="N224" s="728">
        <v>12793</v>
      </c>
      <c r="O224" s="732">
        <v>4</v>
      </c>
      <c r="P224" s="732">
        <v>51176</v>
      </c>
      <c r="Q224" s="746">
        <v>2.0001563354959742</v>
      </c>
      <c r="R224" s="733">
        <v>12794</v>
      </c>
    </row>
    <row r="225" spans="1:18" ht="14.4" customHeight="1" x14ac:dyDescent="0.3">
      <c r="A225" s="727" t="s">
        <v>6703</v>
      </c>
      <c r="B225" s="728" t="s">
        <v>6704</v>
      </c>
      <c r="C225" s="728" t="s">
        <v>596</v>
      </c>
      <c r="D225" s="728" t="s">
        <v>6631</v>
      </c>
      <c r="E225" s="728" t="s">
        <v>6715</v>
      </c>
      <c r="F225" s="728" t="s">
        <v>6716</v>
      </c>
      <c r="G225" s="732">
        <v>1519</v>
      </c>
      <c r="H225" s="732">
        <v>1926092</v>
      </c>
      <c r="I225" s="728">
        <v>1.4997411006764085</v>
      </c>
      <c r="J225" s="728">
        <v>1268</v>
      </c>
      <c r="K225" s="732">
        <v>1001</v>
      </c>
      <c r="L225" s="732">
        <v>1284283</v>
      </c>
      <c r="M225" s="728">
        <v>1</v>
      </c>
      <c r="N225" s="728">
        <v>1283</v>
      </c>
      <c r="O225" s="732">
        <v>1357</v>
      </c>
      <c r="P225" s="732">
        <v>1743745</v>
      </c>
      <c r="Q225" s="746">
        <v>1.3577575970405276</v>
      </c>
      <c r="R225" s="733">
        <v>1285</v>
      </c>
    </row>
    <row r="226" spans="1:18" ht="14.4" customHeight="1" x14ac:dyDescent="0.3">
      <c r="A226" s="727" t="s">
        <v>6703</v>
      </c>
      <c r="B226" s="728" t="s">
        <v>6704</v>
      </c>
      <c r="C226" s="728" t="s">
        <v>596</v>
      </c>
      <c r="D226" s="728" t="s">
        <v>6631</v>
      </c>
      <c r="E226" s="728" t="s">
        <v>6717</v>
      </c>
      <c r="F226" s="728" t="s">
        <v>6718</v>
      </c>
      <c r="G226" s="732">
        <v>786</v>
      </c>
      <c r="H226" s="732">
        <v>7424556</v>
      </c>
      <c r="I226" s="728">
        <v>2.5290986366576704</v>
      </c>
      <c r="J226" s="728">
        <v>9446</v>
      </c>
      <c r="K226" s="732">
        <v>301</v>
      </c>
      <c r="L226" s="732">
        <v>2935653</v>
      </c>
      <c r="M226" s="728">
        <v>1</v>
      </c>
      <c r="N226" s="728">
        <v>9753</v>
      </c>
      <c r="O226" s="732">
        <v>895</v>
      </c>
      <c r="P226" s="732">
        <v>8736990</v>
      </c>
      <c r="Q226" s="746">
        <v>2.9761657798111698</v>
      </c>
      <c r="R226" s="733">
        <v>9762</v>
      </c>
    </row>
    <row r="227" spans="1:18" ht="14.4" customHeight="1" x14ac:dyDescent="0.3">
      <c r="A227" s="727" t="s">
        <v>6703</v>
      </c>
      <c r="B227" s="728" t="s">
        <v>6704</v>
      </c>
      <c r="C227" s="728" t="s">
        <v>596</v>
      </c>
      <c r="D227" s="728" t="s">
        <v>6631</v>
      </c>
      <c r="E227" s="728" t="s">
        <v>6719</v>
      </c>
      <c r="F227" s="728" t="s">
        <v>6720</v>
      </c>
      <c r="G227" s="732">
        <v>146</v>
      </c>
      <c r="H227" s="732">
        <v>1440144</v>
      </c>
      <c r="I227" s="728">
        <v>1.9020439645198612</v>
      </c>
      <c r="J227" s="728">
        <v>9864</v>
      </c>
      <c r="K227" s="732">
        <v>73</v>
      </c>
      <c r="L227" s="732">
        <v>757156</v>
      </c>
      <c r="M227" s="728">
        <v>1</v>
      </c>
      <c r="N227" s="728">
        <v>10372</v>
      </c>
      <c r="O227" s="732">
        <v>135</v>
      </c>
      <c r="P227" s="732">
        <v>1401435</v>
      </c>
      <c r="Q227" s="746">
        <v>1.8509197576193017</v>
      </c>
      <c r="R227" s="733">
        <v>10381</v>
      </c>
    </row>
    <row r="228" spans="1:18" ht="14.4" customHeight="1" x14ac:dyDescent="0.3">
      <c r="A228" s="727" t="s">
        <v>6703</v>
      </c>
      <c r="B228" s="728" t="s">
        <v>6704</v>
      </c>
      <c r="C228" s="728" t="s">
        <v>596</v>
      </c>
      <c r="D228" s="728" t="s">
        <v>6631</v>
      </c>
      <c r="E228" s="728" t="s">
        <v>6721</v>
      </c>
      <c r="F228" s="728" t="s">
        <v>6722</v>
      </c>
      <c r="G228" s="732">
        <v>544</v>
      </c>
      <c r="H228" s="732">
        <v>235008</v>
      </c>
      <c r="I228" s="728">
        <v>1.4601304753028892</v>
      </c>
      <c r="J228" s="728">
        <v>432</v>
      </c>
      <c r="K228" s="732">
        <v>370</v>
      </c>
      <c r="L228" s="732">
        <v>160950</v>
      </c>
      <c r="M228" s="728">
        <v>1</v>
      </c>
      <c r="N228" s="728">
        <v>435</v>
      </c>
      <c r="O228" s="732">
        <v>87</v>
      </c>
      <c r="P228" s="732">
        <v>37845</v>
      </c>
      <c r="Q228" s="746">
        <v>0.23513513513513515</v>
      </c>
      <c r="R228" s="733">
        <v>435</v>
      </c>
    </row>
    <row r="229" spans="1:18" ht="14.4" customHeight="1" x14ac:dyDescent="0.3">
      <c r="A229" s="727" t="s">
        <v>6703</v>
      </c>
      <c r="B229" s="728" t="s">
        <v>6704</v>
      </c>
      <c r="C229" s="728" t="s">
        <v>596</v>
      </c>
      <c r="D229" s="728" t="s">
        <v>6631</v>
      </c>
      <c r="E229" s="728" t="s">
        <v>6723</v>
      </c>
      <c r="F229" s="728" t="s">
        <v>6724</v>
      </c>
      <c r="G229" s="732">
        <v>45</v>
      </c>
      <c r="H229" s="732">
        <v>25740</v>
      </c>
      <c r="I229" s="728">
        <v>0.77992909735478588</v>
      </c>
      <c r="J229" s="728">
        <v>572</v>
      </c>
      <c r="K229" s="732">
        <v>57</v>
      </c>
      <c r="L229" s="732">
        <v>33003</v>
      </c>
      <c r="M229" s="728">
        <v>1</v>
      </c>
      <c r="N229" s="728">
        <v>579</v>
      </c>
      <c r="O229" s="732">
        <v>39</v>
      </c>
      <c r="P229" s="732">
        <v>22581</v>
      </c>
      <c r="Q229" s="746">
        <v>0.68421052631578949</v>
      </c>
      <c r="R229" s="733">
        <v>579</v>
      </c>
    </row>
    <row r="230" spans="1:18" ht="14.4" customHeight="1" x14ac:dyDescent="0.3">
      <c r="A230" s="727" t="s">
        <v>6703</v>
      </c>
      <c r="B230" s="728" t="s">
        <v>6704</v>
      </c>
      <c r="C230" s="728" t="s">
        <v>596</v>
      </c>
      <c r="D230" s="728" t="s">
        <v>6631</v>
      </c>
      <c r="E230" s="728" t="s">
        <v>6725</v>
      </c>
      <c r="F230" s="728" t="s">
        <v>6726</v>
      </c>
      <c r="G230" s="732">
        <v>4097</v>
      </c>
      <c r="H230" s="732">
        <v>4129776</v>
      </c>
      <c r="I230" s="728">
        <v>1.6768648316791159</v>
      </c>
      <c r="J230" s="728">
        <v>1008</v>
      </c>
      <c r="K230" s="732">
        <v>2436</v>
      </c>
      <c r="L230" s="732">
        <v>2462796</v>
      </c>
      <c r="M230" s="728">
        <v>1</v>
      </c>
      <c r="N230" s="728">
        <v>1011</v>
      </c>
      <c r="O230" s="732">
        <v>3186</v>
      </c>
      <c r="P230" s="732">
        <v>3224232</v>
      </c>
      <c r="Q230" s="746">
        <v>1.3091754250047507</v>
      </c>
      <c r="R230" s="733">
        <v>1012</v>
      </c>
    </row>
    <row r="231" spans="1:18" ht="14.4" customHeight="1" x14ac:dyDescent="0.3">
      <c r="A231" s="727" t="s">
        <v>6703</v>
      </c>
      <c r="B231" s="728" t="s">
        <v>6704</v>
      </c>
      <c r="C231" s="728" t="s">
        <v>596</v>
      </c>
      <c r="D231" s="728" t="s">
        <v>6631</v>
      </c>
      <c r="E231" s="728" t="s">
        <v>6727</v>
      </c>
      <c r="F231" s="728" t="s">
        <v>6728</v>
      </c>
      <c r="G231" s="732">
        <v>1548</v>
      </c>
      <c r="H231" s="732">
        <v>3504672</v>
      </c>
      <c r="I231" s="728">
        <v>1.8676722309500919</v>
      </c>
      <c r="J231" s="728">
        <v>2264</v>
      </c>
      <c r="K231" s="732">
        <v>818</v>
      </c>
      <c r="L231" s="732">
        <v>1876492</v>
      </c>
      <c r="M231" s="728">
        <v>1</v>
      </c>
      <c r="N231" s="728">
        <v>2294</v>
      </c>
      <c r="O231" s="732">
        <v>1592</v>
      </c>
      <c r="P231" s="732">
        <v>3656824</v>
      </c>
      <c r="Q231" s="746">
        <v>1.9487554436682917</v>
      </c>
      <c r="R231" s="733">
        <v>2297</v>
      </c>
    </row>
    <row r="232" spans="1:18" ht="14.4" customHeight="1" x14ac:dyDescent="0.3">
      <c r="A232" s="727" t="s">
        <v>6703</v>
      </c>
      <c r="B232" s="728" t="s">
        <v>6704</v>
      </c>
      <c r="C232" s="728" t="s">
        <v>596</v>
      </c>
      <c r="D232" s="728" t="s">
        <v>6631</v>
      </c>
      <c r="E232" s="728" t="s">
        <v>6729</v>
      </c>
      <c r="F232" s="728" t="s">
        <v>6730</v>
      </c>
      <c r="G232" s="732">
        <v>538</v>
      </c>
      <c r="H232" s="732">
        <v>199598</v>
      </c>
      <c r="I232" s="728">
        <v>1.6021415613812588</v>
      </c>
      <c r="J232" s="728">
        <v>371</v>
      </c>
      <c r="K232" s="732">
        <v>334</v>
      </c>
      <c r="L232" s="732">
        <v>124582</v>
      </c>
      <c r="M232" s="728">
        <v>1</v>
      </c>
      <c r="N232" s="728">
        <v>373</v>
      </c>
      <c r="O232" s="732">
        <v>599</v>
      </c>
      <c r="P232" s="732">
        <v>224026</v>
      </c>
      <c r="Q232" s="746">
        <v>1.7982212518662406</v>
      </c>
      <c r="R232" s="733">
        <v>374</v>
      </c>
    </row>
    <row r="233" spans="1:18" ht="14.4" customHeight="1" x14ac:dyDescent="0.3">
      <c r="A233" s="727" t="s">
        <v>6703</v>
      </c>
      <c r="B233" s="728" t="s">
        <v>6704</v>
      </c>
      <c r="C233" s="728" t="s">
        <v>596</v>
      </c>
      <c r="D233" s="728" t="s">
        <v>6631</v>
      </c>
      <c r="E233" s="728" t="s">
        <v>6731</v>
      </c>
      <c r="F233" s="728" t="s">
        <v>6732</v>
      </c>
      <c r="G233" s="732">
        <v>146</v>
      </c>
      <c r="H233" s="732">
        <v>1103030</v>
      </c>
      <c r="I233" s="728">
        <v>1.0814814814814815</v>
      </c>
      <c r="J233" s="728">
        <v>7555</v>
      </c>
      <c r="K233" s="732">
        <v>135</v>
      </c>
      <c r="L233" s="732">
        <v>1019925</v>
      </c>
      <c r="M233" s="728">
        <v>1</v>
      </c>
      <c r="N233" s="728">
        <v>7555</v>
      </c>
      <c r="O233" s="732">
        <v>233</v>
      </c>
      <c r="P233" s="732">
        <v>1760548</v>
      </c>
      <c r="Q233" s="746">
        <v>1.7261543740961345</v>
      </c>
      <c r="R233" s="733">
        <v>7556</v>
      </c>
    </row>
    <row r="234" spans="1:18" ht="14.4" customHeight="1" x14ac:dyDescent="0.3">
      <c r="A234" s="727" t="s">
        <v>6703</v>
      </c>
      <c r="B234" s="728" t="s">
        <v>6704</v>
      </c>
      <c r="C234" s="728" t="s">
        <v>596</v>
      </c>
      <c r="D234" s="728" t="s">
        <v>6631</v>
      </c>
      <c r="E234" s="728" t="s">
        <v>6733</v>
      </c>
      <c r="F234" s="728" t="s">
        <v>6734</v>
      </c>
      <c r="G234" s="732">
        <v>6</v>
      </c>
      <c r="H234" s="732">
        <v>65154</v>
      </c>
      <c r="I234" s="728"/>
      <c r="J234" s="728">
        <v>10859</v>
      </c>
      <c r="K234" s="732"/>
      <c r="L234" s="732"/>
      <c r="M234" s="728"/>
      <c r="N234" s="728"/>
      <c r="O234" s="732"/>
      <c r="P234" s="732"/>
      <c r="Q234" s="746"/>
      <c r="R234" s="733"/>
    </row>
    <row r="235" spans="1:18" ht="14.4" customHeight="1" x14ac:dyDescent="0.3">
      <c r="A235" s="727" t="s">
        <v>6703</v>
      </c>
      <c r="B235" s="728" t="s">
        <v>6704</v>
      </c>
      <c r="C235" s="728" t="s">
        <v>596</v>
      </c>
      <c r="D235" s="728" t="s">
        <v>6631</v>
      </c>
      <c r="E235" s="728" t="s">
        <v>6735</v>
      </c>
      <c r="F235" s="728" t="s">
        <v>6736</v>
      </c>
      <c r="G235" s="732"/>
      <c r="H235" s="732"/>
      <c r="I235" s="728"/>
      <c r="J235" s="728"/>
      <c r="K235" s="732">
        <v>1</v>
      </c>
      <c r="L235" s="732">
        <v>391</v>
      </c>
      <c r="M235" s="728">
        <v>1</v>
      </c>
      <c r="N235" s="728">
        <v>391</v>
      </c>
      <c r="O235" s="732">
        <v>31</v>
      </c>
      <c r="P235" s="732">
        <v>12152</v>
      </c>
      <c r="Q235" s="746">
        <v>31.07928388746803</v>
      </c>
      <c r="R235" s="733">
        <v>392</v>
      </c>
    </row>
    <row r="236" spans="1:18" ht="14.4" customHeight="1" x14ac:dyDescent="0.3">
      <c r="A236" s="727" t="s">
        <v>6703</v>
      </c>
      <c r="B236" s="728" t="s">
        <v>6704</v>
      </c>
      <c r="C236" s="728" t="s">
        <v>596</v>
      </c>
      <c r="D236" s="728" t="s">
        <v>6631</v>
      </c>
      <c r="E236" s="728" t="s">
        <v>6737</v>
      </c>
      <c r="F236" s="728" t="s">
        <v>6738</v>
      </c>
      <c r="G236" s="732"/>
      <c r="H236" s="732"/>
      <c r="I236" s="728"/>
      <c r="J236" s="728"/>
      <c r="K236" s="732"/>
      <c r="L236" s="732"/>
      <c r="M236" s="728"/>
      <c r="N236" s="728"/>
      <c r="O236" s="732">
        <v>36</v>
      </c>
      <c r="P236" s="732">
        <v>35424</v>
      </c>
      <c r="Q236" s="746"/>
      <c r="R236" s="733">
        <v>984</v>
      </c>
    </row>
    <row r="237" spans="1:18" ht="14.4" customHeight="1" x14ac:dyDescent="0.3">
      <c r="A237" s="727" t="s">
        <v>6703</v>
      </c>
      <c r="B237" s="728" t="s">
        <v>6704</v>
      </c>
      <c r="C237" s="728" t="s">
        <v>596</v>
      </c>
      <c r="D237" s="728" t="s">
        <v>6631</v>
      </c>
      <c r="E237" s="728" t="s">
        <v>6739</v>
      </c>
      <c r="F237" s="728"/>
      <c r="G237" s="732"/>
      <c r="H237" s="732"/>
      <c r="I237" s="728"/>
      <c r="J237" s="728"/>
      <c r="K237" s="732"/>
      <c r="L237" s="732"/>
      <c r="M237" s="728"/>
      <c r="N237" s="728"/>
      <c r="O237" s="732">
        <v>64</v>
      </c>
      <c r="P237" s="732">
        <v>0</v>
      </c>
      <c r="Q237" s="746"/>
      <c r="R237" s="733">
        <v>0</v>
      </c>
    </row>
    <row r="238" spans="1:18" ht="14.4" customHeight="1" x14ac:dyDescent="0.3">
      <c r="A238" s="727" t="s">
        <v>6703</v>
      </c>
      <c r="B238" s="728" t="s">
        <v>6704</v>
      </c>
      <c r="C238" s="728" t="s">
        <v>596</v>
      </c>
      <c r="D238" s="728" t="s">
        <v>6631</v>
      </c>
      <c r="E238" s="728" t="s">
        <v>6740</v>
      </c>
      <c r="F238" s="728" t="s">
        <v>6741</v>
      </c>
      <c r="G238" s="732"/>
      <c r="H238" s="732"/>
      <c r="I238" s="728"/>
      <c r="J238" s="728"/>
      <c r="K238" s="732"/>
      <c r="L238" s="732"/>
      <c r="M238" s="728"/>
      <c r="N238" s="728"/>
      <c r="O238" s="732">
        <v>41</v>
      </c>
      <c r="P238" s="732">
        <v>330460</v>
      </c>
      <c r="Q238" s="746"/>
      <c r="R238" s="733">
        <v>8060</v>
      </c>
    </row>
    <row r="239" spans="1:18" ht="14.4" customHeight="1" x14ac:dyDescent="0.3">
      <c r="A239" s="727" t="s">
        <v>6703</v>
      </c>
      <c r="B239" s="728" t="s">
        <v>6704</v>
      </c>
      <c r="C239" s="728" t="s">
        <v>596</v>
      </c>
      <c r="D239" s="728" t="s">
        <v>6631</v>
      </c>
      <c r="E239" s="728" t="s">
        <v>6742</v>
      </c>
      <c r="F239" s="728"/>
      <c r="G239" s="732"/>
      <c r="H239" s="732"/>
      <c r="I239" s="728"/>
      <c r="J239" s="728"/>
      <c r="K239" s="732"/>
      <c r="L239" s="732"/>
      <c r="M239" s="728"/>
      <c r="N239" s="728"/>
      <c r="O239" s="732">
        <v>49</v>
      </c>
      <c r="P239" s="732">
        <v>0</v>
      </c>
      <c r="Q239" s="746"/>
      <c r="R239" s="733">
        <v>0</v>
      </c>
    </row>
    <row r="240" spans="1:18" ht="14.4" customHeight="1" x14ac:dyDescent="0.3">
      <c r="A240" s="727" t="s">
        <v>6703</v>
      </c>
      <c r="B240" s="728" t="s">
        <v>6704</v>
      </c>
      <c r="C240" s="728" t="s">
        <v>596</v>
      </c>
      <c r="D240" s="728" t="s">
        <v>6631</v>
      </c>
      <c r="E240" s="728" t="s">
        <v>6743</v>
      </c>
      <c r="F240" s="728" t="s">
        <v>6744</v>
      </c>
      <c r="G240" s="732"/>
      <c r="H240" s="732"/>
      <c r="I240" s="728"/>
      <c r="J240" s="728"/>
      <c r="K240" s="732"/>
      <c r="L240" s="732"/>
      <c r="M240" s="728"/>
      <c r="N240" s="728"/>
      <c r="O240" s="732">
        <v>72</v>
      </c>
      <c r="P240" s="732">
        <v>417312</v>
      </c>
      <c r="Q240" s="746"/>
      <c r="R240" s="733">
        <v>5796</v>
      </c>
    </row>
    <row r="241" spans="1:18" ht="14.4" customHeight="1" x14ac:dyDescent="0.3">
      <c r="A241" s="727" t="s">
        <v>6703</v>
      </c>
      <c r="B241" s="728" t="s">
        <v>6745</v>
      </c>
      <c r="C241" s="728" t="s">
        <v>596</v>
      </c>
      <c r="D241" s="728" t="s">
        <v>6631</v>
      </c>
      <c r="E241" s="728" t="s">
        <v>6746</v>
      </c>
      <c r="F241" s="728" t="s">
        <v>6747</v>
      </c>
      <c r="G241" s="732">
        <v>5</v>
      </c>
      <c r="H241" s="732">
        <v>145</v>
      </c>
      <c r="I241" s="728"/>
      <c r="J241" s="728">
        <v>29</v>
      </c>
      <c r="K241" s="732"/>
      <c r="L241" s="732"/>
      <c r="M241" s="728"/>
      <c r="N241" s="728"/>
      <c r="O241" s="732">
        <v>2</v>
      </c>
      <c r="P241" s="732">
        <v>60</v>
      </c>
      <c r="Q241" s="746"/>
      <c r="R241" s="733">
        <v>30</v>
      </c>
    </row>
    <row r="242" spans="1:18" ht="14.4" customHeight="1" x14ac:dyDescent="0.3">
      <c r="A242" s="727" t="s">
        <v>6703</v>
      </c>
      <c r="B242" s="728" t="s">
        <v>6745</v>
      </c>
      <c r="C242" s="728" t="s">
        <v>596</v>
      </c>
      <c r="D242" s="728" t="s">
        <v>6631</v>
      </c>
      <c r="E242" s="728" t="s">
        <v>6748</v>
      </c>
      <c r="F242" s="728" t="s">
        <v>6749</v>
      </c>
      <c r="G242" s="732">
        <v>63</v>
      </c>
      <c r="H242" s="732">
        <v>13797</v>
      </c>
      <c r="I242" s="728">
        <v>0.91808623902049502</v>
      </c>
      <c r="J242" s="728">
        <v>219</v>
      </c>
      <c r="K242" s="732">
        <v>68</v>
      </c>
      <c r="L242" s="732">
        <v>15028</v>
      </c>
      <c r="M242" s="728">
        <v>1</v>
      </c>
      <c r="N242" s="728">
        <v>221</v>
      </c>
      <c r="O242" s="732">
        <v>85</v>
      </c>
      <c r="P242" s="732">
        <v>18785</v>
      </c>
      <c r="Q242" s="746">
        <v>1.25</v>
      </c>
      <c r="R242" s="733">
        <v>221</v>
      </c>
    </row>
    <row r="243" spans="1:18" ht="14.4" customHeight="1" x14ac:dyDescent="0.3">
      <c r="A243" s="727" t="s">
        <v>6703</v>
      </c>
      <c r="B243" s="728" t="s">
        <v>6745</v>
      </c>
      <c r="C243" s="728" t="s">
        <v>596</v>
      </c>
      <c r="D243" s="728" t="s">
        <v>6631</v>
      </c>
      <c r="E243" s="728" t="s">
        <v>6750</v>
      </c>
      <c r="F243" s="728" t="s">
        <v>6751</v>
      </c>
      <c r="G243" s="732">
        <v>241</v>
      </c>
      <c r="H243" s="732">
        <v>121223</v>
      </c>
      <c r="I243" s="728">
        <v>0.95070897512312957</v>
      </c>
      <c r="J243" s="728">
        <v>503</v>
      </c>
      <c r="K243" s="732">
        <v>251</v>
      </c>
      <c r="L243" s="732">
        <v>127508</v>
      </c>
      <c r="M243" s="728">
        <v>1</v>
      </c>
      <c r="N243" s="728">
        <v>508</v>
      </c>
      <c r="O243" s="732">
        <v>301</v>
      </c>
      <c r="P243" s="732">
        <v>152908</v>
      </c>
      <c r="Q243" s="746">
        <v>1.1992031872509961</v>
      </c>
      <c r="R243" s="733">
        <v>508</v>
      </c>
    </row>
    <row r="244" spans="1:18" ht="14.4" customHeight="1" x14ac:dyDescent="0.3">
      <c r="A244" s="727" t="s">
        <v>6703</v>
      </c>
      <c r="B244" s="728" t="s">
        <v>6745</v>
      </c>
      <c r="C244" s="728" t="s">
        <v>596</v>
      </c>
      <c r="D244" s="728" t="s">
        <v>6631</v>
      </c>
      <c r="E244" s="728" t="s">
        <v>6705</v>
      </c>
      <c r="F244" s="728" t="s">
        <v>6706</v>
      </c>
      <c r="G244" s="732"/>
      <c r="H244" s="732"/>
      <c r="I244" s="728"/>
      <c r="J244" s="728"/>
      <c r="K244" s="732">
        <v>353</v>
      </c>
      <c r="L244" s="732">
        <v>328643</v>
      </c>
      <c r="M244" s="728">
        <v>1</v>
      </c>
      <c r="N244" s="728">
        <v>931</v>
      </c>
      <c r="O244" s="732"/>
      <c r="P244" s="732"/>
      <c r="Q244" s="746"/>
      <c r="R244" s="733"/>
    </row>
    <row r="245" spans="1:18" ht="14.4" customHeight="1" x14ac:dyDescent="0.3">
      <c r="A245" s="727" t="s">
        <v>6703</v>
      </c>
      <c r="B245" s="728" t="s">
        <v>6745</v>
      </c>
      <c r="C245" s="728" t="s">
        <v>596</v>
      </c>
      <c r="D245" s="728" t="s">
        <v>6631</v>
      </c>
      <c r="E245" s="728" t="s">
        <v>6707</v>
      </c>
      <c r="F245" s="728" t="s">
        <v>6708</v>
      </c>
      <c r="G245" s="732"/>
      <c r="H245" s="732"/>
      <c r="I245" s="728"/>
      <c r="J245" s="728"/>
      <c r="K245" s="732">
        <v>12</v>
      </c>
      <c r="L245" s="732">
        <v>128748</v>
      </c>
      <c r="M245" s="728">
        <v>1</v>
      </c>
      <c r="N245" s="728">
        <v>10729</v>
      </c>
      <c r="O245" s="732"/>
      <c r="P245" s="732"/>
      <c r="Q245" s="746"/>
      <c r="R245" s="733"/>
    </row>
    <row r="246" spans="1:18" ht="14.4" customHeight="1" x14ac:dyDescent="0.3">
      <c r="A246" s="727" t="s">
        <v>6703</v>
      </c>
      <c r="B246" s="728" t="s">
        <v>6745</v>
      </c>
      <c r="C246" s="728" t="s">
        <v>596</v>
      </c>
      <c r="D246" s="728" t="s">
        <v>6631</v>
      </c>
      <c r="E246" s="728" t="s">
        <v>6711</v>
      </c>
      <c r="F246" s="728" t="s">
        <v>6712</v>
      </c>
      <c r="G246" s="732"/>
      <c r="H246" s="732"/>
      <c r="I246" s="728"/>
      <c r="J246" s="728"/>
      <c r="K246" s="732">
        <v>22</v>
      </c>
      <c r="L246" s="732">
        <v>506</v>
      </c>
      <c r="M246" s="728">
        <v>1</v>
      </c>
      <c r="N246" s="728">
        <v>23</v>
      </c>
      <c r="O246" s="732"/>
      <c r="P246" s="732"/>
      <c r="Q246" s="746"/>
      <c r="R246" s="733"/>
    </row>
    <row r="247" spans="1:18" ht="14.4" customHeight="1" x14ac:dyDescent="0.3">
      <c r="A247" s="727" t="s">
        <v>6703</v>
      </c>
      <c r="B247" s="728" t="s">
        <v>6745</v>
      </c>
      <c r="C247" s="728" t="s">
        <v>596</v>
      </c>
      <c r="D247" s="728" t="s">
        <v>6631</v>
      </c>
      <c r="E247" s="728" t="s">
        <v>6752</v>
      </c>
      <c r="F247" s="728" t="s">
        <v>6753</v>
      </c>
      <c r="G247" s="732">
        <v>94</v>
      </c>
      <c r="H247" s="732">
        <v>32994</v>
      </c>
      <c r="I247" s="728">
        <v>1.1366267052501033</v>
      </c>
      <c r="J247" s="728">
        <v>351</v>
      </c>
      <c r="K247" s="732">
        <v>82</v>
      </c>
      <c r="L247" s="732">
        <v>29028</v>
      </c>
      <c r="M247" s="728">
        <v>1</v>
      </c>
      <c r="N247" s="728">
        <v>354</v>
      </c>
      <c r="O247" s="732">
        <v>142</v>
      </c>
      <c r="P247" s="732">
        <v>50268</v>
      </c>
      <c r="Q247" s="746">
        <v>1.7317073170731707</v>
      </c>
      <c r="R247" s="733">
        <v>354</v>
      </c>
    </row>
    <row r="248" spans="1:18" ht="14.4" customHeight="1" x14ac:dyDescent="0.3">
      <c r="A248" s="727" t="s">
        <v>6703</v>
      </c>
      <c r="B248" s="728" t="s">
        <v>6745</v>
      </c>
      <c r="C248" s="728" t="s">
        <v>596</v>
      </c>
      <c r="D248" s="728" t="s">
        <v>6631</v>
      </c>
      <c r="E248" s="728" t="s">
        <v>6754</v>
      </c>
      <c r="F248" s="728" t="s">
        <v>6755</v>
      </c>
      <c r="G248" s="732"/>
      <c r="H248" s="732"/>
      <c r="I248" s="728"/>
      <c r="J248" s="728"/>
      <c r="K248" s="732">
        <v>5</v>
      </c>
      <c r="L248" s="732">
        <v>160</v>
      </c>
      <c r="M248" s="728">
        <v>1</v>
      </c>
      <c r="N248" s="728">
        <v>32</v>
      </c>
      <c r="O248" s="732">
        <v>2</v>
      </c>
      <c r="P248" s="732">
        <v>64</v>
      </c>
      <c r="Q248" s="746">
        <v>0.4</v>
      </c>
      <c r="R248" s="733">
        <v>32</v>
      </c>
    </row>
    <row r="249" spans="1:18" ht="14.4" customHeight="1" x14ac:dyDescent="0.3">
      <c r="A249" s="727" t="s">
        <v>6703</v>
      </c>
      <c r="B249" s="728" t="s">
        <v>6745</v>
      </c>
      <c r="C249" s="728" t="s">
        <v>596</v>
      </c>
      <c r="D249" s="728" t="s">
        <v>6631</v>
      </c>
      <c r="E249" s="728" t="s">
        <v>6756</v>
      </c>
      <c r="F249" s="728" t="s">
        <v>6757</v>
      </c>
      <c r="G249" s="732">
        <v>35850</v>
      </c>
      <c r="H249" s="732">
        <v>2330250</v>
      </c>
      <c r="I249" s="728">
        <v>0.91702051465698065</v>
      </c>
      <c r="J249" s="728">
        <v>65</v>
      </c>
      <c r="K249" s="732">
        <v>39094</v>
      </c>
      <c r="L249" s="732">
        <v>2541110</v>
      </c>
      <c r="M249" s="728">
        <v>1</v>
      </c>
      <c r="N249" s="728">
        <v>65</v>
      </c>
      <c r="O249" s="732">
        <v>44066</v>
      </c>
      <c r="P249" s="732">
        <v>2864290</v>
      </c>
      <c r="Q249" s="746">
        <v>1.1271806415306698</v>
      </c>
      <c r="R249" s="733">
        <v>65</v>
      </c>
    </row>
    <row r="250" spans="1:18" ht="14.4" customHeight="1" x14ac:dyDescent="0.3">
      <c r="A250" s="727" t="s">
        <v>6703</v>
      </c>
      <c r="B250" s="728" t="s">
        <v>6745</v>
      </c>
      <c r="C250" s="728" t="s">
        <v>596</v>
      </c>
      <c r="D250" s="728" t="s">
        <v>6631</v>
      </c>
      <c r="E250" s="728" t="s">
        <v>6758</v>
      </c>
      <c r="F250" s="728" t="s">
        <v>6759</v>
      </c>
      <c r="G250" s="732">
        <v>16</v>
      </c>
      <c r="H250" s="732">
        <v>8704</v>
      </c>
      <c r="I250" s="728">
        <v>0.7259382819015846</v>
      </c>
      <c r="J250" s="728">
        <v>544</v>
      </c>
      <c r="K250" s="732">
        <v>22</v>
      </c>
      <c r="L250" s="732">
        <v>11990</v>
      </c>
      <c r="M250" s="728">
        <v>1</v>
      </c>
      <c r="N250" s="728">
        <v>545</v>
      </c>
      <c r="O250" s="732">
        <v>15</v>
      </c>
      <c r="P250" s="732">
        <v>8175</v>
      </c>
      <c r="Q250" s="746">
        <v>0.68181818181818177</v>
      </c>
      <c r="R250" s="733">
        <v>545</v>
      </c>
    </row>
    <row r="251" spans="1:18" ht="14.4" customHeight="1" x14ac:dyDescent="0.3">
      <c r="A251" s="727" t="s">
        <v>6703</v>
      </c>
      <c r="B251" s="728" t="s">
        <v>6745</v>
      </c>
      <c r="C251" s="728" t="s">
        <v>596</v>
      </c>
      <c r="D251" s="728" t="s">
        <v>6631</v>
      </c>
      <c r="E251" s="728" t="s">
        <v>6760</v>
      </c>
      <c r="F251" s="728" t="s">
        <v>6761</v>
      </c>
      <c r="G251" s="732">
        <v>363</v>
      </c>
      <c r="H251" s="732">
        <v>214533</v>
      </c>
      <c r="I251" s="728">
        <v>0.99284061458718997</v>
      </c>
      <c r="J251" s="728">
        <v>591</v>
      </c>
      <c r="K251" s="732">
        <v>365</v>
      </c>
      <c r="L251" s="732">
        <v>216080</v>
      </c>
      <c r="M251" s="728">
        <v>1</v>
      </c>
      <c r="N251" s="728">
        <v>592</v>
      </c>
      <c r="O251" s="732">
        <v>333</v>
      </c>
      <c r="P251" s="732">
        <v>197136</v>
      </c>
      <c r="Q251" s="746">
        <v>0.9123287671232877</v>
      </c>
      <c r="R251" s="733">
        <v>592</v>
      </c>
    </row>
    <row r="252" spans="1:18" ht="14.4" customHeight="1" x14ac:dyDescent="0.3">
      <c r="A252" s="727" t="s">
        <v>6703</v>
      </c>
      <c r="B252" s="728" t="s">
        <v>6745</v>
      </c>
      <c r="C252" s="728" t="s">
        <v>596</v>
      </c>
      <c r="D252" s="728" t="s">
        <v>6631</v>
      </c>
      <c r="E252" s="728" t="s">
        <v>6762</v>
      </c>
      <c r="F252" s="728" t="s">
        <v>6763</v>
      </c>
      <c r="G252" s="732">
        <v>296</v>
      </c>
      <c r="H252" s="732">
        <v>182336</v>
      </c>
      <c r="I252" s="728">
        <v>1.0017635909128368</v>
      </c>
      <c r="J252" s="728">
        <v>616</v>
      </c>
      <c r="K252" s="732">
        <v>295</v>
      </c>
      <c r="L252" s="732">
        <v>182015</v>
      </c>
      <c r="M252" s="728">
        <v>1</v>
      </c>
      <c r="N252" s="728">
        <v>617</v>
      </c>
      <c r="O252" s="732">
        <v>262</v>
      </c>
      <c r="P252" s="732">
        <v>161654</v>
      </c>
      <c r="Q252" s="746">
        <v>0.88813559322033897</v>
      </c>
      <c r="R252" s="733">
        <v>617</v>
      </c>
    </row>
    <row r="253" spans="1:18" ht="14.4" customHeight="1" x14ac:dyDescent="0.3">
      <c r="A253" s="727" t="s">
        <v>6703</v>
      </c>
      <c r="B253" s="728" t="s">
        <v>6745</v>
      </c>
      <c r="C253" s="728" t="s">
        <v>596</v>
      </c>
      <c r="D253" s="728" t="s">
        <v>6631</v>
      </c>
      <c r="E253" s="728" t="s">
        <v>6764</v>
      </c>
      <c r="F253" s="728" t="s">
        <v>6765</v>
      </c>
      <c r="G253" s="732">
        <v>61</v>
      </c>
      <c r="H253" s="732">
        <v>9150</v>
      </c>
      <c r="I253" s="728">
        <v>1.0679271708683473</v>
      </c>
      <c r="J253" s="728">
        <v>150</v>
      </c>
      <c r="K253" s="732">
        <v>56</v>
      </c>
      <c r="L253" s="732">
        <v>8568</v>
      </c>
      <c r="M253" s="728">
        <v>1</v>
      </c>
      <c r="N253" s="728">
        <v>153</v>
      </c>
      <c r="O253" s="732">
        <v>114</v>
      </c>
      <c r="P253" s="732">
        <v>17442</v>
      </c>
      <c r="Q253" s="746">
        <v>2.0357142857142856</v>
      </c>
      <c r="R253" s="733">
        <v>153</v>
      </c>
    </row>
    <row r="254" spans="1:18" ht="14.4" customHeight="1" x14ac:dyDescent="0.3">
      <c r="A254" s="727" t="s">
        <v>6703</v>
      </c>
      <c r="B254" s="728" t="s">
        <v>6745</v>
      </c>
      <c r="C254" s="728" t="s">
        <v>596</v>
      </c>
      <c r="D254" s="728" t="s">
        <v>6631</v>
      </c>
      <c r="E254" s="728" t="s">
        <v>6766</v>
      </c>
      <c r="F254" s="728" t="s">
        <v>6767</v>
      </c>
      <c r="G254" s="732">
        <v>9</v>
      </c>
      <c r="H254" s="732">
        <v>6084</v>
      </c>
      <c r="I254" s="728">
        <v>2.9867452135493373</v>
      </c>
      <c r="J254" s="728">
        <v>676</v>
      </c>
      <c r="K254" s="732">
        <v>3</v>
      </c>
      <c r="L254" s="732">
        <v>2037</v>
      </c>
      <c r="M254" s="728">
        <v>1</v>
      </c>
      <c r="N254" s="728">
        <v>679</v>
      </c>
      <c r="O254" s="732">
        <v>1</v>
      </c>
      <c r="P254" s="732">
        <v>679</v>
      </c>
      <c r="Q254" s="746">
        <v>0.33333333333333331</v>
      </c>
      <c r="R254" s="733">
        <v>679</v>
      </c>
    </row>
    <row r="255" spans="1:18" ht="14.4" customHeight="1" x14ac:dyDescent="0.3">
      <c r="A255" s="727" t="s">
        <v>6703</v>
      </c>
      <c r="B255" s="728" t="s">
        <v>6745</v>
      </c>
      <c r="C255" s="728" t="s">
        <v>596</v>
      </c>
      <c r="D255" s="728" t="s">
        <v>6631</v>
      </c>
      <c r="E255" s="728" t="s">
        <v>6768</v>
      </c>
      <c r="F255" s="728" t="s">
        <v>6769</v>
      </c>
      <c r="G255" s="732">
        <v>323</v>
      </c>
      <c r="H255" s="732">
        <v>7752</v>
      </c>
      <c r="I255" s="728">
        <v>1.2097378277153559</v>
      </c>
      <c r="J255" s="728">
        <v>24</v>
      </c>
      <c r="K255" s="732">
        <v>267</v>
      </c>
      <c r="L255" s="732">
        <v>6408</v>
      </c>
      <c r="M255" s="728">
        <v>1</v>
      </c>
      <c r="N255" s="728">
        <v>24</v>
      </c>
      <c r="O255" s="732">
        <v>311</v>
      </c>
      <c r="P255" s="732">
        <v>7464</v>
      </c>
      <c r="Q255" s="746">
        <v>1.1647940074906367</v>
      </c>
      <c r="R255" s="733">
        <v>24</v>
      </c>
    </row>
    <row r="256" spans="1:18" ht="14.4" customHeight="1" x14ac:dyDescent="0.3">
      <c r="A256" s="727" t="s">
        <v>6703</v>
      </c>
      <c r="B256" s="728" t="s">
        <v>6745</v>
      </c>
      <c r="C256" s="728" t="s">
        <v>596</v>
      </c>
      <c r="D256" s="728" t="s">
        <v>6631</v>
      </c>
      <c r="E256" s="728" t="s">
        <v>6770</v>
      </c>
      <c r="F256" s="728" t="s">
        <v>6771</v>
      </c>
      <c r="G256" s="732">
        <v>24</v>
      </c>
      <c r="H256" s="732">
        <v>3912</v>
      </c>
      <c r="I256" s="728">
        <v>1.963855421686747</v>
      </c>
      <c r="J256" s="728">
        <v>163</v>
      </c>
      <c r="K256" s="732">
        <v>12</v>
      </c>
      <c r="L256" s="732">
        <v>1992</v>
      </c>
      <c r="M256" s="728">
        <v>1</v>
      </c>
      <c r="N256" s="728">
        <v>166</v>
      </c>
      <c r="O256" s="732">
        <v>22</v>
      </c>
      <c r="P256" s="732">
        <v>3652</v>
      </c>
      <c r="Q256" s="746">
        <v>1.8333333333333333</v>
      </c>
      <c r="R256" s="733">
        <v>166</v>
      </c>
    </row>
    <row r="257" spans="1:18" ht="14.4" customHeight="1" x14ac:dyDescent="0.3">
      <c r="A257" s="727" t="s">
        <v>6703</v>
      </c>
      <c r="B257" s="728" t="s">
        <v>6745</v>
      </c>
      <c r="C257" s="728" t="s">
        <v>596</v>
      </c>
      <c r="D257" s="728" t="s">
        <v>6631</v>
      </c>
      <c r="E257" s="728" t="s">
        <v>6772</v>
      </c>
      <c r="F257" s="728" t="s">
        <v>6773</v>
      </c>
      <c r="G257" s="732">
        <v>1133</v>
      </c>
      <c r="H257" s="732">
        <v>61182</v>
      </c>
      <c r="I257" s="728">
        <v>0.82461082283172715</v>
      </c>
      <c r="J257" s="728">
        <v>54</v>
      </c>
      <c r="K257" s="732">
        <v>1349</v>
      </c>
      <c r="L257" s="732">
        <v>74195</v>
      </c>
      <c r="M257" s="728">
        <v>1</v>
      </c>
      <c r="N257" s="728">
        <v>55</v>
      </c>
      <c r="O257" s="732">
        <v>1626</v>
      </c>
      <c r="P257" s="732">
        <v>89430</v>
      </c>
      <c r="Q257" s="746">
        <v>1.2053372868791699</v>
      </c>
      <c r="R257" s="733">
        <v>55</v>
      </c>
    </row>
    <row r="258" spans="1:18" ht="14.4" customHeight="1" x14ac:dyDescent="0.3">
      <c r="A258" s="727" t="s">
        <v>6703</v>
      </c>
      <c r="B258" s="728" t="s">
        <v>6745</v>
      </c>
      <c r="C258" s="728" t="s">
        <v>596</v>
      </c>
      <c r="D258" s="728" t="s">
        <v>6631</v>
      </c>
      <c r="E258" s="728" t="s">
        <v>6774</v>
      </c>
      <c r="F258" s="728" t="s">
        <v>6775</v>
      </c>
      <c r="G258" s="732">
        <v>9170</v>
      </c>
      <c r="H258" s="732">
        <v>706090</v>
      </c>
      <c r="I258" s="728">
        <v>0.82345545977011492</v>
      </c>
      <c r="J258" s="728">
        <v>77</v>
      </c>
      <c r="K258" s="732">
        <v>11136</v>
      </c>
      <c r="L258" s="732">
        <v>857472</v>
      </c>
      <c r="M258" s="728">
        <v>1</v>
      </c>
      <c r="N258" s="728">
        <v>77</v>
      </c>
      <c r="O258" s="732">
        <v>11172</v>
      </c>
      <c r="P258" s="732">
        <v>860244</v>
      </c>
      <c r="Q258" s="746">
        <v>1.0032327586206897</v>
      </c>
      <c r="R258" s="733">
        <v>77</v>
      </c>
    </row>
    <row r="259" spans="1:18" ht="14.4" customHeight="1" x14ac:dyDescent="0.3">
      <c r="A259" s="727" t="s">
        <v>6703</v>
      </c>
      <c r="B259" s="728" t="s">
        <v>6745</v>
      </c>
      <c r="C259" s="728" t="s">
        <v>596</v>
      </c>
      <c r="D259" s="728" t="s">
        <v>6631</v>
      </c>
      <c r="E259" s="728" t="s">
        <v>6776</v>
      </c>
      <c r="F259" s="728" t="s">
        <v>6777</v>
      </c>
      <c r="G259" s="732">
        <v>15</v>
      </c>
      <c r="H259" s="732">
        <v>24450</v>
      </c>
      <c r="I259" s="728">
        <v>1.069460239699064</v>
      </c>
      <c r="J259" s="728">
        <v>1630</v>
      </c>
      <c r="K259" s="732">
        <v>14</v>
      </c>
      <c r="L259" s="732">
        <v>22862</v>
      </c>
      <c r="M259" s="728">
        <v>1</v>
      </c>
      <c r="N259" s="728">
        <v>1633</v>
      </c>
      <c r="O259" s="732">
        <v>13</v>
      </c>
      <c r="P259" s="732">
        <v>21229</v>
      </c>
      <c r="Q259" s="746">
        <v>0.9285714285714286</v>
      </c>
      <c r="R259" s="733">
        <v>1633</v>
      </c>
    </row>
    <row r="260" spans="1:18" ht="14.4" customHeight="1" x14ac:dyDescent="0.3">
      <c r="A260" s="727" t="s">
        <v>6703</v>
      </c>
      <c r="B260" s="728" t="s">
        <v>6745</v>
      </c>
      <c r="C260" s="728" t="s">
        <v>596</v>
      </c>
      <c r="D260" s="728" t="s">
        <v>6631</v>
      </c>
      <c r="E260" s="728" t="s">
        <v>6778</v>
      </c>
      <c r="F260" s="728" t="s">
        <v>6779</v>
      </c>
      <c r="G260" s="732">
        <v>5921</v>
      </c>
      <c r="H260" s="732">
        <v>136183</v>
      </c>
      <c r="I260" s="728">
        <v>0.99899501173708916</v>
      </c>
      <c r="J260" s="728">
        <v>23</v>
      </c>
      <c r="K260" s="732">
        <v>5680</v>
      </c>
      <c r="L260" s="732">
        <v>136320</v>
      </c>
      <c r="M260" s="728">
        <v>1</v>
      </c>
      <c r="N260" s="728">
        <v>24</v>
      </c>
      <c r="O260" s="732">
        <v>5804</v>
      </c>
      <c r="P260" s="732">
        <v>139296</v>
      </c>
      <c r="Q260" s="746">
        <v>1.021830985915493</v>
      </c>
      <c r="R260" s="733">
        <v>24</v>
      </c>
    </row>
    <row r="261" spans="1:18" ht="14.4" customHeight="1" x14ac:dyDescent="0.3">
      <c r="A261" s="727" t="s">
        <v>6703</v>
      </c>
      <c r="B261" s="728" t="s">
        <v>6745</v>
      </c>
      <c r="C261" s="728" t="s">
        <v>596</v>
      </c>
      <c r="D261" s="728" t="s">
        <v>6631</v>
      </c>
      <c r="E261" s="728" t="s">
        <v>6780</v>
      </c>
      <c r="F261" s="728" t="s">
        <v>6781</v>
      </c>
      <c r="G261" s="732">
        <v>22</v>
      </c>
      <c r="H261" s="732">
        <v>2156</v>
      </c>
      <c r="I261" s="728">
        <v>1.0780000000000001</v>
      </c>
      <c r="J261" s="728">
        <v>98</v>
      </c>
      <c r="K261" s="732">
        <v>20</v>
      </c>
      <c r="L261" s="732">
        <v>2000</v>
      </c>
      <c r="M261" s="728">
        <v>1</v>
      </c>
      <c r="N261" s="728">
        <v>100</v>
      </c>
      <c r="O261" s="732">
        <v>16</v>
      </c>
      <c r="P261" s="732">
        <v>1600</v>
      </c>
      <c r="Q261" s="746">
        <v>0.8</v>
      </c>
      <c r="R261" s="733">
        <v>100</v>
      </c>
    </row>
    <row r="262" spans="1:18" ht="14.4" customHeight="1" x14ac:dyDescent="0.3">
      <c r="A262" s="727" t="s">
        <v>6703</v>
      </c>
      <c r="B262" s="728" t="s">
        <v>6745</v>
      </c>
      <c r="C262" s="728" t="s">
        <v>596</v>
      </c>
      <c r="D262" s="728" t="s">
        <v>6631</v>
      </c>
      <c r="E262" s="728" t="s">
        <v>6782</v>
      </c>
      <c r="F262" s="728" t="s">
        <v>6783</v>
      </c>
      <c r="G262" s="732">
        <v>21</v>
      </c>
      <c r="H262" s="732">
        <v>3717</v>
      </c>
      <c r="I262" s="728">
        <v>0.82599999999999996</v>
      </c>
      <c r="J262" s="728">
        <v>177</v>
      </c>
      <c r="K262" s="732">
        <v>25</v>
      </c>
      <c r="L262" s="732">
        <v>4500</v>
      </c>
      <c r="M262" s="728">
        <v>1</v>
      </c>
      <c r="N262" s="728">
        <v>180</v>
      </c>
      <c r="O262" s="732">
        <v>20</v>
      </c>
      <c r="P262" s="732">
        <v>3600</v>
      </c>
      <c r="Q262" s="746">
        <v>0.8</v>
      </c>
      <c r="R262" s="733">
        <v>180</v>
      </c>
    </row>
    <row r="263" spans="1:18" ht="14.4" customHeight="1" x14ac:dyDescent="0.3">
      <c r="A263" s="727" t="s">
        <v>6703</v>
      </c>
      <c r="B263" s="728" t="s">
        <v>6745</v>
      </c>
      <c r="C263" s="728" t="s">
        <v>596</v>
      </c>
      <c r="D263" s="728" t="s">
        <v>6631</v>
      </c>
      <c r="E263" s="728" t="s">
        <v>6784</v>
      </c>
      <c r="F263" s="728" t="s">
        <v>6785</v>
      </c>
      <c r="G263" s="732">
        <v>1</v>
      </c>
      <c r="H263" s="732">
        <v>406</v>
      </c>
      <c r="I263" s="728">
        <v>0.12378048780487805</v>
      </c>
      <c r="J263" s="728">
        <v>406</v>
      </c>
      <c r="K263" s="732">
        <v>8</v>
      </c>
      <c r="L263" s="732">
        <v>3280</v>
      </c>
      <c r="M263" s="728">
        <v>1</v>
      </c>
      <c r="N263" s="728">
        <v>410</v>
      </c>
      <c r="O263" s="732">
        <v>8</v>
      </c>
      <c r="P263" s="732">
        <v>3280</v>
      </c>
      <c r="Q263" s="746">
        <v>1</v>
      </c>
      <c r="R263" s="733">
        <v>410</v>
      </c>
    </row>
    <row r="264" spans="1:18" ht="14.4" customHeight="1" x14ac:dyDescent="0.3">
      <c r="A264" s="727" t="s">
        <v>6703</v>
      </c>
      <c r="B264" s="728" t="s">
        <v>6745</v>
      </c>
      <c r="C264" s="728" t="s">
        <v>596</v>
      </c>
      <c r="D264" s="728" t="s">
        <v>6631</v>
      </c>
      <c r="E264" s="728" t="s">
        <v>6786</v>
      </c>
      <c r="F264" s="728" t="s">
        <v>6787</v>
      </c>
      <c r="G264" s="732">
        <v>216</v>
      </c>
      <c r="H264" s="732">
        <v>135648</v>
      </c>
      <c r="I264" s="728">
        <v>0.9998746913352744</v>
      </c>
      <c r="J264" s="728">
        <v>628</v>
      </c>
      <c r="K264" s="732">
        <v>215</v>
      </c>
      <c r="L264" s="732">
        <v>135665</v>
      </c>
      <c r="M264" s="728">
        <v>1</v>
      </c>
      <c r="N264" s="728">
        <v>631</v>
      </c>
      <c r="O264" s="732">
        <v>231</v>
      </c>
      <c r="P264" s="732">
        <v>145761</v>
      </c>
      <c r="Q264" s="746">
        <v>1.0744186046511628</v>
      </c>
      <c r="R264" s="733">
        <v>631</v>
      </c>
    </row>
    <row r="265" spans="1:18" ht="14.4" customHeight="1" x14ac:dyDescent="0.3">
      <c r="A265" s="727" t="s">
        <v>6703</v>
      </c>
      <c r="B265" s="728" t="s">
        <v>6745</v>
      </c>
      <c r="C265" s="728" t="s">
        <v>596</v>
      </c>
      <c r="D265" s="728" t="s">
        <v>6631</v>
      </c>
      <c r="E265" s="728" t="s">
        <v>6788</v>
      </c>
      <c r="F265" s="728" t="s">
        <v>6789</v>
      </c>
      <c r="G265" s="732">
        <v>3</v>
      </c>
      <c r="H265" s="732">
        <v>627</v>
      </c>
      <c r="I265" s="728">
        <v>2.9857142857142858</v>
      </c>
      <c r="J265" s="728">
        <v>209</v>
      </c>
      <c r="K265" s="732">
        <v>1</v>
      </c>
      <c r="L265" s="732">
        <v>210</v>
      </c>
      <c r="M265" s="728">
        <v>1</v>
      </c>
      <c r="N265" s="728">
        <v>210</v>
      </c>
      <c r="O265" s="732">
        <v>4</v>
      </c>
      <c r="P265" s="732">
        <v>840</v>
      </c>
      <c r="Q265" s="746">
        <v>4</v>
      </c>
      <c r="R265" s="733">
        <v>210</v>
      </c>
    </row>
    <row r="266" spans="1:18" ht="14.4" customHeight="1" x14ac:dyDescent="0.3">
      <c r="A266" s="727" t="s">
        <v>6703</v>
      </c>
      <c r="B266" s="728" t="s">
        <v>6745</v>
      </c>
      <c r="C266" s="728" t="s">
        <v>596</v>
      </c>
      <c r="D266" s="728" t="s">
        <v>6631</v>
      </c>
      <c r="E266" s="728" t="s">
        <v>6790</v>
      </c>
      <c r="F266" s="728" t="s">
        <v>6791</v>
      </c>
      <c r="G266" s="732">
        <v>2839</v>
      </c>
      <c r="H266" s="732">
        <v>187374</v>
      </c>
      <c r="I266" s="728">
        <v>1.0999612553273925</v>
      </c>
      <c r="J266" s="728">
        <v>66</v>
      </c>
      <c r="K266" s="732">
        <v>2581</v>
      </c>
      <c r="L266" s="732">
        <v>170346</v>
      </c>
      <c r="M266" s="728">
        <v>1</v>
      </c>
      <c r="N266" s="728">
        <v>66</v>
      </c>
      <c r="O266" s="732">
        <v>2651</v>
      </c>
      <c r="P266" s="732">
        <v>174966</v>
      </c>
      <c r="Q266" s="746">
        <v>1.0271212708252615</v>
      </c>
      <c r="R266" s="733">
        <v>66</v>
      </c>
    </row>
    <row r="267" spans="1:18" ht="14.4" customHeight="1" x14ac:dyDescent="0.3">
      <c r="A267" s="727" t="s">
        <v>6703</v>
      </c>
      <c r="B267" s="728" t="s">
        <v>6745</v>
      </c>
      <c r="C267" s="728" t="s">
        <v>596</v>
      </c>
      <c r="D267" s="728" t="s">
        <v>6631</v>
      </c>
      <c r="E267" s="728" t="s">
        <v>6792</v>
      </c>
      <c r="F267" s="728" t="s">
        <v>6793</v>
      </c>
      <c r="G267" s="732"/>
      <c r="H267" s="732"/>
      <c r="I267" s="728"/>
      <c r="J267" s="728"/>
      <c r="K267" s="732"/>
      <c r="L267" s="732"/>
      <c r="M267" s="728"/>
      <c r="N267" s="728"/>
      <c r="O267" s="732">
        <v>2</v>
      </c>
      <c r="P267" s="732">
        <v>598</v>
      </c>
      <c r="Q267" s="746"/>
      <c r="R267" s="733">
        <v>299</v>
      </c>
    </row>
    <row r="268" spans="1:18" ht="14.4" customHeight="1" x14ac:dyDescent="0.3">
      <c r="A268" s="727" t="s">
        <v>6703</v>
      </c>
      <c r="B268" s="728" t="s">
        <v>6745</v>
      </c>
      <c r="C268" s="728" t="s">
        <v>596</v>
      </c>
      <c r="D268" s="728" t="s">
        <v>6631</v>
      </c>
      <c r="E268" s="728" t="s">
        <v>6794</v>
      </c>
      <c r="F268" s="728" t="s">
        <v>6795</v>
      </c>
      <c r="G268" s="732">
        <v>11495</v>
      </c>
      <c r="H268" s="732">
        <v>183920</v>
      </c>
      <c r="I268" s="728">
        <v>0.79264587364728289</v>
      </c>
      <c r="J268" s="728">
        <v>16</v>
      </c>
      <c r="K268" s="732">
        <v>13649</v>
      </c>
      <c r="L268" s="732">
        <v>232033</v>
      </c>
      <c r="M268" s="728">
        <v>1</v>
      </c>
      <c r="N268" s="728">
        <v>17</v>
      </c>
      <c r="O268" s="732">
        <v>13468</v>
      </c>
      <c r="P268" s="732">
        <v>228956</v>
      </c>
      <c r="Q268" s="746">
        <v>0.9867389552348157</v>
      </c>
      <c r="R268" s="733">
        <v>17</v>
      </c>
    </row>
    <row r="269" spans="1:18" ht="14.4" customHeight="1" x14ac:dyDescent="0.3">
      <c r="A269" s="727" t="s">
        <v>6703</v>
      </c>
      <c r="B269" s="728" t="s">
        <v>6745</v>
      </c>
      <c r="C269" s="728" t="s">
        <v>596</v>
      </c>
      <c r="D269" s="728" t="s">
        <v>6631</v>
      </c>
      <c r="E269" s="728" t="s">
        <v>6796</v>
      </c>
      <c r="F269" s="728" t="s">
        <v>6797</v>
      </c>
      <c r="G269" s="732">
        <v>18</v>
      </c>
      <c r="H269" s="732">
        <v>1800</v>
      </c>
      <c r="I269" s="728">
        <v>1.6042780748663101</v>
      </c>
      <c r="J269" s="728">
        <v>100</v>
      </c>
      <c r="K269" s="732">
        <v>11</v>
      </c>
      <c r="L269" s="732">
        <v>1122</v>
      </c>
      <c r="M269" s="728">
        <v>1</v>
      </c>
      <c r="N269" s="728">
        <v>102</v>
      </c>
      <c r="O269" s="732">
        <v>8</v>
      </c>
      <c r="P269" s="732">
        <v>816</v>
      </c>
      <c r="Q269" s="746">
        <v>0.72727272727272729</v>
      </c>
      <c r="R269" s="733">
        <v>102</v>
      </c>
    </row>
    <row r="270" spans="1:18" ht="14.4" customHeight="1" x14ac:dyDescent="0.3">
      <c r="A270" s="727" t="s">
        <v>6703</v>
      </c>
      <c r="B270" s="728" t="s">
        <v>6745</v>
      </c>
      <c r="C270" s="728" t="s">
        <v>596</v>
      </c>
      <c r="D270" s="728" t="s">
        <v>6631</v>
      </c>
      <c r="E270" s="728" t="s">
        <v>6798</v>
      </c>
      <c r="F270" s="728" t="s">
        <v>6799</v>
      </c>
      <c r="G270" s="732">
        <v>4948</v>
      </c>
      <c r="H270" s="732">
        <v>1726852</v>
      </c>
      <c r="I270" s="728">
        <v>0.87309553302828824</v>
      </c>
      <c r="J270" s="728">
        <v>349</v>
      </c>
      <c r="K270" s="732">
        <v>5651</v>
      </c>
      <c r="L270" s="732">
        <v>1977850</v>
      </c>
      <c r="M270" s="728">
        <v>1</v>
      </c>
      <c r="N270" s="728">
        <v>350</v>
      </c>
      <c r="O270" s="732">
        <v>6886</v>
      </c>
      <c r="P270" s="732">
        <v>2410100</v>
      </c>
      <c r="Q270" s="746">
        <v>1.2185453901964254</v>
      </c>
      <c r="R270" s="733">
        <v>350</v>
      </c>
    </row>
    <row r="271" spans="1:18" ht="14.4" customHeight="1" x14ac:dyDescent="0.3">
      <c r="A271" s="727" t="s">
        <v>6703</v>
      </c>
      <c r="B271" s="728" t="s">
        <v>6745</v>
      </c>
      <c r="C271" s="728" t="s">
        <v>596</v>
      </c>
      <c r="D271" s="728" t="s">
        <v>6631</v>
      </c>
      <c r="E271" s="728" t="s">
        <v>6800</v>
      </c>
      <c r="F271" s="728" t="s">
        <v>6801</v>
      </c>
      <c r="G271" s="732">
        <v>5196</v>
      </c>
      <c r="H271" s="732">
        <v>124704</v>
      </c>
      <c r="I271" s="728">
        <v>0.9998316295850872</v>
      </c>
      <c r="J271" s="728">
        <v>24</v>
      </c>
      <c r="K271" s="732">
        <v>4989</v>
      </c>
      <c r="L271" s="732">
        <v>124725</v>
      </c>
      <c r="M271" s="728">
        <v>1</v>
      </c>
      <c r="N271" s="728">
        <v>25</v>
      </c>
      <c r="O271" s="732">
        <v>4882</v>
      </c>
      <c r="P271" s="732">
        <v>122050</v>
      </c>
      <c r="Q271" s="746">
        <v>0.97855281619563039</v>
      </c>
      <c r="R271" s="733">
        <v>25</v>
      </c>
    </row>
    <row r="272" spans="1:18" ht="14.4" customHeight="1" x14ac:dyDescent="0.3">
      <c r="A272" s="727" t="s">
        <v>6703</v>
      </c>
      <c r="B272" s="728" t="s">
        <v>6745</v>
      </c>
      <c r="C272" s="728" t="s">
        <v>596</v>
      </c>
      <c r="D272" s="728" t="s">
        <v>6631</v>
      </c>
      <c r="E272" s="728" t="s">
        <v>6802</v>
      </c>
      <c r="F272" s="728" t="s">
        <v>6803</v>
      </c>
      <c r="G272" s="732">
        <v>269</v>
      </c>
      <c r="H272" s="732">
        <v>198791</v>
      </c>
      <c r="I272" s="728">
        <v>0.96371366518644919</v>
      </c>
      <c r="J272" s="728">
        <v>739</v>
      </c>
      <c r="K272" s="732">
        <v>278</v>
      </c>
      <c r="L272" s="732">
        <v>206276</v>
      </c>
      <c r="M272" s="728">
        <v>1</v>
      </c>
      <c r="N272" s="728">
        <v>742</v>
      </c>
      <c r="O272" s="732">
        <v>236</v>
      </c>
      <c r="P272" s="732">
        <v>175112</v>
      </c>
      <c r="Q272" s="746">
        <v>0.84892086330935257</v>
      </c>
      <c r="R272" s="733">
        <v>742</v>
      </c>
    </row>
    <row r="273" spans="1:18" ht="14.4" customHeight="1" x14ac:dyDescent="0.3">
      <c r="A273" s="727" t="s">
        <v>6703</v>
      </c>
      <c r="B273" s="728" t="s">
        <v>6745</v>
      </c>
      <c r="C273" s="728" t="s">
        <v>596</v>
      </c>
      <c r="D273" s="728" t="s">
        <v>6631</v>
      </c>
      <c r="E273" s="728" t="s">
        <v>6717</v>
      </c>
      <c r="F273" s="728" t="s">
        <v>6718</v>
      </c>
      <c r="G273" s="732"/>
      <c r="H273" s="732"/>
      <c r="I273" s="728"/>
      <c r="J273" s="728"/>
      <c r="K273" s="732">
        <v>312</v>
      </c>
      <c r="L273" s="732">
        <v>3042936</v>
      </c>
      <c r="M273" s="728">
        <v>1</v>
      </c>
      <c r="N273" s="728">
        <v>9753</v>
      </c>
      <c r="O273" s="732"/>
      <c r="P273" s="732"/>
      <c r="Q273" s="746"/>
      <c r="R273" s="733"/>
    </row>
    <row r="274" spans="1:18" ht="14.4" customHeight="1" x14ac:dyDescent="0.3">
      <c r="A274" s="727" t="s">
        <v>6703</v>
      </c>
      <c r="B274" s="728" t="s">
        <v>6745</v>
      </c>
      <c r="C274" s="728" t="s">
        <v>596</v>
      </c>
      <c r="D274" s="728" t="s">
        <v>6631</v>
      </c>
      <c r="E274" s="728" t="s">
        <v>6804</v>
      </c>
      <c r="F274" s="728" t="s">
        <v>6805</v>
      </c>
      <c r="G274" s="732">
        <v>517</v>
      </c>
      <c r="H274" s="732">
        <v>93060</v>
      </c>
      <c r="I274" s="728">
        <v>0.79835969939260831</v>
      </c>
      <c r="J274" s="728">
        <v>180</v>
      </c>
      <c r="K274" s="732">
        <v>644</v>
      </c>
      <c r="L274" s="732">
        <v>116564</v>
      </c>
      <c r="M274" s="728">
        <v>1</v>
      </c>
      <c r="N274" s="728">
        <v>181</v>
      </c>
      <c r="O274" s="732">
        <v>702</v>
      </c>
      <c r="P274" s="732">
        <v>127062</v>
      </c>
      <c r="Q274" s="746">
        <v>1.0900621118012421</v>
      </c>
      <c r="R274" s="733">
        <v>181</v>
      </c>
    </row>
    <row r="275" spans="1:18" ht="14.4" customHeight="1" x14ac:dyDescent="0.3">
      <c r="A275" s="727" t="s">
        <v>6703</v>
      </c>
      <c r="B275" s="728" t="s">
        <v>6745</v>
      </c>
      <c r="C275" s="728" t="s">
        <v>596</v>
      </c>
      <c r="D275" s="728" t="s">
        <v>6631</v>
      </c>
      <c r="E275" s="728" t="s">
        <v>6806</v>
      </c>
      <c r="F275" s="728" t="s">
        <v>6807</v>
      </c>
      <c r="G275" s="732">
        <v>3908</v>
      </c>
      <c r="H275" s="732">
        <v>101608</v>
      </c>
      <c r="I275" s="728">
        <v>0.96636993076162214</v>
      </c>
      <c r="J275" s="728">
        <v>26</v>
      </c>
      <c r="K275" s="732">
        <v>4044</v>
      </c>
      <c r="L275" s="732">
        <v>105144</v>
      </c>
      <c r="M275" s="728">
        <v>1</v>
      </c>
      <c r="N275" s="728">
        <v>26</v>
      </c>
      <c r="O275" s="732">
        <v>3948</v>
      </c>
      <c r="P275" s="732">
        <v>102648</v>
      </c>
      <c r="Q275" s="746">
        <v>0.97626112759643913</v>
      </c>
      <c r="R275" s="733">
        <v>26</v>
      </c>
    </row>
    <row r="276" spans="1:18" ht="14.4" customHeight="1" x14ac:dyDescent="0.3">
      <c r="A276" s="727" t="s">
        <v>6703</v>
      </c>
      <c r="B276" s="728" t="s">
        <v>6745</v>
      </c>
      <c r="C276" s="728" t="s">
        <v>596</v>
      </c>
      <c r="D276" s="728" t="s">
        <v>6631</v>
      </c>
      <c r="E276" s="728" t="s">
        <v>6808</v>
      </c>
      <c r="F276" s="728" t="s">
        <v>6809</v>
      </c>
      <c r="G276" s="732">
        <v>10825</v>
      </c>
      <c r="H276" s="732">
        <v>898475</v>
      </c>
      <c r="I276" s="728">
        <v>0.95543822709968307</v>
      </c>
      <c r="J276" s="728">
        <v>83</v>
      </c>
      <c r="K276" s="732">
        <v>11195</v>
      </c>
      <c r="L276" s="732">
        <v>940380</v>
      </c>
      <c r="M276" s="728">
        <v>1</v>
      </c>
      <c r="N276" s="728">
        <v>84</v>
      </c>
      <c r="O276" s="732">
        <v>12668</v>
      </c>
      <c r="P276" s="732">
        <v>1064112</v>
      </c>
      <c r="Q276" s="746">
        <v>1.1315765966949531</v>
      </c>
      <c r="R276" s="733">
        <v>84</v>
      </c>
    </row>
    <row r="277" spans="1:18" ht="14.4" customHeight="1" x14ac:dyDescent="0.3">
      <c r="A277" s="727" t="s">
        <v>6703</v>
      </c>
      <c r="B277" s="728" t="s">
        <v>6745</v>
      </c>
      <c r="C277" s="728" t="s">
        <v>596</v>
      </c>
      <c r="D277" s="728" t="s">
        <v>6631</v>
      </c>
      <c r="E277" s="728" t="s">
        <v>6810</v>
      </c>
      <c r="F277" s="728" t="s">
        <v>6811</v>
      </c>
      <c r="G277" s="732">
        <v>2474</v>
      </c>
      <c r="H277" s="732">
        <v>625922</v>
      </c>
      <c r="I277" s="728">
        <v>0.86132815187685596</v>
      </c>
      <c r="J277" s="728">
        <v>253</v>
      </c>
      <c r="K277" s="732">
        <v>2861</v>
      </c>
      <c r="L277" s="732">
        <v>726694</v>
      </c>
      <c r="M277" s="728">
        <v>1</v>
      </c>
      <c r="N277" s="728">
        <v>254</v>
      </c>
      <c r="O277" s="732">
        <v>2753</v>
      </c>
      <c r="P277" s="732">
        <v>699262</v>
      </c>
      <c r="Q277" s="746">
        <v>0.96225096120237674</v>
      </c>
      <c r="R277" s="733">
        <v>254</v>
      </c>
    </row>
    <row r="278" spans="1:18" ht="14.4" customHeight="1" x14ac:dyDescent="0.3">
      <c r="A278" s="727" t="s">
        <v>6703</v>
      </c>
      <c r="B278" s="728" t="s">
        <v>6745</v>
      </c>
      <c r="C278" s="728" t="s">
        <v>596</v>
      </c>
      <c r="D278" s="728" t="s">
        <v>6631</v>
      </c>
      <c r="E278" s="728" t="s">
        <v>6812</v>
      </c>
      <c r="F278" s="728" t="s">
        <v>6813</v>
      </c>
      <c r="G278" s="732">
        <v>264</v>
      </c>
      <c r="H278" s="732">
        <v>69960</v>
      </c>
      <c r="I278" s="728">
        <v>0.94925373134328361</v>
      </c>
      <c r="J278" s="728">
        <v>265</v>
      </c>
      <c r="K278" s="732">
        <v>275</v>
      </c>
      <c r="L278" s="732">
        <v>73700</v>
      </c>
      <c r="M278" s="728">
        <v>1</v>
      </c>
      <c r="N278" s="728">
        <v>268</v>
      </c>
      <c r="O278" s="732">
        <v>250</v>
      </c>
      <c r="P278" s="732">
        <v>67000</v>
      </c>
      <c r="Q278" s="746">
        <v>0.90909090909090906</v>
      </c>
      <c r="R278" s="733">
        <v>268</v>
      </c>
    </row>
    <row r="279" spans="1:18" ht="14.4" customHeight="1" x14ac:dyDescent="0.3">
      <c r="A279" s="727" t="s">
        <v>6703</v>
      </c>
      <c r="B279" s="728" t="s">
        <v>6745</v>
      </c>
      <c r="C279" s="728" t="s">
        <v>596</v>
      </c>
      <c r="D279" s="728" t="s">
        <v>6631</v>
      </c>
      <c r="E279" s="728" t="s">
        <v>6814</v>
      </c>
      <c r="F279" s="728" t="s">
        <v>6815</v>
      </c>
      <c r="G279" s="732">
        <v>5911</v>
      </c>
      <c r="H279" s="732">
        <v>70932</v>
      </c>
      <c r="I279" s="728">
        <v>1.0770772594752187</v>
      </c>
      <c r="J279" s="728">
        <v>12</v>
      </c>
      <c r="K279" s="732">
        <v>5488</v>
      </c>
      <c r="L279" s="732">
        <v>65856</v>
      </c>
      <c r="M279" s="728">
        <v>1</v>
      </c>
      <c r="N279" s="728">
        <v>12</v>
      </c>
      <c r="O279" s="732">
        <v>5784</v>
      </c>
      <c r="P279" s="732">
        <v>69408</v>
      </c>
      <c r="Q279" s="746">
        <v>1.0539358600583091</v>
      </c>
      <c r="R279" s="733">
        <v>12</v>
      </c>
    </row>
    <row r="280" spans="1:18" ht="14.4" customHeight="1" x14ac:dyDescent="0.3">
      <c r="A280" s="727" t="s">
        <v>6703</v>
      </c>
      <c r="B280" s="728" t="s">
        <v>6745</v>
      </c>
      <c r="C280" s="728" t="s">
        <v>596</v>
      </c>
      <c r="D280" s="728" t="s">
        <v>6631</v>
      </c>
      <c r="E280" s="728" t="s">
        <v>6719</v>
      </c>
      <c r="F280" s="728" t="s">
        <v>6720</v>
      </c>
      <c r="G280" s="732"/>
      <c r="H280" s="732"/>
      <c r="I280" s="728"/>
      <c r="J280" s="728"/>
      <c r="K280" s="732">
        <v>79</v>
      </c>
      <c r="L280" s="732">
        <v>819388</v>
      </c>
      <c r="M280" s="728">
        <v>1</v>
      </c>
      <c r="N280" s="728">
        <v>10372</v>
      </c>
      <c r="O280" s="732"/>
      <c r="P280" s="732"/>
      <c r="Q280" s="746"/>
      <c r="R280" s="733"/>
    </row>
    <row r="281" spans="1:18" ht="14.4" customHeight="1" x14ac:dyDescent="0.3">
      <c r="A281" s="727" t="s">
        <v>6703</v>
      </c>
      <c r="B281" s="728" t="s">
        <v>6745</v>
      </c>
      <c r="C281" s="728" t="s">
        <v>596</v>
      </c>
      <c r="D281" s="728" t="s">
        <v>6631</v>
      </c>
      <c r="E281" s="728" t="s">
        <v>6816</v>
      </c>
      <c r="F281" s="728" t="s">
        <v>6817</v>
      </c>
      <c r="G281" s="732">
        <v>1581</v>
      </c>
      <c r="H281" s="732">
        <v>341496</v>
      </c>
      <c r="I281" s="728">
        <v>0.79802955665024633</v>
      </c>
      <c r="J281" s="728">
        <v>216</v>
      </c>
      <c r="K281" s="732">
        <v>1972</v>
      </c>
      <c r="L281" s="732">
        <v>427924</v>
      </c>
      <c r="M281" s="728">
        <v>1</v>
      </c>
      <c r="N281" s="728">
        <v>217</v>
      </c>
      <c r="O281" s="732">
        <v>1969</v>
      </c>
      <c r="P281" s="732">
        <v>427273</v>
      </c>
      <c r="Q281" s="746">
        <v>0.99847870182555776</v>
      </c>
      <c r="R281" s="733">
        <v>217</v>
      </c>
    </row>
    <row r="282" spans="1:18" ht="14.4" customHeight="1" x14ac:dyDescent="0.3">
      <c r="A282" s="727" t="s">
        <v>6703</v>
      </c>
      <c r="B282" s="728" t="s">
        <v>6745</v>
      </c>
      <c r="C282" s="728" t="s">
        <v>596</v>
      </c>
      <c r="D282" s="728" t="s">
        <v>6631</v>
      </c>
      <c r="E282" s="728" t="s">
        <v>6721</v>
      </c>
      <c r="F282" s="728" t="s">
        <v>6722</v>
      </c>
      <c r="G282" s="732"/>
      <c r="H282" s="732"/>
      <c r="I282" s="728"/>
      <c r="J282" s="728"/>
      <c r="K282" s="732">
        <v>8</v>
      </c>
      <c r="L282" s="732">
        <v>3480</v>
      </c>
      <c r="M282" s="728">
        <v>1</v>
      </c>
      <c r="N282" s="728">
        <v>435</v>
      </c>
      <c r="O282" s="732"/>
      <c r="P282" s="732"/>
      <c r="Q282" s="746"/>
      <c r="R282" s="733"/>
    </row>
    <row r="283" spans="1:18" ht="14.4" customHeight="1" x14ac:dyDescent="0.3">
      <c r="A283" s="727" t="s">
        <v>6703</v>
      </c>
      <c r="B283" s="728" t="s">
        <v>6745</v>
      </c>
      <c r="C283" s="728" t="s">
        <v>596</v>
      </c>
      <c r="D283" s="728" t="s">
        <v>6631</v>
      </c>
      <c r="E283" s="728" t="s">
        <v>6818</v>
      </c>
      <c r="F283" s="728" t="s">
        <v>6819</v>
      </c>
      <c r="G283" s="732">
        <v>251</v>
      </c>
      <c r="H283" s="732">
        <v>9036</v>
      </c>
      <c r="I283" s="728">
        <v>1.030448169688676</v>
      </c>
      <c r="J283" s="728">
        <v>36</v>
      </c>
      <c r="K283" s="732">
        <v>237</v>
      </c>
      <c r="L283" s="732">
        <v>8769</v>
      </c>
      <c r="M283" s="728">
        <v>1</v>
      </c>
      <c r="N283" s="728">
        <v>37</v>
      </c>
      <c r="O283" s="732">
        <v>284</v>
      </c>
      <c r="P283" s="732">
        <v>10508</v>
      </c>
      <c r="Q283" s="746">
        <v>1.1983122362869199</v>
      </c>
      <c r="R283" s="733">
        <v>37</v>
      </c>
    </row>
    <row r="284" spans="1:18" ht="14.4" customHeight="1" x14ac:dyDescent="0.3">
      <c r="A284" s="727" t="s">
        <v>6703</v>
      </c>
      <c r="B284" s="728" t="s">
        <v>6745</v>
      </c>
      <c r="C284" s="728" t="s">
        <v>596</v>
      </c>
      <c r="D284" s="728" t="s">
        <v>6631</v>
      </c>
      <c r="E284" s="728" t="s">
        <v>6723</v>
      </c>
      <c r="F284" s="728" t="s">
        <v>6724</v>
      </c>
      <c r="G284" s="732"/>
      <c r="H284" s="732"/>
      <c r="I284" s="728"/>
      <c r="J284" s="728"/>
      <c r="K284" s="732">
        <v>15</v>
      </c>
      <c r="L284" s="732">
        <v>8685</v>
      </c>
      <c r="M284" s="728">
        <v>1</v>
      </c>
      <c r="N284" s="728">
        <v>579</v>
      </c>
      <c r="O284" s="732"/>
      <c r="P284" s="732"/>
      <c r="Q284" s="746"/>
      <c r="R284" s="733"/>
    </row>
    <row r="285" spans="1:18" ht="14.4" customHeight="1" x14ac:dyDescent="0.3">
      <c r="A285" s="727" t="s">
        <v>6703</v>
      </c>
      <c r="B285" s="728" t="s">
        <v>6745</v>
      </c>
      <c r="C285" s="728" t="s">
        <v>596</v>
      </c>
      <c r="D285" s="728" t="s">
        <v>6631</v>
      </c>
      <c r="E285" s="728" t="s">
        <v>6725</v>
      </c>
      <c r="F285" s="728" t="s">
        <v>6726</v>
      </c>
      <c r="G285" s="732"/>
      <c r="H285" s="732"/>
      <c r="I285" s="728"/>
      <c r="J285" s="728"/>
      <c r="K285" s="732">
        <v>1858</v>
      </c>
      <c r="L285" s="732">
        <v>1878438</v>
      </c>
      <c r="M285" s="728">
        <v>1</v>
      </c>
      <c r="N285" s="728">
        <v>1011</v>
      </c>
      <c r="O285" s="732"/>
      <c r="P285" s="732"/>
      <c r="Q285" s="746"/>
      <c r="R285" s="733"/>
    </row>
    <row r="286" spans="1:18" ht="14.4" customHeight="1" x14ac:dyDescent="0.3">
      <c r="A286" s="727" t="s">
        <v>6703</v>
      </c>
      <c r="B286" s="728" t="s">
        <v>6745</v>
      </c>
      <c r="C286" s="728" t="s">
        <v>596</v>
      </c>
      <c r="D286" s="728" t="s">
        <v>6631</v>
      </c>
      <c r="E286" s="728" t="s">
        <v>6820</v>
      </c>
      <c r="F286" s="728" t="s">
        <v>6821</v>
      </c>
      <c r="G286" s="732">
        <v>307</v>
      </c>
      <c r="H286" s="732">
        <v>181437</v>
      </c>
      <c r="I286" s="728">
        <v>0.99184925216478614</v>
      </c>
      <c r="J286" s="728">
        <v>591</v>
      </c>
      <c r="K286" s="732">
        <v>309</v>
      </c>
      <c r="L286" s="732">
        <v>182928</v>
      </c>
      <c r="M286" s="728">
        <v>1</v>
      </c>
      <c r="N286" s="728">
        <v>592</v>
      </c>
      <c r="O286" s="732">
        <v>275</v>
      </c>
      <c r="P286" s="732">
        <v>162800</v>
      </c>
      <c r="Q286" s="746">
        <v>0.88996763754045305</v>
      </c>
      <c r="R286" s="733">
        <v>592</v>
      </c>
    </row>
    <row r="287" spans="1:18" ht="14.4" customHeight="1" x14ac:dyDescent="0.3">
      <c r="A287" s="727" t="s">
        <v>6703</v>
      </c>
      <c r="B287" s="728" t="s">
        <v>6745</v>
      </c>
      <c r="C287" s="728" t="s">
        <v>596</v>
      </c>
      <c r="D287" s="728" t="s">
        <v>6631</v>
      </c>
      <c r="E287" s="728" t="s">
        <v>6729</v>
      </c>
      <c r="F287" s="728" t="s">
        <v>6730</v>
      </c>
      <c r="G287" s="732"/>
      <c r="H287" s="732"/>
      <c r="I287" s="728"/>
      <c r="J287" s="728"/>
      <c r="K287" s="732">
        <v>311</v>
      </c>
      <c r="L287" s="732">
        <v>116003</v>
      </c>
      <c r="M287" s="728">
        <v>1</v>
      </c>
      <c r="N287" s="728">
        <v>373</v>
      </c>
      <c r="O287" s="732"/>
      <c r="P287" s="732"/>
      <c r="Q287" s="746"/>
      <c r="R287" s="733"/>
    </row>
    <row r="288" spans="1:18" ht="14.4" customHeight="1" x14ac:dyDescent="0.3">
      <c r="A288" s="727" t="s">
        <v>6703</v>
      </c>
      <c r="B288" s="728" t="s">
        <v>6745</v>
      </c>
      <c r="C288" s="728" t="s">
        <v>596</v>
      </c>
      <c r="D288" s="728" t="s">
        <v>6631</v>
      </c>
      <c r="E288" s="728" t="s">
        <v>6822</v>
      </c>
      <c r="F288" s="728" t="s">
        <v>6823</v>
      </c>
      <c r="G288" s="732">
        <v>130</v>
      </c>
      <c r="H288" s="732">
        <v>6500</v>
      </c>
      <c r="I288" s="728">
        <v>1.4606741573033708</v>
      </c>
      <c r="J288" s="728">
        <v>50</v>
      </c>
      <c r="K288" s="732">
        <v>89</v>
      </c>
      <c r="L288" s="732">
        <v>4450</v>
      </c>
      <c r="M288" s="728">
        <v>1</v>
      </c>
      <c r="N288" s="728">
        <v>50</v>
      </c>
      <c r="O288" s="732">
        <v>113</v>
      </c>
      <c r="P288" s="732">
        <v>5650</v>
      </c>
      <c r="Q288" s="746">
        <v>1.2696629213483146</v>
      </c>
      <c r="R288" s="733">
        <v>50</v>
      </c>
    </row>
    <row r="289" spans="1:18" ht="14.4" customHeight="1" x14ac:dyDescent="0.3">
      <c r="A289" s="727" t="s">
        <v>6703</v>
      </c>
      <c r="B289" s="728" t="s">
        <v>6745</v>
      </c>
      <c r="C289" s="728" t="s">
        <v>596</v>
      </c>
      <c r="D289" s="728" t="s">
        <v>6631</v>
      </c>
      <c r="E289" s="728" t="s">
        <v>6824</v>
      </c>
      <c r="F289" s="728" t="s">
        <v>6825</v>
      </c>
      <c r="G289" s="732">
        <v>274</v>
      </c>
      <c r="H289" s="732">
        <v>149604</v>
      </c>
      <c r="I289" s="728">
        <v>0.93026899973883526</v>
      </c>
      <c r="J289" s="728">
        <v>546</v>
      </c>
      <c r="K289" s="732">
        <v>294</v>
      </c>
      <c r="L289" s="732">
        <v>160818</v>
      </c>
      <c r="M289" s="728">
        <v>1</v>
      </c>
      <c r="N289" s="728">
        <v>547</v>
      </c>
      <c r="O289" s="732">
        <v>235</v>
      </c>
      <c r="P289" s="732">
        <v>128545</v>
      </c>
      <c r="Q289" s="746">
        <v>0.79931972789115646</v>
      </c>
      <c r="R289" s="733">
        <v>547</v>
      </c>
    </row>
    <row r="290" spans="1:18" ht="14.4" customHeight="1" x14ac:dyDescent="0.3">
      <c r="A290" s="727" t="s">
        <v>6703</v>
      </c>
      <c r="B290" s="728" t="s">
        <v>6745</v>
      </c>
      <c r="C290" s="728" t="s">
        <v>596</v>
      </c>
      <c r="D290" s="728" t="s">
        <v>6631</v>
      </c>
      <c r="E290" s="728" t="s">
        <v>6826</v>
      </c>
      <c r="F290" s="728" t="s">
        <v>6827</v>
      </c>
      <c r="G290" s="732">
        <v>250</v>
      </c>
      <c r="H290" s="732">
        <v>121250</v>
      </c>
      <c r="I290" s="728">
        <v>0.96303532850425722</v>
      </c>
      <c r="J290" s="728">
        <v>485</v>
      </c>
      <c r="K290" s="732">
        <v>244</v>
      </c>
      <c r="L290" s="732">
        <v>125904</v>
      </c>
      <c r="M290" s="728">
        <v>1</v>
      </c>
      <c r="N290" s="728">
        <v>516</v>
      </c>
      <c r="O290" s="732">
        <v>247</v>
      </c>
      <c r="P290" s="732">
        <v>127699</v>
      </c>
      <c r="Q290" s="746">
        <v>1.0142568941415682</v>
      </c>
      <c r="R290" s="733">
        <v>517</v>
      </c>
    </row>
    <row r="291" spans="1:18" ht="14.4" customHeight="1" x14ac:dyDescent="0.3">
      <c r="A291" s="727" t="s">
        <v>6703</v>
      </c>
      <c r="B291" s="728" t="s">
        <v>6745</v>
      </c>
      <c r="C291" s="728" t="s">
        <v>596</v>
      </c>
      <c r="D291" s="728" t="s">
        <v>6631</v>
      </c>
      <c r="E291" s="728" t="s">
        <v>6828</v>
      </c>
      <c r="F291" s="728" t="s">
        <v>6829</v>
      </c>
      <c r="G291" s="732">
        <v>283</v>
      </c>
      <c r="H291" s="732">
        <v>208005</v>
      </c>
      <c r="I291" s="728">
        <v>0.97118724787090993</v>
      </c>
      <c r="J291" s="728">
        <v>735</v>
      </c>
      <c r="K291" s="732">
        <v>291</v>
      </c>
      <c r="L291" s="732">
        <v>214176</v>
      </c>
      <c r="M291" s="728">
        <v>1</v>
      </c>
      <c r="N291" s="728">
        <v>736</v>
      </c>
      <c r="O291" s="732">
        <v>240</v>
      </c>
      <c r="P291" s="732">
        <v>176640</v>
      </c>
      <c r="Q291" s="746">
        <v>0.82474226804123707</v>
      </c>
      <c r="R291" s="733">
        <v>736</v>
      </c>
    </row>
    <row r="292" spans="1:18" ht="14.4" customHeight="1" x14ac:dyDescent="0.3">
      <c r="A292" s="727" t="s">
        <v>6703</v>
      </c>
      <c r="B292" s="728" t="s">
        <v>6745</v>
      </c>
      <c r="C292" s="728" t="s">
        <v>596</v>
      </c>
      <c r="D292" s="728" t="s">
        <v>6631</v>
      </c>
      <c r="E292" s="728" t="s">
        <v>6830</v>
      </c>
      <c r="F292" s="728" t="s">
        <v>6831</v>
      </c>
      <c r="G292" s="732">
        <v>64</v>
      </c>
      <c r="H292" s="732">
        <v>20928</v>
      </c>
      <c r="I292" s="728">
        <v>0.97862988075754032</v>
      </c>
      <c r="J292" s="728">
        <v>327</v>
      </c>
      <c r="K292" s="732">
        <v>65</v>
      </c>
      <c r="L292" s="732">
        <v>21385</v>
      </c>
      <c r="M292" s="728">
        <v>1</v>
      </c>
      <c r="N292" s="728">
        <v>329</v>
      </c>
      <c r="O292" s="732">
        <v>106</v>
      </c>
      <c r="P292" s="732">
        <v>34874</v>
      </c>
      <c r="Q292" s="746">
        <v>1.6307692307692307</v>
      </c>
      <c r="R292" s="733">
        <v>329</v>
      </c>
    </row>
    <row r="293" spans="1:18" ht="14.4" customHeight="1" x14ac:dyDescent="0.3">
      <c r="A293" s="727" t="s">
        <v>6703</v>
      </c>
      <c r="B293" s="728" t="s">
        <v>6745</v>
      </c>
      <c r="C293" s="728" t="s">
        <v>596</v>
      </c>
      <c r="D293" s="728" t="s">
        <v>6631</v>
      </c>
      <c r="E293" s="728" t="s">
        <v>6832</v>
      </c>
      <c r="F293" s="728" t="s">
        <v>6833</v>
      </c>
      <c r="G293" s="732">
        <v>262</v>
      </c>
      <c r="H293" s="732">
        <v>90390</v>
      </c>
      <c r="I293" s="728">
        <v>0.94997372569626903</v>
      </c>
      <c r="J293" s="728">
        <v>345</v>
      </c>
      <c r="K293" s="732">
        <v>275</v>
      </c>
      <c r="L293" s="732">
        <v>95150</v>
      </c>
      <c r="M293" s="728">
        <v>1</v>
      </c>
      <c r="N293" s="728">
        <v>346</v>
      </c>
      <c r="O293" s="732">
        <v>251</v>
      </c>
      <c r="P293" s="732">
        <v>86846</v>
      </c>
      <c r="Q293" s="746">
        <v>0.91272727272727272</v>
      </c>
      <c r="R293" s="733">
        <v>346</v>
      </c>
    </row>
    <row r="294" spans="1:18" ht="14.4" customHeight="1" x14ac:dyDescent="0.3">
      <c r="A294" s="727" t="s">
        <v>6703</v>
      </c>
      <c r="B294" s="728" t="s">
        <v>6745</v>
      </c>
      <c r="C294" s="728" t="s">
        <v>596</v>
      </c>
      <c r="D294" s="728" t="s">
        <v>6631</v>
      </c>
      <c r="E294" s="728" t="s">
        <v>6834</v>
      </c>
      <c r="F294" s="728" t="s">
        <v>6835</v>
      </c>
      <c r="G294" s="732">
        <v>37</v>
      </c>
      <c r="H294" s="732">
        <v>27824</v>
      </c>
      <c r="I294" s="728">
        <v>1.4780345285524568</v>
      </c>
      <c r="J294" s="728">
        <v>752</v>
      </c>
      <c r="K294" s="732">
        <v>25</v>
      </c>
      <c r="L294" s="732">
        <v>18825</v>
      </c>
      <c r="M294" s="728">
        <v>1</v>
      </c>
      <c r="N294" s="728">
        <v>753</v>
      </c>
      <c r="O294" s="732">
        <v>19</v>
      </c>
      <c r="P294" s="732">
        <v>14307</v>
      </c>
      <c r="Q294" s="746">
        <v>0.76</v>
      </c>
      <c r="R294" s="733">
        <v>753</v>
      </c>
    </row>
    <row r="295" spans="1:18" ht="14.4" customHeight="1" x14ac:dyDescent="0.3">
      <c r="A295" s="727" t="s">
        <v>6703</v>
      </c>
      <c r="B295" s="728" t="s">
        <v>6745</v>
      </c>
      <c r="C295" s="728" t="s">
        <v>596</v>
      </c>
      <c r="D295" s="728" t="s">
        <v>6631</v>
      </c>
      <c r="E295" s="728" t="s">
        <v>6836</v>
      </c>
      <c r="F295" s="728" t="s">
        <v>6837</v>
      </c>
      <c r="G295" s="732">
        <v>372</v>
      </c>
      <c r="H295" s="732">
        <v>85932</v>
      </c>
      <c r="I295" s="728">
        <v>1.0674252211070256</v>
      </c>
      <c r="J295" s="728">
        <v>231</v>
      </c>
      <c r="K295" s="732">
        <v>347</v>
      </c>
      <c r="L295" s="732">
        <v>80504</v>
      </c>
      <c r="M295" s="728">
        <v>1</v>
      </c>
      <c r="N295" s="728">
        <v>232</v>
      </c>
      <c r="O295" s="732">
        <v>425</v>
      </c>
      <c r="P295" s="732">
        <v>98600</v>
      </c>
      <c r="Q295" s="746">
        <v>1.2247838616714697</v>
      </c>
      <c r="R295" s="733">
        <v>232</v>
      </c>
    </row>
    <row r="296" spans="1:18" ht="14.4" customHeight="1" x14ac:dyDescent="0.3">
      <c r="A296" s="727" t="s">
        <v>6703</v>
      </c>
      <c r="B296" s="728" t="s">
        <v>6745</v>
      </c>
      <c r="C296" s="728" t="s">
        <v>596</v>
      </c>
      <c r="D296" s="728" t="s">
        <v>6631</v>
      </c>
      <c r="E296" s="728" t="s">
        <v>6838</v>
      </c>
      <c r="F296" s="728" t="s">
        <v>6839</v>
      </c>
      <c r="G296" s="732">
        <v>57</v>
      </c>
      <c r="H296" s="732">
        <v>190437</v>
      </c>
      <c r="I296" s="728">
        <v>0.28011743818829826</v>
      </c>
      <c r="J296" s="728">
        <v>3341</v>
      </c>
      <c r="K296" s="732">
        <v>203</v>
      </c>
      <c r="L296" s="732">
        <v>679847</v>
      </c>
      <c r="M296" s="728">
        <v>1</v>
      </c>
      <c r="N296" s="728">
        <v>3349</v>
      </c>
      <c r="O296" s="732">
        <v>22</v>
      </c>
      <c r="P296" s="732">
        <v>73700</v>
      </c>
      <c r="Q296" s="746">
        <v>0.10840674445867968</v>
      </c>
      <c r="R296" s="733">
        <v>3350</v>
      </c>
    </row>
    <row r="297" spans="1:18" ht="14.4" customHeight="1" x14ac:dyDescent="0.3">
      <c r="A297" s="727" t="s">
        <v>6703</v>
      </c>
      <c r="B297" s="728" t="s">
        <v>6745</v>
      </c>
      <c r="C297" s="728" t="s">
        <v>596</v>
      </c>
      <c r="D297" s="728" t="s">
        <v>6631</v>
      </c>
      <c r="E297" s="728" t="s">
        <v>6840</v>
      </c>
      <c r="F297" s="728" t="s">
        <v>6841</v>
      </c>
      <c r="G297" s="732">
        <v>46</v>
      </c>
      <c r="H297" s="732">
        <v>10580</v>
      </c>
      <c r="I297" s="728">
        <v>0.96612181535932795</v>
      </c>
      <c r="J297" s="728">
        <v>230</v>
      </c>
      <c r="K297" s="732">
        <v>47</v>
      </c>
      <c r="L297" s="732">
        <v>10951</v>
      </c>
      <c r="M297" s="728">
        <v>1</v>
      </c>
      <c r="N297" s="728">
        <v>233</v>
      </c>
      <c r="O297" s="732">
        <v>82</v>
      </c>
      <c r="P297" s="732">
        <v>19106</v>
      </c>
      <c r="Q297" s="746">
        <v>1.7446808510638299</v>
      </c>
      <c r="R297" s="733">
        <v>233</v>
      </c>
    </row>
    <row r="298" spans="1:18" ht="14.4" customHeight="1" x14ac:dyDescent="0.3">
      <c r="A298" s="727" t="s">
        <v>6703</v>
      </c>
      <c r="B298" s="728" t="s">
        <v>6745</v>
      </c>
      <c r="C298" s="728" t="s">
        <v>596</v>
      </c>
      <c r="D298" s="728" t="s">
        <v>6631</v>
      </c>
      <c r="E298" s="728" t="s">
        <v>6842</v>
      </c>
      <c r="F298" s="728" t="s">
        <v>6843</v>
      </c>
      <c r="G298" s="732">
        <v>128</v>
      </c>
      <c r="H298" s="732">
        <v>52096</v>
      </c>
      <c r="I298" s="728">
        <v>0.91412528513774349</v>
      </c>
      <c r="J298" s="728">
        <v>407</v>
      </c>
      <c r="K298" s="732">
        <v>139</v>
      </c>
      <c r="L298" s="732">
        <v>56990</v>
      </c>
      <c r="M298" s="728">
        <v>1</v>
      </c>
      <c r="N298" s="728">
        <v>410</v>
      </c>
      <c r="O298" s="732">
        <v>125</v>
      </c>
      <c r="P298" s="732">
        <v>51250</v>
      </c>
      <c r="Q298" s="746">
        <v>0.89928057553956831</v>
      </c>
      <c r="R298" s="733">
        <v>410</v>
      </c>
    </row>
    <row r="299" spans="1:18" ht="14.4" customHeight="1" x14ac:dyDescent="0.3">
      <c r="A299" s="727" t="s">
        <v>6703</v>
      </c>
      <c r="B299" s="728" t="s">
        <v>6745</v>
      </c>
      <c r="C299" s="728" t="s">
        <v>596</v>
      </c>
      <c r="D299" s="728" t="s">
        <v>6631</v>
      </c>
      <c r="E299" s="728" t="s">
        <v>6844</v>
      </c>
      <c r="F299" s="728" t="s">
        <v>6845</v>
      </c>
      <c r="G299" s="732">
        <v>10</v>
      </c>
      <c r="H299" s="732">
        <v>6510</v>
      </c>
      <c r="I299" s="728">
        <v>0.4160276073619632</v>
      </c>
      <c r="J299" s="728">
        <v>651</v>
      </c>
      <c r="K299" s="732">
        <v>24</v>
      </c>
      <c r="L299" s="732">
        <v>15648</v>
      </c>
      <c r="M299" s="728">
        <v>1</v>
      </c>
      <c r="N299" s="728">
        <v>652</v>
      </c>
      <c r="O299" s="732">
        <v>19</v>
      </c>
      <c r="P299" s="732">
        <v>12388</v>
      </c>
      <c r="Q299" s="746">
        <v>0.79166666666666663</v>
      </c>
      <c r="R299" s="733">
        <v>652</v>
      </c>
    </row>
    <row r="300" spans="1:18" ht="14.4" customHeight="1" x14ac:dyDescent="0.3">
      <c r="A300" s="727" t="s">
        <v>6703</v>
      </c>
      <c r="B300" s="728" t="s">
        <v>6745</v>
      </c>
      <c r="C300" s="728" t="s">
        <v>596</v>
      </c>
      <c r="D300" s="728" t="s">
        <v>6631</v>
      </c>
      <c r="E300" s="728" t="s">
        <v>6846</v>
      </c>
      <c r="F300" s="728" t="s">
        <v>6847</v>
      </c>
      <c r="G300" s="732">
        <v>118</v>
      </c>
      <c r="H300" s="732">
        <v>69266</v>
      </c>
      <c r="I300" s="728">
        <v>1.087037037037037</v>
      </c>
      <c r="J300" s="728">
        <v>587</v>
      </c>
      <c r="K300" s="732">
        <v>108</v>
      </c>
      <c r="L300" s="732">
        <v>63720</v>
      </c>
      <c r="M300" s="728">
        <v>1</v>
      </c>
      <c r="N300" s="728">
        <v>590</v>
      </c>
      <c r="O300" s="732">
        <v>106</v>
      </c>
      <c r="P300" s="732">
        <v>62540</v>
      </c>
      <c r="Q300" s="746">
        <v>0.98148148148148151</v>
      </c>
      <c r="R300" s="733">
        <v>590</v>
      </c>
    </row>
    <row r="301" spans="1:18" ht="14.4" customHeight="1" x14ac:dyDescent="0.3">
      <c r="A301" s="727" t="s">
        <v>6703</v>
      </c>
      <c r="B301" s="728" t="s">
        <v>6745</v>
      </c>
      <c r="C301" s="728" t="s">
        <v>596</v>
      </c>
      <c r="D301" s="728" t="s">
        <v>6631</v>
      </c>
      <c r="E301" s="728" t="s">
        <v>6848</v>
      </c>
      <c r="F301" s="728" t="s">
        <v>6849</v>
      </c>
      <c r="G301" s="732">
        <v>37</v>
      </c>
      <c r="H301" s="732">
        <v>14282</v>
      </c>
      <c r="I301" s="728">
        <v>2.3065245478036176</v>
      </c>
      <c r="J301" s="728">
        <v>386</v>
      </c>
      <c r="K301" s="732">
        <v>16</v>
      </c>
      <c r="L301" s="732">
        <v>6192</v>
      </c>
      <c r="M301" s="728">
        <v>1</v>
      </c>
      <c r="N301" s="728">
        <v>387</v>
      </c>
      <c r="O301" s="732">
        <v>21</v>
      </c>
      <c r="P301" s="732">
        <v>8127</v>
      </c>
      <c r="Q301" s="746">
        <v>1.3125</v>
      </c>
      <c r="R301" s="733">
        <v>387</v>
      </c>
    </row>
    <row r="302" spans="1:18" ht="14.4" customHeight="1" x14ac:dyDescent="0.3">
      <c r="A302" s="727" t="s">
        <v>6703</v>
      </c>
      <c r="B302" s="728" t="s">
        <v>6745</v>
      </c>
      <c r="C302" s="728" t="s">
        <v>596</v>
      </c>
      <c r="D302" s="728" t="s">
        <v>6631</v>
      </c>
      <c r="E302" s="728" t="s">
        <v>6850</v>
      </c>
      <c r="F302" s="728" t="s">
        <v>6851</v>
      </c>
      <c r="G302" s="732">
        <v>1</v>
      </c>
      <c r="H302" s="732">
        <v>416</v>
      </c>
      <c r="I302" s="728">
        <v>0.12380952380952381</v>
      </c>
      <c r="J302" s="728">
        <v>416</v>
      </c>
      <c r="K302" s="732">
        <v>8</v>
      </c>
      <c r="L302" s="732">
        <v>3360</v>
      </c>
      <c r="M302" s="728">
        <v>1</v>
      </c>
      <c r="N302" s="728">
        <v>420</v>
      </c>
      <c r="O302" s="732">
        <v>8</v>
      </c>
      <c r="P302" s="732">
        <v>3360</v>
      </c>
      <c r="Q302" s="746">
        <v>1</v>
      </c>
      <c r="R302" s="733">
        <v>420</v>
      </c>
    </row>
    <row r="303" spans="1:18" ht="14.4" customHeight="1" x14ac:dyDescent="0.3">
      <c r="A303" s="727" t="s">
        <v>6703</v>
      </c>
      <c r="B303" s="728" t="s">
        <v>6745</v>
      </c>
      <c r="C303" s="728" t="s">
        <v>596</v>
      </c>
      <c r="D303" s="728" t="s">
        <v>6631</v>
      </c>
      <c r="E303" s="728" t="s">
        <v>6852</v>
      </c>
      <c r="F303" s="728" t="s">
        <v>6853</v>
      </c>
      <c r="G303" s="732">
        <v>14</v>
      </c>
      <c r="H303" s="732">
        <v>2324</v>
      </c>
      <c r="I303" s="728">
        <v>1.1392156862745098</v>
      </c>
      <c r="J303" s="728">
        <v>166</v>
      </c>
      <c r="K303" s="732">
        <v>12</v>
      </c>
      <c r="L303" s="732">
        <v>2040</v>
      </c>
      <c r="M303" s="728">
        <v>1</v>
      </c>
      <c r="N303" s="728">
        <v>170</v>
      </c>
      <c r="O303" s="732">
        <v>24</v>
      </c>
      <c r="P303" s="732">
        <v>4080</v>
      </c>
      <c r="Q303" s="746">
        <v>2</v>
      </c>
      <c r="R303" s="733">
        <v>170</v>
      </c>
    </row>
    <row r="304" spans="1:18" ht="14.4" customHeight="1" x14ac:dyDescent="0.3">
      <c r="A304" s="727" t="s">
        <v>6703</v>
      </c>
      <c r="B304" s="728" t="s">
        <v>6745</v>
      </c>
      <c r="C304" s="728" t="s">
        <v>596</v>
      </c>
      <c r="D304" s="728" t="s">
        <v>6631</v>
      </c>
      <c r="E304" s="728" t="s">
        <v>6854</v>
      </c>
      <c r="F304" s="728" t="s">
        <v>6855</v>
      </c>
      <c r="G304" s="732">
        <v>604</v>
      </c>
      <c r="H304" s="732">
        <v>474744</v>
      </c>
      <c r="I304" s="728">
        <v>0.73557875556629826</v>
      </c>
      <c r="J304" s="728">
        <v>786</v>
      </c>
      <c r="K304" s="732">
        <v>818</v>
      </c>
      <c r="L304" s="732">
        <v>645402</v>
      </c>
      <c r="M304" s="728">
        <v>1</v>
      </c>
      <c r="N304" s="728">
        <v>789</v>
      </c>
      <c r="O304" s="732">
        <v>1076</v>
      </c>
      <c r="P304" s="732">
        <v>848964</v>
      </c>
      <c r="Q304" s="746">
        <v>1.315403422982885</v>
      </c>
      <c r="R304" s="733">
        <v>789</v>
      </c>
    </row>
    <row r="305" spans="1:18" ht="14.4" customHeight="1" x14ac:dyDescent="0.3">
      <c r="A305" s="727" t="s">
        <v>6703</v>
      </c>
      <c r="B305" s="728" t="s">
        <v>6745</v>
      </c>
      <c r="C305" s="728" t="s">
        <v>596</v>
      </c>
      <c r="D305" s="728" t="s">
        <v>6631</v>
      </c>
      <c r="E305" s="728" t="s">
        <v>6856</v>
      </c>
      <c r="F305" s="728" t="s">
        <v>6857</v>
      </c>
      <c r="G305" s="732">
        <v>64</v>
      </c>
      <c r="H305" s="732">
        <v>14208</v>
      </c>
      <c r="I305" s="728">
        <v>0.94669509594882728</v>
      </c>
      <c r="J305" s="728">
        <v>222</v>
      </c>
      <c r="K305" s="732">
        <v>67</v>
      </c>
      <c r="L305" s="732">
        <v>15008</v>
      </c>
      <c r="M305" s="728">
        <v>1</v>
      </c>
      <c r="N305" s="728">
        <v>224</v>
      </c>
      <c r="O305" s="732">
        <v>109</v>
      </c>
      <c r="P305" s="732">
        <v>24416</v>
      </c>
      <c r="Q305" s="746">
        <v>1.6268656716417911</v>
      </c>
      <c r="R305" s="733">
        <v>224</v>
      </c>
    </row>
    <row r="306" spans="1:18" ht="14.4" customHeight="1" x14ac:dyDescent="0.3">
      <c r="A306" s="727" t="s">
        <v>6703</v>
      </c>
      <c r="B306" s="728" t="s">
        <v>6745</v>
      </c>
      <c r="C306" s="728" t="s">
        <v>596</v>
      </c>
      <c r="D306" s="728" t="s">
        <v>6631</v>
      </c>
      <c r="E306" s="728" t="s">
        <v>6858</v>
      </c>
      <c r="F306" s="728" t="s">
        <v>6859</v>
      </c>
      <c r="G306" s="732">
        <v>4</v>
      </c>
      <c r="H306" s="732">
        <v>2260</v>
      </c>
      <c r="I306" s="728">
        <v>0.26619552414605419</v>
      </c>
      <c r="J306" s="728">
        <v>565</v>
      </c>
      <c r="K306" s="732">
        <v>15</v>
      </c>
      <c r="L306" s="732">
        <v>8490</v>
      </c>
      <c r="M306" s="728">
        <v>1</v>
      </c>
      <c r="N306" s="728">
        <v>566</v>
      </c>
      <c r="O306" s="732">
        <v>13</v>
      </c>
      <c r="P306" s="732">
        <v>7358</v>
      </c>
      <c r="Q306" s="746">
        <v>0.8666666666666667</v>
      </c>
      <c r="R306" s="733">
        <v>566</v>
      </c>
    </row>
    <row r="307" spans="1:18" ht="14.4" customHeight="1" x14ac:dyDescent="0.3">
      <c r="A307" s="727" t="s">
        <v>6703</v>
      </c>
      <c r="B307" s="728" t="s">
        <v>6745</v>
      </c>
      <c r="C307" s="728" t="s">
        <v>596</v>
      </c>
      <c r="D307" s="728" t="s">
        <v>6631</v>
      </c>
      <c r="E307" s="728" t="s">
        <v>6860</v>
      </c>
      <c r="F307" s="728" t="s">
        <v>6861</v>
      </c>
      <c r="G307" s="732">
        <v>94</v>
      </c>
      <c r="H307" s="732">
        <v>86104</v>
      </c>
      <c r="I307" s="728">
        <v>0.68389156731769696</v>
      </c>
      <c r="J307" s="728">
        <v>916</v>
      </c>
      <c r="K307" s="732">
        <v>137</v>
      </c>
      <c r="L307" s="732">
        <v>125903</v>
      </c>
      <c r="M307" s="728">
        <v>1</v>
      </c>
      <c r="N307" s="728">
        <v>919</v>
      </c>
      <c r="O307" s="732">
        <v>117</v>
      </c>
      <c r="P307" s="732">
        <v>107523</v>
      </c>
      <c r="Q307" s="746">
        <v>0.85401459854014594</v>
      </c>
      <c r="R307" s="733">
        <v>919</v>
      </c>
    </row>
    <row r="308" spans="1:18" ht="14.4" customHeight="1" x14ac:dyDescent="0.3">
      <c r="A308" s="727" t="s">
        <v>6703</v>
      </c>
      <c r="B308" s="728" t="s">
        <v>6745</v>
      </c>
      <c r="C308" s="728" t="s">
        <v>596</v>
      </c>
      <c r="D308" s="728" t="s">
        <v>6631</v>
      </c>
      <c r="E308" s="728" t="s">
        <v>6862</v>
      </c>
      <c r="F308" s="728" t="s">
        <v>6863</v>
      </c>
      <c r="G308" s="732">
        <v>94</v>
      </c>
      <c r="H308" s="732">
        <v>83942</v>
      </c>
      <c r="I308" s="728">
        <v>0.68383407194994783</v>
      </c>
      <c r="J308" s="728">
        <v>893</v>
      </c>
      <c r="K308" s="732">
        <v>137</v>
      </c>
      <c r="L308" s="732">
        <v>122752</v>
      </c>
      <c r="M308" s="728">
        <v>1</v>
      </c>
      <c r="N308" s="728">
        <v>896</v>
      </c>
      <c r="O308" s="732">
        <v>117</v>
      </c>
      <c r="P308" s="732">
        <v>104832</v>
      </c>
      <c r="Q308" s="746">
        <v>0.85401459854014594</v>
      </c>
      <c r="R308" s="733">
        <v>896</v>
      </c>
    </row>
    <row r="309" spans="1:18" ht="14.4" customHeight="1" x14ac:dyDescent="0.3">
      <c r="A309" s="727" t="s">
        <v>6703</v>
      </c>
      <c r="B309" s="728" t="s">
        <v>6745</v>
      </c>
      <c r="C309" s="728" t="s">
        <v>596</v>
      </c>
      <c r="D309" s="728" t="s">
        <v>6631</v>
      </c>
      <c r="E309" s="728" t="s">
        <v>6864</v>
      </c>
      <c r="F309" s="728" t="s">
        <v>6865</v>
      </c>
      <c r="G309" s="732">
        <v>29</v>
      </c>
      <c r="H309" s="732">
        <v>10005</v>
      </c>
      <c r="I309" s="728">
        <v>0.70527280417312843</v>
      </c>
      <c r="J309" s="728">
        <v>345</v>
      </c>
      <c r="K309" s="732">
        <v>41</v>
      </c>
      <c r="L309" s="732">
        <v>14186</v>
      </c>
      <c r="M309" s="728">
        <v>1</v>
      </c>
      <c r="N309" s="728">
        <v>346</v>
      </c>
      <c r="O309" s="732">
        <v>19</v>
      </c>
      <c r="P309" s="732">
        <v>6574</v>
      </c>
      <c r="Q309" s="746">
        <v>0.46341463414634149</v>
      </c>
      <c r="R309" s="733">
        <v>346</v>
      </c>
    </row>
    <row r="310" spans="1:18" ht="14.4" customHeight="1" x14ac:dyDescent="0.3">
      <c r="A310" s="727" t="s">
        <v>6703</v>
      </c>
      <c r="B310" s="728" t="s">
        <v>6745</v>
      </c>
      <c r="C310" s="728" t="s">
        <v>596</v>
      </c>
      <c r="D310" s="728" t="s">
        <v>6631</v>
      </c>
      <c r="E310" s="728" t="s">
        <v>6866</v>
      </c>
      <c r="F310" s="728" t="s">
        <v>6867</v>
      </c>
      <c r="G310" s="732">
        <v>15</v>
      </c>
      <c r="H310" s="732">
        <v>1335</v>
      </c>
      <c r="I310" s="728">
        <v>7.416666666666667</v>
      </c>
      <c r="J310" s="728">
        <v>89</v>
      </c>
      <c r="K310" s="732">
        <v>2</v>
      </c>
      <c r="L310" s="732">
        <v>180</v>
      </c>
      <c r="M310" s="728">
        <v>1</v>
      </c>
      <c r="N310" s="728">
        <v>90</v>
      </c>
      <c r="O310" s="732">
        <v>11</v>
      </c>
      <c r="P310" s="732">
        <v>990</v>
      </c>
      <c r="Q310" s="746">
        <v>5.5</v>
      </c>
      <c r="R310" s="733">
        <v>90</v>
      </c>
    </row>
    <row r="311" spans="1:18" ht="14.4" customHeight="1" x14ac:dyDescent="0.3">
      <c r="A311" s="727" t="s">
        <v>6703</v>
      </c>
      <c r="B311" s="728" t="s">
        <v>6745</v>
      </c>
      <c r="C311" s="728" t="s">
        <v>596</v>
      </c>
      <c r="D311" s="728" t="s">
        <v>6631</v>
      </c>
      <c r="E311" s="728" t="s">
        <v>6868</v>
      </c>
      <c r="F311" s="728" t="s">
        <v>6869</v>
      </c>
      <c r="G311" s="732">
        <v>30</v>
      </c>
      <c r="H311" s="732">
        <v>12540</v>
      </c>
      <c r="I311" s="728">
        <v>0.70087189805499661</v>
      </c>
      <c r="J311" s="728">
        <v>418</v>
      </c>
      <c r="K311" s="732">
        <v>42</v>
      </c>
      <c r="L311" s="732">
        <v>17892</v>
      </c>
      <c r="M311" s="728">
        <v>1</v>
      </c>
      <c r="N311" s="728">
        <v>426</v>
      </c>
      <c r="O311" s="732">
        <v>33</v>
      </c>
      <c r="P311" s="732">
        <v>14058</v>
      </c>
      <c r="Q311" s="746">
        <v>0.7857142857142857</v>
      </c>
      <c r="R311" s="733">
        <v>426</v>
      </c>
    </row>
    <row r="312" spans="1:18" ht="14.4" customHeight="1" x14ac:dyDescent="0.3">
      <c r="A312" s="727" t="s">
        <v>6703</v>
      </c>
      <c r="B312" s="728" t="s">
        <v>6745</v>
      </c>
      <c r="C312" s="728" t="s">
        <v>596</v>
      </c>
      <c r="D312" s="728" t="s">
        <v>6631</v>
      </c>
      <c r="E312" s="728" t="s">
        <v>6870</v>
      </c>
      <c r="F312" s="728" t="s">
        <v>6871</v>
      </c>
      <c r="G312" s="732">
        <v>2</v>
      </c>
      <c r="H312" s="732">
        <v>106</v>
      </c>
      <c r="I312" s="728">
        <v>0.3271604938271605</v>
      </c>
      <c r="J312" s="728">
        <v>53</v>
      </c>
      <c r="K312" s="732">
        <v>6</v>
      </c>
      <c r="L312" s="732">
        <v>324</v>
      </c>
      <c r="M312" s="728">
        <v>1</v>
      </c>
      <c r="N312" s="728">
        <v>54</v>
      </c>
      <c r="O312" s="732">
        <v>6</v>
      </c>
      <c r="P312" s="732">
        <v>324</v>
      </c>
      <c r="Q312" s="746">
        <v>1</v>
      </c>
      <c r="R312" s="733">
        <v>54</v>
      </c>
    </row>
    <row r="313" spans="1:18" ht="14.4" customHeight="1" x14ac:dyDescent="0.3">
      <c r="A313" s="727" t="s">
        <v>6703</v>
      </c>
      <c r="B313" s="728" t="s">
        <v>6745</v>
      </c>
      <c r="C313" s="728" t="s">
        <v>596</v>
      </c>
      <c r="D313" s="728" t="s">
        <v>6631</v>
      </c>
      <c r="E313" s="728" t="s">
        <v>6872</v>
      </c>
      <c r="F313" s="728" t="s">
        <v>6873</v>
      </c>
      <c r="G313" s="732">
        <v>1</v>
      </c>
      <c r="H313" s="732">
        <v>54</v>
      </c>
      <c r="I313" s="728">
        <v>0.9642857142857143</v>
      </c>
      <c r="J313" s="728">
        <v>54</v>
      </c>
      <c r="K313" s="732">
        <v>1</v>
      </c>
      <c r="L313" s="732">
        <v>56</v>
      </c>
      <c r="M313" s="728">
        <v>1</v>
      </c>
      <c r="N313" s="728">
        <v>56</v>
      </c>
      <c r="O313" s="732"/>
      <c r="P313" s="732"/>
      <c r="Q313" s="746"/>
      <c r="R313" s="733"/>
    </row>
    <row r="314" spans="1:18" ht="14.4" customHeight="1" x14ac:dyDescent="0.3">
      <c r="A314" s="727" t="s">
        <v>6703</v>
      </c>
      <c r="B314" s="728" t="s">
        <v>6745</v>
      </c>
      <c r="C314" s="728" t="s">
        <v>596</v>
      </c>
      <c r="D314" s="728" t="s">
        <v>6631</v>
      </c>
      <c r="E314" s="728" t="s">
        <v>6735</v>
      </c>
      <c r="F314" s="728" t="s">
        <v>6736</v>
      </c>
      <c r="G314" s="732"/>
      <c r="H314" s="732"/>
      <c r="I314" s="728"/>
      <c r="J314" s="728"/>
      <c r="K314" s="732">
        <v>2</v>
      </c>
      <c r="L314" s="732">
        <v>782</v>
      </c>
      <c r="M314" s="728">
        <v>1</v>
      </c>
      <c r="N314" s="728">
        <v>391</v>
      </c>
      <c r="O314" s="732"/>
      <c r="P314" s="732"/>
      <c r="Q314" s="746"/>
      <c r="R314" s="733"/>
    </row>
    <row r="315" spans="1:18" ht="14.4" customHeight="1" x14ac:dyDescent="0.3">
      <c r="A315" s="727" t="s">
        <v>6703</v>
      </c>
      <c r="B315" s="728" t="s">
        <v>6745</v>
      </c>
      <c r="C315" s="728" t="s">
        <v>596</v>
      </c>
      <c r="D315" s="728" t="s">
        <v>6631</v>
      </c>
      <c r="E315" s="728" t="s">
        <v>6737</v>
      </c>
      <c r="F315" s="728" t="s">
        <v>6738</v>
      </c>
      <c r="G315" s="732"/>
      <c r="H315" s="732"/>
      <c r="I315" s="728"/>
      <c r="J315" s="728"/>
      <c r="K315" s="732">
        <v>2</v>
      </c>
      <c r="L315" s="732">
        <v>1966</v>
      </c>
      <c r="M315" s="728">
        <v>1</v>
      </c>
      <c r="N315" s="728">
        <v>983</v>
      </c>
      <c r="O315" s="732"/>
      <c r="P315" s="732"/>
      <c r="Q315" s="746"/>
      <c r="R315" s="733"/>
    </row>
    <row r="316" spans="1:18" ht="14.4" customHeight="1" x14ac:dyDescent="0.3">
      <c r="A316" s="727" t="s">
        <v>6703</v>
      </c>
      <c r="B316" s="728" t="s">
        <v>6745</v>
      </c>
      <c r="C316" s="728" t="s">
        <v>596</v>
      </c>
      <c r="D316" s="728" t="s">
        <v>6631</v>
      </c>
      <c r="E316" s="728" t="s">
        <v>6874</v>
      </c>
      <c r="F316" s="728" t="s">
        <v>6875</v>
      </c>
      <c r="G316" s="732"/>
      <c r="H316" s="732"/>
      <c r="I316" s="728"/>
      <c r="J316" s="728"/>
      <c r="K316" s="732"/>
      <c r="L316" s="732"/>
      <c r="M316" s="728"/>
      <c r="N316" s="728"/>
      <c r="O316" s="732">
        <v>1</v>
      </c>
      <c r="P316" s="732">
        <v>237</v>
      </c>
      <c r="Q316" s="746"/>
      <c r="R316" s="733">
        <v>237</v>
      </c>
    </row>
    <row r="317" spans="1:18" ht="14.4" customHeight="1" thickBot="1" x14ac:dyDescent="0.35">
      <c r="A317" s="734" t="s">
        <v>6703</v>
      </c>
      <c r="B317" s="735" t="s">
        <v>6745</v>
      </c>
      <c r="C317" s="735" t="s">
        <v>596</v>
      </c>
      <c r="D317" s="735" t="s">
        <v>6631</v>
      </c>
      <c r="E317" s="735" t="s">
        <v>6876</v>
      </c>
      <c r="F317" s="735" t="s">
        <v>6877</v>
      </c>
      <c r="G317" s="739"/>
      <c r="H317" s="739"/>
      <c r="I317" s="735"/>
      <c r="J317" s="735"/>
      <c r="K317" s="739"/>
      <c r="L317" s="739"/>
      <c r="M317" s="735"/>
      <c r="N317" s="735"/>
      <c r="O317" s="739">
        <v>1</v>
      </c>
      <c r="P317" s="739">
        <v>7386</v>
      </c>
      <c r="Q317" s="747"/>
      <c r="R317" s="740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6879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153439.37</v>
      </c>
      <c r="I3" s="208">
        <f t="shared" si="0"/>
        <v>133979819.87999994</v>
      </c>
      <c r="J3" s="78"/>
      <c r="K3" s="78"/>
      <c r="L3" s="208">
        <f t="shared" si="0"/>
        <v>163418.9</v>
      </c>
      <c r="M3" s="208">
        <f t="shared" si="0"/>
        <v>156188625.93999994</v>
      </c>
      <c r="N3" s="78"/>
      <c r="O3" s="78"/>
      <c r="P3" s="208">
        <f t="shared" si="0"/>
        <v>174642.35</v>
      </c>
      <c r="Q3" s="208">
        <f t="shared" si="0"/>
        <v>158561293.52999991</v>
      </c>
      <c r="R3" s="79">
        <f>IF(M3=0,0,Q3/M3)</f>
        <v>1.0151910395249359</v>
      </c>
      <c r="S3" s="209">
        <f>IF(P3=0,0,Q3/P3)</f>
        <v>907.92006366153407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3"/>
      <c r="B5" s="853"/>
      <c r="C5" s="854"/>
      <c r="D5" s="863"/>
      <c r="E5" s="855"/>
      <c r="F5" s="856"/>
      <c r="G5" s="857"/>
      <c r="H5" s="858" t="s">
        <v>91</v>
      </c>
      <c r="I5" s="859" t="s">
        <v>14</v>
      </c>
      <c r="J5" s="860"/>
      <c r="K5" s="860"/>
      <c r="L5" s="858" t="s">
        <v>91</v>
      </c>
      <c r="M5" s="859" t="s">
        <v>14</v>
      </c>
      <c r="N5" s="860"/>
      <c r="O5" s="860"/>
      <c r="P5" s="858" t="s">
        <v>91</v>
      </c>
      <c r="Q5" s="859" t="s">
        <v>14</v>
      </c>
      <c r="R5" s="861"/>
      <c r="S5" s="862"/>
    </row>
    <row r="6" spans="1:19" ht="14.4" customHeight="1" x14ac:dyDescent="0.3">
      <c r="A6" s="804" t="s">
        <v>6420</v>
      </c>
      <c r="B6" s="805" t="s">
        <v>6421</v>
      </c>
      <c r="C6" s="805" t="s">
        <v>587</v>
      </c>
      <c r="D6" s="805" t="s">
        <v>2693</v>
      </c>
      <c r="E6" s="805" t="s">
        <v>6609</v>
      </c>
      <c r="F6" s="805" t="s">
        <v>6612</v>
      </c>
      <c r="G6" s="805" t="s">
        <v>6613</v>
      </c>
      <c r="H6" s="225"/>
      <c r="I6" s="225"/>
      <c r="J6" s="805"/>
      <c r="K6" s="805"/>
      <c r="L6" s="225">
        <v>20</v>
      </c>
      <c r="M6" s="225">
        <v>40114.080000000002</v>
      </c>
      <c r="N6" s="805">
        <v>1</v>
      </c>
      <c r="O6" s="805">
        <v>2005.7040000000002</v>
      </c>
      <c r="P6" s="225">
        <v>4</v>
      </c>
      <c r="Q6" s="225">
        <v>8638.2800000000007</v>
      </c>
      <c r="R6" s="810">
        <v>0.21534284221400565</v>
      </c>
      <c r="S6" s="818">
        <v>2159.5700000000002</v>
      </c>
    </row>
    <row r="7" spans="1:19" ht="14.4" customHeight="1" x14ac:dyDescent="0.3">
      <c r="A7" s="727" t="s">
        <v>6420</v>
      </c>
      <c r="B7" s="728" t="s">
        <v>6421</v>
      </c>
      <c r="C7" s="728" t="s">
        <v>587</v>
      </c>
      <c r="D7" s="728" t="s">
        <v>2693</v>
      </c>
      <c r="E7" s="728" t="s">
        <v>6609</v>
      </c>
      <c r="F7" s="728" t="s">
        <v>6614</v>
      </c>
      <c r="G7" s="728" t="s">
        <v>6615</v>
      </c>
      <c r="H7" s="732"/>
      <c r="I7" s="732"/>
      <c r="J7" s="728"/>
      <c r="K7" s="728"/>
      <c r="L7" s="732">
        <v>1</v>
      </c>
      <c r="M7" s="732">
        <v>2465.62</v>
      </c>
      <c r="N7" s="728">
        <v>1</v>
      </c>
      <c r="O7" s="728">
        <v>2465.62</v>
      </c>
      <c r="P7" s="732">
        <v>18</v>
      </c>
      <c r="Q7" s="732">
        <v>45960.929999999993</v>
      </c>
      <c r="R7" s="746">
        <v>18.640719170026198</v>
      </c>
      <c r="S7" s="733">
        <v>2553.3849999999998</v>
      </c>
    </row>
    <row r="8" spans="1:19" ht="14.4" customHeight="1" x14ac:dyDescent="0.3">
      <c r="A8" s="727" t="s">
        <v>6420</v>
      </c>
      <c r="B8" s="728" t="s">
        <v>6421</v>
      </c>
      <c r="C8" s="728" t="s">
        <v>587</v>
      </c>
      <c r="D8" s="728" t="s">
        <v>2693</v>
      </c>
      <c r="E8" s="728" t="s">
        <v>6609</v>
      </c>
      <c r="F8" s="728" t="s">
        <v>6616</v>
      </c>
      <c r="G8" s="728" t="s">
        <v>6617</v>
      </c>
      <c r="H8" s="732"/>
      <c r="I8" s="732"/>
      <c r="J8" s="728"/>
      <c r="K8" s="728"/>
      <c r="L8" s="732">
        <v>2</v>
      </c>
      <c r="M8" s="732">
        <v>16857.64</v>
      </c>
      <c r="N8" s="728">
        <v>1</v>
      </c>
      <c r="O8" s="728">
        <v>8428.82</v>
      </c>
      <c r="P8" s="732"/>
      <c r="Q8" s="732"/>
      <c r="R8" s="746"/>
      <c r="S8" s="733"/>
    </row>
    <row r="9" spans="1:19" ht="14.4" customHeight="1" x14ac:dyDescent="0.3">
      <c r="A9" s="727" t="s">
        <v>6420</v>
      </c>
      <c r="B9" s="728" t="s">
        <v>6421</v>
      </c>
      <c r="C9" s="728" t="s">
        <v>587</v>
      </c>
      <c r="D9" s="728" t="s">
        <v>2693</v>
      </c>
      <c r="E9" s="728" t="s">
        <v>6609</v>
      </c>
      <c r="F9" s="728" t="s">
        <v>6620</v>
      </c>
      <c r="G9" s="728" t="s">
        <v>6621</v>
      </c>
      <c r="H9" s="732"/>
      <c r="I9" s="732"/>
      <c r="J9" s="728"/>
      <c r="K9" s="728"/>
      <c r="L9" s="732">
        <v>1</v>
      </c>
      <c r="M9" s="732">
        <v>9911.33</v>
      </c>
      <c r="N9" s="728">
        <v>1</v>
      </c>
      <c r="O9" s="728">
        <v>9911.33</v>
      </c>
      <c r="P9" s="732">
        <v>3</v>
      </c>
      <c r="Q9" s="732">
        <v>30529.629999999997</v>
      </c>
      <c r="R9" s="746">
        <v>3.0802758055679709</v>
      </c>
      <c r="S9" s="733">
        <v>10176.543333333333</v>
      </c>
    </row>
    <row r="10" spans="1:19" ht="14.4" customHeight="1" x14ac:dyDescent="0.3">
      <c r="A10" s="727" t="s">
        <v>6420</v>
      </c>
      <c r="B10" s="728" t="s">
        <v>6421</v>
      </c>
      <c r="C10" s="728" t="s">
        <v>587</v>
      </c>
      <c r="D10" s="728" t="s">
        <v>2693</v>
      </c>
      <c r="E10" s="728" t="s">
        <v>6609</v>
      </c>
      <c r="F10" s="728" t="s">
        <v>6622</v>
      </c>
      <c r="G10" s="728" t="s">
        <v>6623</v>
      </c>
      <c r="H10" s="732"/>
      <c r="I10" s="732"/>
      <c r="J10" s="728"/>
      <c r="K10" s="728"/>
      <c r="L10" s="732">
        <v>21</v>
      </c>
      <c r="M10" s="732">
        <v>5074.05</v>
      </c>
      <c r="N10" s="728">
        <v>1</v>
      </c>
      <c r="O10" s="728">
        <v>241.62142857142857</v>
      </c>
      <c r="P10" s="732">
        <v>7</v>
      </c>
      <c r="Q10" s="732">
        <v>1704.0700000000002</v>
      </c>
      <c r="R10" s="746">
        <v>0.33584020654112595</v>
      </c>
      <c r="S10" s="733">
        <v>243.43857142857146</v>
      </c>
    </row>
    <row r="11" spans="1:19" ht="14.4" customHeight="1" x14ac:dyDescent="0.3">
      <c r="A11" s="727" t="s">
        <v>6420</v>
      </c>
      <c r="B11" s="728" t="s">
        <v>6421</v>
      </c>
      <c r="C11" s="728" t="s">
        <v>587</v>
      </c>
      <c r="D11" s="728" t="s">
        <v>2693</v>
      </c>
      <c r="E11" s="728" t="s">
        <v>6631</v>
      </c>
      <c r="F11" s="728" t="s">
        <v>6634</v>
      </c>
      <c r="G11" s="728" t="s">
        <v>6635</v>
      </c>
      <c r="H11" s="732">
        <v>1</v>
      </c>
      <c r="I11" s="732">
        <v>189</v>
      </c>
      <c r="J11" s="728">
        <v>4.8461538461538459E-2</v>
      </c>
      <c r="K11" s="728">
        <v>189</v>
      </c>
      <c r="L11" s="732">
        <v>20</v>
      </c>
      <c r="M11" s="732">
        <v>3900</v>
      </c>
      <c r="N11" s="728">
        <v>1</v>
      </c>
      <c r="O11" s="728">
        <v>195</v>
      </c>
      <c r="P11" s="732">
        <v>20</v>
      </c>
      <c r="Q11" s="732">
        <v>3920</v>
      </c>
      <c r="R11" s="746">
        <v>1.0051282051282051</v>
      </c>
      <c r="S11" s="733">
        <v>196</v>
      </c>
    </row>
    <row r="12" spans="1:19" ht="14.4" customHeight="1" x14ac:dyDescent="0.3">
      <c r="A12" s="727" t="s">
        <v>6420</v>
      </c>
      <c r="B12" s="728" t="s">
        <v>6421</v>
      </c>
      <c r="C12" s="728" t="s">
        <v>587</v>
      </c>
      <c r="D12" s="728" t="s">
        <v>2693</v>
      </c>
      <c r="E12" s="728" t="s">
        <v>6631</v>
      </c>
      <c r="F12" s="728" t="s">
        <v>6636</v>
      </c>
      <c r="G12" s="728" t="s">
        <v>6637</v>
      </c>
      <c r="H12" s="732">
        <v>17</v>
      </c>
      <c r="I12" s="732">
        <v>595</v>
      </c>
      <c r="J12" s="728">
        <v>1.3400900900900901</v>
      </c>
      <c r="K12" s="728">
        <v>35</v>
      </c>
      <c r="L12" s="732">
        <v>12</v>
      </c>
      <c r="M12" s="732">
        <v>444</v>
      </c>
      <c r="N12" s="728">
        <v>1</v>
      </c>
      <c r="O12" s="728">
        <v>37</v>
      </c>
      <c r="P12" s="732">
        <v>15</v>
      </c>
      <c r="Q12" s="732">
        <v>555</v>
      </c>
      <c r="R12" s="746">
        <v>1.25</v>
      </c>
      <c r="S12" s="733">
        <v>37</v>
      </c>
    </row>
    <row r="13" spans="1:19" ht="14.4" customHeight="1" x14ac:dyDescent="0.3">
      <c r="A13" s="727" t="s">
        <v>6420</v>
      </c>
      <c r="B13" s="728" t="s">
        <v>6421</v>
      </c>
      <c r="C13" s="728" t="s">
        <v>587</v>
      </c>
      <c r="D13" s="728" t="s">
        <v>2693</v>
      </c>
      <c r="E13" s="728" t="s">
        <v>6631</v>
      </c>
      <c r="F13" s="728" t="s">
        <v>6654</v>
      </c>
      <c r="G13" s="728" t="s">
        <v>6655</v>
      </c>
      <c r="H13" s="732"/>
      <c r="I13" s="732"/>
      <c r="J13" s="728"/>
      <c r="K13" s="728"/>
      <c r="L13" s="732">
        <v>295</v>
      </c>
      <c r="M13" s="732">
        <v>9833.34</v>
      </c>
      <c r="N13" s="728">
        <v>1</v>
      </c>
      <c r="O13" s="728">
        <v>33.333355932203389</v>
      </c>
      <c r="P13" s="732">
        <v>549</v>
      </c>
      <c r="Q13" s="732">
        <v>18299.980000000003</v>
      </c>
      <c r="R13" s="746">
        <v>1.8610136535500656</v>
      </c>
      <c r="S13" s="733">
        <v>33.333296903460841</v>
      </c>
    </row>
    <row r="14" spans="1:19" ht="14.4" customHeight="1" x14ac:dyDescent="0.3">
      <c r="A14" s="727" t="s">
        <v>6420</v>
      </c>
      <c r="B14" s="728" t="s">
        <v>6421</v>
      </c>
      <c r="C14" s="728" t="s">
        <v>587</v>
      </c>
      <c r="D14" s="728" t="s">
        <v>2693</v>
      </c>
      <c r="E14" s="728" t="s">
        <v>6631</v>
      </c>
      <c r="F14" s="728" t="s">
        <v>6656</v>
      </c>
      <c r="G14" s="728" t="s">
        <v>6657</v>
      </c>
      <c r="H14" s="732">
        <v>508</v>
      </c>
      <c r="I14" s="732">
        <v>18288</v>
      </c>
      <c r="J14" s="728">
        <v>0.85072335674745314</v>
      </c>
      <c r="K14" s="728">
        <v>36</v>
      </c>
      <c r="L14" s="732">
        <v>581</v>
      </c>
      <c r="M14" s="732">
        <v>21497</v>
      </c>
      <c r="N14" s="728">
        <v>1</v>
      </c>
      <c r="O14" s="728">
        <v>37</v>
      </c>
      <c r="P14" s="732">
        <v>548</v>
      </c>
      <c r="Q14" s="732">
        <v>20276</v>
      </c>
      <c r="R14" s="746">
        <v>0.94320137693631667</v>
      </c>
      <c r="S14" s="733">
        <v>37</v>
      </c>
    </row>
    <row r="15" spans="1:19" ht="14.4" customHeight="1" x14ac:dyDescent="0.3">
      <c r="A15" s="727" t="s">
        <v>6420</v>
      </c>
      <c r="B15" s="728" t="s">
        <v>6421</v>
      </c>
      <c r="C15" s="728" t="s">
        <v>587</v>
      </c>
      <c r="D15" s="728" t="s">
        <v>2693</v>
      </c>
      <c r="E15" s="728" t="s">
        <v>6631</v>
      </c>
      <c r="F15" s="728" t="s">
        <v>6668</v>
      </c>
      <c r="G15" s="728" t="s">
        <v>6669</v>
      </c>
      <c r="H15" s="732">
        <v>172</v>
      </c>
      <c r="I15" s="732">
        <v>56932</v>
      </c>
      <c r="J15" s="728">
        <v>12.371142981312472</v>
      </c>
      <c r="K15" s="728">
        <v>331</v>
      </c>
      <c r="L15" s="732">
        <v>13</v>
      </c>
      <c r="M15" s="732">
        <v>4602</v>
      </c>
      <c r="N15" s="728">
        <v>1</v>
      </c>
      <c r="O15" s="728">
        <v>354</v>
      </c>
      <c r="P15" s="732">
        <v>3</v>
      </c>
      <c r="Q15" s="732">
        <v>1065</v>
      </c>
      <c r="R15" s="746">
        <v>0.23142112125162972</v>
      </c>
      <c r="S15" s="733">
        <v>355</v>
      </c>
    </row>
    <row r="16" spans="1:19" ht="14.4" customHeight="1" x14ac:dyDescent="0.3">
      <c r="A16" s="727" t="s">
        <v>6420</v>
      </c>
      <c r="B16" s="728" t="s">
        <v>6421</v>
      </c>
      <c r="C16" s="728" t="s">
        <v>587</v>
      </c>
      <c r="D16" s="728" t="s">
        <v>2693</v>
      </c>
      <c r="E16" s="728" t="s">
        <v>6631</v>
      </c>
      <c r="F16" s="728" t="s">
        <v>6676</v>
      </c>
      <c r="G16" s="728" t="s">
        <v>6677</v>
      </c>
      <c r="H16" s="732"/>
      <c r="I16" s="732"/>
      <c r="J16" s="728"/>
      <c r="K16" s="728"/>
      <c r="L16" s="732">
        <v>1</v>
      </c>
      <c r="M16" s="732">
        <v>173</v>
      </c>
      <c r="N16" s="728">
        <v>1</v>
      </c>
      <c r="O16" s="728">
        <v>173</v>
      </c>
      <c r="P16" s="732"/>
      <c r="Q16" s="732"/>
      <c r="R16" s="746"/>
      <c r="S16" s="733"/>
    </row>
    <row r="17" spans="1:19" ht="14.4" customHeight="1" x14ac:dyDescent="0.3">
      <c r="A17" s="727" t="s">
        <v>6420</v>
      </c>
      <c r="B17" s="728" t="s">
        <v>6421</v>
      </c>
      <c r="C17" s="728" t="s">
        <v>587</v>
      </c>
      <c r="D17" s="728" t="s">
        <v>2693</v>
      </c>
      <c r="E17" s="728" t="s">
        <v>6631</v>
      </c>
      <c r="F17" s="728" t="s">
        <v>6682</v>
      </c>
      <c r="G17" s="728" t="s">
        <v>6683</v>
      </c>
      <c r="H17" s="732">
        <v>315</v>
      </c>
      <c r="I17" s="732">
        <v>51975</v>
      </c>
      <c r="J17" s="728">
        <v>0.54989525804608641</v>
      </c>
      <c r="K17" s="728">
        <v>165</v>
      </c>
      <c r="L17" s="732">
        <v>534</v>
      </c>
      <c r="M17" s="732">
        <v>94518</v>
      </c>
      <c r="N17" s="728">
        <v>1</v>
      </c>
      <c r="O17" s="728">
        <v>177</v>
      </c>
      <c r="P17" s="732">
        <v>515</v>
      </c>
      <c r="Q17" s="732">
        <v>91155</v>
      </c>
      <c r="R17" s="746">
        <v>0.96441947565543074</v>
      </c>
      <c r="S17" s="733">
        <v>177</v>
      </c>
    </row>
    <row r="18" spans="1:19" ht="14.4" customHeight="1" x14ac:dyDescent="0.3">
      <c r="A18" s="727" t="s">
        <v>6420</v>
      </c>
      <c r="B18" s="728" t="s">
        <v>6421</v>
      </c>
      <c r="C18" s="728" t="s">
        <v>587</v>
      </c>
      <c r="D18" s="728" t="s">
        <v>2693</v>
      </c>
      <c r="E18" s="728" t="s">
        <v>6631</v>
      </c>
      <c r="F18" s="728" t="s">
        <v>6686</v>
      </c>
      <c r="G18" s="728" t="s">
        <v>6687</v>
      </c>
      <c r="H18" s="732">
        <v>23</v>
      </c>
      <c r="I18" s="732">
        <v>15019</v>
      </c>
      <c r="J18" s="728">
        <v>0.63015020558865487</v>
      </c>
      <c r="K18" s="728">
        <v>653</v>
      </c>
      <c r="L18" s="732">
        <v>34</v>
      </c>
      <c r="M18" s="732">
        <v>23834</v>
      </c>
      <c r="N18" s="728">
        <v>1</v>
      </c>
      <c r="O18" s="728">
        <v>701</v>
      </c>
      <c r="P18" s="732">
        <v>32</v>
      </c>
      <c r="Q18" s="732">
        <v>22432</v>
      </c>
      <c r="R18" s="746">
        <v>0.94117647058823528</v>
      </c>
      <c r="S18" s="733">
        <v>701</v>
      </c>
    </row>
    <row r="19" spans="1:19" ht="14.4" customHeight="1" x14ac:dyDescent="0.3">
      <c r="A19" s="727" t="s">
        <v>6420</v>
      </c>
      <c r="B19" s="728" t="s">
        <v>6421</v>
      </c>
      <c r="C19" s="728" t="s">
        <v>587</v>
      </c>
      <c r="D19" s="728" t="s">
        <v>6413</v>
      </c>
      <c r="E19" s="728" t="s">
        <v>6422</v>
      </c>
      <c r="F19" s="728" t="s">
        <v>6423</v>
      </c>
      <c r="G19" s="728" t="s">
        <v>1805</v>
      </c>
      <c r="H19" s="732"/>
      <c r="I19" s="732"/>
      <c r="J19" s="728"/>
      <c r="K19" s="728"/>
      <c r="L19" s="732">
        <v>2.6</v>
      </c>
      <c r="M19" s="732">
        <v>7719.66</v>
      </c>
      <c r="N19" s="728">
        <v>1</v>
      </c>
      <c r="O19" s="728">
        <v>2969.1</v>
      </c>
      <c r="P19" s="732"/>
      <c r="Q19" s="732"/>
      <c r="R19" s="746"/>
      <c r="S19" s="733"/>
    </row>
    <row r="20" spans="1:19" ht="14.4" customHeight="1" x14ac:dyDescent="0.3">
      <c r="A20" s="727" t="s">
        <v>6420</v>
      </c>
      <c r="B20" s="728" t="s">
        <v>6421</v>
      </c>
      <c r="C20" s="728" t="s">
        <v>587</v>
      </c>
      <c r="D20" s="728" t="s">
        <v>6413</v>
      </c>
      <c r="E20" s="728" t="s">
        <v>6422</v>
      </c>
      <c r="F20" s="728" t="s">
        <v>6424</v>
      </c>
      <c r="G20" s="728" t="s">
        <v>6425</v>
      </c>
      <c r="H20" s="732">
        <v>9</v>
      </c>
      <c r="I20" s="732">
        <v>1242.0899999999999</v>
      </c>
      <c r="J20" s="728">
        <v>2.3684571820834046</v>
      </c>
      <c r="K20" s="728">
        <v>138.01</v>
      </c>
      <c r="L20" s="732">
        <v>3.8</v>
      </c>
      <c r="M20" s="732">
        <v>524.43000000000006</v>
      </c>
      <c r="N20" s="728">
        <v>1</v>
      </c>
      <c r="O20" s="728">
        <v>138.00789473684213</v>
      </c>
      <c r="P20" s="732">
        <v>11</v>
      </c>
      <c r="Q20" s="732">
        <v>1323.39</v>
      </c>
      <c r="R20" s="746">
        <v>2.5234826382930038</v>
      </c>
      <c r="S20" s="733">
        <v>120.30818181818182</v>
      </c>
    </row>
    <row r="21" spans="1:19" ht="14.4" customHeight="1" x14ac:dyDescent="0.3">
      <c r="A21" s="727" t="s">
        <v>6420</v>
      </c>
      <c r="B21" s="728" t="s">
        <v>6421</v>
      </c>
      <c r="C21" s="728" t="s">
        <v>587</v>
      </c>
      <c r="D21" s="728" t="s">
        <v>6413</v>
      </c>
      <c r="E21" s="728" t="s">
        <v>6422</v>
      </c>
      <c r="F21" s="728" t="s">
        <v>6426</v>
      </c>
      <c r="G21" s="728" t="s">
        <v>6425</v>
      </c>
      <c r="H21" s="732">
        <v>99.27</v>
      </c>
      <c r="I21" s="732">
        <v>27399.51</v>
      </c>
      <c r="J21" s="728">
        <v>0.88435610623307914</v>
      </c>
      <c r="K21" s="728">
        <v>276.0099728014506</v>
      </c>
      <c r="L21" s="732">
        <v>116</v>
      </c>
      <c r="M21" s="732">
        <v>30982.44</v>
      </c>
      <c r="N21" s="728">
        <v>1</v>
      </c>
      <c r="O21" s="728">
        <v>267.08999999999997</v>
      </c>
      <c r="P21" s="732">
        <v>149.4</v>
      </c>
      <c r="Q21" s="732">
        <v>37128.140000000007</v>
      </c>
      <c r="R21" s="746">
        <v>1.1983607488629044</v>
      </c>
      <c r="S21" s="733">
        <v>248.5149933065596</v>
      </c>
    </row>
    <row r="22" spans="1:19" ht="14.4" customHeight="1" x14ac:dyDescent="0.3">
      <c r="A22" s="727" t="s">
        <v>6420</v>
      </c>
      <c r="B22" s="728" t="s">
        <v>6421</v>
      </c>
      <c r="C22" s="728" t="s">
        <v>587</v>
      </c>
      <c r="D22" s="728" t="s">
        <v>6413</v>
      </c>
      <c r="E22" s="728" t="s">
        <v>6422</v>
      </c>
      <c r="F22" s="728" t="s">
        <v>6427</v>
      </c>
      <c r="G22" s="728" t="s">
        <v>865</v>
      </c>
      <c r="H22" s="732">
        <v>87.15</v>
      </c>
      <c r="I22" s="732">
        <v>17570.179999999997</v>
      </c>
      <c r="J22" s="728">
        <v>0.84611383942975282</v>
      </c>
      <c r="K22" s="728">
        <v>201.60849110728623</v>
      </c>
      <c r="L22" s="732">
        <v>103.00000000000001</v>
      </c>
      <c r="M22" s="732">
        <v>20765.740000000002</v>
      </c>
      <c r="N22" s="728">
        <v>1</v>
      </c>
      <c r="O22" s="728">
        <v>201.60912621359222</v>
      </c>
      <c r="P22" s="732">
        <v>139.69999999999999</v>
      </c>
      <c r="Q22" s="732">
        <v>28164.71</v>
      </c>
      <c r="R22" s="746">
        <v>1.3563065896038378</v>
      </c>
      <c r="S22" s="733">
        <v>201.60851825340015</v>
      </c>
    </row>
    <row r="23" spans="1:19" ht="14.4" customHeight="1" x14ac:dyDescent="0.3">
      <c r="A23" s="727" t="s">
        <v>6420</v>
      </c>
      <c r="B23" s="728" t="s">
        <v>6421</v>
      </c>
      <c r="C23" s="728" t="s">
        <v>587</v>
      </c>
      <c r="D23" s="728" t="s">
        <v>6413</v>
      </c>
      <c r="E23" s="728" t="s">
        <v>6422</v>
      </c>
      <c r="F23" s="728" t="s">
        <v>6428</v>
      </c>
      <c r="G23" s="728" t="s">
        <v>803</v>
      </c>
      <c r="H23" s="732">
        <v>11.2</v>
      </c>
      <c r="I23" s="732">
        <v>9405.19</v>
      </c>
      <c r="J23" s="728">
        <v>0.45415669320729563</v>
      </c>
      <c r="K23" s="728">
        <v>839.74910714285727</v>
      </c>
      <c r="L23" s="732">
        <v>24.4</v>
      </c>
      <c r="M23" s="732">
        <v>20709.129999999997</v>
      </c>
      <c r="N23" s="728">
        <v>1</v>
      </c>
      <c r="O23" s="728">
        <v>848.73483606557375</v>
      </c>
      <c r="P23" s="732">
        <v>19.7</v>
      </c>
      <c r="Q23" s="732">
        <v>16776.52</v>
      </c>
      <c r="R23" s="746">
        <v>0.81010259726024236</v>
      </c>
      <c r="S23" s="733">
        <v>851.6</v>
      </c>
    </row>
    <row r="24" spans="1:19" ht="14.4" customHeight="1" x14ac:dyDescent="0.3">
      <c r="A24" s="727" t="s">
        <v>6420</v>
      </c>
      <c r="B24" s="728" t="s">
        <v>6421</v>
      </c>
      <c r="C24" s="728" t="s">
        <v>587</v>
      </c>
      <c r="D24" s="728" t="s">
        <v>6413</v>
      </c>
      <c r="E24" s="728" t="s">
        <v>6422</v>
      </c>
      <c r="F24" s="728" t="s">
        <v>6429</v>
      </c>
      <c r="G24" s="728" t="s">
        <v>814</v>
      </c>
      <c r="H24" s="732"/>
      <c r="I24" s="732"/>
      <c r="J24" s="728"/>
      <c r="K24" s="728"/>
      <c r="L24" s="732">
        <v>1</v>
      </c>
      <c r="M24" s="732">
        <v>105.74</v>
      </c>
      <c r="N24" s="728">
        <v>1</v>
      </c>
      <c r="O24" s="728">
        <v>105.74</v>
      </c>
      <c r="P24" s="732"/>
      <c r="Q24" s="732"/>
      <c r="R24" s="746"/>
      <c r="S24" s="733"/>
    </row>
    <row r="25" spans="1:19" ht="14.4" customHeight="1" x14ac:dyDescent="0.3">
      <c r="A25" s="727" t="s">
        <v>6420</v>
      </c>
      <c r="B25" s="728" t="s">
        <v>6421</v>
      </c>
      <c r="C25" s="728" t="s">
        <v>587</v>
      </c>
      <c r="D25" s="728" t="s">
        <v>6413</v>
      </c>
      <c r="E25" s="728" t="s">
        <v>6422</v>
      </c>
      <c r="F25" s="728" t="s">
        <v>6430</v>
      </c>
      <c r="G25" s="728" t="s">
        <v>1524</v>
      </c>
      <c r="H25" s="732">
        <v>10</v>
      </c>
      <c r="I25" s="732">
        <v>68326</v>
      </c>
      <c r="J25" s="728">
        <v>10</v>
      </c>
      <c r="K25" s="728">
        <v>6832.6</v>
      </c>
      <c r="L25" s="732">
        <v>1</v>
      </c>
      <c r="M25" s="732">
        <v>6832.6</v>
      </c>
      <c r="N25" s="728">
        <v>1</v>
      </c>
      <c r="O25" s="728">
        <v>6832.6</v>
      </c>
      <c r="P25" s="732"/>
      <c r="Q25" s="732"/>
      <c r="R25" s="746"/>
      <c r="S25" s="733"/>
    </row>
    <row r="26" spans="1:19" ht="14.4" customHeight="1" x14ac:dyDescent="0.3">
      <c r="A26" s="727" t="s">
        <v>6420</v>
      </c>
      <c r="B26" s="728" t="s">
        <v>6421</v>
      </c>
      <c r="C26" s="728" t="s">
        <v>587</v>
      </c>
      <c r="D26" s="728" t="s">
        <v>6413</v>
      </c>
      <c r="E26" s="728" t="s">
        <v>6422</v>
      </c>
      <c r="F26" s="728" t="s">
        <v>6431</v>
      </c>
      <c r="G26" s="728" t="s">
        <v>1524</v>
      </c>
      <c r="H26" s="732">
        <v>72</v>
      </c>
      <c r="I26" s="732">
        <v>983895.12000000023</v>
      </c>
      <c r="J26" s="728">
        <v>10.285714285714288</v>
      </c>
      <c r="K26" s="728">
        <v>13665.210000000003</v>
      </c>
      <c r="L26" s="732">
        <v>7</v>
      </c>
      <c r="M26" s="732">
        <v>95656.47</v>
      </c>
      <c r="N26" s="728">
        <v>1</v>
      </c>
      <c r="O26" s="728">
        <v>13665.210000000001</v>
      </c>
      <c r="P26" s="732">
        <v>11</v>
      </c>
      <c r="Q26" s="732">
        <v>150317.31</v>
      </c>
      <c r="R26" s="746">
        <v>1.5714285714285714</v>
      </c>
      <c r="S26" s="733">
        <v>13665.21</v>
      </c>
    </row>
    <row r="27" spans="1:19" ht="14.4" customHeight="1" x14ac:dyDescent="0.3">
      <c r="A27" s="727" t="s">
        <v>6420</v>
      </c>
      <c r="B27" s="728" t="s">
        <v>6421</v>
      </c>
      <c r="C27" s="728" t="s">
        <v>587</v>
      </c>
      <c r="D27" s="728" t="s">
        <v>6413</v>
      </c>
      <c r="E27" s="728" t="s">
        <v>6422</v>
      </c>
      <c r="F27" s="728" t="s">
        <v>6432</v>
      </c>
      <c r="G27" s="728" t="s">
        <v>3347</v>
      </c>
      <c r="H27" s="732">
        <v>3</v>
      </c>
      <c r="I27" s="732">
        <v>4806.8999999999996</v>
      </c>
      <c r="J27" s="728"/>
      <c r="K27" s="728">
        <v>1602.3</v>
      </c>
      <c r="L27" s="732"/>
      <c r="M27" s="732"/>
      <c r="N27" s="728"/>
      <c r="O27" s="728"/>
      <c r="P27" s="732">
        <v>1</v>
      </c>
      <c r="Q27" s="732">
        <v>1749.08</v>
      </c>
      <c r="R27" s="746"/>
      <c r="S27" s="733">
        <v>1749.08</v>
      </c>
    </row>
    <row r="28" spans="1:19" ht="14.4" customHeight="1" x14ac:dyDescent="0.3">
      <c r="A28" s="727" t="s">
        <v>6420</v>
      </c>
      <c r="B28" s="728" t="s">
        <v>6421</v>
      </c>
      <c r="C28" s="728" t="s">
        <v>587</v>
      </c>
      <c r="D28" s="728" t="s">
        <v>6413</v>
      </c>
      <c r="E28" s="728" t="s">
        <v>6422</v>
      </c>
      <c r="F28" s="728" t="s">
        <v>6433</v>
      </c>
      <c r="G28" s="728" t="s">
        <v>6434</v>
      </c>
      <c r="H28" s="732">
        <v>279.58000000000004</v>
      </c>
      <c r="I28" s="732">
        <v>3493465.21</v>
      </c>
      <c r="J28" s="728">
        <v>0.92574509170748509</v>
      </c>
      <c r="K28" s="728">
        <v>12495.404571142426</v>
      </c>
      <c r="L28" s="732">
        <v>302</v>
      </c>
      <c r="M28" s="732">
        <v>3773679.4299999997</v>
      </c>
      <c r="N28" s="728">
        <v>1</v>
      </c>
      <c r="O28" s="728">
        <v>12495.627251655627</v>
      </c>
      <c r="P28" s="732">
        <v>261.89</v>
      </c>
      <c r="Q28" s="732">
        <v>3012103.7800000003</v>
      </c>
      <c r="R28" s="746">
        <v>0.79818750794102311</v>
      </c>
      <c r="S28" s="733">
        <v>11501.408148459279</v>
      </c>
    </row>
    <row r="29" spans="1:19" ht="14.4" customHeight="1" x14ac:dyDescent="0.3">
      <c r="A29" s="727" t="s">
        <v>6420</v>
      </c>
      <c r="B29" s="728" t="s">
        <v>6421</v>
      </c>
      <c r="C29" s="728" t="s">
        <v>587</v>
      </c>
      <c r="D29" s="728" t="s">
        <v>6413</v>
      </c>
      <c r="E29" s="728" t="s">
        <v>6422</v>
      </c>
      <c r="F29" s="728" t="s">
        <v>6435</v>
      </c>
      <c r="G29" s="728" t="s">
        <v>6434</v>
      </c>
      <c r="H29" s="732">
        <v>312.7</v>
      </c>
      <c r="I29" s="732">
        <v>9768457.1799999997</v>
      </c>
      <c r="J29" s="728">
        <v>0.93365762105868433</v>
      </c>
      <c r="K29" s="728">
        <v>31239.069971218421</v>
      </c>
      <c r="L29" s="732">
        <v>335.22</v>
      </c>
      <c r="M29" s="732">
        <v>10462568.890000001</v>
      </c>
      <c r="N29" s="728">
        <v>1</v>
      </c>
      <c r="O29" s="728">
        <v>31211.052115028935</v>
      </c>
      <c r="P29" s="732">
        <v>282</v>
      </c>
      <c r="Q29" s="732">
        <v>8449739.1199999992</v>
      </c>
      <c r="R29" s="746">
        <v>0.80761610354376345</v>
      </c>
      <c r="S29" s="733">
        <v>29963.613900709217</v>
      </c>
    </row>
    <row r="30" spans="1:19" ht="14.4" customHeight="1" x14ac:dyDescent="0.3">
      <c r="A30" s="727" t="s">
        <v>6420</v>
      </c>
      <c r="B30" s="728" t="s">
        <v>6421</v>
      </c>
      <c r="C30" s="728" t="s">
        <v>587</v>
      </c>
      <c r="D30" s="728" t="s">
        <v>6413</v>
      </c>
      <c r="E30" s="728" t="s">
        <v>6422</v>
      </c>
      <c r="F30" s="728" t="s">
        <v>6436</v>
      </c>
      <c r="G30" s="728" t="s">
        <v>6437</v>
      </c>
      <c r="H30" s="732">
        <v>1</v>
      </c>
      <c r="I30" s="732">
        <v>5455.4</v>
      </c>
      <c r="J30" s="728">
        <v>2.0264552819556552</v>
      </c>
      <c r="K30" s="728">
        <v>5455.4</v>
      </c>
      <c r="L30" s="732">
        <v>1</v>
      </c>
      <c r="M30" s="732">
        <v>2692.09</v>
      </c>
      <c r="N30" s="728">
        <v>1</v>
      </c>
      <c r="O30" s="728">
        <v>2692.09</v>
      </c>
      <c r="P30" s="732">
        <v>2</v>
      </c>
      <c r="Q30" s="732">
        <v>5384.18</v>
      </c>
      <c r="R30" s="746">
        <v>2</v>
      </c>
      <c r="S30" s="733">
        <v>2692.09</v>
      </c>
    </row>
    <row r="31" spans="1:19" ht="14.4" customHeight="1" x14ac:dyDescent="0.3">
      <c r="A31" s="727" t="s">
        <v>6420</v>
      </c>
      <c r="B31" s="728" t="s">
        <v>6421</v>
      </c>
      <c r="C31" s="728" t="s">
        <v>587</v>
      </c>
      <c r="D31" s="728" t="s">
        <v>6413</v>
      </c>
      <c r="E31" s="728" t="s">
        <v>6422</v>
      </c>
      <c r="F31" s="728" t="s">
        <v>6438</v>
      </c>
      <c r="G31" s="728" t="s">
        <v>6439</v>
      </c>
      <c r="H31" s="732">
        <v>58</v>
      </c>
      <c r="I31" s="732">
        <v>985409.56</v>
      </c>
      <c r="J31" s="728">
        <v>1.0029098351687777</v>
      </c>
      <c r="K31" s="728">
        <v>16989.82</v>
      </c>
      <c r="L31" s="732">
        <v>55</v>
      </c>
      <c r="M31" s="732">
        <v>982550.5</v>
      </c>
      <c r="N31" s="728">
        <v>1</v>
      </c>
      <c r="O31" s="728">
        <v>17864.554545454546</v>
      </c>
      <c r="P31" s="732">
        <v>49</v>
      </c>
      <c r="Q31" s="732">
        <v>817864.6</v>
      </c>
      <c r="R31" s="746">
        <v>0.83238937845942773</v>
      </c>
      <c r="S31" s="733">
        <v>16691.114285714284</v>
      </c>
    </row>
    <row r="32" spans="1:19" ht="14.4" customHeight="1" x14ac:dyDescent="0.3">
      <c r="A32" s="727" t="s">
        <v>6420</v>
      </c>
      <c r="B32" s="728" t="s">
        <v>6421</v>
      </c>
      <c r="C32" s="728" t="s">
        <v>587</v>
      </c>
      <c r="D32" s="728" t="s">
        <v>6413</v>
      </c>
      <c r="E32" s="728" t="s">
        <v>6422</v>
      </c>
      <c r="F32" s="728" t="s">
        <v>6440</v>
      </c>
      <c r="G32" s="728" t="s">
        <v>2640</v>
      </c>
      <c r="H32" s="732">
        <v>14</v>
      </c>
      <c r="I32" s="732">
        <v>1195517.6800000002</v>
      </c>
      <c r="J32" s="728">
        <v>2.8000000000000007</v>
      </c>
      <c r="K32" s="728">
        <v>85394.12000000001</v>
      </c>
      <c r="L32" s="732">
        <v>5</v>
      </c>
      <c r="M32" s="732">
        <v>426970.6</v>
      </c>
      <c r="N32" s="728">
        <v>1</v>
      </c>
      <c r="O32" s="728">
        <v>85394.12</v>
      </c>
      <c r="P32" s="732">
        <v>11</v>
      </c>
      <c r="Q32" s="732">
        <v>915492.17</v>
      </c>
      <c r="R32" s="746">
        <v>2.1441573963172176</v>
      </c>
      <c r="S32" s="733">
        <v>83226.560909090913</v>
      </c>
    </row>
    <row r="33" spans="1:19" ht="14.4" customHeight="1" x14ac:dyDescent="0.3">
      <c r="A33" s="727" t="s">
        <v>6420</v>
      </c>
      <c r="B33" s="728" t="s">
        <v>6421</v>
      </c>
      <c r="C33" s="728" t="s">
        <v>587</v>
      </c>
      <c r="D33" s="728" t="s">
        <v>6413</v>
      </c>
      <c r="E33" s="728" t="s">
        <v>6422</v>
      </c>
      <c r="F33" s="728" t="s">
        <v>6441</v>
      </c>
      <c r="G33" s="728" t="s">
        <v>6442</v>
      </c>
      <c r="H33" s="732"/>
      <c r="I33" s="732"/>
      <c r="J33" s="728"/>
      <c r="K33" s="728"/>
      <c r="L33" s="732">
        <v>4</v>
      </c>
      <c r="M33" s="732">
        <v>6996.32</v>
      </c>
      <c r="N33" s="728">
        <v>1</v>
      </c>
      <c r="O33" s="728">
        <v>1749.08</v>
      </c>
      <c r="P33" s="732"/>
      <c r="Q33" s="732"/>
      <c r="R33" s="746"/>
      <c r="S33" s="733"/>
    </row>
    <row r="34" spans="1:19" ht="14.4" customHeight="1" x14ac:dyDescent="0.3">
      <c r="A34" s="727" t="s">
        <v>6420</v>
      </c>
      <c r="B34" s="728" t="s">
        <v>6421</v>
      </c>
      <c r="C34" s="728" t="s">
        <v>587</v>
      </c>
      <c r="D34" s="728" t="s">
        <v>6413</v>
      </c>
      <c r="E34" s="728" t="s">
        <v>6422</v>
      </c>
      <c r="F34" s="728" t="s">
        <v>6443</v>
      </c>
      <c r="G34" s="728" t="s">
        <v>2636</v>
      </c>
      <c r="H34" s="732">
        <v>243</v>
      </c>
      <c r="I34" s="732">
        <v>6867690.2999999989</v>
      </c>
      <c r="J34" s="728">
        <v>1.008298755186722</v>
      </c>
      <c r="K34" s="728">
        <v>28262.099999999995</v>
      </c>
      <c r="L34" s="732">
        <v>241</v>
      </c>
      <c r="M34" s="732">
        <v>6811166.0999999996</v>
      </c>
      <c r="N34" s="728">
        <v>1</v>
      </c>
      <c r="O34" s="728">
        <v>28262.1</v>
      </c>
      <c r="P34" s="732">
        <v>272</v>
      </c>
      <c r="Q34" s="732">
        <v>7564900.6400000006</v>
      </c>
      <c r="R34" s="746">
        <v>1.1106616002214365</v>
      </c>
      <c r="S34" s="733">
        <v>27812.134705882356</v>
      </c>
    </row>
    <row r="35" spans="1:19" ht="14.4" customHeight="1" x14ac:dyDescent="0.3">
      <c r="A35" s="727" t="s">
        <v>6420</v>
      </c>
      <c r="B35" s="728" t="s">
        <v>6421</v>
      </c>
      <c r="C35" s="728" t="s">
        <v>587</v>
      </c>
      <c r="D35" s="728" t="s">
        <v>6413</v>
      </c>
      <c r="E35" s="728" t="s">
        <v>6422</v>
      </c>
      <c r="F35" s="728" t="s">
        <v>6444</v>
      </c>
      <c r="G35" s="728" t="s">
        <v>2636</v>
      </c>
      <c r="H35" s="732">
        <v>410.3</v>
      </c>
      <c r="I35" s="732">
        <v>23191875.149999999</v>
      </c>
      <c r="J35" s="728">
        <v>1.0657142853926211</v>
      </c>
      <c r="K35" s="728">
        <v>56524.189982939308</v>
      </c>
      <c r="L35" s="732">
        <v>385</v>
      </c>
      <c r="M35" s="732">
        <v>21761813.150000002</v>
      </c>
      <c r="N35" s="728">
        <v>1</v>
      </c>
      <c r="O35" s="728">
        <v>56524.19</v>
      </c>
      <c r="P35" s="732">
        <v>295</v>
      </c>
      <c r="Q35" s="732">
        <v>16409156.260000002</v>
      </c>
      <c r="R35" s="746">
        <v>0.75403442474645088</v>
      </c>
      <c r="S35" s="733">
        <v>55624.258508474581</v>
      </c>
    </row>
    <row r="36" spans="1:19" ht="14.4" customHeight="1" x14ac:dyDescent="0.3">
      <c r="A36" s="727" t="s">
        <v>6420</v>
      </c>
      <c r="B36" s="728" t="s">
        <v>6421</v>
      </c>
      <c r="C36" s="728" t="s">
        <v>587</v>
      </c>
      <c r="D36" s="728" t="s">
        <v>6413</v>
      </c>
      <c r="E36" s="728" t="s">
        <v>6422</v>
      </c>
      <c r="F36" s="728" t="s">
        <v>6445</v>
      </c>
      <c r="G36" s="728" t="s">
        <v>3587</v>
      </c>
      <c r="H36" s="732">
        <v>22.25</v>
      </c>
      <c r="I36" s="732">
        <v>211820.41999999998</v>
      </c>
      <c r="J36" s="728"/>
      <c r="K36" s="728">
        <v>9520.0188764044942</v>
      </c>
      <c r="L36" s="732"/>
      <c r="M36" s="732"/>
      <c r="N36" s="728"/>
      <c r="O36" s="728"/>
      <c r="P36" s="732">
        <v>8.8000000000000007</v>
      </c>
      <c r="Q36" s="732">
        <v>87354.08</v>
      </c>
      <c r="R36" s="746"/>
      <c r="S36" s="733">
        <v>9926.5999999999985</v>
      </c>
    </row>
    <row r="37" spans="1:19" ht="14.4" customHeight="1" x14ac:dyDescent="0.3">
      <c r="A37" s="727" t="s">
        <v>6420</v>
      </c>
      <c r="B37" s="728" t="s">
        <v>6421</v>
      </c>
      <c r="C37" s="728" t="s">
        <v>587</v>
      </c>
      <c r="D37" s="728" t="s">
        <v>6413</v>
      </c>
      <c r="E37" s="728" t="s">
        <v>6422</v>
      </c>
      <c r="F37" s="728" t="s">
        <v>6446</v>
      </c>
      <c r="G37" s="728" t="s">
        <v>6447</v>
      </c>
      <c r="H37" s="732">
        <v>231.45</v>
      </c>
      <c r="I37" s="732">
        <v>6212045.870000001</v>
      </c>
      <c r="J37" s="728">
        <v>2.8053070499017769</v>
      </c>
      <c r="K37" s="728">
        <v>26839.688356016424</v>
      </c>
      <c r="L37" s="732">
        <v>90.29</v>
      </c>
      <c r="M37" s="732">
        <v>2214390.71</v>
      </c>
      <c r="N37" s="728">
        <v>1</v>
      </c>
      <c r="O37" s="728">
        <v>24525.31520655665</v>
      </c>
      <c r="P37" s="732">
        <v>72.89</v>
      </c>
      <c r="Q37" s="732">
        <v>305119.21999999997</v>
      </c>
      <c r="R37" s="746">
        <v>0.13778924316386784</v>
      </c>
      <c r="S37" s="733">
        <v>4186.0230484291396</v>
      </c>
    </row>
    <row r="38" spans="1:19" ht="14.4" customHeight="1" x14ac:dyDescent="0.3">
      <c r="A38" s="727" t="s">
        <v>6420</v>
      </c>
      <c r="B38" s="728" t="s">
        <v>6421</v>
      </c>
      <c r="C38" s="728" t="s">
        <v>587</v>
      </c>
      <c r="D38" s="728" t="s">
        <v>6413</v>
      </c>
      <c r="E38" s="728" t="s">
        <v>6422</v>
      </c>
      <c r="F38" s="728" t="s">
        <v>6448</v>
      </c>
      <c r="G38" s="728" t="s">
        <v>6449</v>
      </c>
      <c r="H38" s="732">
        <v>9</v>
      </c>
      <c r="I38" s="732">
        <v>185710.55</v>
      </c>
      <c r="J38" s="728">
        <v>0.48374719979161235</v>
      </c>
      <c r="K38" s="728">
        <v>20634.505555555555</v>
      </c>
      <c r="L38" s="732">
        <v>20</v>
      </c>
      <c r="M38" s="732">
        <v>383900</v>
      </c>
      <c r="N38" s="728">
        <v>1</v>
      </c>
      <c r="O38" s="728">
        <v>19195</v>
      </c>
      <c r="P38" s="732">
        <v>26</v>
      </c>
      <c r="Q38" s="732">
        <v>499070</v>
      </c>
      <c r="R38" s="746">
        <v>1.3</v>
      </c>
      <c r="S38" s="733">
        <v>19195</v>
      </c>
    </row>
    <row r="39" spans="1:19" ht="14.4" customHeight="1" x14ac:dyDescent="0.3">
      <c r="A39" s="727" t="s">
        <v>6420</v>
      </c>
      <c r="B39" s="728" t="s">
        <v>6421</v>
      </c>
      <c r="C39" s="728" t="s">
        <v>587</v>
      </c>
      <c r="D39" s="728" t="s">
        <v>6413</v>
      </c>
      <c r="E39" s="728" t="s">
        <v>6422</v>
      </c>
      <c r="F39" s="728" t="s">
        <v>6450</v>
      </c>
      <c r="G39" s="728" t="s">
        <v>1513</v>
      </c>
      <c r="H39" s="732">
        <v>24</v>
      </c>
      <c r="I39" s="732">
        <v>567783.75</v>
      </c>
      <c r="J39" s="728">
        <v>1.3442845943772683</v>
      </c>
      <c r="K39" s="728">
        <v>23657.65625</v>
      </c>
      <c r="L39" s="732">
        <v>18</v>
      </c>
      <c r="M39" s="732">
        <v>422368.70999999996</v>
      </c>
      <c r="N39" s="728">
        <v>1</v>
      </c>
      <c r="O39" s="728">
        <v>23464.92833333333</v>
      </c>
      <c r="P39" s="732">
        <v>23</v>
      </c>
      <c r="Q39" s="732">
        <v>521386.54</v>
      </c>
      <c r="R39" s="746">
        <v>1.2344345773151615</v>
      </c>
      <c r="S39" s="733">
        <v>22668.98</v>
      </c>
    </row>
    <row r="40" spans="1:19" ht="14.4" customHeight="1" x14ac:dyDescent="0.3">
      <c r="A40" s="727" t="s">
        <v>6420</v>
      </c>
      <c r="B40" s="728" t="s">
        <v>6421</v>
      </c>
      <c r="C40" s="728" t="s">
        <v>587</v>
      </c>
      <c r="D40" s="728" t="s">
        <v>6413</v>
      </c>
      <c r="E40" s="728" t="s">
        <v>6422</v>
      </c>
      <c r="F40" s="728" t="s">
        <v>6451</v>
      </c>
      <c r="G40" s="728" t="s">
        <v>2636</v>
      </c>
      <c r="H40" s="732"/>
      <c r="I40" s="732"/>
      <c r="J40" s="728"/>
      <c r="K40" s="728"/>
      <c r="L40" s="732"/>
      <c r="M40" s="732"/>
      <c r="N40" s="728"/>
      <c r="O40" s="728"/>
      <c r="P40" s="732">
        <v>16</v>
      </c>
      <c r="Q40" s="732">
        <v>2699662.7199999997</v>
      </c>
      <c r="R40" s="746"/>
      <c r="S40" s="733">
        <v>168728.91999999998</v>
      </c>
    </row>
    <row r="41" spans="1:19" ht="14.4" customHeight="1" x14ac:dyDescent="0.3">
      <c r="A41" s="727" t="s">
        <v>6420</v>
      </c>
      <c r="B41" s="728" t="s">
        <v>6421</v>
      </c>
      <c r="C41" s="728" t="s">
        <v>587</v>
      </c>
      <c r="D41" s="728" t="s">
        <v>6413</v>
      </c>
      <c r="E41" s="728" t="s">
        <v>6422</v>
      </c>
      <c r="F41" s="728" t="s">
        <v>6452</v>
      </c>
      <c r="G41" s="728" t="s">
        <v>6453</v>
      </c>
      <c r="H41" s="732"/>
      <c r="I41" s="732"/>
      <c r="J41" s="728"/>
      <c r="K41" s="728"/>
      <c r="L41" s="732">
        <v>0</v>
      </c>
      <c r="M41" s="732">
        <v>0</v>
      </c>
      <c r="N41" s="728"/>
      <c r="O41" s="728"/>
      <c r="P41" s="732"/>
      <c r="Q41" s="732"/>
      <c r="R41" s="746"/>
      <c r="S41" s="733"/>
    </row>
    <row r="42" spans="1:19" ht="14.4" customHeight="1" x14ac:dyDescent="0.3">
      <c r="A42" s="727" t="s">
        <v>6420</v>
      </c>
      <c r="B42" s="728" t="s">
        <v>6421</v>
      </c>
      <c r="C42" s="728" t="s">
        <v>587</v>
      </c>
      <c r="D42" s="728" t="s">
        <v>6413</v>
      </c>
      <c r="E42" s="728" t="s">
        <v>6422</v>
      </c>
      <c r="F42" s="728" t="s">
        <v>6454</v>
      </c>
      <c r="G42" s="728" t="s">
        <v>2655</v>
      </c>
      <c r="H42" s="732">
        <v>5</v>
      </c>
      <c r="I42" s="732">
        <v>642179.15</v>
      </c>
      <c r="J42" s="728">
        <v>0.31427077905273693</v>
      </c>
      <c r="K42" s="728">
        <v>128435.83</v>
      </c>
      <c r="L42" s="732">
        <v>16</v>
      </c>
      <c r="M42" s="732">
        <v>2043394.4000000001</v>
      </c>
      <c r="N42" s="728">
        <v>1</v>
      </c>
      <c r="O42" s="728">
        <v>127712.15000000001</v>
      </c>
      <c r="P42" s="732">
        <v>14</v>
      </c>
      <c r="Q42" s="732">
        <v>1602260.3099999998</v>
      </c>
      <c r="R42" s="746">
        <v>0.78411701138067114</v>
      </c>
      <c r="S42" s="733">
        <v>114447.16499999999</v>
      </c>
    </row>
    <row r="43" spans="1:19" ht="14.4" customHeight="1" x14ac:dyDescent="0.3">
      <c r="A43" s="727" t="s">
        <v>6420</v>
      </c>
      <c r="B43" s="728" t="s">
        <v>6421</v>
      </c>
      <c r="C43" s="728" t="s">
        <v>587</v>
      </c>
      <c r="D43" s="728" t="s">
        <v>6413</v>
      </c>
      <c r="E43" s="728" t="s">
        <v>6422</v>
      </c>
      <c r="F43" s="728" t="s">
        <v>6455</v>
      </c>
      <c r="G43" s="728" t="s">
        <v>2655</v>
      </c>
      <c r="H43" s="732">
        <v>21</v>
      </c>
      <c r="I43" s="732">
        <v>2824754.4300000006</v>
      </c>
      <c r="J43" s="728">
        <v>0.70191401083669569</v>
      </c>
      <c r="K43" s="728">
        <v>134512.11571428576</v>
      </c>
      <c r="L43" s="732">
        <v>30</v>
      </c>
      <c r="M43" s="732">
        <v>4024359.6599999997</v>
      </c>
      <c r="N43" s="728">
        <v>1</v>
      </c>
      <c r="O43" s="728">
        <v>134145.32199999999</v>
      </c>
      <c r="P43" s="732">
        <v>39</v>
      </c>
      <c r="Q43" s="732">
        <v>4697171.5199999996</v>
      </c>
      <c r="R43" s="746">
        <v>1.1671848236347742</v>
      </c>
      <c r="S43" s="733">
        <v>120440.29538461537</v>
      </c>
    </row>
    <row r="44" spans="1:19" ht="14.4" customHeight="1" x14ac:dyDescent="0.3">
      <c r="A44" s="727" t="s">
        <v>6420</v>
      </c>
      <c r="B44" s="728" t="s">
        <v>6421</v>
      </c>
      <c r="C44" s="728" t="s">
        <v>587</v>
      </c>
      <c r="D44" s="728" t="s">
        <v>6413</v>
      </c>
      <c r="E44" s="728" t="s">
        <v>6422</v>
      </c>
      <c r="F44" s="728" t="s">
        <v>6456</v>
      </c>
      <c r="G44" s="728" t="s">
        <v>2655</v>
      </c>
      <c r="H44" s="732">
        <v>67</v>
      </c>
      <c r="I44" s="732">
        <v>9815909.370000001</v>
      </c>
      <c r="J44" s="728">
        <v>0.9066812796539635</v>
      </c>
      <c r="K44" s="728">
        <v>146506.11000000002</v>
      </c>
      <c r="L44" s="732">
        <v>74</v>
      </c>
      <c r="M44" s="732">
        <v>10826196.140000001</v>
      </c>
      <c r="N44" s="728">
        <v>1</v>
      </c>
      <c r="O44" s="728">
        <v>146299.94783783786</v>
      </c>
      <c r="P44" s="732">
        <v>90</v>
      </c>
      <c r="Q44" s="732">
        <v>11941180.599999998</v>
      </c>
      <c r="R44" s="746">
        <v>1.1029894937780056</v>
      </c>
      <c r="S44" s="733">
        <v>132679.78444444441</v>
      </c>
    </row>
    <row r="45" spans="1:19" ht="14.4" customHeight="1" x14ac:dyDescent="0.3">
      <c r="A45" s="727" t="s">
        <v>6420</v>
      </c>
      <c r="B45" s="728" t="s">
        <v>6421</v>
      </c>
      <c r="C45" s="728" t="s">
        <v>587</v>
      </c>
      <c r="D45" s="728" t="s">
        <v>6413</v>
      </c>
      <c r="E45" s="728" t="s">
        <v>6422</v>
      </c>
      <c r="F45" s="728" t="s">
        <v>6457</v>
      </c>
      <c r="G45" s="728" t="s">
        <v>6458</v>
      </c>
      <c r="H45" s="732">
        <v>9.9600000000000009</v>
      </c>
      <c r="I45" s="732">
        <v>218112.75</v>
      </c>
      <c r="J45" s="728"/>
      <c r="K45" s="728">
        <v>21898.870481927708</v>
      </c>
      <c r="L45" s="732"/>
      <c r="M45" s="732"/>
      <c r="N45" s="728"/>
      <c r="O45" s="728"/>
      <c r="P45" s="732"/>
      <c r="Q45" s="732"/>
      <c r="R45" s="746"/>
      <c r="S45" s="733"/>
    </row>
    <row r="46" spans="1:19" ht="14.4" customHeight="1" x14ac:dyDescent="0.3">
      <c r="A46" s="727" t="s">
        <v>6420</v>
      </c>
      <c r="B46" s="728" t="s">
        <v>6421</v>
      </c>
      <c r="C46" s="728" t="s">
        <v>587</v>
      </c>
      <c r="D46" s="728" t="s">
        <v>6413</v>
      </c>
      <c r="E46" s="728" t="s">
        <v>6422</v>
      </c>
      <c r="F46" s="728" t="s">
        <v>6459</v>
      </c>
      <c r="G46" s="728" t="s">
        <v>2645</v>
      </c>
      <c r="H46" s="732">
        <v>32</v>
      </c>
      <c r="I46" s="732">
        <v>2977381.12</v>
      </c>
      <c r="J46" s="728">
        <v>0.62134449274617765</v>
      </c>
      <c r="K46" s="728">
        <v>93043.16</v>
      </c>
      <c r="L46" s="732">
        <v>54</v>
      </c>
      <c r="M46" s="732">
        <v>4791836.34</v>
      </c>
      <c r="N46" s="728">
        <v>1</v>
      </c>
      <c r="O46" s="728">
        <v>88737.709999999992</v>
      </c>
      <c r="P46" s="732">
        <v>14</v>
      </c>
      <c r="Q46" s="732">
        <v>1242327.94</v>
      </c>
      <c r="R46" s="746">
        <v>0.25925925925925924</v>
      </c>
      <c r="S46" s="733">
        <v>88737.709999999992</v>
      </c>
    </row>
    <row r="47" spans="1:19" ht="14.4" customHeight="1" x14ac:dyDescent="0.3">
      <c r="A47" s="727" t="s">
        <v>6420</v>
      </c>
      <c r="B47" s="728" t="s">
        <v>6421</v>
      </c>
      <c r="C47" s="728" t="s">
        <v>587</v>
      </c>
      <c r="D47" s="728" t="s">
        <v>6413</v>
      </c>
      <c r="E47" s="728" t="s">
        <v>6422</v>
      </c>
      <c r="F47" s="728" t="s">
        <v>6460</v>
      </c>
      <c r="G47" s="728" t="s">
        <v>6461</v>
      </c>
      <c r="H47" s="732">
        <v>1</v>
      </c>
      <c r="I47" s="732">
        <v>44722.559999999998</v>
      </c>
      <c r="J47" s="728"/>
      <c r="K47" s="728">
        <v>44722.559999999998</v>
      </c>
      <c r="L47" s="732"/>
      <c r="M47" s="732"/>
      <c r="N47" s="728"/>
      <c r="O47" s="728"/>
      <c r="P47" s="732"/>
      <c r="Q47" s="732"/>
      <c r="R47" s="746"/>
      <c r="S47" s="733"/>
    </row>
    <row r="48" spans="1:19" ht="14.4" customHeight="1" x14ac:dyDescent="0.3">
      <c r="A48" s="727" t="s">
        <v>6420</v>
      </c>
      <c r="B48" s="728" t="s">
        <v>6421</v>
      </c>
      <c r="C48" s="728" t="s">
        <v>587</v>
      </c>
      <c r="D48" s="728" t="s">
        <v>6413</v>
      </c>
      <c r="E48" s="728" t="s">
        <v>6422</v>
      </c>
      <c r="F48" s="728" t="s">
        <v>6462</v>
      </c>
      <c r="G48" s="728" t="s">
        <v>1384</v>
      </c>
      <c r="H48" s="732">
        <v>9</v>
      </c>
      <c r="I48" s="732">
        <v>61493.399999999994</v>
      </c>
      <c r="J48" s="728">
        <v>0.50177942738129677</v>
      </c>
      <c r="K48" s="728">
        <v>6832.5999999999995</v>
      </c>
      <c r="L48" s="732">
        <v>18</v>
      </c>
      <c r="M48" s="732">
        <v>122550.66</v>
      </c>
      <c r="N48" s="728">
        <v>1</v>
      </c>
      <c r="O48" s="728">
        <v>6808.37</v>
      </c>
      <c r="P48" s="732">
        <v>13</v>
      </c>
      <c r="Q48" s="732">
        <v>88508.809999999983</v>
      </c>
      <c r="R48" s="746">
        <v>0.7222222222222221</v>
      </c>
      <c r="S48" s="733">
        <v>6808.369999999999</v>
      </c>
    </row>
    <row r="49" spans="1:19" ht="14.4" customHeight="1" x14ac:dyDescent="0.3">
      <c r="A49" s="727" t="s">
        <v>6420</v>
      </c>
      <c r="B49" s="728" t="s">
        <v>6421</v>
      </c>
      <c r="C49" s="728" t="s">
        <v>587</v>
      </c>
      <c r="D49" s="728" t="s">
        <v>6413</v>
      </c>
      <c r="E49" s="728" t="s">
        <v>6422</v>
      </c>
      <c r="F49" s="728" t="s">
        <v>6463</v>
      </c>
      <c r="G49" s="728" t="s">
        <v>1384</v>
      </c>
      <c r="H49" s="732">
        <v>56</v>
      </c>
      <c r="I49" s="732">
        <v>765251.76</v>
      </c>
      <c r="J49" s="728">
        <v>0.62657596285733375</v>
      </c>
      <c r="K49" s="728">
        <v>13665.210000000001</v>
      </c>
      <c r="L49" s="732">
        <v>94</v>
      </c>
      <c r="M49" s="732">
        <v>1221323.2</v>
      </c>
      <c r="N49" s="728">
        <v>1</v>
      </c>
      <c r="O49" s="728">
        <v>12992.8</v>
      </c>
      <c r="P49" s="732">
        <v>91</v>
      </c>
      <c r="Q49" s="732">
        <v>1182344.8</v>
      </c>
      <c r="R49" s="746">
        <v>0.96808510638297884</v>
      </c>
      <c r="S49" s="733">
        <v>12992.800000000001</v>
      </c>
    </row>
    <row r="50" spans="1:19" ht="14.4" customHeight="1" x14ac:dyDescent="0.3">
      <c r="A50" s="727" t="s">
        <v>6420</v>
      </c>
      <c r="B50" s="728" t="s">
        <v>6421</v>
      </c>
      <c r="C50" s="728" t="s">
        <v>587</v>
      </c>
      <c r="D50" s="728" t="s">
        <v>6413</v>
      </c>
      <c r="E50" s="728" t="s">
        <v>6422</v>
      </c>
      <c r="F50" s="728" t="s">
        <v>6466</v>
      </c>
      <c r="G50" s="728" t="s">
        <v>6467</v>
      </c>
      <c r="H50" s="732">
        <v>10.8</v>
      </c>
      <c r="I50" s="732">
        <v>590.79999999999995</v>
      </c>
      <c r="J50" s="728"/>
      <c r="K50" s="728">
        <v>54.703703703703695</v>
      </c>
      <c r="L50" s="732"/>
      <c r="M50" s="732"/>
      <c r="N50" s="728"/>
      <c r="O50" s="728"/>
      <c r="P50" s="732">
        <v>4</v>
      </c>
      <c r="Q50" s="732">
        <v>181.96</v>
      </c>
      <c r="R50" s="746"/>
      <c r="S50" s="733">
        <v>45.49</v>
      </c>
    </row>
    <row r="51" spans="1:19" ht="14.4" customHeight="1" x14ac:dyDescent="0.3">
      <c r="A51" s="727" t="s">
        <v>6420</v>
      </c>
      <c r="B51" s="728" t="s">
        <v>6421</v>
      </c>
      <c r="C51" s="728" t="s">
        <v>587</v>
      </c>
      <c r="D51" s="728" t="s">
        <v>6413</v>
      </c>
      <c r="E51" s="728" t="s">
        <v>6422</v>
      </c>
      <c r="F51" s="728" t="s">
        <v>6468</v>
      </c>
      <c r="G51" s="728" t="s">
        <v>6467</v>
      </c>
      <c r="H51" s="732"/>
      <c r="I51" s="732"/>
      <c r="J51" s="728"/>
      <c r="K51" s="728"/>
      <c r="L51" s="732"/>
      <c r="M51" s="732"/>
      <c r="N51" s="728"/>
      <c r="O51" s="728"/>
      <c r="P51" s="732">
        <v>4.4000000000000004</v>
      </c>
      <c r="Q51" s="732">
        <v>2001.6</v>
      </c>
      <c r="R51" s="746"/>
      <c r="S51" s="733">
        <v>454.90909090909088</v>
      </c>
    </row>
    <row r="52" spans="1:19" ht="14.4" customHeight="1" x14ac:dyDescent="0.3">
      <c r="A52" s="727" t="s">
        <v>6420</v>
      </c>
      <c r="B52" s="728" t="s">
        <v>6421</v>
      </c>
      <c r="C52" s="728" t="s">
        <v>587</v>
      </c>
      <c r="D52" s="728" t="s">
        <v>6413</v>
      </c>
      <c r="E52" s="728" t="s">
        <v>6422</v>
      </c>
      <c r="F52" s="728" t="s">
        <v>6469</v>
      </c>
      <c r="G52" s="728" t="s">
        <v>634</v>
      </c>
      <c r="H52" s="732">
        <v>338.5</v>
      </c>
      <c r="I52" s="732">
        <v>35809.9</v>
      </c>
      <c r="J52" s="728">
        <v>0.96192269031805044</v>
      </c>
      <c r="K52" s="728">
        <v>105.78995568685377</v>
      </c>
      <c r="L52" s="732">
        <v>351.9</v>
      </c>
      <c r="M52" s="732">
        <v>37227.420000000006</v>
      </c>
      <c r="N52" s="728">
        <v>1</v>
      </c>
      <c r="O52" s="728">
        <v>105.78976982097188</v>
      </c>
      <c r="P52" s="732">
        <v>541.20000000000005</v>
      </c>
      <c r="Q52" s="732">
        <v>74436.62</v>
      </c>
      <c r="R52" s="746">
        <v>1.9995105758067571</v>
      </c>
      <c r="S52" s="733">
        <v>137.53994826311899</v>
      </c>
    </row>
    <row r="53" spans="1:19" ht="14.4" customHeight="1" x14ac:dyDescent="0.3">
      <c r="A53" s="727" t="s">
        <v>6420</v>
      </c>
      <c r="B53" s="728" t="s">
        <v>6421</v>
      </c>
      <c r="C53" s="728" t="s">
        <v>587</v>
      </c>
      <c r="D53" s="728" t="s">
        <v>6413</v>
      </c>
      <c r="E53" s="728" t="s">
        <v>6422</v>
      </c>
      <c r="F53" s="728" t="s">
        <v>6470</v>
      </c>
      <c r="G53" s="728" t="s">
        <v>634</v>
      </c>
      <c r="H53" s="732">
        <v>43.699999999999996</v>
      </c>
      <c r="I53" s="732">
        <v>23116.41</v>
      </c>
      <c r="J53" s="728">
        <v>0.85285142695864402</v>
      </c>
      <c r="K53" s="728">
        <v>528.9796338672769</v>
      </c>
      <c r="L53" s="732">
        <v>51.24</v>
      </c>
      <c r="M53" s="732">
        <v>27104.85</v>
      </c>
      <c r="N53" s="728">
        <v>1</v>
      </c>
      <c r="O53" s="728">
        <v>528.97833723653389</v>
      </c>
      <c r="P53" s="732">
        <v>36</v>
      </c>
      <c r="Q53" s="732">
        <v>24755.760000000002</v>
      </c>
      <c r="R53" s="746">
        <v>0.91333322265203476</v>
      </c>
      <c r="S53" s="733">
        <v>687.66000000000008</v>
      </c>
    </row>
    <row r="54" spans="1:19" ht="14.4" customHeight="1" x14ac:dyDescent="0.3">
      <c r="A54" s="727" t="s">
        <v>6420</v>
      </c>
      <c r="B54" s="728" t="s">
        <v>6421</v>
      </c>
      <c r="C54" s="728" t="s">
        <v>587</v>
      </c>
      <c r="D54" s="728" t="s">
        <v>6413</v>
      </c>
      <c r="E54" s="728" t="s">
        <v>6422</v>
      </c>
      <c r="F54" s="728" t="s">
        <v>6471</v>
      </c>
      <c r="G54" s="728" t="s">
        <v>2306</v>
      </c>
      <c r="H54" s="732">
        <v>116</v>
      </c>
      <c r="I54" s="732">
        <v>123911.2</v>
      </c>
      <c r="J54" s="728">
        <v>1.3119005730655688</v>
      </c>
      <c r="K54" s="728">
        <v>1068.2</v>
      </c>
      <c r="L54" s="732">
        <v>81</v>
      </c>
      <c r="M54" s="732">
        <v>94451.67</v>
      </c>
      <c r="N54" s="728">
        <v>1</v>
      </c>
      <c r="O54" s="728">
        <v>1166.07</v>
      </c>
      <c r="P54" s="732">
        <v>111</v>
      </c>
      <c r="Q54" s="732">
        <v>129433.77</v>
      </c>
      <c r="R54" s="746">
        <v>1.3703703703703705</v>
      </c>
      <c r="S54" s="733">
        <v>1166.07</v>
      </c>
    </row>
    <row r="55" spans="1:19" ht="14.4" customHeight="1" x14ac:dyDescent="0.3">
      <c r="A55" s="727" t="s">
        <v>6420</v>
      </c>
      <c r="B55" s="728" t="s">
        <v>6421</v>
      </c>
      <c r="C55" s="728" t="s">
        <v>587</v>
      </c>
      <c r="D55" s="728" t="s">
        <v>6413</v>
      </c>
      <c r="E55" s="728" t="s">
        <v>6422</v>
      </c>
      <c r="F55" s="728" t="s">
        <v>6472</v>
      </c>
      <c r="G55" s="728" t="s">
        <v>6473</v>
      </c>
      <c r="H55" s="732"/>
      <c r="I55" s="732"/>
      <c r="J55" s="728"/>
      <c r="K55" s="728"/>
      <c r="L55" s="732"/>
      <c r="M55" s="732"/>
      <c r="N55" s="728"/>
      <c r="O55" s="728"/>
      <c r="P55" s="732">
        <v>0.2</v>
      </c>
      <c r="Q55" s="732">
        <v>7.8</v>
      </c>
      <c r="R55" s="746"/>
      <c r="S55" s="733">
        <v>39</v>
      </c>
    </row>
    <row r="56" spans="1:19" ht="14.4" customHeight="1" x14ac:dyDescent="0.3">
      <c r="A56" s="727" t="s">
        <v>6420</v>
      </c>
      <c r="B56" s="728" t="s">
        <v>6421</v>
      </c>
      <c r="C56" s="728" t="s">
        <v>587</v>
      </c>
      <c r="D56" s="728" t="s">
        <v>6413</v>
      </c>
      <c r="E56" s="728" t="s">
        <v>6422</v>
      </c>
      <c r="F56" s="728" t="s">
        <v>6474</v>
      </c>
      <c r="G56" s="728" t="s">
        <v>6475</v>
      </c>
      <c r="H56" s="732">
        <v>6.4</v>
      </c>
      <c r="I56" s="732">
        <v>93435</v>
      </c>
      <c r="J56" s="728">
        <v>4.5988671533536518</v>
      </c>
      <c r="K56" s="728">
        <v>14599.21875</v>
      </c>
      <c r="L56" s="732">
        <v>2.8</v>
      </c>
      <c r="M56" s="732">
        <v>20316.96</v>
      </c>
      <c r="N56" s="728">
        <v>1</v>
      </c>
      <c r="O56" s="728">
        <v>7256.0571428571429</v>
      </c>
      <c r="P56" s="732">
        <v>4.4000000000000004</v>
      </c>
      <c r="Q56" s="732">
        <v>31926.660000000003</v>
      </c>
      <c r="R56" s="746">
        <v>1.5714289933139607</v>
      </c>
      <c r="S56" s="733">
        <v>7256.0590909090915</v>
      </c>
    </row>
    <row r="57" spans="1:19" ht="14.4" customHeight="1" x14ac:dyDescent="0.3">
      <c r="A57" s="727" t="s">
        <v>6420</v>
      </c>
      <c r="B57" s="728" t="s">
        <v>6421</v>
      </c>
      <c r="C57" s="728" t="s">
        <v>587</v>
      </c>
      <c r="D57" s="728" t="s">
        <v>6413</v>
      </c>
      <c r="E57" s="728" t="s">
        <v>6422</v>
      </c>
      <c r="F57" s="728" t="s">
        <v>6476</v>
      </c>
      <c r="G57" s="728" t="s">
        <v>6477</v>
      </c>
      <c r="H57" s="732">
        <v>5.5</v>
      </c>
      <c r="I57" s="732">
        <v>49222.399999999994</v>
      </c>
      <c r="J57" s="728">
        <v>2.1707592435788876</v>
      </c>
      <c r="K57" s="728">
        <v>8949.5272727272713</v>
      </c>
      <c r="L57" s="732">
        <v>5</v>
      </c>
      <c r="M57" s="732">
        <v>22675.200000000001</v>
      </c>
      <c r="N57" s="728">
        <v>1</v>
      </c>
      <c r="O57" s="728">
        <v>4535.04</v>
      </c>
      <c r="P57" s="732">
        <v>5</v>
      </c>
      <c r="Q57" s="732">
        <v>22675.200000000001</v>
      </c>
      <c r="R57" s="746">
        <v>1</v>
      </c>
      <c r="S57" s="733">
        <v>4535.04</v>
      </c>
    </row>
    <row r="58" spans="1:19" ht="14.4" customHeight="1" x14ac:dyDescent="0.3">
      <c r="A58" s="727" t="s">
        <v>6420</v>
      </c>
      <c r="B58" s="728" t="s">
        <v>6421</v>
      </c>
      <c r="C58" s="728" t="s">
        <v>587</v>
      </c>
      <c r="D58" s="728" t="s">
        <v>6413</v>
      </c>
      <c r="E58" s="728" t="s">
        <v>6422</v>
      </c>
      <c r="F58" s="728" t="s">
        <v>6478</v>
      </c>
      <c r="G58" s="728" t="s">
        <v>808</v>
      </c>
      <c r="H58" s="732">
        <v>76.150000000000006</v>
      </c>
      <c r="I58" s="732">
        <v>5387.06</v>
      </c>
      <c r="J58" s="728">
        <v>0.94020259421119501</v>
      </c>
      <c r="K58" s="728">
        <v>70.742744583059746</v>
      </c>
      <c r="L58" s="732">
        <v>81</v>
      </c>
      <c r="M58" s="732">
        <v>5729.68</v>
      </c>
      <c r="N58" s="728">
        <v>1</v>
      </c>
      <c r="O58" s="728">
        <v>70.7367901234568</v>
      </c>
      <c r="P58" s="732">
        <v>77.5</v>
      </c>
      <c r="Q58" s="732">
        <v>5482.25</v>
      </c>
      <c r="R58" s="746">
        <v>0.95681608746038171</v>
      </c>
      <c r="S58" s="733">
        <v>70.738709677419351</v>
      </c>
    </row>
    <row r="59" spans="1:19" ht="14.4" customHeight="1" x14ac:dyDescent="0.3">
      <c r="A59" s="727" t="s">
        <v>6420</v>
      </c>
      <c r="B59" s="728" t="s">
        <v>6421</v>
      </c>
      <c r="C59" s="728" t="s">
        <v>587</v>
      </c>
      <c r="D59" s="728" t="s">
        <v>6413</v>
      </c>
      <c r="E59" s="728" t="s">
        <v>6422</v>
      </c>
      <c r="F59" s="728" t="s">
        <v>6479</v>
      </c>
      <c r="G59" s="728" t="s">
        <v>3284</v>
      </c>
      <c r="H59" s="732">
        <v>8.6999999999999993</v>
      </c>
      <c r="I59" s="732">
        <v>4232.28</v>
      </c>
      <c r="J59" s="728">
        <v>1.4499919488288115</v>
      </c>
      <c r="K59" s="728">
        <v>486.46896551724137</v>
      </c>
      <c r="L59" s="732">
        <v>6</v>
      </c>
      <c r="M59" s="732">
        <v>2918.83</v>
      </c>
      <c r="N59" s="728">
        <v>1</v>
      </c>
      <c r="O59" s="728">
        <v>486.47166666666664</v>
      </c>
      <c r="P59" s="732">
        <v>0.66999999999999993</v>
      </c>
      <c r="Q59" s="732">
        <v>325.93</v>
      </c>
      <c r="R59" s="746">
        <v>0.1116646053384404</v>
      </c>
      <c r="S59" s="733">
        <v>486.46268656716427</v>
      </c>
    </row>
    <row r="60" spans="1:19" ht="14.4" customHeight="1" x14ac:dyDescent="0.3">
      <c r="A60" s="727" t="s">
        <v>6420</v>
      </c>
      <c r="B60" s="728" t="s">
        <v>6421</v>
      </c>
      <c r="C60" s="728" t="s">
        <v>587</v>
      </c>
      <c r="D60" s="728" t="s">
        <v>6413</v>
      </c>
      <c r="E60" s="728" t="s">
        <v>6422</v>
      </c>
      <c r="F60" s="728" t="s">
        <v>6480</v>
      </c>
      <c r="G60" s="728" t="s">
        <v>3284</v>
      </c>
      <c r="H60" s="732">
        <v>8.6</v>
      </c>
      <c r="I60" s="732">
        <v>1045.8399999999999</v>
      </c>
      <c r="J60" s="728">
        <v>0.61098420895818839</v>
      </c>
      <c r="K60" s="728">
        <v>121.6093023255814</v>
      </c>
      <c r="L60" s="732">
        <v>14.08</v>
      </c>
      <c r="M60" s="732">
        <v>1711.73</v>
      </c>
      <c r="N60" s="728">
        <v>1</v>
      </c>
      <c r="O60" s="728">
        <v>121.57173295454545</v>
      </c>
      <c r="P60" s="732">
        <v>3</v>
      </c>
      <c r="Q60" s="732">
        <v>364.83</v>
      </c>
      <c r="R60" s="746">
        <v>0.21313524913391713</v>
      </c>
      <c r="S60" s="733">
        <v>121.61</v>
      </c>
    </row>
    <row r="61" spans="1:19" ht="14.4" customHeight="1" x14ac:dyDescent="0.3">
      <c r="A61" s="727" t="s">
        <v>6420</v>
      </c>
      <c r="B61" s="728" t="s">
        <v>6421</v>
      </c>
      <c r="C61" s="728" t="s">
        <v>587</v>
      </c>
      <c r="D61" s="728" t="s">
        <v>6413</v>
      </c>
      <c r="E61" s="728" t="s">
        <v>6422</v>
      </c>
      <c r="F61" s="728" t="s">
        <v>6481</v>
      </c>
      <c r="G61" s="728" t="s">
        <v>3284</v>
      </c>
      <c r="H61" s="732">
        <v>179.35000000000002</v>
      </c>
      <c r="I61" s="732">
        <v>43624.619999999995</v>
      </c>
      <c r="J61" s="728">
        <v>0.78747985478113181</v>
      </c>
      <c r="K61" s="728">
        <v>243.23735712294391</v>
      </c>
      <c r="L61" s="732">
        <v>229.24999999999997</v>
      </c>
      <c r="M61" s="732">
        <v>55397.760000000002</v>
      </c>
      <c r="N61" s="728">
        <v>1</v>
      </c>
      <c r="O61" s="728">
        <v>241.64780806979283</v>
      </c>
      <c r="P61" s="732">
        <v>215.75</v>
      </c>
      <c r="Q61" s="732">
        <v>52477.59</v>
      </c>
      <c r="R61" s="746">
        <v>0.94728721883339673</v>
      </c>
      <c r="S61" s="733">
        <v>243.23332560834297</v>
      </c>
    </row>
    <row r="62" spans="1:19" ht="14.4" customHeight="1" x14ac:dyDescent="0.3">
      <c r="A62" s="727" t="s">
        <v>6420</v>
      </c>
      <c r="B62" s="728" t="s">
        <v>6421</v>
      </c>
      <c r="C62" s="728" t="s">
        <v>587</v>
      </c>
      <c r="D62" s="728" t="s">
        <v>6413</v>
      </c>
      <c r="E62" s="728" t="s">
        <v>6422</v>
      </c>
      <c r="F62" s="728" t="s">
        <v>6482</v>
      </c>
      <c r="G62" s="728" t="s">
        <v>1399</v>
      </c>
      <c r="H62" s="732">
        <v>29</v>
      </c>
      <c r="I62" s="732">
        <v>125132.39</v>
      </c>
      <c r="J62" s="728">
        <v>1.0357142857142856</v>
      </c>
      <c r="K62" s="728">
        <v>4314.91</v>
      </c>
      <c r="L62" s="732">
        <v>28</v>
      </c>
      <c r="M62" s="732">
        <v>120817.48000000001</v>
      </c>
      <c r="N62" s="728">
        <v>1</v>
      </c>
      <c r="O62" s="728">
        <v>4314.9100000000008</v>
      </c>
      <c r="P62" s="732">
        <v>17</v>
      </c>
      <c r="Q62" s="732">
        <v>73353.47</v>
      </c>
      <c r="R62" s="746">
        <v>0.6071428571428571</v>
      </c>
      <c r="S62" s="733">
        <v>4314.91</v>
      </c>
    </row>
    <row r="63" spans="1:19" ht="14.4" customHeight="1" x14ac:dyDescent="0.3">
      <c r="A63" s="727" t="s">
        <v>6420</v>
      </c>
      <c r="B63" s="728" t="s">
        <v>6421</v>
      </c>
      <c r="C63" s="728" t="s">
        <v>587</v>
      </c>
      <c r="D63" s="728" t="s">
        <v>6413</v>
      </c>
      <c r="E63" s="728" t="s">
        <v>6422</v>
      </c>
      <c r="F63" s="728" t="s">
        <v>6483</v>
      </c>
      <c r="G63" s="728" t="s">
        <v>1399</v>
      </c>
      <c r="H63" s="732">
        <v>9</v>
      </c>
      <c r="I63" s="732">
        <v>77668.47</v>
      </c>
      <c r="J63" s="728">
        <v>9</v>
      </c>
      <c r="K63" s="728">
        <v>8629.83</v>
      </c>
      <c r="L63" s="732">
        <v>1</v>
      </c>
      <c r="M63" s="732">
        <v>8629.83</v>
      </c>
      <c r="N63" s="728">
        <v>1</v>
      </c>
      <c r="O63" s="728">
        <v>8629.83</v>
      </c>
      <c r="P63" s="732">
        <v>16</v>
      </c>
      <c r="Q63" s="732">
        <v>138077.28</v>
      </c>
      <c r="R63" s="746">
        <v>16</v>
      </c>
      <c r="S63" s="733">
        <v>8629.83</v>
      </c>
    </row>
    <row r="64" spans="1:19" ht="14.4" customHeight="1" x14ac:dyDescent="0.3">
      <c r="A64" s="727" t="s">
        <v>6420</v>
      </c>
      <c r="B64" s="728" t="s">
        <v>6421</v>
      </c>
      <c r="C64" s="728" t="s">
        <v>587</v>
      </c>
      <c r="D64" s="728" t="s">
        <v>6413</v>
      </c>
      <c r="E64" s="728" t="s">
        <v>6422</v>
      </c>
      <c r="F64" s="728" t="s">
        <v>6484</v>
      </c>
      <c r="G64" s="728" t="s">
        <v>6485</v>
      </c>
      <c r="H64" s="732">
        <v>4</v>
      </c>
      <c r="I64" s="732">
        <v>17259.64</v>
      </c>
      <c r="J64" s="728">
        <v>0.2857142857142857</v>
      </c>
      <c r="K64" s="728">
        <v>4314.91</v>
      </c>
      <c r="L64" s="732">
        <v>14</v>
      </c>
      <c r="M64" s="732">
        <v>60408.74</v>
      </c>
      <c r="N64" s="728">
        <v>1</v>
      </c>
      <c r="O64" s="728">
        <v>4314.91</v>
      </c>
      <c r="P64" s="732"/>
      <c r="Q64" s="732"/>
      <c r="R64" s="746"/>
      <c r="S64" s="733"/>
    </row>
    <row r="65" spans="1:19" ht="14.4" customHeight="1" x14ac:dyDescent="0.3">
      <c r="A65" s="727" t="s">
        <v>6420</v>
      </c>
      <c r="B65" s="728" t="s">
        <v>6421</v>
      </c>
      <c r="C65" s="728" t="s">
        <v>587</v>
      </c>
      <c r="D65" s="728" t="s">
        <v>6413</v>
      </c>
      <c r="E65" s="728" t="s">
        <v>6422</v>
      </c>
      <c r="F65" s="728" t="s">
        <v>6486</v>
      </c>
      <c r="G65" s="728" t="s">
        <v>6487</v>
      </c>
      <c r="H65" s="732">
        <v>8</v>
      </c>
      <c r="I65" s="732">
        <v>69038.64</v>
      </c>
      <c r="J65" s="728">
        <v>0.5</v>
      </c>
      <c r="K65" s="728">
        <v>8629.83</v>
      </c>
      <c r="L65" s="732">
        <v>16</v>
      </c>
      <c r="M65" s="732">
        <v>138077.28</v>
      </c>
      <c r="N65" s="728">
        <v>1</v>
      </c>
      <c r="O65" s="728">
        <v>8629.83</v>
      </c>
      <c r="P65" s="732"/>
      <c r="Q65" s="732"/>
      <c r="R65" s="746"/>
      <c r="S65" s="733"/>
    </row>
    <row r="66" spans="1:19" ht="14.4" customHeight="1" x14ac:dyDescent="0.3">
      <c r="A66" s="727" t="s">
        <v>6420</v>
      </c>
      <c r="B66" s="728" t="s">
        <v>6421</v>
      </c>
      <c r="C66" s="728" t="s">
        <v>587</v>
      </c>
      <c r="D66" s="728" t="s">
        <v>6413</v>
      </c>
      <c r="E66" s="728" t="s">
        <v>6422</v>
      </c>
      <c r="F66" s="728" t="s">
        <v>6488</v>
      </c>
      <c r="G66" s="728" t="s">
        <v>1382</v>
      </c>
      <c r="H66" s="732">
        <v>4</v>
      </c>
      <c r="I66" s="732">
        <v>27248.32</v>
      </c>
      <c r="J66" s="728"/>
      <c r="K66" s="728">
        <v>6812.08</v>
      </c>
      <c r="L66" s="732"/>
      <c r="M66" s="732"/>
      <c r="N66" s="728"/>
      <c r="O66" s="728"/>
      <c r="P66" s="732"/>
      <c r="Q66" s="732"/>
      <c r="R66" s="746"/>
      <c r="S66" s="733"/>
    </row>
    <row r="67" spans="1:19" ht="14.4" customHeight="1" x14ac:dyDescent="0.3">
      <c r="A67" s="727" t="s">
        <v>6420</v>
      </c>
      <c r="B67" s="728" t="s">
        <v>6421</v>
      </c>
      <c r="C67" s="728" t="s">
        <v>587</v>
      </c>
      <c r="D67" s="728" t="s">
        <v>6413</v>
      </c>
      <c r="E67" s="728" t="s">
        <v>6422</v>
      </c>
      <c r="F67" s="728" t="s">
        <v>6490</v>
      </c>
      <c r="G67" s="728" t="s">
        <v>1092</v>
      </c>
      <c r="H67" s="732"/>
      <c r="I67" s="732"/>
      <c r="J67" s="728"/>
      <c r="K67" s="728"/>
      <c r="L67" s="732"/>
      <c r="M67" s="732"/>
      <c r="N67" s="728"/>
      <c r="O67" s="728"/>
      <c r="P67" s="732">
        <v>0.27</v>
      </c>
      <c r="Q67" s="732">
        <v>647.82999999999993</v>
      </c>
      <c r="R67" s="746"/>
      <c r="S67" s="733">
        <v>2399.37037037037</v>
      </c>
    </row>
    <row r="68" spans="1:19" ht="14.4" customHeight="1" x14ac:dyDescent="0.3">
      <c r="A68" s="727" t="s">
        <v>6420</v>
      </c>
      <c r="B68" s="728" t="s">
        <v>6421</v>
      </c>
      <c r="C68" s="728" t="s">
        <v>587</v>
      </c>
      <c r="D68" s="728" t="s">
        <v>6413</v>
      </c>
      <c r="E68" s="728" t="s">
        <v>6422</v>
      </c>
      <c r="F68" s="728" t="s">
        <v>6491</v>
      </c>
      <c r="G68" s="728" t="s">
        <v>6492</v>
      </c>
      <c r="H68" s="732"/>
      <c r="I68" s="732"/>
      <c r="J68" s="728"/>
      <c r="K68" s="728"/>
      <c r="L68" s="732"/>
      <c r="M68" s="732"/>
      <c r="N68" s="728"/>
      <c r="O68" s="728"/>
      <c r="P68" s="732">
        <v>0.1</v>
      </c>
      <c r="Q68" s="732">
        <v>25.6</v>
      </c>
      <c r="R68" s="746"/>
      <c r="S68" s="733">
        <v>256</v>
      </c>
    </row>
    <row r="69" spans="1:19" ht="14.4" customHeight="1" x14ac:dyDescent="0.3">
      <c r="A69" s="727" t="s">
        <v>6420</v>
      </c>
      <c r="B69" s="728" t="s">
        <v>6421</v>
      </c>
      <c r="C69" s="728" t="s">
        <v>587</v>
      </c>
      <c r="D69" s="728" t="s">
        <v>6413</v>
      </c>
      <c r="E69" s="728" t="s">
        <v>6422</v>
      </c>
      <c r="F69" s="728" t="s">
        <v>6493</v>
      </c>
      <c r="G69" s="728" t="s">
        <v>6494</v>
      </c>
      <c r="H69" s="732"/>
      <c r="I69" s="732"/>
      <c r="J69" s="728"/>
      <c r="K69" s="728"/>
      <c r="L69" s="732">
        <v>0.8</v>
      </c>
      <c r="M69" s="732">
        <v>63.04</v>
      </c>
      <c r="N69" s="728">
        <v>1</v>
      </c>
      <c r="O69" s="728">
        <v>78.8</v>
      </c>
      <c r="P69" s="732"/>
      <c r="Q69" s="732"/>
      <c r="R69" s="746"/>
      <c r="S69" s="733"/>
    </row>
    <row r="70" spans="1:19" ht="14.4" customHeight="1" x14ac:dyDescent="0.3">
      <c r="A70" s="727" t="s">
        <v>6420</v>
      </c>
      <c r="B70" s="728" t="s">
        <v>6421</v>
      </c>
      <c r="C70" s="728" t="s">
        <v>587</v>
      </c>
      <c r="D70" s="728" t="s">
        <v>6413</v>
      </c>
      <c r="E70" s="728" t="s">
        <v>6422</v>
      </c>
      <c r="F70" s="728" t="s">
        <v>6495</v>
      </c>
      <c r="G70" s="728" t="s">
        <v>1394</v>
      </c>
      <c r="H70" s="732"/>
      <c r="I70" s="732"/>
      <c r="J70" s="728"/>
      <c r="K70" s="728"/>
      <c r="L70" s="732">
        <v>1</v>
      </c>
      <c r="M70" s="732">
        <v>1627.63</v>
      </c>
      <c r="N70" s="728">
        <v>1</v>
      </c>
      <c r="O70" s="728">
        <v>1627.63</v>
      </c>
      <c r="P70" s="732">
        <v>10</v>
      </c>
      <c r="Q70" s="732">
        <v>16276.3</v>
      </c>
      <c r="R70" s="746">
        <v>9.9999999999999982</v>
      </c>
      <c r="S70" s="733">
        <v>1627.6299999999999</v>
      </c>
    </row>
    <row r="71" spans="1:19" ht="14.4" customHeight="1" x14ac:dyDescent="0.3">
      <c r="A71" s="727" t="s">
        <v>6420</v>
      </c>
      <c r="B71" s="728" t="s">
        <v>6421</v>
      </c>
      <c r="C71" s="728" t="s">
        <v>587</v>
      </c>
      <c r="D71" s="728" t="s">
        <v>6413</v>
      </c>
      <c r="E71" s="728" t="s">
        <v>6422</v>
      </c>
      <c r="F71" s="728" t="s">
        <v>6496</v>
      </c>
      <c r="G71" s="728" t="s">
        <v>1393</v>
      </c>
      <c r="H71" s="732"/>
      <c r="I71" s="732"/>
      <c r="J71" s="728"/>
      <c r="K71" s="728"/>
      <c r="L71" s="732"/>
      <c r="M71" s="732"/>
      <c r="N71" s="728"/>
      <c r="O71" s="728"/>
      <c r="P71" s="732">
        <v>3</v>
      </c>
      <c r="Q71" s="732">
        <v>4882.8900000000003</v>
      </c>
      <c r="R71" s="746"/>
      <c r="S71" s="733">
        <v>1627.63</v>
      </c>
    </row>
    <row r="72" spans="1:19" ht="14.4" customHeight="1" x14ac:dyDescent="0.3">
      <c r="A72" s="727" t="s">
        <v>6420</v>
      </c>
      <c r="B72" s="728" t="s">
        <v>6421</v>
      </c>
      <c r="C72" s="728" t="s">
        <v>587</v>
      </c>
      <c r="D72" s="728" t="s">
        <v>6413</v>
      </c>
      <c r="E72" s="728" t="s">
        <v>6422</v>
      </c>
      <c r="F72" s="728" t="s">
        <v>6497</v>
      </c>
      <c r="G72" s="728" t="s">
        <v>6498</v>
      </c>
      <c r="H72" s="732">
        <v>14.239999999999998</v>
      </c>
      <c r="I72" s="732">
        <v>7532.6299999999992</v>
      </c>
      <c r="J72" s="728">
        <v>0.68133759661349624</v>
      </c>
      <c r="K72" s="728">
        <v>528.9768258426966</v>
      </c>
      <c r="L72" s="732">
        <v>20.9</v>
      </c>
      <c r="M72" s="732">
        <v>11055.65</v>
      </c>
      <c r="N72" s="728">
        <v>1</v>
      </c>
      <c r="O72" s="728">
        <v>528.97846889952154</v>
      </c>
      <c r="P72" s="732">
        <v>7</v>
      </c>
      <c r="Q72" s="732">
        <v>4813.62</v>
      </c>
      <c r="R72" s="746">
        <v>0.43539909458059906</v>
      </c>
      <c r="S72" s="733">
        <v>687.66</v>
      </c>
    </row>
    <row r="73" spans="1:19" ht="14.4" customHeight="1" x14ac:dyDescent="0.3">
      <c r="A73" s="727" t="s">
        <v>6420</v>
      </c>
      <c r="B73" s="728" t="s">
        <v>6421</v>
      </c>
      <c r="C73" s="728" t="s">
        <v>587</v>
      </c>
      <c r="D73" s="728" t="s">
        <v>6413</v>
      </c>
      <c r="E73" s="728" t="s">
        <v>6422</v>
      </c>
      <c r="F73" s="728" t="s">
        <v>6499</v>
      </c>
      <c r="G73" s="728" t="s">
        <v>6498</v>
      </c>
      <c r="H73" s="732">
        <v>14.5</v>
      </c>
      <c r="I73" s="732">
        <v>3982.71</v>
      </c>
      <c r="J73" s="728">
        <v>9.8652794655963258E-2</v>
      </c>
      <c r="K73" s="728">
        <v>274.6696551724138</v>
      </c>
      <c r="L73" s="732">
        <v>146.97999999999999</v>
      </c>
      <c r="M73" s="732">
        <v>40370.980000000003</v>
      </c>
      <c r="N73" s="728">
        <v>1</v>
      </c>
      <c r="O73" s="728">
        <v>274.66988705946392</v>
      </c>
      <c r="P73" s="732">
        <v>230.3</v>
      </c>
      <c r="Q73" s="732">
        <v>31675.46</v>
      </c>
      <c r="R73" s="746">
        <v>0.78460963791317417</v>
      </c>
      <c r="S73" s="733">
        <v>137.53999131567519</v>
      </c>
    </row>
    <row r="74" spans="1:19" ht="14.4" customHeight="1" x14ac:dyDescent="0.3">
      <c r="A74" s="727" t="s">
        <v>6420</v>
      </c>
      <c r="B74" s="728" t="s">
        <v>6421</v>
      </c>
      <c r="C74" s="728" t="s">
        <v>587</v>
      </c>
      <c r="D74" s="728" t="s">
        <v>6413</v>
      </c>
      <c r="E74" s="728" t="s">
        <v>6422</v>
      </c>
      <c r="F74" s="728" t="s">
        <v>6500</v>
      </c>
      <c r="G74" s="728" t="s">
        <v>6501</v>
      </c>
      <c r="H74" s="732">
        <v>28.1</v>
      </c>
      <c r="I74" s="732">
        <v>29728.36</v>
      </c>
      <c r="J74" s="728"/>
      <c r="K74" s="728">
        <v>1057.9487544483986</v>
      </c>
      <c r="L74" s="732"/>
      <c r="M74" s="732"/>
      <c r="N74" s="728"/>
      <c r="O74" s="728"/>
      <c r="P74" s="732"/>
      <c r="Q74" s="732"/>
      <c r="R74" s="746"/>
      <c r="S74" s="733"/>
    </row>
    <row r="75" spans="1:19" ht="14.4" customHeight="1" x14ac:dyDescent="0.3">
      <c r="A75" s="727" t="s">
        <v>6420</v>
      </c>
      <c r="B75" s="728" t="s">
        <v>6421</v>
      </c>
      <c r="C75" s="728" t="s">
        <v>587</v>
      </c>
      <c r="D75" s="728" t="s">
        <v>6413</v>
      </c>
      <c r="E75" s="728" t="s">
        <v>6422</v>
      </c>
      <c r="F75" s="728" t="s">
        <v>6502</v>
      </c>
      <c r="G75" s="728" t="s">
        <v>1535</v>
      </c>
      <c r="H75" s="732">
        <v>15</v>
      </c>
      <c r="I75" s="732">
        <v>96874.95</v>
      </c>
      <c r="J75" s="728">
        <v>1.4999999999999998</v>
      </c>
      <c r="K75" s="728">
        <v>6458.33</v>
      </c>
      <c r="L75" s="732">
        <v>10</v>
      </c>
      <c r="M75" s="732">
        <v>64583.3</v>
      </c>
      <c r="N75" s="728">
        <v>1</v>
      </c>
      <c r="O75" s="728">
        <v>6458.33</v>
      </c>
      <c r="P75" s="732"/>
      <c r="Q75" s="732"/>
      <c r="R75" s="746"/>
      <c r="S75" s="733"/>
    </row>
    <row r="76" spans="1:19" ht="14.4" customHeight="1" x14ac:dyDescent="0.3">
      <c r="A76" s="727" t="s">
        <v>6420</v>
      </c>
      <c r="B76" s="728" t="s">
        <v>6421</v>
      </c>
      <c r="C76" s="728" t="s">
        <v>587</v>
      </c>
      <c r="D76" s="728" t="s">
        <v>6413</v>
      </c>
      <c r="E76" s="728" t="s">
        <v>6422</v>
      </c>
      <c r="F76" s="728" t="s">
        <v>6504</v>
      </c>
      <c r="G76" s="728" t="s">
        <v>6505</v>
      </c>
      <c r="H76" s="732">
        <v>33.4</v>
      </c>
      <c r="I76" s="732">
        <v>11108.84</v>
      </c>
      <c r="J76" s="728">
        <v>0.6472868217054264</v>
      </c>
      <c r="K76" s="728">
        <v>332.6</v>
      </c>
      <c r="L76" s="732">
        <v>51.600000000000009</v>
      </c>
      <c r="M76" s="732">
        <v>17162.16</v>
      </c>
      <c r="N76" s="728">
        <v>1</v>
      </c>
      <c r="O76" s="728">
        <v>332.59999999999997</v>
      </c>
      <c r="P76" s="732">
        <v>26.4</v>
      </c>
      <c r="Q76" s="732">
        <v>7090.4</v>
      </c>
      <c r="R76" s="746">
        <v>0.41314146937215362</v>
      </c>
      <c r="S76" s="733">
        <v>268.57575757575756</v>
      </c>
    </row>
    <row r="77" spans="1:19" ht="14.4" customHeight="1" x14ac:dyDescent="0.3">
      <c r="A77" s="727" t="s">
        <v>6420</v>
      </c>
      <c r="B77" s="728" t="s">
        <v>6421</v>
      </c>
      <c r="C77" s="728" t="s">
        <v>587</v>
      </c>
      <c r="D77" s="728" t="s">
        <v>6413</v>
      </c>
      <c r="E77" s="728" t="s">
        <v>6422</v>
      </c>
      <c r="F77" s="728" t="s">
        <v>6506</v>
      </c>
      <c r="G77" s="728" t="s">
        <v>1377</v>
      </c>
      <c r="H77" s="732"/>
      <c r="I77" s="732"/>
      <c r="J77" s="728"/>
      <c r="K77" s="728"/>
      <c r="L77" s="732"/>
      <c r="M77" s="732"/>
      <c r="N77" s="728"/>
      <c r="O77" s="728"/>
      <c r="P77" s="732">
        <v>2</v>
      </c>
      <c r="Q77" s="732">
        <v>3255.26</v>
      </c>
      <c r="R77" s="746"/>
      <c r="S77" s="733">
        <v>1627.63</v>
      </c>
    </row>
    <row r="78" spans="1:19" ht="14.4" customHeight="1" x14ac:dyDescent="0.3">
      <c r="A78" s="727" t="s">
        <v>6420</v>
      </c>
      <c r="B78" s="728" t="s">
        <v>6421</v>
      </c>
      <c r="C78" s="728" t="s">
        <v>587</v>
      </c>
      <c r="D78" s="728" t="s">
        <v>6413</v>
      </c>
      <c r="E78" s="728" t="s">
        <v>6422</v>
      </c>
      <c r="F78" s="728" t="s">
        <v>6507</v>
      </c>
      <c r="G78" s="728" t="s">
        <v>6508</v>
      </c>
      <c r="H78" s="732">
        <v>40</v>
      </c>
      <c r="I78" s="732">
        <v>10986.380000000001</v>
      </c>
      <c r="J78" s="728">
        <v>0.74073939227219643</v>
      </c>
      <c r="K78" s="728">
        <v>274.65950000000004</v>
      </c>
      <c r="L78" s="732">
        <v>54</v>
      </c>
      <c r="M78" s="732">
        <v>14831.640000000001</v>
      </c>
      <c r="N78" s="728">
        <v>1</v>
      </c>
      <c r="O78" s="728">
        <v>274.66000000000003</v>
      </c>
      <c r="P78" s="732">
        <v>8.5</v>
      </c>
      <c r="Q78" s="732">
        <v>1169.0899999999999</v>
      </c>
      <c r="R78" s="746">
        <v>7.8824054521280176E-2</v>
      </c>
      <c r="S78" s="733">
        <v>137.54</v>
      </c>
    </row>
    <row r="79" spans="1:19" ht="14.4" customHeight="1" x14ac:dyDescent="0.3">
      <c r="A79" s="727" t="s">
        <v>6420</v>
      </c>
      <c r="B79" s="728" t="s">
        <v>6421</v>
      </c>
      <c r="C79" s="728" t="s">
        <v>587</v>
      </c>
      <c r="D79" s="728" t="s">
        <v>6413</v>
      </c>
      <c r="E79" s="728" t="s">
        <v>6422</v>
      </c>
      <c r="F79" s="728" t="s">
        <v>6509</v>
      </c>
      <c r="G79" s="728" t="s">
        <v>6510</v>
      </c>
      <c r="H79" s="732">
        <v>1</v>
      </c>
      <c r="I79" s="732">
        <v>755.26</v>
      </c>
      <c r="J79" s="728">
        <v>1</v>
      </c>
      <c r="K79" s="728">
        <v>755.26</v>
      </c>
      <c r="L79" s="732">
        <v>1</v>
      </c>
      <c r="M79" s="732">
        <v>755.26</v>
      </c>
      <c r="N79" s="728">
        <v>1</v>
      </c>
      <c r="O79" s="728">
        <v>755.26</v>
      </c>
      <c r="P79" s="732"/>
      <c r="Q79" s="732"/>
      <c r="R79" s="746"/>
      <c r="S79" s="733"/>
    </row>
    <row r="80" spans="1:19" ht="14.4" customHeight="1" x14ac:dyDescent="0.3">
      <c r="A80" s="727" t="s">
        <v>6420</v>
      </c>
      <c r="B80" s="728" t="s">
        <v>6421</v>
      </c>
      <c r="C80" s="728" t="s">
        <v>587</v>
      </c>
      <c r="D80" s="728" t="s">
        <v>6413</v>
      </c>
      <c r="E80" s="728" t="s">
        <v>6422</v>
      </c>
      <c r="F80" s="728" t="s">
        <v>6511</v>
      </c>
      <c r="G80" s="728" t="s">
        <v>1498</v>
      </c>
      <c r="H80" s="732">
        <v>16</v>
      </c>
      <c r="I80" s="732">
        <v>17902.239999999998</v>
      </c>
      <c r="J80" s="728">
        <v>0.26666666666666661</v>
      </c>
      <c r="K80" s="728">
        <v>1118.8899999999999</v>
      </c>
      <c r="L80" s="732">
        <v>60</v>
      </c>
      <c r="M80" s="732">
        <v>67133.400000000009</v>
      </c>
      <c r="N80" s="728">
        <v>1</v>
      </c>
      <c r="O80" s="728">
        <v>1118.8900000000001</v>
      </c>
      <c r="P80" s="732">
        <v>53</v>
      </c>
      <c r="Q80" s="732">
        <v>59301.7</v>
      </c>
      <c r="R80" s="746">
        <v>0.88334122806233539</v>
      </c>
      <c r="S80" s="733">
        <v>1118.8999999999999</v>
      </c>
    </row>
    <row r="81" spans="1:19" ht="14.4" customHeight="1" x14ac:dyDescent="0.3">
      <c r="A81" s="727" t="s">
        <v>6420</v>
      </c>
      <c r="B81" s="728" t="s">
        <v>6421</v>
      </c>
      <c r="C81" s="728" t="s">
        <v>587</v>
      </c>
      <c r="D81" s="728" t="s">
        <v>6413</v>
      </c>
      <c r="E81" s="728" t="s">
        <v>6422</v>
      </c>
      <c r="F81" s="728" t="s">
        <v>6512</v>
      </c>
      <c r="G81" s="728" t="s">
        <v>6513</v>
      </c>
      <c r="H81" s="732">
        <v>6.46</v>
      </c>
      <c r="I81" s="732">
        <v>13957.960000000001</v>
      </c>
      <c r="J81" s="728">
        <v>0.46889788525036796</v>
      </c>
      <c r="K81" s="728">
        <v>2160.6749226006195</v>
      </c>
      <c r="L81" s="732">
        <v>12.559999999999999</v>
      </c>
      <c r="M81" s="732">
        <v>29767.59</v>
      </c>
      <c r="N81" s="728">
        <v>1</v>
      </c>
      <c r="O81" s="728">
        <v>2370.0310509554142</v>
      </c>
      <c r="P81" s="732">
        <v>4.16</v>
      </c>
      <c r="Q81" s="732">
        <v>9843.16</v>
      </c>
      <c r="R81" s="746">
        <v>0.33066701066495474</v>
      </c>
      <c r="S81" s="733">
        <v>2366.1442307692305</v>
      </c>
    </row>
    <row r="82" spans="1:19" ht="14.4" customHeight="1" x14ac:dyDescent="0.3">
      <c r="A82" s="727" t="s">
        <v>6420</v>
      </c>
      <c r="B82" s="728" t="s">
        <v>6421</v>
      </c>
      <c r="C82" s="728" t="s">
        <v>587</v>
      </c>
      <c r="D82" s="728" t="s">
        <v>6413</v>
      </c>
      <c r="E82" s="728" t="s">
        <v>6422</v>
      </c>
      <c r="F82" s="728" t="s">
        <v>6514</v>
      </c>
      <c r="G82" s="728" t="s">
        <v>6515</v>
      </c>
      <c r="H82" s="732">
        <v>2.3200000000000003</v>
      </c>
      <c r="I82" s="732">
        <v>355.45</v>
      </c>
      <c r="J82" s="728">
        <v>12.887962291515592</v>
      </c>
      <c r="K82" s="728">
        <v>153.21120689655169</v>
      </c>
      <c r="L82" s="732">
        <v>0.18</v>
      </c>
      <c r="M82" s="732">
        <v>27.58</v>
      </c>
      <c r="N82" s="728">
        <v>1</v>
      </c>
      <c r="O82" s="728">
        <v>153.22222222222223</v>
      </c>
      <c r="P82" s="732">
        <v>0.2</v>
      </c>
      <c r="Q82" s="732">
        <v>27.35</v>
      </c>
      <c r="R82" s="746">
        <v>0.99166062364031915</v>
      </c>
      <c r="S82" s="733">
        <v>136.75</v>
      </c>
    </row>
    <row r="83" spans="1:19" ht="14.4" customHeight="1" x14ac:dyDescent="0.3">
      <c r="A83" s="727" t="s">
        <v>6420</v>
      </c>
      <c r="B83" s="728" t="s">
        <v>6421</v>
      </c>
      <c r="C83" s="728" t="s">
        <v>587</v>
      </c>
      <c r="D83" s="728" t="s">
        <v>6413</v>
      </c>
      <c r="E83" s="728" t="s">
        <v>6422</v>
      </c>
      <c r="F83" s="728" t="s">
        <v>6516</v>
      </c>
      <c r="G83" s="728" t="s">
        <v>2645</v>
      </c>
      <c r="H83" s="732">
        <v>27</v>
      </c>
      <c r="I83" s="732">
        <v>1755056.43</v>
      </c>
      <c r="J83" s="728">
        <v>0.89999999999999991</v>
      </c>
      <c r="K83" s="728">
        <v>65002.09</v>
      </c>
      <c r="L83" s="732">
        <v>30</v>
      </c>
      <c r="M83" s="732">
        <v>1950062.7000000002</v>
      </c>
      <c r="N83" s="728">
        <v>1</v>
      </c>
      <c r="O83" s="728">
        <v>65002.090000000004</v>
      </c>
      <c r="P83" s="732">
        <v>34</v>
      </c>
      <c r="Q83" s="732">
        <v>2199076.7000000002</v>
      </c>
      <c r="R83" s="746">
        <v>1.1276953812818429</v>
      </c>
      <c r="S83" s="733">
        <v>64678.726470588241</v>
      </c>
    </row>
    <row r="84" spans="1:19" ht="14.4" customHeight="1" x14ac:dyDescent="0.3">
      <c r="A84" s="727" t="s">
        <v>6420</v>
      </c>
      <c r="B84" s="728" t="s">
        <v>6421</v>
      </c>
      <c r="C84" s="728" t="s">
        <v>587</v>
      </c>
      <c r="D84" s="728" t="s">
        <v>6413</v>
      </c>
      <c r="E84" s="728" t="s">
        <v>6422</v>
      </c>
      <c r="F84" s="728" t="s">
        <v>6517</v>
      </c>
      <c r="G84" s="728" t="s">
        <v>725</v>
      </c>
      <c r="H84" s="732">
        <v>63.44</v>
      </c>
      <c r="I84" s="732">
        <v>35080.100000000006</v>
      </c>
      <c r="J84" s="728">
        <v>0.6506522826182114</v>
      </c>
      <c r="K84" s="728">
        <v>552.96500630517039</v>
      </c>
      <c r="L84" s="732">
        <v>97.5</v>
      </c>
      <c r="M84" s="732">
        <v>53915.280000000006</v>
      </c>
      <c r="N84" s="728">
        <v>1</v>
      </c>
      <c r="O84" s="728">
        <v>552.9772307692308</v>
      </c>
      <c r="P84" s="732">
        <v>88.160000000000011</v>
      </c>
      <c r="Q84" s="732">
        <v>68407.53</v>
      </c>
      <c r="R84" s="746">
        <v>1.2687967121751011</v>
      </c>
      <c r="S84" s="733">
        <v>775.94748185117953</v>
      </c>
    </row>
    <row r="85" spans="1:19" ht="14.4" customHeight="1" x14ac:dyDescent="0.3">
      <c r="A85" s="727" t="s">
        <v>6420</v>
      </c>
      <c r="B85" s="728" t="s">
        <v>6421</v>
      </c>
      <c r="C85" s="728" t="s">
        <v>587</v>
      </c>
      <c r="D85" s="728" t="s">
        <v>6413</v>
      </c>
      <c r="E85" s="728" t="s">
        <v>6422</v>
      </c>
      <c r="F85" s="728" t="s">
        <v>6518</v>
      </c>
      <c r="G85" s="728" t="s">
        <v>6519</v>
      </c>
      <c r="H85" s="732"/>
      <c r="I85" s="732"/>
      <c r="J85" s="728"/>
      <c r="K85" s="728"/>
      <c r="L85" s="732">
        <v>1.2</v>
      </c>
      <c r="M85" s="732">
        <v>31716.69</v>
      </c>
      <c r="N85" s="728">
        <v>1</v>
      </c>
      <c r="O85" s="728">
        <v>26430.575000000001</v>
      </c>
      <c r="P85" s="732"/>
      <c r="Q85" s="732"/>
      <c r="R85" s="746"/>
      <c r="S85" s="733"/>
    </row>
    <row r="86" spans="1:19" ht="14.4" customHeight="1" x14ac:dyDescent="0.3">
      <c r="A86" s="727" t="s">
        <v>6420</v>
      </c>
      <c r="B86" s="728" t="s">
        <v>6421</v>
      </c>
      <c r="C86" s="728" t="s">
        <v>587</v>
      </c>
      <c r="D86" s="728" t="s">
        <v>6413</v>
      </c>
      <c r="E86" s="728" t="s">
        <v>6422</v>
      </c>
      <c r="F86" s="728" t="s">
        <v>6520</v>
      </c>
      <c r="G86" s="728" t="s">
        <v>6521</v>
      </c>
      <c r="H86" s="732"/>
      <c r="I86" s="732"/>
      <c r="J86" s="728"/>
      <c r="K86" s="728"/>
      <c r="L86" s="732">
        <v>14</v>
      </c>
      <c r="M86" s="732">
        <v>210659.58</v>
      </c>
      <c r="N86" s="728">
        <v>1</v>
      </c>
      <c r="O86" s="728">
        <v>15047.112857142856</v>
      </c>
      <c r="P86" s="732"/>
      <c r="Q86" s="732"/>
      <c r="R86" s="746"/>
      <c r="S86" s="733"/>
    </row>
    <row r="87" spans="1:19" ht="14.4" customHeight="1" x14ac:dyDescent="0.3">
      <c r="A87" s="727" t="s">
        <v>6420</v>
      </c>
      <c r="B87" s="728" t="s">
        <v>6421</v>
      </c>
      <c r="C87" s="728" t="s">
        <v>587</v>
      </c>
      <c r="D87" s="728" t="s">
        <v>6413</v>
      </c>
      <c r="E87" s="728" t="s">
        <v>6422</v>
      </c>
      <c r="F87" s="728" t="s">
        <v>6522</v>
      </c>
      <c r="G87" s="728" t="s">
        <v>2289</v>
      </c>
      <c r="H87" s="732">
        <v>104.01999999999998</v>
      </c>
      <c r="I87" s="732">
        <v>665514.95000000007</v>
      </c>
      <c r="J87" s="728">
        <v>1.1305841191749895</v>
      </c>
      <c r="K87" s="728">
        <v>6397.9518361853507</v>
      </c>
      <c r="L87" s="732">
        <v>129.80000000000001</v>
      </c>
      <c r="M87" s="732">
        <v>588647</v>
      </c>
      <c r="N87" s="728">
        <v>1</v>
      </c>
      <c r="O87" s="728">
        <v>4535.0308166409859</v>
      </c>
      <c r="P87" s="732">
        <v>123.80000000000001</v>
      </c>
      <c r="Q87" s="732">
        <v>561436.82999999996</v>
      </c>
      <c r="R87" s="746">
        <v>0.95377506383282329</v>
      </c>
      <c r="S87" s="733">
        <v>4535.0309369951528</v>
      </c>
    </row>
    <row r="88" spans="1:19" ht="14.4" customHeight="1" x14ac:dyDescent="0.3">
      <c r="A88" s="727" t="s">
        <v>6420</v>
      </c>
      <c r="B88" s="728" t="s">
        <v>6421</v>
      </c>
      <c r="C88" s="728" t="s">
        <v>587</v>
      </c>
      <c r="D88" s="728" t="s">
        <v>6413</v>
      </c>
      <c r="E88" s="728" t="s">
        <v>6422</v>
      </c>
      <c r="F88" s="728" t="s">
        <v>6523</v>
      </c>
      <c r="G88" s="728" t="s">
        <v>2289</v>
      </c>
      <c r="H88" s="732">
        <v>174.79999999999995</v>
      </c>
      <c r="I88" s="732">
        <v>1440051.16</v>
      </c>
      <c r="J88" s="728">
        <v>0.75088532622334148</v>
      </c>
      <c r="K88" s="728">
        <v>8238.2789473684225</v>
      </c>
      <c r="L88" s="732">
        <v>280.94</v>
      </c>
      <c r="M88" s="732">
        <v>1917804.37</v>
      </c>
      <c r="N88" s="728">
        <v>1</v>
      </c>
      <c r="O88" s="728">
        <v>6826.3841745568452</v>
      </c>
      <c r="P88" s="732">
        <v>278.60000000000002</v>
      </c>
      <c r="Q88" s="732">
        <v>1869999.6099999999</v>
      </c>
      <c r="R88" s="746">
        <v>0.97507318225581041</v>
      </c>
      <c r="S88" s="733">
        <v>6712.1306891600852</v>
      </c>
    </row>
    <row r="89" spans="1:19" ht="14.4" customHeight="1" x14ac:dyDescent="0.3">
      <c r="A89" s="727" t="s">
        <v>6420</v>
      </c>
      <c r="B89" s="728" t="s">
        <v>6421</v>
      </c>
      <c r="C89" s="728" t="s">
        <v>587</v>
      </c>
      <c r="D89" s="728" t="s">
        <v>6413</v>
      </c>
      <c r="E89" s="728" t="s">
        <v>6422</v>
      </c>
      <c r="F89" s="728" t="s">
        <v>6524</v>
      </c>
      <c r="G89" s="728" t="s">
        <v>6525</v>
      </c>
      <c r="H89" s="732">
        <v>10.199999999999999</v>
      </c>
      <c r="I89" s="732">
        <v>79234.42</v>
      </c>
      <c r="J89" s="728">
        <v>5.823867779189011</v>
      </c>
      <c r="K89" s="728">
        <v>7768.0803921568631</v>
      </c>
      <c r="L89" s="732">
        <v>3</v>
      </c>
      <c r="M89" s="732">
        <v>13605.12</v>
      </c>
      <c r="N89" s="728">
        <v>1</v>
      </c>
      <c r="O89" s="728">
        <v>4535.04</v>
      </c>
      <c r="P89" s="732"/>
      <c r="Q89" s="732"/>
      <c r="R89" s="746"/>
      <c r="S89" s="733"/>
    </row>
    <row r="90" spans="1:19" ht="14.4" customHeight="1" x14ac:dyDescent="0.3">
      <c r="A90" s="727" t="s">
        <v>6420</v>
      </c>
      <c r="B90" s="728" t="s">
        <v>6421</v>
      </c>
      <c r="C90" s="728" t="s">
        <v>587</v>
      </c>
      <c r="D90" s="728" t="s">
        <v>6413</v>
      </c>
      <c r="E90" s="728" t="s">
        <v>6422</v>
      </c>
      <c r="F90" s="728" t="s">
        <v>6526</v>
      </c>
      <c r="G90" s="728" t="s">
        <v>6525</v>
      </c>
      <c r="H90" s="732">
        <v>0.4</v>
      </c>
      <c r="I90" s="732">
        <v>4489.1000000000004</v>
      </c>
      <c r="J90" s="728"/>
      <c r="K90" s="728">
        <v>11222.75</v>
      </c>
      <c r="L90" s="732"/>
      <c r="M90" s="732"/>
      <c r="N90" s="728"/>
      <c r="O90" s="728"/>
      <c r="P90" s="732"/>
      <c r="Q90" s="732"/>
      <c r="R90" s="746"/>
      <c r="S90" s="733"/>
    </row>
    <row r="91" spans="1:19" ht="14.4" customHeight="1" x14ac:dyDescent="0.3">
      <c r="A91" s="727" t="s">
        <v>6420</v>
      </c>
      <c r="B91" s="728" t="s">
        <v>6421</v>
      </c>
      <c r="C91" s="728" t="s">
        <v>587</v>
      </c>
      <c r="D91" s="728" t="s">
        <v>6413</v>
      </c>
      <c r="E91" s="728" t="s">
        <v>6422</v>
      </c>
      <c r="F91" s="728" t="s">
        <v>6527</v>
      </c>
      <c r="G91" s="728" t="s">
        <v>6528</v>
      </c>
      <c r="H91" s="732">
        <v>163.24</v>
      </c>
      <c r="I91" s="732">
        <v>1599912.64</v>
      </c>
      <c r="J91" s="728">
        <v>0.50162352735278271</v>
      </c>
      <c r="K91" s="728">
        <v>9800.9840725312406</v>
      </c>
      <c r="L91" s="732">
        <v>323.43</v>
      </c>
      <c r="M91" s="732">
        <v>3189468.9</v>
      </c>
      <c r="N91" s="728">
        <v>1</v>
      </c>
      <c r="O91" s="728">
        <v>9861.3885539374824</v>
      </c>
      <c r="P91" s="732">
        <v>379.23</v>
      </c>
      <c r="Q91" s="732">
        <v>3691978.34</v>
      </c>
      <c r="R91" s="746">
        <v>1.1575527010155202</v>
      </c>
      <c r="S91" s="733">
        <v>9735.4595891675235</v>
      </c>
    </row>
    <row r="92" spans="1:19" ht="14.4" customHeight="1" x14ac:dyDescent="0.3">
      <c r="A92" s="727" t="s">
        <v>6420</v>
      </c>
      <c r="B92" s="728" t="s">
        <v>6421</v>
      </c>
      <c r="C92" s="728" t="s">
        <v>587</v>
      </c>
      <c r="D92" s="728" t="s">
        <v>6413</v>
      </c>
      <c r="E92" s="728" t="s">
        <v>6422</v>
      </c>
      <c r="F92" s="728" t="s">
        <v>6529</v>
      </c>
      <c r="G92" s="728" t="s">
        <v>6530</v>
      </c>
      <c r="H92" s="732">
        <v>27.46</v>
      </c>
      <c r="I92" s="732">
        <v>3315008.77</v>
      </c>
      <c r="J92" s="728">
        <v>0.5699465774410869</v>
      </c>
      <c r="K92" s="728">
        <v>120721.36817188638</v>
      </c>
      <c r="L92" s="732">
        <v>60</v>
      </c>
      <c r="M92" s="732">
        <v>5816349.9900000002</v>
      </c>
      <c r="N92" s="728">
        <v>1</v>
      </c>
      <c r="O92" s="728">
        <v>96939.166500000007</v>
      </c>
      <c r="P92" s="732">
        <v>15</v>
      </c>
      <c r="Q92" s="732">
        <v>157654.5</v>
      </c>
      <c r="R92" s="746">
        <v>2.7105401200246546E-2</v>
      </c>
      <c r="S92" s="733">
        <v>10510.3</v>
      </c>
    </row>
    <row r="93" spans="1:19" ht="14.4" customHeight="1" x14ac:dyDescent="0.3">
      <c r="A93" s="727" t="s">
        <v>6420</v>
      </c>
      <c r="B93" s="728" t="s">
        <v>6421</v>
      </c>
      <c r="C93" s="728" t="s">
        <v>587</v>
      </c>
      <c r="D93" s="728" t="s">
        <v>6413</v>
      </c>
      <c r="E93" s="728" t="s">
        <v>6422</v>
      </c>
      <c r="F93" s="728" t="s">
        <v>6531</v>
      </c>
      <c r="G93" s="728" t="s">
        <v>6530</v>
      </c>
      <c r="H93" s="732">
        <v>4</v>
      </c>
      <c r="I93" s="732">
        <v>1172750.1000000001</v>
      </c>
      <c r="J93" s="728"/>
      <c r="K93" s="728">
        <v>293187.52500000002</v>
      </c>
      <c r="L93" s="732"/>
      <c r="M93" s="732"/>
      <c r="N93" s="728"/>
      <c r="O93" s="728"/>
      <c r="P93" s="732">
        <v>0</v>
      </c>
      <c r="Q93" s="732">
        <v>0</v>
      </c>
      <c r="R93" s="746"/>
      <c r="S93" s="733"/>
    </row>
    <row r="94" spans="1:19" ht="14.4" customHeight="1" x14ac:dyDescent="0.3">
      <c r="A94" s="727" t="s">
        <v>6420</v>
      </c>
      <c r="B94" s="728" t="s">
        <v>6421</v>
      </c>
      <c r="C94" s="728" t="s">
        <v>587</v>
      </c>
      <c r="D94" s="728" t="s">
        <v>6413</v>
      </c>
      <c r="E94" s="728" t="s">
        <v>6422</v>
      </c>
      <c r="F94" s="728" t="s">
        <v>6532</v>
      </c>
      <c r="G94" s="728" t="s">
        <v>6530</v>
      </c>
      <c r="H94" s="732">
        <v>22</v>
      </c>
      <c r="I94" s="732">
        <v>3517587.42</v>
      </c>
      <c r="J94" s="728">
        <v>4.1955865244234971</v>
      </c>
      <c r="K94" s="728">
        <v>159890.33727272728</v>
      </c>
      <c r="L94" s="732">
        <v>52</v>
      </c>
      <c r="M94" s="732">
        <v>838401.83000000007</v>
      </c>
      <c r="N94" s="728">
        <v>1</v>
      </c>
      <c r="O94" s="728">
        <v>16123.112115384616</v>
      </c>
      <c r="P94" s="732">
        <v>19</v>
      </c>
      <c r="Q94" s="732">
        <v>412762</v>
      </c>
      <c r="R94" s="746">
        <v>0.49232001318508567</v>
      </c>
      <c r="S94" s="733">
        <v>21724.315789473683</v>
      </c>
    </row>
    <row r="95" spans="1:19" ht="14.4" customHeight="1" x14ac:dyDescent="0.3">
      <c r="A95" s="727" t="s">
        <v>6420</v>
      </c>
      <c r="B95" s="728" t="s">
        <v>6421</v>
      </c>
      <c r="C95" s="728" t="s">
        <v>587</v>
      </c>
      <c r="D95" s="728" t="s">
        <v>6413</v>
      </c>
      <c r="E95" s="728" t="s">
        <v>6422</v>
      </c>
      <c r="F95" s="728" t="s">
        <v>6533</v>
      </c>
      <c r="G95" s="728" t="s">
        <v>2626</v>
      </c>
      <c r="H95" s="732">
        <v>11.860000000000001</v>
      </c>
      <c r="I95" s="732">
        <v>437371.6</v>
      </c>
      <c r="J95" s="728">
        <v>0.36376814647437578</v>
      </c>
      <c r="K95" s="728">
        <v>36877.875210792576</v>
      </c>
      <c r="L95" s="732">
        <v>33.870000000000005</v>
      </c>
      <c r="M95" s="732">
        <v>1202336.17</v>
      </c>
      <c r="N95" s="728">
        <v>1</v>
      </c>
      <c r="O95" s="728">
        <v>35498.558311189838</v>
      </c>
      <c r="P95" s="732">
        <v>9.34</v>
      </c>
      <c r="Q95" s="732">
        <v>225302.25</v>
      </c>
      <c r="R95" s="746">
        <v>0.18738706829388657</v>
      </c>
      <c r="S95" s="733">
        <v>24122.296573875803</v>
      </c>
    </row>
    <row r="96" spans="1:19" ht="14.4" customHeight="1" x14ac:dyDescent="0.3">
      <c r="A96" s="727" t="s">
        <v>6420</v>
      </c>
      <c r="B96" s="728" t="s">
        <v>6421</v>
      </c>
      <c r="C96" s="728" t="s">
        <v>587</v>
      </c>
      <c r="D96" s="728" t="s">
        <v>6413</v>
      </c>
      <c r="E96" s="728" t="s">
        <v>6422</v>
      </c>
      <c r="F96" s="728" t="s">
        <v>6534</v>
      </c>
      <c r="G96" s="728" t="s">
        <v>2640</v>
      </c>
      <c r="H96" s="732">
        <v>173</v>
      </c>
      <c r="I96" s="732">
        <v>5953694.6599999992</v>
      </c>
      <c r="J96" s="728">
        <v>0.87373737373737359</v>
      </c>
      <c r="K96" s="728">
        <v>34414.42</v>
      </c>
      <c r="L96" s="732">
        <v>198</v>
      </c>
      <c r="M96" s="732">
        <v>6814055.1600000001</v>
      </c>
      <c r="N96" s="728">
        <v>1</v>
      </c>
      <c r="O96" s="728">
        <v>34414.42</v>
      </c>
      <c r="P96" s="732">
        <v>160</v>
      </c>
      <c r="Q96" s="732">
        <v>5349715.8</v>
      </c>
      <c r="R96" s="746">
        <v>0.78510016053348175</v>
      </c>
      <c r="S96" s="733">
        <v>33435.723749999997</v>
      </c>
    </row>
    <row r="97" spans="1:19" ht="14.4" customHeight="1" x14ac:dyDescent="0.3">
      <c r="A97" s="727" t="s">
        <v>6420</v>
      </c>
      <c r="B97" s="728" t="s">
        <v>6421</v>
      </c>
      <c r="C97" s="728" t="s">
        <v>587</v>
      </c>
      <c r="D97" s="728" t="s">
        <v>6413</v>
      </c>
      <c r="E97" s="728" t="s">
        <v>6422</v>
      </c>
      <c r="F97" s="728" t="s">
        <v>6535</v>
      </c>
      <c r="G97" s="728" t="s">
        <v>2449</v>
      </c>
      <c r="H97" s="732"/>
      <c r="I97" s="732"/>
      <c r="J97" s="728"/>
      <c r="K97" s="728"/>
      <c r="L97" s="732"/>
      <c r="M97" s="732"/>
      <c r="N97" s="728"/>
      <c r="O97" s="728"/>
      <c r="P97" s="732">
        <v>10.8</v>
      </c>
      <c r="Q97" s="732">
        <v>1041816.05</v>
      </c>
      <c r="R97" s="746"/>
      <c r="S97" s="733">
        <v>96464.449074074073</v>
      </c>
    </row>
    <row r="98" spans="1:19" ht="14.4" customHeight="1" x14ac:dyDescent="0.3">
      <c r="A98" s="727" t="s">
        <v>6420</v>
      </c>
      <c r="B98" s="728" t="s">
        <v>6421</v>
      </c>
      <c r="C98" s="728" t="s">
        <v>587</v>
      </c>
      <c r="D98" s="728" t="s">
        <v>6413</v>
      </c>
      <c r="E98" s="728" t="s">
        <v>6422</v>
      </c>
      <c r="F98" s="728" t="s">
        <v>6536</v>
      </c>
      <c r="G98" s="728" t="s">
        <v>6521</v>
      </c>
      <c r="H98" s="732"/>
      <c r="I98" s="732"/>
      <c r="J98" s="728"/>
      <c r="K98" s="728"/>
      <c r="L98" s="732"/>
      <c r="M98" s="732"/>
      <c r="N98" s="728"/>
      <c r="O98" s="728"/>
      <c r="P98" s="732">
        <v>23</v>
      </c>
      <c r="Q98" s="732">
        <v>351620.77</v>
      </c>
      <c r="R98" s="746"/>
      <c r="S98" s="733">
        <v>15287.859565217392</v>
      </c>
    </row>
    <row r="99" spans="1:19" ht="14.4" customHeight="1" x14ac:dyDescent="0.3">
      <c r="A99" s="727" t="s">
        <v>6420</v>
      </c>
      <c r="B99" s="728" t="s">
        <v>6421</v>
      </c>
      <c r="C99" s="728" t="s">
        <v>587</v>
      </c>
      <c r="D99" s="728" t="s">
        <v>6413</v>
      </c>
      <c r="E99" s="728" t="s">
        <v>6422</v>
      </c>
      <c r="F99" s="728" t="s">
        <v>6537</v>
      </c>
      <c r="G99" s="728" t="s">
        <v>6538</v>
      </c>
      <c r="H99" s="732"/>
      <c r="I99" s="732"/>
      <c r="J99" s="728"/>
      <c r="K99" s="728"/>
      <c r="L99" s="732"/>
      <c r="M99" s="732"/>
      <c r="N99" s="728"/>
      <c r="O99" s="728"/>
      <c r="P99" s="732">
        <v>5.6</v>
      </c>
      <c r="Q99" s="732">
        <v>4007.8</v>
      </c>
      <c r="R99" s="746"/>
      <c r="S99" s="733">
        <v>715.67857142857156</v>
      </c>
    </row>
    <row r="100" spans="1:19" ht="14.4" customHeight="1" x14ac:dyDescent="0.3">
      <c r="A100" s="727" t="s">
        <v>6420</v>
      </c>
      <c r="B100" s="728" t="s">
        <v>6421</v>
      </c>
      <c r="C100" s="728" t="s">
        <v>587</v>
      </c>
      <c r="D100" s="728" t="s">
        <v>6413</v>
      </c>
      <c r="E100" s="728" t="s">
        <v>6422</v>
      </c>
      <c r="F100" s="728" t="s">
        <v>6539</v>
      </c>
      <c r="G100" s="728" t="s">
        <v>1527</v>
      </c>
      <c r="H100" s="732"/>
      <c r="I100" s="732"/>
      <c r="J100" s="728"/>
      <c r="K100" s="728"/>
      <c r="L100" s="732"/>
      <c r="M100" s="732"/>
      <c r="N100" s="728"/>
      <c r="O100" s="728"/>
      <c r="P100" s="732">
        <v>2</v>
      </c>
      <c r="Q100" s="732">
        <v>16094.1</v>
      </c>
      <c r="R100" s="746"/>
      <c r="S100" s="733">
        <v>8047.05</v>
      </c>
    </row>
    <row r="101" spans="1:19" ht="14.4" customHeight="1" x14ac:dyDescent="0.3">
      <c r="A101" s="727" t="s">
        <v>6420</v>
      </c>
      <c r="B101" s="728" t="s">
        <v>6421</v>
      </c>
      <c r="C101" s="728" t="s">
        <v>587</v>
      </c>
      <c r="D101" s="728" t="s">
        <v>6413</v>
      </c>
      <c r="E101" s="728" t="s">
        <v>6422</v>
      </c>
      <c r="F101" s="728" t="s">
        <v>6540</v>
      </c>
      <c r="G101" s="728" t="s">
        <v>6541</v>
      </c>
      <c r="H101" s="732"/>
      <c r="I101" s="732"/>
      <c r="J101" s="728"/>
      <c r="K101" s="728"/>
      <c r="L101" s="732"/>
      <c r="M101" s="732"/>
      <c r="N101" s="728"/>
      <c r="O101" s="728"/>
      <c r="P101" s="732">
        <v>12</v>
      </c>
      <c r="Q101" s="732">
        <v>600547.35</v>
      </c>
      <c r="R101" s="746"/>
      <c r="S101" s="733">
        <v>50045.612499999996</v>
      </c>
    </row>
    <row r="102" spans="1:19" ht="14.4" customHeight="1" x14ac:dyDescent="0.3">
      <c r="A102" s="727" t="s">
        <v>6420</v>
      </c>
      <c r="B102" s="728" t="s">
        <v>6421</v>
      </c>
      <c r="C102" s="728" t="s">
        <v>587</v>
      </c>
      <c r="D102" s="728" t="s">
        <v>6413</v>
      </c>
      <c r="E102" s="728" t="s">
        <v>6422</v>
      </c>
      <c r="F102" s="728" t="s">
        <v>6542</v>
      </c>
      <c r="G102" s="728" t="s">
        <v>6541</v>
      </c>
      <c r="H102" s="732">
        <v>1</v>
      </c>
      <c r="I102" s="732">
        <v>25652.35</v>
      </c>
      <c r="J102" s="728"/>
      <c r="K102" s="728">
        <v>25652.35</v>
      </c>
      <c r="L102" s="732"/>
      <c r="M102" s="732"/>
      <c r="N102" s="728"/>
      <c r="O102" s="728"/>
      <c r="P102" s="732"/>
      <c r="Q102" s="732"/>
      <c r="R102" s="746"/>
      <c r="S102" s="733"/>
    </row>
    <row r="103" spans="1:19" ht="14.4" customHeight="1" x14ac:dyDescent="0.3">
      <c r="A103" s="727" t="s">
        <v>6420</v>
      </c>
      <c r="B103" s="728" t="s">
        <v>6421</v>
      </c>
      <c r="C103" s="728" t="s">
        <v>587</v>
      </c>
      <c r="D103" s="728" t="s">
        <v>6413</v>
      </c>
      <c r="E103" s="728" t="s">
        <v>6422</v>
      </c>
      <c r="F103" s="728" t="s">
        <v>6543</v>
      </c>
      <c r="G103" s="728" t="s">
        <v>6544</v>
      </c>
      <c r="H103" s="732">
        <v>187</v>
      </c>
      <c r="I103" s="732">
        <v>1349108.2</v>
      </c>
      <c r="J103" s="728">
        <v>0.6093455689143743</v>
      </c>
      <c r="K103" s="728">
        <v>7214.482352941176</v>
      </c>
      <c r="L103" s="732">
        <v>320.39999999999998</v>
      </c>
      <c r="M103" s="732">
        <v>2214028.08</v>
      </c>
      <c r="N103" s="728">
        <v>1</v>
      </c>
      <c r="O103" s="728">
        <v>6910.2000000000007</v>
      </c>
      <c r="P103" s="732"/>
      <c r="Q103" s="732"/>
      <c r="R103" s="746"/>
      <c r="S103" s="733"/>
    </row>
    <row r="104" spans="1:19" ht="14.4" customHeight="1" x14ac:dyDescent="0.3">
      <c r="A104" s="727" t="s">
        <v>6420</v>
      </c>
      <c r="B104" s="728" t="s">
        <v>6421</v>
      </c>
      <c r="C104" s="728" t="s">
        <v>587</v>
      </c>
      <c r="D104" s="728" t="s">
        <v>6413</v>
      </c>
      <c r="E104" s="728" t="s">
        <v>6422</v>
      </c>
      <c r="F104" s="728" t="s">
        <v>6545</v>
      </c>
      <c r="G104" s="728" t="s">
        <v>2306</v>
      </c>
      <c r="H104" s="732">
        <v>2</v>
      </c>
      <c r="I104" s="732">
        <v>3204.6</v>
      </c>
      <c r="J104" s="728"/>
      <c r="K104" s="728">
        <v>1602.3</v>
      </c>
      <c r="L104" s="732"/>
      <c r="M104" s="732"/>
      <c r="N104" s="728"/>
      <c r="O104" s="728"/>
      <c r="P104" s="732"/>
      <c r="Q104" s="732"/>
      <c r="R104" s="746"/>
      <c r="S104" s="733"/>
    </row>
    <row r="105" spans="1:19" ht="14.4" customHeight="1" x14ac:dyDescent="0.3">
      <c r="A105" s="727" t="s">
        <v>6420</v>
      </c>
      <c r="B105" s="728" t="s">
        <v>6421</v>
      </c>
      <c r="C105" s="728" t="s">
        <v>587</v>
      </c>
      <c r="D105" s="728" t="s">
        <v>6413</v>
      </c>
      <c r="E105" s="728" t="s">
        <v>6422</v>
      </c>
      <c r="F105" s="728" t="s">
        <v>6546</v>
      </c>
      <c r="G105" s="728" t="s">
        <v>6544</v>
      </c>
      <c r="H105" s="732">
        <v>180.54</v>
      </c>
      <c r="I105" s="732">
        <v>981849.23</v>
      </c>
      <c r="J105" s="728">
        <v>1.1172219145028317</v>
      </c>
      <c r="K105" s="728">
        <v>5438.4027362357374</v>
      </c>
      <c r="L105" s="732">
        <v>265</v>
      </c>
      <c r="M105" s="732">
        <v>878830.9800000001</v>
      </c>
      <c r="N105" s="728">
        <v>1</v>
      </c>
      <c r="O105" s="728">
        <v>3316.3433207547173</v>
      </c>
      <c r="P105" s="732"/>
      <c r="Q105" s="732"/>
      <c r="R105" s="746"/>
      <c r="S105" s="733"/>
    </row>
    <row r="106" spans="1:19" ht="14.4" customHeight="1" x14ac:dyDescent="0.3">
      <c r="A106" s="727" t="s">
        <v>6420</v>
      </c>
      <c r="B106" s="728" t="s">
        <v>6421</v>
      </c>
      <c r="C106" s="728" t="s">
        <v>587</v>
      </c>
      <c r="D106" s="728" t="s">
        <v>6413</v>
      </c>
      <c r="E106" s="728" t="s">
        <v>6422</v>
      </c>
      <c r="F106" s="728" t="s">
        <v>6547</v>
      </c>
      <c r="G106" s="728" t="s">
        <v>2626</v>
      </c>
      <c r="H106" s="732">
        <v>2.93</v>
      </c>
      <c r="I106" s="732">
        <v>107867.73</v>
      </c>
      <c r="J106" s="728">
        <v>0.73888211434741025</v>
      </c>
      <c r="K106" s="728">
        <v>36814.924914675765</v>
      </c>
      <c r="L106" s="732">
        <v>4.04</v>
      </c>
      <c r="M106" s="732">
        <v>145987.74</v>
      </c>
      <c r="N106" s="728">
        <v>1</v>
      </c>
      <c r="O106" s="728">
        <v>36135.579207920789</v>
      </c>
      <c r="P106" s="732"/>
      <c r="Q106" s="732"/>
      <c r="R106" s="746"/>
      <c r="S106" s="733"/>
    </row>
    <row r="107" spans="1:19" ht="14.4" customHeight="1" x14ac:dyDescent="0.3">
      <c r="A107" s="727" t="s">
        <v>6420</v>
      </c>
      <c r="B107" s="728" t="s">
        <v>6421</v>
      </c>
      <c r="C107" s="728" t="s">
        <v>587</v>
      </c>
      <c r="D107" s="728" t="s">
        <v>6413</v>
      </c>
      <c r="E107" s="728" t="s">
        <v>6422</v>
      </c>
      <c r="F107" s="728" t="s">
        <v>6548</v>
      </c>
      <c r="G107" s="728" t="s">
        <v>6544</v>
      </c>
      <c r="H107" s="732"/>
      <c r="I107" s="732"/>
      <c r="J107" s="728"/>
      <c r="K107" s="728"/>
      <c r="L107" s="732">
        <v>4</v>
      </c>
      <c r="M107" s="732">
        <v>20730.599999999999</v>
      </c>
      <c r="N107" s="728">
        <v>1</v>
      </c>
      <c r="O107" s="728">
        <v>5182.6499999999996</v>
      </c>
      <c r="P107" s="732">
        <v>323</v>
      </c>
      <c r="Q107" s="732">
        <v>1673995.9499999997</v>
      </c>
      <c r="R107" s="746">
        <v>80.749999999999986</v>
      </c>
      <c r="S107" s="733">
        <v>5182.6499999999987</v>
      </c>
    </row>
    <row r="108" spans="1:19" ht="14.4" customHeight="1" x14ac:dyDescent="0.3">
      <c r="A108" s="727" t="s">
        <v>6420</v>
      </c>
      <c r="B108" s="728" t="s">
        <v>6421</v>
      </c>
      <c r="C108" s="728" t="s">
        <v>587</v>
      </c>
      <c r="D108" s="728" t="s">
        <v>6413</v>
      </c>
      <c r="E108" s="728" t="s">
        <v>6422</v>
      </c>
      <c r="F108" s="728" t="s">
        <v>6549</v>
      </c>
      <c r="G108" s="728" t="s">
        <v>6550</v>
      </c>
      <c r="H108" s="732"/>
      <c r="I108" s="732"/>
      <c r="J108" s="728"/>
      <c r="K108" s="728"/>
      <c r="L108" s="732"/>
      <c r="M108" s="732"/>
      <c r="N108" s="728"/>
      <c r="O108" s="728"/>
      <c r="P108" s="732">
        <v>10</v>
      </c>
      <c r="Q108" s="732">
        <v>2637.8</v>
      </c>
      <c r="R108" s="746"/>
      <c r="S108" s="733">
        <v>263.78000000000003</v>
      </c>
    </row>
    <row r="109" spans="1:19" ht="14.4" customHeight="1" x14ac:dyDescent="0.3">
      <c r="A109" s="727" t="s">
        <v>6420</v>
      </c>
      <c r="B109" s="728" t="s">
        <v>6421</v>
      </c>
      <c r="C109" s="728" t="s">
        <v>587</v>
      </c>
      <c r="D109" s="728" t="s">
        <v>6413</v>
      </c>
      <c r="E109" s="728" t="s">
        <v>6422</v>
      </c>
      <c r="F109" s="728" t="s">
        <v>6551</v>
      </c>
      <c r="G109" s="728" t="s">
        <v>1399</v>
      </c>
      <c r="H109" s="732"/>
      <c r="I109" s="732"/>
      <c r="J109" s="728"/>
      <c r="K109" s="728"/>
      <c r="L109" s="732">
        <v>30</v>
      </c>
      <c r="M109" s="732">
        <v>388342.2</v>
      </c>
      <c r="N109" s="728">
        <v>1</v>
      </c>
      <c r="O109" s="728">
        <v>12944.74</v>
      </c>
      <c r="P109" s="732"/>
      <c r="Q109" s="732"/>
      <c r="R109" s="746"/>
      <c r="S109" s="733"/>
    </row>
    <row r="110" spans="1:19" ht="14.4" customHeight="1" x14ac:dyDescent="0.3">
      <c r="A110" s="727" t="s">
        <v>6420</v>
      </c>
      <c r="B110" s="728" t="s">
        <v>6421</v>
      </c>
      <c r="C110" s="728" t="s">
        <v>587</v>
      </c>
      <c r="D110" s="728" t="s">
        <v>6413</v>
      </c>
      <c r="E110" s="728" t="s">
        <v>6422</v>
      </c>
      <c r="F110" s="728" t="s">
        <v>6552</v>
      </c>
      <c r="G110" s="728" t="s">
        <v>6544</v>
      </c>
      <c r="H110" s="732"/>
      <c r="I110" s="732"/>
      <c r="J110" s="728"/>
      <c r="K110" s="728"/>
      <c r="L110" s="732"/>
      <c r="M110" s="732"/>
      <c r="N110" s="728"/>
      <c r="O110" s="728"/>
      <c r="P110" s="732">
        <v>274.39999999999998</v>
      </c>
      <c r="Q110" s="732">
        <v>1896158.88</v>
      </c>
      <c r="R110" s="746"/>
      <c r="S110" s="733">
        <v>6910.2</v>
      </c>
    </row>
    <row r="111" spans="1:19" ht="14.4" customHeight="1" x14ac:dyDescent="0.3">
      <c r="A111" s="727" t="s">
        <v>6420</v>
      </c>
      <c r="B111" s="728" t="s">
        <v>6421</v>
      </c>
      <c r="C111" s="728" t="s">
        <v>587</v>
      </c>
      <c r="D111" s="728" t="s">
        <v>6413</v>
      </c>
      <c r="E111" s="728" t="s">
        <v>6422</v>
      </c>
      <c r="F111" s="728" t="s">
        <v>6553</v>
      </c>
      <c r="G111" s="728" t="s">
        <v>1530</v>
      </c>
      <c r="H111" s="732">
        <v>30</v>
      </c>
      <c r="I111" s="732">
        <v>258894.9</v>
      </c>
      <c r="J111" s="728"/>
      <c r="K111" s="728">
        <v>8629.83</v>
      </c>
      <c r="L111" s="732"/>
      <c r="M111" s="732"/>
      <c r="N111" s="728"/>
      <c r="O111" s="728"/>
      <c r="P111" s="732">
        <v>4</v>
      </c>
      <c r="Q111" s="732">
        <v>34519.32</v>
      </c>
      <c r="R111" s="746"/>
      <c r="S111" s="733">
        <v>8629.83</v>
      </c>
    </row>
    <row r="112" spans="1:19" ht="14.4" customHeight="1" x14ac:dyDescent="0.3">
      <c r="A112" s="727" t="s">
        <v>6420</v>
      </c>
      <c r="B112" s="728" t="s">
        <v>6421</v>
      </c>
      <c r="C112" s="728" t="s">
        <v>587</v>
      </c>
      <c r="D112" s="728" t="s">
        <v>6413</v>
      </c>
      <c r="E112" s="728" t="s">
        <v>6422</v>
      </c>
      <c r="F112" s="728" t="s">
        <v>6554</v>
      </c>
      <c r="G112" s="728" t="s">
        <v>1404</v>
      </c>
      <c r="H112" s="732"/>
      <c r="I112" s="732"/>
      <c r="J112" s="728"/>
      <c r="K112" s="728"/>
      <c r="L112" s="732"/>
      <c r="M112" s="732"/>
      <c r="N112" s="728"/>
      <c r="O112" s="728"/>
      <c r="P112" s="732">
        <v>6</v>
      </c>
      <c r="Q112" s="732">
        <v>25889.46</v>
      </c>
      <c r="R112" s="746"/>
      <c r="S112" s="733">
        <v>4314.91</v>
      </c>
    </row>
    <row r="113" spans="1:19" ht="14.4" customHeight="1" x14ac:dyDescent="0.3">
      <c r="A113" s="727" t="s">
        <v>6420</v>
      </c>
      <c r="B113" s="728" t="s">
        <v>6421</v>
      </c>
      <c r="C113" s="728" t="s">
        <v>587</v>
      </c>
      <c r="D113" s="728" t="s">
        <v>6413</v>
      </c>
      <c r="E113" s="728" t="s">
        <v>6422</v>
      </c>
      <c r="F113" s="728" t="s">
        <v>6555</v>
      </c>
      <c r="G113" s="728" t="s">
        <v>1317</v>
      </c>
      <c r="H113" s="732"/>
      <c r="I113" s="732"/>
      <c r="J113" s="728"/>
      <c r="K113" s="728"/>
      <c r="L113" s="732">
        <v>51.599999999999994</v>
      </c>
      <c r="M113" s="732">
        <v>3648.14</v>
      </c>
      <c r="N113" s="728">
        <v>1</v>
      </c>
      <c r="O113" s="728">
        <v>70.700387596899233</v>
      </c>
      <c r="P113" s="732">
        <v>43.3</v>
      </c>
      <c r="Q113" s="732">
        <v>3061.3300000000004</v>
      </c>
      <c r="R113" s="746">
        <v>0.83914816865580832</v>
      </c>
      <c r="S113" s="733">
        <v>70.700461893764441</v>
      </c>
    </row>
    <row r="114" spans="1:19" ht="14.4" customHeight="1" x14ac:dyDescent="0.3">
      <c r="A114" s="727" t="s">
        <v>6420</v>
      </c>
      <c r="B114" s="728" t="s">
        <v>6421</v>
      </c>
      <c r="C114" s="728" t="s">
        <v>587</v>
      </c>
      <c r="D114" s="728" t="s">
        <v>6413</v>
      </c>
      <c r="E114" s="728" t="s">
        <v>6422</v>
      </c>
      <c r="F114" s="728" t="s">
        <v>6556</v>
      </c>
      <c r="G114" s="728" t="s">
        <v>6557</v>
      </c>
      <c r="H114" s="732"/>
      <c r="I114" s="732"/>
      <c r="J114" s="728"/>
      <c r="K114" s="728"/>
      <c r="L114" s="732">
        <v>27</v>
      </c>
      <c r="M114" s="732">
        <v>3117121.92</v>
      </c>
      <c r="N114" s="728">
        <v>1</v>
      </c>
      <c r="O114" s="728">
        <v>115448.95999999999</v>
      </c>
      <c r="P114" s="732">
        <v>27</v>
      </c>
      <c r="Q114" s="732">
        <v>3117121.92</v>
      </c>
      <c r="R114" s="746">
        <v>1</v>
      </c>
      <c r="S114" s="733">
        <v>115448.95999999999</v>
      </c>
    </row>
    <row r="115" spans="1:19" ht="14.4" customHeight="1" x14ac:dyDescent="0.3">
      <c r="A115" s="727" t="s">
        <v>6420</v>
      </c>
      <c r="B115" s="728" t="s">
        <v>6421</v>
      </c>
      <c r="C115" s="728" t="s">
        <v>587</v>
      </c>
      <c r="D115" s="728" t="s">
        <v>6413</v>
      </c>
      <c r="E115" s="728" t="s">
        <v>6422</v>
      </c>
      <c r="F115" s="728" t="s">
        <v>6558</v>
      </c>
      <c r="G115" s="728" t="s">
        <v>6559</v>
      </c>
      <c r="H115" s="732"/>
      <c r="I115" s="732"/>
      <c r="J115" s="728"/>
      <c r="K115" s="728"/>
      <c r="L115" s="732">
        <v>0.60000000000000009</v>
      </c>
      <c r="M115" s="732">
        <v>254.67000000000002</v>
      </c>
      <c r="N115" s="728">
        <v>1</v>
      </c>
      <c r="O115" s="728">
        <v>424.45</v>
      </c>
      <c r="P115" s="732"/>
      <c r="Q115" s="732"/>
      <c r="R115" s="746"/>
      <c r="S115" s="733"/>
    </row>
    <row r="116" spans="1:19" ht="14.4" customHeight="1" x14ac:dyDescent="0.3">
      <c r="A116" s="727" t="s">
        <v>6420</v>
      </c>
      <c r="B116" s="728" t="s">
        <v>6421</v>
      </c>
      <c r="C116" s="728" t="s">
        <v>587</v>
      </c>
      <c r="D116" s="728" t="s">
        <v>6413</v>
      </c>
      <c r="E116" s="728" t="s">
        <v>6422</v>
      </c>
      <c r="F116" s="728" t="s">
        <v>6560</v>
      </c>
      <c r="G116" s="728" t="s">
        <v>2118</v>
      </c>
      <c r="H116" s="732"/>
      <c r="I116" s="732"/>
      <c r="J116" s="728"/>
      <c r="K116" s="728"/>
      <c r="L116" s="732">
        <v>3.2</v>
      </c>
      <c r="M116" s="732">
        <v>1358.24</v>
      </c>
      <c r="N116" s="728">
        <v>1</v>
      </c>
      <c r="O116" s="728">
        <v>424.45</v>
      </c>
      <c r="P116" s="732">
        <v>2.4</v>
      </c>
      <c r="Q116" s="732">
        <v>1018.68</v>
      </c>
      <c r="R116" s="746">
        <v>0.75</v>
      </c>
      <c r="S116" s="733">
        <v>424.45</v>
      </c>
    </row>
    <row r="117" spans="1:19" ht="14.4" customHeight="1" x14ac:dyDescent="0.3">
      <c r="A117" s="727" t="s">
        <v>6420</v>
      </c>
      <c r="B117" s="728" t="s">
        <v>6421</v>
      </c>
      <c r="C117" s="728" t="s">
        <v>587</v>
      </c>
      <c r="D117" s="728" t="s">
        <v>6413</v>
      </c>
      <c r="E117" s="728" t="s">
        <v>6422</v>
      </c>
      <c r="F117" s="728" t="s">
        <v>6561</v>
      </c>
      <c r="G117" s="728" t="s">
        <v>2457</v>
      </c>
      <c r="H117" s="732"/>
      <c r="I117" s="732"/>
      <c r="J117" s="728"/>
      <c r="K117" s="728"/>
      <c r="L117" s="732">
        <v>11</v>
      </c>
      <c r="M117" s="732">
        <v>1933699.4</v>
      </c>
      <c r="N117" s="728">
        <v>1</v>
      </c>
      <c r="O117" s="728">
        <v>175790.85454545452</v>
      </c>
      <c r="P117" s="732">
        <v>21</v>
      </c>
      <c r="Q117" s="732">
        <v>3430350</v>
      </c>
      <c r="R117" s="746">
        <v>1.7739830709985225</v>
      </c>
      <c r="S117" s="733">
        <v>163350</v>
      </c>
    </row>
    <row r="118" spans="1:19" ht="14.4" customHeight="1" x14ac:dyDescent="0.3">
      <c r="A118" s="727" t="s">
        <v>6420</v>
      </c>
      <c r="B118" s="728" t="s">
        <v>6421</v>
      </c>
      <c r="C118" s="728" t="s">
        <v>587</v>
      </c>
      <c r="D118" s="728" t="s">
        <v>6413</v>
      </c>
      <c r="E118" s="728" t="s">
        <v>6422</v>
      </c>
      <c r="F118" s="728" t="s">
        <v>6562</v>
      </c>
      <c r="G118" s="728" t="s">
        <v>6563</v>
      </c>
      <c r="H118" s="732"/>
      <c r="I118" s="732"/>
      <c r="J118" s="728"/>
      <c r="K118" s="728"/>
      <c r="L118" s="732">
        <v>15</v>
      </c>
      <c r="M118" s="732">
        <v>1756770.4</v>
      </c>
      <c r="N118" s="728">
        <v>1</v>
      </c>
      <c r="O118" s="728">
        <v>117118.02666666666</v>
      </c>
      <c r="P118" s="732">
        <v>5</v>
      </c>
      <c r="Q118" s="732">
        <v>585200</v>
      </c>
      <c r="R118" s="746">
        <v>0.33311125916055967</v>
      </c>
      <c r="S118" s="733">
        <v>117040</v>
      </c>
    </row>
    <row r="119" spans="1:19" ht="14.4" customHeight="1" x14ac:dyDescent="0.3">
      <c r="A119" s="727" t="s">
        <v>6420</v>
      </c>
      <c r="B119" s="728" t="s">
        <v>6421</v>
      </c>
      <c r="C119" s="728" t="s">
        <v>587</v>
      </c>
      <c r="D119" s="728" t="s">
        <v>6413</v>
      </c>
      <c r="E119" s="728" t="s">
        <v>6422</v>
      </c>
      <c r="F119" s="728" t="s">
        <v>6564</v>
      </c>
      <c r="G119" s="728" t="s">
        <v>6565</v>
      </c>
      <c r="H119" s="732"/>
      <c r="I119" s="732"/>
      <c r="J119" s="728"/>
      <c r="K119" s="728"/>
      <c r="L119" s="732">
        <v>8.1</v>
      </c>
      <c r="M119" s="732">
        <v>572.73</v>
      </c>
      <c r="N119" s="728">
        <v>1</v>
      </c>
      <c r="O119" s="728">
        <v>70.707407407407416</v>
      </c>
      <c r="P119" s="732"/>
      <c r="Q119" s="732"/>
      <c r="R119" s="746"/>
      <c r="S119" s="733"/>
    </row>
    <row r="120" spans="1:19" ht="14.4" customHeight="1" x14ac:dyDescent="0.3">
      <c r="A120" s="727" t="s">
        <v>6420</v>
      </c>
      <c r="B120" s="728" t="s">
        <v>6421</v>
      </c>
      <c r="C120" s="728" t="s">
        <v>587</v>
      </c>
      <c r="D120" s="728" t="s">
        <v>6413</v>
      </c>
      <c r="E120" s="728" t="s">
        <v>6422</v>
      </c>
      <c r="F120" s="728" t="s">
        <v>6566</v>
      </c>
      <c r="G120" s="728" t="s">
        <v>2663</v>
      </c>
      <c r="H120" s="732"/>
      <c r="I120" s="732"/>
      <c r="J120" s="728"/>
      <c r="K120" s="728"/>
      <c r="L120" s="732">
        <v>3</v>
      </c>
      <c r="M120" s="732">
        <v>753068.7</v>
      </c>
      <c r="N120" s="728">
        <v>1</v>
      </c>
      <c r="O120" s="728">
        <v>251022.9</v>
      </c>
      <c r="P120" s="732">
        <v>15</v>
      </c>
      <c r="Q120" s="732">
        <v>3728064.22</v>
      </c>
      <c r="R120" s="746">
        <v>4.9504968404609038</v>
      </c>
      <c r="S120" s="733">
        <v>248537.61466666669</v>
      </c>
    </row>
    <row r="121" spans="1:19" ht="14.4" customHeight="1" x14ac:dyDescent="0.3">
      <c r="A121" s="727" t="s">
        <v>6420</v>
      </c>
      <c r="B121" s="728" t="s">
        <v>6421</v>
      </c>
      <c r="C121" s="728" t="s">
        <v>587</v>
      </c>
      <c r="D121" s="728" t="s">
        <v>6413</v>
      </c>
      <c r="E121" s="728" t="s">
        <v>6422</v>
      </c>
      <c r="F121" s="728" t="s">
        <v>6567</v>
      </c>
      <c r="G121" s="728" t="s">
        <v>2285</v>
      </c>
      <c r="H121" s="732"/>
      <c r="I121" s="732"/>
      <c r="J121" s="728"/>
      <c r="K121" s="728"/>
      <c r="L121" s="732">
        <v>13</v>
      </c>
      <c r="M121" s="732">
        <v>1381330</v>
      </c>
      <c r="N121" s="728">
        <v>1</v>
      </c>
      <c r="O121" s="728">
        <v>106256.15384615384</v>
      </c>
      <c r="P121" s="732">
        <v>12</v>
      </c>
      <c r="Q121" s="732">
        <v>1058764.6000000001</v>
      </c>
      <c r="R121" s="746">
        <v>0.7664820137114231</v>
      </c>
      <c r="S121" s="733">
        <v>88230.383333333346</v>
      </c>
    </row>
    <row r="122" spans="1:19" ht="14.4" customHeight="1" x14ac:dyDescent="0.3">
      <c r="A122" s="727" t="s">
        <v>6420</v>
      </c>
      <c r="B122" s="728" t="s">
        <v>6421</v>
      </c>
      <c r="C122" s="728" t="s">
        <v>587</v>
      </c>
      <c r="D122" s="728" t="s">
        <v>6413</v>
      </c>
      <c r="E122" s="728" t="s">
        <v>6422</v>
      </c>
      <c r="F122" s="728" t="s">
        <v>6568</v>
      </c>
      <c r="G122" s="728" t="s">
        <v>6569</v>
      </c>
      <c r="H122" s="732"/>
      <c r="I122" s="732"/>
      <c r="J122" s="728"/>
      <c r="K122" s="728"/>
      <c r="L122" s="732">
        <v>248.77</v>
      </c>
      <c r="M122" s="732">
        <v>5995447.5800000001</v>
      </c>
      <c r="N122" s="728">
        <v>1</v>
      </c>
      <c r="O122" s="728">
        <v>24100.364111428225</v>
      </c>
      <c r="P122" s="732">
        <v>65.22999999999999</v>
      </c>
      <c r="Q122" s="732">
        <v>272982.65000000002</v>
      </c>
      <c r="R122" s="746">
        <v>4.5531654869376742E-2</v>
      </c>
      <c r="S122" s="733">
        <v>4184.9248811896377</v>
      </c>
    </row>
    <row r="123" spans="1:19" ht="14.4" customHeight="1" x14ac:dyDescent="0.3">
      <c r="A123" s="727" t="s">
        <v>6420</v>
      </c>
      <c r="B123" s="728" t="s">
        <v>6421</v>
      </c>
      <c r="C123" s="728" t="s">
        <v>587</v>
      </c>
      <c r="D123" s="728" t="s">
        <v>6413</v>
      </c>
      <c r="E123" s="728" t="s">
        <v>6422</v>
      </c>
      <c r="F123" s="728" t="s">
        <v>6570</v>
      </c>
      <c r="G123" s="728" t="s">
        <v>2111</v>
      </c>
      <c r="H123" s="732"/>
      <c r="I123" s="732"/>
      <c r="J123" s="728"/>
      <c r="K123" s="728"/>
      <c r="L123" s="732"/>
      <c r="M123" s="732"/>
      <c r="N123" s="728"/>
      <c r="O123" s="728"/>
      <c r="P123" s="732">
        <v>8.1999999999999993</v>
      </c>
      <c r="Q123" s="732">
        <v>2320.17</v>
      </c>
      <c r="R123" s="746"/>
      <c r="S123" s="733">
        <v>282.9475609756098</v>
      </c>
    </row>
    <row r="124" spans="1:19" ht="14.4" customHeight="1" x14ac:dyDescent="0.3">
      <c r="A124" s="727" t="s">
        <v>6420</v>
      </c>
      <c r="B124" s="728" t="s">
        <v>6421</v>
      </c>
      <c r="C124" s="728" t="s">
        <v>587</v>
      </c>
      <c r="D124" s="728" t="s">
        <v>6413</v>
      </c>
      <c r="E124" s="728" t="s">
        <v>6422</v>
      </c>
      <c r="F124" s="728" t="s">
        <v>6571</v>
      </c>
      <c r="G124" s="728" t="s">
        <v>6572</v>
      </c>
      <c r="H124" s="732"/>
      <c r="I124" s="732"/>
      <c r="J124" s="728"/>
      <c r="K124" s="728"/>
      <c r="L124" s="732">
        <v>11</v>
      </c>
      <c r="M124" s="732">
        <v>19239.879999999997</v>
      </c>
      <c r="N124" s="728">
        <v>1</v>
      </c>
      <c r="O124" s="728">
        <v>1749.0799999999997</v>
      </c>
      <c r="P124" s="732"/>
      <c r="Q124" s="732"/>
      <c r="R124" s="746"/>
      <c r="S124" s="733"/>
    </row>
    <row r="125" spans="1:19" ht="14.4" customHeight="1" x14ac:dyDescent="0.3">
      <c r="A125" s="727" t="s">
        <v>6420</v>
      </c>
      <c r="B125" s="728" t="s">
        <v>6421</v>
      </c>
      <c r="C125" s="728" t="s">
        <v>587</v>
      </c>
      <c r="D125" s="728" t="s">
        <v>6413</v>
      </c>
      <c r="E125" s="728" t="s">
        <v>6422</v>
      </c>
      <c r="F125" s="728" t="s">
        <v>6573</v>
      </c>
      <c r="G125" s="728" t="s">
        <v>2630</v>
      </c>
      <c r="H125" s="732"/>
      <c r="I125" s="732"/>
      <c r="J125" s="728"/>
      <c r="K125" s="728"/>
      <c r="L125" s="732">
        <v>8</v>
      </c>
      <c r="M125" s="732">
        <v>745384.88</v>
      </c>
      <c r="N125" s="728">
        <v>1</v>
      </c>
      <c r="O125" s="728">
        <v>93173.11</v>
      </c>
      <c r="P125" s="732">
        <v>7</v>
      </c>
      <c r="Q125" s="732">
        <v>652211.77</v>
      </c>
      <c r="R125" s="746">
        <v>0.875</v>
      </c>
      <c r="S125" s="733">
        <v>93173.11</v>
      </c>
    </row>
    <row r="126" spans="1:19" ht="14.4" customHeight="1" x14ac:dyDescent="0.3">
      <c r="A126" s="727" t="s">
        <v>6420</v>
      </c>
      <c r="B126" s="728" t="s">
        <v>6421</v>
      </c>
      <c r="C126" s="728" t="s">
        <v>587</v>
      </c>
      <c r="D126" s="728" t="s">
        <v>6413</v>
      </c>
      <c r="E126" s="728" t="s">
        <v>6422</v>
      </c>
      <c r="F126" s="728" t="s">
        <v>6574</v>
      </c>
      <c r="G126" s="728" t="s">
        <v>6575</v>
      </c>
      <c r="H126" s="732"/>
      <c r="I126" s="732"/>
      <c r="J126" s="728"/>
      <c r="K126" s="728"/>
      <c r="L126" s="732"/>
      <c r="M126" s="732"/>
      <c r="N126" s="728"/>
      <c r="O126" s="728"/>
      <c r="P126" s="732">
        <v>0.2</v>
      </c>
      <c r="Q126" s="732">
        <v>14.14</v>
      </c>
      <c r="R126" s="746"/>
      <c r="S126" s="733">
        <v>70.7</v>
      </c>
    </row>
    <row r="127" spans="1:19" ht="14.4" customHeight="1" x14ac:dyDescent="0.3">
      <c r="A127" s="727" t="s">
        <v>6420</v>
      </c>
      <c r="B127" s="728" t="s">
        <v>6421</v>
      </c>
      <c r="C127" s="728" t="s">
        <v>587</v>
      </c>
      <c r="D127" s="728" t="s">
        <v>6413</v>
      </c>
      <c r="E127" s="728" t="s">
        <v>6422</v>
      </c>
      <c r="F127" s="728" t="s">
        <v>6576</v>
      </c>
      <c r="G127" s="728" t="s">
        <v>6577</v>
      </c>
      <c r="H127" s="732"/>
      <c r="I127" s="732"/>
      <c r="J127" s="728"/>
      <c r="K127" s="728"/>
      <c r="L127" s="732">
        <v>9.6</v>
      </c>
      <c r="M127" s="732">
        <v>181905.6</v>
      </c>
      <c r="N127" s="728">
        <v>1</v>
      </c>
      <c r="O127" s="728">
        <v>18948.5</v>
      </c>
      <c r="P127" s="732"/>
      <c r="Q127" s="732"/>
      <c r="R127" s="746"/>
      <c r="S127" s="733"/>
    </row>
    <row r="128" spans="1:19" ht="14.4" customHeight="1" x14ac:dyDescent="0.3">
      <c r="A128" s="727" t="s">
        <v>6420</v>
      </c>
      <c r="B128" s="728" t="s">
        <v>6421</v>
      </c>
      <c r="C128" s="728" t="s">
        <v>587</v>
      </c>
      <c r="D128" s="728" t="s">
        <v>6413</v>
      </c>
      <c r="E128" s="728" t="s">
        <v>6422</v>
      </c>
      <c r="F128" s="728" t="s">
        <v>6578</v>
      </c>
      <c r="G128" s="728" t="s">
        <v>6579</v>
      </c>
      <c r="H128" s="732"/>
      <c r="I128" s="732"/>
      <c r="J128" s="728"/>
      <c r="K128" s="728"/>
      <c r="L128" s="732">
        <v>1</v>
      </c>
      <c r="M128" s="732">
        <v>291.06</v>
      </c>
      <c r="N128" s="728">
        <v>1</v>
      </c>
      <c r="O128" s="728">
        <v>291.06</v>
      </c>
      <c r="P128" s="732"/>
      <c r="Q128" s="732"/>
      <c r="R128" s="746"/>
      <c r="S128" s="733"/>
    </row>
    <row r="129" spans="1:19" ht="14.4" customHeight="1" x14ac:dyDescent="0.3">
      <c r="A129" s="727" t="s">
        <v>6420</v>
      </c>
      <c r="B129" s="728" t="s">
        <v>6421</v>
      </c>
      <c r="C129" s="728" t="s">
        <v>587</v>
      </c>
      <c r="D129" s="728" t="s">
        <v>6413</v>
      </c>
      <c r="E129" s="728" t="s">
        <v>6422</v>
      </c>
      <c r="F129" s="728" t="s">
        <v>6580</v>
      </c>
      <c r="G129" s="728" t="s">
        <v>6581</v>
      </c>
      <c r="H129" s="732"/>
      <c r="I129" s="732"/>
      <c r="J129" s="728"/>
      <c r="K129" s="728"/>
      <c r="L129" s="732">
        <v>10</v>
      </c>
      <c r="M129" s="732">
        <v>1205772.3</v>
      </c>
      <c r="N129" s="728">
        <v>1</v>
      </c>
      <c r="O129" s="728">
        <v>120577.23000000001</v>
      </c>
      <c r="P129" s="732">
        <v>71</v>
      </c>
      <c r="Q129" s="732">
        <v>10128888.300000001</v>
      </c>
      <c r="R129" s="746">
        <v>8.4003325503496811</v>
      </c>
      <c r="S129" s="733">
        <v>142660.39859154931</v>
      </c>
    </row>
    <row r="130" spans="1:19" ht="14.4" customHeight="1" x14ac:dyDescent="0.3">
      <c r="A130" s="727" t="s">
        <v>6420</v>
      </c>
      <c r="B130" s="728" t="s">
        <v>6421</v>
      </c>
      <c r="C130" s="728" t="s">
        <v>587</v>
      </c>
      <c r="D130" s="728" t="s">
        <v>6413</v>
      </c>
      <c r="E130" s="728" t="s">
        <v>6422</v>
      </c>
      <c r="F130" s="728" t="s">
        <v>6583</v>
      </c>
      <c r="G130" s="728"/>
      <c r="H130" s="732"/>
      <c r="I130" s="732"/>
      <c r="J130" s="728"/>
      <c r="K130" s="728"/>
      <c r="L130" s="732">
        <v>5</v>
      </c>
      <c r="M130" s="732">
        <v>18645.8</v>
      </c>
      <c r="N130" s="728">
        <v>1</v>
      </c>
      <c r="O130" s="728">
        <v>3729.16</v>
      </c>
      <c r="P130" s="732">
        <v>6</v>
      </c>
      <c r="Q130" s="732">
        <v>20653.8</v>
      </c>
      <c r="R130" s="746">
        <v>1.1076918126334081</v>
      </c>
      <c r="S130" s="733">
        <v>3442.2999999999997</v>
      </c>
    </row>
    <row r="131" spans="1:19" ht="14.4" customHeight="1" x14ac:dyDescent="0.3">
      <c r="A131" s="727" t="s">
        <v>6420</v>
      </c>
      <c r="B131" s="728" t="s">
        <v>6421</v>
      </c>
      <c r="C131" s="728" t="s">
        <v>587</v>
      </c>
      <c r="D131" s="728" t="s">
        <v>6413</v>
      </c>
      <c r="E131" s="728" t="s">
        <v>6422</v>
      </c>
      <c r="F131" s="728" t="s">
        <v>6584</v>
      </c>
      <c r="G131" s="728" t="s">
        <v>6585</v>
      </c>
      <c r="H131" s="732"/>
      <c r="I131" s="732"/>
      <c r="J131" s="728"/>
      <c r="K131" s="728"/>
      <c r="L131" s="732"/>
      <c r="M131" s="732"/>
      <c r="N131" s="728"/>
      <c r="O131" s="728"/>
      <c r="P131" s="732">
        <v>2.8</v>
      </c>
      <c r="Q131" s="732">
        <v>416455.18</v>
      </c>
      <c r="R131" s="746"/>
      <c r="S131" s="733">
        <v>148733.99285714288</v>
      </c>
    </row>
    <row r="132" spans="1:19" ht="14.4" customHeight="1" x14ac:dyDescent="0.3">
      <c r="A132" s="727" t="s">
        <v>6420</v>
      </c>
      <c r="B132" s="728" t="s">
        <v>6421</v>
      </c>
      <c r="C132" s="728" t="s">
        <v>587</v>
      </c>
      <c r="D132" s="728" t="s">
        <v>6413</v>
      </c>
      <c r="E132" s="728" t="s">
        <v>6422</v>
      </c>
      <c r="F132" s="728" t="s">
        <v>6586</v>
      </c>
      <c r="G132" s="728" t="s">
        <v>2621</v>
      </c>
      <c r="H132" s="732"/>
      <c r="I132" s="732"/>
      <c r="J132" s="728"/>
      <c r="K132" s="728"/>
      <c r="L132" s="732"/>
      <c r="M132" s="732"/>
      <c r="N132" s="728"/>
      <c r="O132" s="728"/>
      <c r="P132" s="732">
        <v>4.74</v>
      </c>
      <c r="Q132" s="732">
        <v>36860.980000000003</v>
      </c>
      <c r="R132" s="746"/>
      <c r="S132" s="733">
        <v>7776.5780590717304</v>
      </c>
    </row>
    <row r="133" spans="1:19" ht="14.4" customHeight="1" x14ac:dyDescent="0.3">
      <c r="A133" s="727" t="s">
        <v>6420</v>
      </c>
      <c r="B133" s="728" t="s">
        <v>6421</v>
      </c>
      <c r="C133" s="728" t="s">
        <v>587</v>
      </c>
      <c r="D133" s="728" t="s">
        <v>6413</v>
      </c>
      <c r="E133" s="728" t="s">
        <v>6422</v>
      </c>
      <c r="F133" s="728" t="s">
        <v>6587</v>
      </c>
      <c r="G133" s="728" t="s">
        <v>6588</v>
      </c>
      <c r="H133" s="732"/>
      <c r="I133" s="732"/>
      <c r="J133" s="728"/>
      <c r="K133" s="728"/>
      <c r="L133" s="732"/>
      <c r="M133" s="732"/>
      <c r="N133" s="728"/>
      <c r="O133" s="728"/>
      <c r="P133" s="732">
        <v>4.2</v>
      </c>
      <c r="Q133" s="732">
        <v>20431.439999999999</v>
      </c>
      <c r="R133" s="746"/>
      <c r="S133" s="733">
        <v>4864.6285714285705</v>
      </c>
    </row>
    <row r="134" spans="1:19" ht="14.4" customHeight="1" x14ac:dyDescent="0.3">
      <c r="A134" s="727" t="s">
        <v>6420</v>
      </c>
      <c r="B134" s="728" t="s">
        <v>6421</v>
      </c>
      <c r="C134" s="728" t="s">
        <v>587</v>
      </c>
      <c r="D134" s="728" t="s">
        <v>6413</v>
      </c>
      <c r="E134" s="728" t="s">
        <v>6422</v>
      </c>
      <c r="F134" s="728" t="s">
        <v>6589</v>
      </c>
      <c r="G134" s="728" t="s">
        <v>1388</v>
      </c>
      <c r="H134" s="732"/>
      <c r="I134" s="732"/>
      <c r="J134" s="728"/>
      <c r="K134" s="728"/>
      <c r="L134" s="732"/>
      <c r="M134" s="732"/>
      <c r="N134" s="728"/>
      <c r="O134" s="728"/>
      <c r="P134" s="732">
        <v>55</v>
      </c>
      <c r="Q134" s="732">
        <v>747097.34000000008</v>
      </c>
      <c r="R134" s="746"/>
      <c r="S134" s="733">
        <v>13583.588000000002</v>
      </c>
    </row>
    <row r="135" spans="1:19" ht="14.4" customHeight="1" x14ac:dyDescent="0.3">
      <c r="A135" s="727" t="s">
        <v>6420</v>
      </c>
      <c r="B135" s="728" t="s">
        <v>6421</v>
      </c>
      <c r="C135" s="728" t="s">
        <v>587</v>
      </c>
      <c r="D135" s="728" t="s">
        <v>6413</v>
      </c>
      <c r="E135" s="728" t="s">
        <v>6422</v>
      </c>
      <c r="F135" s="728" t="s">
        <v>6590</v>
      </c>
      <c r="G135" s="728" t="s">
        <v>1388</v>
      </c>
      <c r="H135" s="732"/>
      <c r="I135" s="732"/>
      <c r="J135" s="728"/>
      <c r="K135" s="728"/>
      <c r="L135" s="732"/>
      <c r="M135" s="732"/>
      <c r="N135" s="728"/>
      <c r="O135" s="728"/>
      <c r="P135" s="732">
        <v>15</v>
      </c>
      <c r="Q135" s="732">
        <v>102489</v>
      </c>
      <c r="R135" s="746"/>
      <c r="S135" s="733">
        <v>6832.6</v>
      </c>
    </row>
    <row r="136" spans="1:19" ht="14.4" customHeight="1" x14ac:dyDescent="0.3">
      <c r="A136" s="727" t="s">
        <v>6420</v>
      </c>
      <c r="B136" s="728" t="s">
        <v>6421</v>
      </c>
      <c r="C136" s="728" t="s">
        <v>587</v>
      </c>
      <c r="D136" s="728" t="s">
        <v>6413</v>
      </c>
      <c r="E136" s="728" t="s">
        <v>6422</v>
      </c>
      <c r="F136" s="728" t="s">
        <v>6591</v>
      </c>
      <c r="G136" s="728"/>
      <c r="H136" s="732"/>
      <c r="I136" s="732"/>
      <c r="J136" s="728"/>
      <c r="K136" s="728"/>
      <c r="L136" s="732"/>
      <c r="M136" s="732"/>
      <c r="N136" s="728"/>
      <c r="O136" s="728"/>
      <c r="P136" s="732">
        <v>2</v>
      </c>
      <c r="Q136" s="732">
        <v>381832</v>
      </c>
      <c r="R136" s="746"/>
      <c r="S136" s="733">
        <v>190916</v>
      </c>
    </row>
    <row r="137" spans="1:19" ht="14.4" customHeight="1" x14ac:dyDescent="0.3">
      <c r="A137" s="727" t="s">
        <v>6420</v>
      </c>
      <c r="B137" s="728" t="s">
        <v>6421</v>
      </c>
      <c r="C137" s="728" t="s">
        <v>587</v>
      </c>
      <c r="D137" s="728" t="s">
        <v>6413</v>
      </c>
      <c r="E137" s="728" t="s">
        <v>6422</v>
      </c>
      <c r="F137" s="728" t="s">
        <v>6592</v>
      </c>
      <c r="G137" s="728" t="s">
        <v>2651</v>
      </c>
      <c r="H137" s="732"/>
      <c r="I137" s="732"/>
      <c r="J137" s="728"/>
      <c r="K137" s="728"/>
      <c r="L137" s="732"/>
      <c r="M137" s="732"/>
      <c r="N137" s="728"/>
      <c r="O137" s="728"/>
      <c r="P137" s="732">
        <v>323.04000000000002</v>
      </c>
      <c r="Q137" s="732">
        <v>1166199.03</v>
      </c>
      <c r="R137" s="746"/>
      <c r="S137" s="733">
        <v>3610.0762444279344</v>
      </c>
    </row>
    <row r="138" spans="1:19" ht="14.4" customHeight="1" x14ac:dyDescent="0.3">
      <c r="A138" s="727" t="s">
        <v>6420</v>
      </c>
      <c r="B138" s="728" t="s">
        <v>6421</v>
      </c>
      <c r="C138" s="728" t="s">
        <v>587</v>
      </c>
      <c r="D138" s="728" t="s">
        <v>6413</v>
      </c>
      <c r="E138" s="728" t="s">
        <v>6422</v>
      </c>
      <c r="F138" s="728" t="s">
        <v>6593</v>
      </c>
      <c r="G138" s="728" t="s">
        <v>2645</v>
      </c>
      <c r="H138" s="732"/>
      <c r="I138" s="732"/>
      <c r="J138" s="728"/>
      <c r="K138" s="728"/>
      <c r="L138" s="732"/>
      <c r="M138" s="732"/>
      <c r="N138" s="728"/>
      <c r="O138" s="728"/>
      <c r="P138" s="732">
        <v>13</v>
      </c>
      <c r="Q138" s="732">
        <v>1099319.42</v>
      </c>
      <c r="R138" s="746"/>
      <c r="S138" s="733">
        <v>84563.032307692309</v>
      </c>
    </row>
    <row r="139" spans="1:19" ht="14.4" customHeight="1" x14ac:dyDescent="0.3">
      <c r="A139" s="727" t="s">
        <v>6420</v>
      </c>
      <c r="B139" s="728" t="s">
        <v>6421</v>
      </c>
      <c r="C139" s="728" t="s">
        <v>587</v>
      </c>
      <c r="D139" s="728" t="s">
        <v>6413</v>
      </c>
      <c r="E139" s="728" t="s">
        <v>6422</v>
      </c>
      <c r="F139" s="728" t="s">
        <v>6594</v>
      </c>
      <c r="G139" s="728" t="s">
        <v>1481</v>
      </c>
      <c r="H139" s="732"/>
      <c r="I139" s="732"/>
      <c r="J139" s="728"/>
      <c r="K139" s="728"/>
      <c r="L139" s="732"/>
      <c r="M139" s="732"/>
      <c r="N139" s="728"/>
      <c r="O139" s="728"/>
      <c r="P139" s="732">
        <v>26.88</v>
      </c>
      <c r="Q139" s="732">
        <v>940038.02</v>
      </c>
      <c r="R139" s="746"/>
      <c r="S139" s="733">
        <v>34971.652529761908</v>
      </c>
    </row>
    <row r="140" spans="1:19" ht="14.4" customHeight="1" x14ac:dyDescent="0.3">
      <c r="A140" s="727" t="s">
        <v>6420</v>
      </c>
      <c r="B140" s="728" t="s">
        <v>6421</v>
      </c>
      <c r="C140" s="728" t="s">
        <v>587</v>
      </c>
      <c r="D140" s="728" t="s">
        <v>6413</v>
      </c>
      <c r="E140" s="728" t="s">
        <v>6422</v>
      </c>
      <c r="F140" s="728" t="s">
        <v>6595</v>
      </c>
      <c r="G140" s="728" t="s">
        <v>2285</v>
      </c>
      <c r="H140" s="732"/>
      <c r="I140" s="732"/>
      <c r="J140" s="728"/>
      <c r="K140" s="728"/>
      <c r="L140" s="732"/>
      <c r="M140" s="732"/>
      <c r="N140" s="728"/>
      <c r="O140" s="728"/>
      <c r="P140" s="732">
        <v>14</v>
      </c>
      <c r="Q140" s="732">
        <v>638613.80000000005</v>
      </c>
      <c r="R140" s="746"/>
      <c r="S140" s="733">
        <v>45615.271428571432</v>
      </c>
    </row>
    <row r="141" spans="1:19" ht="14.4" customHeight="1" x14ac:dyDescent="0.3">
      <c r="A141" s="727" t="s">
        <v>6420</v>
      </c>
      <c r="B141" s="728" t="s">
        <v>6421</v>
      </c>
      <c r="C141" s="728" t="s">
        <v>587</v>
      </c>
      <c r="D141" s="728" t="s">
        <v>6413</v>
      </c>
      <c r="E141" s="728" t="s">
        <v>6422</v>
      </c>
      <c r="F141" s="728" t="s">
        <v>6596</v>
      </c>
      <c r="G141" s="728" t="s">
        <v>6597</v>
      </c>
      <c r="H141" s="732"/>
      <c r="I141" s="732"/>
      <c r="J141" s="728"/>
      <c r="K141" s="728"/>
      <c r="L141" s="732"/>
      <c r="M141" s="732"/>
      <c r="N141" s="728"/>
      <c r="O141" s="728"/>
      <c r="P141" s="732">
        <v>12.03</v>
      </c>
      <c r="Q141" s="732">
        <v>382938.37</v>
      </c>
      <c r="R141" s="746"/>
      <c r="S141" s="733">
        <v>31831.950955943477</v>
      </c>
    </row>
    <row r="142" spans="1:19" ht="14.4" customHeight="1" x14ac:dyDescent="0.3">
      <c r="A142" s="727" t="s">
        <v>6420</v>
      </c>
      <c r="B142" s="728" t="s">
        <v>6421</v>
      </c>
      <c r="C142" s="728" t="s">
        <v>587</v>
      </c>
      <c r="D142" s="728" t="s">
        <v>6413</v>
      </c>
      <c r="E142" s="728" t="s">
        <v>6422</v>
      </c>
      <c r="F142" s="728" t="s">
        <v>6598</v>
      </c>
      <c r="G142" s="728" t="s">
        <v>1399</v>
      </c>
      <c r="H142" s="732"/>
      <c r="I142" s="732"/>
      <c r="J142" s="728"/>
      <c r="K142" s="728"/>
      <c r="L142" s="732"/>
      <c r="M142" s="732"/>
      <c r="N142" s="728"/>
      <c r="O142" s="728"/>
      <c r="P142" s="732">
        <v>1</v>
      </c>
      <c r="Q142" s="732">
        <v>2157.46</v>
      </c>
      <c r="R142" s="746"/>
      <c r="S142" s="733">
        <v>2157.46</v>
      </c>
    </row>
    <row r="143" spans="1:19" ht="14.4" customHeight="1" x14ac:dyDescent="0.3">
      <c r="A143" s="727" t="s">
        <v>6420</v>
      </c>
      <c r="B143" s="728" t="s">
        <v>6421</v>
      </c>
      <c r="C143" s="728" t="s">
        <v>587</v>
      </c>
      <c r="D143" s="728" t="s">
        <v>6413</v>
      </c>
      <c r="E143" s="728" t="s">
        <v>6422</v>
      </c>
      <c r="F143" s="728" t="s">
        <v>6599</v>
      </c>
      <c r="G143" s="728" t="s">
        <v>6588</v>
      </c>
      <c r="H143" s="732"/>
      <c r="I143" s="732"/>
      <c r="J143" s="728"/>
      <c r="K143" s="728"/>
      <c r="L143" s="732"/>
      <c r="M143" s="732"/>
      <c r="N143" s="728"/>
      <c r="O143" s="728"/>
      <c r="P143" s="732">
        <v>5.2</v>
      </c>
      <c r="Q143" s="732">
        <v>22642.54</v>
      </c>
      <c r="R143" s="746"/>
      <c r="S143" s="733">
        <v>4354.3346153846151</v>
      </c>
    </row>
    <row r="144" spans="1:19" ht="14.4" customHeight="1" x14ac:dyDescent="0.3">
      <c r="A144" s="727" t="s">
        <v>6420</v>
      </c>
      <c r="B144" s="728" t="s">
        <v>6421</v>
      </c>
      <c r="C144" s="728" t="s">
        <v>587</v>
      </c>
      <c r="D144" s="728" t="s">
        <v>6413</v>
      </c>
      <c r="E144" s="728" t="s">
        <v>6422</v>
      </c>
      <c r="F144" s="728" t="s">
        <v>6600</v>
      </c>
      <c r="G144" s="728" t="s">
        <v>1530</v>
      </c>
      <c r="H144" s="732"/>
      <c r="I144" s="732"/>
      <c r="J144" s="728"/>
      <c r="K144" s="728"/>
      <c r="L144" s="732"/>
      <c r="M144" s="732"/>
      <c r="N144" s="728"/>
      <c r="O144" s="728"/>
      <c r="P144" s="732">
        <v>6</v>
      </c>
      <c r="Q144" s="732">
        <v>51778.98</v>
      </c>
      <c r="R144" s="746"/>
      <c r="S144" s="733">
        <v>8629.83</v>
      </c>
    </row>
    <row r="145" spans="1:19" ht="14.4" customHeight="1" x14ac:dyDescent="0.3">
      <c r="A145" s="727" t="s">
        <v>6420</v>
      </c>
      <c r="B145" s="728" t="s">
        <v>6421</v>
      </c>
      <c r="C145" s="728" t="s">
        <v>587</v>
      </c>
      <c r="D145" s="728" t="s">
        <v>6413</v>
      </c>
      <c r="E145" s="728" t="s">
        <v>6422</v>
      </c>
      <c r="F145" s="728" t="s">
        <v>6601</v>
      </c>
      <c r="G145" s="728" t="s">
        <v>3562</v>
      </c>
      <c r="H145" s="732"/>
      <c r="I145" s="732"/>
      <c r="J145" s="728"/>
      <c r="K145" s="728"/>
      <c r="L145" s="732"/>
      <c r="M145" s="732"/>
      <c r="N145" s="728"/>
      <c r="O145" s="728"/>
      <c r="P145" s="732">
        <v>3</v>
      </c>
      <c r="Q145" s="732">
        <v>18501.45</v>
      </c>
      <c r="R145" s="746"/>
      <c r="S145" s="733">
        <v>6167.1500000000005</v>
      </c>
    </row>
    <row r="146" spans="1:19" ht="14.4" customHeight="1" x14ac:dyDescent="0.3">
      <c r="A146" s="727" t="s">
        <v>6420</v>
      </c>
      <c r="B146" s="728" t="s">
        <v>6421</v>
      </c>
      <c r="C146" s="728" t="s">
        <v>587</v>
      </c>
      <c r="D146" s="728" t="s">
        <v>6413</v>
      </c>
      <c r="E146" s="728" t="s">
        <v>6422</v>
      </c>
      <c r="F146" s="728" t="s">
        <v>6602</v>
      </c>
      <c r="G146" s="728" t="s">
        <v>6603</v>
      </c>
      <c r="H146" s="732">
        <v>2</v>
      </c>
      <c r="I146" s="732">
        <v>454.92</v>
      </c>
      <c r="J146" s="728"/>
      <c r="K146" s="728">
        <v>227.46</v>
      </c>
      <c r="L146" s="732"/>
      <c r="M146" s="732"/>
      <c r="N146" s="728"/>
      <c r="O146" s="728"/>
      <c r="P146" s="732"/>
      <c r="Q146" s="732"/>
      <c r="R146" s="746"/>
      <c r="S146" s="733"/>
    </row>
    <row r="147" spans="1:19" ht="14.4" customHeight="1" x14ac:dyDescent="0.3">
      <c r="A147" s="727" t="s">
        <v>6420</v>
      </c>
      <c r="B147" s="728" t="s">
        <v>6421</v>
      </c>
      <c r="C147" s="728" t="s">
        <v>587</v>
      </c>
      <c r="D147" s="728" t="s">
        <v>6413</v>
      </c>
      <c r="E147" s="728" t="s">
        <v>6422</v>
      </c>
      <c r="F147" s="728" t="s">
        <v>6604</v>
      </c>
      <c r="G147" s="728" t="s">
        <v>6434</v>
      </c>
      <c r="H147" s="732"/>
      <c r="I147" s="732"/>
      <c r="J147" s="728"/>
      <c r="K147" s="728"/>
      <c r="L147" s="732"/>
      <c r="M147" s="732"/>
      <c r="N147" s="728"/>
      <c r="O147" s="728"/>
      <c r="P147" s="732">
        <v>20</v>
      </c>
      <c r="Q147" s="732">
        <v>874693.99999999988</v>
      </c>
      <c r="R147" s="746"/>
      <c r="S147" s="733">
        <v>43734.7</v>
      </c>
    </row>
    <row r="148" spans="1:19" ht="14.4" customHeight="1" x14ac:dyDescent="0.3">
      <c r="A148" s="727" t="s">
        <v>6420</v>
      </c>
      <c r="B148" s="728" t="s">
        <v>6421</v>
      </c>
      <c r="C148" s="728" t="s">
        <v>587</v>
      </c>
      <c r="D148" s="728" t="s">
        <v>6413</v>
      </c>
      <c r="E148" s="728" t="s">
        <v>6422</v>
      </c>
      <c r="F148" s="728" t="s">
        <v>6605</v>
      </c>
      <c r="G148" s="728" t="s">
        <v>6588</v>
      </c>
      <c r="H148" s="732"/>
      <c r="I148" s="732"/>
      <c r="J148" s="728"/>
      <c r="K148" s="728"/>
      <c r="L148" s="732"/>
      <c r="M148" s="732"/>
      <c r="N148" s="728"/>
      <c r="O148" s="728"/>
      <c r="P148" s="732">
        <v>2.6</v>
      </c>
      <c r="Q148" s="732">
        <v>2830.32</v>
      </c>
      <c r="R148" s="746"/>
      <c r="S148" s="733">
        <v>1088.5846153846155</v>
      </c>
    </row>
    <row r="149" spans="1:19" ht="14.4" customHeight="1" x14ac:dyDescent="0.3">
      <c r="A149" s="727" t="s">
        <v>6420</v>
      </c>
      <c r="B149" s="728" t="s">
        <v>6421</v>
      </c>
      <c r="C149" s="728" t="s">
        <v>587</v>
      </c>
      <c r="D149" s="728" t="s">
        <v>6413</v>
      </c>
      <c r="E149" s="728" t="s">
        <v>6422</v>
      </c>
      <c r="F149" s="728" t="s">
        <v>6607</v>
      </c>
      <c r="G149" s="728" t="s">
        <v>6608</v>
      </c>
      <c r="H149" s="732"/>
      <c r="I149" s="732"/>
      <c r="J149" s="728"/>
      <c r="K149" s="728"/>
      <c r="L149" s="732">
        <v>3</v>
      </c>
      <c r="M149" s="732">
        <v>41210.25</v>
      </c>
      <c r="N149" s="728">
        <v>1</v>
      </c>
      <c r="O149" s="728">
        <v>13736.75</v>
      </c>
      <c r="P149" s="732"/>
      <c r="Q149" s="732"/>
      <c r="R149" s="746"/>
      <c r="S149" s="733"/>
    </row>
    <row r="150" spans="1:19" ht="14.4" customHeight="1" x14ac:dyDescent="0.3">
      <c r="A150" s="727" t="s">
        <v>6420</v>
      </c>
      <c r="B150" s="728" t="s">
        <v>6421</v>
      </c>
      <c r="C150" s="728" t="s">
        <v>587</v>
      </c>
      <c r="D150" s="728" t="s">
        <v>6413</v>
      </c>
      <c r="E150" s="728" t="s">
        <v>6609</v>
      </c>
      <c r="F150" s="728" t="s">
        <v>6612</v>
      </c>
      <c r="G150" s="728" t="s">
        <v>6613</v>
      </c>
      <c r="H150" s="732">
        <v>25</v>
      </c>
      <c r="I150" s="732">
        <v>46639.5</v>
      </c>
      <c r="J150" s="728">
        <v>0.78616224985057015</v>
      </c>
      <c r="K150" s="728">
        <v>1865.58</v>
      </c>
      <c r="L150" s="732">
        <v>30</v>
      </c>
      <c r="M150" s="732">
        <v>59325.540000000008</v>
      </c>
      <c r="N150" s="728">
        <v>1</v>
      </c>
      <c r="O150" s="728">
        <v>1977.5180000000003</v>
      </c>
      <c r="P150" s="732">
        <v>7</v>
      </c>
      <c r="Q150" s="732">
        <v>14963.93</v>
      </c>
      <c r="R150" s="746">
        <v>0.25223419795251756</v>
      </c>
      <c r="S150" s="733">
        <v>2137.7042857142856</v>
      </c>
    </row>
    <row r="151" spans="1:19" ht="14.4" customHeight="1" x14ac:dyDescent="0.3">
      <c r="A151" s="727" t="s">
        <v>6420</v>
      </c>
      <c r="B151" s="728" t="s">
        <v>6421</v>
      </c>
      <c r="C151" s="728" t="s">
        <v>587</v>
      </c>
      <c r="D151" s="728" t="s">
        <v>6413</v>
      </c>
      <c r="E151" s="728" t="s">
        <v>6609</v>
      </c>
      <c r="F151" s="728" t="s">
        <v>6614</v>
      </c>
      <c r="G151" s="728" t="s">
        <v>6615</v>
      </c>
      <c r="H151" s="732">
        <v>3</v>
      </c>
      <c r="I151" s="732">
        <v>8186.13</v>
      </c>
      <c r="J151" s="728">
        <v>1.6600550774247451</v>
      </c>
      <c r="K151" s="728">
        <v>2728.71</v>
      </c>
      <c r="L151" s="732">
        <v>2</v>
      </c>
      <c r="M151" s="732">
        <v>4931.24</v>
      </c>
      <c r="N151" s="728">
        <v>1</v>
      </c>
      <c r="O151" s="728">
        <v>2465.62</v>
      </c>
      <c r="P151" s="732">
        <v>32</v>
      </c>
      <c r="Q151" s="732">
        <v>82761.5</v>
      </c>
      <c r="R151" s="746">
        <v>16.7831012078098</v>
      </c>
      <c r="S151" s="733">
        <v>2586.296875</v>
      </c>
    </row>
    <row r="152" spans="1:19" ht="14.4" customHeight="1" x14ac:dyDescent="0.3">
      <c r="A152" s="727" t="s">
        <v>6420</v>
      </c>
      <c r="B152" s="728" t="s">
        <v>6421</v>
      </c>
      <c r="C152" s="728" t="s">
        <v>587</v>
      </c>
      <c r="D152" s="728" t="s">
        <v>6413</v>
      </c>
      <c r="E152" s="728" t="s">
        <v>6609</v>
      </c>
      <c r="F152" s="728" t="s">
        <v>6616</v>
      </c>
      <c r="G152" s="728" t="s">
        <v>6617</v>
      </c>
      <c r="H152" s="732">
        <v>8</v>
      </c>
      <c r="I152" s="732">
        <v>65533.04</v>
      </c>
      <c r="J152" s="728"/>
      <c r="K152" s="728">
        <v>8191.63</v>
      </c>
      <c r="L152" s="732"/>
      <c r="M152" s="732"/>
      <c r="N152" s="728"/>
      <c r="O152" s="728"/>
      <c r="P152" s="732">
        <v>1</v>
      </c>
      <c r="Q152" s="732">
        <v>8655.19</v>
      </c>
      <c r="R152" s="746"/>
      <c r="S152" s="733">
        <v>8655.19</v>
      </c>
    </row>
    <row r="153" spans="1:19" ht="14.4" customHeight="1" x14ac:dyDescent="0.3">
      <c r="A153" s="727" t="s">
        <v>6420</v>
      </c>
      <c r="B153" s="728" t="s">
        <v>6421</v>
      </c>
      <c r="C153" s="728" t="s">
        <v>587</v>
      </c>
      <c r="D153" s="728" t="s">
        <v>6413</v>
      </c>
      <c r="E153" s="728" t="s">
        <v>6609</v>
      </c>
      <c r="F153" s="728" t="s">
        <v>6620</v>
      </c>
      <c r="G153" s="728" t="s">
        <v>6621</v>
      </c>
      <c r="H153" s="732">
        <v>2</v>
      </c>
      <c r="I153" s="732">
        <v>19372.2</v>
      </c>
      <c r="J153" s="728"/>
      <c r="K153" s="728">
        <v>9686.1</v>
      </c>
      <c r="L153" s="732"/>
      <c r="M153" s="732"/>
      <c r="N153" s="728"/>
      <c r="O153" s="728"/>
      <c r="P153" s="732">
        <v>1</v>
      </c>
      <c r="Q153" s="732">
        <v>10309.15</v>
      </c>
      <c r="R153" s="746"/>
      <c r="S153" s="733">
        <v>10309.15</v>
      </c>
    </row>
    <row r="154" spans="1:19" ht="14.4" customHeight="1" x14ac:dyDescent="0.3">
      <c r="A154" s="727" t="s">
        <v>6420</v>
      </c>
      <c r="B154" s="728" t="s">
        <v>6421</v>
      </c>
      <c r="C154" s="728" t="s">
        <v>587</v>
      </c>
      <c r="D154" s="728" t="s">
        <v>6413</v>
      </c>
      <c r="E154" s="728" t="s">
        <v>6609</v>
      </c>
      <c r="F154" s="728" t="s">
        <v>6622</v>
      </c>
      <c r="G154" s="728" t="s">
        <v>6623</v>
      </c>
      <c r="H154" s="732">
        <v>32</v>
      </c>
      <c r="I154" s="732">
        <v>7637.76</v>
      </c>
      <c r="J154" s="728">
        <v>0.62066544447478245</v>
      </c>
      <c r="K154" s="728">
        <v>238.68</v>
      </c>
      <c r="L154" s="732">
        <v>51</v>
      </c>
      <c r="M154" s="732">
        <v>12305.760000000002</v>
      </c>
      <c r="N154" s="728">
        <v>1</v>
      </c>
      <c r="O154" s="728">
        <v>241.28941176470593</v>
      </c>
      <c r="P154" s="732">
        <v>28</v>
      </c>
      <c r="Q154" s="732">
        <v>6839.08</v>
      </c>
      <c r="R154" s="746">
        <v>0.55576250471323985</v>
      </c>
      <c r="S154" s="733">
        <v>244.25285714285715</v>
      </c>
    </row>
    <row r="155" spans="1:19" ht="14.4" customHeight="1" x14ac:dyDescent="0.3">
      <c r="A155" s="727" t="s">
        <v>6420</v>
      </c>
      <c r="B155" s="728" t="s">
        <v>6421</v>
      </c>
      <c r="C155" s="728" t="s">
        <v>587</v>
      </c>
      <c r="D155" s="728" t="s">
        <v>6413</v>
      </c>
      <c r="E155" s="728" t="s">
        <v>6624</v>
      </c>
      <c r="F155" s="728" t="s">
        <v>6625</v>
      </c>
      <c r="G155" s="728" t="s">
        <v>6626</v>
      </c>
      <c r="H155" s="732">
        <v>273</v>
      </c>
      <c r="I155" s="732">
        <v>154272.29999999999</v>
      </c>
      <c r="J155" s="728">
        <v>1.0263157894736838</v>
      </c>
      <c r="K155" s="728">
        <v>565.09999999999991</v>
      </c>
      <c r="L155" s="732">
        <v>266</v>
      </c>
      <c r="M155" s="732">
        <v>150316.60000000003</v>
      </c>
      <c r="N155" s="728">
        <v>1</v>
      </c>
      <c r="O155" s="728">
        <v>565.10000000000014</v>
      </c>
      <c r="P155" s="732">
        <v>228</v>
      </c>
      <c r="Q155" s="732">
        <v>128842.8</v>
      </c>
      <c r="R155" s="746">
        <v>0.85714285714285698</v>
      </c>
      <c r="S155" s="733">
        <v>565.1</v>
      </c>
    </row>
    <row r="156" spans="1:19" ht="14.4" customHeight="1" x14ac:dyDescent="0.3">
      <c r="A156" s="727" t="s">
        <v>6420</v>
      </c>
      <c r="B156" s="728" t="s">
        <v>6421</v>
      </c>
      <c r="C156" s="728" t="s">
        <v>587</v>
      </c>
      <c r="D156" s="728" t="s">
        <v>6413</v>
      </c>
      <c r="E156" s="728" t="s">
        <v>6624</v>
      </c>
      <c r="F156" s="728" t="s">
        <v>6627</v>
      </c>
      <c r="G156" s="728" t="s">
        <v>6628</v>
      </c>
      <c r="H156" s="732">
        <v>134</v>
      </c>
      <c r="I156" s="732">
        <v>140566</v>
      </c>
      <c r="J156" s="728">
        <v>0.91156462585034015</v>
      </c>
      <c r="K156" s="728">
        <v>1049</v>
      </c>
      <c r="L156" s="732">
        <v>147</v>
      </c>
      <c r="M156" s="732">
        <v>154203</v>
      </c>
      <c r="N156" s="728">
        <v>1</v>
      </c>
      <c r="O156" s="728">
        <v>1049</v>
      </c>
      <c r="P156" s="732">
        <v>123</v>
      </c>
      <c r="Q156" s="732">
        <v>129027</v>
      </c>
      <c r="R156" s="746">
        <v>0.83673469387755106</v>
      </c>
      <c r="S156" s="733">
        <v>1049</v>
      </c>
    </row>
    <row r="157" spans="1:19" ht="14.4" customHeight="1" x14ac:dyDescent="0.3">
      <c r="A157" s="727" t="s">
        <v>6420</v>
      </c>
      <c r="B157" s="728" t="s">
        <v>6421</v>
      </c>
      <c r="C157" s="728" t="s">
        <v>587</v>
      </c>
      <c r="D157" s="728" t="s">
        <v>6413</v>
      </c>
      <c r="E157" s="728" t="s">
        <v>6624</v>
      </c>
      <c r="F157" s="728" t="s">
        <v>6629</v>
      </c>
      <c r="G157" s="728" t="s">
        <v>6630</v>
      </c>
      <c r="H157" s="732">
        <v>6</v>
      </c>
      <c r="I157" s="732">
        <v>6018</v>
      </c>
      <c r="J157" s="728"/>
      <c r="K157" s="728">
        <v>1003</v>
      </c>
      <c r="L157" s="732"/>
      <c r="M157" s="732"/>
      <c r="N157" s="728"/>
      <c r="O157" s="728"/>
      <c r="P157" s="732">
        <v>1</v>
      </c>
      <c r="Q157" s="732">
        <v>1003</v>
      </c>
      <c r="R157" s="746"/>
      <c r="S157" s="733">
        <v>1003</v>
      </c>
    </row>
    <row r="158" spans="1:19" ht="14.4" customHeight="1" x14ac:dyDescent="0.3">
      <c r="A158" s="727" t="s">
        <v>6420</v>
      </c>
      <c r="B158" s="728" t="s">
        <v>6421</v>
      </c>
      <c r="C158" s="728" t="s">
        <v>587</v>
      </c>
      <c r="D158" s="728" t="s">
        <v>6413</v>
      </c>
      <c r="E158" s="728" t="s">
        <v>6631</v>
      </c>
      <c r="F158" s="728" t="s">
        <v>6632</v>
      </c>
      <c r="G158" s="728" t="s">
        <v>6633</v>
      </c>
      <c r="H158" s="732">
        <v>758</v>
      </c>
      <c r="I158" s="732">
        <v>109152</v>
      </c>
      <c r="J158" s="728">
        <v>0.79703245027309633</v>
      </c>
      <c r="K158" s="728">
        <v>144</v>
      </c>
      <c r="L158" s="732">
        <v>938</v>
      </c>
      <c r="M158" s="732">
        <v>136948</v>
      </c>
      <c r="N158" s="728">
        <v>1</v>
      </c>
      <c r="O158" s="728">
        <v>146</v>
      </c>
      <c r="P158" s="732">
        <v>852</v>
      </c>
      <c r="Q158" s="732">
        <v>125244</v>
      </c>
      <c r="R158" s="746">
        <v>0.91453690451850334</v>
      </c>
      <c r="S158" s="733">
        <v>147</v>
      </c>
    </row>
    <row r="159" spans="1:19" ht="14.4" customHeight="1" x14ac:dyDescent="0.3">
      <c r="A159" s="727" t="s">
        <v>6420</v>
      </c>
      <c r="B159" s="728" t="s">
        <v>6421</v>
      </c>
      <c r="C159" s="728" t="s">
        <v>587</v>
      </c>
      <c r="D159" s="728" t="s">
        <v>6413</v>
      </c>
      <c r="E159" s="728" t="s">
        <v>6631</v>
      </c>
      <c r="F159" s="728" t="s">
        <v>6634</v>
      </c>
      <c r="G159" s="728" t="s">
        <v>6635</v>
      </c>
      <c r="H159" s="732">
        <v>24</v>
      </c>
      <c r="I159" s="732">
        <v>4536</v>
      </c>
      <c r="J159" s="728">
        <v>0.93046153846153845</v>
      </c>
      <c r="K159" s="728">
        <v>189</v>
      </c>
      <c r="L159" s="732">
        <v>25</v>
      </c>
      <c r="M159" s="732">
        <v>4875</v>
      </c>
      <c r="N159" s="728">
        <v>1</v>
      </c>
      <c r="O159" s="728">
        <v>195</v>
      </c>
      <c r="P159" s="732">
        <v>36</v>
      </c>
      <c r="Q159" s="732">
        <v>7056</v>
      </c>
      <c r="R159" s="746">
        <v>1.4473846153846155</v>
      </c>
      <c r="S159" s="733">
        <v>196</v>
      </c>
    </row>
    <row r="160" spans="1:19" ht="14.4" customHeight="1" x14ac:dyDescent="0.3">
      <c r="A160" s="727" t="s">
        <v>6420</v>
      </c>
      <c r="B160" s="728" t="s">
        <v>6421</v>
      </c>
      <c r="C160" s="728" t="s">
        <v>587</v>
      </c>
      <c r="D160" s="728" t="s">
        <v>6413</v>
      </c>
      <c r="E160" s="728" t="s">
        <v>6631</v>
      </c>
      <c r="F160" s="728" t="s">
        <v>6636</v>
      </c>
      <c r="G160" s="728" t="s">
        <v>6637</v>
      </c>
      <c r="H160" s="732">
        <v>13</v>
      </c>
      <c r="I160" s="732">
        <v>455</v>
      </c>
      <c r="J160" s="728">
        <v>3.0743243243243241</v>
      </c>
      <c r="K160" s="728">
        <v>35</v>
      </c>
      <c r="L160" s="732">
        <v>4</v>
      </c>
      <c r="M160" s="732">
        <v>148</v>
      </c>
      <c r="N160" s="728">
        <v>1</v>
      </c>
      <c r="O160" s="728">
        <v>37</v>
      </c>
      <c r="P160" s="732">
        <v>11</v>
      </c>
      <c r="Q160" s="732">
        <v>407</v>
      </c>
      <c r="R160" s="746">
        <v>2.75</v>
      </c>
      <c r="S160" s="733">
        <v>37</v>
      </c>
    </row>
    <row r="161" spans="1:19" ht="14.4" customHeight="1" x14ac:dyDescent="0.3">
      <c r="A161" s="727" t="s">
        <v>6420</v>
      </c>
      <c r="B161" s="728" t="s">
        <v>6421</v>
      </c>
      <c r="C161" s="728" t="s">
        <v>587</v>
      </c>
      <c r="D161" s="728" t="s">
        <v>6413</v>
      </c>
      <c r="E161" s="728" t="s">
        <v>6631</v>
      </c>
      <c r="F161" s="728" t="s">
        <v>6638</v>
      </c>
      <c r="G161" s="728" t="s">
        <v>6639</v>
      </c>
      <c r="H161" s="732"/>
      <c r="I161" s="732"/>
      <c r="J161" s="728"/>
      <c r="K161" s="728"/>
      <c r="L161" s="732"/>
      <c r="M161" s="732"/>
      <c r="N161" s="728"/>
      <c r="O161" s="728"/>
      <c r="P161" s="732">
        <v>73</v>
      </c>
      <c r="Q161" s="732">
        <v>5986</v>
      </c>
      <c r="R161" s="746"/>
      <c r="S161" s="733">
        <v>82</v>
      </c>
    </row>
    <row r="162" spans="1:19" ht="14.4" customHeight="1" x14ac:dyDescent="0.3">
      <c r="A162" s="727" t="s">
        <v>6420</v>
      </c>
      <c r="B162" s="728" t="s">
        <v>6421</v>
      </c>
      <c r="C162" s="728" t="s">
        <v>587</v>
      </c>
      <c r="D162" s="728" t="s">
        <v>6413</v>
      </c>
      <c r="E162" s="728" t="s">
        <v>6631</v>
      </c>
      <c r="F162" s="728" t="s">
        <v>6640</v>
      </c>
      <c r="G162" s="728" t="s">
        <v>6641</v>
      </c>
      <c r="H162" s="732">
        <v>140</v>
      </c>
      <c r="I162" s="732">
        <v>20020</v>
      </c>
      <c r="J162" s="728">
        <v>1.104551724137931</v>
      </c>
      <c r="K162" s="728">
        <v>143</v>
      </c>
      <c r="L162" s="732">
        <v>125</v>
      </c>
      <c r="M162" s="732">
        <v>18125</v>
      </c>
      <c r="N162" s="728">
        <v>1</v>
      </c>
      <c r="O162" s="728">
        <v>145</v>
      </c>
      <c r="P162" s="732">
        <v>139</v>
      </c>
      <c r="Q162" s="732">
        <v>20155</v>
      </c>
      <c r="R162" s="746">
        <v>1.1120000000000001</v>
      </c>
      <c r="S162" s="733">
        <v>145</v>
      </c>
    </row>
    <row r="163" spans="1:19" ht="14.4" customHeight="1" x14ac:dyDescent="0.3">
      <c r="A163" s="727" t="s">
        <v>6420</v>
      </c>
      <c r="B163" s="728" t="s">
        <v>6421</v>
      </c>
      <c r="C163" s="728" t="s">
        <v>587</v>
      </c>
      <c r="D163" s="728" t="s">
        <v>6413</v>
      </c>
      <c r="E163" s="728" t="s">
        <v>6631</v>
      </c>
      <c r="F163" s="728" t="s">
        <v>6642</v>
      </c>
      <c r="G163" s="728" t="s">
        <v>6643</v>
      </c>
      <c r="H163" s="732">
        <v>273</v>
      </c>
      <c r="I163" s="732">
        <v>45045</v>
      </c>
      <c r="J163" s="728">
        <v>0.95315178061321648</v>
      </c>
      <c r="K163" s="728">
        <v>165</v>
      </c>
      <c r="L163" s="732">
        <v>267</v>
      </c>
      <c r="M163" s="732">
        <v>47259</v>
      </c>
      <c r="N163" s="728">
        <v>1</v>
      </c>
      <c r="O163" s="728">
        <v>177</v>
      </c>
      <c r="P163" s="732">
        <v>229</v>
      </c>
      <c r="Q163" s="732">
        <v>40533</v>
      </c>
      <c r="R163" s="746">
        <v>0.85767790262172283</v>
      </c>
      <c r="S163" s="733">
        <v>177</v>
      </c>
    </row>
    <row r="164" spans="1:19" ht="14.4" customHeight="1" x14ac:dyDescent="0.3">
      <c r="A164" s="727" t="s">
        <v>6420</v>
      </c>
      <c r="B164" s="728" t="s">
        <v>6421</v>
      </c>
      <c r="C164" s="728" t="s">
        <v>587</v>
      </c>
      <c r="D164" s="728" t="s">
        <v>6413</v>
      </c>
      <c r="E164" s="728" t="s">
        <v>6631</v>
      </c>
      <c r="F164" s="728" t="s">
        <v>6646</v>
      </c>
      <c r="G164" s="728" t="s">
        <v>6647</v>
      </c>
      <c r="H164" s="732">
        <v>277</v>
      </c>
      <c r="I164" s="732">
        <v>13019</v>
      </c>
      <c r="J164" s="728">
        <v>0.99510815562179933</v>
      </c>
      <c r="K164" s="728">
        <v>47</v>
      </c>
      <c r="L164" s="732">
        <v>267</v>
      </c>
      <c r="M164" s="732">
        <v>13083</v>
      </c>
      <c r="N164" s="728">
        <v>1</v>
      </c>
      <c r="O164" s="728">
        <v>49</v>
      </c>
      <c r="P164" s="732">
        <v>230</v>
      </c>
      <c r="Q164" s="732">
        <v>11270</v>
      </c>
      <c r="R164" s="746">
        <v>0.86142322097378277</v>
      </c>
      <c r="S164" s="733">
        <v>49</v>
      </c>
    </row>
    <row r="165" spans="1:19" ht="14.4" customHeight="1" x14ac:dyDescent="0.3">
      <c r="A165" s="727" t="s">
        <v>6420</v>
      </c>
      <c r="B165" s="728" t="s">
        <v>6421</v>
      </c>
      <c r="C165" s="728" t="s">
        <v>587</v>
      </c>
      <c r="D165" s="728" t="s">
        <v>6413</v>
      </c>
      <c r="E165" s="728" t="s">
        <v>6631</v>
      </c>
      <c r="F165" s="728" t="s">
        <v>6648</v>
      </c>
      <c r="G165" s="728" t="s">
        <v>6649</v>
      </c>
      <c r="H165" s="732">
        <v>5</v>
      </c>
      <c r="I165" s="732">
        <v>0</v>
      </c>
      <c r="J165" s="728"/>
      <c r="K165" s="728">
        <v>0</v>
      </c>
      <c r="L165" s="732">
        <v>8</v>
      </c>
      <c r="M165" s="732">
        <v>0</v>
      </c>
      <c r="N165" s="728"/>
      <c r="O165" s="728">
        <v>0</v>
      </c>
      <c r="P165" s="732">
        <v>4</v>
      </c>
      <c r="Q165" s="732">
        <v>0</v>
      </c>
      <c r="R165" s="746"/>
      <c r="S165" s="733">
        <v>0</v>
      </c>
    </row>
    <row r="166" spans="1:19" ht="14.4" customHeight="1" x14ac:dyDescent="0.3">
      <c r="A166" s="727" t="s">
        <v>6420</v>
      </c>
      <c r="B166" s="728" t="s">
        <v>6421</v>
      </c>
      <c r="C166" s="728" t="s">
        <v>587</v>
      </c>
      <c r="D166" s="728" t="s">
        <v>6413</v>
      </c>
      <c r="E166" s="728" t="s">
        <v>6631</v>
      </c>
      <c r="F166" s="728" t="s">
        <v>6650</v>
      </c>
      <c r="G166" s="728" t="s">
        <v>6651</v>
      </c>
      <c r="H166" s="732">
        <v>700</v>
      </c>
      <c r="I166" s="732">
        <v>0</v>
      </c>
      <c r="J166" s="728"/>
      <c r="K166" s="728">
        <v>0</v>
      </c>
      <c r="L166" s="732">
        <v>826</v>
      </c>
      <c r="M166" s="732">
        <v>0</v>
      </c>
      <c r="N166" s="728"/>
      <c r="O166" s="728">
        <v>0</v>
      </c>
      <c r="P166" s="732">
        <v>983</v>
      </c>
      <c r="Q166" s="732">
        <v>0</v>
      </c>
      <c r="R166" s="746"/>
      <c r="S166" s="733">
        <v>0</v>
      </c>
    </row>
    <row r="167" spans="1:19" ht="14.4" customHeight="1" x14ac:dyDescent="0.3">
      <c r="A167" s="727" t="s">
        <v>6420</v>
      </c>
      <c r="B167" s="728" t="s">
        <v>6421</v>
      </c>
      <c r="C167" s="728" t="s">
        <v>587</v>
      </c>
      <c r="D167" s="728" t="s">
        <v>6413</v>
      </c>
      <c r="E167" s="728" t="s">
        <v>6631</v>
      </c>
      <c r="F167" s="728" t="s">
        <v>6652</v>
      </c>
      <c r="G167" s="728" t="s">
        <v>6653</v>
      </c>
      <c r="H167" s="732">
        <v>164</v>
      </c>
      <c r="I167" s="732">
        <v>0</v>
      </c>
      <c r="J167" s="728"/>
      <c r="K167" s="728">
        <v>0</v>
      </c>
      <c r="L167" s="732">
        <v>444</v>
      </c>
      <c r="M167" s="732">
        <v>0</v>
      </c>
      <c r="N167" s="728"/>
      <c r="O167" s="728">
        <v>0</v>
      </c>
      <c r="P167" s="732">
        <v>428</v>
      </c>
      <c r="Q167" s="732">
        <v>0</v>
      </c>
      <c r="R167" s="746"/>
      <c r="S167" s="733">
        <v>0</v>
      </c>
    </row>
    <row r="168" spans="1:19" ht="14.4" customHeight="1" x14ac:dyDescent="0.3">
      <c r="A168" s="727" t="s">
        <v>6420</v>
      </c>
      <c r="B168" s="728" t="s">
        <v>6421</v>
      </c>
      <c r="C168" s="728" t="s">
        <v>587</v>
      </c>
      <c r="D168" s="728" t="s">
        <v>6413</v>
      </c>
      <c r="E168" s="728" t="s">
        <v>6631</v>
      </c>
      <c r="F168" s="728" t="s">
        <v>6654</v>
      </c>
      <c r="G168" s="728" t="s">
        <v>6655</v>
      </c>
      <c r="H168" s="732">
        <v>7642</v>
      </c>
      <c r="I168" s="732">
        <v>113500.01</v>
      </c>
      <c r="J168" s="728">
        <v>486.43556336519094</v>
      </c>
      <c r="K168" s="728">
        <v>14.852134258047631</v>
      </c>
      <c r="L168" s="732">
        <v>7</v>
      </c>
      <c r="M168" s="732">
        <v>233.32999999999998</v>
      </c>
      <c r="N168" s="728">
        <v>1</v>
      </c>
      <c r="O168" s="728">
        <v>33.332857142857144</v>
      </c>
      <c r="P168" s="732">
        <v>14</v>
      </c>
      <c r="Q168" s="732">
        <v>466.64999999999992</v>
      </c>
      <c r="R168" s="746">
        <v>1.999957142244889</v>
      </c>
      <c r="S168" s="733">
        <v>33.332142857142848</v>
      </c>
    </row>
    <row r="169" spans="1:19" ht="14.4" customHeight="1" x14ac:dyDescent="0.3">
      <c r="A169" s="727" t="s">
        <v>6420</v>
      </c>
      <c r="B169" s="728" t="s">
        <v>6421</v>
      </c>
      <c r="C169" s="728" t="s">
        <v>587</v>
      </c>
      <c r="D169" s="728" t="s">
        <v>6413</v>
      </c>
      <c r="E169" s="728" t="s">
        <v>6631</v>
      </c>
      <c r="F169" s="728" t="s">
        <v>6656</v>
      </c>
      <c r="G169" s="728" t="s">
        <v>6657</v>
      </c>
      <c r="H169" s="732">
        <v>17</v>
      </c>
      <c r="I169" s="732">
        <v>612</v>
      </c>
      <c r="J169" s="728">
        <v>2.0675675675675675</v>
      </c>
      <c r="K169" s="728">
        <v>36</v>
      </c>
      <c r="L169" s="732">
        <v>8</v>
      </c>
      <c r="M169" s="732">
        <v>296</v>
      </c>
      <c r="N169" s="728">
        <v>1</v>
      </c>
      <c r="O169" s="728">
        <v>37</v>
      </c>
      <c r="P169" s="732">
        <v>15</v>
      </c>
      <c r="Q169" s="732">
        <v>555</v>
      </c>
      <c r="R169" s="746">
        <v>1.875</v>
      </c>
      <c r="S169" s="733">
        <v>37</v>
      </c>
    </row>
    <row r="170" spans="1:19" ht="14.4" customHeight="1" x14ac:dyDescent="0.3">
      <c r="A170" s="727" t="s">
        <v>6420</v>
      </c>
      <c r="B170" s="728" t="s">
        <v>6421</v>
      </c>
      <c r="C170" s="728" t="s">
        <v>587</v>
      </c>
      <c r="D170" s="728" t="s">
        <v>6413</v>
      </c>
      <c r="E170" s="728" t="s">
        <v>6631</v>
      </c>
      <c r="F170" s="728" t="s">
        <v>6658</v>
      </c>
      <c r="G170" s="728" t="s">
        <v>6659</v>
      </c>
      <c r="H170" s="732">
        <v>331</v>
      </c>
      <c r="I170" s="732">
        <v>27142</v>
      </c>
      <c r="J170" s="728">
        <v>1.073485208036703</v>
      </c>
      <c r="K170" s="728">
        <v>82</v>
      </c>
      <c r="L170" s="732">
        <v>294</v>
      </c>
      <c r="M170" s="732">
        <v>25284</v>
      </c>
      <c r="N170" s="728">
        <v>1</v>
      </c>
      <c r="O170" s="728">
        <v>86</v>
      </c>
      <c r="P170" s="732">
        <v>268</v>
      </c>
      <c r="Q170" s="732">
        <v>23048</v>
      </c>
      <c r="R170" s="746">
        <v>0.91156462585034015</v>
      </c>
      <c r="S170" s="733">
        <v>86</v>
      </c>
    </row>
    <row r="171" spans="1:19" ht="14.4" customHeight="1" x14ac:dyDescent="0.3">
      <c r="A171" s="727" t="s">
        <v>6420</v>
      </c>
      <c r="B171" s="728" t="s">
        <v>6421</v>
      </c>
      <c r="C171" s="728" t="s">
        <v>587</v>
      </c>
      <c r="D171" s="728" t="s">
        <v>6413</v>
      </c>
      <c r="E171" s="728" t="s">
        <v>6631</v>
      </c>
      <c r="F171" s="728" t="s">
        <v>6660</v>
      </c>
      <c r="G171" s="728" t="s">
        <v>6661</v>
      </c>
      <c r="H171" s="732">
        <v>836</v>
      </c>
      <c r="I171" s="732">
        <v>25916</v>
      </c>
      <c r="J171" s="728">
        <v>0.71988888888888891</v>
      </c>
      <c r="K171" s="728">
        <v>31</v>
      </c>
      <c r="L171" s="732">
        <v>1125</v>
      </c>
      <c r="M171" s="732">
        <v>36000</v>
      </c>
      <c r="N171" s="728">
        <v>1</v>
      </c>
      <c r="O171" s="728">
        <v>32</v>
      </c>
      <c r="P171" s="732">
        <v>1481</v>
      </c>
      <c r="Q171" s="732">
        <v>47392</v>
      </c>
      <c r="R171" s="746">
        <v>1.3164444444444445</v>
      </c>
      <c r="S171" s="733">
        <v>32</v>
      </c>
    </row>
    <row r="172" spans="1:19" ht="14.4" customHeight="1" x14ac:dyDescent="0.3">
      <c r="A172" s="727" t="s">
        <v>6420</v>
      </c>
      <c r="B172" s="728" t="s">
        <v>6421</v>
      </c>
      <c r="C172" s="728" t="s">
        <v>587</v>
      </c>
      <c r="D172" s="728" t="s">
        <v>6413</v>
      </c>
      <c r="E172" s="728" t="s">
        <v>6631</v>
      </c>
      <c r="F172" s="728" t="s">
        <v>6662</v>
      </c>
      <c r="G172" s="728" t="s">
        <v>6663</v>
      </c>
      <c r="H172" s="732">
        <v>1</v>
      </c>
      <c r="I172" s="732">
        <v>0</v>
      </c>
      <c r="J172" s="728"/>
      <c r="K172" s="728">
        <v>0</v>
      </c>
      <c r="L172" s="732"/>
      <c r="M172" s="732"/>
      <c r="N172" s="728"/>
      <c r="O172" s="728"/>
      <c r="P172" s="732">
        <v>2</v>
      </c>
      <c r="Q172" s="732">
        <v>0</v>
      </c>
      <c r="R172" s="746"/>
      <c r="S172" s="733">
        <v>0</v>
      </c>
    </row>
    <row r="173" spans="1:19" ht="14.4" customHeight="1" x14ac:dyDescent="0.3">
      <c r="A173" s="727" t="s">
        <v>6420</v>
      </c>
      <c r="B173" s="728" t="s">
        <v>6421</v>
      </c>
      <c r="C173" s="728" t="s">
        <v>587</v>
      </c>
      <c r="D173" s="728" t="s">
        <v>6413</v>
      </c>
      <c r="E173" s="728" t="s">
        <v>6631</v>
      </c>
      <c r="F173" s="728" t="s">
        <v>6664</v>
      </c>
      <c r="G173" s="728" t="s">
        <v>6665</v>
      </c>
      <c r="H173" s="732"/>
      <c r="I173" s="732"/>
      <c r="J173" s="728"/>
      <c r="K173" s="728"/>
      <c r="L173" s="732"/>
      <c r="M173" s="732"/>
      <c r="N173" s="728"/>
      <c r="O173" s="728"/>
      <c r="P173" s="732">
        <v>1</v>
      </c>
      <c r="Q173" s="732">
        <v>132</v>
      </c>
      <c r="R173" s="746"/>
      <c r="S173" s="733">
        <v>132</v>
      </c>
    </row>
    <row r="174" spans="1:19" ht="14.4" customHeight="1" x14ac:dyDescent="0.3">
      <c r="A174" s="727" t="s">
        <v>6420</v>
      </c>
      <c r="B174" s="728" t="s">
        <v>6421</v>
      </c>
      <c r="C174" s="728" t="s">
        <v>587</v>
      </c>
      <c r="D174" s="728" t="s">
        <v>6413</v>
      </c>
      <c r="E174" s="728" t="s">
        <v>6631</v>
      </c>
      <c r="F174" s="728" t="s">
        <v>6666</v>
      </c>
      <c r="G174" s="728" t="s">
        <v>6667</v>
      </c>
      <c r="H174" s="732"/>
      <c r="I174" s="732"/>
      <c r="J174" s="728"/>
      <c r="K174" s="728"/>
      <c r="L174" s="732">
        <v>1</v>
      </c>
      <c r="M174" s="732">
        <v>9088</v>
      </c>
      <c r="N174" s="728">
        <v>1</v>
      </c>
      <c r="O174" s="728">
        <v>9088</v>
      </c>
      <c r="P174" s="732"/>
      <c r="Q174" s="732"/>
      <c r="R174" s="746"/>
      <c r="S174" s="733"/>
    </row>
    <row r="175" spans="1:19" ht="14.4" customHeight="1" x14ac:dyDescent="0.3">
      <c r="A175" s="727" t="s">
        <v>6420</v>
      </c>
      <c r="B175" s="728" t="s">
        <v>6421</v>
      </c>
      <c r="C175" s="728" t="s">
        <v>587</v>
      </c>
      <c r="D175" s="728" t="s">
        <v>6413</v>
      </c>
      <c r="E175" s="728" t="s">
        <v>6631</v>
      </c>
      <c r="F175" s="728" t="s">
        <v>6668</v>
      </c>
      <c r="G175" s="728" t="s">
        <v>6669</v>
      </c>
      <c r="H175" s="732">
        <v>14</v>
      </c>
      <c r="I175" s="732">
        <v>4634</v>
      </c>
      <c r="J175" s="728">
        <v>4.3634651600753296</v>
      </c>
      <c r="K175" s="728">
        <v>331</v>
      </c>
      <c r="L175" s="732">
        <v>3</v>
      </c>
      <c r="M175" s="732">
        <v>1062</v>
      </c>
      <c r="N175" s="728">
        <v>1</v>
      </c>
      <c r="O175" s="728">
        <v>354</v>
      </c>
      <c r="P175" s="732">
        <v>2</v>
      </c>
      <c r="Q175" s="732">
        <v>710</v>
      </c>
      <c r="R175" s="746">
        <v>0.66854990583804141</v>
      </c>
      <c r="S175" s="733">
        <v>355</v>
      </c>
    </row>
    <row r="176" spans="1:19" ht="14.4" customHeight="1" x14ac:dyDescent="0.3">
      <c r="A176" s="727" t="s">
        <v>6420</v>
      </c>
      <c r="B176" s="728" t="s">
        <v>6421</v>
      </c>
      <c r="C176" s="728" t="s">
        <v>587</v>
      </c>
      <c r="D176" s="728" t="s">
        <v>6413</v>
      </c>
      <c r="E176" s="728" t="s">
        <v>6631</v>
      </c>
      <c r="F176" s="728" t="s">
        <v>6672</v>
      </c>
      <c r="G176" s="728" t="s">
        <v>6673</v>
      </c>
      <c r="H176" s="732">
        <v>2</v>
      </c>
      <c r="I176" s="732">
        <v>0</v>
      </c>
      <c r="J176" s="728"/>
      <c r="K176" s="728">
        <v>0</v>
      </c>
      <c r="L176" s="732">
        <v>0</v>
      </c>
      <c r="M176" s="732">
        <v>0</v>
      </c>
      <c r="N176" s="728"/>
      <c r="O176" s="728"/>
      <c r="P176" s="732">
        <v>0</v>
      </c>
      <c r="Q176" s="732">
        <v>0</v>
      </c>
      <c r="R176" s="746"/>
      <c r="S176" s="733"/>
    </row>
    <row r="177" spans="1:19" ht="14.4" customHeight="1" x14ac:dyDescent="0.3">
      <c r="A177" s="727" t="s">
        <v>6420</v>
      </c>
      <c r="B177" s="728" t="s">
        <v>6421</v>
      </c>
      <c r="C177" s="728" t="s">
        <v>587</v>
      </c>
      <c r="D177" s="728" t="s">
        <v>6413</v>
      </c>
      <c r="E177" s="728" t="s">
        <v>6631</v>
      </c>
      <c r="F177" s="728" t="s">
        <v>6674</v>
      </c>
      <c r="G177" s="728" t="s">
        <v>6675</v>
      </c>
      <c r="H177" s="732">
        <v>140</v>
      </c>
      <c r="I177" s="732">
        <v>62020</v>
      </c>
      <c r="J177" s="728">
        <v>0.89009443439823188</v>
      </c>
      <c r="K177" s="728">
        <v>443</v>
      </c>
      <c r="L177" s="732">
        <v>147</v>
      </c>
      <c r="M177" s="732">
        <v>69678</v>
      </c>
      <c r="N177" s="728">
        <v>1</v>
      </c>
      <c r="O177" s="728">
        <v>474</v>
      </c>
      <c r="P177" s="732">
        <v>124</v>
      </c>
      <c r="Q177" s="732">
        <v>58900</v>
      </c>
      <c r="R177" s="746">
        <v>0.84531702976549272</v>
      </c>
      <c r="S177" s="733">
        <v>475</v>
      </c>
    </row>
    <row r="178" spans="1:19" ht="14.4" customHeight="1" x14ac:dyDescent="0.3">
      <c r="A178" s="727" t="s">
        <v>6420</v>
      </c>
      <c r="B178" s="728" t="s">
        <v>6421</v>
      </c>
      <c r="C178" s="728" t="s">
        <v>587</v>
      </c>
      <c r="D178" s="728" t="s">
        <v>6413</v>
      </c>
      <c r="E178" s="728" t="s">
        <v>6631</v>
      </c>
      <c r="F178" s="728" t="s">
        <v>6678</v>
      </c>
      <c r="G178" s="728" t="s">
        <v>6679</v>
      </c>
      <c r="H178" s="732">
        <v>1</v>
      </c>
      <c r="I178" s="732">
        <v>57</v>
      </c>
      <c r="J178" s="728"/>
      <c r="K178" s="728">
        <v>57</v>
      </c>
      <c r="L178" s="732"/>
      <c r="M178" s="732"/>
      <c r="N178" s="728"/>
      <c r="O178" s="728"/>
      <c r="P178" s="732"/>
      <c r="Q178" s="732"/>
      <c r="R178" s="746"/>
      <c r="S178" s="733"/>
    </row>
    <row r="179" spans="1:19" ht="14.4" customHeight="1" x14ac:dyDescent="0.3">
      <c r="A179" s="727" t="s">
        <v>6420</v>
      </c>
      <c r="B179" s="728" t="s">
        <v>6421</v>
      </c>
      <c r="C179" s="728" t="s">
        <v>587</v>
      </c>
      <c r="D179" s="728" t="s">
        <v>6413</v>
      </c>
      <c r="E179" s="728" t="s">
        <v>6631</v>
      </c>
      <c r="F179" s="728" t="s">
        <v>6680</v>
      </c>
      <c r="G179" s="728" t="s">
        <v>6681</v>
      </c>
      <c r="H179" s="732">
        <v>685</v>
      </c>
      <c r="I179" s="732">
        <v>18495</v>
      </c>
      <c r="J179" s="728">
        <v>0.90360562829783075</v>
      </c>
      <c r="K179" s="728">
        <v>27</v>
      </c>
      <c r="L179" s="732">
        <v>731</v>
      </c>
      <c r="M179" s="732">
        <v>20468</v>
      </c>
      <c r="N179" s="728">
        <v>1</v>
      </c>
      <c r="O179" s="728">
        <v>28</v>
      </c>
      <c r="P179" s="732">
        <v>701</v>
      </c>
      <c r="Q179" s="732">
        <v>19628</v>
      </c>
      <c r="R179" s="746">
        <v>0.95896032831737343</v>
      </c>
      <c r="S179" s="733">
        <v>28</v>
      </c>
    </row>
    <row r="180" spans="1:19" ht="14.4" customHeight="1" x14ac:dyDescent="0.3">
      <c r="A180" s="727" t="s">
        <v>6420</v>
      </c>
      <c r="B180" s="728" t="s">
        <v>6421</v>
      </c>
      <c r="C180" s="728" t="s">
        <v>587</v>
      </c>
      <c r="D180" s="728" t="s">
        <v>6413</v>
      </c>
      <c r="E180" s="728" t="s">
        <v>6631</v>
      </c>
      <c r="F180" s="728" t="s">
        <v>6682</v>
      </c>
      <c r="G180" s="728" t="s">
        <v>6683</v>
      </c>
      <c r="H180" s="732">
        <v>3</v>
      </c>
      <c r="I180" s="732">
        <v>495</v>
      </c>
      <c r="J180" s="728">
        <v>0.46610169491525422</v>
      </c>
      <c r="K180" s="728">
        <v>165</v>
      </c>
      <c r="L180" s="732">
        <v>6</v>
      </c>
      <c r="M180" s="732">
        <v>1062</v>
      </c>
      <c r="N180" s="728">
        <v>1</v>
      </c>
      <c r="O180" s="728">
        <v>177</v>
      </c>
      <c r="P180" s="732">
        <v>12</v>
      </c>
      <c r="Q180" s="732">
        <v>2124</v>
      </c>
      <c r="R180" s="746">
        <v>2</v>
      </c>
      <c r="S180" s="733">
        <v>177</v>
      </c>
    </row>
    <row r="181" spans="1:19" ht="14.4" customHeight="1" x14ac:dyDescent="0.3">
      <c r="A181" s="727" t="s">
        <v>6420</v>
      </c>
      <c r="B181" s="728" t="s">
        <v>6421</v>
      </c>
      <c r="C181" s="728" t="s">
        <v>587</v>
      </c>
      <c r="D181" s="728" t="s">
        <v>6413</v>
      </c>
      <c r="E181" s="728" t="s">
        <v>6631</v>
      </c>
      <c r="F181" s="728" t="s">
        <v>6684</v>
      </c>
      <c r="G181" s="728" t="s">
        <v>6685</v>
      </c>
      <c r="H181" s="732"/>
      <c r="I181" s="732"/>
      <c r="J181" s="728"/>
      <c r="K181" s="728"/>
      <c r="L181" s="732">
        <v>6</v>
      </c>
      <c r="M181" s="732">
        <v>354</v>
      </c>
      <c r="N181" s="728">
        <v>1</v>
      </c>
      <c r="O181" s="728">
        <v>59</v>
      </c>
      <c r="P181" s="732"/>
      <c r="Q181" s="732"/>
      <c r="R181" s="746"/>
      <c r="S181" s="733"/>
    </row>
    <row r="182" spans="1:19" ht="14.4" customHeight="1" x14ac:dyDescent="0.3">
      <c r="A182" s="727" t="s">
        <v>6420</v>
      </c>
      <c r="B182" s="728" t="s">
        <v>6421</v>
      </c>
      <c r="C182" s="728" t="s">
        <v>587</v>
      </c>
      <c r="D182" s="728" t="s">
        <v>2695</v>
      </c>
      <c r="E182" s="728" t="s">
        <v>6631</v>
      </c>
      <c r="F182" s="728" t="s">
        <v>6636</v>
      </c>
      <c r="G182" s="728" t="s">
        <v>6637</v>
      </c>
      <c r="H182" s="732"/>
      <c r="I182" s="732"/>
      <c r="J182" s="728"/>
      <c r="K182" s="728"/>
      <c r="L182" s="732">
        <v>16</v>
      </c>
      <c r="M182" s="732">
        <v>592</v>
      </c>
      <c r="N182" s="728">
        <v>1</v>
      </c>
      <c r="O182" s="728">
        <v>37</v>
      </c>
      <c r="P182" s="732">
        <v>1</v>
      </c>
      <c r="Q182" s="732">
        <v>37</v>
      </c>
      <c r="R182" s="746">
        <v>6.25E-2</v>
      </c>
      <c r="S182" s="733">
        <v>37</v>
      </c>
    </row>
    <row r="183" spans="1:19" ht="14.4" customHeight="1" x14ac:dyDescent="0.3">
      <c r="A183" s="727" t="s">
        <v>6420</v>
      </c>
      <c r="B183" s="728" t="s">
        <v>6421</v>
      </c>
      <c r="C183" s="728" t="s">
        <v>587</v>
      </c>
      <c r="D183" s="728" t="s">
        <v>2695</v>
      </c>
      <c r="E183" s="728" t="s">
        <v>6631</v>
      </c>
      <c r="F183" s="728" t="s">
        <v>6654</v>
      </c>
      <c r="G183" s="728" t="s">
        <v>6655</v>
      </c>
      <c r="H183" s="732"/>
      <c r="I183" s="732"/>
      <c r="J183" s="728"/>
      <c r="K183" s="728"/>
      <c r="L183" s="732">
        <v>1</v>
      </c>
      <c r="M183" s="732">
        <v>33.33</v>
      </c>
      <c r="N183" s="728">
        <v>1</v>
      </c>
      <c r="O183" s="728">
        <v>33.33</v>
      </c>
      <c r="P183" s="732"/>
      <c r="Q183" s="732"/>
      <c r="R183" s="746"/>
      <c r="S183" s="733"/>
    </row>
    <row r="184" spans="1:19" ht="14.4" customHeight="1" x14ac:dyDescent="0.3">
      <c r="A184" s="727" t="s">
        <v>6420</v>
      </c>
      <c r="B184" s="728" t="s">
        <v>6421</v>
      </c>
      <c r="C184" s="728" t="s">
        <v>587</v>
      </c>
      <c r="D184" s="728" t="s">
        <v>2695</v>
      </c>
      <c r="E184" s="728" t="s">
        <v>6631</v>
      </c>
      <c r="F184" s="728" t="s">
        <v>6656</v>
      </c>
      <c r="G184" s="728" t="s">
        <v>6657</v>
      </c>
      <c r="H184" s="732"/>
      <c r="I184" s="732"/>
      <c r="J184" s="728"/>
      <c r="K184" s="728"/>
      <c r="L184" s="732">
        <v>2</v>
      </c>
      <c r="M184" s="732">
        <v>74</v>
      </c>
      <c r="N184" s="728">
        <v>1</v>
      </c>
      <c r="O184" s="728">
        <v>37</v>
      </c>
      <c r="P184" s="732"/>
      <c r="Q184" s="732"/>
      <c r="R184" s="746"/>
      <c r="S184" s="733"/>
    </row>
    <row r="185" spans="1:19" ht="14.4" customHeight="1" x14ac:dyDescent="0.3">
      <c r="A185" s="727" t="s">
        <v>6420</v>
      </c>
      <c r="B185" s="728" t="s">
        <v>6421</v>
      </c>
      <c r="C185" s="728" t="s">
        <v>587</v>
      </c>
      <c r="D185" s="728" t="s">
        <v>2695</v>
      </c>
      <c r="E185" s="728" t="s">
        <v>6631</v>
      </c>
      <c r="F185" s="728" t="s">
        <v>6682</v>
      </c>
      <c r="G185" s="728" t="s">
        <v>6683</v>
      </c>
      <c r="H185" s="732"/>
      <c r="I185" s="732"/>
      <c r="J185" s="728"/>
      <c r="K185" s="728"/>
      <c r="L185" s="732">
        <v>2</v>
      </c>
      <c r="M185" s="732">
        <v>354</v>
      </c>
      <c r="N185" s="728">
        <v>1</v>
      </c>
      <c r="O185" s="728">
        <v>177</v>
      </c>
      <c r="P185" s="732"/>
      <c r="Q185" s="732"/>
      <c r="R185" s="746"/>
      <c r="S185" s="733"/>
    </row>
    <row r="186" spans="1:19" ht="14.4" customHeight="1" x14ac:dyDescent="0.3">
      <c r="A186" s="727" t="s">
        <v>6420</v>
      </c>
      <c r="B186" s="728" t="s">
        <v>6421</v>
      </c>
      <c r="C186" s="728" t="s">
        <v>587</v>
      </c>
      <c r="D186" s="728" t="s">
        <v>2696</v>
      </c>
      <c r="E186" s="728" t="s">
        <v>6422</v>
      </c>
      <c r="F186" s="728" t="s">
        <v>6426</v>
      </c>
      <c r="G186" s="728" t="s">
        <v>6425</v>
      </c>
      <c r="H186" s="732"/>
      <c r="I186" s="732"/>
      <c r="J186" s="728"/>
      <c r="K186" s="728"/>
      <c r="L186" s="732">
        <v>2</v>
      </c>
      <c r="M186" s="732">
        <v>534.17999999999995</v>
      </c>
      <c r="N186" s="728">
        <v>1</v>
      </c>
      <c r="O186" s="728">
        <v>267.08999999999997</v>
      </c>
      <c r="P186" s="732">
        <v>2</v>
      </c>
      <c r="Q186" s="732">
        <v>503.35</v>
      </c>
      <c r="R186" s="746">
        <v>0.94228537197199458</v>
      </c>
      <c r="S186" s="733">
        <v>251.67500000000001</v>
      </c>
    </row>
    <row r="187" spans="1:19" ht="14.4" customHeight="1" x14ac:dyDescent="0.3">
      <c r="A187" s="727" t="s">
        <v>6420</v>
      </c>
      <c r="B187" s="728" t="s">
        <v>6421</v>
      </c>
      <c r="C187" s="728" t="s">
        <v>587</v>
      </c>
      <c r="D187" s="728" t="s">
        <v>2696</v>
      </c>
      <c r="E187" s="728" t="s">
        <v>6422</v>
      </c>
      <c r="F187" s="728" t="s">
        <v>6427</v>
      </c>
      <c r="G187" s="728" t="s">
        <v>865</v>
      </c>
      <c r="H187" s="732"/>
      <c r="I187" s="732"/>
      <c r="J187" s="728"/>
      <c r="K187" s="728"/>
      <c r="L187" s="732"/>
      <c r="M187" s="732"/>
      <c r="N187" s="728"/>
      <c r="O187" s="728"/>
      <c r="P187" s="732">
        <v>4</v>
      </c>
      <c r="Q187" s="732">
        <v>806.44</v>
      </c>
      <c r="R187" s="746"/>
      <c r="S187" s="733">
        <v>201.61</v>
      </c>
    </row>
    <row r="188" spans="1:19" ht="14.4" customHeight="1" x14ac:dyDescent="0.3">
      <c r="A188" s="727" t="s">
        <v>6420</v>
      </c>
      <c r="B188" s="728" t="s">
        <v>6421</v>
      </c>
      <c r="C188" s="728" t="s">
        <v>587</v>
      </c>
      <c r="D188" s="728" t="s">
        <v>2696</v>
      </c>
      <c r="E188" s="728" t="s">
        <v>6422</v>
      </c>
      <c r="F188" s="728" t="s">
        <v>6433</v>
      </c>
      <c r="G188" s="728" t="s">
        <v>6434</v>
      </c>
      <c r="H188" s="732">
        <v>3.75</v>
      </c>
      <c r="I188" s="732">
        <v>46858.6</v>
      </c>
      <c r="J188" s="728">
        <v>1.2499996665500925</v>
      </c>
      <c r="K188" s="728">
        <v>12495.626666666667</v>
      </c>
      <c r="L188" s="732">
        <v>3</v>
      </c>
      <c r="M188" s="732">
        <v>37486.89</v>
      </c>
      <c r="N188" s="728">
        <v>1</v>
      </c>
      <c r="O188" s="728">
        <v>12495.63</v>
      </c>
      <c r="P188" s="732"/>
      <c r="Q188" s="732"/>
      <c r="R188" s="746"/>
      <c r="S188" s="733"/>
    </row>
    <row r="189" spans="1:19" ht="14.4" customHeight="1" x14ac:dyDescent="0.3">
      <c r="A189" s="727" t="s">
        <v>6420</v>
      </c>
      <c r="B189" s="728" t="s">
        <v>6421</v>
      </c>
      <c r="C189" s="728" t="s">
        <v>587</v>
      </c>
      <c r="D189" s="728" t="s">
        <v>2696</v>
      </c>
      <c r="E189" s="728" t="s">
        <v>6422</v>
      </c>
      <c r="F189" s="728" t="s">
        <v>6435</v>
      </c>
      <c r="G189" s="728" t="s">
        <v>6434</v>
      </c>
      <c r="H189" s="732">
        <v>5</v>
      </c>
      <c r="I189" s="732">
        <v>156195.35</v>
      </c>
      <c r="J189" s="728">
        <v>1.666666666666667</v>
      </c>
      <c r="K189" s="728">
        <v>31239.07</v>
      </c>
      <c r="L189" s="732">
        <v>3</v>
      </c>
      <c r="M189" s="732">
        <v>93717.209999999992</v>
      </c>
      <c r="N189" s="728">
        <v>1</v>
      </c>
      <c r="O189" s="728">
        <v>31239.069999999996</v>
      </c>
      <c r="P189" s="732"/>
      <c r="Q189" s="732"/>
      <c r="R189" s="746"/>
      <c r="S189" s="733"/>
    </row>
    <row r="190" spans="1:19" ht="14.4" customHeight="1" x14ac:dyDescent="0.3">
      <c r="A190" s="727" t="s">
        <v>6420</v>
      </c>
      <c r="B190" s="728" t="s">
        <v>6421</v>
      </c>
      <c r="C190" s="728" t="s">
        <v>587</v>
      </c>
      <c r="D190" s="728" t="s">
        <v>2696</v>
      </c>
      <c r="E190" s="728" t="s">
        <v>6422</v>
      </c>
      <c r="F190" s="728" t="s">
        <v>6469</v>
      </c>
      <c r="G190" s="728" t="s">
        <v>634</v>
      </c>
      <c r="H190" s="732"/>
      <c r="I190" s="732"/>
      <c r="J190" s="728"/>
      <c r="K190" s="728"/>
      <c r="L190" s="732"/>
      <c r="M190" s="732"/>
      <c r="N190" s="728"/>
      <c r="O190" s="728"/>
      <c r="P190" s="732">
        <v>8</v>
      </c>
      <c r="Q190" s="732">
        <v>1100.32</v>
      </c>
      <c r="R190" s="746"/>
      <c r="S190" s="733">
        <v>137.54</v>
      </c>
    </row>
    <row r="191" spans="1:19" ht="14.4" customHeight="1" x14ac:dyDescent="0.3">
      <c r="A191" s="727" t="s">
        <v>6420</v>
      </c>
      <c r="B191" s="728" t="s">
        <v>6421</v>
      </c>
      <c r="C191" s="728" t="s">
        <v>587</v>
      </c>
      <c r="D191" s="728" t="s">
        <v>2696</v>
      </c>
      <c r="E191" s="728" t="s">
        <v>6422</v>
      </c>
      <c r="F191" s="728" t="s">
        <v>6478</v>
      </c>
      <c r="G191" s="728" t="s">
        <v>808</v>
      </c>
      <c r="H191" s="732">
        <v>1.4</v>
      </c>
      <c r="I191" s="732">
        <v>99.03</v>
      </c>
      <c r="J191" s="728">
        <v>1.7499558225834955</v>
      </c>
      <c r="K191" s="728">
        <v>70.735714285714295</v>
      </c>
      <c r="L191" s="732">
        <v>0.8</v>
      </c>
      <c r="M191" s="732">
        <v>56.589999999999996</v>
      </c>
      <c r="N191" s="728">
        <v>1</v>
      </c>
      <c r="O191" s="728">
        <v>70.737499999999997</v>
      </c>
      <c r="P191" s="732">
        <v>0.30000000000000004</v>
      </c>
      <c r="Q191" s="732">
        <v>21.21</v>
      </c>
      <c r="R191" s="746">
        <v>0.37480120162572894</v>
      </c>
      <c r="S191" s="733">
        <v>70.699999999999989</v>
      </c>
    </row>
    <row r="192" spans="1:19" ht="14.4" customHeight="1" x14ac:dyDescent="0.3">
      <c r="A192" s="727" t="s">
        <v>6420</v>
      </c>
      <c r="B192" s="728" t="s">
        <v>6421</v>
      </c>
      <c r="C192" s="728" t="s">
        <v>587</v>
      </c>
      <c r="D192" s="728" t="s">
        <v>2696</v>
      </c>
      <c r="E192" s="728" t="s">
        <v>6422</v>
      </c>
      <c r="F192" s="728" t="s">
        <v>6480</v>
      </c>
      <c r="G192" s="728" t="s">
        <v>3284</v>
      </c>
      <c r="H192" s="732">
        <v>2.8</v>
      </c>
      <c r="I192" s="732">
        <v>340.5</v>
      </c>
      <c r="J192" s="728"/>
      <c r="K192" s="728">
        <v>121.60714285714286</v>
      </c>
      <c r="L192" s="732"/>
      <c r="M192" s="732"/>
      <c r="N192" s="728"/>
      <c r="O192" s="728"/>
      <c r="P192" s="732"/>
      <c r="Q192" s="732"/>
      <c r="R192" s="746"/>
      <c r="S192" s="733"/>
    </row>
    <row r="193" spans="1:19" ht="14.4" customHeight="1" x14ac:dyDescent="0.3">
      <c r="A193" s="727" t="s">
        <v>6420</v>
      </c>
      <c r="B193" s="728" t="s">
        <v>6421</v>
      </c>
      <c r="C193" s="728" t="s">
        <v>587</v>
      </c>
      <c r="D193" s="728" t="s">
        <v>2696</v>
      </c>
      <c r="E193" s="728" t="s">
        <v>6422</v>
      </c>
      <c r="F193" s="728" t="s">
        <v>6481</v>
      </c>
      <c r="G193" s="728" t="s">
        <v>3284</v>
      </c>
      <c r="H193" s="732">
        <v>1.4</v>
      </c>
      <c r="I193" s="732">
        <v>340.52</v>
      </c>
      <c r="J193" s="728">
        <v>1.2726865002242487</v>
      </c>
      <c r="K193" s="728">
        <v>243.22857142857143</v>
      </c>
      <c r="L193" s="732">
        <v>1.1000000000000001</v>
      </c>
      <c r="M193" s="732">
        <v>267.56</v>
      </c>
      <c r="N193" s="728">
        <v>1</v>
      </c>
      <c r="O193" s="728">
        <v>243.23636363636362</v>
      </c>
      <c r="P193" s="732">
        <v>1.5</v>
      </c>
      <c r="Q193" s="732">
        <v>364.86</v>
      </c>
      <c r="R193" s="746">
        <v>1.3636567498878756</v>
      </c>
      <c r="S193" s="733">
        <v>243.24</v>
      </c>
    </row>
    <row r="194" spans="1:19" ht="14.4" customHeight="1" x14ac:dyDescent="0.3">
      <c r="A194" s="727" t="s">
        <v>6420</v>
      </c>
      <c r="B194" s="728" t="s">
        <v>6421</v>
      </c>
      <c r="C194" s="728" t="s">
        <v>587</v>
      </c>
      <c r="D194" s="728" t="s">
        <v>2696</v>
      </c>
      <c r="E194" s="728" t="s">
        <v>6422</v>
      </c>
      <c r="F194" s="728" t="s">
        <v>6491</v>
      </c>
      <c r="G194" s="728" t="s">
        <v>6492</v>
      </c>
      <c r="H194" s="732"/>
      <c r="I194" s="732"/>
      <c r="J194" s="728"/>
      <c r="K194" s="728"/>
      <c r="L194" s="732"/>
      <c r="M194" s="732"/>
      <c r="N194" s="728"/>
      <c r="O194" s="728"/>
      <c r="P194" s="732">
        <v>0.04</v>
      </c>
      <c r="Q194" s="732">
        <v>10.24</v>
      </c>
      <c r="R194" s="746"/>
      <c r="S194" s="733">
        <v>256</v>
      </c>
    </row>
    <row r="195" spans="1:19" ht="14.4" customHeight="1" x14ac:dyDescent="0.3">
      <c r="A195" s="727" t="s">
        <v>6420</v>
      </c>
      <c r="B195" s="728" t="s">
        <v>6421</v>
      </c>
      <c r="C195" s="728" t="s">
        <v>587</v>
      </c>
      <c r="D195" s="728" t="s">
        <v>2696</v>
      </c>
      <c r="E195" s="728" t="s">
        <v>6422</v>
      </c>
      <c r="F195" s="728" t="s">
        <v>6512</v>
      </c>
      <c r="G195" s="728" t="s">
        <v>6513</v>
      </c>
      <c r="H195" s="732"/>
      <c r="I195" s="732"/>
      <c r="J195" s="728"/>
      <c r="K195" s="728"/>
      <c r="L195" s="732"/>
      <c r="M195" s="732"/>
      <c r="N195" s="728"/>
      <c r="O195" s="728"/>
      <c r="P195" s="732">
        <v>0.4</v>
      </c>
      <c r="Q195" s="732">
        <v>952.18</v>
      </c>
      <c r="R195" s="746"/>
      <c r="S195" s="733">
        <v>2380.4499999999998</v>
      </c>
    </row>
    <row r="196" spans="1:19" ht="14.4" customHeight="1" x14ac:dyDescent="0.3">
      <c r="A196" s="727" t="s">
        <v>6420</v>
      </c>
      <c r="B196" s="728" t="s">
        <v>6421</v>
      </c>
      <c r="C196" s="728" t="s">
        <v>587</v>
      </c>
      <c r="D196" s="728" t="s">
        <v>2696</v>
      </c>
      <c r="E196" s="728" t="s">
        <v>6422</v>
      </c>
      <c r="F196" s="728" t="s">
        <v>6517</v>
      </c>
      <c r="G196" s="728" t="s">
        <v>725</v>
      </c>
      <c r="H196" s="732"/>
      <c r="I196" s="732"/>
      <c r="J196" s="728"/>
      <c r="K196" s="728"/>
      <c r="L196" s="732"/>
      <c r="M196" s="732"/>
      <c r="N196" s="728"/>
      <c r="O196" s="728"/>
      <c r="P196" s="732">
        <v>3.5</v>
      </c>
      <c r="Q196" s="732">
        <v>2762.5</v>
      </c>
      <c r="R196" s="746"/>
      <c r="S196" s="733">
        <v>789.28571428571433</v>
      </c>
    </row>
    <row r="197" spans="1:19" ht="14.4" customHeight="1" x14ac:dyDescent="0.3">
      <c r="A197" s="727" t="s">
        <v>6420</v>
      </c>
      <c r="B197" s="728" t="s">
        <v>6421</v>
      </c>
      <c r="C197" s="728" t="s">
        <v>587</v>
      </c>
      <c r="D197" s="728" t="s">
        <v>2696</v>
      </c>
      <c r="E197" s="728" t="s">
        <v>6422</v>
      </c>
      <c r="F197" s="728" t="s">
        <v>6555</v>
      </c>
      <c r="G197" s="728" t="s">
        <v>1317</v>
      </c>
      <c r="H197" s="732"/>
      <c r="I197" s="732"/>
      <c r="J197" s="728"/>
      <c r="K197" s="728"/>
      <c r="L197" s="732"/>
      <c r="M197" s="732"/>
      <c r="N197" s="728"/>
      <c r="O197" s="728"/>
      <c r="P197" s="732">
        <v>0.2</v>
      </c>
      <c r="Q197" s="732">
        <v>14.14</v>
      </c>
      <c r="R197" s="746"/>
      <c r="S197" s="733">
        <v>70.7</v>
      </c>
    </row>
    <row r="198" spans="1:19" ht="14.4" customHeight="1" x14ac:dyDescent="0.3">
      <c r="A198" s="727" t="s">
        <v>6420</v>
      </c>
      <c r="B198" s="728" t="s">
        <v>6421</v>
      </c>
      <c r="C198" s="728" t="s">
        <v>587</v>
      </c>
      <c r="D198" s="728" t="s">
        <v>2696</v>
      </c>
      <c r="E198" s="728" t="s">
        <v>6609</v>
      </c>
      <c r="F198" s="728" t="s">
        <v>6612</v>
      </c>
      <c r="G198" s="728" t="s">
        <v>6613</v>
      </c>
      <c r="H198" s="732">
        <v>13</v>
      </c>
      <c r="I198" s="732">
        <v>24252.54</v>
      </c>
      <c r="J198" s="728">
        <v>0.50535463532531943</v>
      </c>
      <c r="K198" s="728">
        <v>1865.5800000000002</v>
      </c>
      <c r="L198" s="732">
        <v>24</v>
      </c>
      <c r="M198" s="732">
        <v>47991.130000000005</v>
      </c>
      <c r="N198" s="728">
        <v>1</v>
      </c>
      <c r="O198" s="728">
        <v>1999.6304166666669</v>
      </c>
      <c r="P198" s="732"/>
      <c r="Q198" s="732"/>
      <c r="R198" s="746"/>
      <c r="S198" s="733"/>
    </row>
    <row r="199" spans="1:19" ht="14.4" customHeight="1" x14ac:dyDescent="0.3">
      <c r="A199" s="727" t="s">
        <v>6420</v>
      </c>
      <c r="B199" s="728" t="s">
        <v>6421</v>
      </c>
      <c r="C199" s="728" t="s">
        <v>587</v>
      </c>
      <c r="D199" s="728" t="s">
        <v>2696</v>
      </c>
      <c r="E199" s="728" t="s">
        <v>6609</v>
      </c>
      <c r="F199" s="728" t="s">
        <v>6614</v>
      </c>
      <c r="G199" s="728" t="s">
        <v>6615</v>
      </c>
      <c r="H199" s="732">
        <v>6</v>
      </c>
      <c r="I199" s="732">
        <v>16372.26</v>
      </c>
      <c r="J199" s="728"/>
      <c r="K199" s="728">
        <v>2728.71</v>
      </c>
      <c r="L199" s="732"/>
      <c r="M199" s="732"/>
      <c r="N199" s="728"/>
      <c r="O199" s="728"/>
      <c r="P199" s="732">
        <v>8</v>
      </c>
      <c r="Q199" s="732">
        <v>20953.669999999998</v>
      </c>
      <c r="R199" s="746"/>
      <c r="S199" s="733">
        <v>2619.2087499999998</v>
      </c>
    </row>
    <row r="200" spans="1:19" ht="14.4" customHeight="1" x14ac:dyDescent="0.3">
      <c r="A200" s="727" t="s">
        <v>6420</v>
      </c>
      <c r="B200" s="728" t="s">
        <v>6421</v>
      </c>
      <c r="C200" s="728" t="s">
        <v>587</v>
      </c>
      <c r="D200" s="728" t="s">
        <v>2696</v>
      </c>
      <c r="E200" s="728" t="s">
        <v>6609</v>
      </c>
      <c r="F200" s="728" t="s">
        <v>6616</v>
      </c>
      <c r="G200" s="728" t="s">
        <v>6617</v>
      </c>
      <c r="H200" s="732">
        <v>5</v>
      </c>
      <c r="I200" s="732">
        <v>40958.15</v>
      </c>
      <c r="J200" s="728">
        <v>2.4296491086534058</v>
      </c>
      <c r="K200" s="728">
        <v>8191.63</v>
      </c>
      <c r="L200" s="732">
        <v>2</v>
      </c>
      <c r="M200" s="732">
        <v>16857.64</v>
      </c>
      <c r="N200" s="728">
        <v>1</v>
      </c>
      <c r="O200" s="728">
        <v>8428.82</v>
      </c>
      <c r="P200" s="732"/>
      <c r="Q200" s="732"/>
      <c r="R200" s="746"/>
      <c r="S200" s="733"/>
    </row>
    <row r="201" spans="1:19" ht="14.4" customHeight="1" x14ac:dyDescent="0.3">
      <c r="A201" s="727" t="s">
        <v>6420</v>
      </c>
      <c r="B201" s="728" t="s">
        <v>6421</v>
      </c>
      <c r="C201" s="728" t="s">
        <v>587</v>
      </c>
      <c r="D201" s="728" t="s">
        <v>2696</v>
      </c>
      <c r="E201" s="728" t="s">
        <v>6609</v>
      </c>
      <c r="F201" s="728" t="s">
        <v>6622</v>
      </c>
      <c r="G201" s="728" t="s">
        <v>6623</v>
      </c>
      <c r="H201" s="732">
        <v>21</v>
      </c>
      <c r="I201" s="732">
        <v>5012.2800000000007</v>
      </c>
      <c r="J201" s="728">
        <v>1.3838928509305968</v>
      </c>
      <c r="K201" s="728">
        <v>238.68000000000004</v>
      </c>
      <c r="L201" s="732">
        <v>15</v>
      </c>
      <c r="M201" s="732">
        <v>3621.87</v>
      </c>
      <c r="N201" s="728">
        <v>1</v>
      </c>
      <c r="O201" s="728">
        <v>241.458</v>
      </c>
      <c r="P201" s="732">
        <v>6</v>
      </c>
      <c r="Q201" s="732">
        <v>1469.8600000000001</v>
      </c>
      <c r="R201" s="746">
        <v>0.40582903306855306</v>
      </c>
      <c r="S201" s="733">
        <v>244.97666666666669</v>
      </c>
    </row>
    <row r="202" spans="1:19" ht="14.4" customHeight="1" x14ac:dyDescent="0.3">
      <c r="A202" s="727" t="s">
        <v>6420</v>
      </c>
      <c r="B202" s="728" t="s">
        <v>6421</v>
      </c>
      <c r="C202" s="728" t="s">
        <v>587</v>
      </c>
      <c r="D202" s="728" t="s">
        <v>2696</v>
      </c>
      <c r="E202" s="728" t="s">
        <v>6631</v>
      </c>
      <c r="F202" s="728" t="s">
        <v>6634</v>
      </c>
      <c r="G202" s="728" t="s">
        <v>6635</v>
      </c>
      <c r="H202" s="732">
        <v>17</v>
      </c>
      <c r="I202" s="732">
        <v>3213</v>
      </c>
      <c r="J202" s="728">
        <v>0.91538461538461535</v>
      </c>
      <c r="K202" s="728">
        <v>189</v>
      </c>
      <c r="L202" s="732">
        <v>18</v>
      </c>
      <c r="M202" s="732">
        <v>3510</v>
      </c>
      <c r="N202" s="728">
        <v>1</v>
      </c>
      <c r="O202" s="728">
        <v>195</v>
      </c>
      <c r="P202" s="732">
        <v>8</v>
      </c>
      <c r="Q202" s="732">
        <v>1568</v>
      </c>
      <c r="R202" s="746">
        <v>0.44672364672364673</v>
      </c>
      <c r="S202" s="733">
        <v>196</v>
      </c>
    </row>
    <row r="203" spans="1:19" ht="14.4" customHeight="1" x14ac:dyDescent="0.3">
      <c r="A203" s="727" t="s">
        <v>6420</v>
      </c>
      <c r="B203" s="728" t="s">
        <v>6421</v>
      </c>
      <c r="C203" s="728" t="s">
        <v>587</v>
      </c>
      <c r="D203" s="728" t="s">
        <v>2696</v>
      </c>
      <c r="E203" s="728" t="s">
        <v>6631</v>
      </c>
      <c r="F203" s="728" t="s">
        <v>6636</v>
      </c>
      <c r="G203" s="728" t="s">
        <v>6637</v>
      </c>
      <c r="H203" s="732">
        <v>51</v>
      </c>
      <c r="I203" s="732">
        <v>1785</v>
      </c>
      <c r="J203" s="728">
        <v>0.96486486486486489</v>
      </c>
      <c r="K203" s="728">
        <v>35</v>
      </c>
      <c r="L203" s="732">
        <v>50</v>
      </c>
      <c r="M203" s="732">
        <v>1850</v>
      </c>
      <c r="N203" s="728">
        <v>1</v>
      </c>
      <c r="O203" s="728">
        <v>37</v>
      </c>
      <c r="P203" s="732">
        <v>64</v>
      </c>
      <c r="Q203" s="732">
        <v>2368</v>
      </c>
      <c r="R203" s="746">
        <v>1.28</v>
      </c>
      <c r="S203" s="733">
        <v>37</v>
      </c>
    </row>
    <row r="204" spans="1:19" ht="14.4" customHeight="1" x14ac:dyDescent="0.3">
      <c r="A204" s="727" t="s">
        <v>6420</v>
      </c>
      <c r="B204" s="728" t="s">
        <v>6421</v>
      </c>
      <c r="C204" s="728" t="s">
        <v>587</v>
      </c>
      <c r="D204" s="728" t="s">
        <v>2696</v>
      </c>
      <c r="E204" s="728" t="s">
        <v>6631</v>
      </c>
      <c r="F204" s="728" t="s">
        <v>6648</v>
      </c>
      <c r="G204" s="728" t="s">
        <v>6649</v>
      </c>
      <c r="H204" s="732"/>
      <c r="I204" s="732"/>
      <c r="J204" s="728"/>
      <c r="K204" s="728"/>
      <c r="L204" s="732">
        <v>1</v>
      </c>
      <c r="M204" s="732">
        <v>0</v>
      </c>
      <c r="N204" s="728"/>
      <c r="O204" s="728">
        <v>0</v>
      </c>
      <c r="P204" s="732"/>
      <c r="Q204" s="732"/>
      <c r="R204" s="746"/>
      <c r="S204" s="733"/>
    </row>
    <row r="205" spans="1:19" ht="14.4" customHeight="1" x14ac:dyDescent="0.3">
      <c r="A205" s="727" t="s">
        <v>6420</v>
      </c>
      <c r="B205" s="728" t="s">
        <v>6421</v>
      </c>
      <c r="C205" s="728" t="s">
        <v>587</v>
      </c>
      <c r="D205" s="728" t="s">
        <v>2696</v>
      </c>
      <c r="E205" s="728" t="s">
        <v>6631</v>
      </c>
      <c r="F205" s="728" t="s">
        <v>6654</v>
      </c>
      <c r="G205" s="728" t="s">
        <v>6655</v>
      </c>
      <c r="H205" s="732"/>
      <c r="I205" s="732"/>
      <c r="J205" s="728"/>
      <c r="K205" s="728"/>
      <c r="L205" s="732">
        <v>285</v>
      </c>
      <c r="M205" s="732">
        <v>9500.01</v>
      </c>
      <c r="N205" s="728">
        <v>1</v>
      </c>
      <c r="O205" s="728">
        <v>33.333368421052633</v>
      </c>
      <c r="P205" s="732">
        <v>465</v>
      </c>
      <c r="Q205" s="732">
        <v>15499.99</v>
      </c>
      <c r="R205" s="746">
        <v>1.6315761772882345</v>
      </c>
      <c r="S205" s="733">
        <v>33.33331182795699</v>
      </c>
    </row>
    <row r="206" spans="1:19" ht="14.4" customHeight="1" x14ac:dyDescent="0.3">
      <c r="A206" s="727" t="s">
        <v>6420</v>
      </c>
      <c r="B206" s="728" t="s">
        <v>6421</v>
      </c>
      <c r="C206" s="728" t="s">
        <v>587</v>
      </c>
      <c r="D206" s="728" t="s">
        <v>2696</v>
      </c>
      <c r="E206" s="728" t="s">
        <v>6631</v>
      </c>
      <c r="F206" s="728" t="s">
        <v>6656</v>
      </c>
      <c r="G206" s="728" t="s">
        <v>6657</v>
      </c>
      <c r="H206" s="732">
        <v>522</v>
      </c>
      <c r="I206" s="732">
        <v>18792</v>
      </c>
      <c r="J206" s="728">
        <v>0.99004267425320058</v>
      </c>
      <c r="K206" s="728">
        <v>36</v>
      </c>
      <c r="L206" s="732">
        <v>513</v>
      </c>
      <c r="M206" s="732">
        <v>18981</v>
      </c>
      <c r="N206" s="728">
        <v>1</v>
      </c>
      <c r="O206" s="728">
        <v>37</v>
      </c>
      <c r="P206" s="732">
        <v>465</v>
      </c>
      <c r="Q206" s="732">
        <v>17205</v>
      </c>
      <c r="R206" s="746">
        <v>0.9064327485380117</v>
      </c>
      <c r="S206" s="733">
        <v>37</v>
      </c>
    </row>
    <row r="207" spans="1:19" ht="14.4" customHeight="1" x14ac:dyDescent="0.3">
      <c r="A207" s="727" t="s">
        <v>6420</v>
      </c>
      <c r="B207" s="728" t="s">
        <v>6421</v>
      </c>
      <c r="C207" s="728" t="s">
        <v>587</v>
      </c>
      <c r="D207" s="728" t="s">
        <v>2696</v>
      </c>
      <c r="E207" s="728" t="s">
        <v>6631</v>
      </c>
      <c r="F207" s="728" t="s">
        <v>6664</v>
      </c>
      <c r="G207" s="728" t="s">
        <v>6665</v>
      </c>
      <c r="H207" s="732"/>
      <c r="I207" s="732"/>
      <c r="J207" s="728"/>
      <c r="K207" s="728"/>
      <c r="L207" s="732"/>
      <c r="M207" s="732"/>
      <c r="N207" s="728"/>
      <c r="O207" s="728"/>
      <c r="P207" s="732">
        <v>1</v>
      </c>
      <c r="Q207" s="732">
        <v>132</v>
      </c>
      <c r="R207" s="746"/>
      <c r="S207" s="733">
        <v>132</v>
      </c>
    </row>
    <row r="208" spans="1:19" ht="14.4" customHeight="1" x14ac:dyDescent="0.3">
      <c r="A208" s="727" t="s">
        <v>6420</v>
      </c>
      <c r="B208" s="728" t="s">
        <v>6421</v>
      </c>
      <c r="C208" s="728" t="s">
        <v>587</v>
      </c>
      <c r="D208" s="728" t="s">
        <v>2696</v>
      </c>
      <c r="E208" s="728" t="s">
        <v>6631</v>
      </c>
      <c r="F208" s="728" t="s">
        <v>6668</v>
      </c>
      <c r="G208" s="728" t="s">
        <v>6669</v>
      </c>
      <c r="H208" s="732">
        <v>263</v>
      </c>
      <c r="I208" s="732">
        <v>87053</v>
      </c>
      <c r="J208" s="728">
        <v>0.49880817318160459</v>
      </c>
      <c r="K208" s="728">
        <v>331</v>
      </c>
      <c r="L208" s="732">
        <v>493</v>
      </c>
      <c r="M208" s="732">
        <v>174522</v>
      </c>
      <c r="N208" s="728">
        <v>1</v>
      </c>
      <c r="O208" s="728">
        <v>354</v>
      </c>
      <c r="P208" s="732">
        <v>379</v>
      </c>
      <c r="Q208" s="732">
        <v>134545</v>
      </c>
      <c r="R208" s="746">
        <v>0.77093432346638247</v>
      </c>
      <c r="S208" s="733">
        <v>355</v>
      </c>
    </row>
    <row r="209" spans="1:19" ht="14.4" customHeight="1" x14ac:dyDescent="0.3">
      <c r="A209" s="727" t="s">
        <v>6420</v>
      </c>
      <c r="B209" s="728" t="s">
        <v>6421</v>
      </c>
      <c r="C209" s="728" t="s">
        <v>587</v>
      </c>
      <c r="D209" s="728" t="s">
        <v>2696</v>
      </c>
      <c r="E209" s="728" t="s">
        <v>6631</v>
      </c>
      <c r="F209" s="728" t="s">
        <v>6678</v>
      </c>
      <c r="G209" s="728" t="s">
        <v>6679</v>
      </c>
      <c r="H209" s="732">
        <v>3</v>
      </c>
      <c r="I209" s="732">
        <v>171</v>
      </c>
      <c r="J209" s="728">
        <v>2.8983050847457625</v>
      </c>
      <c r="K209" s="728">
        <v>57</v>
      </c>
      <c r="L209" s="732">
        <v>1</v>
      </c>
      <c r="M209" s="732">
        <v>59</v>
      </c>
      <c r="N209" s="728">
        <v>1</v>
      </c>
      <c r="O209" s="728">
        <v>59</v>
      </c>
      <c r="P209" s="732">
        <v>2</v>
      </c>
      <c r="Q209" s="732">
        <v>118</v>
      </c>
      <c r="R209" s="746">
        <v>2</v>
      </c>
      <c r="S209" s="733">
        <v>59</v>
      </c>
    </row>
    <row r="210" spans="1:19" ht="14.4" customHeight="1" x14ac:dyDescent="0.3">
      <c r="A210" s="727" t="s">
        <v>6420</v>
      </c>
      <c r="B210" s="728" t="s">
        <v>6421</v>
      </c>
      <c r="C210" s="728" t="s">
        <v>587</v>
      </c>
      <c r="D210" s="728" t="s">
        <v>2696</v>
      </c>
      <c r="E210" s="728" t="s">
        <v>6631</v>
      </c>
      <c r="F210" s="728" t="s">
        <v>6682</v>
      </c>
      <c r="G210" s="728" t="s">
        <v>6683</v>
      </c>
      <c r="H210" s="732">
        <v>249</v>
      </c>
      <c r="I210" s="732">
        <v>41085</v>
      </c>
      <c r="J210" s="728">
        <v>33.159806295399513</v>
      </c>
      <c r="K210" s="728">
        <v>165</v>
      </c>
      <c r="L210" s="732">
        <v>7</v>
      </c>
      <c r="M210" s="732">
        <v>1239</v>
      </c>
      <c r="N210" s="728">
        <v>1</v>
      </c>
      <c r="O210" s="728">
        <v>177</v>
      </c>
      <c r="P210" s="732">
        <v>70</v>
      </c>
      <c r="Q210" s="732">
        <v>12390</v>
      </c>
      <c r="R210" s="746">
        <v>10</v>
      </c>
      <c r="S210" s="733">
        <v>177</v>
      </c>
    </row>
    <row r="211" spans="1:19" ht="14.4" customHeight="1" x14ac:dyDescent="0.3">
      <c r="A211" s="727" t="s">
        <v>6420</v>
      </c>
      <c r="B211" s="728" t="s">
        <v>6421</v>
      </c>
      <c r="C211" s="728" t="s">
        <v>587</v>
      </c>
      <c r="D211" s="728" t="s">
        <v>2696</v>
      </c>
      <c r="E211" s="728" t="s">
        <v>6631</v>
      </c>
      <c r="F211" s="728" t="s">
        <v>6686</v>
      </c>
      <c r="G211" s="728" t="s">
        <v>6687</v>
      </c>
      <c r="H211" s="732">
        <v>11</v>
      </c>
      <c r="I211" s="732">
        <v>7183</v>
      </c>
      <c r="J211" s="728">
        <v>0.68311935330480267</v>
      </c>
      <c r="K211" s="728">
        <v>653</v>
      </c>
      <c r="L211" s="732">
        <v>15</v>
      </c>
      <c r="M211" s="732">
        <v>10515</v>
      </c>
      <c r="N211" s="728">
        <v>1</v>
      </c>
      <c r="O211" s="728">
        <v>701</v>
      </c>
      <c r="P211" s="732">
        <v>16</v>
      </c>
      <c r="Q211" s="732">
        <v>11216</v>
      </c>
      <c r="R211" s="746">
        <v>1.0666666666666667</v>
      </c>
      <c r="S211" s="733">
        <v>701</v>
      </c>
    </row>
    <row r="212" spans="1:19" ht="14.4" customHeight="1" x14ac:dyDescent="0.3">
      <c r="A212" s="727" t="s">
        <v>6420</v>
      </c>
      <c r="B212" s="728" t="s">
        <v>6421</v>
      </c>
      <c r="C212" s="728" t="s">
        <v>587</v>
      </c>
      <c r="D212" s="728" t="s">
        <v>2697</v>
      </c>
      <c r="E212" s="728" t="s">
        <v>6422</v>
      </c>
      <c r="F212" s="728" t="s">
        <v>6482</v>
      </c>
      <c r="G212" s="728" t="s">
        <v>1399</v>
      </c>
      <c r="H212" s="732">
        <v>64</v>
      </c>
      <c r="I212" s="732">
        <v>276154.23999999999</v>
      </c>
      <c r="J212" s="728">
        <v>3.5555555555555554</v>
      </c>
      <c r="K212" s="728">
        <v>4314.91</v>
      </c>
      <c r="L212" s="732">
        <v>18</v>
      </c>
      <c r="M212" s="732">
        <v>77668.38</v>
      </c>
      <c r="N212" s="728">
        <v>1</v>
      </c>
      <c r="O212" s="728">
        <v>4314.91</v>
      </c>
      <c r="P212" s="732">
        <v>75</v>
      </c>
      <c r="Q212" s="732">
        <v>323618.25</v>
      </c>
      <c r="R212" s="746">
        <v>4.1666666666666661</v>
      </c>
      <c r="S212" s="733">
        <v>4314.91</v>
      </c>
    </row>
    <row r="213" spans="1:19" ht="14.4" customHeight="1" x14ac:dyDescent="0.3">
      <c r="A213" s="727" t="s">
        <v>6420</v>
      </c>
      <c r="B213" s="728" t="s">
        <v>6421</v>
      </c>
      <c r="C213" s="728" t="s">
        <v>587</v>
      </c>
      <c r="D213" s="728" t="s">
        <v>2697</v>
      </c>
      <c r="E213" s="728" t="s">
        <v>6422</v>
      </c>
      <c r="F213" s="728" t="s">
        <v>6483</v>
      </c>
      <c r="G213" s="728" t="s">
        <v>1399</v>
      </c>
      <c r="H213" s="732">
        <v>54</v>
      </c>
      <c r="I213" s="732">
        <v>466010.82</v>
      </c>
      <c r="J213" s="728">
        <v>0.87096774193548399</v>
      </c>
      <c r="K213" s="728">
        <v>8629.83</v>
      </c>
      <c r="L213" s="732">
        <v>62</v>
      </c>
      <c r="M213" s="732">
        <v>535049.46</v>
      </c>
      <c r="N213" s="728">
        <v>1</v>
      </c>
      <c r="O213" s="728">
        <v>8629.83</v>
      </c>
      <c r="P213" s="732">
        <v>70</v>
      </c>
      <c r="Q213" s="732">
        <v>604088.1</v>
      </c>
      <c r="R213" s="746">
        <v>1.1290322580645162</v>
      </c>
      <c r="S213" s="733">
        <v>8629.83</v>
      </c>
    </row>
    <row r="214" spans="1:19" ht="14.4" customHeight="1" x14ac:dyDescent="0.3">
      <c r="A214" s="727" t="s">
        <v>6420</v>
      </c>
      <c r="B214" s="728" t="s">
        <v>6421</v>
      </c>
      <c r="C214" s="728" t="s">
        <v>587</v>
      </c>
      <c r="D214" s="728" t="s">
        <v>2697</v>
      </c>
      <c r="E214" s="728" t="s">
        <v>6422</v>
      </c>
      <c r="F214" s="728" t="s">
        <v>6484</v>
      </c>
      <c r="G214" s="728" t="s">
        <v>6485</v>
      </c>
      <c r="H214" s="732">
        <v>40</v>
      </c>
      <c r="I214" s="732">
        <v>172596.4</v>
      </c>
      <c r="J214" s="728">
        <v>2</v>
      </c>
      <c r="K214" s="728">
        <v>4314.91</v>
      </c>
      <c r="L214" s="732">
        <v>20</v>
      </c>
      <c r="M214" s="732">
        <v>86298.2</v>
      </c>
      <c r="N214" s="728">
        <v>1</v>
      </c>
      <c r="O214" s="728">
        <v>4314.91</v>
      </c>
      <c r="P214" s="732"/>
      <c r="Q214" s="732"/>
      <c r="R214" s="746"/>
      <c r="S214" s="733"/>
    </row>
    <row r="215" spans="1:19" ht="14.4" customHeight="1" x14ac:dyDescent="0.3">
      <c r="A215" s="727" t="s">
        <v>6420</v>
      </c>
      <c r="B215" s="728" t="s">
        <v>6421</v>
      </c>
      <c r="C215" s="728" t="s">
        <v>587</v>
      </c>
      <c r="D215" s="728" t="s">
        <v>2697</v>
      </c>
      <c r="E215" s="728" t="s">
        <v>6422</v>
      </c>
      <c r="F215" s="728" t="s">
        <v>6486</v>
      </c>
      <c r="G215" s="728" t="s">
        <v>6487</v>
      </c>
      <c r="H215" s="732">
        <v>45</v>
      </c>
      <c r="I215" s="732">
        <v>388342.35</v>
      </c>
      <c r="J215" s="728">
        <v>0.28846153846153844</v>
      </c>
      <c r="K215" s="728">
        <v>8629.83</v>
      </c>
      <c r="L215" s="732">
        <v>156</v>
      </c>
      <c r="M215" s="732">
        <v>1346253.48</v>
      </c>
      <c r="N215" s="728">
        <v>1</v>
      </c>
      <c r="O215" s="728">
        <v>8629.83</v>
      </c>
      <c r="P215" s="732"/>
      <c r="Q215" s="732"/>
      <c r="R215" s="746"/>
      <c r="S215" s="733"/>
    </row>
    <row r="216" spans="1:19" ht="14.4" customHeight="1" x14ac:dyDescent="0.3">
      <c r="A216" s="727" t="s">
        <v>6420</v>
      </c>
      <c r="B216" s="728" t="s">
        <v>6421</v>
      </c>
      <c r="C216" s="728" t="s">
        <v>587</v>
      </c>
      <c r="D216" s="728" t="s">
        <v>2697</v>
      </c>
      <c r="E216" s="728" t="s">
        <v>6422</v>
      </c>
      <c r="F216" s="728" t="s">
        <v>6502</v>
      </c>
      <c r="G216" s="728" t="s">
        <v>1535</v>
      </c>
      <c r="H216" s="732">
        <v>20</v>
      </c>
      <c r="I216" s="732">
        <v>129166.6</v>
      </c>
      <c r="J216" s="728">
        <v>0.8</v>
      </c>
      <c r="K216" s="728">
        <v>6458.33</v>
      </c>
      <c r="L216" s="732">
        <v>25</v>
      </c>
      <c r="M216" s="732">
        <v>161458.25</v>
      </c>
      <c r="N216" s="728">
        <v>1</v>
      </c>
      <c r="O216" s="728">
        <v>6458.33</v>
      </c>
      <c r="P216" s="732">
        <v>33</v>
      </c>
      <c r="Q216" s="732">
        <v>210442.97999999998</v>
      </c>
      <c r="R216" s="746">
        <v>1.3033894520719751</v>
      </c>
      <c r="S216" s="733">
        <v>6377.0599999999995</v>
      </c>
    </row>
    <row r="217" spans="1:19" ht="14.4" customHeight="1" x14ac:dyDescent="0.3">
      <c r="A217" s="727" t="s">
        <v>6420</v>
      </c>
      <c r="B217" s="728" t="s">
        <v>6421</v>
      </c>
      <c r="C217" s="728" t="s">
        <v>587</v>
      </c>
      <c r="D217" s="728" t="s">
        <v>2697</v>
      </c>
      <c r="E217" s="728" t="s">
        <v>6422</v>
      </c>
      <c r="F217" s="728" t="s">
        <v>6503</v>
      </c>
      <c r="G217" s="728" t="s">
        <v>1535</v>
      </c>
      <c r="H217" s="732">
        <v>18</v>
      </c>
      <c r="I217" s="732">
        <v>232499.88</v>
      </c>
      <c r="J217" s="728">
        <v>1.822940840246791</v>
      </c>
      <c r="K217" s="728">
        <v>12916.66</v>
      </c>
      <c r="L217" s="732">
        <v>10</v>
      </c>
      <c r="M217" s="732">
        <v>127541.1</v>
      </c>
      <c r="N217" s="728">
        <v>1</v>
      </c>
      <c r="O217" s="728">
        <v>12754.11</v>
      </c>
      <c r="P217" s="732">
        <v>8</v>
      </c>
      <c r="Q217" s="732">
        <v>102032.88</v>
      </c>
      <c r="R217" s="746">
        <v>0.8</v>
      </c>
      <c r="S217" s="733">
        <v>12754.11</v>
      </c>
    </row>
    <row r="218" spans="1:19" ht="14.4" customHeight="1" x14ac:dyDescent="0.3">
      <c r="A218" s="727" t="s">
        <v>6420</v>
      </c>
      <c r="B218" s="728" t="s">
        <v>6421</v>
      </c>
      <c r="C218" s="728" t="s">
        <v>587</v>
      </c>
      <c r="D218" s="728" t="s">
        <v>2697</v>
      </c>
      <c r="E218" s="728" t="s">
        <v>6422</v>
      </c>
      <c r="F218" s="728" t="s">
        <v>6551</v>
      </c>
      <c r="G218" s="728" t="s">
        <v>1399</v>
      </c>
      <c r="H218" s="732"/>
      <c r="I218" s="732"/>
      <c r="J218" s="728"/>
      <c r="K218" s="728"/>
      <c r="L218" s="732">
        <v>30</v>
      </c>
      <c r="M218" s="732">
        <v>388342.2</v>
      </c>
      <c r="N218" s="728">
        <v>1</v>
      </c>
      <c r="O218" s="728">
        <v>12944.74</v>
      </c>
      <c r="P218" s="732">
        <v>15</v>
      </c>
      <c r="Q218" s="732">
        <v>194171.1</v>
      </c>
      <c r="R218" s="746">
        <v>0.5</v>
      </c>
      <c r="S218" s="733">
        <v>12944.74</v>
      </c>
    </row>
    <row r="219" spans="1:19" ht="14.4" customHeight="1" x14ac:dyDescent="0.3">
      <c r="A219" s="727" t="s">
        <v>6420</v>
      </c>
      <c r="B219" s="728" t="s">
        <v>6421</v>
      </c>
      <c r="C219" s="728" t="s">
        <v>587</v>
      </c>
      <c r="D219" s="728" t="s">
        <v>2697</v>
      </c>
      <c r="E219" s="728" t="s">
        <v>6422</v>
      </c>
      <c r="F219" s="728" t="s">
        <v>6553</v>
      </c>
      <c r="G219" s="728" t="s">
        <v>1530</v>
      </c>
      <c r="H219" s="732"/>
      <c r="I219" s="732"/>
      <c r="J219" s="728"/>
      <c r="K219" s="728"/>
      <c r="L219" s="732"/>
      <c r="M219" s="732"/>
      <c r="N219" s="728"/>
      <c r="O219" s="728"/>
      <c r="P219" s="732">
        <v>74</v>
      </c>
      <c r="Q219" s="732">
        <v>638607.42000000004</v>
      </c>
      <c r="R219" s="746"/>
      <c r="S219" s="733">
        <v>8629.83</v>
      </c>
    </row>
    <row r="220" spans="1:19" ht="14.4" customHeight="1" x14ac:dyDescent="0.3">
      <c r="A220" s="727" t="s">
        <v>6420</v>
      </c>
      <c r="B220" s="728" t="s">
        <v>6421</v>
      </c>
      <c r="C220" s="728" t="s">
        <v>587</v>
      </c>
      <c r="D220" s="728" t="s">
        <v>2697</v>
      </c>
      <c r="E220" s="728" t="s">
        <v>6422</v>
      </c>
      <c r="F220" s="728" t="s">
        <v>6582</v>
      </c>
      <c r="G220" s="728" t="s">
        <v>1536</v>
      </c>
      <c r="H220" s="732"/>
      <c r="I220" s="732"/>
      <c r="J220" s="728"/>
      <c r="K220" s="728"/>
      <c r="L220" s="732">
        <v>15</v>
      </c>
      <c r="M220" s="732">
        <v>80729.100000000006</v>
      </c>
      <c r="N220" s="728">
        <v>1</v>
      </c>
      <c r="O220" s="728">
        <v>5381.9400000000005</v>
      </c>
      <c r="P220" s="732">
        <v>30</v>
      </c>
      <c r="Q220" s="732">
        <v>159426.29999999999</v>
      </c>
      <c r="R220" s="746">
        <v>1.9748306372794937</v>
      </c>
      <c r="S220" s="733">
        <v>5314.21</v>
      </c>
    </row>
    <row r="221" spans="1:19" ht="14.4" customHeight="1" x14ac:dyDescent="0.3">
      <c r="A221" s="727" t="s">
        <v>6420</v>
      </c>
      <c r="B221" s="728" t="s">
        <v>6421</v>
      </c>
      <c r="C221" s="728" t="s">
        <v>587</v>
      </c>
      <c r="D221" s="728" t="s">
        <v>2697</v>
      </c>
      <c r="E221" s="728" t="s">
        <v>6422</v>
      </c>
      <c r="F221" s="728" t="s">
        <v>6600</v>
      </c>
      <c r="G221" s="728" t="s">
        <v>1530</v>
      </c>
      <c r="H221" s="732"/>
      <c r="I221" s="732"/>
      <c r="J221" s="728"/>
      <c r="K221" s="728"/>
      <c r="L221" s="732"/>
      <c r="M221" s="732"/>
      <c r="N221" s="728"/>
      <c r="O221" s="728"/>
      <c r="P221" s="732">
        <v>63</v>
      </c>
      <c r="Q221" s="732">
        <v>543679.29</v>
      </c>
      <c r="R221" s="746"/>
      <c r="S221" s="733">
        <v>8629.83</v>
      </c>
    </row>
    <row r="222" spans="1:19" ht="14.4" customHeight="1" x14ac:dyDescent="0.3">
      <c r="A222" s="727" t="s">
        <v>6420</v>
      </c>
      <c r="B222" s="728" t="s">
        <v>6421</v>
      </c>
      <c r="C222" s="728" t="s">
        <v>587</v>
      </c>
      <c r="D222" s="728" t="s">
        <v>2697</v>
      </c>
      <c r="E222" s="728" t="s">
        <v>6422</v>
      </c>
      <c r="F222" s="728" t="s">
        <v>6606</v>
      </c>
      <c r="G222" s="728" t="s">
        <v>1532</v>
      </c>
      <c r="H222" s="732"/>
      <c r="I222" s="732"/>
      <c r="J222" s="728"/>
      <c r="K222" s="728"/>
      <c r="L222" s="732"/>
      <c r="M222" s="732"/>
      <c r="N222" s="728"/>
      <c r="O222" s="728"/>
      <c r="P222" s="732">
        <v>10</v>
      </c>
      <c r="Q222" s="732">
        <v>127541.1</v>
      </c>
      <c r="R222" s="746"/>
      <c r="S222" s="733">
        <v>12754.11</v>
      </c>
    </row>
    <row r="223" spans="1:19" ht="14.4" customHeight="1" x14ac:dyDescent="0.3">
      <c r="A223" s="727" t="s">
        <v>6420</v>
      </c>
      <c r="B223" s="728" t="s">
        <v>6421</v>
      </c>
      <c r="C223" s="728" t="s">
        <v>587</v>
      </c>
      <c r="D223" s="728" t="s">
        <v>2697</v>
      </c>
      <c r="E223" s="728" t="s">
        <v>6609</v>
      </c>
      <c r="F223" s="728" t="s">
        <v>6612</v>
      </c>
      <c r="G223" s="728" t="s">
        <v>6613</v>
      </c>
      <c r="H223" s="732">
        <v>18</v>
      </c>
      <c r="I223" s="732">
        <v>33580.44</v>
      </c>
      <c r="J223" s="728">
        <v>1.207701423292364</v>
      </c>
      <c r="K223" s="728">
        <v>1865.5800000000002</v>
      </c>
      <c r="L223" s="732">
        <v>14</v>
      </c>
      <c r="M223" s="732">
        <v>27805.25</v>
      </c>
      <c r="N223" s="728">
        <v>1</v>
      </c>
      <c r="O223" s="728">
        <v>1986.0892857142858</v>
      </c>
      <c r="P223" s="732">
        <v>4</v>
      </c>
      <c r="Q223" s="732">
        <v>8332.16</v>
      </c>
      <c r="R223" s="746">
        <v>0.29966139488046323</v>
      </c>
      <c r="S223" s="733">
        <v>2083.04</v>
      </c>
    </row>
    <row r="224" spans="1:19" ht="14.4" customHeight="1" x14ac:dyDescent="0.3">
      <c r="A224" s="727" t="s">
        <v>6420</v>
      </c>
      <c r="B224" s="728" t="s">
        <v>6421</v>
      </c>
      <c r="C224" s="728" t="s">
        <v>587</v>
      </c>
      <c r="D224" s="728" t="s">
        <v>2697</v>
      </c>
      <c r="E224" s="728" t="s">
        <v>6609</v>
      </c>
      <c r="F224" s="728" t="s">
        <v>6614</v>
      </c>
      <c r="G224" s="728" t="s">
        <v>6615</v>
      </c>
      <c r="H224" s="732">
        <v>19</v>
      </c>
      <c r="I224" s="732">
        <v>51845.49</v>
      </c>
      <c r="J224" s="728">
        <v>3.5068031812211098</v>
      </c>
      <c r="K224" s="728">
        <v>2728.71</v>
      </c>
      <c r="L224" s="732">
        <v>6</v>
      </c>
      <c r="M224" s="732">
        <v>14784.259999999998</v>
      </c>
      <c r="N224" s="728">
        <v>1</v>
      </c>
      <c r="O224" s="728">
        <v>2464.0433333333331</v>
      </c>
      <c r="P224" s="732">
        <v>18</v>
      </c>
      <c r="Q224" s="732">
        <v>46708.06</v>
      </c>
      <c r="R224" s="746">
        <v>3.1593099688452448</v>
      </c>
      <c r="S224" s="733">
        <v>2594.8922222222222</v>
      </c>
    </row>
    <row r="225" spans="1:19" ht="14.4" customHeight="1" x14ac:dyDescent="0.3">
      <c r="A225" s="727" t="s">
        <v>6420</v>
      </c>
      <c r="B225" s="728" t="s">
        <v>6421</v>
      </c>
      <c r="C225" s="728" t="s">
        <v>587</v>
      </c>
      <c r="D225" s="728" t="s">
        <v>2697</v>
      </c>
      <c r="E225" s="728" t="s">
        <v>6609</v>
      </c>
      <c r="F225" s="728" t="s">
        <v>6620</v>
      </c>
      <c r="G225" s="728" t="s">
        <v>6621</v>
      </c>
      <c r="H225" s="732"/>
      <c r="I225" s="732"/>
      <c r="J225" s="728"/>
      <c r="K225" s="728"/>
      <c r="L225" s="732">
        <v>1</v>
      </c>
      <c r="M225" s="732">
        <v>9911.33</v>
      </c>
      <c r="N225" s="728">
        <v>1</v>
      </c>
      <c r="O225" s="728">
        <v>9911.33</v>
      </c>
      <c r="P225" s="732"/>
      <c r="Q225" s="732"/>
      <c r="R225" s="746"/>
      <c r="S225" s="733"/>
    </row>
    <row r="226" spans="1:19" ht="14.4" customHeight="1" x14ac:dyDescent="0.3">
      <c r="A226" s="727" t="s">
        <v>6420</v>
      </c>
      <c r="B226" s="728" t="s">
        <v>6421</v>
      </c>
      <c r="C226" s="728" t="s">
        <v>587</v>
      </c>
      <c r="D226" s="728" t="s">
        <v>2697</v>
      </c>
      <c r="E226" s="728" t="s">
        <v>6631</v>
      </c>
      <c r="F226" s="728" t="s">
        <v>6634</v>
      </c>
      <c r="G226" s="728" t="s">
        <v>6635</v>
      </c>
      <c r="H226" s="732">
        <v>29</v>
      </c>
      <c r="I226" s="732">
        <v>5481</v>
      </c>
      <c r="J226" s="728">
        <v>1.5615384615384615</v>
      </c>
      <c r="K226" s="728">
        <v>189</v>
      </c>
      <c r="L226" s="732">
        <v>18</v>
      </c>
      <c r="M226" s="732">
        <v>3510</v>
      </c>
      <c r="N226" s="728">
        <v>1</v>
      </c>
      <c r="O226" s="728">
        <v>195</v>
      </c>
      <c r="P226" s="732">
        <v>20</v>
      </c>
      <c r="Q226" s="732">
        <v>3920</v>
      </c>
      <c r="R226" s="746">
        <v>1.1168091168091168</v>
      </c>
      <c r="S226" s="733">
        <v>196</v>
      </c>
    </row>
    <row r="227" spans="1:19" ht="14.4" customHeight="1" x14ac:dyDescent="0.3">
      <c r="A227" s="727" t="s">
        <v>6420</v>
      </c>
      <c r="B227" s="728" t="s">
        <v>6421</v>
      </c>
      <c r="C227" s="728" t="s">
        <v>587</v>
      </c>
      <c r="D227" s="728" t="s">
        <v>2697</v>
      </c>
      <c r="E227" s="728" t="s">
        <v>6631</v>
      </c>
      <c r="F227" s="728" t="s">
        <v>6636</v>
      </c>
      <c r="G227" s="728" t="s">
        <v>6637</v>
      </c>
      <c r="H227" s="732">
        <v>22</v>
      </c>
      <c r="I227" s="732">
        <v>770</v>
      </c>
      <c r="J227" s="728">
        <v>0.94594594594594594</v>
      </c>
      <c r="K227" s="728">
        <v>35</v>
      </c>
      <c r="L227" s="732">
        <v>22</v>
      </c>
      <c r="M227" s="732">
        <v>814</v>
      </c>
      <c r="N227" s="728">
        <v>1</v>
      </c>
      <c r="O227" s="728">
        <v>37</v>
      </c>
      <c r="P227" s="732">
        <v>17</v>
      </c>
      <c r="Q227" s="732">
        <v>629</v>
      </c>
      <c r="R227" s="746">
        <v>0.77272727272727271</v>
      </c>
      <c r="S227" s="733">
        <v>37</v>
      </c>
    </row>
    <row r="228" spans="1:19" ht="14.4" customHeight="1" x14ac:dyDescent="0.3">
      <c r="A228" s="727" t="s">
        <v>6420</v>
      </c>
      <c r="B228" s="728" t="s">
        <v>6421</v>
      </c>
      <c r="C228" s="728" t="s">
        <v>587</v>
      </c>
      <c r="D228" s="728" t="s">
        <v>2697</v>
      </c>
      <c r="E228" s="728" t="s">
        <v>6631</v>
      </c>
      <c r="F228" s="728" t="s">
        <v>6648</v>
      </c>
      <c r="G228" s="728" t="s">
        <v>6649</v>
      </c>
      <c r="H228" s="732">
        <v>20</v>
      </c>
      <c r="I228" s="732">
        <v>0</v>
      </c>
      <c r="J228" s="728"/>
      <c r="K228" s="728">
        <v>0</v>
      </c>
      <c r="L228" s="732">
        <v>25</v>
      </c>
      <c r="M228" s="732">
        <v>0</v>
      </c>
      <c r="N228" s="728"/>
      <c r="O228" s="728">
        <v>0</v>
      </c>
      <c r="P228" s="732">
        <v>23</v>
      </c>
      <c r="Q228" s="732">
        <v>0</v>
      </c>
      <c r="R228" s="746"/>
      <c r="S228" s="733">
        <v>0</v>
      </c>
    </row>
    <row r="229" spans="1:19" ht="14.4" customHeight="1" x14ac:dyDescent="0.3">
      <c r="A229" s="727" t="s">
        <v>6420</v>
      </c>
      <c r="B229" s="728" t="s">
        <v>6421</v>
      </c>
      <c r="C229" s="728" t="s">
        <v>587</v>
      </c>
      <c r="D229" s="728" t="s">
        <v>2697</v>
      </c>
      <c r="E229" s="728" t="s">
        <v>6631</v>
      </c>
      <c r="F229" s="728" t="s">
        <v>6654</v>
      </c>
      <c r="G229" s="728" t="s">
        <v>6655</v>
      </c>
      <c r="H229" s="732"/>
      <c r="I229" s="732"/>
      <c r="J229" s="728"/>
      <c r="K229" s="728"/>
      <c r="L229" s="732">
        <v>313</v>
      </c>
      <c r="M229" s="732">
        <v>10433.33</v>
      </c>
      <c r="N229" s="728">
        <v>1</v>
      </c>
      <c r="O229" s="728">
        <v>33.333322683706072</v>
      </c>
      <c r="P229" s="732">
        <v>501</v>
      </c>
      <c r="Q229" s="732">
        <v>16699.980000000003</v>
      </c>
      <c r="R229" s="746">
        <v>1.6006375720886814</v>
      </c>
      <c r="S229" s="733">
        <v>33.333293413173656</v>
      </c>
    </row>
    <row r="230" spans="1:19" ht="14.4" customHeight="1" x14ac:dyDescent="0.3">
      <c r="A230" s="727" t="s">
        <v>6420</v>
      </c>
      <c r="B230" s="728" t="s">
        <v>6421</v>
      </c>
      <c r="C230" s="728" t="s">
        <v>587</v>
      </c>
      <c r="D230" s="728" t="s">
        <v>2697</v>
      </c>
      <c r="E230" s="728" t="s">
        <v>6631</v>
      </c>
      <c r="F230" s="728" t="s">
        <v>6656</v>
      </c>
      <c r="G230" s="728" t="s">
        <v>6657</v>
      </c>
      <c r="H230" s="732">
        <v>479</v>
      </c>
      <c r="I230" s="732">
        <v>17244</v>
      </c>
      <c r="J230" s="728">
        <v>0.87439785000760606</v>
      </c>
      <c r="K230" s="728">
        <v>36</v>
      </c>
      <c r="L230" s="732">
        <v>533</v>
      </c>
      <c r="M230" s="732">
        <v>19721</v>
      </c>
      <c r="N230" s="728">
        <v>1</v>
      </c>
      <c r="O230" s="728">
        <v>37</v>
      </c>
      <c r="P230" s="732">
        <v>499</v>
      </c>
      <c r="Q230" s="732">
        <v>18463</v>
      </c>
      <c r="R230" s="746">
        <v>0.93621013133208253</v>
      </c>
      <c r="S230" s="733">
        <v>37</v>
      </c>
    </row>
    <row r="231" spans="1:19" ht="14.4" customHeight="1" x14ac:dyDescent="0.3">
      <c r="A231" s="727" t="s">
        <v>6420</v>
      </c>
      <c r="B231" s="728" t="s">
        <v>6421</v>
      </c>
      <c r="C231" s="728" t="s">
        <v>587</v>
      </c>
      <c r="D231" s="728" t="s">
        <v>2697</v>
      </c>
      <c r="E231" s="728" t="s">
        <v>6631</v>
      </c>
      <c r="F231" s="728" t="s">
        <v>6668</v>
      </c>
      <c r="G231" s="728" t="s">
        <v>6669</v>
      </c>
      <c r="H231" s="732">
        <v>92</v>
      </c>
      <c r="I231" s="732">
        <v>30452</v>
      </c>
      <c r="J231" s="728">
        <v>0.67205155367231639</v>
      </c>
      <c r="K231" s="728">
        <v>331</v>
      </c>
      <c r="L231" s="732">
        <v>128</v>
      </c>
      <c r="M231" s="732">
        <v>45312</v>
      </c>
      <c r="N231" s="728">
        <v>1</v>
      </c>
      <c r="O231" s="728">
        <v>354</v>
      </c>
      <c r="P231" s="732">
        <v>77</v>
      </c>
      <c r="Q231" s="732">
        <v>27335</v>
      </c>
      <c r="R231" s="746">
        <v>0.6032618290960452</v>
      </c>
      <c r="S231" s="733">
        <v>355</v>
      </c>
    </row>
    <row r="232" spans="1:19" ht="14.4" customHeight="1" x14ac:dyDescent="0.3">
      <c r="A232" s="727" t="s">
        <v>6420</v>
      </c>
      <c r="B232" s="728" t="s">
        <v>6421</v>
      </c>
      <c r="C232" s="728" t="s">
        <v>587</v>
      </c>
      <c r="D232" s="728" t="s">
        <v>2697</v>
      </c>
      <c r="E232" s="728" t="s">
        <v>6631</v>
      </c>
      <c r="F232" s="728" t="s">
        <v>6676</v>
      </c>
      <c r="G232" s="728" t="s">
        <v>6677</v>
      </c>
      <c r="H232" s="732">
        <v>7</v>
      </c>
      <c r="I232" s="732">
        <v>1127</v>
      </c>
      <c r="J232" s="728">
        <v>1.0857418111753372</v>
      </c>
      <c r="K232" s="728">
        <v>161</v>
      </c>
      <c r="L232" s="732">
        <v>6</v>
      </c>
      <c r="M232" s="732">
        <v>1038</v>
      </c>
      <c r="N232" s="728">
        <v>1</v>
      </c>
      <c r="O232" s="728">
        <v>173</v>
      </c>
      <c r="P232" s="732">
        <v>14</v>
      </c>
      <c r="Q232" s="732">
        <v>2422</v>
      </c>
      <c r="R232" s="746">
        <v>2.3333333333333335</v>
      </c>
      <c r="S232" s="733">
        <v>173</v>
      </c>
    </row>
    <row r="233" spans="1:19" ht="14.4" customHeight="1" x14ac:dyDescent="0.3">
      <c r="A233" s="727" t="s">
        <v>6420</v>
      </c>
      <c r="B233" s="728" t="s">
        <v>6421</v>
      </c>
      <c r="C233" s="728" t="s">
        <v>587</v>
      </c>
      <c r="D233" s="728" t="s">
        <v>2697</v>
      </c>
      <c r="E233" s="728" t="s">
        <v>6631</v>
      </c>
      <c r="F233" s="728" t="s">
        <v>6682</v>
      </c>
      <c r="G233" s="728" t="s">
        <v>6683</v>
      </c>
      <c r="H233" s="732">
        <v>374</v>
      </c>
      <c r="I233" s="732">
        <v>61710</v>
      </c>
      <c r="J233" s="728">
        <v>0.90322297356634762</v>
      </c>
      <c r="K233" s="728">
        <v>165</v>
      </c>
      <c r="L233" s="732">
        <v>386</v>
      </c>
      <c r="M233" s="732">
        <v>68322</v>
      </c>
      <c r="N233" s="728">
        <v>1</v>
      </c>
      <c r="O233" s="728">
        <v>177</v>
      </c>
      <c r="P233" s="732">
        <v>399</v>
      </c>
      <c r="Q233" s="732">
        <v>70623</v>
      </c>
      <c r="R233" s="746">
        <v>1.0336787564766838</v>
      </c>
      <c r="S233" s="733">
        <v>177</v>
      </c>
    </row>
    <row r="234" spans="1:19" ht="14.4" customHeight="1" x14ac:dyDescent="0.3">
      <c r="A234" s="727" t="s">
        <v>6420</v>
      </c>
      <c r="B234" s="728" t="s">
        <v>6421</v>
      </c>
      <c r="C234" s="728" t="s">
        <v>587</v>
      </c>
      <c r="D234" s="728" t="s">
        <v>2697</v>
      </c>
      <c r="E234" s="728" t="s">
        <v>6631</v>
      </c>
      <c r="F234" s="728" t="s">
        <v>6686</v>
      </c>
      <c r="G234" s="728" t="s">
        <v>6687</v>
      </c>
      <c r="H234" s="732">
        <v>15</v>
      </c>
      <c r="I234" s="732">
        <v>9795</v>
      </c>
      <c r="J234" s="728">
        <v>0.60751721143707749</v>
      </c>
      <c r="K234" s="728">
        <v>653</v>
      </c>
      <c r="L234" s="732">
        <v>23</v>
      </c>
      <c r="M234" s="732">
        <v>16123</v>
      </c>
      <c r="N234" s="728">
        <v>1</v>
      </c>
      <c r="O234" s="728">
        <v>701</v>
      </c>
      <c r="P234" s="732">
        <v>26</v>
      </c>
      <c r="Q234" s="732">
        <v>18226</v>
      </c>
      <c r="R234" s="746">
        <v>1.1304347826086956</v>
      </c>
      <c r="S234" s="733">
        <v>701</v>
      </c>
    </row>
    <row r="235" spans="1:19" ht="14.4" customHeight="1" x14ac:dyDescent="0.3">
      <c r="A235" s="727" t="s">
        <v>6420</v>
      </c>
      <c r="B235" s="728" t="s">
        <v>6421</v>
      </c>
      <c r="C235" s="728" t="s">
        <v>587</v>
      </c>
      <c r="D235" s="728" t="s">
        <v>2698</v>
      </c>
      <c r="E235" s="728" t="s">
        <v>6422</v>
      </c>
      <c r="F235" s="728" t="s">
        <v>6424</v>
      </c>
      <c r="G235" s="728" t="s">
        <v>6425</v>
      </c>
      <c r="H235" s="732">
        <v>2</v>
      </c>
      <c r="I235" s="732">
        <v>276.02</v>
      </c>
      <c r="J235" s="728">
        <v>1</v>
      </c>
      <c r="K235" s="728">
        <v>138.01</v>
      </c>
      <c r="L235" s="732">
        <v>2</v>
      </c>
      <c r="M235" s="732">
        <v>276.02</v>
      </c>
      <c r="N235" s="728">
        <v>1</v>
      </c>
      <c r="O235" s="728">
        <v>138.01</v>
      </c>
      <c r="P235" s="732"/>
      <c r="Q235" s="732"/>
      <c r="R235" s="746"/>
      <c r="S235" s="733"/>
    </row>
    <row r="236" spans="1:19" ht="14.4" customHeight="1" x14ac:dyDescent="0.3">
      <c r="A236" s="727" t="s">
        <v>6420</v>
      </c>
      <c r="B236" s="728" t="s">
        <v>6421</v>
      </c>
      <c r="C236" s="728" t="s">
        <v>587</v>
      </c>
      <c r="D236" s="728" t="s">
        <v>2698</v>
      </c>
      <c r="E236" s="728" t="s">
        <v>6422</v>
      </c>
      <c r="F236" s="728" t="s">
        <v>6427</v>
      </c>
      <c r="G236" s="728" t="s">
        <v>865</v>
      </c>
      <c r="H236" s="732"/>
      <c r="I236" s="732"/>
      <c r="J236" s="728"/>
      <c r="K236" s="728"/>
      <c r="L236" s="732">
        <v>1.5</v>
      </c>
      <c r="M236" s="732">
        <v>302.41000000000003</v>
      </c>
      <c r="N236" s="728">
        <v>1</v>
      </c>
      <c r="O236" s="728">
        <v>201.60666666666668</v>
      </c>
      <c r="P236" s="732"/>
      <c r="Q236" s="732"/>
      <c r="R236" s="746"/>
      <c r="S236" s="733"/>
    </row>
    <row r="237" spans="1:19" ht="14.4" customHeight="1" x14ac:dyDescent="0.3">
      <c r="A237" s="727" t="s">
        <v>6420</v>
      </c>
      <c r="B237" s="728" t="s">
        <v>6421</v>
      </c>
      <c r="C237" s="728" t="s">
        <v>587</v>
      </c>
      <c r="D237" s="728" t="s">
        <v>2698</v>
      </c>
      <c r="E237" s="728" t="s">
        <v>6422</v>
      </c>
      <c r="F237" s="728" t="s">
        <v>6433</v>
      </c>
      <c r="G237" s="728" t="s">
        <v>6434</v>
      </c>
      <c r="H237" s="732">
        <v>0.75</v>
      </c>
      <c r="I237" s="732">
        <v>9371.7199999999993</v>
      </c>
      <c r="J237" s="728">
        <v>8.3333333333333329E-2</v>
      </c>
      <c r="K237" s="728">
        <v>12495.626666666665</v>
      </c>
      <c r="L237" s="732">
        <v>9</v>
      </c>
      <c r="M237" s="732">
        <v>112460.64</v>
      </c>
      <c r="N237" s="728">
        <v>1</v>
      </c>
      <c r="O237" s="728">
        <v>12495.626666666667</v>
      </c>
      <c r="P237" s="732"/>
      <c r="Q237" s="732"/>
      <c r="R237" s="746"/>
      <c r="S237" s="733"/>
    </row>
    <row r="238" spans="1:19" ht="14.4" customHeight="1" x14ac:dyDescent="0.3">
      <c r="A238" s="727" t="s">
        <v>6420</v>
      </c>
      <c r="B238" s="728" t="s">
        <v>6421</v>
      </c>
      <c r="C238" s="728" t="s">
        <v>587</v>
      </c>
      <c r="D238" s="728" t="s">
        <v>2698</v>
      </c>
      <c r="E238" s="728" t="s">
        <v>6422</v>
      </c>
      <c r="F238" s="728" t="s">
        <v>6435</v>
      </c>
      <c r="G238" s="728" t="s">
        <v>6434</v>
      </c>
      <c r="H238" s="732">
        <v>1</v>
      </c>
      <c r="I238" s="732">
        <v>31239.07</v>
      </c>
      <c r="J238" s="728">
        <v>8.3333333333333329E-2</v>
      </c>
      <c r="K238" s="728">
        <v>31239.07</v>
      </c>
      <c r="L238" s="732">
        <v>12</v>
      </c>
      <c r="M238" s="732">
        <v>374868.84</v>
      </c>
      <c r="N238" s="728">
        <v>1</v>
      </c>
      <c r="O238" s="728">
        <v>31239.070000000003</v>
      </c>
      <c r="P238" s="732"/>
      <c r="Q238" s="732"/>
      <c r="R238" s="746"/>
      <c r="S238" s="733"/>
    </row>
    <row r="239" spans="1:19" ht="14.4" customHeight="1" x14ac:dyDescent="0.3">
      <c r="A239" s="727" t="s">
        <v>6420</v>
      </c>
      <c r="B239" s="728" t="s">
        <v>6421</v>
      </c>
      <c r="C239" s="728" t="s">
        <v>587</v>
      </c>
      <c r="D239" s="728" t="s">
        <v>2698</v>
      </c>
      <c r="E239" s="728" t="s">
        <v>6422</v>
      </c>
      <c r="F239" s="728" t="s">
        <v>6464</v>
      </c>
      <c r="G239" s="728" t="s">
        <v>6465</v>
      </c>
      <c r="H239" s="732">
        <v>0.2</v>
      </c>
      <c r="I239" s="732">
        <v>332.59</v>
      </c>
      <c r="J239" s="728"/>
      <c r="K239" s="728">
        <v>1662.9499999999998</v>
      </c>
      <c r="L239" s="732"/>
      <c r="M239" s="732"/>
      <c r="N239" s="728"/>
      <c r="O239" s="728"/>
      <c r="P239" s="732"/>
      <c r="Q239" s="732"/>
      <c r="R239" s="746"/>
      <c r="S239" s="733"/>
    </row>
    <row r="240" spans="1:19" ht="14.4" customHeight="1" x14ac:dyDescent="0.3">
      <c r="A240" s="727" t="s">
        <v>6420</v>
      </c>
      <c r="B240" s="728" t="s">
        <v>6421</v>
      </c>
      <c r="C240" s="728" t="s">
        <v>587</v>
      </c>
      <c r="D240" s="728" t="s">
        <v>2698</v>
      </c>
      <c r="E240" s="728" t="s">
        <v>6422</v>
      </c>
      <c r="F240" s="728" t="s">
        <v>6466</v>
      </c>
      <c r="G240" s="728" t="s">
        <v>6467</v>
      </c>
      <c r="H240" s="732"/>
      <c r="I240" s="732"/>
      <c r="J240" s="728"/>
      <c r="K240" s="728"/>
      <c r="L240" s="732">
        <v>14</v>
      </c>
      <c r="M240" s="732">
        <v>636.86</v>
      </c>
      <c r="N240" s="728">
        <v>1</v>
      </c>
      <c r="O240" s="728">
        <v>45.49</v>
      </c>
      <c r="P240" s="732"/>
      <c r="Q240" s="732"/>
      <c r="R240" s="746"/>
      <c r="S240" s="733"/>
    </row>
    <row r="241" spans="1:19" ht="14.4" customHeight="1" x14ac:dyDescent="0.3">
      <c r="A241" s="727" t="s">
        <v>6420</v>
      </c>
      <c r="B241" s="728" t="s">
        <v>6421</v>
      </c>
      <c r="C241" s="728" t="s">
        <v>587</v>
      </c>
      <c r="D241" s="728" t="s">
        <v>2698</v>
      </c>
      <c r="E241" s="728" t="s">
        <v>6422</v>
      </c>
      <c r="F241" s="728" t="s">
        <v>6469</v>
      </c>
      <c r="G241" s="728" t="s">
        <v>634</v>
      </c>
      <c r="H241" s="732"/>
      <c r="I241" s="732"/>
      <c r="J241" s="728"/>
      <c r="K241" s="728"/>
      <c r="L241" s="732">
        <v>10</v>
      </c>
      <c r="M241" s="732">
        <v>1057.9000000000001</v>
      </c>
      <c r="N241" s="728">
        <v>1</v>
      </c>
      <c r="O241" s="728">
        <v>105.79</v>
      </c>
      <c r="P241" s="732"/>
      <c r="Q241" s="732"/>
      <c r="R241" s="746"/>
      <c r="S241" s="733"/>
    </row>
    <row r="242" spans="1:19" ht="14.4" customHeight="1" x14ac:dyDescent="0.3">
      <c r="A242" s="727" t="s">
        <v>6420</v>
      </c>
      <c r="B242" s="728" t="s">
        <v>6421</v>
      </c>
      <c r="C242" s="728" t="s">
        <v>587</v>
      </c>
      <c r="D242" s="728" t="s">
        <v>2698</v>
      </c>
      <c r="E242" s="728" t="s">
        <v>6422</v>
      </c>
      <c r="F242" s="728" t="s">
        <v>6470</v>
      </c>
      <c r="G242" s="728" t="s">
        <v>634</v>
      </c>
      <c r="H242" s="732">
        <v>1.6</v>
      </c>
      <c r="I242" s="732">
        <v>846.36</v>
      </c>
      <c r="J242" s="728"/>
      <c r="K242" s="728">
        <v>528.97500000000002</v>
      </c>
      <c r="L242" s="732"/>
      <c r="M242" s="732"/>
      <c r="N242" s="728"/>
      <c r="O242" s="728"/>
      <c r="P242" s="732"/>
      <c r="Q242" s="732"/>
      <c r="R242" s="746"/>
      <c r="S242" s="733"/>
    </row>
    <row r="243" spans="1:19" ht="14.4" customHeight="1" x14ac:dyDescent="0.3">
      <c r="A243" s="727" t="s">
        <v>6420</v>
      </c>
      <c r="B243" s="728" t="s">
        <v>6421</v>
      </c>
      <c r="C243" s="728" t="s">
        <v>587</v>
      </c>
      <c r="D243" s="728" t="s">
        <v>2698</v>
      </c>
      <c r="E243" s="728" t="s">
        <v>6422</v>
      </c>
      <c r="F243" s="728" t="s">
        <v>6478</v>
      </c>
      <c r="G243" s="728" t="s">
        <v>808</v>
      </c>
      <c r="H243" s="732">
        <v>0.2</v>
      </c>
      <c r="I243" s="732">
        <v>14.15</v>
      </c>
      <c r="J243" s="728">
        <v>0.15385451777753617</v>
      </c>
      <c r="K243" s="728">
        <v>70.75</v>
      </c>
      <c r="L243" s="732">
        <v>1.3</v>
      </c>
      <c r="M243" s="732">
        <v>91.97</v>
      </c>
      <c r="N243" s="728">
        <v>1</v>
      </c>
      <c r="O243" s="728">
        <v>70.746153846153845</v>
      </c>
      <c r="P243" s="732"/>
      <c r="Q243" s="732"/>
      <c r="R243" s="746"/>
      <c r="S243" s="733"/>
    </row>
    <row r="244" spans="1:19" ht="14.4" customHeight="1" x14ac:dyDescent="0.3">
      <c r="A244" s="727" t="s">
        <v>6420</v>
      </c>
      <c r="B244" s="728" t="s">
        <v>6421</v>
      </c>
      <c r="C244" s="728" t="s">
        <v>587</v>
      </c>
      <c r="D244" s="728" t="s">
        <v>2698</v>
      </c>
      <c r="E244" s="728" t="s">
        <v>6422</v>
      </c>
      <c r="F244" s="728" t="s">
        <v>6480</v>
      </c>
      <c r="G244" s="728" t="s">
        <v>3284</v>
      </c>
      <c r="H244" s="732">
        <v>1.2</v>
      </c>
      <c r="I244" s="732">
        <v>145.93</v>
      </c>
      <c r="J244" s="728">
        <v>0.20000274107779181</v>
      </c>
      <c r="K244" s="728">
        <v>121.60833333333335</v>
      </c>
      <c r="L244" s="732">
        <v>6</v>
      </c>
      <c r="M244" s="732">
        <v>729.64</v>
      </c>
      <c r="N244" s="728">
        <v>1</v>
      </c>
      <c r="O244" s="728">
        <v>121.60666666666667</v>
      </c>
      <c r="P244" s="732"/>
      <c r="Q244" s="732"/>
      <c r="R244" s="746"/>
      <c r="S244" s="733"/>
    </row>
    <row r="245" spans="1:19" ht="14.4" customHeight="1" x14ac:dyDescent="0.3">
      <c r="A245" s="727" t="s">
        <v>6420</v>
      </c>
      <c r="B245" s="728" t="s">
        <v>6421</v>
      </c>
      <c r="C245" s="728" t="s">
        <v>587</v>
      </c>
      <c r="D245" s="728" t="s">
        <v>2698</v>
      </c>
      <c r="E245" s="728" t="s">
        <v>6422</v>
      </c>
      <c r="F245" s="728" t="s">
        <v>6517</v>
      </c>
      <c r="G245" s="728" t="s">
        <v>725</v>
      </c>
      <c r="H245" s="732">
        <v>1</v>
      </c>
      <c r="I245" s="732">
        <v>553</v>
      </c>
      <c r="J245" s="728"/>
      <c r="K245" s="728">
        <v>553</v>
      </c>
      <c r="L245" s="732"/>
      <c r="M245" s="732"/>
      <c r="N245" s="728"/>
      <c r="O245" s="728"/>
      <c r="P245" s="732"/>
      <c r="Q245" s="732"/>
      <c r="R245" s="746"/>
      <c r="S245" s="733"/>
    </row>
    <row r="246" spans="1:19" ht="14.4" customHeight="1" x14ac:dyDescent="0.3">
      <c r="A246" s="727" t="s">
        <v>6420</v>
      </c>
      <c r="B246" s="728" t="s">
        <v>6421</v>
      </c>
      <c r="C246" s="728" t="s">
        <v>587</v>
      </c>
      <c r="D246" s="728" t="s">
        <v>2698</v>
      </c>
      <c r="E246" s="728" t="s">
        <v>6422</v>
      </c>
      <c r="F246" s="728" t="s">
        <v>6533</v>
      </c>
      <c r="G246" s="728" t="s">
        <v>2626</v>
      </c>
      <c r="H246" s="732"/>
      <c r="I246" s="732"/>
      <c r="J246" s="728"/>
      <c r="K246" s="728"/>
      <c r="L246" s="732">
        <v>0.84</v>
      </c>
      <c r="M246" s="732">
        <v>30977.41</v>
      </c>
      <c r="N246" s="728">
        <v>1</v>
      </c>
      <c r="O246" s="728">
        <v>36877.869047619046</v>
      </c>
      <c r="P246" s="732"/>
      <c r="Q246" s="732"/>
      <c r="R246" s="746"/>
      <c r="S246" s="733"/>
    </row>
    <row r="247" spans="1:19" ht="14.4" customHeight="1" x14ac:dyDescent="0.3">
      <c r="A247" s="727" t="s">
        <v>6420</v>
      </c>
      <c r="B247" s="728" t="s">
        <v>6421</v>
      </c>
      <c r="C247" s="728" t="s">
        <v>587</v>
      </c>
      <c r="D247" s="728" t="s">
        <v>2698</v>
      </c>
      <c r="E247" s="728" t="s">
        <v>6422</v>
      </c>
      <c r="F247" s="728" t="s">
        <v>6555</v>
      </c>
      <c r="G247" s="728" t="s">
        <v>1317</v>
      </c>
      <c r="H247" s="732"/>
      <c r="I247" s="732"/>
      <c r="J247" s="728"/>
      <c r="K247" s="728"/>
      <c r="L247" s="732">
        <v>1.4</v>
      </c>
      <c r="M247" s="732">
        <v>98.98</v>
      </c>
      <c r="N247" s="728">
        <v>1</v>
      </c>
      <c r="O247" s="728">
        <v>70.7</v>
      </c>
      <c r="P247" s="732"/>
      <c r="Q247" s="732"/>
      <c r="R247" s="746"/>
      <c r="S247" s="733"/>
    </row>
    <row r="248" spans="1:19" ht="14.4" customHeight="1" x14ac:dyDescent="0.3">
      <c r="A248" s="727" t="s">
        <v>6420</v>
      </c>
      <c r="B248" s="728" t="s">
        <v>6421</v>
      </c>
      <c r="C248" s="728" t="s">
        <v>587</v>
      </c>
      <c r="D248" s="728" t="s">
        <v>2698</v>
      </c>
      <c r="E248" s="728" t="s">
        <v>6609</v>
      </c>
      <c r="F248" s="728" t="s">
        <v>6612</v>
      </c>
      <c r="G248" s="728" t="s">
        <v>6613</v>
      </c>
      <c r="H248" s="732">
        <v>4</v>
      </c>
      <c r="I248" s="732">
        <v>7462.32</v>
      </c>
      <c r="J248" s="728">
        <v>0.41332051293412853</v>
      </c>
      <c r="K248" s="728">
        <v>1865.58</v>
      </c>
      <c r="L248" s="732">
        <v>9</v>
      </c>
      <c r="M248" s="732">
        <v>18054.560000000001</v>
      </c>
      <c r="N248" s="728">
        <v>1</v>
      </c>
      <c r="O248" s="728">
        <v>2006.0622222222223</v>
      </c>
      <c r="P248" s="732">
        <v>10</v>
      </c>
      <c r="Q248" s="732">
        <v>21289.58</v>
      </c>
      <c r="R248" s="746">
        <v>1.1791802181831073</v>
      </c>
      <c r="S248" s="733">
        <v>2128.9580000000001</v>
      </c>
    </row>
    <row r="249" spans="1:19" ht="14.4" customHeight="1" x14ac:dyDescent="0.3">
      <c r="A249" s="727" t="s">
        <v>6420</v>
      </c>
      <c r="B249" s="728" t="s">
        <v>6421</v>
      </c>
      <c r="C249" s="728" t="s">
        <v>587</v>
      </c>
      <c r="D249" s="728" t="s">
        <v>2698</v>
      </c>
      <c r="E249" s="728" t="s">
        <v>6609</v>
      </c>
      <c r="F249" s="728" t="s">
        <v>6614</v>
      </c>
      <c r="G249" s="728" t="s">
        <v>6615</v>
      </c>
      <c r="H249" s="732">
        <v>4</v>
      </c>
      <c r="I249" s="732">
        <v>10914.84</v>
      </c>
      <c r="J249" s="728"/>
      <c r="K249" s="728">
        <v>2728.71</v>
      </c>
      <c r="L249" s="732"/>
      <c r="M249" s="732"/>
      <c r="N249" s="728"/>
      <c r="O249" s="728"/>
      <c r="P249" s="732"/>
      <c r="Q249" s="732"/>
      <c r="R249" s="746"/>
      <c r="S249" s="733"/>
    </row>
    <row r="250" spans="1:19" ht="14.4" customHeight="1" x14ac:dyDescent="0.3">
      <c r="A250" s="727" t="s">
        <v>6420</v>
      </c>
      <c r="B250" s="728" t="s">
        <v>6421</v>
      </c>
      <c r="C250" s="728" t="s">
        <v>587</v>
      </c>
      <c r="D250" s="728" t="s">
        <v>2698</v>
      </c>
      <c r="E250" s="728" t="s">
        <v>6609</v>
      </c>
      <c r="F250" s="728" t="s">
        <v>6616</v>
      </c>
      <c r="G250" s="728" t="s">
        <v>6617</v>
      </c>
      <c r="H250" s="732"/>
      <c r="I250" s="732"/>
      <c r="J250" s="728"/>
      <c r="K250" s="728"/>
      <c r="L250" s="732">
        <v>3</v>
      </c>
      <c r="M250" s="732">
        <v>25286.46</v>
      </c>
      <c r="N250" s="728">
        <v>1</v>
      </c>
      <c r="O250" s="728">
        <v>8428.82</v>
      </c>
      <c r="P250" s="732">
        <v>21</v>
      </c>
      <c r="Q250" s="732">
        <v>180853.51</v>
      </c>
      <c r="R250" s="746">
        <v>7.15218777163747</v>
      </c>
      <c r="S250" s="733">
        <v>8612.0719047619059</v>
      </c>
    </row>
    <row r="251" spans="1:19" ht="14.4" customHeight="1" x14ac:dyDescent="0.3">
      <c r="A251" s="727" t="s">
        <v>6420</v>
      </c>
      <c r="B251" s="728" t="s">
        <v>6421</v>
      </c>
      <c r="C251" s="728" t="s">
        <v>587</v>
      </c>
      <c r="D251" s="728" t="s">
        <v>2698</v>
      </c>
      <c r="E251" s="728" t="s">
        <v>6609</v>
      </c>
      <c r="F251" s="728" t="s">
        <v>6622</v>
      </c>
      <c r="G251" s="728" t="s">
        <v>6623</v>
      </c>
      <c r="H251" s="732">
        <v>7</v>
      </c>
      <c r="I251" s="732">
        <v>1670.7600000000002</v>
      </c>
      <c r="J251" s="728">
        <v>0.62812651555879717</v>
      </c>
      <c r="K251" s="728">
        <v>238.68000000000004</v>
      </c>
      <c r="L251" s="732">
        <v>11</v>
      </c>
      <c r="M251" s="732">
        <v>2659.91</v>
      </c>
      <c r="N251" s="728">
        <v>1</v>
      </c>
      <c r="O251" s="728">
        <v>241.80999999999997</v>
      </c>
      <c r="P251" s="732">
        <v>9</v>
      </c>
      <c r="Q251" s="732">
        <v>2187.69</v>
      </c>
      <c r="R251" s="746">
        <v>0.82246767747780947</v>
      </c>
      <c r="S251" s="733">
        <v>243.07666666666668</v>
      </c>
    </row>
    <row r="252" spans="1:19" ht="14.4" customHeight="1" x14ac:dyDescent="0.3">
      <c r="A252" s="727" t="s">
        <v>6420</v>
      </c>
      <c r="B252" s="728" t="s">
        <v>6421</v>
      </c>
      <c r="C252" s="728" t="s">
        <v>587</v>
      </c>
      <c r="D252" s="728" t="s">
        <v>2698</v>
      </c>
      <c r="E252" s="728" t="s">
        <v>6631</v>
      </c>
      <c r="F252" s="728" t="s">
        <v>6634</v>
      </c>
      <c r="G252" s="728" t="s">
        <v>6635</v>
      </c>
      <c r="H252" s="732">
        <v>7</v>
      </c>
      <c r="I252" s="732">
        <v>1323</v>
      </c>
      <c r="J252" s="728">
        <v>0.61678321678321679</v>
      </c>
      <c r="K252" s="728">
        <v>189</v>
      </c>
      <c r="L252" s="732">
        <v>11</v>
      </c>
      <c r="M252" s="732">
        <v>2145</v>
      </c>
      <c r="N252" s="728">
        <v>1</v>
      </c>
      <c r="O252" s="728">
        <v>195</v>
      </c>
      <c r="P252" s="732">
        <v>26</v>
      </c>
      <c r="Q252" s="732">
        <v>5096</v>
      </c>
      <c r="R252" s="746">
        <v>2.375757575757576</v>
      </c>
      <c r="S252" s="733">
        <v>196</v>
      </c>
    </row>
    <row r="253" spans="1:19" ht="14.4" customHeight="1" x14ac:dyDescent="0.3">
      <c r="A253" s="727" t="s">
        <v>6420</v>
      </c>
      <c r="B253" s="728" t="s">
        <v>6421</v>
      </c>
      <c r="C253" s="728" t="s">
        <v>587</v>
      </c>
      <c r="D253" s="728" t="s">
        <v>2698</v>
      </c>
      <c r="E253" s="728" t="s">
        <v>6631</v>
      </c>
      <c r="F253" s="728" t="s">
        <v>6636</v>
      </c>
      <c r="G253" s="728" t="s">
        <v>6637</v>
      </c>
      <c r="H253" s="732">
        <v>8</v>
      </c>
      <c r="I253" s="732">
        <v>280</v>
      </c>
      <c r="J253" s="728">
        <v>2.5225225225225225</v>
      </c>
      <c r="K253" s="728">
        <v>35</v>
      </c>
      <c r="L253" s="732">
        <v>3</v>
      </c>
      <c r="M253" s="732">
        <v>111</v>
      </c>
      <c r="N253" s="728">
        <v>1</v>
      </c>
      <c r="O253" s="728">
        <v>37</v>
      </c>
      <c r="P253" s="732">
        <v>6</v>
      </c>
      <c r="Q253" s="732">
        <v>222</v>
      </c>
      <c r="R253" s="746">
        <v>2</v>
      </c>
      <c r="S253" s="733">
        <v>37</v>
      </c>
    </row>
    <row r="254" spans="1:19" ht="14.4" customHeight="1" x14ac:dyDescent="0.3">
      <c r="A254" s="727" t="s">
        <v>6420</v>
      </c>
      <c r="B254" s="728" t="s">
        <v>6421</v>
      </c>
      <c r="C254" s="728" t="s">
        <v>587</v>
      </c>
      <c r="D254" s="728" t="s">
        <v>2698</v>
      </c>
      <c r="E254" s="728" t="s">
        <v>6631</v>
      </c>
      <c r="F254" s="728" t="s">
        <v>6654</v>
      </c>
      <c r="G254" s="728" t="s">
        <v>6655</v>
      </c>
      <c r="H254" s="732"/>
      <c r="I254" s="732"/>
      <c r="J254" s="728"/>
      <c r="K254" s="728"/>
      <c r="L254" s="732">
        <v>144</v>
      </c>
      <c r="M254" s="732">
        <v>4800</v>
      </c>
      <c r="N254" s="728">
        <v>1</v>
      </c>
      <c r="O254" s="728">
        <v>33.333333333333336</v>
      </c>
      <c r="P254" s="732">
        <v>237</v>
      </c>
      <c r="Q254" s="732">
        <v>7899.99</v>
      </c>
      <c r="R254" s="746">
        <v>1.6458312499999999</v>
      </c>
      <c r="S254" s="733">
        <v>33.333291139240508</v>
      </c>
    </row>
    <row r="255" spans="1:19" ht="14.4" customHeight="1" x14ac:dyDescent="0.3">
      <c r="A255" s="727" t="s">
        <v>6420</v>
      </c>
      <c r="B255" s="728" t="s">
        <v>6421</v>
      </c>
      <c r="C255" s="728" t="s">
        <v>587</v>
      </c>
      <c r="D255" s="728" t="s">
        <v>2698</v>
      </c>
      <c r="E255" s="728" t="s">
        <v>6631</v>
      </c>
      <c r="F255" s="728" t="s">
        <v>6656</v>
      </c>
      <c r="G255" s="728" t="s">
        <v>6657</v>
      </c>
      <c r="H255" s="732">
        <v>234</v>
      </c>
      <c r="I255" s="732">
        <v>8424</v>
      </c>
      <c r="J255" s="728">
        <v>0.88246385920804526</v>
      </c>
      <c r="K255" s="728">
        <v>36</v>
      </c>
      <c r="L255" s="732">
        <v>258</v>
      </c>
      <c r="M255" s="732">
        <v>9546</v>
      </c>
      <c r="N255" s="728">
        <v>1</v>
      </c>
      <c r="O255" s="728">
        <v>37</v>
      </c>
      <c r="P255" s="732">
        <v>239</v>
      </c>
      <c r="Q255" s="732">
        <v>8843</v>
      </c>
      <c r="R255" s="746">
        <v>0.9263565891472868</v>
      </c>
      <c r="S255" s="733">
        <v>37</v>
      </c>
    </row>
    <row r="256" spans="1:19" ht="14.4" customHeight="1" x14ac:dyDescent="0.3">
      <c r="A256" s="727" t="s">
        <v>6420</v>
      </c>
      <c r="B256" s="728" t="s">
        <v>6421</v>
      </c>
      <c r="C256" s="728" t="s">
        <v>587</v>
      </c>
      <c r="D256" s="728" t="s">
        <v>2698</v>
      </c>
      <c r="E256" s="728" t="s">
        <v>6631</v>
      </c>
      <c r="F256" s="728" t="s">
        <v>6676</v>
      </c>
      <c r="G256" s="728" t="s">
        <v>6677</v>
      </c>
      <c r="H256" s="732">
        <v>5</v>
      </c>
      <c r="I256" s="732">
        <v>805</v>
      </c>
      <c r="J256" s="728">
        <v>4.6531791907514455</v>
      </c>
      <c r="K256" s="728">
        <v>161</v>
      </c>
      <c r="L256" s="732">
        <v>1</v>
      </c>
      <c r="M256" s="732">
        <v>173</v>
      </c>
      <c r="N256" s="728">
        <v>1</v>
      </c>
      <c r="O256" s="728">
        <v>173</v>
      </c>
      <c r="P256" s="732">
        <v>2</v>
      </c>
      <c r="Q256" s="732">
        <v>346</v>
      </c>
      <c r="R256" s="746">
        <v>2</v>
      </c>
      <c r="S256" s="733">
        <v>173</v>
      </c>
    </row>
    <row r="257" spans="1:19" ht="14.4" customHeight="1" x14ac:dyDescent="0.3">
      <c r="A257" s="727" t="s">
        <v>6420</v>
      </c>
      <c r="B257" s="728" t="s">
        <v>6421</v>
      </c>
      <c r="C257" s="728" t="s">
        <v>587</v>
      </c>
      <c r="D257" s="728" t="s">
        <v>2698</v>
      </c>
      <c r="E257" s="728" t="s">
        <v>6631</v>
      </c>
      <c r="F257" s="728" t="s">
        <v>6678</v>
      </c>
      <c r="G257" s="728" t="s">
        <v>6679</v>
      </c>
      <c r="H257" s="732">
        <v>1</v>
      </c>
      <c r="I257" s="732">
        <v>57</v>
      </c>
      <c r="J257" s="728"/>
      <c r="K257" s="728">
        <v>57</v>
      </c>
      <c r="L257" s="732"/>
      <c r="M257" s="732"/>
      <c r="N257" s="728"/>
      <c r="O257" s="728"/>
      <c r="P257" s="732"/>
      <c r="Q257" s="732"/>
      <c r="R257" s="746"/>
      <c r="S257" s="733"/>
    </row>
    <row r="258" spans="1:19" ht="14.4" customHeight="1" x14ac:dyDescent="0.3">
      <c r="A258" s="727" t="s">
        <v>6420</v>
      </c>
      <c r="B258" s="728" t="s">
        <v>6421</v>
      </c>
      <c r="C258" s="728" t="s">
        <v>587</v>
      </c>
      <c r="D258" s="728" t="s">
        <v>2698</v>
      </c>
      <c r="E258" s="728" t="s">
        <v>6631</v>
      </c>
      <c r="F258" s="728" t="s">
        <v>6682</v>
      </c>
      <c r="G258" s="728" t="s">
        <v>6683</v>
      </c>
      <c r="H258" s="732">
        <v>218</v>
      </c>
      <c r="I258" s="732">
        <v>35970</v>
      </c>
      <c r="J258" s="728">
        <v>0.82947077135939118</v>
      </c>
      <c r="K258" s="728">
        <v>165</v>
      </c>
      <c r="L258" s="732">
        <v>245</v>
      </c>
      <c r="M258" s="732">
        <v>43365</v>
      </c>
      <c r="N258" s="728">
        <v>1</v>
      </c>
      <c r="O258" s="728">
        <v>177</v>
      </c>
      <c r="P258" s="732">
        <v>227</v>
      </c>
      <c r="Q258" s="732">
        <v>40179</v>
      </c>
      <c r="R258" s="746">
        <v>0.92653061224489797</v>
      </c>
      <c r="S258" s="733">
        <v>177</v>
      </c>
    </row>
    <row r="259" spans="1:19" ht="14.4" customHeight="1" x14ac:dyDescent="0.3">
      <c r="A259" s="727" t="s">
        <v>6420</v>
      </c>
      <c r="B259" s="728" t="s">
        <v>6421</v>
      </c>
      <c r="C259" s="728" t="s">
        <v>587</v>
      </c>
      <c r="D259" s="728" t="s">
        <v>2698</v>
      </c>
      <c r="E259" s="728" t="s">
        <v>6631</v>
      </c>
      <c r="F259" s="728" t="s">
        <v>6686</v>
      </c>
      <c r="G259" s="728" t="s">
        <v>6687</v>
      </c>
      <c r="H259" s="732">
        <v>16</v>
      </c>
      <c r="I259" s="732">
        <v>10448</v>
      </c>
      <c r="J259" s="728">
        <v>0.99362815026153117</v>
      </c>
      <c r="K259" s="728">
        <v>653</v>
      </c>
      <c r="L259" s="732">
        <v>15</v>
      </c>
      <c r="M259" s="732">
        <v>10515</v>
      </c>
      <c r="N259" s="728">
        <v>1</v>
      </c>
      <c r="O259" s="728">
        <v>701</v>
      </c>
      <c r="P259" s="732">
        <v>12</v>
      </c>
      <c r="Q259" s="732">
        <v>8412</v>
      </c>
      <c r="R259" s="746">
        <v>0.8</v>
      </c>
      <c r="S259" s="733">
        <v>701</v>
      </c>
    </row>
    <row r="260" spans="1:19" ht="14.4" customHeight="1" x14ac:dyDescent="0.3">
      <c r="A260" s="727" t="s">
        <v>6420</v>
      </c>
      <c r="B260" s="728" t="s">
        <v>6421</v>
      </c>
      <c r="C260" s="728" t="s">
        <v>587</v>
      </c>
      <c r="D260" s="728" t="s">
        <v>2699</v>
      </c>
      <c r="E260" s="728" t="s">
        <v>6609</v>
      </c>
      <c r="F260" s="728" t="s">
        <v>6612</v>
      </c>
      <c r="G260" s="728" t="s">
        <v>6613</v>
      </c>
      <c r="H260" s="732">
        <v>34</v>
      </c>
      <c r="I260" s="732">
        <v>63429.72</v>
      </c>
      <c r="J260" s="728">
        <v>0.39446372721173673</v>
      </c>
      <c r="K260" s="728">
        <v>1865.58</v>
      </c>
      <c r="L260" s="732">
        <v>81</v>
      </c>
      <c r="M260" s="732">
        <v>160799.88</v>
      </c>
      <c r="N260" s="728">
        <v>1</v>
      </c>
      <c r="O260" s="728">
        <v>1985.1837037037037</v>
      </c>
      <c r="P260" s="732"/>
      <c r="Q260" s="732"/>
      <c r="R260" s="746"/>
      <c r="S260" s="733"/>
    </row>
    <row r="261" spans="1:19" ht="14.4" customHeight="1" x14ac:dyDescent="0.3">
      <c r="A261" s="727" t="s">
        <v>6420</v>
      </c>
      <c r="B261" s="728" t="s">
        <v>6421</v>
      </c>
      <c r="C261" s="728" t="s">
        <v>587</v>
      </c>
      <c r="D261" s="728" t="s">
        <v>2699</v>
      </c>
      <c r="E261" s="728" t="s">
        <v>6609</v>
      </c>
      <c r="F261" s="728" t="s">
        <v>6614</v>
      </c>
      <c r="G261" s="728" t="s">
        <v>6615</v>
      </c>
      <c r="H261" s="732">
        <v>2</v>
      </c>
      <c r="I261" s="732">
        <v>5457.42</v>
      </c>
      <c r="J261" s="728">
        <v>22.569041809685292</v>
      </c>
      <c r="K261" s="728">
        <v>2728.71</v>
      </c>
      <c r="L261" s="732">
        <v>1</v>
      </c>
      <c r="M261" s="732">
        <v>241.81</v>
      </c>
      <c r="N261" s="728">
        <v>1</v>
      </c>
      <c r="O261" s="728">
        <v>241.81</v>
      </c>
      <c r="P261" s="732">
        <v>36</v>
      </c>
      <c r="Q261" s="732">
        <v>92799.510000000009</v>
      </c>
      <c r="R261" s="746">
        <v>383.77035689177455</v>
      </c>
      <c r="S261" s="733">
        <v>2577.7641666666668</v>
      </c>
    </row>
    <row r="262" spans="1:19" ht="14.4" customHeight="1" x14ac:dyDescent="0.3">
      <c r="A262" s="727" t="s">
        <v>6420</v>
      </c>
      <c r="B262" s="728" t="s">
        <v>6421</v>
      </c>
      <c r="C262" s="728" t="s">
        <v>587</v>
      </c>
      <c r="D262" s="728" t="s">
        <v>2699</v>
      </c>
      <c r="E262" s="728" t="s">
        <v>6609</v>
      </c>
      <c r="F262" s="728" t="s">
        <v>6616</v>
      </c>
      <c r="G262" s="728" t="s">
        <v>6617</v>
      </c>
      <c r="H262" s="732"/>
      <c r="I262" s="732"/>
      <c r="J262" s="728"/>
      <c r="K262" s="728"/>
      <c r="L262" s="732">
        <v>2</v>
      </c>
      <c r="M262" s="732">
        <v>16857.64</v>
      </c>
      <c r="N262" s="728">
        <v>1</v>
      </c>
      <c r="O262" s="728">
        <v>8428.82</v>
      </c>
      <c r="P262" s="732">
        <v>6</v>
      </c>
      <c r="Q262" s="732">
        <v>51025.66</v>
      </c>
      <c r="R262" s="746">
        <v>3.0268566655830833</v>
      </c>
      <c r="S262" s="733">
        <v>8504.2766666666666</v>
      </c>
    </row>
    <row r="263" spans="1:19" ht="14.4" customHeight="1" x14ac:dyDescent="0.3">
      <c r="A263" s="727" t="s">
        <v>6420</v>
      </c>
      <c r="B263" s="728" t="s">
        <v>6421</v>
      </c>
      <c r="C263" s="728" t="s">
        <v>587</v>
      </c>
      <c r="D263" s="728" t="s">
        <v>2699</v>
      </c>
      <c r="E263" s="728" t="s">
        <v>6609</v>
      </c>
      <c r="F263" s="728" t="s">
        <v>6622</v>
      </c>
      <c r="G263" s="728" t="s">
        <v>6623</v>
      </c>
      <c r="H263" s="732">
        <v>36</v>
      </c>
      <c r="I263" s="732">
        <v>8592.48</v>
      </c>
      <c r="J263" s="728">
        <v>0.43442482878287958</v>
      </c>
      <c r="K263" s="728">
        <v>238.67999999999998</v>
      </c>
      <c r="L263" s="732">
        <v>82</v>
      </c>
      <c r="M263" s="732">
        <v>19778.98</v>
      </c>
      <c r="N263" s="728">
        <v>1</v>
      </c>
      <c r="O263" s="728">
        <v>241.20707317073169</v>
      </c>
      <c r="P263" s="732">
        <v>5</v>
      </c>
      <c r="Q263" s="732">
        <v>1209.05</v>
      </c>
      <c r="R263" s="746">
        <v>6.1128025813262363E-2</v>
      </c>
      <c r="S263" s="733">
        <v>241.81</v>
      </c>
    </row>
    <row r="264" spans="1:19" ht="14.4" customHeight="1" x14ac:dyDescent="0.3">
      <c r="A264" s="727" t="s">
        <v>6420</v>
      </c>
      <c r="B264" s="728" t="s">
        <v>6421</v>
      </c>
      <c r="C264" s="728" t="s">
        <v>587</v>
      </c>
      <c r="D264" s="728" t="s">
        <v>2699</v>
      </c>
      <c r="E264" s="728" t="s">
        <v>6631</v>
      </c>
      <c r="F264" s="728" t="s">
        <v>6634</v>
      </c>
      <c r="G264" s="728" t="s">
        <v>6635</v>
      </c>
      <c r="H264" s="732">
        <v>33</v>
      </c>
      <c r="I264" s="732">
        <v>6237</v>
      </c>
      <c r="J264" s="728">
        <v>0.50769230769230766</v>
      </c>
      <c r="K264" s="728">
        <v>189</v>
      </c>
      <c r="L264" s="732">
        <v>63</v>
      </c>
      <c r="M264" s="732">
        <v>12285</v>
      </c>
      <c r="N264" s="728">
        <v>1</v>
      </c>
      <c r="O264" s="728">
        <v>195</v>
      </c>
      <c r="P264" s="732">
        <v>26</v>
      </c>
      <c r="Q264" s="732">
        <v>5096</v>
      </c>
      <c r="R264" s="746">
        <v>0.4148148148148148</v>
      </c>
      <c r="S264" s="733">
        <v>196</v>
      </c>
    </row>
    <row r="265" spans="1:19" ht="14.4" customHeight="1" x14ac:dyDescent="0.3">
      <c r="A265" s="727" t="s">
        <v>6420</v>
      </c>
      <c r="B265" s="728" t="s">
        <v>6421</v>
      </c>
      <c r="C265" s="728" t="s">
        <v>587</v>
      </c>
      <c r="D265" s="728" t="s">
        <v>2699</v>
      </c>
      <c r="E265" s="728" t="s">
        <v>6631</v>
      </c>
      <c r="F265" s="728" t="s">
        <v>6636</v>
      </c>
      <c r="G265" s="728" t="s">
        <v>6637</v>
      </c>
      <c r="H265" s="732">
        <v>8</v>
      </c>
      <c r="I265" s="732">
        <v>280</v>
      </c>
      <c r="J265" s="728">
        <v>0.42042042042042044</v>
      </c>
      <c r="K265" s="728">
        <v>35</v>
      </c>
      <c r="L265" s="732">
        <v>18</v>
      </c>
      <c r="M265" s="732">
        <v>666</v>
      </c>
      <c r="N265" s="728">
        <v>1</v>
      </c>
      <c r="O265" s="728">
        <v>37</v>
      </c>
      <c r="P265" s="732">
        <v>23</v>
      </c>
      <c r="Q265" s="732">
        <v>851</v>
      </c>
      <c r="R265" s="746">
        <v>1.2777777777777777</v>
      </c>
      <c r="S265" s="733">
        <v>37</v>
      </c>
    </row>
    <row r="266" spans="1:19" ht="14.4" customHeight="1" x14ac:dyDescent="0.3">
      <c r="A266" s="727" t="s">
        <v>6420</v>
      </c>
      <c r="B266" s="728" t="s">
        <v>6421</v>
      </c>
      <c r="C266" s="728" t="s">
        <v>587</v>
      </c>
      <c r="D266" s="728" t="s">
        <v>2699</v>
      </c>
      <c r="E266" s="728" t="s">
        <v>6631</v>
      </c>
      <c r="F266" s="728" t="s">
        <v>6654</v>
      </c>
      <c r="G266" s="728" t="s">
        <v>6655</v>
      </c>
      <c r="H266" s="732"/>
      <c r="I266" s="732"/>
      <c r="J266" s="728"/>
      <c r="K266" s="728"/>
      <c r="L266" s="732">
        <v>218</v>
      </c>
      <c r="M266" s="732">
        <v>7266.66</v>
      </c>
      <c r="N266" s="728">
        <v>1</v>
      </c>
      <c r="O266" s="728">
        <v>33.333302752293577</v>
      </c>
      <c r="P266" s="732">
        <v>231</v>
      </c>
      <c r="Q266" s="732">
        <v>7700</v>
      </c>
      <c r="R266" s="746">
        <v>1.0596339996642199</v>
      </c>
      <c r="S266" s="733">
        <v>33.333333333333336</v>
      </c>
    </row>
    <row r="267" spans="1:19" ht="14.4" customHeight="1" x14ac:dyDescent="0.3">
      <c r="A267" s="727" t="s">
        <v>6420</v>
      </c>
      <c r="B267" s="728" t="s">
        <v>6421</v>
      </c>
      <c r="C267" s="728" t="s">
        <v>587</v>
      </c>
      <c r="D267" s="728" t="s">
        <v>2699</v>
      </c>
      <c r="E267" s="728" t="s">
        <v>6631</v>
      </c>
      <c r="F267" s="728" t="s">
        <v>6656</v>
      </c>
      <c r="G267" s="728" t="s">
        <v>6657</v>
      </c>
      <c r="H267" s="732">
        <v>266</v>
      </c>
      <c r="I267" s="732">
        <v>9576</v>
      </c>
      <c r="J267" s="728">
        <v>0.64062081883864064</v>
      </c>
      <c r="K267" s="728">
        <v>36</v>
      </c>
      <c r="L267" s="732">
        <v>404</v>
      </c>
      <c r="M267" s="732">
        <v>14948</v>
      </c>
      <c r="N267" s="728">
        <v>1</v>
      </c>
      <c r="O267" s="728">
        <v>37</v>
      </c>
      <c r="P267" s="732">
        <v>230</v>
      </c>
      <c r="Q267" s="732">
        <v>8510</v>
      </c>
      <c r="R267" s="746">
        <v>0.56930693069306926</v>
      </c>
      <c r="S267" s="733">
        <v>37</v>
      </c>
    </row>
    <row r="268" spans="1:19" ht="14.4" customHeight="1" x14ac:dyDescent="0.3">
      <c r="A268" s="727" t="s">
        <v>6420</v>
      </c>
      <c r="B268" s="728" t="s">
        <v>6421</v>
      </c>
      <c r="C268" s="728" t="s">
        <v>587</v>
      </c>
      <c r="D268" s="728" t="s">
        <v>2699</v>
      </c>
      <c r="E268" s="728" t="s">
        <v>6631</v>
      </c>
      <c r="F268" s="728" t="s">
        <v>6668</v>
      </c>
      <c r="G268" s="728" t="s">
        <v>6669</v>
      </c>
      <c r="H268" s="732">
        <v>53</v>
      </c>
      <c r="I268" s="732">
        <v>17543</v>
      </c>
      <c r="J268" s="728">
        <v>0.39964917076726808</v>
      </c>
      <c r="K268" s="728">
        <v>331</v>
      </c>
      <c r="L268" s="732">
        <v>124</v>
      </c>
      <c r="M268" s="732">
        <v>43896</v>
      </c>
      <c r="N268" s="728">
        <v>1</v>
      </c>
      <c r="O268" s="728">
        <v>354</v>
      </c>
      <c r="P268" s="732">
        <v>208</v>
      </c>
      <c r="Q268" s="732">
        <v>73840</v>
      </c>
      <c r="R268" s="746">
        <v>1.6821578275924913</v>
      </c>
      <c r="S268" s="733">
        <v>355</v>
      </c>
    </row>
    <row r="269" spans="1:19" ht="14.4" customHeight="1" x14ac:dyDescent="0.3">
      <c r="A269" s="727" t="s">
        <v>6420</v>
      </c>
      <c r="B269" s="728" t="s">
        <v>6421</v>
      </c>
      <c r="C269" s="728" t="s">
        <v>587</v>
      </c>
      <c r="D269" s="728" t="s">
        <v>2699</v>
      </c>
      <c r="E269" s="728" t="s">
        <v>6631</v>
      </c>
      <c r="F269" s="728" t="s">
        <v>6682</v>
      </c>
      <c r="G269" s="728" t="s">
        <v>6683</v>
      </c>
      <c r="H269" s="732">
        <v>204</v>
      </c>
      <c r="I269" s="732">
        <v>33660</v>
      </c>
      <c r="J269" s="728">
        <v>0.68901989683124543</v>
      </c>
      <c r="K269" s="728">
        <v>165</v>
      </c>
      <c r="L269" s="732">
        <v>276</v>
      </c>
      <c r="M269" s="732">
        <v>48852</v>
      </c>
      <c r="N269" s="728">
        <v>1</v>
      </c>
      <c r="O269" s="728">
        <v>177</v>
      </c>
      <c r="P269" s="732">
        <v>14</v>
      </c>
      <c r="Q269" s="732">
        <v>2478</v>
      </c>
      <c r="R269" s="746">
        <v>5.0724637681159424E-2</v>
      </c>
      <c r="S269" s="733">
        <v>177</v>
      </c>
    </row>
    <row r="270" spans="1:19" ht="14.4" customHeight="1" x14ac:dyDescent="0.3">
      <c r="A270" s="727" t="s">
        <v>6420</v>
      </c>
      <c r="B270" s="728" t="s">
        <v>6421</v>
      </c>
      <c r="C270" s="728" t="s">
        <v>587</v>
      </c>
      <c r="D270" s="728" t="s">
        <v>2699</v>
      </c>
      <c r="E270" s="728" t="s">
        <v>6631</v>
      </c>
      <c r="F270" s="728" t="s">
        <v>6686</v>
      </c>
      <c r="G270" s="728" t="s">
        <v>6687</v>
      </c>
      <c r="H270" s="732">
        <v>11</v>
      </c>
      <c r="I270" s="732">
        <v>7183</v>
      </c>
      <c r="J270" s="728">
        <v>1.2808487874465051</v>
      </c>
      <c r="K270" s="728">
        <v>653</v>
      </c>
      <c r="L270" s="732">
        <v>8</v>
      </c>
      <c r="M270" s="732">
        <v>5608</v>
      </c>
      <c r="N270" s="728">
        <v>1</v>
      </c>
      <c r="O270" s="728">
        <v>701</v>
      </c>
      <c r="P270" s="732">
        <v>10</v>
      </c>
      <c r="Q270" s="732">
        <v>7010</v>
      </c>
      <c r="R270" s="746">
        <v>1.25</v>
      </c>
      <c r="S270" s="733">
        <v>701</v>
      </c>
    </row>
    <row r="271" spans="1:19" ht="14.4" customHeight="1" x14ac:dyDescent="0.3">
      <c r="A271" s="727" t="s">
        <v>6420</v>
      </c>
      <c r="B271" s="728" t="s">
        <v>6421</v>
      </c>
      <c r="C271" s="728" t="s">
        <v>587</v>
      </c>
      <c r="D271" s="728" t="s">
        <v>2701</v>
      </c>
      <c r="E271" s="728" t="s">
        <v>6609</v>
      </c>
      <c r="F271" s="728" t="s">
        <v>6614</v>
      </c>
      <c r="G271" s="728" t="s">
        <v>6615</v>
      </c>
      <c r="H271" s="732">
        <v>2</v>
      </c>
      <c r="I271" s="732">
        <v>5457.42</v>
      </c>
      <c r="J271" s="728"/>
      <c r="K271" s="728">
        <v>2728.71</v>
      </c>
      <c r="L271" s="732"/>
      <c r="M271" s="732"/>
      <c r="N271" s="728"/>
      <c r="O271" s="728"/>
      <c r="P271" s="732"/>
      <c r="Q271" s="732"/>
      <c r="R271" s="746"/>
      <c r="S271" s="733"/>
    </row>
    <row r="272" spans="1:19" ht="14.4" customHeight="1" x14ac:dyDescent="0.3">
      <c r="A272" s="727" t="s">
        <v>6420</v>
      </c>
      <c r="B272" s="728" t="s">
        <v>6421</v>
      </c>
      <c r="C272" s="728" t="s">
        <v>587</v>
      </c>
      <c r="D272" s="728" t="s">
        <v>2701</v>
      </c>
      <c r="E272" s="728" t="s">
        <v>6609</v>
      </c>
      <c r="F272" s="728" t="s">
        <v>6622</v>
      </c>
      <c r="G272" s="728" t="s">
        <v>6623</v>
      </c>
      <c r="H272" s="732">
        <v>2</v>
      </c>
      <c r="I272" s="732">
        <v>477.36</v>
      </c>
      <c r="J272" s="728"/>
      <c r="K272" s="728">
        <v>238.68</v>
      </c>
      <c r="L272" s="732"/>
      <c r="M272" s="732"/>
      <c r="N272" s="728"/>
      <c r="O272" s="728"/>
      <c r="P272" s="732"/>
      <c r="Q272" s="732"/>
      <c r="R272" s="746"/>
      <c r="S272" s="733"/>
    </row>
    <row r="273" spans="1:19" ht="14.4" customHeight="1" x14ac:dyDescent="0.3">
      <c r="A273" s="727" t="s">
        <v>6420</v>
      </c>
      <c r="B273" s="728" t="s">
        <v>6421</v>
      </c>
      <c r="C273" s="728" t="s">
        <v>587</v>
      </c>
      <c r="D273" s="728" t="s">
        <v>2701</v>
      </c>
      <c r="E273" s="728" t="s">
        <v>6631</v>
      </c>
      <c r="F273" s="728" t="s">
        <v>6634</v>
      </c>
      <c r="G273" s="728" t="s">
        <v>6635</v>
      </c>
      <c r="H273" s="732">
        <v>2</v>
      </c>
      <c r="I273" s="732">
        <v>378</v>
      </c>
      <c r="J273" s="728"/>
      <c r="K273" s="728">
        <v>189</v>
      </c>
      <c r="L273" s="732"/>
      <c r="M273" s="732"/>
      <c r="N273" s="728"/>
      <c r="O273" s="728"/>
      <c r="P273" s="732"/>
      <c r="Q273" s="732"/>
      <c r="R273" s="746"/>
      <c r="S273" s="733"/>
    </row>
    <row r="274" spans="1:19" ht="14.4" customHeight="1" x14ac:dyDescent="0.3">
      <c r="A274" s="727" t="s">
        <v>6420</v>
      </c>
      <c r="B274" s="728" t="s">
        <v>6421</v>
      </c>
      <c r="C274" s="728" t="s">
        <v>587</v>
      </c>
      <c r="D274" s="728" t="s">
        <v>2701</v>
      </c>
      <c r="E274" s="728" t="s">
        <v>6631</v>
      </c>
      <c r="F274" s="728" t="s">
        <v>6636</v>
      </c>
      <c r="G274" s="728" t="s">
        <v>6637</v>
      </c>
      <c r="H274" s="732">
        <v>13</v>
      </c>
      <c r="I274" s="732">
        <v>455</v>
      </c>
      <c r="J274" s="728">
        <v>0.94594594594594594</v>
      </c>
      <c r="K274" s="728">
        <v>35</v>
      </c>
      <c r="L274" s="732">
        <v>13</v>
      </c>
      <c r="M274" s="732">
        <v>481</v>
      </c>
      <c r="N274" s="728">
        <v>1</v>
      </c>
      <c r="O274" s="728">
        <v>37</v>
      </c>
      <c r="P274" s="732">
        <v>16</v>
      </c>
      <c r="Q274" s="732">
        <v>592</v>
      </c>
      <c r="R274" s="746">
        <v>1.2307692307692308</v>
      </c>
      <c r="S274" s="733">
        <v>37</v>
      </c>
    </row>
    <row r="275" spans="1:19" ht="14.4" customHeight="1" x14ac:dyDescent="0.3">
      <c r="A275" s="727" t="s">
        <v>6420</v>
      </c>
      <c r="B275" s="728" t="s">
        <v>6421</v>
      </c>
      <c r="C275" s="728" t="s">
        <v>587</v>
      </c>
      <c r="D275" s="728" t="s">
        <v>2701</v>
      </c>
      <c r="E275" s="728" t="s">
        <v>6631</v>
      </c>
      <c r="F275" s="728" t="s">
        <v>6654</v>
      </c>
      <c r="G275" s="728" t="s">
        <v>6655</v>
      </c>
      <c r="H275" s="732"/>
      <c r="I275" s="732"/>
      <c r="J275" s="728"/>
      <c r="K275" s="728"/>
      <c r="L275" s="732">
        <v>4</v>
      </c>
      <c r="M275" s="732">
        <v>133.32999999999998</v>
      </c>
      <c r="N275" s="728">
        <v>1</v>
      </c>
      <c r="O275" s="728">
        <v>33.332499999999996</v>
      </c>
      <c r="P275" s="732">
        <v>32</v>
      </c>
      <c r="Q275" s="732">
        <v>1066.6699999999998</v>
      </c>
      <c r="R275" s="746">
        <v>8.0002250056251398</v>
      </c>
      <c r="S275" s="733">
        <v>33.333437499999995</v>
      </c>
    </row>
    <row r="276" spans="1:19" ht="14.4" customHeight="1" x14ac:dyDescent="0.3">
      <c r="A276" s="727" t="s">
        <v>6420</v>
      </c>
      <c r="B276" s="728" t="s">
        <v>6421</v>
      </c>
      <c r="C276" s="728" t="s">
        <v>587</v>
      </c>
      <c r="D276" s="728" t="s">
        <v>2701</v>
      </c>
      <c r="E276" s="728" t="s">
        <v>6631</v>
      </c>
      <c r="F276" s="728" t="s">
        <v>6656</v>
      </c>
      <c r="G276" s="728" t="s">
        <v>6657</v>
      </c>
      <c r="H276" s="732">
        <v>3</v>
      </c>
      <c r="I276" s="732">
        <v>108</v>
      </c>
      <c r="J276" s="728">
        <v>0.72972972972972971</v>
      </c>
      <c r="K276" s="728">
        <v>36</v>
      </c>
      <c r="L276" s="732">
        <v>4</v>
      </c>
      <c r="M276" s="732">
        <v>148</v>
      </c>
      <c r="N276" s="728">
        <v>1</v>
      </c>
      <c r="O276" s="728">
        <v>37</v>
      </c>
      <c r="P276" s="732">
        <v>31</v>
      </c>
      <c r="Q276" s="732">
        <v>1147</v>
      </c>
      <c r="R276" s="746">
        <v>7.75</v>
      </c>
      <c r="S276" s="733">
        <v>37</v>
      </c>
    </row>
    <row r="277" spans="1:19" ht="14.4" customHeight="1" x14ac:dyDescent="0.3">
      <c r="A277" s="727" t="s">
        <v>6420</v>
      </c>
      <c r="B277" s="728" t="s">
        <v>6421</v>
      </c>
      <c r="C277" s="728" t="s">
        <v>587</v>
      </c>
      <c r="D277" s="728" t="s">
        <v>2701</v>
      </c>
      <c r="E277" s="728" t="s">
        <v>6631</v>
      </c>
      <c r="F277" s="728" t="s">
        <v>6668</v>
      </c>
      <c r="G277" s="728" t="s">
        <v>6669</v>
      </c>
      <c r="H277" s="732">
        <v>2</v>
      </c>
      <c r="I277" s="732">
        <v>662</v>
      </c>
      <c r="J277" s="728">
        <v>0.37401129943502825</v>
      </c>
      <c r="K277" s="728">
        <v>331</v>
      </c>
      <c r="L277" s="732">
        <v>5</v>
      </c>
      <c r="M277" s="732">
        <v>1770</v>
      </c>
      <c r="N277" s="728">
        <v>1</v>
      </c>
      <c r="O277" s="728">
        <v>354</v>
      </c>
      <c r="P277" s="732">
        <v>19</v>
      </c>
      <c r="Q277" s="732">
        <v>6745</v>
      </c>
      <c r="R277" s="746">
        <v>3.8107344632768361</v>
      </c>
      <c r="S277" s="733">
        <v>355</v>
      </c>
    </row>
    <row r="278" spans="1:19" ht="14.4" customHeight="1" x14ac:dyDescent="0.3">
      <c r="A278" s="727" t="s">
        <v>6420</v>
      </c>
      <c r="B278" s="728" t="s">
        <v>6421</v>
      </c>
      <c r="C278" s="728" t="s">
        <v>587</v>
      </c>
      <c r="D278" s="728" t="s">
        <v>2701</v>
      </c>
      <c r="E278" s="728" t="s">
        <v>6631</v>
      </c>
      <c r="F278" s="728" t="s">
        <v>6682</v>
      </c>
      <c r="G278" s="728" t="s">
        <v>6683</v>
      </c>
      <c r="H278" s="732">
        <v>1</v>
      </c>
      <c r="I278" s="732">
        <v>165</v>
      </c>
      <c r="J278" s="728">
        <v>0.93220338983050843</v>
      </c>
      <c r="K278" s="728">
        <v>165</v>
      </c>
      <c r="L278" s="732">
        <v>1</v>
      </c>
      <c r="M278" s="732">
        <v>177</v>
      </c>
      <c r="N278" s="728">
        <v>1</v>
      </c>
      <c r="O278" s="728">
        <v>177</v>
      </c>
      <c r="P278" s="732">
        <v>11</v>
      </c>
      <c r="Q278" s="732">
        <v>1947</v>
      </c>
      <c r="R278" s="746">
        <v>11</v>
      </c>
      <c r="S278" s="733">
        <v>177</v>
      </c>
    </row>
    <row r="279" spans="1:19" ht="14.4" customHeight="1" x14ac:dyDescent="0.3">
      <c r="A279" s="727" t="s">
        <v>6420</v>
      </c>
      <c r="B279" s="728" t="s">
        <v>6421</v>
      </c>
      <c r="C279" s="728" t="s">
        <v>587</v>
      </c>
      <c r="D279" s="728" t="s">
        <v>2701</v>
      </c>
      <c r="E279" s="728" t="s">
        <v>6631</v>
      </c>
      <c r="F279" s="728" t="s">
        <v>6686</v>
      </c>
      <c r="G279" s="728" t="s">
        <v>6687</v>
      </c>
      <c r="H279" s="732"/>
      <c r="I279" s="732"/>
      <c r="J279" s="728"/>
      <c r="K279" s="728"/>
      <c r="L279" s="732"/>
      <c r="M279" s="732"/>
      <c r="N279" s="728"/>
      <c r="O279" s="728"/>
      <c r="P279" s="732">
        <v>2</v>
      </c>
      <c r="Q279" s="732">
        <v>1402</v>
      </c>
      <c r="R279" s="746"/>
      <c r="S279" s="733">
        <v>701</v>
      </c>
    </row>
    <row r="280" spans="1:19" ht="14.4" customHeight="1" x14ac:dyDescent="0.3">
      <c r="A280" s="727" t="s">
        <v>6420</v>
      </c>
      <c r="B280" s="728" t="s">
        <v>6421</v>
      </c>
      <c r="C280" s="728" t="s">
        <v>587</v>
      </c>
      <c r="D280" s="728" t="s">
        <v>2702</v>
      </c>
      <c r="E280" s="728" t="s">
        <v>6609</v>
      </c>
      <c r="F280" s="728" t="s">
        <v>6612</v>
      </c>
      <c r="G280" s="728" t="s">
        <v>6613</v>
      </c>
      <c r="H280" s="732">
        <v>6</v>
      </c>
      <c r="I280" s="732">
        <v>11193.48</v>
      </c>
      <c r="J280" s="728">
        <v>0.5240663142764842</v>
      </c>
      <c r="K280" s="728">
        <v>1865.58</v>
      </c>
      <c r="L280" s="732">
        <v>11</v>
      </c>
      <c r="M280" s="732">
        <v>21358.9</v>
      </c>
      <c r="N280" s="728">
        <v>1</v>
      </c>
      <c r="O280" s="728">
        <v>1941.7181818181818</v>
      </c>
      <c r="P280" s="732">
        <v>1</v>
      </c>
      <c r="Q280" s="732">
        <v>2159.5700000000002</v>
      </c>
      <c r="R280" s="746">
        <v>0.10110867132670689</v>
      </c>
      <c r="S280" s="733">
        <v>2159.5700000000002</v>
      </c>
    </row>
    <row r="281" spans="1:19" ht="14.4" customHeight="1" x14ac:dyDescent="0.3">
      <c r="A281" s="727" t="s">
        <v>6420</v>
      </c>
      <c r="B281" s="728" t="s">
        <v>6421</v>
      </c>
      <c r="C281" s="728" t="s">
        <v>587</v>
      </c>
      <c r="D281" s="728" t="s">
        <v>2702</v>
      </c>
      <c r="E281" s="728" t="s">
        <v>6609</v>
      </c>
      <c r="F281" s="728" t="s">
        <v>6614</v>
      </c>
      <c r="G281" s="728" t="s">
        <v>6615</v>
      </c>
      <c r="H281" s="732">
        <v>14</v>
      </c>
      <c r="I281" s="732">
        <v>38201.939999999995</v>
      </c>
      <c r="J281" s="728">
        <v>1.4085315808452381</v>
      </c>
      <c r="K281" s="728">
        <v>2728.7099999999996</v>
      </c>
      <c r="L281" s="732">
        <v>11</v>
      </c>
      <c r="M281" s="732">
        <v>27121.82</v>
      </c>
      <c r="N281" s="728">
        <v>1</v>
      </c>
      <c r="O281" s="728">
        <v>2465.62</v>
      </c>
      <c r="P281" s="732">
        <v>2</v>
      </c>
      <c r="Q281" s="732">
        <v>5282.3</v>
      </c>
      <c r="R281" s="746">
        <v>0.19476200343487274</v>
      </c>
      <c r="S281" s="733">
        <v>2641.15</v>
      </c>
    </row>
    <row r="282" spans="1:19" ht="14.4" customHeight="1" x14ac:dyDescent="0.3">
      <c r="A282" s="727" t="s">
        <v>6420</v>
      </c>
      <c r="B282" s="728" t="s">
        <v>6421</v>
      </c>
      <c r="C282" s="728" t="s">
        <v>587</v>
      </c>
      <c r="D282" s="728" t="s">
        <v>2702</v>
      </c>
      <c r="E282" s="728" t="s">
        <v>6609</v>
      </c>
      <c r="F282" s="728" t="s">
        <v>6622</v>
      </c>
      <c r="G282" s="728" t="s">
        <v>6623</v>
      </c>
      <c r="H282" s="732">
        <v>2</v>
      </c>
      <c r="I282" s="732">
        <v>477.36</v>
      </c>
      <c r="J282" s="728"/>
      <c r="K282" s="728">
        <v>238.68</v>
      </c>
      <c r="L282" s="732"/>
      <c r="M282" s="732"/>
      <c r="N282" s="728"/>
      <c r="O282" s="728"/>
      <c r="P282" s="732"/>
      <c r="Q282" s="732"/>
      <c r="R282" s="746"/>
      <c r="S282" s="733"/>
    </row>
    <row r="283" spans="1:19" ht="14.4" customHeight="1" x14ac:dyDescent="0.3">
      <c r="A283" s="727" t="s">
        <v>6420</v>
      </c>
      <c r="B283" s="728" t="s">
        <v>6421</v>
      </c>
      <c r="C283" s="728" t="s">
        <v>587</v>
      </c>
      <c r="D283" s="728" t="s">
        <v>2702</v>
      </c>
      <c r="E283" s="728" t="s">
        <v>6631</v>
      </c>
      <c r="F283" s="728" t="s">
        <v>6634</v>
      </c>
      <c r="G283" s="728" t="s">
        <v>6635</v>
      </c>
      <c r="H283" s="732">
        <v>13</v>
      </c>
      <c r="I283" s="732">
        <v>2457</v>
      </c>
      <c r="J283" s="728">
        <v>0.66315789473684206</v>
      </c>
      <c r="K283" s="728">
        <v>189</v>
      </c>
      <c r="L283" s="732">
        <v>19</v>
      </c>
      <c r="M283" s="732">
        <v>3705</v>
      </c>
      <c r="N283" s="728">
        <v>1</v>
      </c>
      <c r="O283" s="728">
        <v>195</v>
      </c>
      <c r="P283" s="732">
        <v>2</v>
      </c>
      <c r="Q283" s="732">
        <v>392</v>
      </c>
      <c r="R283" s="746">
        <v>0.10580296896086369</v>
      </c>
      <c r="S283" s="733">
        <v>196</v>
      </c>
    </row>
    <row r="284" spans="1:19" ht="14.4" customHeight="1" x14ac:dyDescent="0.3">
      <c r="A284" s="727" t="s">
        <v>6420</v>
      </c>
      <c r="B284" s="728" t="s">
        <v>6421</v>
      </c>
      <c r="C284" s="728" t="s">
        <v>587</v>
      </c>
      <c r="D284" s="728" t="s">
        <v>2702</v>
      </c>
      <c r="E284" s="728" t="s">
        <v>6631</v>
      </c>
      <c r="F284" s="728" t="s">
        <v>6636</v>
      </c>
      <c r="G284" s="728" t="s">
        <v>6637</v>
      </c>
      <c r="H284" s="732">
        <v>13</v>
      </c>
      <c r="I284" s="732">
        <v>455</v>
      </c>
      <c r="J284" s="728">
        <v>2.0495495495495497</v>
      </c>
      <c r="K284" s="728">
        <v>35</v>
      </c>
      <c r="L284" s="732">
        <v>6</v>
      </c>
      <c r="M284" s="732">
        <v>222</v>
      </c>
      <c r="N284" s="728">
        <v>1</v>
      </c>
      <c r="O284" s="728">
        <v>37</v>
      </c>
      <c r="P284" s="732">
        <v>20</v>
      </c>
      <c r="Q284" s="732">
        <v>740</v>
      </c>
      <c r="R284" s="746">
        <v>3.3333333333333335</v>
      </c>
      <c r="S284" s="733">
        <v>37</v>
      </c>
    </row>
    <row r="285" spans="1:19" ht="14.4" customHeight="1" x14ac:dyDescent="0.3">
      <c r="A285" s="727" t="s">
        <v>6420</v>
      </c>
      <c r="B285" s="728" t="s">
        <v>6421</v>
      </c>
      <c r="C285" s="728" t="s">
        <v>587</v>
      </c>
      <c r="D285" s="728" t="s">
        <v>2702</v>
      </c>
      <c r="E285" s="728" t="s">
        <v>6631</v>
      </c>
      <c r="F285" s="728" t="s">
        <v>6654</v>
      </c>
      <c r="G285" s="728" t="s">
        <v>6655</v>
      </c>
      <c r="H285" s="732"/>
      <c r="I285" s="732"/>
      <c r="J285" s="728"/>
      <c r="K285" s="728"/>
      <c r="L285" s="732">
        <v>125</v>
      </c>
      <c r="M285" s="732">
        <v>4166.66</v>
      </c>
      <c r="N285" s="728">
        <v>1</v>
      </c>
      <c r="O285" s="728">
        <v>33.333280000000002</v>
      </c>
      <c r="P285" s="732">
        <v>144</v>
      </c>
      <c r="Q285" s="732">
        <v>4799.9799999999996</v>
      </c>
      <c r="R285" s="746">
        <v>1.1519970431952691</v>
      </c>
      <c r="S285" s="733">
        <v>33.333194444444445</v>
      </c>
    </row>
    <row r="286" spans="1:19" ht="14.4" customHeight="1" x14ac:dyDescent="0.3">
      <c r="A286" s="727" t="s">
        <v>6420</v>
      </c>
      <c r="B286" s="728" t="s">
        <v>6421</v>
      </c>
      <c r="C286" s="728" t="s">
        <v>587</v>
      </c>
      <c r="D286" s="728" t="s">
        <v>2702</v>
      </c>
      <c r="E286" s="728" t="s">
        <v>6631</v>
      </c>
      <c r="F286" s="728" t="s">
        <v>6656</v>
      </c>
      <c r="G286" s="728" t="s">
        <v>6657</v>
      </c>
      <c r="H286" s="732">
        <v>160</v>
      </c>
      <c r="I286" s="732">
        <v>5760</v>
      </c>
      <c r="J286" s="728">
        <v>0.84149013878743606</v>
      </c>
      <c r="K286" s="728">
        <v>36</v>
      </c>
      <c r="L286" s="732">
        <v>185</v>
      </c>
      <c r="M286" s="732">
        <v>6845</v>
      </c>
      <c r="N286" s="728">
        <v>1</v>
      </c>
      <c r="O286" s="728">
        <v>37</v>
      </c>
      <c r="P286" s="732">
        <v>144</v>
      </c>
      <c r="Q286" s="732">
        <v>5328</v>
      </c>
      <c r="R286" s="746">
        <v>0.77837837837837842</v>
      </c>
      <c r="S286" s="733">
        <v>37</v>
      </c>
    </row>
    <row r="287" spans="1:19" ht="14.4" customHeight="1" x14ac:dyDescent="0.3">
      <c r="A287" s="727" t="s">
        <v>6420</v>
      </c>
      <c r="B287" s="728" t="s">
        <v>6421</v>
      </c>
      <c r="C287" s="728" t="s">
        <v>587</v>
      </c>
      <c r="D287" s="728" t="s">
        <v>2702</v>
      </c>
      <c r="E287" s="728" t="s">
        <v>6631</v>
      </c>
      <c r="F287" s="728" t="s">
        <v>6668</v>
      </c>
      <c r="G287" s="728" t="s">
        <v>6669</v>
      </c>
      <c r="H287" s="732">
        <v>3</v>
      </c>
      <c r="I287" s="732">
        <v>993</v>
      </c>
      <c r="J287" s="728">
        <v>0.25500770416024654</v>
      </c>
      <c r="K287" s="728">
        <v>331</v>
      </c>
      <c r="L287" s="732">
        <v>11</v>
      </c>
      <c r="M287" s="732">
        <v>3894</v>
      </c>
      <c r="N287" s="728">
        <v>1</v>
      </c>
      <c r="O287" s="728">
        <v>354</v>
      </c>
      <c r="P287" s="732">
        <v>4</v>
      </c>
      <c r="Q287" s="732">
        <v>1420</v>
      </c>
      <c r="R287" s="746">
        <v>0.36466358500256807</v>
      </c>
      <c r="S287" s="733">
        <v>355</v>
      </c>
    </row>
    <row r="288" spans="1:19" ht="14.4" customHeight="1" x14ac:dyDescent="0.3">
      <c r="A288" s="727" t="s">
        <v>6420</v>
      </c>
      <c r="B288" s="728" t="s">
        <v>6421</v>
      </c>
      <c r="C288" s="728" t="s">
        <v>587</v>
      </c>
      <c r="D288" s="728" t="s">
        <v>2702</v>
      </c>
      <c r="E288" s="728" t="s">
        <v>6631</v>
      </c>
      <c r="F288" s="728" t="s">
        <v>6676</v>
      </c>
      <c r="G288" s="728" t="s">
        <v>6677</v>
      </c>
      <c r="H288" s="732">
        <v>1</v>
      </c>
      <c r="I288" s="732">
        <v>161</v>
      </c>
      <c r="J288" s="728">
        <v>0.93063583815028905</v>
      </c>
      <c r="K288" s="728">
        <v>161</v>
      </c>
      <c r="L288" s="732">
        <v>1</v>
      </c>
      <c r="M288" s="732">
        <v>173</v>
      </c>
      <c r="N288" s="728">
        <v>1</v>
      </c>
      <c r="O288" s="728">
        <v>173</v>
      </c>
      <c r="P288" s="732">
        <v>3</v>
      </c>
      <c r="Q288" s="732">
        <v>519</v>
      </c>
      <c r="R288" s="746">
        <v>3</v>
      </c>
      <c r="S288" s="733">
        <v>173</v>
      </c>
    </row>
    <row r="289" spans="1:19" ht="14.4" customHeight="1" x14ac:dyDescent="0.3">
      <c r="A289" s="727" t="s">
        <v>6420</v>
      </c>
      <c r="B289" s="728" t="s">
        <v>6421</v>
      </c>
      <c r="C289" s="728" t="s">
        <v>587</v>
      </c>
      <c r="D289" s="728" t="s">
        <v>2702</v>
      </c>
      <c r="E289" s="728" t="s">
        <v>6631</v>
      </c>
      <c r="F289" s="728" t="s">
        <v>6682</v>
      </c>
      <c r="G289" s="728" t="s">
        <v>6683</v>
      </c>
      <c r="H289" s="732">
        <v>154</v>
      </c>
      <c r="I289" s="732">
        <v>25410</v>
      </c>
      <c r="J289" s="728">
        <v>0.89167280766396462</v>
      </c>
      <c r="K289" s="728">
        <v>165</v>
      </c>
      <c r="L289" s="732">
        <v>161</v>
      </c>
      <c r="M289" s="732">
        <v>28497</v>
      </c>
      <c r="N289" s="728">
        <v>1</v>
      </c>
      <c r="O289" s="728">
        <v>177</v>
      </c>
      <c r="P289" s="732">
        <v>134</v>
      </c>
      <c r="Q289" s="732">
        <v>23718</v>
      </c>
      <c r="R289" s="746">
        <v>0.83229813664596275</v>
      </c>
      <c r="S289" s="733">
        <v>177</v>
      </c>
    </row>
    <row r="290" spans="1:19" ht="14.4" customHeight="1" x14ac:dyDescent="0.3">
      <c r="A290" s="727" t="s">
        <v>6420</v>
      </c>
      <c r="B290" s="728" t="s">
        <v>6421</v>
      </c>
      <c r="C290" s="728" t="s">
        <v>587</v>
      </c>
      <c r="D290" s="728" t="s">
        <v>2702</v>
      </c>
      <c r="E290" s="728" t="s">
        <v>6631</v>
      </c>
      <c r="F290" s="728" t="s">
        <v>6686</v>
      </c>
      <c r="G290" s="728" t="s">
        <v>6687</v>
      </c>
      <c r="H290" s="732">
        <v>4</v>
      </c>
      <c r="I290" s="732">
        <v>2612</v>
      </c>
      <c r="J290" s="728">
        <v>0.28662350488313398</v>
      </c>
      <c r="K290" s="728">
        <v>653</v>
      </c>
      <c r="L290" s="732">
        <v>13</v>
      </c>
      <c r="M290" s="732">
        <v>9113</v>
      </c>
      <c r="N290" s="728">
        <v>1</v>
      </c>
      <c r="O290" s="728">
        <v>701</v>
      </c>
      <c r="P290" s="732">
        <v>6</v>
      </c>
      <c r="Q290" s="732">
        <v>4206</v>
      </c>
      <c r="R290" s="746">
        <v>0.46153846153846156</v>
      </c>
      <c r="S290" s="733">
        <v>701</v>
      </c>
    </row>
    <row r="291" spans="1:19" ht="14.4" customHeight="1" x14ac:dyDescent="0.3">
      <c r="A291" s="727" t="s">
        <v>6420</v>
      </c>
      <c r="B291" s="728" t="s">
        <v>6421</v>
      </c>
      <c r="C291" s="728" t="s">
        <v>587</v>
      </c>
      <c r="D291" s="728" t="s">
        <v>2703</v>
      </c>
      <c r="E291" s="728" t="s">
        <v>6422</v>
      </c>
      <c r="F291" s="728" t="s">
        <v>6482</v>
      </c>
      <c r="G291" s="728" t="s">
        <v>1399</v>
      </c>
      <c r="H291" s="732"/>
      <c r="I291" s="732"/>
      <c r="J291" s="728"/>
      <c r="K291" s="728"/>
      <c r="L291" s="732">
        <v>10</v>
      </c>
      <c r="M291" s="732">
        <v>43149.1</v>
      </c>
      <c r="N291" s="728">
        <v>1</v>
      </c>
      <c r="O291" s="728">
        <v>4314.91</v>
      </c>
      <c r="P291" s="732"/>
      <c r="Q291" s="732"/>
      <c r="R291" s="746"/>
      <c r="S291" s="733"/>
    </row>
    <row r="292" spans="1:19" ht="14.4" customHeight="1" x14ac:dyDescent="0.3">
      <c r="A292" s="727" t="s">
        <v>6420</v>
      </c>
      <c r="B292" s="728" t="s">
        <v>6421</v>
      </c>
      <c r="C292" s="728" t="s">
        <v>587</v>
      </c>
      <c r="D292" s="728" t="s">
        <v>2703</v>
      </c>
      <c r="E292" s="728" t="s">
        <v>6422</v>
      </c>
      <c r="F292" s="728" t="s">
        <v>6483</v>
      </c>
      <c r="G292" s="728" t="s">
        <v>1399</v>
      </c>
      <c r="H292" s="732"/>
      <c r="I292" s="732"/>
      <c r="J292" s="728"/>
      <c r="K292" s="728"/>
      <c r="L292" s="732">
        <v>6</v>
      </c>
      <c r="M292" s="732">
        <v>51778.98</v>
      </c>
      <c r="N292" s="728">
        <v>1</v>
      </c>
      <c r="O292" s="728">
        <v>8629.83</v>
      </c>
      <c r="P292" s="732"/>
      <c r="Q292" s="732"/>
      <c r="R292" s="746"/>
      <c r="S292" s="733"/>
    </row>
    <row r="293" spans="1:19" ht="14.4" customHeight="1" x14ac:dyDescent="0.3">
      <c r="A293" s="727" t="s">
        <v>6420</v>
      </c>
      <c r="B293" s="728" t="s">
        <v>6421</v>
      </c>
      <c r="C293" s="728" t="s">
        <v>587</v>
      </c>
      <c r="D293" s="728" t="s">
        <v>2703</v>
      </c>
      <c r="E293" s="728" t="s">
        <v>6609</v>
      </c>
      <c r="F293" s="728" t="s">
        <v>6612</v>
      </c>
      <c r="G293" s="728" t="s">
        <v>6613</v>
      </c>
      <c r="H293" s="732">
        <v>44</v>
      </c>
      <c r="I293" s="732">
        <v>82085.52</v>
      </c>
      <c r="J293" s="728">
        <v>14.306420550502208</v>
      </c>
      <c r="K293" s="728">
        <v>1865.5800000000002</v>
      </c>
      <c r="L293" s="732">
        <v>3</v>
      </c>
      <c r="M293" s="732">
        <v>5737.67</v>
      </c>
      <c r="N293" s="728">
        <v>1</v>
      </c>
      <c r="O293" s="728">
        <v>1912.5566666666666</v>
      </c>
      <c r="P293" s="732"/>
      <c r="Q293" s="732"/>
      <c r="R293" s="746"/>
      <c r="S293" s="733"/>
    </row>
    <row r="294" spans="1:19" ht="14.4" customHeight="1" x14ac:dyDescent="0.3">
      <c r="A294" s="727" t="s">
        <v>6420</v>
      </c>
      <c r="B294" s="728" t="s">
        <v>6421</v>
      </c>
      <c r="C294" s="728" t="s">
        <v>587</v>
      </c>
      <c r="D294" s="728" t="s">
        <v>2703</v>
      </c>
      <c r="E294" s="728" t="s">
        <v>6609</v>
      </c>
      <c r="F294" s="728" t="s">
        <v>6614</v>
      </c>
      <c r="G294" s="728" t="s">
        <v>6615</v>
      </c>
      <c r="H294" s="732">
        <v>1</v>
      </c>
      <c r="I294" s="732">
        <v>2728.71</v>
      </c>
      <c r="J294" s="728">
        <v>1.1067033849498302</v>
      </c>
      <c r="K294" s="728">
        <v>2728.71</v>
      </c>
      <c r="L294" s="732">
        <v>1</v>
      </c>
      <c r="M294" s="732">
        <v>2465.62</v>
      </c>
      <c r="N294" s="728">
        <v>1</v>
      </c>
      <c r="O294" s="728">
        <v>2465.62</v>
      </c>
      <c r="P294" s="732">
        <v>4</v>
      </c>
      <c r="Q294" s="732">
        <v>10564.6</v>
      </c>
      <c r="R294" s="746">
        <v>4.2847640755672005</v>
      </c>
      <c r="S294" s="733">
        <v>2641.15</v>
      </c>
    </row>
    <row r="295" spans="1:19" ht="14.4" customHeight="1" x14ac:dyDescent="0.3">
      <c r="A295" s="727" t="s">
        <v>6420</v>
      </c>
      <c r="B295" s="728" t="s">
        <v>6421</v>
      </c>
      <c r="C295" s="728" t="s">
        <v>587</v>
      </c>
      <c r="D295" s="728" t="s">
        <v>2703</v>
      </c>
      <c r="E295" s="728" t="s">
        <v>6609</v>
      </c>
      <c r="F295" s="728" t="s">
        <v>6616</v>
      </c>
      <c r="G295" s="728" t="s">
        <v>6617</v>
      </c>
      <c r="H295" s="732">
        <v>14</v>
      </c>
      <c r="I295" s="732">
        <v>114682.82</v>
      </c>
      <c r="J295" s="728"/>
      <c r="K295" s="728">
        <v>8191.63</v>
      </c>
      <c r="L295" s="732"/>
      <c r="M295" s="732"/>
      <c r="N295" s="728"/>
      <c r="O295" s="728"/>
      <c r="P295" s="732"/>
      <c r="Q295" s="732"/>
      <c r="R295" s="746"/>
      <c r="S295" s="733"/>
    </row>
    <row r="296" spans="1:19" ht="14.4" customHeight="1" x14ac:dyDescent="0.3">
      <c r="A296" s="727" t="s">
        <v>6420</v>
      </c>
      <c r="B296" s="728" t="s">
        <v>6421</v>
      </c>
      <c r="C296" s="728" t="s">
        <v>587</v>
      </c>
      <c r="D296" s="728" t="s">
        <v>2703</v>
      </c>
      <c r="E296" s="728" t="s">
        <v>6609</v>
      </c>
      <c r="F296" s="728" t="s">
        <v>6620</v>
      </c>
      <c r="G296" s="728" t="s">
        <v>6621</v>
      </c>
      <c r="H296" s="732">
        <v>1</v>
      </c>
      <c r="I296" s="732">
        <v>9686.1</v>
      </c>
      <c r="J296" s="728"/>
      <c r="K296" s="728">
        <v>9686.1</v>
      </c>
      <c r="L296" s="732"/>
      <c r="M296" s="732"/>
      <c r="N296" s="728"/>
      <c r="O296" s="728"/>
      <c r="P296" s="732"/>
      <c r="Q296" s="732"/>
      <c r="R296" s="746"/>
      <c r="S296" s="733"/>
    </row>
    <row r="297" spans="1:19" ht="14.4" customHeight="1" x14ac:dyDescent="0.3">
      <c r="A297" s="727" t="s">
        <v>6420</v>
      </c>
      <c r="B297" s="728" t="s">
        <v>6421</v>
      </c>
      <c r="C297" s="728" t="s">
        <v>587</v>
      </c>
      <c r="D297" s="728" t="s">
        <v>2703</v>
      </c>
      <c r="E297" s="728" t="s">
        <v>6609</v>
      </c>
      <c r="F297" s="728" t="s">
        <v>6622</v>
      </c>
      <c r="G297" s="728" t="s">
        <v>6623</v>
      </c>
      <c r="H297" s="732">
        <v>49</v>
      </c>
      <c r="I297" s="732">
        <v>11695.32</v>
      </c>
      <c r="J297" s="728">
        <v>24.182870849013689</v>
      </c>
      <c r="K297" s="728">
        <v>238.68</v>
      </c>
      <c r="L297" s="732">
        <v>2</v>
      </c>
      <c r="M297" s="732">
        <v>483.62</v>
      </c>
      <c r="N297" s="728">
        <v>1</v>
      </c>
      <c r="O297" s="728">
        <v>241.81</v>
      </c>
      <c r="P297" s="732">
        <v>4</v>
      </c>
      <c r="Q297" s="732">
        <v>982.44</v>
      </c>
      <c r="R297" s="746">
        <v>2.0314296348372691</v>
      </c>
      <c r="S297" s="733">
        <v>245.61</v>
      </c>
    </row>
    <row r="298" spans="1:19" ht="14.4" customHeight="1" x14ac:dyDescent="0.3">
      <c r="A298" s="727" t="s">
        <v>6420</v>
      </c>
      <c r="B298" s="728" t="s">
        <v>6421</v>
      </c>
      <c r="C298" s="728" t="s">
        <v>587</v>
      </c>
      <c r="D298" s="728" t="s">
        <v>2703</v>
      </c>
      <c r="E298" s="728" t="s">
        <v>6631</v>
      </c>
      <c r="F298" s="728" t="s">
        <v>6634</v>
      </c>
      <c r="G298" s="728" t="s">
        <v>6635</v>
      </c>
      <c r="H298" s="732">
        <v>45</v>
      </c>
      <c r="I298" s="732">
        <v>8505</v>
      </c>
      <c r="J298" s="728">
        <v>14.538461538461538</v>
      </c>
      <c r="K298" s="728">
        <v>189</v>
      </c>
      <c r="L298" s="732">
        <v>3</v>
      </c>
      <c r="M298" s="732">
        <v>585</v>
      </c>
      <c r="N298" s="728">
        <v>1</v>
      </c>
      <c r="O298" s="728">
        <v>195</v>
      </c>
      <c r="P298" s="732">
        <v>4</v>
      </c>
      <c r="Q298" s="732">
        <v>784</v>
      </c>
      <c r="R298" s="746">
        <v>1.3401709401709401</v>
      </c>
      <c r="S298" s="733">
        <v>196</v>
      </c>
    </row>
    <row r="299" spans="1:19" ht="14.4" customHeight="1" x14ac:dyDescent="0.3">
      <c r="A299" s="727" t="s">
        <v>6420</v>
      </c>
      <c r="B299" s="728" t="s">
        <v>6421</v>
      </c>
      <c r="C299" s="728" t="s">
        <v>587</v>
      </c>
      <c r="D299" s="728" t="s">
        <v>2703</v>
      </c>
      <c r="E299" s="728" t="s">
        <v>6631</v>
      </c>
      <c r="F299" s="728" t="s">
        <v>6636</v>
      </c>
      <c r="G299" s="728" t="s">
        <v>6637</v>
      </c>
      <c r="H299" s="732">
        <v>30</v>
      </c>
      <c r="I299" s="732">
        <v>1050</v>
      </c>
      <c r="J299" s="728">
        <v>2.182952182952183</v>
      </c>
      <c r="K299" s="728">
        <v>35</v>
      </c>
      <c r="L299" s="732">
        <v>13</v>
      </c>
      <c r="M299" s="732">
        <v>481</v>
      </c>
      <c r="N299" s="728">
        <v>1</v>
      </c>
      <c r="O299" s="728">
        <v>37</v>
      </c>
      <c r="P299" s="732">
        <v>11</v>
      </c>
      <c r="Q299" s="732">
        <v>407</v>
      </c>
      <c r="R299" s="746">
        <v>0.84615384615384615</v>
      </c>
      <c r="S299" s="733">
        <v>37</v>
      </c>
    </row>
    <row r="300" spans="1:19" ht="14.4" customHeight="1" x14ac:dyDescent="0.3">
      <c r="A300" s="727" t="s">
        <v>6420</v>
      </c>
      <c r="B300" s="728" t="s">
        <v>6421</v>
      </c>
      <c r="C300" s="728" t="s">
        <v>587</v>
      </c>
      <c r="D300" s="728" t="s">
        <v>2703</v>
      </c>
      <c r="E300" s="728" t="s">
        <v>6631</v>
      </c>
      <c r="F300" s="728" t="s">
        <v>6648</v>
      </c>
      <c r="G300" s="728" t="s">
        <v>6649</v>
      </c>
      <c r="H300" s="732"/>
      <c r="I300" s="732"/>
      <c r="J300" s="728"/>
      <c r="K300" s="728"/>
      <c r="L300" s="732">
        <v>2</v>
      </c>
      <c r="M300" s="732">
        <v>0</v>
      </c>
      <c r="N300" s="728"/>
      <c r="O300" s="728">
        <v>0</v>
      </c>
      <c r="P300" s="732"/>
      <c r="Q300" s="732"/>
      <c r="R300" s="746"/>
      <c r="S300" s="733"/>
    </row>
    <row r="301" spans="1:19" ht="14.4" customHeight="1" x14ac:dyDescent="0.3">
      <c r="A301" s="727" t="s">
        <v>6420</v>
      </c>
      <c r="B301" s="728" t="s">
        <v>6421</v>
      </c>
      <c r="C301" s="728" t="s">
        <v>587</v>
      </c>
      <c r="D301" s="728" t="s">
        <v>2703</v>
      </c>
      <c r="E301" s="728" t="s">
        <v>6631</v>
      </c>
      <c r="F301" s="728" t="s">
        <v>6654</v>
      </c>
      <c r="G301" s="728" t="s">
        <v>6655</v>
      </c>
      <c r="H301" s="732"/>
      <c r="I301" s="732"/>
      <c r="J301" s="728"/>
      <c r="K301" s="728"/>
      <c r="L301" s="732">
        <v>180</v>
      </c>
      <c r="M301" s="732">
        <v>6000</v>
      </c>
      <c r="N301" s="728">
        <v>1</v>
      </c>
      <c r="O301" s="728">
        <v>33.333333333333336</v>
      </c>
      <c r="P301" s="732">
        <v>275</v>
      </c>
      <c r="Q301" s="732">
        <v>9166.64</v>
      </c>
      <c r="R301" s="746">
        <v>1.5277733333333332</v>
      </c>
      <c r="S301" s="733">
        <v>33.33323636363636</v>
      </c>
    </row>
    <row r="302" spans="1:19" ht="14.4" customHeight="1" x14ac:dyDescent="0.3">
      <c r="A302" s="727" t="s">
        <v>6420</v>
      </c>
      <c r="B302" s="728" t="s">
        <v>6421</v>
      </c>
      <c r="C302" s="728" t="s">
        <v>587</v>
      </c>
      <c r="D302" s="728" t="s">
        <v>2703</v>
      </c>
      <c r="E302" s="728" t="s">
        <v>6631</v>
      </c>
      <c r="F302" s="728" t="s">
        <v>6656</v>
      </c>
      <c r="G302" s="728" t="s">
        <v>6657</v>
      </c>
      <c r="H302" s="732">
        <v>529</v>
      </c>
      <c r="I302" s="732">
        <v>19044</v>
      </c>
      <c r="J302" s="728">
        <v>1.9277254782872761</v>
      </c>
      <c r="K302" s="728">
        <v>36</v>
      </c>
      <c r="L302" s="732">
        <v>267</v>
      </c>
      <c r="M302" s="732">
        <v>9879</v>
      </c>
      <c r="N302" s="728">
        <v>1</v>
      </c>
      <c r="O302" s="728">
        <v>37</v>
      </c>
      <c r="P302" s="732">
        <v>275</v>
      </c>
      <c r="Q302" s="732">
        <v>10175</v>
      </c>
      <c r="R302" s="746">
        <v>1.0299625468164795</v>
      </c>
      <c r="S302" s="733">
        <v>37</v>
      </c>
    </row>
    <row r="303" spans="1:19" ht="14.4" customHeight="1" x14ac:dyDescent="0.3">
      <c r="A303" s="727" t="s">
        <v>6420</v>
      </c>
      <c r="B303" s="728" t="s">
        <v>6421</v>
      </c>
      <c r="C303" s="728" t="s">
        <v>587</v>
      </c>
      <c r="D303" s="728" t="s">
        <v>2703</v>
      </c>
      <c r="E303" s="728" t="s">
        <v>6631</v>
      </c>
      <c r="F303" s="728" t="s">
        <v>6668</v>
      </c>
      <c r="G303" s="728" t="s">
        <v>6669</v>
      </c>
      <c r="H303" s="732">
        <v>192</v>
      </c>
      <c r="I303" s="732">
        <v>63552</v>
      </c>
      <c r="J303" s="728">
        <v>1.2823244552058111</v>
      </c>
      <c r="K303" s="728">
        <v>331</v>
      </c>
      <c r="L303" s="732">
        <v>140</v>
      </c>
      <c r="M303" s="732">
        <v>49560</v>
      </c>
      <c r="N303" s="728">
        <v>1</v>
      </c>
      <c r="O303" s="728">
        <v>354</v>
      </c>
      <c r="P303" s="732">
        <v>208</v>
      </c>
      <c r="Q303" s="732">
        <v>73840</v>
      </c>
      <c r="R303" s="746">
        <v>1.4899112187247781</v>
      </c>
      <c r="S303" s="733">
        <v>355</v>
      </c>
    </row>
    <row r="304" spans="1:19" ht="14.4" customHeight="1" x14ac:dyDescent="0.3">
      <c r="A304" s="727" t="s">
        <v>6420</v>
      </c>
      <c r="B304" s="728" t="s">
        <v>6421</v>
      </c>
      <c r="C304" s="728" t="s">
        <v>587</v>
      </c>
      <c r="D304" s="728" t="s">
        <v>2703</v>
      </c>
      <c r="E304" s="728" t="s">
        <v>6631</v>
      </c>
      <c r="F304" s="728" t="s">
        <v>6676</v>
      </c>
      <c r="G304" s="728" t="s">
        <v>6677</v>
      </c>
      <c r="H304" s="732">
        <v>1</v>
      </c>
      <c r="I304" s="732">
        <v>161</v>
      </c>
      <c r="J304" s="728"/>
      <c r="K304" s="728">
        <v>161</v>
      </c>
      <c r="L304" s="732"/>
      <c r="M304" s="732"/>
      <c r="N304" s="728"/>
      <c r="O304" s="728"/>
      <c r="P304" s="732"/>
      <c r="Q304" s="732"/>
      <c r="R304" s="746"/>
      <c r="S304" s="733"/>
    </row>
    <row r="305" spans="1:19" ht="14.4" customHeight="1" x14ac:dyDescent="0.3">
      <c r="A305" s="727" t="s">
        <v>6420</v>
      </c>
      <c r="B305" s="728" t="s">
        <v>6421</v>
      </c>
      <c r="C305" s="728" t="s">
        <v>587</v>
      </c>
      <c r="D305" s="728" t="s">
        <v>2703</v>
      </c>
      <c r="E305" s="728" t="s">
        <v>6631</v>
      </c>
      <c r="F305" s="728" t="s">
        <v>6682</v>
      </c>
      <c r="G305" s="728" t="s">
        <v>6683</v>
      </c>
      <c r="H305" s="732">
        <v>295</v>
      </c>
      <c r="I305" s="732">
        <v>48675</v>
      </c>
      <c r="J305" s="728">
        <v>2.4774774774774775</v>
      </c>
      <c r="K305" s="728">
        <v>165</v>
      </c>
      <c r="L305" s="732">
        <v>111</v>
      </c>
      <c r="M305" s="732">
        <v>19647</v>
      </c>
      <c r="N305" s="728">
        <v>1</v>
      </c>
      <c r="O305" s="728">
        <v>177</v>
      </c>
      <c r="P305" s="732">
        <v>48</v>
      </c>
      <c r="Q305" s="732">
        <v>8496</v>
      </c>
      <c r="R305" s="746">
        <v>0.43243243243243246</v>
      </c>
      <c r="S305" s="733">
        <v>177</v>
      </c>
    </row>
    <row r="306" spans="1:19" ht="14.4" customHeight="1" x14ac:dyDescent="0.3">
      <c r="A306" s="727" t="s">
        <v>6420</v>
      </c>
      <c r="B306" s="728" t="s">
        <v>6421</v>
      </c>
      <c r="C306" s="728" t="s">
        <v>587</v>
      </c>
      <c r="D306" s="728" t="s">
        <v>2703</v>
      </c>
      <c r="E306" s="728" t="s">
        <v>6631</v>
      </c>
      <c r="F306" s="728" t="s">
        <v>6686</v>
      </c>
      <c r="G306" s="728" t="s">
        <v>6687</v>
      </c>
      <c r="H306" s="732">
        <v>46</v>
      </c>
      <c r="I306" s="732">
        <v>30038</v>
      </c>
      <c r="J306" s="728">
        <v>2.678138373751783</v>
      </c>
      <c r="K306" s="728">
        <v>653</v>
      </c>
      <c r="L306" s="732">
        <v>16</v>
      </c>
      <c r="M306" s="732">
        <v>11216</v>
      </c>
      <c r="N306" s="728">
        <v>1</v>
      </c>
      <c r="O306" s="728">
        <v>701</v>
      </c>
      <c r="P306" s="732">
        <v>19</v>
      </c>
      <c r="Q306" s="732">
        <v>13319</v>
      </c>
      <c r="R306" s="746">
        <v>1.1875</v>
      </c>
      <c r="S306" s="733">
        <v>701</v>
      </c>
    </row>
    <row r="307" spans="1:19" ht="14.4" customHeight="1" x14ac:dyDescent="0.3">
      <c r="A307" s="727" t="s">
        <v>6420</v>
      </c>
      <c r="B307" s="728" t="s">
        <v>6421</v>
      </c>
      <c r="C307" s="728" t="s">
        <v>587</v>
      </c>
      <c r="D307" s="728" t="s">
        <v>2704</v>
      </c>
      <c r="E307" s="728" t="s">
        <v>6422</v>
      </c>
      <c r="F307" s="728" t="s">
        <v>6443</v>
      </c>
      <c r="G307" s="728" t="s">
        <v>2636</v>
      </c>
      <c r="H307" s="732">
        <v>6</v>
      </c>
      <c r="I307" s="732">
        <v>169572.6</v>
      </c>
      <c r="J307" s="728"/>
      <c r="K307" s="728">
        <v>28262.100000000002</v>
      </c>
      <c r="L307" s="732"/>
      <c r="M307" s="732"/>
      <c r="N307" s="728"/>
      <c r="O307" s="728"/>
      <c r="P307" s="732"/>
      <c r="Q307" s="732"/>
      <c r="R307" s="746"/>
      <c r="S307" s="733"/>
    </row>
    <row r="308" spans="1:19" ht="14.4" customHeight="1" x14ac:dyDescent="0.3">
      <c r="A308" s="727" t="s">
        <v>6420</v>
      </c>
      <c r="B308" s="728" t="s">
        <v>6421</v>
      </c>
      <c r="C308" s="728" t="s">
        <v>587</v>
      </c>
      <c r="D308" s="728" t="s">
        <v>2704</v>
      </c>
      <c r="E308" s="728" t="s">
        <v>6609</v>
      </c>
      <c r="F308" s="728" t="s">
        <v>6612</v>
      </c>
      <c r="G308" s="728" t="s">
        <v>6613</v>
      </c>
      <c r="H308" s="732"/>
      <c r="I308" s="732"/>
      <c r="J308" s="728"/>
      <c r="K308" s="728"/>
      <c r="L308" s="732">
        <v>6</v>
      </c>
      <c r="M308" s="732">
        <v>12026.97</v>
      </c>
      <c r="N308" s="728">
        <v>1</v>
      </c>
      <c r="O308" s="728">
        <v>2004.4949999999999</v>
      </c>
      <c r="P308" s="732"/>
      <c r="Q308" s="732"/>
      <c r="R308" s="746"/>
      <c r="S308" s="733"/>
    </row>
    <row r="309" spans="1:19" ht="14.4" customHeight="1" x14ac:dyDescent="0.3">
      <c r="A309" s="727" t="s">
        <v>6420</v>
      </c>
      <c r="B309" s="728" t="s">
        <v>6421</v>
      </c>
      <c r="C309" s="728" t="s">
        <v>587</v>
      </c>
      <c r="D309" s="728" t="s">
        <v>2704</v>
      </c>
      <c r="E309" s="728" t="s">
        <v>6609</v>
      </c>
      <c r="F309" s="728" t="s">
        <v>6614</v>
      </c>
      <c r="G309" s="728" t="s">
        <v>6615</v>
      </c>
      <c r="H309" s="732"/>
      <c r="I309" s="732"/>
      <c r="J309" s="728"/>
      <c r="K309" s="728"/>
      <c r="L309" s="732"/>
      <c r="M309" s="732"/>
      <c r="N309" s="728"/>
      <c r="O309" s="728"/>
      <c r="P309" s="732">
        <v>22</v>
      </c>
      <c r="Q309" s="732">
        <v>57227.65</v>
      </c>
      <c r="R309" s="746"/>
      <c r="S309" s="733">
        <v>2601.2568181818183</v>
      </c>
    </row>
    <row r="310" spans="1:19" ht="14.4" customHeight="1" x14ac:dyDescent="0.3">
      <c r="A310" s="727" t="s">
        <v>6420</v>
      </c>
      <c r="B310" s="728" t="s">
        <v>6421</v>
      </c>
      <c r="C310" s="728" t="s">
        <v>587</v>
      </c>
      <c r="D310" s="728" t="s">
        <v>2704</v>
      </c>
      <c r="E310" s="728" t="s">
        <v>6609</v>
      </c>
      <c r="F310" s="728" t="s">
        <v>6616</v>
      </c>
      <c r="G310" s="728" t="s">
        <v>6617</v>
      </c>
      <c r="H310" s="732"/>
      <c r="I310" s="732"/>
      <c r="J310" s="728"/>
      <c r="K310" s="728"/>
      <c r="L310" s="732"/>
      <c r="M310" s="732"/>
      <c r="N310" s="728"/>
      <c r="O310" s="728"/>
      <c r="P310" s="732">
        <v>1</v>
      </c>
      <c r="Q310" s="732">
        <v>8428.82</v>
      </c>
      <c r="R310" s="746"/>
      <c r="S310" s="733">
        <v>8428.82</v>
      </c>
    </row>
    <row r="311" spans="1:19" ht="14.4" customHeight="1" x14ac:dyDescent="0.3">
      <c r="A311" s="727" t="s">
        <v>6420</v>
      </c>
      <c r="B311" s="728" t="s">
        <v>6421</v>
      </c>
      <c r="C311" s="728" t="s">
        <v>587</v>
      </c>
      <c r="D311" s="728" t="s">
        <v>2704</v>
      </c>
      <c r="E311" s="728" t="s">
        <v>6609</v>
      </c>
      <c r="F311" s="728" t="s">
        <v>6620</v>
      </c>
      <c r="G311" s="728" t="s">
        <v>6621</v>
      </c>
      <c r="H311" s="732"/>
      <c r="I311" s="732"/>
      <c r="J311" s="728"/>
      <c r="K311" s="728"/>
      <c r="L311" s="732"/>
      <c r="M311" s="732"/>
      <c r="N311" s="728"/>
      <c r="O311" s="728"/>
      <c r="P311" s="732">
        <v>5</v>
      </c>
      <c r="Q311" s="732">
        <v>50750.11</v>
      </c>
      <c r="R311" s="746"/>
      <c r="S311" s="733">
        <v>10150.022000000001</v>
      </c>
    </row>
    <row r="312" spans="1:19" ht="14.4" customHeight="1" x14ac:dyDescent="0.3">
      <c r="A312" s="727" t="s">
        <v>6420</v>
      </c>
      <c r="B312" s="728" t="s">
        <v>6421</v>
      </c>
      <c r="C312" s="728" t="s">
        <v>587</v>
      </c>
      <c r="D312" s="728" t="s">
        <v>2704</v>
      </c>
      <c r="E312" s="728" t="s">
        <v>6609</v>
      </c>
      <c r="F312" s="728" t="s">
        <v>6622</v>
      </c>
      <c r="G312" s="728" t="s">
        <v>6623</v>
      </c>
      <c r="H312" s="732"/>
      <c r="I312" s="732"/>
      <c r="J312" s="728"/>
      <c r="K312" s="728"/>
      <c r="L312" s="732">
        <v>4</v>
      </c>
      <c r="M312" s="732">
        <v>965.92000000000007</v>
      </c>
      <c r="N312" s="728">
        <v>1</v>
      </c>
      <c r="O312" s="728">
        <v>241.48000000000002</v>
      </c>
      <c r="P312" s="732">
        <v>9</v>
      </c>
      <c r="Q312" s="732">
        <v>2202.89</v>
      </c>
      <c r="R312" s="746">
        <v>2.2806133013085965</v>
      </c>
      <c r="S312" s="733">
        <v>244.76555555555555</v>
      </c>
    </row>
    <row r="313" spans="1:19" ht="14.4" customHeight="1" x14ac:dyDescent="0.3">
      <c r="A313" s="727" t="s">
        <v>6420</v>
      </c>
      <c r="B313" s="728" t="s">
        <v>6421</v>
      </c>
      <c r="C313" s="728" t="s">
        <v>587</v>
      </c>
      <c r="D313" s="728" t="s">
        <v>2704</v>
      </c>
      <c r="E313" s="728" t="s">
        <v>6631</v>
      </c>
      <c r="F313" s="728" t="s">
        <v>6634</v>
      </c>
      <c r="G313" s="728" t="s">
        <v>6635</v>
      </c>
      <c r="H313" s="732"/>
      <c r="I313" s="732"/>
      <c r="J313" s="728"/>
      <c r="K313" s="728"/>
      <c r="L313" s="732">
        <v>4</v>
      </c>
      <c r="M313" s="732">
        <v>780</v>
      </c>
      <c r="N313" s="728">
        <v>1</v>
      </c>
      <c r="O313" s="728">
        <v>195</v>
      </c>
      <c r="P313" s="732">
        <v>23</v>
      </c>
      <c r="Q313" s="732">
        <v>4508</v>
      </c>
      <c r="R313" s="746">
        <v>5.7794871794871794</v>
      </c>
      <c r="S313" s="733">
        <v>196</v>
      </c>
    </row>
    <row r="314" spans="1:19" ht="14.4" customHeight="1" x14ac:dyDescent="0.3">
      <c r="A314" s="727" t="s">
        <v>6420</v>
      </c>
      <c r="B314" s="728" t="s">
        <v>6421</v>
      </c>
      <c r="C314" s="728" t="s">
        <v>587</v>
      </c>
      <c r="D314" s="728" t="s">
        <v>2704</v>
      </c>
      <c r="E314" s="728" t="s">
        <v>6631</v>
      </c>
      <c r="F314" s="728" t="s">
        <v>6636</v>
      </c>
      <c r="G314" s="728" t="s">
        <v>6637</v>
      </c>
      <c r="H314" s="732">
        <v>14</v>
      </c>
      <c r="I314" s="732">
        <v>490</v>
      </c>
      <c r="J314" s="728">
        <v>1.4714714714714714</v>
      </c>
      <c r="K314" s="728">
        <v>35</v>
      </c>
      <c r="L314" s="732">
        <v>9</v>
      </c>
      <c r="M314" s="732">
        <v>333</v>
      </c>
      <c r="N314" s="728">
        <v>1</v>
      </c>
      <c r="O314" s="728">
        <v>37</v>
      </c>
      <c r="P314" s="732">
        <v>20</v>
      </c>
      <c r="Q314" s="732">
        <v>740</v>
      </c>
      <c r="R314" s="746">
        <v>2.2222222222222223</v>
      </c>
      <c r="S314" s="733">
        <v>37</v>
      </c>
    </row>
    <row r="315" spans="1:19" ht="14.4" customHeight="1" x14ac:dyDescent="0.3">
      <c r="A315" s="727" t="s">
        <v>6420</v>
      </c>
      <c r="B315" s="728" t="s">
        <v>6421</v>
      </c>
      <c r="C315" s="728" t="s">
        <v>587</v>
      </c>
      <c r="D315" s="728" t="s">
        <v>2704</v>
      </c>
      <c r="E315" s="728" t="s">
        <v>6631</v>
      </c>
      <c r="F315" s="728" t="s">
        <v>6650</v>
      </c>
      <c r="G315" s="728" t="s">
        <v>6651</v>
      </c>
      <c r="H315" s="732">
        <v>1</v>
      </c>
      <c r="I315" s="732">
        <v>0</v>
      </c>
      <c r="J315" s="728"/>
      <c r="K315" s="728">
        <v>0</v>
      </c>
      <c r="L315" s="732"/>
      <c r="M315" s="732"/>
      <c r="N315" s="728"/>
      <c r="O315" s="728"/>
      <c r="P315" s="732"/>
      <c r="Q315" s="732"/>
      <c r="R315" s="746"/>
      <c r="S315" s="733"/>
    </row>
    <row r="316" spans="1:19" ht="14.4" customHeight="1" x14ac:dyDescent="0.3">
      <c r="A316" s="727" t="s">
        <v>6420</v>
      </c>
      <c r="B316" s="728" t="s">
        <v>6421</v>
      </c>
      <c r="C316" s="728" t="s">
        <v>587</v>
      </c>
      <c r="D316" s="728" t="s">
        <v>2704</v>
      </c>
      <c r="E316" s="728" t="s">
        <v>6631</v>
      </c>
      <c r="F316" s="728" t="s">
        <v>6654</v>
      </c>
      <c r="G316" s="728" t="s">
        <v>6655</v>
      </c>
      <c r="H316" s="732"/>
      <c r="I316" s="732"/>
      <c r="J316" s="728"/>
      <c r="K316" s="728"/>
      <c r="L316" s="732">
        <v>43</v>
      </c>
      <c r="M316" s="732">
        <v>1433.33</v>
      </c>
      <c r="N316" s="728">
        <v>1</v>
      </c>
      <c r="O316" s="728">
        <v>33.333255813953485</v>
      </c>
      <c r="P316" s="732">
        <v>336</v>
      </c>
      <c r="Q316" s="732">
        <v>11199.99</v>
      </c>
      <c r="R316" s="746">
        <v>7.8139646836387993</v>
      </c>
      <c r="S316" s="733">
        <v>33.333303571428573</v>
      </c>
    </row>
    <row r="317" spans="1:19" ht="14.4" customHeight="1" x14ac:dyDescent="0.3">
      <c r="A317" s="727" t="s">
        <v>6420</v>
      </c>
      <c r="B317" s="728" t="s">
        <v>6421</v>
      </c>
      <c r="C317" s="728" t="s">
        <v>587</v>
      </c>
      <c r="D317" s="728" t="s">
        <v>2704</v>
      </c>
      <c r="E317" s="728" t="s">
        <v>6631</v>
      </c>
      <c r="F317" s="728" t="s">
        <v>6656</v>
      </c>
      <c r="G317" s="728" t="s">
        <v>6657</v>
      </c>
      <c r="H317" s="732">
        <v>71</v>
      </c>
      <c r="I317" s="732">
        <v>2556</v>
      </c>
      <c r="J317" s="728">
        <v>1.0310609116579266</v>
      </c>
      <c r="K317" s="728">
        <v>36</v>
      </c>
      <c r="L317" s="732">
        <v>67</v>
      </c>
      <c r="M317" s="732">
        <v>2479</v>
      </c>
      <c r="N317" s="728">
        <v>1</v>
      </c>
      <c r="O317" s="728">
        <v>37</v>
      </c>
      <c r="P317" s="732">
        <v>338</v>
      </c>
      <c r="Q317" s="732">
        <v>12506</v>
      </c>
      <c r="R317" s="746">
        <v>5.044776119402985</v>
      </c>
      <c r="S317" s="733">
        <v>37</v>
      </c>
    </row>
    <row r="318" spans="1:19" ht="14.4" customHeight="1" x14ac:dyDescent="0.3">
      <c r="A318" s="727" t="s">
        <v>6420</v>
      </c>
      <c r="B318" s="728" t="s">
        <v>6421</v>
      </c>
      <c r="C318" s="728" t="s">
        <v>587</v>
      </c>
      <c r="D318" s="728" t="s">
        <v>2704</v>
      </c>
      <c r="E318" s="728" t="s">
        <v>6631</v>
      </c>
      <c r="F318" s="728" t="s">
        <v>6668</v>
      </c>
      <c r="G318" s="728" t="s">
        <v>6669</v>
      </c>
      <c r="H318" s="732">
        <v>4</v>
      </c>
      <c r="I318" s="732">
        <v>1324</v>
      </c>
      <c r="J318" s="728">
        <v>0.53430185633575467</v>
      </c>
      <c r="K318" s="728">
        <v>331</v>
      </c>
      <c r="L318" s="732">
        <v>7</v>
      </c>
      <c r="M318" s="732">
        <v>2478</v>
      </c>
      <c r="N318" s="728">
        <v>1</v>
      </c>
      <c r="O318" s="728">
        <v>354</v>
      </c>
      <c r="P318" s="732">
        <v>115</v>
      </c>
      <c r="Q318" s="732">
        <v>40825</v>
      </c>
      <c r="R318" s="746">
        <v>16.474979822437451</v>
      </c>
      <c r="S318" s="733">
        <v>355</v>
      </c>
    </row>
    <row r="319" spans="1:19" ht="14.4" customHeight="1" x14ac:dyDescent="0.3">
      <c r="A319" s="727" t="s">
        <v>6420</v>
      </c>
      <c r="B319" s="728" t="s">
        <v>6421</v>
      </c>
      <c r="C319" s="728" t="s">
        <v>587</v>
      </c>
      <c r="D319" s="728" t="s">
        <v>2704</v>
      </c>
      <c r="E319" s="728" t="s">
        <v>6631</v>
      </c>
      <c r="F319" s="728" t="s">
        <v>6676</v>
      </c>
      <c r="G319" s="728" t="s">
        <v>6677</v>
      </c>
      <c r="H319" s="732"/>
      <c r="I319" s="732"/>
      <c r="J319" s="728"/>
      <c r="K319" s="728"/>
      <c r="L319" s="732"/>
      <c r="M319" s="732"/>
      <c r="N319" s="728"/>
      <c r="O319" s="728"/>
      <c r="P319" s="732">
        <v>1</v>
      </c>
      <c r="Q319" s="732">
        <v>173</v>
      </c>
      <c r="R319" s="746"/>
      <c r="S319" s="733">
        <v>173</v>
      </c>
    </row>
    <row r="320" spans="1:19" ht="14.4" customHeight="1" x14ac:dyDescent="0.3">
      <c r="A320" s="727" t="s">
        <v>6420</v>
      </c>
      <c r="B320" s="728" t="s">
        <v>6421</v>
      </c>
      <c r="C320" s="728" t="s">
        <v>587</v>
      </c>
      <c r="D320" s="728" t="s">
        <v>2704</v>
      </c>
      <c r="E320" s="728" t="s">
        <v>6631</v>
      </c>
      <c r="F320" s="728" t="s">
        <v>6682</v>
      </c>
      <c r="G320" s="728" t="s">
        <v>6683</v>
      </c>
      <c r="H320" s="732">
        <v>65</v>
      </c>
      <c r="I320" s="732">
        <v>10725</v>
      </c>
      <c r="J320" s="728">
        <v>1.0447106954997079</v>
      </c>
      <c r="K320" s="728">
        <v>165</v>
      </c>
      <c r="L320" s="732">
        <v>58</v>
      </c>
      <c r="M320" s="732">
        <v>10266</v>
      </c>
      <c r="N320" s="728">
        <v>1</v>
      </c>
      <c r="O320" s="728">
        <v>177</v>
      </c>
      <c r="P320" s="732">
        <v>196</v>
      </c>
      <c r="Q320" s="732">
        <v>34692</v>
      </c>
      <c r="R320" s="746">
        <v>3.3793103448275863</v>
      </c>
      <c r="S320" s="733">
        <v>177</v>
      </c>
    </row>
    <row r="321" spans="1:19" ht="14.4" customHeight="1" x14ac:dyDescent="0.3">
      <c r="A321" s="727" t="s">
        <v>6420</v>
      </c>
      <c r="B321" s="728" t="s">
        <v>6421</v>
      </c>
      <c r="C321" s="728" t="s">
        <v>587</v>
      </c>
      <c r="D321" s="728" t="s">
        <v>2704</v>
      </c>
      <c r="E321" s="728" t="s">
        <v>6631</v>
      </c>
      <c r="F321" s="728" t="s">
        <v>6686</v>
      </c>
      <c r="G321" s="728" t="s">
        <v>6687</v>
      </c>
      <c r="H321" s="732">
        <v>3</v>
      </c>
      <c r="I321" s="732">
        <v>1959</v>
      </c>
      <c r="J321" s="728">
        <v>0.93152639087018541</v>
      </c>
      <c r="K321" s="728">
        <v>653</v>
      </c>
      <c r="L321" s="732">
        <v>3</v>
      </c>
      <c r="M321" s="732">
        <v>2103</v>
      </c>
      <c r="N321" s="728">
        <v>1</v>
      </c>
      <c r="O321" s="728">
        <v>701</v>
      </c>
      <c r="P321" s="732">
        <v>27</v>
      </c>
      <c r="Q321" s="732">
        <v>18927</v>
      </c>
      <c r="R321" s="746">
        <v>9</v>
      </c>
      <c r="S321" s="733">
        <v>701</v>
      </c>
    </row>
    <row r="322" spans="1:19" ht="14.4" customHeight="1" x14ac:dyDescent="0.3">
      <c r="A322" s="727" t="s">
        <v>6420</v>
      </c>
      <c r="B322" s="728" t="s">
        <v>6421</v>
      </c>
      <c r="C322" s="728" t="s">
        <v>587</v>
      </c>
      <c r="D322" s="728" t="s">
        <v>2705</v>
      </c>
      <c r="E322" s="728" t="s">
        <v>6609</v>
      </c>
      <c r="F322" s="728" t="s">
        <v>6612</v>
      </c>
      <c r="G322" s="728" t="s">
        <v>6613</v>
      </c>
      <c r="H322" s="732">
        <v>32</v>
      </c>
      <c r="I322" s="732">
        <v>59698.55999999999</v>
      </c>
      <c r="J322" s="728">
        <v>0.55559623614954501</v>
      </c>
      <c r="K322" s="728">
        <v>1865.5799999999997</v>
      </c>
      <c r="L322" s="732">
        <v>54</v>
      </c>
      <c r="M322" s="732">
        <v>107449.54000000001</v>
      </c>
      <c r="N322" s="728">
        <v>1</v>
      </c>
      <c r="O322" s="728">
        <v>1989.8062962962965</v>
      </c>
      <c r="P322" s="732"/>
      <c r="Q322" s="732"/>
      <c r="R322" s="746"/>
      <c r="S322" s="733"/>
    </row>
    <row r="323" spans="1:19" ht="14.4" customHeight="1" x14ac:dyDescent="0.3">
      <c r="A323" s="727" t="s">
        <v>6420</v>
      </c>
      <c r="B323" s="728" t="s">
        <v>6421</v>
      </c>
      <c r="C323" s="728" t="s">
        <v>587</v>
      </c>
      <c r="D323" s="728" t="s">
        <v>2705</v>
      </c>
      <c r="E323" s="728" t="s">
        <v>6609</v>
      </c>
      <c r="F323" s="728" t="s">
        <v>6614</v>
      </c>
      <c r="G323" s="728" t="s">
        <v>6615</v>
      </c>
      <c r="H323" s="732">
        <v>4</v>
      </c>
      <c r="I323" s="732">
        <v>10914.84</v>
      </c>
      <c r="J323" s="728">
        <v>1.1067033849498302</v>
      </c>
      <c r="K323" s="728">
        <v>2728.71</v>
      </c>
      <c r="L323" s="732">
        <v>4</v>
      </c>
      <c r="M323" s="732">
        <v>9862.48</v>
      </c>
      <c r="N323" s="728">
        <v>1</v>
      </c>
      <c r="O323" s="728">
        <v>2465.62</v>
      </c>
      <c r="P323" s="732">
        <v>48</v>
      </c>
      <c r="Q323" s="732">
        <v>124317.78000000001</v>
      </c>
      <c r="R323" s="746">
        <v>12.605123660580302</v>
      </c>
      <c r="S323" s="733">
        <v>2589.9537500000001</v>
      </c>
    </row>
    <row r="324" spans="1:19" ht="14.4" customHeight="1" x14ac:dyDescent="0.3">
      <c r="A324" s="727" t="s">
        <v>6420</v>
      </c>
      <c r="B324" s="728" t="s">
        <v>6421</v>
      </c>
      <c r="C324" s="728" t="s">
        <v>587</v>
      </c>
      <c r="D324" s="728" t="s">
        <v>2705</v>
      </c>
      <c r="E324" s="728" t="s">
        <v>6609</v>
      </c>
      <c r="F324" s="728" t="s">
        <v>6616</v>
      </c>
      <c r="G324" s="728" t="s">
        <v>6617</v>
      </c>
      <c r="H324" s="732">
        <v>4</v>
      </c>
      <c r="I324" s="732">
        <v>32766.52</v>
      </c>
      <c r="J324" s="728">
        <v>1.320587391302946</v>
      </c>
      <c r="K324" s="728">
        <v>8191.63</v>
      </c>
      <c r="L324" s="732">
        <v>3</v>
      </c>
      <c r="M324" s="732">
        <v>24812.080000000002</v>
      </c>
      <c r="N324" s="728">
        <v>1</v>
      </c>
      <c r="O324" s="728">
        <v>8270.6933333333345</v>
      </c>
      <c r="P324" s="732"/>
      <c r="Q324" s="732"/>
      <c r="R324" s="746"/>
      <c r="S324" s="733"/>
    </row>
    <row r="325" spans="1:19" ht="14.4" customHeight="1" x14ac:dyDescent="0.3">
      <c r="A325" s="727" t="s">
        <v>6420</v>
      </c>
      <c r="B325" s="728" t="s">
        <v>6421</v>
      </c>
      <c r="C325" s="728" t="s">
        <v>587</v>
      </c>
      <c r="D325" s="728" t="s">
        <v>2705</v>
      </c>
      <c r="E325" s="728" t="s">
        <v>6609</v>
      </c>
      <c r="F325" s="728" t="s">
        <v>6620</v>
      </c>
      <c r="G325" s="728" t="s">
        <v>6621</v>
      </c>
      <c r="H325" s="732"/>
      <c r="I325" s="732"/>
      <c r="J325" s="728"/>
      <c r="K325" s="728"/>
      <c r="L325" s="732">
        <v>1</v>
      </c>
      <c r="M325" s="732">
        <v>9911.33</v>
      </c>
      <c r="N325" s="728">
        <v>1</v>
      </c>
      <c r="O325" s="728">
        <v>9911.33</v>
      </c>
      <c r="P325" s="732">
        <v>15</v>
      </c>
      <c r="Q325" s="732">
        <v>150659.04999999999</v>
      </c>
      <c r="R325" s="746">
        <v>15.200689513919928</v>
      </c>
      <c r="S325" s="733">
        <v>10043.936666666666</v>
      </c>
    </row>
    <row r="326" spans="1:19" ht="14.4" customHeight="1" x14ac:dyDescent="0.3">
      <c r="A326" s="727" t="s">
        <v>6420</v>
      </c>
      <c r="B326" s="728" t="s">
        <v>6421</v>
      </c>
      <c r="C326" s="728" t="s">
        <v>587</v>
      </c>
      <c r="D326" s="728" t="s">
        <v>2705</v>
      </c>
      <c r="E326" s="728" t="s">
        <v>6609</v>
      </c>
      <c r="F326" s="728" t="s">
        <v>6622</v>
      </c>
      <c r="G326" s="728" t="s">
        <v>6623</v>
      </c>
      <c r="H326" s="732">
        <v>38</v>
      </c>
      <c r="I326" s="732">
        <v>9069.84</v>
      </c>
      <c r="J326" s="728">
        <v>0.75287250414626727</v>
      </c>
      <c r="K326" s="728">
        <v>238.68</v>
      </c>
      <c r="L326" s="732">
        <v>50</v>
      </c>
      <c r="M326" s="732">
        <v>12046.980000000001</v>
      </c>
      <c r="N326" s="728">
        <v>1</v>
      </c>
      <c r="O326" s="728">
        <v>240.93960000000004</v>
      </c>
      <c r="P326" s="732">
        <v>24</v>
      </c>
      <c r="Q326" s="732">
        <v>5833.8400000000011</v>
      </c>
      <c r="R326" s="746">
        <v>0.4842574653564628</v>
      </c>
      <c r="S326" s="733">
        <v>243.07666666666671</v>
      </c>
    </row>
    <row r="327" spans="1:19" ht="14.4" customHeight="1" x14ac:dyDescent="0.3">
      <c r="A327" s="727" t="s">
        <v>6420</v>
      </c>
      <c r="B327" s="728" t="s">
        <v>6421</v>
      </c>
      <c r="C327" s="728" t="s">
        <v>587</v>
      </c>
      <c r="D327" s="728" t="s">
        <v>2705</v>
      </c>
      <c r="E327" s="728" t="s">
        <v>6631</v>
      </c>
      <c r="F327" s="728" t="s">
        <v>6634</v>
      </c>
      <c r="G327" s="728" t="s">
        <v>6635</v>
      </c>
      <c r="H327" s="732">
        <v>31</v>
      </c>
      <c r="I327" s="732">
        <v>5859</v>
      </c>
      <c r="J327" s="728">
        <v>0.6676923076923077</v>
      </c>
      <c r="K327" s="728">
        <v>189</v>
      </c>
      <c r="L327" s="732">
        <v>45</v>
      </c>
      <c r="M327" s="732">
        <v>8775</v>
      </c>
      <c r="N327" s="728">
        <v>1</v>
      </c>
      <c r="O327" s="728">
        <v>195</v>
      </c>
      <c r="P327" s="732">
        <v>47</v>
      </c>
      <c r="Q327" s="732">
        <v>9212</v>
      </c>
      <c r="R327" s="746">
        <v>1.0498005698005699</v>
      </c>
      <c r="S327" s="733">
        <v>196</v>
      </c>
    </row>
    <row r="328" spans="1:19" ht="14.4" customHeight="1" x14ac:dyDescent="0.3">
      <c r="A328" s="727" t="s">
        <v>6420</v>
      </c>
      <c r="B328" s="728" t="s">
        <v>6421</v>
      </c>
      <c r="C328" s="728" t="s">
        <v>587</v>
      </c>
      <c r="D328" s="728" t="s">
        <v>2705</v>
      </c>
      <c r="E328" s="728" t="s">
        <v>6631</v>
      </c>
      <c r="F328" s="728" t="s">
        <v>6636</v>
      </c>
      <c r="G328" s="728" t="s">
        <v>6637</v>
      </c>
      <c r="H328" s="732">
        <v>25</v>
      </c>
      <c r="I328" s="732">
        <v>875</v>
      </c>
      <c r="J328" s="728">
        <v>0.60637560637560639</v>
      </c>
      <c r="K328" s="728">
        <v>35</v>
      </c>
      <c r="L328" s="732">
        <v>39</v>
      </c>
      <c r="M328" s="732">
        <v>1443</v>
      </c>
      <c r="N328" s="728">
        <v>1</v>
      </c>
      <c r="O328" s="728">
        <v>37</v>
      </c>
      <c r="P328" s="732">
        <v>17</v>
      </c>
      <c r="Q328" s="732">
        <v>629</v>
      </c>
      <c r="R328" s="746">
        <v>0.4358974358974359</v>
      </c>
      <c r="S328" s="733">
        <v>37</v>
      </c>
    </row>
    <row r="329" spans="1:19" ht="14.4" customHeight="1" x14ac:dyDescent="0.3">
      <c r="A329" s="727" t="s">
        <v>6420</v>
      </c>
      <c r="B329" s="728" t="s">
        <v>6421</v>
      </c>
      <c r="C329" s="728" t="s">
        <v>587</v>
      </c>
      <c r="D329" s="728" t="s">
        <v>2705</v>
      </c>
      <c r="E329" s="728" t="s">
        <v>6631</v>
      </c>
      <c r="F329" s="728" t="s">
        <v>6654</v>
      </c>
      <c r="G329" s="728" t="s">
        <v>6655</v>
      </c>
      <c r="H329" s="732"/>
      <c r="I329" s="732"/>
      <c r="J329" s="728"/>
      <c r="K329" s="728"/>
      <c r="L329" s="732">
        <v>173</v>
      </c>
      <c r="M329" s="732">
        <v>5766.65</v>
      </c>
      <c r="N329" s="728">
        <v>1</v>
      </c>
      <c r="O329" s="728">
        <v>33.333236994219654</v>
      </c>
      <c r="P329" s="732">
        <v>244</v>
      </c>
      <c r="Q329" s="732">
        <v>8133.32</v>
      </c>
      <c r="R329" s="746">
        <v>1.4104063884577702</v>
      </c>
      <c r="S329" s="733">
        <v>33.333278688524587</v>
      </c>
    </row>
    <row r="330" spans="1:19" ht="14.4" customHeight="1" x14ac:dyDescent="0.3">
      <c r="A330" s="727" t="s">
        <v>6420</v>
      </c>
      <c r="B330" s="728" t="s">
        <v>6421</v>
      </c>
      <c r="C330" s="728" t="s">
        <v>587</v>
      </c>
      <c r="D330" s="728" t="s">
        <v>2705</v>
      </c>
      <c r="E330" s="728" t="s">
        <v>6631</v>
      </c>
      <c r="F330" s="728" t="s">
        <v>6656</v>
      </c>
      <c r="G330" s="728" t="s">
        <v>6657</v>
      </c>
      <c r="H330" s="732">
        <v>263</v>
      </c>
      <c r="I330" s="732">
        <v>9468</v>
      </c>
      <c r="J330" s="728">
        <v>0.9204744312657982</v>
      </c>
      <c r="K330" s="728">
        <v>36</v>
      </c>
      <c r="L330" s="732">
        <v>278</v>
      </c>
      <c r="M330" s="732">
        <v>10286</v>
      </c>
      <c r="N330" s="728">
        <v>1</v>
      </c>
      <c r="O330" s="728">
        <v>37</v>
      </c>
      <c r="P330" s="732">
        <v>246</v>
      </c>
      <c r="Q330" s="732">
        <v>9102</v>
      </c>
      <c r="R330" s="746">
        <v>0.8848920863309353</v>
      </c>
      <c r="S330" s="733">
        <v>37</v>
      </c>
    </row>
    <row r="331" spans="1:19" ht="14.4" customHeight="1" x14ac:dyDescent="0.3">
      <c r="A331" s="727" t="s">
        <v>6420</v>
      </c>
      <c r="B331" s="728" t="s">
        <v>6421</v>
      </c>
      <c r="C331" s="728" t="s">
        <v>587</v>
      </c>
      <c r="D331" s="728" t="s">
        <v>2705</v>
      </c>
      <c r="E331" s="728" t="s">
        <v>6631</v>
      </c>
      <c r="F331" s="728" t="s">
        <v>6668</v>
      </c>
      <c r="G331" s="728" t="s">
        <v>6669</v>
      </c>
      <c r="H331" s="732">
        <v>126</v>
      </c>
      <c r="I331" s="732">
        <v>41706</v>
      </c>
      <c r="J331" s="728">
        <v>1.6362994350282485</v>
      </c>
      <c r="K331" s="728">
        <v>331</v>
      </c>
      <c r="L331" s="732">
        <v>72</v>
      </c>
      <c r="M331" s="732">
        <v>25488</v>
      </c>
      <c r="N331" s="728">
        <v>1</v>
      </c>
      <c r="O331" s="728">
        <v>354</v>
      </c>
      <c r="P331" s="732">
        <v>57</v>
      </c>
      <c r="Q331" s="732">
        <v>20235</v>
      </c>
      <c r="R331" s="746">
        <v>0.7939030131826742</v>
      </c>
      <c r="S331" s="733">
        <v>355</v>
      </c>
    </row>
    <row r="332" spans="1:19" ht="14.4" customHeight="1" x14ac:dyDescent="0.3">
      <c r="A332" s="727" t="s">
        <v>6420</v>
      </c>
      <c r="B332" s="728" t="s">
        <v>6421</v>
      </c>
      <c r="C332" s="728" t="s">
        <v>587</v>
      </c>
      <c r="D332" s="728" t="s">
        <v>2705</v>
      </c>
      <c r="E332" s="728" t="s">
        <v>6631</v>
      </c>
      <c r="F332" s="728" t="s">
        <v>6676</v>
      </c>
      <c r="G332" s="728" t="s">
        <v>6677</v>
      </c>
      <c r="H332" s="732"/>
      <c r="I332" s="732"/>
      <c r="J332" s="728"/>
      <c r="K332" s="728"/>
      <c r="L332" s="732">
        <v>1</v>
      </c>
      <c r="M332" s="732">
        <v>173</v>
      </c>
      <c r="N332" s="728">
        <v>1</v>
      </c>
      <c r="O332" s="728">
        <v>173</v>
      </c>
      <c r="P332" s="732"/>
      <c r="Q332" s="732"/>
      <c r="R332" s="746"/>
      <c r="S332" s="733"/>
    </row>
    <row r="333" spans="1:19" ht="14.4" customHeight="1" x14ac:dyDescent="0.3">
      <c r="A333" s="727" t="s">
        <v>6420</v>
      </c>
      <c r="B333" s="728" t="s">
        <v>6421</v>
      </c>
      <c r="C333" s="728" t="s">
        <v>587</v>
      </c>
      <c r="D333" s="728" t="s">
        <v>2705</v>
      </c>
      <c r="E333" s="728" t="s">
        <v>6631</v>
      </c>
      <c r="F333" s="728" t="s">
        <v>6682</v>
      </c>
      <c r="G333" s="728" t="s">
        <v>6683</v>
      </c>
      <c r="H333" s="732">
        <v>126</v>
      </c>
      <c r="I333" s="732">
        <v>20790</v>
      </c>
      <c r="J333" s="728">
        <v>0.60234680573663624</v>
      </c>
      <c r="K333" s="728">
        <v>165</v>
      </c>
      <c r="L333" s="732">
        <v>195</v>
      </c>
      <c r="M333" s="732">
        <v>34515</v>
      </c>
      <c r="N333" s="728">
        <v>1</v>
      </c>
      <c r="O333" s="728">
        <v>177</v>
      </c>
      <c r="P333" s="732">
        <v>176</v>
      </c>
      <c r="Q333" s="732">
        <v>31152</v>
      </c>
      <c r="R333" s="746">
        <v>0.90256410256410258</v>
      </c>
      <c r="S333" s="733">
        <v>177</v>
      </c>
    </row>
    <row r="334" spans="1:19" ht="14.4" customHeight="1" x14ac:dyDescent="0.3">
      <c r="A334" s="727" t="s">
        <v>6420</v>
      </c>
      <c r="B334" s="728" t="s">
        <v>6421</v>
      </c>
      <c r="C334" s="728" t="s">
        <v>587</v>
      </c>
      <c r="D334" s="728" t="s">
        <v>2705</v>
      </c>
      <c r="E334" s="728" t="s">
        <v>6631</v>
      </c>
      <c r="F334" s="728" t="s">
        <v>6686</v>
      </c>
      <c r="G334" s="728" t="s">
        <v>6687</v>
      </c>
      <c r="H334" s="732">
        <v>12</v>
      </c>
      <c r="I334" s="732">
        <v>7836</v>
      </c>
      <c r="J334" s="728">
        <v>0.79845119217444471</v>
      </c>
      <c r="K334" s="728">
        <v>653</v>
      </c>
      <c r="L334" s="732">
        <v>14</v>
      </c>
      <c r="M334" s="732">
        <v>9814</v>
      </c>
      <c r="N334" s="728">
        <v>1</v>
      </c>
      <c r="O334" s="728">
        <v>701</v>
      </c>
      <c r="P334" s="732">
        <v>14</v>
      </c>
      <c r="Q334" s="732">
        <v>9814</v>
      </c>
      <c r="R334" s="746">
        <v>1</v>
      </c>
      <c r="S334" s="733">
        <v>701</v>
      </c>
    </row>
    <row r="335" spans="1:19" ht="14.4" customHeight="1" x14ac:dyDescent="0.3">
      <c r="A335" s="727" t="s">
        <v>6420</v>
      </c>
      <c r="B335" s="728" t="s">
        <v>6421</v>
      </c>
      <c r="C335" s="728" t="s">
        <v>587</v>
      </c>
      <c r="D335" s="728" t="s">
        <v>2706</v>
      </c>
      <c r="E335" s="728" t="s">
        <v>6609</v>
      </c>
      <c r="F335" s="728" t="s">
        <v>6610</v>
      </c>
      <c r="G335" s="728" t="s">
        <v>6611</v>
      </c>
      <c r="H335" s="732"/>
      <c r="I335" s="732"/>
      <c r="J335" s="728"/>
      <c r="K335" s="728"/>
      <c r="L335" s="732">
        <v>1</v>
      </c>
      <c r="M335" s="732">
        <v>1306.92</v>
      </c>
      <c r="N335" s="728">
        <v>1</v>
      </c>
      <c r="O335" s="728">
        <v>1306.92</v>
      </c>
      <c r="P335" s="732"/>
      <c r="Q335" s="732"/>
      <c r="R335" s="746"/>
      <c r="S335" s="733"/>
    </row>
    <row r="336" spans="1:19" ht="14.4" customHeight="1" x14ac:dyDescent="0.3">
      <c r="A336" s="727" t="s">
        <v>6420</v>
      </c>
      <c r="B336" s="728" t="s">
        <v>6421</v>
      </c>
      <c r="C336" s="728" t="s">
        <v>587</v>
      </c>
      <c r="D336" s="728" t="s">
        <v>2706</v>
      </c>
      <c r="E336" s="728" t="s">
        <v>6609</v>
      </c>
      <c r="F336" s="728" t="s">
        <v>6612</v>
      </c>
      <c r="G336" s="728" t="s">
        <v>6613</v>
      </c>
      <c r="H336" s="732">
        <v>3</v>
      </c>
      <c r="I336" s="732">
        <v>5596.74</v>
      </c>
      <c r="J336" s="728">
        <v>6.9767302708423448E-2</v>
      </c>
      <c r="K336" s="728">
        <v>1865.58</v>
      </c>
      <c r="L336" s="732">
        <v>40</v>
      </c>
      <c r="M336" s="732">
        <v>80220.100000000006</v>
      </c>
      <c r="N336" s="728">
        <v>1</v>
      </c>
      <c r="O336" s="728">
        <v>2005.5025000000001</v>
      </c>
      <c r="P336" s="732">
        <v>2</v>
      </c>
      <c r="Q336" s="732">
        <v>4319.1400000000003</v>
      </c>
      <c r="R336" s="746">
        <v>5.3841119619646445E-2</v>
      </c>
      <c r="S336" s="733">
        <v>2159.5700000000002</v>
      </c>
    </row>
    <row r="337" spans="1:19" ht="14.4" customHeight="1" x14ac:dyDescent="0.3">
      <c r="A337" s="727" t="s">
        <v>6420</v>
      </c>
      <c r="B337" s="728" t="s">
        <v>6421</v>
      </c>
      <c r="C337" s="728" t="s">
        <v>587</v>
      </c>
      <c r="D337" s="728" t="s">
        <v>2706</v>
      </c>
      <c r="E337" s="728" t="s">
        <v>6609</v>
      </c>
      <c r="F337" s="728" t="s">
        <v>6614</v>
      </c>
      <c r="G337" s="728" t="s">
        <v>6615</v>
      </c>
      <c r="H337" s="732"/>
      <c r="I337" s="732"/>
      <c r="J337" s="728"/>
      <c r="K337" s="728"/>
      <c r="L337" s="732">
        <v>1</v>
      </c>
      <c r="M337" s="732">
        <v>2465.62</v>
      </c>
      <c r="N337" s="728">
        <v>1</v>
      </c>
      <c r="O337" s="728">
        <v>2465.62</v>
      </c>
      <c r="P337" s="732">
        <v>24</v>
      </c>
      <c r="Q337" s="732">
        <v>62509.95</v>
      </c>
      <c r="R337" s="746">
        <v>25.352629358944199</v>
      </c>
      <c r="S337" s="733">
        <v>2604.5812499999997</v>
      </c>
    </row>
    <row r="338" spans="1:19" ht="14.4" customHeight="1" x14ac:dyDescent="0.3">
      <c r="A338" s="727" t="s">
        <v>6420</v>
      </c>
      <c r="B338" s="728" t="s">
        <v>6421</v>
      </c>
      <c r="C338" s="728" t="s">
        <v>587</v>
      </c>
      <c r="D338" s="728" t="s">
        <v>2706</v>
      </c>
      <c r="E338" s="728" t="s">
        <v>6609</v>
      </c>
      <c r="F338" s="728" t="s">
        <v>6616</v>
      </c>
      <c r="G338" s="728" t="s">
        <v>6617</v>
      </c>
      <c r="H338" s="732">
        <v>1</v>
      </c>
      <c r="I338" s="732">
        <v>8191.63</v>
      </c>
      <c r="J338" s="728">
        <v>0.13887818923957368</v>
      </c>
      <c r="K338" s="728">
        <v>8191.63</v>
      </c>
      <c r="L338" s="732">
        <v>7</v>
      </c>
      <c r="M338" s="732">
        <v>58984.28</v>
      </c>
      <c r="N338" s="728">
        <v>1</v>
      </c>
      <c r="O338" s="728">
        <v>8426.3257142857146</v>
      </c>
      <c r="P338" s="732">
        <v>4</v>
      </c>
      <c r="Q338" s="732">
        <v>34620.76</v>
      </c>
      <c r="R338" s="746">
        <v>0.5869489294435738</v>
      </c>
      <c r="S338" s="733">
        <v>8655.19</v>
      </c>
    </row>
    <row r="339" spans="1:19" ht="14.4" customHeight="1" x14ac:dyDescent="0.3">
      <c r="A339" s="727" t="s">
        <v>6420</v>
      </c>
      <c r="B339" s="728" t="s">
        <v>6421</v>
      </c>
      <c r="C339" s="728" t="s">
        <v>587</v>
      </c>
      <c r="D339" s="728" t="s">
        <v>2706</v>
      </c>
      <c r="E339" s="728" t="s">
        <v>6609</v>
      </c>
      <c r="F339" s="728" t="s">
        <v>6620</v>
      </c>
      <c r="G339" s="728" t="s">
        <v>6621</v>
      </c>
      <c r="H339" s="732"/>
      <c r="I339" s="732"/>
      <c r="J339" s="728"/>
      <c r="K339" s="728"/>
      <c r="L339" s="732"/>
      <c r="M339" s="732"/>
      <c r="N339" s="728"/>
      <c r="O339" s="728"/>
      <c r="P339" s="732">
        <v>27</v>
      </c>
      <c r="Q339" s="732">
        <v>277949.23</v>
      </c>
      <c r="R339" s="746"/>
      <c r="S339" s="733">
        <v>10294.415925925925</v>
      </c>
    </row>
    <row r="340" spans="1:19" ht="14.4" customHeight="1" x14ac:dyDescent="0.3">
      <c r="A340" s="727" t="s">
        <v>6420</v>
      </c>
      <c r="B340" s="728" t="s">
        <v>6421</v>
      </c>
      <c r="C340" s="728" t="s">
        <v>587</v>
      </c>
      <c r="D340" s="728" t="s">
        <v>2706</v>
      </c>
      <c r="E340" s="728" t="s">
        <v>6609</v>
      </c>
      <c r="F340" s="728" t="s">
        <v>6622</v>
      </c>
      <c r="G340" s="728" t="s">
        <v>6623</v>
      </c>
      <c r="H340" s="732"/>
      <c r="I340" s="732"/>
      <c r="J340" s="728"/>
      <c r="K340" s="728"/>
      <c r="L340" s="732">
        <v>22</v>
      </c>
      <c r="M340" s="732">
        <v>5319.82</v>
      </c>
      <c r="N340" s="728">
        <v>1</v>
      </c>
      <c r="O340" s="728">
        <v>241.80999999999997</v>
      </c>
      <c r="P340" s="732">
        <v>8</v>
      </c>
      <c r="Q340" s="732">
        <v>1964.88</v>
      </c>
      <c r="R340" s="746">
        <v>0.36935084269768531</v>
      </c>
      <c r="S340" s="733">
        <v>245.61</v>
      </c>
    </row>
    <row r="341" spans="1:19" ht="14.4" customHeight="1" x14ac:dyDescent="0.3">
      <c r="A341" s="727" t="s">
        <v>6420</v>
      </c>
      <c r="B341" s="728" t="s">
        <v>6421</v>
      </c>
      <c r="C341" s="728" t="s">
        <v>587</v>
      </c>
      <c r="D341" s="728" t="s">
        <v>2706</v>
      </c>
      <c r="E341" s="728" t="s">
        <v>6631</v>
      </c>
      <c r="F341" s="728" t="s">
        <v>6634</v>
      </c>
      <c r="G341" s="728" t="s">
        <v>6635</v>
      </c>
      <c r="H341" s="732">
        <v>4</v>
      </c>
      <c r="I341" s="732">
        <v>756</v>
      </c>
      <c r="J341" s="728">
        <v>0.10202429149797571</v>
      </c>
      <c r="K341" s="728">
        <v>189</v>
      </c>
      <c r="L341" s="732">
        <v>38</v>
      </c>
      <c r="M341" s="732">
        <v>7410</v>
      </c>
      <c r="N341" s="728">
        <v>1</v>
      </c>
      <c r="O341" s="728">
        <v>195</v>
      </c>
      <c r="P341" s="732">
        <v>42</v>
      </c>
      <c r="Q341" s="732">
        <v>8232</v>
      </c>
      <c r="R341" s="746">
        <v>1.1109311740890688</v>
      </c>
      <c r="S341" s="733">
        <v>196</v>
      </c>
    </row>
    <row r="342" spans="1:19" ht="14.4" customHeight="1" x14ac:dyDescent="0.3">
      <c r="A342" s="727" t="s">
        <v>6420</v>
      </c>
      <c r="B342" s="728" t="s">
        <v>6421</v>
      </c>
      <c r="C342" s="728" t="s">
        <v>587</v>
      </c>
      <c r="D342" s="728" t="s">
        <v>2706</v>
      </c>
      <c r="E342" s="728" t="s">
        <v>6631</v>
      </c>
      <c r="F342" s="728" t="s">
        <v>6636</v>
      </c>
      <c r="G342" s="728" t="s">
        <v>6637</v>
      </c>
      <c r="H342" s="732">
        <v>190</v>
      </c>
      <c r="I342" s="732">
        <v>6650</v>
      </c>
      <c r="J342" s="728">
        <v>0.97151205259313367</v>
      </c>
      <c r="K342" s="728">
        <v>35</v>
      </c>
      <c r="L342" s="732">
        <v>185</v>
      </c>
      <c r="M342" s="732">
        <v>6845</v>
      </c>
      <c r="N342" s="728">
        <v>1</v>
      </c>
      <c r="O342" s="728">
        <v>37</v>
      </c>
      <c r="P342" s="732">
        <v>172</v>
      </c>
      <c r="Q342" s="732">
        <v>6364</v>
      </c>
      <c r="R342" s="746">
        <v>0.92972972972972978</v>
      </c>
      <c r="S342" s="733">
        <v>37</v>
      </c>
    </row>
    <row r="343" spans="1:19" ht="14.4" customHeight="1" x14ac:dyDescent="0.3">
      <c r="A343" s="727" t="s">
        <v>6420</v>
      </c>
      <c r="B343" s="728" t="s">
        <v>6421</v>
      </c>
      <c r="C343" s="728" t="s">
        <v>587</v>
      </c>
      <c r="D343" s="728" t="s">
        <v>2706</v>
      </c>
      <c r="E343" s="728" t="s">
        <v>6631</v>
      </c>
      <c r="F343" s="728" t="s">
        <v>6654</v>
      </c>
      <c r="G343" s="728" t="s">
        <v>6655</v>
      </c>
      <c r="H343" s="732"/>
      <c r="I343" s="732"/>
      <c r="J343" s="728"/>
      <c r="K343" s="728"/>
      <c r="L343" s="732">
        <v>566</v>
      </c>
      <c r="M343" s="732">
        <v>18866.66</v>
      </c>
      <c r="N343" s="728">
        <v>1</v>
      </c>
      <c r="O343" s="728">
        <v>33.333321554770315</v>
      </c>
      <c r="P343" s="732">
        <v>902</v>
      </c>
      <c r="Q343" s="732">
        <v>30066.640000000014</v>
      </c>
      <c r="R343" s="746">
        <v>1.593638725667395</v>
      </c>
      <c r="S343" s="733">
        <v>33.333303769401347</v>
      </c>
    </row>
    <row r="344" spans="1:19" ht="14.4" customHeight="1" x14ac:dyDescent="0.3">
      <c r="A344" s="727" t="s">
        <v>6420</v>
      </c>
      <c r="B344" s="728" t="s">
        <v>6421</v>
      </c>
      <c r="C344" s="728" t="s">
        <v>587</v>
      </c>
      <c r="D344" s="728" t="s">
        <v>2706</v>
      </c>
      <c r="E344" s="728" t="s">
        <v>6631</v>
      </c>
      <c r="F344" s="728" t="s">
        <v>6656</v>
      </c>
      <c r="G344" s="728" t="s">
        <v>6657</v>
      </c>
      <c r="H344" s="732">
        <v>290</v>
      </c>
      <c r="I344" s="732">
        <v>10440</v>
      </c>
      <c r="J344" s="728">
        <v>0.31632529390376923</v>
      </c>
      <c r="K344" s="728">
        <v>36</v>
      </c>
      <c r="L344" s="732">
        <v>892</v>
      </c>
      <c r="M344" s="732">
        <v>33004</v>
      </c>
      <c r="N344" s="728">
        <v>1</v>
      </c>
      <c r="O344" s="728">
        <v>37</v>
      </c>
      <c r="P344" s="732">
        <v>906</v>
      </c>
      <c r="Q344" s="732">
        <v>33522</v>
      </c>
      <c r="R344" s="746">
        <v>1.0156950672645739</v>
      </c>
      <c r="S344" s="733">
        <v>37</v>
      </c>
    </row>
    <row r="345" spans="1:19" ht="14.4" customHeight="1" x14ac:dyDescent="0.3">
      <c r="A345" s="727" t="s">
        <v>6420</v>
      </c>
      <c r="B345" s="728" t="s">
        <v>6421</v>
      </c>
      <c r="C345" s="728" t="s">
        <v>587</v>
      </c>
      <c r="D345" s="728" t="s">
        <v>2706</v>
      </c>
      <c r="E345" s="728" t="s">
        <v>6631</v>
      </c>
      <c r="F345" s="728" t="s">
        <v>6668</v>
      </c>
      <c r="G345" s="728" t="s">
        <v>6669</v>
      </c>
      <c r="H345" s="732">
        <v>120</v>
      </c>
      <c r="I345" s="732">
        <v>39720</v>
      </c>
      <c r="J345" s="728">
        <v>0.25973006905210294</v>
      </c>
      <c r="K345" s="728">
        <v>331</v>
      </c>
      <c r="L345" s="732">
        <v>432</v>
      </c>
      <c r="M345" s="732">
        <v>152928</v>
      </c>
      <c r="N345" s="728">
        <v>1</v>
      </c>
      <c r="O345" s="728">
        <v>354</v>
      </c>
      <c r="P345" s="732">
        <v>611</v>
      </c>
      <c r="Q345" s="732">
        <v>216905</v>
      </c>
      <c r="R345" s="746">
        <v>1.4183471960661227</v>
      </c>
      <c r="S345" s="733">
        <v>355</v>
      </c>
    </row>
    <row r="346" spans="1:19" ht="14.4" customHeight="1" x14ac:dyDescent="0.3">
      <c r="A346" s="727" t="s">
        <v>6420</v>
      </c>
      <c r="B346" s="728" t="s">
        <v>6421</v>
      </c>
      <c r="C346" s="728" t="s">
        <v>587</v>
      </c>
      <c r="D346" s="728" t="s">
        <v>2706</v>
      </c>
      <c r="E346" s="728" t="s">
        <v>6631</v>
      </c>
      <c r="F346" s="728" t="s">
        <v>6682</v>
      </c>
      <c r="G346" s="728" t="s">
        <v>6683</v>
      </c>
      <c r="H346" s="732">
        <v>159</v>
      </c>
      <c r="I346" s="732">
        <v>26235</v>
      </c>
      <c r="J346" s="728">
        <v>0.36328514456630112</v>
      </c>
      <c r="K346" s="728">
        <v>165</v>
      </c>
      <c r="L346" s="732">
        <v>408</v>
      </c>
      <c r="M346" s="732">
        <v>72216</v>
      </c>
      <c r="N346" s="728">
        <v>1</v>
      </c>
      <c r="O346" s="728">
        <v>177</v>
      </c>
      <c r="P346" s="732">
        <v>264</v>
      </c>
      <c r="Q346" s="732">
        <v>46728</v>
      </c>
      <c r="R346" s="746">
        <v>0.6470588235294118</v>
      </c>
      <c r="S346" s="733">
        <v>177</v>
      </c>
    </row>
    <row r="347" spans="1:19" ht="14.4" customHeight="1" x14ac:dyDescent="0.3">
      <c r="A347" s="727" t="s">
        <v>6420</v>
      </c>
      <c r="B347" s="728" t="s">
        <v>6421</v>
      </c>
      <c r="C347" s="728" t="s">
        <v>587</v>
      </c>
      <c r="D347" s="728" t="s">
        <v>2706</v>
      </c>
      <c r="E347" s="728" t="s">
        <v>6631</v>
      </c>
      <c r="F347" s="728" t="s">
        <v>6686</v>
      </c>
      <c r="G347" s="728" t="s">
        <v>6687</v>
      </c>
      <c r="H347" s="732">
        <v>10</v>
      </c>
      <c r="I347" s="732">
        <v>6530</v>
      </c>
      <c r="J347" s="728">
        <v>0.17575969639060102</v>
      </c>
      <c r="K347" s="728">
        <v>653</v>
      </c>
      <c r="L347" s="732">
        <v>53</v>
      </c>
      <c r="M347" s="732">
        <v>37153</v>
      </c>
      <c r="N347" s="728">
        <v>1</v>
      </c>
      <c r="O347" s="728">
        <v>701</v>
      </c>
      <c r="P347" s="732">
        <v>31</v>
      </c>
      <c r="Q347" s="732">
        <v>21731</v>
      </c>
      <c r="R347" s="746">
        <v>0.58490566037735847</v>
      </c>
      <c r="S347" s="733">
        <v>701</v>
      </c>
    </row>
    <row r="348" spans="1:19" ht="14.4" customHeight="1" x14ac:dyDescent="0.3">
      <c r="A348" s="727" t="s">
        <v>6420</v>
      </c>
      <c r="B348" s="728" t="s">
        <v>6421</v>
      </c>
      <c r="C348" s="728" t="s">
        <v>587</v>
      </c>
      <c r="D348" s="728" t="s">
        <v>2707</v>
      </c>
      <c r="E348" s="728" t="s">
        <v>6631</v>
      </c>
      <c r="F348" s="728" t="s">
        <v>6636</v>
      </c>
      <c r="G348" s="728" t="s">
        <v>6637</v>
      </c>
      <c r="H348" s="732">
        <v>6</v>
      </c>
      <c r="I348" s="732">
        <v>210</v>
      </c>
      <c r="J348" s="728">
        <v>0.21829521829521831</v>
      </c>
      <c r="K348" s="728">
        <v>35</v>
      </c>
      <c r="L348" s="732">
        <v>26</v>
      </c>
      <c r="M348" s="732">
        <v>962</v>
      </c>
      <c r="N348" s="728">
        <v>1</v>
      </c>
      <c r="O348" s="728">
        <v>37</v>
      </c>
      <c r="P348" s="732">
        <v>11</v>
      </c>
      <c r="Q348" s="732">
        <v>407</v>
      </c>
      <c r="R348" s="746">
        <v>0.42307692307692307</v>
      </c>
      <c r="S348" s="733">
        <v>37</v>
      </c>
    </row>
    <row r="349" spans="1:19" ht="14.4" customHeight="1" x14ac:dyDescent="0.3">
      <c r="A349" s="727" t="s">
        <v>6420</v>
      </c>
      <c r="B349" s="728" t="s">
        <v>6421</v>
      </c>
      <c r="C349" s="728" t="s">
        <v>587</v>
      </c>
      <c r="D349" s="728" t="s">
        <v>2707</v>
      </c>
      <c r="E349" s="728" t="s">
        <v>6631</v>
      </c>
      <c r="F349" s="728" t="s">
        <v>6654</v>
      </c>
      <c r="G349" s="728" t="s">
        <v>6655</v>
      </c>
      <c r="H349" s="732"/>
      <c r="I349" s="732"/>
      <c r="J349" s="728"/>
      <c r="K349" s="728"/>
      <c r="L349" s="732">
        <v>45</v>
      </c>
      <c r="M349" s="732">
        <v>1500.01</v>
      </c>
      <c r="N349" s="728">
        <v>1</v>
      </c>
      <c r="O349" s="728">
        <v>33.333555555555556</v>
      </c>
      <c r="P349" s="732">
        <v>23</v>
      </c>
      <c r="Q349" s="732">
        <v>766.66000000000008</v>
      </c>
      <c r="R349" s="746">
        <v>0.51110325931160461</v>
      </c>
      <c r="S349" s="733">
        <v>33.333043478260876</v>
      </c>
    </row>
    <row r="350" spans="1:19" ht="14.4" customHeight="1" x14ac:dyDescent="0.3">
      <c r="A350" s="727" t="s">
        <v>6420</v>
      </c>
      <c r="B350" s="728" t="s">
        <v>6421</v>
      </c>
      <c r="C350" s="728" t="s">
        <v>587</v>
      </c>
      <c r="D350" s="728" t="s">
        <v>2707</v>
      </c>
      <c r="E350" s="728" t="s">
        <v>6631</v>
      </c>
      <c r="F350" s="728" t="s">
        <v>6656</v>
      </c>
      <c r="G350" s="728" t="s">
        <v>6657</v>
      </c>
      <c r="H350" s="732">
        <v>13</v>
      </c>
      <c r="I350" s="732">
        <v>468</v>
      </c>
      <c r="J350" s="728">
        <v>0.14538676607642126</v>
      </c>
      <c r="K350" s="728">
        <v>36</v>
      </c>
      <c r="L350" s="732">
        <v>87</v>
      </c>
      <c r="M350" s="732">
        <v>3219</v>
      </c>
      <c r="N350" s="728">
        <v>1</v>
      </c>
      <c r="O350" s="728">
        <v>37</v>
      </c>
      <c r="P350" s="732">
        <v>22</v>
      </c>
      <c r="Q350" s="732">
        <v>814</v>
      </c>
      <c r="R350" s="746">
        <v>0.25287356321839083</v>
      </c>
      <c r="S350" s="733">
        <v>37</v>
      </c>
    </row>
    <row r="351" spans="1:19" ht="14.4" customHeight="1" x14ac:dyDescent="0.3">
      <c r="A351" s="727" t="s">
        <v>6420</v>
      </c>
      <c r="B351" s="728" t="s">
        <v>6421</v>
      </c>
      <c r="C351" s="728" t="s">
        <v>587</v>
      </c>
      <c r="D351" s="728" t="s">
        <v>2707</v>
      </c>
      <c r="E351" s="728" t="s">
        <v>6631</v>
      </c>
      <c r="F351" s="728" t="s">
        <v>6668</v>
      </c>
      <c r="G351" s="728" t="s">
        <v>6669</v>
      </c>
      <c r="H351" s="732"/>
      <c r="I351" s="732"/>
      <c r="J351" s="728"/>
      <c r="K351" s="728"/>
      <c r="L351" s="732">
        <v>1</v>
      </c>
      <c r="M351" s="732">
        <v>354</v>
      </c>
      <c r="N351" s="728">
        <v>1</v>
      </c>
      <c r="O351" s="728">
        <v>354</v>
      </c>
      <c r="P351" s="732">
        <v>8</v>
      </c>
      <c r="Q351" s="732">
        <v>2840</v>
      </c>
      <c r="R351" s="746">
        <v>8.0225988700564965</v>
      </c>
      <c r="S351" s="733">
        <v>355</v>
      </c>
    </row>
    <row r="352" spans="1:19" ht="14.4" customHeight="1" x14ac:dyDescent="0.3">
      <c r="A352" s="727" t="s">
        <v>6420</v>
      </c>
      <c r="B352" s="728" t="s">
        <v>6421</v>
      </c>
      <c r="C352" s="728" t="s">
        <v>587</v>
      </c>
      <c r="D352" s="728" t="s">
        <v>2707</v>
      </c>
      <c r="E352" s="728" t="s">
        <v>6631</v>
      </c>
      <c r="F352" s="728" t="s">
        <v>6682</v>
      </c>
      <c r="G352" s="728" t="s">
        <v>6683</v>
      </c>
      <c r="H352" s="732">
        <v>12</v>
      </c>
      <c r="I352" s="732">
        <v>1980</v>
      </c>
      <c r="J352" s="728">
        <v>0.13317191283292978</v>
      </c>
      <c r="K352" s="728">
        <v>165</v>
      </c>
      <c r="L352" s="732">
        <v>84</v>
      </c>
      <c r="M352" s="732">
        <v>14868</v>
      </c>
      <c r="N352" s="728">
        <v>1</v>
      </c>
      <c r="O352" s="728">
        <v>177</v>
      </c>
      <c r="P352" s="732">
        <v>14</v>
      </c>
      <c r="Q352" s="732">
        <v>2478</v>
      </c>
      <c r="R352" s="746">
        <v>0.16666666666666666</v>
      </c>
      <c r="S352" s="733">
        <v>177</v>
      </c>
    </row>
    <row r="353" spans="1:19" ht="14.4" customHeight="1" x14ac:dyDescent="0.3">
      <c r="A353" s="727" t="s">
        <v>6420</v>
      </c>
      <c r="B353" s="728" t="s">
        <v>6421</v>
      </c>
      <c r="C353" s="728" t="s">
        <v>587</v>
      </c>
      <c r="D353" s="728" t="s">
        <v>2707</v>
      </c>
      <c r="E353" s="728" t="s">
        <v>6631</v>
      </c>
      <c r="F353" s="728" t="s">
        <v>6686</v>
      </c>
      <c r="G353" s="728" t="s">
        <v>6687</v>
      </c>
      <c r="H353" s="732">
        <v>1</v>
      </c>
      <c r="I353" s="732">
        <v>653</v>
      </c>
      <c r="J353" s="728">
        <v>0.4657631954350927</v>
      </c>
      <c r="K353" s="728">
        <v>653</v>
      </c>
      <c r="L353" s="732">
        <v>2</v>
      </c>
      <c r="M353" s="732">
        <v>1402</v>
      </c>
      <c r="N353" s="728">
        <v>1</v>
      </c>
      <c r="O353" s="728">
        <v>701</v>
      </c>
      <c r="P353" s="732">
        <v>1</v>
      </c>
      <c r="Q353" s="732">
        <v>701</v>
      </c>
      <c r="R353" s="746">
        <v>0.5</v>
      </c>
      <c r="S353" s="733">
        <v>701</v>
      </c>
    </row>
    <row r="354" spans="1:19" ht="14.4" customHeight="1" x14ac:dyDescent="0.3">
      <c r="A354" s="727" t="s">
        <v>6420</v>
      </c>
      <c r="B354" s="728" t="s">
        <v>6421</v>
      </c>
      <c r="C354" s="728" t="s">
        <v>587</v>
      </c>
      <c r="D354" s="728" t="s">
        <v>2708</v>
      </c>
      <c r="E354" s="728" t="s">
        <v>6422</v>
      </c>
      <c r="F354" s="728" t="s">
        <v>6482</v>
      </c>
      <c r="G354" s="728" t="s">
        <v>1399</v>
      </c>
      <c r="H354" s="732"/>
      <c r="I354" s="732"/>
      <c r="J354" s="728"/>
      <c r="K354" s="728"/>
      <c r="L354" s="732">
        <v>1</v>
      </c>
      <c r="M354" s="732">
        <v>4314.91</v>
      </c>
      <c r="N354" s="728">
        <v>1</v>
      </c>
      <c r="O354" s="728">
        <v>4314.91</v>
      </c>
      <c r="P354" s="732"/>
      <c r="Q354" s="732"/>
      <c r="R354" s="746"/>
      <c r="S354" s="733"/>
    </row>
    <row r="355" spans="1:19" ht="14.4" customHeight="1" x14ac:dyDescent="0.3">
      <c r="A355" s="727" t="s">
        <v>6420</v>
      </c>
      <c r="B355" s="728" t="s">
        <v>6421</v>
      </c>
      <c r="C355" s="728" t="s">
        <v>587</v>
      </c>
      <c r="D355" s="728" t="s">
        <v>2708</v>
      </c>
      <c r="E355" s="728" t="s">
        <v>6422</v>
      </c>
      <c r="F355" s="728" t="s">
        <v>6483</v>
      </c>
      <c r="G355" s="728" t="s">
        <v>1399</v>
      </c>
      <c r="H355" s="732">
        <v>24</v>
      </c>
      <c r="I355" s="732">
        <v>207115.92</v>
      </c>
      <c r="J355" s="728">
        <v>0.82758620689655171</v>
      </c>
      <c r="K355" s="728">
        <v>8629.83</v>
      </c>
      <c r="L355" s="732">
        <v>29</v>
      </c>
      <c r="M355" s="732">
        <v>250265.07</v>
      </c>
      <c r="N355" s="728">
        <v>1</v>
      </c>
      <c r="O355" s="728">
        <v>8629.83</v>
      </c>
      <c r="P355" s="732">
        <v>24</v>
      </c>
      <c r="Q355" s="732">
        <v>207115.92</v>
      </c>
      <c r="R355" s="746">
        <v>0.82758620689655171</v>
      </c>
      <c r="S355" s="733">
        <v>8629.83</v>
      </c>
    </row>
    <row r="356" spans="1:19" ht="14.4" customHeight="1" x14ac:dyDescent="0.3">
      <c r="A356" s="727" t="s">
        <v>6420</v>
      </c>
      <c r="B356" s="728" t="s">
        <v>6421</v>
      </c>
      <c r="C356" s="728" t="s">
        <v>587</v>
      </c>
      <c r="D356" s="728" t="s">
        <v>2708</v>
      </c>
      <c r="E356" s="728" t="s">
        <v>6422</v>
      </c>
      <c r="F356" s="728" t="s">
        <v>6484</v>
      </c>
      <c r="G356" s="728" t="s">
        <v>6485</v>
      </c>
      <c r="H356" s="732">
        <v>6</v>
      </c>
      <c r="I356" s="732">
        <v>25889.46</v>
      </c>
      <c r="J356" s="728"/>
      <c r="K356" s="728">
        <v>4314.91</v>
      </c>
      <c r="L356" s="732"/>
      <c r="M356" s="732"/>
      <c r="N356" s="728"/>
      <c r="O356" s="728"/>
      <c r="P356" s="732"/>
      <c r="Q356" s="732"/>
      <c r="R356" s="746"/>
      <c r="S356" s="733"/>
    </row>
    <row r="357" spans="1:19" ht="14.4" customHeight="1" x14ac:dyDescent="0.3">
      <c r="A357" s="727" t="s">
        <v>6420</v>
      </c>
      <c r="B357" s="728" t="s">
        <v>6421</v>
      </c>
      <c r="C357" s="728" t="s">
        <v>587</v>
      </c>
      <c r="D357" s="728" t="s">
        <v>2708</v>
      </c>
      <c r="E357" s="728" t="s">
        <v>6422</v>
      </c>
      <c r="F357" s="728" t="s">
        <v>6486</v>
      </c>
      <c r="G357" s="728" t="s">
        <v>6487</v>
      </c>
      <c r="H357" s="732">
        <v>10</v>
      </c>
      <c r="I357" s="732">
        <v>86298.3</v>
      </c>
      <c r="J357" s="728"/>
      <c r="K357" s="728">
        <v>8629.83</v>
      </c>
      <c r="L357" s="732"/>
      <c r="M357" s="732"/>
      <c r="N357" s="728"/>
      <c r="O357" s="728"/>
      <c r="P357" s="732"/>
      <c r="Q357" s="732"/>
      <c r="R357" s="746"/>
      <c r="S357" s="733"/>
    </row>
    <row r="358" spans="1:19" ht="14.4" customHeight="1" x14ac:dyDescent="0.3">
      <c r="A358" s="727" t="s">
        <v>6420</v>
      </c>
      <c r="B358" s="728" t="s">
        <v>6421</v>
      </c>
      <c r="C358" s="728" t="s">
        <v>587</v>
      </c>
      <c r="D358" s="728" t="s">
        <v>2708</v>
      </c>
      <c r="E358" s="728" t="s">
        <v>6422</v>
      </c>
      <c r="F358" s="728" t="s">
        <v>6502</v>
      </c>
      <c r="G358" s="728" t="s">
        <v>1535</v>
      </c>
      <c r="H358" s="732"/>
      <c r="I358" s="732"/>
      <c r="J358" s="728"/>
      <c r="K358" s="728"/>
      <c r="L358" s="732">
        <v>8</v>
      </c>
      <c r="M358" s="732">
        <v>51666.64</v>
      </c>
      <c r="N358" s="728">
        <v>1</v>
      </c>
      <c r="O358" s="728">
        <v>6458.33</v>
      </c>
      <c r="P358" s="732"/>
      <c r="Q358" s="732"/>
      <c r="R358" s="746"/>
      <c r="S358" s="733"/>
    </row>
    <row r="359" spans="1:19" ht="14.4" customHeight="1" x14ac:dyDescent="0.3">
      <c r="A359" s="727" t="s">
        <v>6420</v>
      </c>
      <c r="B359" s="728" t="s">
        <v>6421</v>
      </c>
      <c r="C359" s="728" t="s">
        <v>587</v>
      </c>
      <c r="D359" s="728" t="s">
        <v>2708</v>
      </c>
      <c r="E359" s="728" t="s">
        <v>6422</v>
      </c>
      <c r="F359" s="728" t="s">
        <v>6600</v>
      </c>
      <c r="G359" s="728" t="s">
        <v>1530</v>
      </c>
      <c r="H359" s="732"/>
      <c r="I359" s="732"/>
      <c r="J359" s="728"/>
      <c r="K359" s="728"/>
      <c r="L359" s="732"/>
      <c r="M359" s="732"/>
      <c r="N359" s="728"/>
      <c r="O359" s="728"/>
      <c r="P359" s="732">
        <v>20</v>
      </c>
      <c r="Q359" s="732">
        <v>172596.6</v>
      </c>
      <c r="R359" s="746"/>
      <c r="S359" s="733">
        <v>8629.83</v>
      </c>
    </row>
    <row r="360" spans="1:19" ht="14.4" customHeight="1" x14ac:dyDescent="0.3">
      <c r="A360" s="727" t="s">
        <v>6420</v>
      </c>
      <c r="B360" s="728" t="s">
        <v>6421</v>
      </c>
      <c r="C360" s="728" t="s">
        <v>587</v>
      </c>
      <c r="D360" s="728" t="s">
        <v>2708</v>
      </c>
      <c r="E360" s="728" t="s">
        <v>6609</v>
      </c>
      <c r="F360" s="728" t="s">
        <v>6612</v>
      </c>
      <c r="G360" s="728" t="s">
        <v>6613</v>
      </c>
      <c r="H360" s="732">
        <v>37</v>
      </c>
      <c r="I360" s="732">
        <v>69026.460000000006</v>
      </c>
      <c r="J360" s="728">
        <v>1.7579878195223315</v>
      </c>
      <c r="K360" s="728">
        <v>1865.5800000000002</v>
      </c>
      <c r="L360" s="732">
        <v>20</v>
      </c>
      <c r="M360" s="732">
        <v>39264.47</v>
      </c>
      <c r="N360" s="728">
        <v>1</v>
      </c>
      <c r="O360" s="728">
        <v>1963.2235000000001</v>
      </c>
      <c r="P360" s="732">
        <v>9</v>
      </c>
      <c r="Q360" s="732">
        <v>19130.010000000002</v>
      </c>
      <c r="R360" s="746">
        <v>0.48720917409556275</v>
      </c>
      <c r="S360" s="733">
        <v>2125.5566666666668</v>
      </c>
    </row>
    <row r="361" spans="1:19" ht="14.4" customHeight="1" x14ac:dyDescent="0.3">
      <c r="A361" s="727" t="s">
        <v>6420</v>
      </c>
      <c r="B361" s="728" t="s">
        <v>6421</v>
      </c>
      <c r="C361" s="728" t="s">
        <v>587</v>
      </c>
      <c r="D361" s="728" t="s">
        <v>2708</v>
      </c>
      <c r="E361" s="728" t="s">
        <v>6609</v>
      </c>
      <c r="F361" s="728" t="s">
        <v>6614</v>
      </c>
      <c r="G361" s="728" t="s">
        <v>6615</v>
      </c>
      <c r="H361" s="732">
        <v>2</v>
      </c>
      <c r="I361" s="732">
        <v>5457.42</v>
      </c>
      <c r="J361" s="728">
        <v>2.2176610900934217</v>
      </c>
      <c r="K361" s="728">
        <v>2728.71</v>
      </c>
      <c r="L361" s="732">
        <v>1</v>
      </c>
      <c r="M361" s="732">
        <v>2460.89</v>
      </c>
      <c r="N361" s="728">
        <v>1</v>
      </c>
      <c r="O361" s="728">
        <v>2460.89</v>
      </c>
      <c r="P361" s="732">
        <v>2</v>
      </c>
      <c r="Q361" s="732">
        <v>5106.7700000000004</v>
      </c>
      <c r="R361" s="746">
        <v>2.0751719906212798</v>
      </c>
      <c r="S361" s="733">
        <v>2553.3850000000002</v>
      </c>
    </row>
    <row r="362" spans="1:19" ht="14.4" customHeight="1" x14ac:dyDescent="0.3">
      <c r="A362" s="727" t="s">
        <v>6420</v>
      </c>
      <c r="B362" s="728" t="s">
        <v>6421</v>
      </c>
      <c r="C362" s="728" t="s">
        <v>587</v>
      </c>
      <c r="D362" s="728" t="s">
        <v>2708</v>
      </c>
      <c r="E362" s="728" t="s">
        <v>6609</v>
      </c>
      <c r="F362" s="728" t="s">
        <v>6616</v>
      </c>
      <c r="G362" s="728" t="s">
        <v>6617</v>
      </c>
      <c r="H362" s="732">
        <v>8</v>
      </c>
      <c r="I362" s="732">
        <v>65533.04</v>
      </c>
      <c r="J362" s="728"/>
      <c r="K362" s="728">
        <v>8191.63</v>
      </c>
      <c r="L362" s="732"/>
      <c r="M362" s="732"/>
      <c r="N362" s="728"/>
      <c r="O362" s="728"/>
      <c r="P362" s="732"/>
      <c r="Q362" s="732"/>
      <c r="R362" s="746"/>
      <c r="S362" s="733"/>
    </row>
    <row r="363" spans="1:19" ht="14.4" customHeight="1" x14ac:dyDescent="0.3">
      <c r="A363" s="727" t="s">
        <v>6420</v>
      </c>
      <c r="B363" s="728" t="s">
        <v>6421</v>
      </c>
      <c r="C363" s="728" t="s">
        <v>587</v>
      </c>
      <c r="D363" s="728" t="s">
        <v>2708</v>
      </c>
      <c r="E363" s="728" t="s">
        <v>6609</v>
      </c>
      <c r="F363" s="728" t="s">
        <v>6620</v>
      </c>
      <c r="G363" s="728" t="s">
        <v>6621</v>
      </c>
      <c r="H363" s="732">
        <v>1</v>
      </c>
      <c r="I363" s="732">
        <v>9686.1</v>
      </c>
      <c r="J363" s="728"/>
      <c r="K363" s="728">
        <v>9686.1</v>
      </c>
      <c r="L363" s="732"/>
      <c r="M363" s="732"/>
      <c r="N363" s="728"/>
      <c r="O363" s="728"/>
      <c r="P363" s="732"/>
      <c r="Q363" s="732"/>
      <c r="R363" s="746"/>
      <c r="S363" s="733"/>
    </row>
    <row r="364" spans="1:19" ht="14.4" customHeight="1" x14ac:dyDescent="0.3">
      <c r="A364" s="727" t="s">
        <v>6420</v>
      </c>
      <c r="B364" s="728" t="s">
        <v>6421</v>
      </c>
      <c r="C364" s="728" t="s">
        <v>587</v>
      </c>
      <c r="D364" s="728" t="s">
        <v>2708</v>
      </c>
      <c r="E364" s="728" t="s">
        <v>6609</v>
      </c>
      <c r="F364" s="728" t="s">
        <v>6622</v>
      </c>
      <c r="G364" s="728" t="s">
        <v>6623</v>
      </c>
      <c r="H364" s="732">
        <v>1</v>
      </c>
      <c r="I364" s="732">
        <v>238.68</v>
      </c>
      <c r="J364" s="728"/>
      <c r="K364" s="728">
        <v>238.68</v>
      </c>
      <c r="L364" s="732"/>
      <c r="M364" s="732"/>
      <c r="N364" s="728"/>
      <c r="O364" s="728"/>
      <c r="P364" s="732"/>
      <c r="Q364" s="732"/>
      <c r="R364" s="746"/>
      <c r="S364" s="733"/>
    </row>
    <row r="365" spans="1:19" ht="14.4" customHeight="1" x14ac:dyDescent="0.3">
      <c r="A365" s="727" t="s">
        <v>6420</v>
      </c>
      <c r="B365" s="728" t="s">
        <v>6421</v>
      </c>
      <c r="C365" s="728" t="s">
        <v>587</v>
      </c>
      <c r="D365" s="728" t="s">
        <v>2708</v>
      </c>
      <c r="E365" s="728" t="s">
        <v>6631</v>
      </c>
      <c r="F365" s="728" t="s">
        <v>6632</v>
      </c>
      <c r="G365" s="728" t="s">
        <v>6633</v>
      </c>
      <c r="H365" s="732">
        <v>1</v>
      </c>
      <c r="I365" s="732">
        <v>144</v>
      </c>
      <c r="J365" s="728"/>
      <c r="K365" s="728">
        <v>144</v>
      </c>
      <c r="L365" s="732"/>
      <c r="M365" s="732"/>
      <c r="N365" s="728"/>
      <c r="O365" s="728"/>
      <c r="P365" s="732"/>
      <c r="Q365" s="732"/>
      <c r="R365" s="746"/>
      <c r="S365" s="733"/>
    </row>
    <row r="366" spans="1:19" ht="14.4" customHeight="1" x14ac:dyDescent="0.3">
      <c r="A366" s="727" t="s">
        <v>6420</v>
      </c>
      <c r="B366" s="728" t="s">
        <v>6421</v>
      </c>
      <c r="C366" s="728" t="s">
        <v>587</v>
      </c>
      <c r="D366" s="728" t="s">
        <v>2708</v>
      </c>
      <c r="E366" s="728" t="s">
        <v>6631</v>
      </c>
      <c r="F366" s="728" t="s">
        <v>6634</v>
      </c>
      <c r="G366" s="728" t="s">
        <v>6635</v>
      </c>
      <c r="H366" s="732">
        <v>36</v>
      </c>
      <c r="I366" s="732">
        <v>6804</v>
      </c>
      <c r="J366" s="728">
        <v>2.1807692307692306</v>
      </c>
      <c r="K366" s="728">
        <v>189</v>
      </c>
      <c r="L366" s="732">
        <v>16</v>
      </c>
      <c r="M366" s="732">
        <v>3120</v>
      </c>
      <c r="N366" s="728">
        <v>1</v>
      </c>
      <c r="O366" s="728">
        <v>195</v>
      </c>
      <c r="P366" s="732">
        <v>9</v>
      </c>
      <c r="Q366" s="732">
        <v>1764</v>
      </c>
      <c r="R366" s="746">
        <v>0.56538461538461537</v>
      </c>
      <c r="S366" s="733">
        <v>196</v>
      </c>
    </row>
    <row r="367" spans="1:19" ht="14.4" customHeight="1" x14ac:dyDescent="0.3">
      <c r="A367" s="727" t="s">
        <v>6420</v>
      </c>
      <c r="B367" s="728" t="s">
        <v>6421</v>
      </c>
      <c r="C367" s="728" t="s">
        <v>587</v>
      </c>
      <c r="D367" s="728" t="s">
        <v>2708</v>
      </c>
      <c r="E367" s="728" t="s">
        <v>6631</v>
      </c>
      <c r="F367" s="728" t="s">
        <v>6636</v>
      </c>
      <c r="G367" s="728" t="s">
        <v>6637</v>
      </c>
      <c r="H367" s="732">
        <v>56</v>
      </c>
      <c r="I367" s="732">
        <v>1960</v>
      </c>
      <c r="J367" s="728">
        <v>0.84084084084084088</v>
      </c>
      <c r="K367" s="728">
        <v>35</v>
      </c>
      <c r="L367" s="732">
        <v>63</v>
      </c>
      <c r="M367" s="732">
        <v>2331</v>
      </c>
      <c r="N367" s="728">
        <v>1</v>
      </c>
      <c r="O367" s="728">
        <v>37</v>
      </c>
      <c r="P367" s="732">
        <v>12</v>
      </c>
      <c r="Q367" s="732">
        <v>444</v>
      </c>
      <c r="R367" s="746">
        <v>0.19047619047619047</v>
      </c>
      <c r="S367" s="733">
        <v>37</v>
      </c>
    </row>
    <row r="368" spans="1:19" ht="14.4" customHeight="1" x14ac:dyDescent="0.3">
      <c r="A368" s="727" t="s">
        <v>6420</v>
      </c>
      <c r="B368" s="728" t="s">
        <v>6421</v>
      </c>
      <c r="C368" s="728" t="s">
        <v>587</v>
      </c>
      <c r="D368" s="728" t="s">
        <v>2708</v>
      </c>
      <c r="E368" s="728" t="s">
        <v>6631</v>
      </c>
      <c r="F368" s="728" t="s">
        <v>6648</v>
      </c>
      <c r="G368" s="728" t="s">
        <v>6649</v>
      </c>
      <c r="H368" s="732">
        <v>2</v>
      </c>
      <c r="I368" s="732">
        <v>0</v>
      </c>
      <c r="J368" s="728"/>
      <c r="K368" s="728">
        <v>0</v>
      </c>
      <c r="L368" s="732">
        <v>3</v>
      </c>
      <c r="M368" s="732">
        <v>0</v>
      </c>
      <c r="N368" s="728"/>
      <c r="O368" s="728">
        <v>0</v>
      </c>
      <c r="P368" s="732">
        <v>2</v>
      </c>
      <c r="Q368" s="732">
        <v>0</v>
      </c>
      <c r="R368" s="746"/>
      <c r="S368" s="733">
        <v>0</v>
      </c>
    </row>
    <row r="369" spans="1:19" ht="14.4" customHeight="1" x14ac:dyDescent="0.3">
      <c r="A369" s="727" t="s">
        <v>6420</v>
      </c>
      <c r="B369" s="728" t="s">
        <v>6421</v>
      </c>
      <c r="C369" s="728" t="s">
        <v>587</v>
      </c>
      <c r="D369" s="728" t="s">
        <v>2708</v>
      </c>
      <c r="E369" s="728" t="s">
        <v>6631</v>
      </c>
      <c r="F369" s="728" t="s">
        <v>6654</v>
      </c>
      <c r="G369" s="728" t="s">
        <v>6655</v>
      </c>
      <c r="H369" s="732"/>
      <c r="I369" s="732"/>
      <c r="J369" s="728"/>
      <c r="K369" s="728"/>
      <c r="L369" s="732">
        <v>300</v>
      </c>
      <c r="M369" s="732">
        <v>9999.99</v>
      </c>
      <c r="N369" s="728">
        <v>1</v>
      </c>
      <c r="O369" s="728">
        <v>33.333300000000001</v>
      </c>
      <c r="P369" s="732">
        <v>246</v>
      </c>
      <c r="Q369" s="732">
        <v>8199.99</v>
      </c>
      <c r="R369" s="746">
        <v>0.81999981999981997</v>
      </c>
      <c r="S369" s="733">
        <v>33.333292682926832</v>
      </c>
    </row>
    <row r="370" spans="1:19" ht="14.4" customHeight="1" x14ac:dyDescent="0.3">
      <c r="A370" s="727" t="s">
        <v>6420</v>
      </c>
      <c r="B370" s="728" t="s">
        <v>6421</v>
      </c>
      <c r="C370" s="728" t="s">
        <v>587</v>
      </c>
      <c r="D370" s="728" t="s">
        <v>2708</v>
      </c>
      <c r="E370" s="728" t="s">
        <v>6631</v>
      </c>
      <c r="F370" s="728" t="s">
        <v>6656</v>
      </c>
      <c r="G370" s="728" t="s">
        <v>6657</v>
      </c>
      <c r="H370" s="732">
        <v>587</v>
      </c>
      <c r="I370" s="732">
        <v>21132</v>
      </c>
      <c r="J370" s="728">
        <v>1.1332046332046333</v>
      </c>
      <c r="K370" s="728">
        <v>36</v>
      </c>
      <c r="L370" s="732">
        <v>504</v>
      </c>
      <c r="M370" s="732">
        <v>18648</v>
      </c>
      <c r="N370" s="728">
        <v>1</v>
      </c>
      <c r="O370" s="728">
        <v>37</v>
      </c>
      <c r="P370" s="732">
        <v>237</v>
      </c>
      <c r="Q370" s="732">
        <v>8769</v>
      </c>
      <c r="R370" s="746">
        <v>0.47023809523809523</v>
      </c>
      <c r="S370" s="733">
        <v>37</v>
      </c>
    </row>
    <row r="371" spans="1:19" ht="14.4" customHeight="1" x14ac:dyDescent="0.3">
      <c r="A371" s="727" t="s">
        <v>6420</v>
      </c>
      <c r="B371" s="728" t="s">
        <v>6421</v>
      </c>
      <c r="C371" s="728" t="s">
        <v>587</v>
      </c>
      <c r="D371" s="728" t="s">
        <v>2708</v>
      </c>
      <c r="E371" s="728" t="s">
        <v>6631</v>
      </c>
      <c r="F371" s="728" t="s">
        <v>6668</v>
      </c>
      <c r="G371" s="728" t="s">
        <v>6669</v>
      </c>
      <c r="H371" s="732">
        <v>97</v>
      </c>
      <c r="I371" s="732">
        <v>32107</v>
      </c>
      <c r="J371" s="728">
        <v>0.78867600098255952</v>
      </c>
      <c r="K371" s="728">
        <v>331</v>
      </c>
      <c r="L371" s="732">
        <v>115</v>
      </c>
      <c r="M371" s="732">
        <v>40710</v>
      </c>
      <c r="N371" s="728">
        <v>1</v>
      </c>
      <c r="O371" s="728">
        <v>354</v>
      </c>
      <c r="P371" s="732">
        <v>31</v>
      </c>
      <c r="Q371" s="732">
        <v>11005</v>
      </c>
      <c r="R371" s="746">
        <v>0.27032670105625156</v>
      </c>
      <c r="S371" s="733">
        <v>355</v>
      </c>
    </row>
    <row r="372" spans="1:19" ht="14.4" customHeight="1" x14ac:dyDescent="0.3">
      <c r="A372" s="727" t="s">
        <v>6420</v>
      </c>
      <c r="B372" s="728" t="s">
        <v>6421</v>
      </c>
      <c r="C372" s="728" t="s">
        <v>587</v>
      </c>
      <c r="D372" s="728" t="s">
        <v>2708</v>
      </c>
      <c r="E372" s="728" t="s">
        <v>6631</v>
      </c>
      <c r="F372" s="728" t="s">
        <v>6676</v>
      </c>
      <c r="G372" s="728" t="s">
        <v>6677</v>
      </c>
      <c r="H372" s="732"/>
      <c r="I372" s="732"/>
      <c r="J372" s="728"/>
      <c r="K372" s="728"/>
      <c r="L372" s="732">
        <v>9</v>
      </c>
      <c r="M372" s="732">
        <v>1557</v>
      </c>
      <c r="N372" s="728">
        <v>1</v>
      </c>
      <c r="O372" s="728">
        <v>173</v>
      </c>
      <c r="P372" s="732"/>
      <c r="Q372" s="732"/>
      <c r="R372" s="746"/>
      <c r="S372" s="733"/>
    </row>
    <row r="373" spans="1:19" ht="14.4" customHeight="1" x14ac:dyDescent="0.3">
      <c r="A373" s="727" t="s">
        <v>6420</v>
      </c>
      <c r="B373" s="728" t="s">
        <v>6421</v>
      </c>
      <c r="C373" s="728" t="s">
        <v>587</v>
      </c>
      <c r="D373" s="728" t="s">
        <v>2708</v>
      </c>
      <c r="E373" s="728" t="s">
        <v>6631</v>
      </c>
      <c r="F373" s="728" t="s">
        <v>6682</v>
      </c>
      <c r="G373" s="728" t="s">
        <v>6683</v>
      </c>
      <c r="H373" s="732">
        <v>438</v>
      </c>
      <c r="I373" s="732">
        <v>72270</v>
      </c>
      <c r="J373" s="728">
        <v>1.1217172657850625</v>
      </c>
      <c r="K373" s="728">
        <v>165</v>
      </c>
      <c r="L373" s="732">
        <v>364</v>
      </c>
      <c r="M373" s="732">
        <v>64428</v>
      </c>
      <c r="N373" s="728">
        <v>1</v>
      </c>
      <c r="O373" s="728">
        <v>177</v>
      </c>
      <c r="P373" s="732">
        <v>197</v>
      </c>
      <c r="Q373" s="732">
        <v>34869</v>
      </c>
      <c r="R373" s="746">
        <v>0.54120879120879117</v>
      </c>
      <c r="S373" s="733">
        <v>177</v>
      </c>
    </row>
    <row r="374" spans="1:19" ht="14.4" customHeight="1" x14ac:dyDescent="0.3">
      <c r="A374" s="727" t="s">
        <v>6420</v>
      </c>
      <c r="B374" s="728" t="s">
        <v>6421</v>
      </c>
      <c r="C374" s="728" t="s">
        <v>587</v>
      </c>
      <c r="D374" s="728" t="s">
        <v>2708</v>
      </c>
      <c r="E374" s="728" t="s">
        <v>6631</v>
      </c>
      <c r="F374" s="728" t="s">
        <v>6686</v>
      </c>
      <c r="G374" s="728" t="s">
        <v>6687</v>
      </c>
      <c r="H374" s="732">
        <v>56</v>
      </c>
      <c r="I374" s="732">
        <v>36568</v>
      </c>
      <c r="J374" s="728">
        <v>1.6301711840228246</v>
      </c>
      <c r="K374" s="728">
        <v>653</v>
      </c>
      <c r="L374" s="732">
        <v>32</v>
      </c>
      <c r="M374" s="732">
        <v>22432</v>
      </c>
      <c r="N374" s="728">
        <v>1</v>
      </c>
      <c r="O374" s="728">
        <v>701</v>
      </c>
      <c r="P374" s="732">
        <v>19</v>
      </c>
      <c r="Q374" s="732">
        <v>13319</v>
      </c>
      <c r="R374" s="746">
        <v>0.59375</v>
      </c>
      <c r="S374" s="733">
        <v>701</v>
      </c>
    </row>
    <row r="375" spans="1:19" ht="14.4" customHeight="1" x14ac:dyDescent="0.3">
      <c r="A375" s="727" t="s">
        <v>6420</v>
      </c>
      <c r="B375" s="728" t="s">
        <v>6421</v>
      </c>
      <c r="C375" s="728" t="s">
        <v>587</v>
      </c>
      <c r="D375" s="728" t="s">
        <v>2709</v>
      </c>
      <c r="E375" s="728" t="s">
        <v>6422</v>
      </c>
      <c r="F375" s="728" t="s">
        <v>6426</v>
      </c>
      <c r="G375" s="728" t="s">
        <v>6425</v>
      </c>
      <c r="H375" s="732">
        <v>3</v>
      </c>
      <c r="I375" s="732">
        <v>828.03</v>
      </c>
      <c r="J375" s="728"/>
      <c r="K375" s="728">
        <v>276.01</v>
      </c>
      <c r="L375" s="732"/>
      <c r="M375" s="732"/>
      <c r="N375" s="728"/>
      <c r="O375" s="728"/>
      <c r="P375" s="732">
        <v>1</v>
      </c>
      <c r="Q375" s="732">
        <v>227.34</v>
      </c>
      <c r="R375" s="746"/>
      <c r="S375" s="733">
        <v>227.34</v>
      </c>
    </row>
    <row r="376" spans="1:19" ht="14.4" customHeight="1" x14ac:dyDescent="0.3">
      <c r="A376" s="727" t="s">
        <v>6420</v>
      </c>
      <c r="B376" s="728" t="s">
        <v>6421</v>
      </c>
      <c r="C376" s="728" t="s">
        <v>587</v>
      </c>
      <c r="D376" s="728" t="s">
        <v>2709</v>
      </c>
      <c r="E376" s="728" t="s">
        <v>6422</v>
      </c>
      <c r="F376" s="728" t="s">
        <v>6427</v>
      </c>
      <c r="G376" s="728" t="s">
        <v>865</v>
      </c>
      <c r="H376" s="732">
        <v>3.5</v>
      </c>
      <c r="I376" s="732">
        <v>705.63</v>
      </c>
      <c r="J376" s="728"/>
      <c r="K376" s="728">
        <v>201.60857142857142</v>
      </c>
      <c r="L376" s="732"/>
      <c r="M376" s="732"/>
      <c r="N376" s="728"/>
      <c r="O376" s="728"/>
      <c r="P376" s="732"/>
      <c r="Q376" s="732"/>
      <c r="R376" s="746"/>
      <c r="S376" s="733"/>
    </row>
    <row r="377" spans="1:19" ht="14.4" customHeight="1" x14ac:dyDescent="0.3">
      <c r="A377" s="727" t="s">
        <v>6420</v>
      </c>
      <c r="B377" s="728" t="s">
        <v>6421</v>
      </c>
      <c r="C377" s="728" t="s">
        <v>587</v>
      </c>
      <c r="D377" s="728" t="s">
        <v>2709</v>
      </c>
      <c r="E377" s="728" t="s">
        <v>6422</v>
      </c>
      <c r="F377" s="728" t="s">
        <v>6433</v>
      </c>
      <c r="G377" s="728" t="s">
        <v>6434</v>
      </c>
      <c r="H377" s="732">
        <v>3</v>
      </c>
      <c r="I377" s="732">
        <v>37486.879999999997</v>
      </c>
      <c r="J377" s="728">
        <v>2</v>
      </c>
      <c r="K377" s="728">
        <v>12495.626666666665</v>
      </c>
      <c r="L377" s="732">
        <v>1.5</v>
      </c>
      <c r="M377" s="732">
        <v>18743.439999999999</v>
      </c>
      <c r="N377" s="728">
        <v>1</v>
      </c>
      <c r="O377" s="728">
        <v>12495.626666666665</v>
      </c>
      <c r="P377" s="732">
        <v>3.25</v>
      </c>
      <c r="Q377" s="732">
        <v>37531.620000000003</v>
      </c>
      <c r="R377" s="746">
        <v>2.0023869684540299</v>
      </c>
      <c r="S377" s="733">
        <v>11548.19076923077</v>
      </c>
    </row>
    <row r="378" spans="1:19" ht="14.4" customHeight="1" x14ac:dyDescent="0.3">
      <c r="A378" s="727" t="s">
        <v>6420</v>
      </c>
      <c r="B378" s="728" t="s">
        <v>6421</v>
      </c>
      <c r="C378" s="728" t="s">
        <v>587</v>
      </c>
      <c r="D378" s="728" t="s">
        <v>2709</v>
      </c>
      <c r="E378" s="728" t="s">
        <v>6422</v>
      </c>
      <c r="F378" s="728" t="s">
        <v>6435</v>
      </c>
      <c r="G378" s="728" t="s">
        <v>6434</v>
      </c>
      <c r="H378" s="732">
        <v>6</v>
      </c>
      <c r="I378" s="732">
        <v>187434.42</v>
      </c>
      <c r="J378" s="728">
        <v>3.0000000000000004</v>
      </c>
      <c r="K378" s="728">
        <v>31239.070000000003</v>
      </c>
      <c r="L378" s="732">
        <v>2</v>
      </c>
      <c r="M378" s="732">
        <v>62478.14</v>
      </c>
      <c r="N378" s="728">
        <v>1</v>
      </c>
      <c r="O378" s="728">
        <v>31239.07</v>
      </c>
      <c r="P378" s="732"/>
      <c r="Q378" s="732"/>
      <c r="R378" s="746"/>
      <c r="S378" s="733"/>
    </row>
    <row r="379" spans="1:19" ht="14.4" customHeight="1" x14ac:dyDescent="0.3">
      <c r="A379" s="727" t="s">
        <v>6420</v>
      </c>
      <c r="B379" s="728" t="s">
        <v>6421</v>
      </c>
      <c r="C379" s="728" t="s">
        <v>587</v>
      </c>
      <c r="D379" s="728" t="s">
        <v>2709</v>
      </c>
      <c r="E379" s="728" t="s">
        <v>6422</v>
      </c>
      <c r="F379" s="728" t="s">
        <v>6445</v>
      </c>
      <c r="G379" s="728" t="s">
        <v>3587</v>
      </c>
      <c r="H379" s="732"/>
      <c r="I379" s="732"/>
      <c r="J379" s="728"/>
      <c r="K379" s="728"/>
      <c r="L379" s="732"/>
      <c r="M379" s="732"/>
      <c r="N379" s="728"/>
      <c r="O379" s="728"/>
      <c r="P379" s="732">
        <v>1.6</v>
      </c>
      <c r="Q379" s="732">
        <v>15882.56</v>
      </c>
      <c r="R379" s="746"/>
      <c r="S379" s="733">
        <v>9926.5999999999985</v>
      </c>
    </row>
    <row r="380" spans="1:19" ht="14.4" customHeight="1" x14ac:dyDescent="0.3">
      <c r="A380" s="727" t="s">
        <v>6420</v>
      </c>
      <c r="B380" s="728" t="s">
        <v>6421</v>
      </c>
      <c r="C380" s="728" t="s">
        <v>587</v>
      </c>
      <c r="D380" s="728" t="s">
        <v>2709</v>
      </c>
      <c r="E380" s="728" t="s">
        <v>6422</v>
      </c>
      <c r="F380" s="728" t="s">
        <v>6478</v>
      </c>
      <c r="G380" s="728" t="s">
        <v>808</v>
      </c>
      <c r="H380" s="732">
        <v>1.7000000000000002</v>
      </c>
      <c r="I380" s="732">
        <v>120.27</v>
      </c>
      <c r="J380" s="728">
        <v>3.4003392705682782</v>
      </c>
      <c r="K380" s="728">
        <v>70.7470588235294</v>
      </c>
      <c r="L380" s="732">
        <v>0.5</v>
      </c>
      <c r="M380" s="732">
        <v>35.369999999999997</v>
      </c>
      <c r="N380" s="728">
        <v>1</v>
      </c>
      <c r="O380" s="728">
        <v>70.739999999999995</v>
      </c>
      <c r="P380" s="732">
        <v>0.7</v>
      </c>
      <c r="Q380" s="732">
        <v>49.52</v>
      </c>
      <c r="R380" s="746">
        <v>1.4000565450947133</v>
      </c>
      <c r="S380" s="733">
        <v>70.742857142857147</v>
      </c>
    </row>
    <row r="381" spans="1:19" ht="14.4" customHeight="1" x14ac:dyDescent="0.3">
      <c r="A381" s="727" t="s">
        <v>6420</v>
      </c>
      <c r="B381" s="728" t="s">
        <v>6421</v>
      </c>
      <c r="C381" s="728" t="s">
        <v>587</v>
      </c>
      <c r="D381" s="728" t="s">
        <v>2709</v>
      </c>
      <c r="E381" s="728" t="s">
        <v>6422</v>
      </c>
      <c r="F381" s="728" t="s">
        <v>6480</v>
      </c>
      <c r="G381" s="728" t="s">
        <v>3284</v>
      </c>
      <c r="H381" s="732"/>
      <c r="I381" s="732"/>
      <c r="J381" s="728"/>
      <c r="K381" s="728"/>
      <c r="L381" s="732"/>
      <c r="M381" s="732"/>
      <c r="N381" s="728"/>
      <c r="O381" s="728"/>
      <c r="P381" s="732">
        <v>1</v>
      </c>
      <c r="Q381" s="732">
        <v>121.61</v>
      </c>
      <c r="R381" s="746"/>
      <c r="S381" s="733">
        <v>121.61</v>
      </c>
    </row>
    <row r="382" spans="1:19" ht="14.4" customHeight="1" x14ac:dyDescent="0.3">
      <c r="A382" s="727" t="s">
        <v>6420</v>
      </c>
      <c r="B382" s="728" t="s">
        <v>6421</v>
      </c>
      <c r="C382" s="728" t="s">
        <v>587</v>
      </c>
      <c r="D382" s="728" t="s">
        <v>2709</v>
      </c>
      <c r="E382" s="728" t="s">
        <v>6422</v>
      </c>
      <c r="F382" s="728" t="s">
        <v>6481</v>
      </c>
      <c r="G382" s="728" t="s">
        <v>3284</v>
      </c>
      <c r="H382" s="732">
        <v>2.5</v>
      </c>
      <c r="I382" s="732">
        <v>608.1</v>
      </c>
      <c r="J382" s="728"/>
      <c r="K382" s="728">
        <v>243.24</v>
      </c>
      <c r="L382" s="732"/>
      <c r="M382" s="732"/>
      <c r="N382" s="728"/>
      <c r="O382" s="728"/>
      <c r="P382" s="732">
        <v>1.3</v>
      </c>
      <c r="Q382" s="732">
        <v>316.20999999999998</v>
      </c>
      <c r="R382" s="746"/>
      <c r="S382" s="733">
        <v>243.23846153846151</v>
      </c>
    </row>
    <row r="383" spans="1:19" ht="14.4" customHeight="1" x14ac:dyDescent="0.3">
      <c r="A383" s="727" t="s">
        <v>6420</v>
      </c>
      <c r="B383" s="728" t="s">
        <v>6421</v>
      </c>
      <c r="C383" s="728" t="s">
        <v>587</v>
      </c>
      <c r="D383" s="728" t="s">
        <v>2709</v>
      </c>
      <c r="E383" s="728" t="s">
        <v>6422</v>
      </c>
      <c r="F383" s="728" t="s">
        <v>6489</v>
      </c>
      <c r="G383" s="728" t="s">
        <v>1245</v>
      </c>
      <c r="H383" s="732">
        <v>0.2</v>
      </c>
      <c r="I383" s="732">
        <v>12</v>
      </c>
      <c r="J383" s="728"/>
      <c r="K383" s="728">
        <v>60</v>
      </c>
      <c r="L383" s="732"/>
      <c r="M383" s="732"/>
      <c r="N383" s="728"/>
      <c r="O383" s="728"/>
      <c r="P383" s="732">
        <v>0.2</v>
      </c>
      <c r="Q383" s="732">
        <v>11.99</v>
      </c>
      <c r="R383" s="746"/>
      <c r="S383" s="733">
        <v>59.949999999999996</v>
      </c>
    </row>
    <row r="384" spans="1:19" ht="14.4" customHeight="1" x14ac:dyDescent="0.3">
      <c r="A384" s="727" t="s">
        <v>6420</v>
      </c>
      <c r="B384" s="728" t="s">
        <v>6421</v>
      </c>
      <c r="C384" s="728" t="s">
        <v>587</v>
      </c>
      <c r="D384" s="728" t="s">
        <v>2709</v>
      </c>
      <c r="E384" s="728" t="s">
        <v>6422</v>
      </c>
      <c r="F384" s="728" t="s">
        <v>6497</v>
      </c>
      <c r="G384" s="728" t="s">
        <v>6498</v>
      </c>
      <c r="H384" s="732">
        <v>1.6</v>
      </c>
      <c r="I384" s="732">
        <v>846.36</v>
      </c>
      <c r="J384" s="728"/>
      <c r="K384" s="728">
        <v>528.97500000000002</v>
      </c>
      <c r="L384" s="732"/>
      <c r="M384" s="732"/>
      <c r="N384" s="728"/>
      <c r="O384" s="728"/>
      <c r="P384" s="732"/>
      <c r="Q384" s="732"/>
      <c r="R384" s="746"/>
      <c r="S384" s="733"/>
    </row>
    <row r="385" spans="1:19" ht="14.4" customHeight="1" x14ac:dyDescent="0.3">
      <c r="A385" s="727" t="s">
        <v>6420</v>
      </c>
      <c r="B385" s="728" t="s">
        <v>6421</v>
      </c>
      <c r="C385" s="728" t="s">
        <v>587</v>
      </c>
      <c r="D385" s="728" t="s">
        <v>2709</v>
      </c>
      <c r="E385" s="728" t="s">
        <v>6422</v>
      </c>
      <c r="F385" s="728" t="s">
        <v>6499</v>
      </c>
      <c r="G385" s="728" t="s">
        <v>6498</v>
      </c>
      <c r="H385" s="732"/>
      <c r="I385" s="732"/>
      <c r="J385" s="728"/>
      <c r="K385" s="728"/>
      <c r="L385" s="732"/>
      <c r="M385" s="732"/>
      <c r="N385" s="728"/>
      <c r="O385" s="728"/>
      <c r="P385" s="732">
        <v>8.5</v>
      </c>
      <c r="Q385" s="732">
        <v>1169.0899999999999</v>
      </c>
      <c r="R385" s="746"/>
      <c r="S385" s="733">
        <v>137.54</v>
      </c>
    </row>
    <row r="386" spans="1:19" ht="14.4" customHeight="1" x14ac:dyDescent="0.3">
      <c r="A386" s="727" t="s">
        <v>6420</v>
      </c>
      <c r="B386" s="728" t="s">
        <v>6421</v>
      </c>
      <c r="C386" s="728" t="s">
        <v>587</v>
      </c>
      <c r="D386" s="728" t="s">
        <v>2709</v>
      </c>
      <c r="E386" s="728" t="s">
        <v>6422</v>
      </c>
      <c r="F386" s="728" t="s">
        <v>6517</v>
      </c>
      <c r="G386" s="728" t="s">
        <v>725</v>
      </c>
      <c r="H386" s="732">
        <v>1.33</v>
      </c>
      <c r="I386" s="732">
        <v>735.49</v>
      </c>
      <c r="J386" s="728"/>
      <c r="K386" s="728">
        <v>553</v>
      </c>
      <c r="L386" s="732"/>
      <c r="M386" s="732"/>
      <c r="N386" s="728"/>
      <c r="O386" s="728"/>
      <c r="P386" s="732">
        <v>0.66</v>
      </c>
      <c r="Q386" s="732">
        <v>520.92999999999995</v>
      </c>
      <c r="R386" s="746"/>
      <c r="S386" s="733">
        <v>789.28787878787864</v>
      </c>
    </row>
    <row r="387" spans="1:19" ht="14.4" customHeight="1" x14ac:dyDescent="0.3">
      <c r="A387" s="727" t="s">
        <v>6420</v>
      </c>
      <c r="B387" s="728" t="s">
        <v>6421</v>
      </c>
      <c r="C387" s="728" t="s">
        <v>587</v>
      </c>
      <c r="D387" s="728" t="s">
        <v>2709</v>
      </c>
      <c r="E387" s="728" t="s">
        <v>6422</v>
      </c>
      <c r="F387" s="728" t="s">
        <v>6547</v>
      </c>
      <c r="G387" s="728" t="s">
        <v>2626</v>
      </c>
      <c r="H387" s="732">
        <v>0.22</v>
      </c>
      <c r="I387" s="732">
        <v>8113.13</v>
      </c>
      <c r="J387" s="728"/>
      <c r="K387" s="728">
        <v>36877.86363636364</v>
      </c>
      <c r="L387" s="732"/>
      <c r="M387" s="732"/>
      <c r="N387" s="728"/>
      <c r="O387" s="728"/>
      <c r="P387" s="732"/>
      <c r="Q387" s="732"/>
      <c r="R387" s="746"/>
      <c r="S387" s="733"/>
    </row>
    <row r="388" spans="1:19" ht="14.4" customHeight="1" x14ac:dyDescent="0.3">
      <c r="A388" s="727" t="s">
        <v>6420</v>
      </c>
      <c r="B388" s="728" t="s">
        <v>6421</v>
      </c>
      <c r="C388" s="728" t="s">
        <v>587</v>
      </c>
      <c r="D388" s="728" t="s">
        <v>2709</v>
      </c>
      <c r="E388" s="728" t="s">
        <v>6609</v>
      </c>
      <c r="F388" s="728" t="s">
        <v>6612</v>
      </c>
      <c r="G388" s="728" t="s">
        <v>6613</v>
      </c>
      <c r="H388" s="732"/>
      <c r="I388" s="732"/>
      <c r="J388" s="728"/>
      <c r="K388" s="728"/>
      <c r="L388" s="732">
        <v>13</v>
      </c>
      <c r="M388" s="732">
        <v>25931.61</v>
      </c>
      <c r="N388" s="728">
        <v>1</v>
      </c>
      <c r="O388" s="728">
        <v>1994.7392307692307</v>
      </c>
      <c r="P388" s="732">
        <v>1</v>
      </c>
      <c r="Q388" s="732">
        <v>2159.5700000000002</v>
      </c>
      <c r="R388" s="746">
        <v>8.3279441577287339E-2</v>
      </c>
      <c r="S388" s="733">
        <v>2159.5700000000002</v>
      </c>
    </row>
    <row r="389" spans="1:19" ht="14.4" customHeight="1" x14ac:dyDescent="0.3">
      <c r="A389" s="727" t="s">
        <v>6420</v>
      </c>
      <c r="B389" s="728" t="s">
        <v>6421</v>
      </c>
      <c r="C389" s="728" t="s">
        <v>587</v>
      </c>
      <c r="D389" s="728" t="s">
        <v>2709</v>
      </c>
      <c r="E389" s="728" t="s">
        <v>6609</v>
      </c>
      <c r="F389" s="728" t="s">
        <v>6614</v>
      </c>
      <c r="G389" s="728" t="s">
        <v>6615</v>
      </c>
      <c r="H389" s="732"/>
      <c r="I389" s="732"/>
      <c r="J389" s="728"/>
      <c r="K389" s="728"/>
      <c r="L389" s="732">
        <v>1</v>
      </c>
      <c r="M389" s="732">
        <v>2465.62</v>
      </c>
      <c r="N389" s="728">
        <v>1</v>
      </c>
      <c r="O389" s="728">
        <v>2465.62</v>
      </c>
      <c r="P389" s="732">
        <v>1</v>
      </c>
      <c r="Q389" s="732">
        <v>2641.15</v>
      </c>
      <c r="R389" s="746">
        <v>1.0711910188918001</v>
      </c>
      <c r="S389" s="733">
        <v>2641.15</v>
      </c>
    </row>
    <row r="390" spans="1:19" ht="14.4" customHeight="1" x14ac:dyDescent="0.3">
      <c r="A390" s="727" t="s">
        <v>6420</v>
      </c>
      <c r="B390" s="728" t="s">
        <v>6421</v>
      </c>
      <c r="C390" s="728" t="s">
        <v>587</v>
      </c>
      <c r="D390" s="728" t="s">
        <v>2709</v>
      </c>
      <c r="E390" s="728" t="s">
        <v>6609</v>
      </c>
      <c r="F390" s="728" t="s">
        <v>6622</v>
      </c>
      <c r="G390" s="728" t="s">
        <v>6623</v>
      </c>
      <c r="H390" s="732"/>
      <c r="I390" s="732"/>
      <c r="J390" s="728"/>
      <c r="K390" s="728"/>
      <c r="L390" s="732">
        <v>9</v>
      </c>
      <c r="M390" s="732">
        <v>2170.52</v>
      </c>
      <c r="N390" s="728">
        <v>1</v>
      </c>
      <c r="O390" s="728">
        <v>241.16888888888889</v>
      </c>
      <c r="P390" s="732"/>
      <c r="Q390" s="732"/>
      <c r="R390" s="746"/>
      <c r="S390" s="733"/>
    </row>
    <row r="391" spans="1:19" ht="14.4" customHeight="1" x14ac:dyDescent="0.3">
      <c r="A391" s="727" t="s">
        <v>6420</v>
      </c>
      <c r="B391" s="728" t="s">
        <v>6421</v>
      </c>
      <c r="C391" s="728" t="s">
        <v>587</v>
      </c>
      <c r="D391" s="728" t="s">
        <v>2709</v>
      </c>
      <c r="E391" s="728" t="s">
        <v>6631</v>
      </c>
      <c r="F391" s="728" t="s">
        <v>6634</v>
      </c>
      <c r="G391" s="728" t="s">
        <v>6635</v>
      </c>
      <c r="H391" s="732"/>
      <c r="I391" s="732"/>
      <c r="J391" s="728"/>
      <c r="K391" s="728"/>
      <c r="L391" s="732">
        <v>13</v>
      </c>
      <c r="M391" s="732">
        <v>2535</v>
      </c>
      <c r="N391" s="728">
        <v>1</v>
      </c>
      <c r="O391" s="728">
        <v>195</v>
      </c>
      <c r="P391" s="732">
        <v>1</v>
      </c>
      <c r="Q391" s="732">
        <v>196</v>
      </c>
      <c r="R391" s="746">
        <v>7.7317554240631164E-2</v>
      </c>
      <c r="S391" s="733">
        <v>196</v>
      </c>
    </row>
    <row r="392" spans="1:19" ht="14.4" customHeight="1" x14ac:dyDescent="0.3">
      <c r="A392" s="727" t="s">
        <v>6420</v>
      </c>
      <c r="B392" s="728" t="s">
        <v>6421</v>
      </c>
      <c r="C392" s="728" t="s">
        <v>587</v>
      </c>
      <c r="D392" s="728" t="s">
        <v>2709</v>
      </c>
      <c r="E392" s="728" t="s">
        <v>6631</v>
      </c>
      <c r="F392" s="728" t="s">
        <v>6636</v>
      </c>
      <c r="G392" s="728" t="s">
        <v>6637</v>
      </c>
      <c r="H392" s="732">
        <v>12</v>
      </c>
      <c r="I392" s="732">
        <v>420</v>
      </c>
      <c r="J392" s="728">
        <v>0.87318087318087323</v>
      </c>
      <c r="K392" s="728">
        <v>35</v>
      </c>
      <c r="L392" s="732">
        <v>13</v>
      </c>
      <c r="M392" s="732">
        <v>481</v>
      </c>
      <c r="N392" s="728">
        <v>1</v>
      </c>
      <c r="O392" s="728">
        <v>37</v>
      </c>
      <c r="P392" s="732">
        <v>11</v>
      </c>
      <c r="Q392" s="732">
        <v>407</v>
      </c>
      <c r="R392" s="746">
        <v>0.84615384615384615</v>
      </c>
      <c r="S392" s="733">
        <v>37</v>
      </c>
    </row>
    <row r="393" spans="1:19" ht="14.4" customHeight="1" x14ac:dyDescent="0.3">
      <c r="A393" s="727" t="s">
        <v>6420</v>
      </c>
      <c r="B393" s="728" t="s">
        <v>6421</v>
      </c>
      <c r="C393" s="728" t="s">
        <v>587</v>
      </c>
      <c r="D393" s="728" t="s">
        <v>2709</v>
      </c>
      <c r="E393" s="728" t="s">
        <v>6631</v>
      </c>
      <c r="F393" s="728" t="s">
        <v>6648</v>
      </c>
      <c r="G393" s="728" t="s">
        <v>6649</v>
      </c>
      <c r="H393" s="732"/>
      <c r="I393" s="732"/>
      <c r="J393" s="728"/>
      <c r="K393" s="728"/>
      <c r="L393" s="732">
        <v>1</v>
      </c>
      <c r="M393" s="732">
        <v>0</v>
      </c>
      <c r="N393" s="728"/>
      <c r="O393" s="728">
        <v>0</v>
      </c>
      <c r="P393" s="732"/>
      <c r="Q393" s="732"/>
      <c r="R393" s="746"/>
      <c r="S393" s="733"/>
    </row>
    <row r="394" spans="1:19" ht="14.4" customHeight="1" x14ac:dyDescent="0.3">
      <c r="A394" s="727" t="s">
        <v>6420</v>
      </c>
      <c r="B394" s="728" t="s">
        <v>6421</v>
      </c>
      <c r="C394" s="728" t="s">
        <v>587</v>
      </c>
      <c r="D394" s="728" t="s">
        <v>2709</v>
      </c>
      <c r="E394" s="728" t="s">
        <v>6631</v>
      </c>
      <c r="F394" s="728" t="s">
        <v>6654</v>
      </c>
      <c r="G394" s="728" t="s">
        <v>6655</v>
      </c>
      <c r="H394" s="732"/>
      <c r="I394" s="732"/>
      <c r="J394" s="728"/>
      <c r="K394" s="728"/>
      <c r="L394" s="732">
        <v>188</v>
      </c>
      <c r="M394" s="732">
        <v>6266.66</v>
      </c>
      <c r="N394" s="728">
        <v>1</v>
      </c>
      <c r="O394" s="728">
        <v>33.333297872340424</v>
      </c>
      <c r="P394" s="732">
        <v>380</v>
      </c>
      <c r="Q394" s="732">
        <v>12666.66</v>
      </c>
      <c r="R394" s="746">
        <v>2.0212776822103002</v>
      </c>
      <c r="S394" s="733">
        <v>33.333315789473687</v>
      </c>
    </row>
    <row r="395" spans="1:19" ht="14.4" customHeight="1" x14ac:dyDescent="0.3">
      <c r="A395" s="727" t="s">
        <v>6420</v>
      </c>
      <c r="B395" s="728" t="s">
        <v>6421</v>
      </c>
      <c r="C395" s="728" t="s">
        <v>587</v>
      </c>
      <c r="D395" s="728" t="s">
        <v>2709</v>
      </c>
      <c r="E395" s="728" t="s">
        <v>6631</v>
      </c>
      <c r="F395" s="728" t="s">
        <v>6656</v>
      </c>
      <c r="G395" s="728" t="s">
        <v>6657</v>
      </c>
      <c r="H395" s="732">
        <v>383</v>
      </c>
      <c r="I395" s="732">
        <v>13788</v>
      </c>
      <c r="J395" s="728">
        <v>1.0209552017771195</v>
      </c>
      <c r="K395" s="728">
        <v>36</v>
      </c>
      <c r="L395" s="732">
        <v>365</v>
      </c>
      <c r="M395" s="732">
        <v>13505</v>
      </c>
      <c r="N395" s="728">
        <v>1</v>
      </c>
      <c r="O395" s="728">
        <v>37</v>
      </c>
      <c r="P395" s="732">
        <v>380</v>
      </c>
      <c r="Q395" s="732">
        <v>14060</v>
      </c>
      <c r="R395" s="746">
        <v>1.0410958904109588</v>
      </c>
      <c r="S395" s="733">
        <v>37</v>
      </c>
    </row>
    <row r="396" spans="1:19" ht="14.4" customHeight="1" x14ac:dyDescent="0.3">
      <c r="A396" s="727" t="s">
        <v>6420</v>
      </c>
      <c r="B396" s="728" t="s">
        <v>6421</v>
      </c>
      <c r="C396" s="728" t="s">
        <v>587</v>
      </c>
      <c r="D396" s="728" t="s">
        <v>2709</v>
      </c>
      <c r="E396" s="728" t="s">
        <v>6631</v>
      </c>
      <c r="F396" s="728" t="s">
        <v>6668</v>
      </c>
      <c r="G396" s="728" t="s">
        <v>6669</v>
      </c>
      <c r="H396" s="732">
        <v>138</v>
      </c>
      <c r="I396" s="732">
        <v>45678</v>
      </c>
      <c r="J396" s="728">
        <v>0.6617122990004346</v>
      </c>
      <c r="K396" s="728">
        <v>331</v>
      </c>
      <c r="L396" s="732">
        <v>195</v>
      </c>
      <c r="M396" s="732">
        <v>69030</v>
      </c>
      <c r="N396" s="728">
        <v>1</v>
      </c>
      <c r="O396" s="728">
        <v>354</v>
      </c>
      <c r="P396" s="732">
        <v>209</v>
      </c>
      <c r="Q396" s="732">
        <v>74195</v>
      </c>
      <c r="R396" s="746">
        <v>1.0748225409242358</v>
      </c>
      <c r="S396" s="733">
        <v>355</v>
      </c>
    </row>
    <row r="397" spans="1:19" ht="14.4" customHeight="1" x14ac:dyDescent="0.3">
      <c r="A397" s="727" t="s">
        <v>6420</v>
      </c>
      <c r="B397" s="728" t="s">
        <v>6421</v>
      </c>
      <c r="C397" s="728" t="s">
        <v>587</v>
      </c>
      <c r="D397" s="728" t="s">
        <v>2709</v>
      </c>
      <c r="E397" s="728" t="s">
        <v>6631</v>
      </c>
      <c r="F397" s="728" t="s">
        <v>6678</v>
      </c>
      <c r="G397" s="728" t="s">
        <v>6679</v>
      </c>
      <c r="H397" s="732">
        <v>2</v>
      </c>
      <c r="I397" s="732">
        <v>114</v>
      </c>
      <c r="J397" s="728"/>
      <c r="K397" s="728">
        <v>57</v>
      </c>
      <c r="L397" s="732"/>
      <c r="M397" s="732"/>
      <c r="N397" s="728"/>
      <c r="O397" s="728"/>
      <c r="P397" s="732"/>
      <c r="Q397" s="732"/>
      <c r="R397" s="746"/>
      <c r="S397" s="733"/>
    </row>
    <row r="398" spans="1:19" ht="14.4" customHeight="1" x14ac:dyDescent="0.3">
      <c r="A398" s="727" t="s">
        <v>6420</v>
      </c>
      <c r="B398" s="728" t="s">
        <v>6421</v>
      </c>
      <c r="C398" s="728" t="s">
        <v>587</v>
      </c>
      <c r="D398" s="728" t="s">
        <v>2709</v>
      </c>
      <c r="E398" s="728" t="s">
        <v>6631</v>
      </c>
      <c r="F398" s="728" t="s">
        <v>6682</v>
      </c>
      <c r="G398" s="728" t="s">
        <v>6683</v>
      </c>
      <c r="H398" s="732">
        <v>234</v>
      </c>
      <c r="I398" s="732">
        <v>38610</v>
      </c>
      <c r="J398" s="728">
        <v>1.4073264078731547</v>
      </c>
      <c r="K398" s="728">
        <v>165</v>
      </c>
      <c r="L398" s="732">
        <v>155</v>
      </c>
      <c r="M398" s="732">
        <v>27435</v>
      </c>
      <c r="N398" s="728">
        <v>1</v>
      </c>
      <c r="O398" s="728">
        <v>177</v>
      </c>
      <c r="P398" s="732">
        <v>165</v>
      </c>
      <c r="Q398" s="732">
        <v>29205</v>
      </c>
      <c r="R398" s="746">
        <v>1.064516129032258</v>
      </c>
      <c r="S398" s="733">
        <v>177</v>
      </c>
    </row>
    <row r="399" spans="1:19" ht="14.4" customHeight="1" x14ac:dyDescent="0.3">
      <c r="A399" s="727" t="s">
        <v>6420</v>
      </c>
      <c r="B399" s="728" t="s">
        <v>6421</v>
      </c>
      <c r="C399" s="728" t="s">
        <v>587</v>
      </c>
      <c r="D399" s="728" t="s">
        <v>2709</v>
      </c>
      <c r="E399" s="728" t="s">
        <v>6631</v>
      </c>
      <c r="F399" s="728" t="s">
        <v>6686</v>
      </c>
      <c r="G399" s="728" t="s">
        <v>6687</v>
      </c>
      <c r="H399" s="732">
        <v>12</v>
      </c>
      <c r="I399" s="732">
        <v>7836</v>
      </c>
      <c r="J399" s="728">
        <v>0.65754804061424854</v>
      </c>
      <c r="K399" s="728">
        <v>653</v>
      </c>
      <c r="L399" s="732">
        <v>17</v>
      </c>
      <c r="M399" s="732">
        <v>11917</v>
      </c>
      <c r="N399" s="728">
        <v>1</v>
      </c>
      <c r="O399" s="728">
        <v>701</v>
      </c>
      <c r="P399" s="732">
        <v>7</v>
      </c>
      <c r="Q399" s="732">
        <v>4907</v>
      </c>
      <c r="R399" s="746">
        <v>0.41176470588235292</v>
      </c>
      <c r="S399" s="733">
        <v>701</v>
      </c>
    </row>
    <row r="400" spans="1:19" ht="14.4" customHeight="1" x14ac:dyDescent="0.3">
      <c r="A400" s="727" t="s">
        <v>6420</v>
      </c>
      <c r="B400" s="728" t="s">
        <v>6421</v>
      </c>
      <c r="C400" s="728" t="s">
        <v>587</v>
      </c>
      <c r="D400" s="728" t="s">
        <v>2710</v>
      </c>
      <c r="E400" s="728" t="s">
        <v>6609</v>
      </c>
      <c r="F400" s="728" t="s">
        <v>6612</v>
      </c>
      <c r="G400" s="728" t="s">
        <v>6613</v>
      </c>
      <c r="H400" s="732">
        <v>11</v>
      </c>
      <c r="I400" s="732">
        <v>20521.38</v>
      </c>
      <c r="J400" s="728">
        <v>5.1239912508489471</v>
      </c>
      <c r="K400" s="728">
        <v>1865.5800000000002</v>
      </c>
      <c r="L400" s="732">
        <v>2</v>
      </c>
      <c r="M400" s="732">
        <v>4004.96</v>
      </c>
      <c r="N400" s="728">
        <v>1</v>
      </c>
      <c r="O400" s="728">
        <v>2002.48</v>
      </c>
      <c r="P400" s="732">
        <v>2</v>
      </c>
      <c r="Q400" s="732">
        <v>4319.1400000000003</v>
      </c>
      <c r="R400" s="746">
        <v>1.0784477248212219</v>
      </c>
      <c r="S400" s="733">
        <v>2159.5700000000002</v>
      </c>
    </row>
    <row r="401" spans="1:19" ht="14.4" customHeight="1" x14ac:dyDescent="0.3">
      <c r="A401" s="727" t="s">
        <v>6420</v>
      </c>
      <c r="B401" s="728" t="s">
        <v>6421</v>
      </c>
      <c r="C401" s="728" t="s">
        <v>587</v>
      </c>
      <c r="D401" s="728" t="s">
        <v>2710</v>
      </c>
      <c r="E401" s="728" t="s">
        <v>6609</v>
      </c>
      <c r="F401" s="728" t="s">
        <v>6614</v>
      </c>
      <c r="G401" s="728" t="s">
        <v>6615</v>
      </c>
      <c r="H401" s="732"/>
      <c r="I401" s="732"/>
      <c r="J401" s="728"/>
      <c r="K401" s="728"/>
      <c r="L401" s="732"/>
      <c r="M401" s="732"/>
      <c r="N401" s="728"/>
      <c r="O401" s="728"/>
      <c r="P401" s="732">
        <v>1</v>
      </c>
      <c r="Q401" s="732">
        <v>2641.15</v>
      </c>
      <c r="R401" s="746"/>
      <c r="S401" s="733">
        <v>2641.15</v>
      </c>
    </row>
    <row r="402" spans="1:19" ht="14.4" customHeight="1" x14ac:dyDescent="0.3">
      <c r="A402" s="727" t="s">
        <v>6420</v>
      </c>
      <c r="B402" s="728" t="s">
        <v>6421</v>
      </c>
      <c r="C402" s="728" t="s">
        <v>587</v>
      </c>
      <c r="D402" s="728" t="s">
        <v>2710</v>
      </c>
      <c r="E402" s="728" t="s">
        <v>6609</v>
      </c>
      <c r="F402" s="728" t="s">
        <v>6616</v>
      </c>
      <c r="G402" s="728" t="s">
        <v>6617</v>
      </c>
      <c r="H402" s="732">
        <v>6</v>
      </c>
      <c r="I402" s="732">
        <v>49149.78</v>
      </c>
      <c r="J402" s="728">
        <v>2.9587411779153512</v>
      </c>
      <c r="K402" s="728">
        <v>8191.63</v>
      </c>
      <c r="L402" s="732">
        <v>2</v>
      </c>
      <c r="M402" s="732">
        <v>16611.72</v>
      </c>
      <c r="N402" s="728">
        <v>1</v>
      </c>
      <c r="O402" s="728">
        <v>8305.86</v>
      </c>
      <c r="P402" s="732"/>
      <c r="Q402" s="732"/>
      <c r="R402" s="746"/>
      <c r="S402" s="733"/>
    </row>
    <row r="403" spans="1:19" ht="14.4" customHeight="1" x14ac:dyDescent="0.3">
      <c r="A403" s="727" t="s">
        <v>6420</v>
      </c>
      <c r="B403" s="728" t="s">
        <v>6421</v>
      </c>
      <c r="C403" s="728" t="s">
        <v>587</v>
      </c>
      <c r="D403" s="728" t="s">
        <v>2710</v>
      </c>
      <c r="E403" s="728" t="s">
        <v>6624</v>
      </c>
      <c r="F403" s="728" t="s">
        <v>6627</v>
      </c>
      <c r="G403" s="728" t="s">
        <v>6628</v>
      </c>
      <c r="H403" s="732"/>
      <c r="I403" s="732"/>
      <c r="J403" s="728"/>
      <c r="K403" s="728"/>
      <c r="L403" s="732">
        <v>1</v>
      </c>
      <c r="M403" s="732">
        <v>1049</v>
      </c>
      <c r="N403" s="728">
        <v>1</v>
      </c>
      <c r="O403" s="728">
        <v>1049</v>
      </c>
      <c r="P403" s="732"/>
      <c r="Q403" s="732"/>
      <c r="R403" s="746"/>
      <c r="S403" s="733"/>
    </row>
    <row r="404" spans="1:19" ht="14.4" customHeight="1" x14ac:dyDescent="0.3">
      <c r="A404" s="727" t="s">
        <v>6420</v>
      </c>
      <c r="B404" s="728" t="s">
        <v>6421</v>
      </c>
      <c r="C404" s="728" t="s">
        <v>587</v>
      </c>
      <c r="D404" s="728" t="s">
        <v>2710</v>
      </c>
      <c r="E404" s="728" t="s">
        <v>6631</v>
      </c>
      <c r="F404" s="728" t="s">
        <v>6634</v>
      </c>
      <c r="G404" s="728" t="s">
        <v>6635</v>
      </c>
      <c r="H404" s="732">
        <v>14</v>
      </c>
      <c r="I404" s="732">
        <v>2646</v>
      </c>
      <c r="J404" s="728">
        <v>4.523076923076923</v>
      </c>
      <c r="K404" s="728">
        <v>189</v>
      </c>
      <c r="L404" s="732">
        <v>3</v>
      </c>
      <c r="M404" s="732">
        <v>585</v>
      </c>
      <c r="N404" s="728">
        <v>1</v>
      </c>
      <c r="O404" s="728">
        <v>195</v>
      </c>
      <c r="P404" s="732">
        <v>3</v>
      </c>
      <c r="Q404" s="732">
        <v>588</v>
      </c>
      <c r="R404" s="746">
        <v>1.0051282051282051</v>
      </c>
      <c r="S404" s="733">
        <v>196</v>
      </c>
    </row>
    <row r="405" spans="1:19" ht="14.4" customHeight="1" x14ac:dyDescent="0.3">
      <c r="A405" s="727" t="s">
        <v>6420</v>
      </c>
      <c r="B405" s="728" t="s">
        <v>6421</v>
      </c>
      <c r="C405" s="728" t="s">
        <v>587</v>
      </c>
      <c r="D405" s="728" t="s">
        <v>2710</v>
      </c>
      <c r="E405" s="728" t="s">
        <v>6631</v>
      </c>
      <c r="F405" s="728" t="s">
        <v>6636</v>
      </c>
      <c r="G405" s="728" t="s">
        <v>6637</v>
      </c>
      <c r="H405" s="732">
        <v>131</v>
      </c>
      <c r="I405" s="732">
        <v>4585</v>
      </c>
      <c r="J405" s="728">
        <v>0.90451765634247383</v>
      </c>
      <c r="K405" s="728">
        <v>35</v>
      </c>
      <c r="L405" s="732">
        <v>137</v>
      </c>
      <c r="M405" s="732">
        <v>5069</v>
      </c>
      <c r="N405" s="728">
        <v>1</v>
      </c>
      <c r="O405" s="728">
        <v>37</v>
      </c>
      <c r="P405" s="732">
        <v>172</v>
      </c>
      <c r="Q405" s="732">
        <v>6364</v>
      </c>
      <c r="R405" s="746">
        <v>1.2554744525547445</v>
      </c>
      <c r="S405" s="733">
        <v>37</v>
      </c>
    </row>
    <row r="406" spans="1:19" ht="14.4" customHeight="1" x14ac:dyDescent="0.3">
      <c r="A406" s="727" t="s">
        <v>6420</v>
      </c>
      <c r="B406" s="728" t="s">
        <v>6421</v>
      </c>
      <c r="C406" s="728" t="s">
        <v>587</v>
      </c>
      <c r="D406" s="728" t="s">
        <v>2710</v>
      </c>
      <c r="E406" s="728" t="s">
        <v>6631</v>
      </c>
      <c r="F406" s="728" t="s">
        <v>6638</v>
      </c>
      <c r="G406" s="728" t="s">
        <v>6639</v>
      </c>
      <c r="H406" s="732"/>
      <c r="I406" s="732"/>
      <c r="J406" s="728"/>
      <c r="K406" s="728"/>
      <c r="L406" s="732"/>
      <c r="M406" s="732"/>
      <c r="N406" s="728"/>
      <c r="O406" s="728"/>
      <c r="P406" s="732">
        <v>1</v>
      </c>
      <c r="Q406" s="732">
        <v>82</v>
      </c>
      <c r="R406" s="746"/>
      <c r="S406" s="733">
        <v>82</v>
      </c>
    </row>
    <row r="407" spans="1:19" ht="14.4" customHeight="1" x14ac:dyDescent="0.3">
      <c r="A407" s="727" t="s">
        <v>6420</v>
      </c>
      <c r="B407" s="728" t="s">
        <v>6421</v>
      </c>
      <c r="C407" s="728" t="s">
        <v>587</v>
      </c>
      <c r="D407" s="728" t="s">
        <v>2710</v>
      </c>
      <c r="E407" s="728" t="s">
        <v>6631</v>
      </c>
      <c r="F407" s="728" t="s">
        <v>6654</v>
      </c>
      <c r="G407" s="728" t="s">
        <v>6655</v>
      </c>
      <c r="H407" s="732"/>
      <c r="I407" s="732"/>
      <c r="J407" s="728"/>
      <c r="K407" s="728"/>
      <c r="L407" s="732">
        <v>335</v>
      </c>
      <c r="M407" s="732">
        <v>11166.67</v>
      </c>
      <c r="N407" s="728">
        <v>1</v>
      </c>
      <c r="O407" s="728">
        <v>33.333343283582089</v>
      </c>
      <c r="P407" s="732">
        <v>735</v>
      </c>
      <c r="Q407" s="732">
        <v>24499.960000000014</v>
      </c>
      <c r="R407" s="746">
        <v>2.1940256137236984</v>
      </c>
      <c r="S407" s="733">
        <v>33.333278911564648</v>
      </c>
    </row>
    <row r="408" spans="1:19" ht="14.4" customHeight="1" x14ac:dyDescent="0.3">
      <c r="A408" s="727" t="s">
        <v>6420</v>
      </c>
      <c r="B408" s="728" t="s">
        <v>6421</v>
      </c>
      <c r="C408" s="728" t="s">
        <v>587</v>
      </c>
      <c r="D408" s="728" t="s">
        <v>2710</v>
      </c>
      <c r="E408" s="728" t="s">
        <v>6631</v>
      </c>
      <c r="F408" s="728" t="s">
        <v>6656</v>
      </c>
      <c r="G408" s="728" t="s">
        <v>6657</v>
      </c>
      <c r="H408" s="732">
        <v>556</v>
      </c>
      <c r="I408" s="732">
        <v>20016</v>
      </c>
      <c r="J408" s="728">
        <v>0.96775129333268872</v>
      </c>
      <c r="K408" s="728">
        <v>36</v>
      </c>
      <c r="L408" s="732">
        <v>559</v>
      </c>
      <c r="M408" s="732">
        <v>20683</v>
      </c>
      <c r="N408" s="728">
        <v>1</v>
      </c>
      <c r="O408" s="728">
        <v>37</v>
      </c>
      <c r="P408" s="732">
        <v>738</v>
      </c>
      <c r="Q408" s="732">
        <v>27306</v>
      </c>
      <c r="R408" s="746">
        <v>1.3202146690518783</v>
      </c>
      <c r="S408" s="733">
        <v>37</v>
      </c>
    </row>
    <row r="409" spans="1:19" ht="14.4" customHeight="1" x14ac:dyDescent="0.3">
      <c r="A409" s="727" t="s">
        <v>6420</v>
      </c>
      <c r="B409" s="728" t="s">
        <v>6421</v>
      </c>
      <c r="C409" s="728" t="s">
        <v>587</v>
      </c>
      <c r="D409" s="728" t="s">
        <v>2710</v>
      </c>
      <c r="E409" s="728" t="s">
        <v>6631</v>
      </c>
      <c r="F409" s="728" t="s">
        <v>6658</v>
      </c>
      <c r="G409" s="728" t="s">
        <v>6659</v>
      </c>
      <c r="H409" s="732"/>
      <c r="I409" s="732"/>
      <c r="J409" s="728"/>
      <c r="K409" s="728"/>
      <c r="L409" s="732">
        <v>1</v>
      </c>
      <c r="M409" s="732">
        <v>86</v>
      </c>
      <c r="N409" s="728">
        <v>1</v>
      </c>
      <c r="O409" s="728">
        <v>86</v>
      </c>
      <c r="P409" s="732"/>
      <c r="Q409" s="732"/>
      <c r="R409" s="746"/>
      <c r="S409" s="733"/>
    </row>
    <row r="410" spans="1:19" ht="14.4" customHeight="1" x14ac:dyDescent="0.3">
      <c r="A410" s="727" t="s">
        <v>6420</v>
      </c>
      <c r="B410" s="728" t="s">
        <v>6421</v>
      </c>
      <c r="C410" s="728" t="s">
        <v>587</v>
      </c>
      <c r="D410" s="728" t="s">
        <v>2710</v>
      </c>
      <c r="E410" s="728" t="s">
        <v>6631</v>
      </c>
      <c r="F410" s="728" t="s">
        <v>6668</v>
      </c>
      <c r="G410" s="728" t="s">
        <v>6669</v>
      </c>
      <c r="H410" s="732">
        <v>3</v>
      </c>
      <c r="I410" s="732">
        <v>993</v>
      </c>
      <c r="J410" s="728">
        <v>2.8050847457627119</v>
      </c>
      <c r="K410" s="728">
        <v>331</v>
      </c>
      <c r="L410" s="732">
        <v>1</v>
      </c>
      <c r="M410" s="732">
        <v>354</v>
      </c>
      <c r="N410" s="728">
        <v>1</v>
      </c>
      <c r="O410" s="728">
        <v>354</v>
      </c>
      <c r="P410" s="732">
        <v>1</v>
      </c>
      <c r="Q410" s="732">
        <v>355</v>
      </c>
      <c r="R410" s="746">
        <v>1.0028248587570621</v>
      </c>
      <c r="S410" s="733">
        <v>355</v>
      </c>
    </row>
    <row r="411" spans="1:19" ht="14.4" customHeight="1" x14ac:dyDescent="0.3">
      <c r="A411" s="727" t="s">
        <v>6420</v>
      </c>
      <c r="B411" s="728" t="s">
        <v>6421</v>
      </c>
      <c r="C411" s="728" t="s">
        <v>587</v>
      </c>
      <c r="D411" s="728" t="s">
        <v>2710</v>
      </c>
      <c r="E411" s="728" t="s">
        <v>6631</v>
      </c>
      <c r="F411" s="728" t="s">
        <v>6674</v>
      </c>
      <c r="G411" s="728" t="s">
        <v>6675</v>
      </c>
      <c r="H411" s="732"/>
      <c r="I411" s="732"/>
      <c r="J411" s="728"/>
      <c r="K411" s="728"/>
      <c r="L411" s="732">
        <v>1</v>
      </c>
      <c r="M411" s="732">
        <v>474</v>
      </c>
      <c r="N411" s="728">
        <v>1</v>
      </c>
      <c r="O411" s="728">
        <v>474</v>
      </c>
      <c r="P411" s="732"/>
      <c r="Q411" s="732"/>
      <c r="R411" s="746"/>
      <c r="S411" s="733"/>
    </row>
    <row r="412" spans="1:19" ht="14.4" customHeight="1" x14ac:dyDescent="0.3">
      <c r="A412" s="727" t="s">
        <v>6420</v>
      </c>
      <c r="B412" s="728" t="s">
        <v>6421</v>
      </c>
      <c r="C412" s="728" t="s">
        <v>587</v>
      </c>
      <c r="D412" s="728" t="s">
        <v>2710</v>
      </c>
      <c r="E412" s="728" t="s">
        <v>6631</v>
      </c>
      <c r="F412" s="728" t="s">
        <v>6680</v>
      </c>
      <c r="G412" s="728" t="s">
        <v>6681</v>
      </c>
      <c r="H412" s="732"/>
      <c r="I412" s="732"/>
      <c r="J412" s="728"/>
      <c r="K412" s="728"/>
      <c r="L412" s="732"/>
      <c r="M412" s="732"/>
      <c r="N412" s="728"/>
      <c r="O412" s="728"/>
      <c r="P412" s="732">
        <v>1</v>
      </c>
      <c r="Q412" s="732">
        <v>28</v>
      </c>
      <c r="R412" s="746"/>
      <c r="S412" s="733">
        <v>28</v>
      </c>
    </row>
    <row r="413" spans="1:19" ht="14.4" customHeight="1" x14ac:dyDescent="0.3">
      <c r="A413" s="727" t="s">
        <v>6420</v>
      </c>
      <c r="B413" s="728" t="s">
        <v>6421</v>
      </c>
      <c r="C413" s="728" t="s">
        <v>587</v>
      </c>
      <c r="D413" s="728" t="s">
        <v>2710</v>
      </c>
      <c r="E413" s="728" t="s">
        <v>6631</v>
      </c>
      <c r="F413" s="728" t="s">
        <v>6682</v>
      </c>
      <c r="G413" s="728" t="s">
        <v>6683</v>
      </c>
      <c r="H413" s="732">
        <v>542</v>
      </c>
      <c r="I413" s="732">
        <v>89430</v>
      </c>
      <c r="J413" s="728">
        <v>0.93392650145681255</v>
      </c>
      <c r="K413" s="728">
        <v>165</v>
      </c>
      <c r="L413" s="732">
        <v>541</v>
      </c>
      <c r="M413" s="732">
        <v>95757</v>
      </c>
      <c r="N413" s="728">
        <v>1</v>
      </c>
      <c r="O413" s="728">
        <v>177</v>
      </c>
      <c r="P413" s="732">
        <v>706</v>
      </c>
      <c r="Q413" s="732">
        <v>124962</v>
      </c>
      <c r="R413" s="746">
        <v>1.3049907578558226</v>
      </c>
      <c r="S413" s="733">
        <v>177</v>
      </c>
    </row>
    <row r="414" spans="1:19" ht="14.4" customHeight="1" x14ac:dyDescent="0.3">
      <c r="A414" s="727" t="s">
        <v>6420</v>
      </c>
      <c r="B414" s="728" t="s">
        <v>6421</v>
      </c>
      <c r="C414" s="728" t="s">
        <v>587</v>
      </c>
      <c r="D414" s="728" t="s">
        <v>2710</v>
      </c>
      <c r="E414" s="728" t="s">
        <v>6631</v>
      </c>
      <c r="F414" s="728" t="s">
        <v>6686</v>
      </c>
      <c r="G414" s="728" t="s">
        <v>6687</v>
      </c>
      <c r="H414" s="732">
        <v>11</v>
      </c>
      <c r="I414" s="732">
        <v>7183</v>
      </c>
      <c r="J414" s="728">
        <v>0.5692661277540022</v>
      </c>
      <c r="K414" s="728">
        <v>653</v>
      </c>
      <c r="L414" s="732">
        <v>18</v>
      </c>
      <c r="M414" s="732">
        <v>12618</v>
      </c>
      <c r="N414" s="728">
        <v>1</v>
      </c>
      <c r="O414" s="728">
        <v>701</v>
      </c>
      <c r="P414" s="732">
        <v>32</v>
      </c>
      <c r="Q414" s="732">
        <v>22432</v>
      </c>
      <c r="R414" s="746">
        <v>1.7777777777777777</v>
      </c>
      <c r="S414" s="733">
        <v>701</v>
      </c>
    </row>
    <row r="415" spans="1:19" ht="14.4" customHeight="1" x14ac:dyDescent="0.3">
      <c r="A415" s="727" t="s">
        <v>6420</v>
      </c>
      <c r="B415" s="728" t="s">
        <v>6421</v>
      </c>
      <c r="C415" s="728" t="s">
        <v>587</v>
      </c>
      <c r="D415" s="728" t="s">
        <v>2711</v>
      </c>
      <c r="E415" s="728" t="s">
        <v>6422</v>
      </c>
      <c r="F415" s="728" t="s">
        <v>6486</v>
      </c>
      <c r="G415" s="728" t="s">
        <v>6487</v>
      </c>
      <c r="H415" s="732">
        <v>6</v>
      </c>
      <c r="I415" s="732">
        <v>51778.98</v>
      </c>
      <c r="J415" s="728"/>
      <c r="K415" s="728">
        <v>8629.83</v>
      </c>
      <c r="L415" s="732"/>
      <c r="M415" s="732"/>
      <c r="N415" s="728"/>
      <c r="O415" s="728"/>
      <c r="P415" s="732"/>
      <c r="Q415" s="732"/>
      <c r="R415" s="746"/>
      <c r="S415" s="733"/>
    </row>
    <row r="416" spans="1:19" ht="14.4" customHeight="1" x14ac:dyDescent="0.3">
      <c r="A416" s="727" t="s">
        <v>6420</v>
      </c>
      <c r="B416" s="728" t="s">
        <v>6421</v>
      </c>
      <c r="C416" s="728" t="s">
        <v>587</v>
      </c>
      <c r="D416" s="728" t="s">
        <v>2711</v>
      </c>
      <c r="E416" s="728" t="s">
        <v>6609</v>
      </c>
      <c r="F416" s="728" t="s">
        <v>6612</v>
      </c>
      <c r="G416" s="728" t="s">
        <v>6613</v>
      </c>
      <c r="H416" s="732">
        <v>17</v>
      </c>
      <c r="I416" s="732">
        <v>31714.859999999997</v>
      </c>
      <c r="J416" s="728">
        <v>1.2158447330861124</v>
      </c>
      <c r="K416" s="728">
        <v>1865.58</v>
      </c>
      <c r="L416" s="732">
        <v>13</v>
      </c>
      <c r="M416" s="732">
        <v>26084.629999999997</v>
      </c>
      <c r="N416" s="728">
        <v>1</v>
      </c>
      <c r="O416" s="728">
        <v>2006.5099999999998</v>
      </c>
      <c r="P416" s="732"/>
      <c r="Q416" s="732"/>
      <c r="R416" s="746"/>
      <c r="S416" s="733"/>
    </row>
    <row r="417" spans="1:19" ht="14.4" customHeight="1" x14ac:dyDescent="0.3">
      <c r="A417" s="727" t="s">
        <v>6420</v>
      </c>
      <c r="B417" s="728" t="s">
        <v>6421</v>
      </c>
      <c r="C417" s="728" t="s">
        <v>587</v>
      </c>
      <c r="D417" s="728" t="s">
        <v>2711</v>
      </c>
      <c r="E417" s="728" t="s">
        <v>6609</v>
      </c>
      <c r="F417" s="728" t="s">
        <v>6614</v>
      </c>
      <c r="G417" s="728" t="s">
        <v>6615</v>
      </c>
      <c r="H417" s="732"/>
      <c r="I417" s="732"/>
      <c r="J417" s="728"/>
      <c r="K417" s="728"/>
      <c r="L417" s="732">
        <v>1</v>
      </c>
      <c r="M417" s="732">
        <v>2465.62</v>
      </c>
      <c r="N417" s="728">
        <v>1</v>
      </c>
      <c r="O417" s="728">
        <v>2465.62</v>
      </c>
      <c r="P417" s="732">
        <v>36</v>
      </c>
      <c r="Q417" s="732">
        <v>94028.22</v>
      </c>
      <c r="R417" s="746">
        <v>38.135730566754006</v>
      </c>
      <c r="S417" s="733">
        <v>2611.895</v>
      </c>
    </row>
    <row r="418" spans="1:19" ht="14.4" customHeight="1" x14ac:dyDescent="0.3">
      <c r="A418" s="727" t="s">
        <v>6420</v>
      </c>
      <c r="B418" s="728" t="s">
        <v>6421</v>
      </c>
      <c r="C418" s="728" t="s">
        <v>587</v>
      </c>
      <c r="D418" s="728" t="s">
        <v>2711</v>
      </c>
      <c r="E418" s="728" t="s">
        <v>6609</v>
      </c>
      <c r="F418" s="728" t="s">
        <v>6616</v>
      </c>
      <c r="G418" s="728" t="s">
        <v>6617</v>
      </c>
      <c r="H418" s="732">
        <v>2</v>
      </c>
      <c r="I418" s="732">
        <v>16383.26</v>
      </c>
      <c r="J418" s="728">
        <v>0.38874385738454492</v>
      </c>
      <c r="K418" s="728">
        <v>8191.63</v>
      </c>
      <c r="L418" s="732">
        <v>5</v>
      </c>
      <c r="M418" s="732">
        <v>42144.1</v>
      </c>
      <c r="N418" s="728">
        <v>1</v>
      </c>
      <c r="O418" s="728">
        <v>8428.82</v>
      </c>
      <c r="P418" s="732">
        <v>4</v>
      </c>
      <c r="Q418" s="732">
        <v>34620.76</v>
      </c>
      <c r="R418" s="746">
        <v>0.82148533246646627</v>
      </c>
      <c r="S418" s="733">
        <v>8655.19</v>
      </c>
    </row>
    <row r="419" spans="1:19" ht="14.4" customHeight="1" x14ac:dyDescent="0.3">
      <c r="A419" s="727" t="s">
        <v>6420</v>
      </c>
      <c r="B419" s="728" t="s">
        <v>6421</v>
      </c>
      <c r="C419" s="728" t="s">
        <v>587</v>
      </c>
      <c r="D419" s="728" t="s">
        <v>2711</v>
      </c>
      <c r="E419" s="728" t="s">
        <v>6609</v>
      </c>
      <c r="F419" s="728" t="s">
        <v>6618</v>
      </c>
      <c r="G419" s="728" t="s">
        <v>6619</v>
      </c>
      <c r="H419" s="732">
        <v>1</v>
      </c>
      <c r="I419" s="732">
        <v>8074.36</v>
      </c>
      <c r="J419" s="728"/>
      <c r="K419" s="728">
        <v>8074.36</v>
      </c>
      <c r="L419" s="732"/>
      <c r="M419" s="732"/>
      <c r="N419" s="728"/>
      <c r="O419" s="728"/>
      <c r="P419" s="732"/>
      <c r="Q419" s="732"/>
      <c r="R419" s="746"/>
      <c r="S419" s="733"/>
    </row>
    <row r="420" spans="1:19" ht="14.4" customHeight="1" x14ac:dyDescent="0.3">
      <c r="A420" s="727" t="s">
        <v>6420</v>
      </c>
      <c r="B420" s="728" t="s">
        <v>6421</v>
      </c>
      <c r="C420" s="728" t="s">
        <v>587</v>
      </c>
      <c r="D420" s="728" t="s">
        <v>2711</v>
      </c>
      <c r="E420" s="728" t="s">
        <v>6609</v>
      </c>
      <c r="F420" s="728" t="s">
        <v>6620</v>
      </c>
      <c r="G420" s="728" t="s">
        <v>6621</v>
      </c>
      <c r="H420" s="732">
        <v>1</v>
      </c>
      <c r="I420" s="732">
        <v>9686.1</v>
      </c>
      <c r="J420" s="728"/>
      <c r="K420" s="728">
        <v>9686.1</v>
      </c>
      <c r="L420" s="732"/>
      <c r="M420" s="732"/>
      <c r="N420" s="728"/>
      <c r="O420" s="728"/>
      <c r="P420" s="732">
        <v>6</v>
      </c>
      <c r="Q420" s="732">
        <v>61854.899999999994</v>
      </c>
      <c r="R420" s="746"/>
      <c r="S420" s="733">
        <v>10309.15</v>
      </c>
    </row>
    <row r="421" spans="1:19" ht="14.4" customHeight="1" x14ac:dyDescent="0.3">
      <c r="A421" s="727" t="s">
        <v>6420</v>
      </c>
      <c r="B421" s="728" t="s">
        <v>6421</v>
      </c>
      <c r="C421" s="728" t="s">
        <v>587</v>
      </c>
      <c r="D421" s="728" t="s">
        <v>2711</v>
      </c>
      <c r="E421" s="728" t="s">
        <v>6609</v>
      </c>
      <c r="F421" s="728" t="s">
        <v>6622</v>
      </c>
      <c r="G421" s="728" t="s">
        <v>6623</v>
      </c>
      <c r="H421" s="732">
        <v>17</v>
      </c>
      <c r="I421" s="732">
        <v>4057.56</v>
      </c>
      <c r="J421" s="728">
        <v>1.3983292667797029</v>
      </c>
      <c r="K421" s="728">
        <v>238.68</v>
      </c>
      <c r="L421" s="732">
        <v>12</v>
      </c>
      <c r="M421" s="732">
        <v>2901.7200000000003</v>
      </c>
      <c r="N421" s="728">
        <v>1</v>
      </c>
      <c r="O421" s="728">
        <v>241.81000000000003</v>
      </c>
      <c r="P421" s="732">
        <v>6</v>
      </c>
      <c r="Q421" s="732">
        <v>1462.26</v>
      </c>
      <c r="R421" s="746">
        <v>0.50392870435465853</v>
      </c>
      <c r="S421" s="733">
        <v>243.71</v>
      </c>
    </row>
    <row r="422" spans="1:19" ht="14.4" customHeight="1" x14ac:dyDescent="0.3">
      <c r="A422" s="727" t="s">
        <v>6420</v>
      </c>
      <c r="B422" s="728" t="s">
        <v>6421</v>
      </c>
      <c r="C422" s="728" t="s">
        <v>587</v>
      </c>
      <c r="D422" s="728" t="s">
        <v>2711</v>
      </c>
      <c r="E422" s="728" t="s">
        <v>6631</v>
      </c>
      <c r="F422" s="728" t="s">
        <v>6634</v>
      </c>
      <c r="G422" s="728" t="s">
        <v>6635</v>
      </c>
      <c r="H422" s="732">
        <v>20</v>
      </c>
      <c r="I422" s="732">
        <v>3780</v>
      </c>
      <c r="J422" s="728">
        <v>1.3846153846153846</v>
      </c>
      <c r="K422" s="728">
        <v>189</v>
      </c>
      <c r="L422" s="732">
        <v>14</v>
      </c>
      <c r="M422" s="732">
        <v>2730</v>
      </c>
      <c r="N422" s="728">
        <v>1</v>
      </c>
      <c r="O422" s="728">
        <v>195</v>
      </c>
      <c r="P422" s="732">
        <v>36</v>
      </c>
      <c r="Q422" s="732">
        <v>7056</v>
      </c>
      <c r="R422" s="746">
        <v>2.5846153846153848</v>
      </c>
      <c r="S422" s="733">
        <v>196</v>
      </c>
    </row>
    <row r="423" spans="1:19" ht="14.4" customHeight="1" x14ac:dyDescent="0.3">
      <c r="A423" s="727" t="s">
        <v>6420</v>
      </c>
      <c r="B423" s="728" t="s">
        <v>6421</v>
      </c>
      <c r="C423" s="728" t="s">
        <v>587</v>
      </c>
      <c r="D423" s="728" t="s">
        <v>2711</v>
      </c>
      <c r="E423" s="728" t="s">
        <v>6631</v>
      </c>
      <c r="F423" s="728" t="s">
        <v>6636</v>
      </c>
      <c r="G423" s="728" t="s">
        <v>6637</v>
      </c>
      <c r="H423" s="732">
        <v>8</v>
      </c>
      <c r="I423" s="732">
        <v>280</v>
      </c>
      <c r="J423" s="728">
        <v>0.84084084084084088</v>
      </c>
      <c r="K423" s="728">
        <v>35</v>
      </c>
      <c r="L423" s="732">
        <v>9</v>
      </c>
      <c r="M423" s="732">
        <v>333</v>
      </c>
      <c r="N423" s="728">
        <v>1</v>
      </c>
      <c r="O423" s="728">
        <v>37</v>
      </c>
      <c r="P423" s="732">
        <v>13</v>
      </c>
      <c r="Q423" s="732">
        <v>481</v>
      </c>
      <c r="R423" s="746">
        <v>1.4444444444444444</v>
      </c>
      <c r="S423" s="733">
        <v>37</v>
      </c>
    </row>
    <row r="424" spans="1:19" ht="14.4" customHeight="1" x14ac:dyDescent="0.3">
      <c r="A424" s="727" t="s">
        <v>6420</v>
      </c>
      <c r="B424" s="728" t="s">
        <v>6421</v>
      </c>
      <c r="C424" s="728" t="s">
        <v>587</v>
      </c>
      <c r="D424" s="728" t="s">
        <v>2711</v>
      </c>
      <c r="E424" s="728" t="s">
        <v>6631</v>
      </c>
      <c r="F424" s="728" t="s">
        <v>6648</v>
      </c>
      <c r="G424" s="728" t="s">
        <v>6649</v>
      </c>
      <c r="H424" s="732">
        <v>1</v>
      </c>
      <c r="I424" s="732">
        <v>0</v>
      </c>
      <c r="J424" s="728"/>
      <c r="K424" s="728">
        <v>0</v>
      </c>
      <c r="L424" s="732"/>
      <c r="M424" s="732"/>
      <c r="N424" s="728"/>
      <c r="O424" s="728"/>
      <c r="P424" s="732"/>
      <c r="Q424" s="732"/>
      <c r="R424" s="746"/>
      <c r="S424" s="733"/>
    </row>
    <row r="425" spans="1:19" ht="14.4" customHeight="1" x14ac:dyDescent="0.3">
      <c r="A425" s="727" t="s">
        <v>6420</v>
      </c>
      <c r="B425" s="728" t="s">
        <v>6421</v>
      </c>
      <c r="C425" s="728" t="s">
        <v>587</v>
      </c>
      <c r="D425" s="728" t="s">
        <v>2711</v>
      </c>
      <c r="E425" s="728" t="s">
        <v>6631</v>
      </c>
      <c r="F425" s="728" t="s">
        <v>6654</v>
      </c>
      <c r="G425" s="728" t="s">
        <v>6655</v>
      </c>
      <c r="H425" s="732"/>
      <c r="I425" s="732"/>
      <c r="J425" s="728"/>
      <c r="K425" s="728"/>
      <c r="L425" s="732">
        <v>115</v>
      </c>
      <c r="M425" s="732">
        <v>3833.33</v>
      </c>
      <c r="N425" s="728">
        <v>1</v>
      </c>
      <c r="O425" s="728">
        <v>33.333304347826086</v>
      </c>
      <c r="P425" s="732">
        <v>552</v>
      </c>
      <c r="Q425" s="732">
        <v>18399.939999999999</v>
      </c>
      <c r="R425" s="746">
        <v>4.7999885217291487</v>
      </c>
      <c r="S425" s="733">
        <v>33.333224637681155</v>
      </c>
    </row>
    <row r="426" spans="1:19" ht="14.4" customHeight="1" x14ac:dyDescent="0.3">
      <c r="A426" s="727" t="s">
        <v>6420</v>
      </c>
      <c r="B426" s="728" t="s">
        <v>6421</v>
      </c>
      <c r="C426" s="728" t="s">
        <v>587</v>
      </c>
      <c r="D426" s="728" t="s">
        <v>2711</v>
      </c>
      <c r="E426" s="728" t="s">
        <v>6631</v>
      </c>
      <c r="F426" s="728" t="s">
        <v>6656</v>
      </c>
      <c r="G426" s="728" t="s">
        <v>6657</v>
      </c>
      <c r="H426" s="732">
        <v>433</v>
      </c>
      <c r="I426" s="732">
        <v>15588</v>
      </c>
      <c r="J426" s="728">
        <v>1.3503118503118503</v>
      </c>
      <c r="K426" s="728">
        <v>36</v>
      </c>
      <c r="L426" s="732">
        <v>312</v>
      </c>
      <c r="M426" s="732">
        <v>11544</v>
      </c>
      <c r="N426" s="728">
        <v>1</v>
      </c>
      <c r="O426" s="728">
        <v>37</v>
      </c>
      <c r="P426" s="732">
        <v>547</v>
      </c>
      <c r="Q426" s="732">
        <v>20239</v>
      </c>
      <c r="R426" s="746">
        <v>1.7532051282051282</v>
      </c>
      <c r="S426" s="733">
        <v>37</v>
      </c>
    </row>
    <row r="427" spans="1:19" ht="14.4" customHeight="1" x14ac:dyDescent="0.3">
      <c r="A427" s="727" t="s">
        <v>6420</v>
      </c>
      <c r="B427" s="728" t="s">
        <v>6421</v>
      </c>
      <c r="C427" s="728" t="s">
        <v>587</v>
      </c>
      <c r="D427" s="728" t="s">
        <v>2711</v>
      </c>
      <c r="E427" s="728" t="s">
        <v>6631</v>
      </c>
      <c r="F427" s="728" t="s">
        <v>6668</v>
      </c>
      <c r="G427" s="728" t="s">
        <v>6669</v>
      </c>
      <c r="H427" s="732">
        <v>23</v>
      </c>
      <c r="I427" s="732">
        <v>7613</v>
      </c>
      <c r="J427" s="728">
        <v>0.59737915881983683</v>
      </c>
      <c r="K427" s="728">
        <v>331</v>
      </c>
      <c r="L427" s="732">
        <v>36</v>
      </c>
      <c r="M427" s="732">
        <v>12744</v>
      </c>
      <c r="N427" s="728">
        <v>1</v>
      </c>
      <c r="O427" s="728">
        <v>354</v>
      </c>
      <c r="P427" s="732">
        <v>156</v>
      </c>
      <c r="Q427" s="732">
        <v>55380</v>
      </c>
      <c r="R427" s="746">
        <v>4.345574387947269</v>
      </c>
      <c r="S427" s="733">
        <v>355</v>
      </c>
    </row>
    <row r="428" spans="1:19" ht="14.4" customHeight="1" x14ac:dyDescent="0.3">
      <c r="A428" s="727" t="s">
        <v>6420</v>
      </c>
      <c r="B428" s="728" t="s">
        <v>6421</v>
      </c>
      <c r="C428" s="728" t="s">
        <v>587</v>
      </c>
      <c r="D428" s="728" t="s">
        <v>2711</v>
      </c>
      <c r="E428" s="728" t="s">
        <v>6631</v>
      </c>
      <c r="F428" s="728" t="s">
        <v>6676</v>
      </c>
      <c r="G428" s="728" t="s">
        <v>6677</v>
      </c>
      <c r="H428" s="732">
        <v>4</v>
      </c>
      <c r="I428" s="732">
        <v>644</v>
      </c>
      <c r="J428" s="728">
        <v>3.7225433526011562</v>
      </c>
      <c r="K428" s="728">
        <v>161</v>
      </c>
      <c r="L428" s="732">
        <v>1</v>
      </c>
      <c r="M428" s="732">
        <v>173</v>
      </c>
      <c r="N428" s="728">
        <v>1</v>
      </c>
      <c r="O428" s="728">
        <v>173</v>
      </c>
      <c r="P428" s="732">
        <v>11</v>
      </c>
      <c r="Q428" s="732">
        <v>1903</v>
      </c>
      <c r="R428" s="746">
        <v>11</v>
      </c>
      <c r="S428" s="733">
        <v>173</v>
      </c>
    </row>
    <row r="429" spans="1:19" ht="14.4" customHeight="1" x14ac:dyDescent="0.3">
      <c r="A429" s="727" t="s">
        <v>6420</v>
      </c>
      <c r="B429" s="728" t="s">
        <v>6421</v>
      </c>
      <c r="C429" s="728" t="s">
        <v>587</v>
      </c>
      <c r="D429" s="728" t="s">
        <v>2711</v>
      </c>
      <c r="E429" s="728" t="s">
        <v>6631</v>
      </c>
      <c r="F429" s="728" t="s">
        <v>6682</v>
      </c>
      <c r="G429" s="728" t="s">
        <v>6683</v>
      </c>
      <c r="H429" s="732">
        <v>380</v>
      </c>
      <c r="I429" s="732">
        <v>62700</v>
      </c>
      <c r="J429" s="728">
        <v>1.3837394067796611</v>
      </c>
      <c r="K429" s="728">
        <v>165</v>
      </c>
      <c r="L429" s="732">
        <v>256</v>
      </c>
      <c r="M429" s="732">
        <v>45312</v>
      </c>
      <c r="N429" s="728">
        <v>1</v>
      </c>
      <c r="O429" s="728">
        <v>177</v>
      </c>
      <c r="P429" s="732">
        <v>359</v>
      </c>
      <c r="Q429" s="732">
        <v>63543</v>
      </c>
      <c r="R429" s="746">
        <v>1.40234375</v>
      </c>
      <c r="S429" s="733">
        <v>177</v>
      </c>
    </row>
    <row r="430" spans="1:19" ht="14.4" customHeight="1" x14ac:dyDescent="0.3">
      <c r="A430" s="727" t="s">
        <v>6420</v>
      </c>
      <c r="B430" s="728" t="s">
        <v>6421</v>
      </c>
      <c r="C430" s="728" t="s">
        <v>587</v>
      </c>
      <c r="D430" s="728" t="s">
        <v>2711</v>
      </c>
      <c r="E430" s="728" t="s">
        <v>6631</v>
      </c>
      <c r="F430" s="728" t="s">
        <v>6686</v>
      </c>
      <c r="G430" s="728" t="s">
        <v>6687</v>
      </c>
      <c r="H430" s="732">
        <v>31</v>
      </c>
      <c r="I430" s="732">
        <v>20243</v>
      </c>
      <c r="J430" s="728">
        <v>1.3751103865226546</v>
      </c>
      <c r="K430" s="728">
        <v>653</v>
      </c>
      <c r="L430" s="732">
        <v>21</v>
      </c>
      <c r="M430" s="732">
        <v>14721</v>
      </c>
      <c r="N430" s="728">
        <v>1</v>
      </c>
      <c r="O430" s="728">
        <v>701</v>
      </c>
      <c r="P430" s="732">
        <v>38</v>
      </c>
      <c r="Q430" s="732">
        <v>26638</v>
      </c>
      <c r="R430" s="746">
        <v>1.8095238095238095</v>
      </c>
      <c r="S430" s="733">
        <v>701</v>
      </c>
    </row>
    <row r="431" spans="1:19" ht="14.4" customHeight="1" x14ac:dyDescent="0.3">
      <c r="A431" s="727" t="s">
        <v>6420</v>
      </c>
      <c r="B431" s="728" t="s">
        <v>6421</v>
      </c>
      <c r="C431" s="728" t="s">
        <v>587</v>
      </c>
      <c r="D431" s="728" t="s">
        <v>2712</v>
      </c>
      <c r="E431" s="728" t="s">
        <v>6422</v>
      </c>
      <c r="F431" s="728" t="s">
        <v>6482</v>
      </c>
      <c r="G431" s="728" t="s">
        <v>1399</v>
      </c>
      <c r="H431" s="732"/>
      <c r="I431" s="732"/>
      <c r="J431" s="728"/>
      <c r="K431" s="728"/>
      <c r="L431" s="732">
        <v>1</v>
      </c>
      <c r="M431" s="732">
        <v>4314.91</v>
      </c>
      <c r="N431" s="728">
        <v>1</v>
      </c>
      <c r="O431" s="728">
        <v>4314.91</v>
      </c>
      <c r="P431" s="732">
        <v>6</v>
      </c>
      <c r="Q431" s="732">
        <v>25889.46</v>
      </c>
      <c r="R431" s="746">
        <v>6</v>
      </c>
      <c r="S431" s="733">
        <v>4314.91</v>
      </c>
    </row>
    <row r="432" spans="1:19" ht="14.4" customHeight="1" x14ac:dyDescent="0.3">
      <c r="A432" s="727" t="s">
        <v>6420</v>
      </c>
      <c r="B432" s="728" t="s">
        <v>6421</v>
      </c>
      <c r="C432" s="728" t="s">
        <v>587</v>
      </c>
      <c r="D432" s="728" t="s">
        <v>2712</v>
      </c>
      <c r="E432" s="728" t="s">
        <v>6422</v>
      </c>
      <c r="F432" s="728" t="s">
        <v>6483</v>
      </c>
      <c r="G432" s="728" t="s">
        <v>1399</v>
      </c>
      <c r="H432" s="732"/>
      <c r="I432" s="732"/>
      <c r="J432" s="728"/>
      <c r="K432" s="728"/>
      <c r="L432" s="732">
        <v>3</v>
      </c>
      <c r="M432" s="732">
        <v>25889.49</v>
      </c>
      <c r="N432" s="728">
        <v>1</v>
      </c>
      <c r="O432" s="728">
        <v>8629.83</v>
      </c>
      <c r="P432" s="732">
        <v>2</v>
      </c>
      <c r="Q432" s="732">
        <v>17259.66</v>
      </c>
      <c r="R432" s="746">
        <v>0.66666666666666663</v>
      </c>
      <c r="S432" s="733">
        <v>8629.83</v>
      </c>
    </row>
    <row r="433" spans="1:19" ht="14.4" customHeight="1" x14ac:dyDescent="0.3">
      <c r="A433" s="727" t="s">
        <v>6420</v>
      </c>
      <c r="B433" s="728" t="s">
        <v>6421</v>
      </c>
      <c r="C433" s="728" t="s">
        <v>587</v>
      </c>
      <c r="D433" s="728" t="s">
        <v>2712</v>
      </c>
      <c r="E433" s="728" t="s">
        <v>6422</v>
      </c>
      <c r="F433" s="728" t="s">
        <v>6484</v>
      </c>
      <c r="G433" s="728" t="s">
        <v>6485</v>
      </c>
      <c r="H433" s="732"/>
      <c r="I433" s="732"/>
      <c r="J433" s="728"/>
      <c r="K433" s="728"/>
      <c r="L433" s="732">
        <v>6</v>
      </c>
      <c r="M433" s="732">
        <v>25889.46</v>
      </c>
      <c r="N433" s="728">
        <v>1</v>
      </c>
      <c r="O433" s="728">
        <v>4314.91</v>
      </c>
      <c r="P433" s="732"/>
      <c r="Q433" s="732"/>
      <c r="R433" s="746"/>
      <c r="S433" s="733"/>
    </row>
    <row r="434" spans="1:19" ht="14.4" customHeight="1" x14ac:dyDescent="0.3">
      <c r="A434" s="727" t="s">
        <v>6420</v>
      </c>
      <c r="B434" s="728" t="s">
        <v>6421</v>
      </c>
      <c r="C434" s="728" t="s">
        <v>587</v>
      </c>
      <c r="D434" s="728" t="s">
        <v>2712</v>
      </c>
      <c r="E434" s="728" t="s">
        <v>6422</v>
      </c>
      <c r="F434" s="728" t="s">
        <v>6486</v>
      </c>
      <c r="G434" s="728" t="s">
        <v>6487</v>
      </c>
      <c r="H434" s="732">
        <v>10</v>
      </c>
      <c r="I434" s="732">
        <v>0</v>
      </c>
      <c r="J434" s="728">
        <v>0</v>
      </c>
      <c r="K434" s="728">
        <v>0</v>
      </c>
      <c r="L434" s="732">
        <v>8</v>
      </c>
      <c r="M434" s="732">
        <v>69038.64</v>
      </c>
      <c r="N434" s="728">
        <v>1</v>
      </c>
      <c r="O434" s="728">
        <v>8629.83</v>
      </c>
      <c r="P434" s="732"/>
      <c r="Q434" s="732"/>
      <c r="R434" s="746"/>
      <c r="S434" s="733"/>
    </row>
    <row r="435" spans="1:19" ht="14.4" customHeight="1" x14ac:dyDescent="0.3">
      <c r="A435" s="727" t="s">
        <v>6420</v>
      </c>
      <c r="B435" s="728" t="s">
        <v>6421</v>
      </c>
      <c r="C435" s="728" t="s">
        <v>587</v>
      </c>
      <c r="D435" s="728" t="s">
        <v>2712</v>
      </c>
      <c r="E435" s="728" t="s">
        <v>6422</v>
      </c>
      <c r="F435" s="728" t="s">
        <v>6502</v>
      </c>
      <c r="G435" s="728" t="s">
        <v>1535</v>
      </c>
      <c r="H435" s="732"/>
      <c r="I435" s="732"/>
      <c r="J435" s="728"/>
      <c r="K435" s="728"/>
      <c r="L435" s="732">
        <v>2</v>
      </c>
      <c r="M435" s="732">
        <v>12916.66</v>
      </c>
      <c r="N435" s="728">
        <v>1</v>
      </c>
      <c r="O435" s="728">
        <v>6458.33</v>
      </c>
      <c r="P435" s="732"/>
      <c r="Q435" s="732"/>
      <c r="R435" s="746"/>
      <c r="S435" s="733"/>
    </row>
    <row r="436" spans="1:19" ht="14.4" customHeight="1" x14ac:dyDescent="0.3">
      <c r="A436" s="727" t="s">
        <v>6420</v>
      </c>
      <c r="B436" s="728" t="s">
        <v>6421</v>
      </c>
      <c r="C436" s="728" t="s">
        <v>587</v>
      </c>
      <c r="D436" s="728" t="s">
        <v>2712</v>
      </c>
      <c r="E436" s="728" t="s">
        <v>6422</v>
      </c>
      <c r="F436" s="728" t="s">
        <v>6503</v>
      </c>
      <c r="G436" s="728" t="s">
        <v>1535</v>
      </c>
      <c r="H436" s="732"/>
      <c r="I436" s="732"/>
      <c r="J436" s="728"/>
      <c r="K436" s="728"/>
      <c r="L436" s="732">
        <v>5</v>
      </c>
      <c r="M436" s="732">
        <v>63770.55</v>
      </c>
      <c r="N436" s="728">
        <v>1</v>
      </c>
      <c r="O436" s="728">
        <v>12754.11</v>
      </c>
      <c r="P436" s="732"/>
      <c r="Q436" s="732"/>
      <c r="R436" s="746"/>
      <c r="S436" s="733"/>
    </row>
    <row r="437" spans="1:19" ht="14.4" customHeight="1" x14ac:dyDescent="0.3">
      <c r="A437" s="727" t="s">
        <v>6420</v>
      </c>
      <c r="B437" s="728" t="s">
        <v>6421</v>
      </c>
      <c r="C437" s="728" t="s">
        <v>587</v>
      </c>
      <c r="D437" s="728" t="s">
        <v>2712</v>
      </c>
      <c r="E437" s="728" t="s">
        <v>6422</v>
      </c>
      <c r="F437" s="728" t="s">
        <v>6539</v>
      </c>
      <c r="G437" s="728" t="s">
        <v>1527</v>
      </c>
      <c r="H437" s="732"/>
      <c r="I437" s="732"/>
      <c r="J437" s="728"/>
      <c r="K437" s="728"/>
      <c r="L437" s="732">
        <v>15</v>
      </c>
      <c r="M437" s="732">
        <v>116679.9</v>
      </c>
      <c r="N437" s="728">
        <v>1</v>
      </c>
      <c r="O437" s="728">
        <v>7778.66</v>
      </c>
      <c r="P437" s="732"/>
      <c r="Q437" s="732"/>
      <c r="R437" s="746"/>
      <c r="S437" s="733"/>
    </row>
    <row r="438" spans="1:19" ht="14.4" customHeight="1" x14ac:dyDescent="0.3">
      <c r="A438" s="727" t="s">
        <v>6420</v>
      </c>
      <c r="B438" s="728" t="s">
        <v>6421</v>
      </c>
      <c r="C438" s="728" t="s">
        <v>587</v>
      </c>
      <c r="D438" s="728" t="s">
        <v>2712</v>
      </c>
      <c r="E438" s="728" t="s">
        <v>6609</v>
      </c>
      <c r="F438" s="728" t="s">
        <v>6612</v>
      </c>
      <c r="G438" s="728" t="s">
        <v>6613</v>
      </c>
      <c r="H438" s="732">
        <v>26</v>
      </c>
      <c r="I438" s="732">
        <v>48505.079999999994</v>
      </c>
      <c r="J438" s="728">
        <v>0.70076668849169765</v>
      </c>
      <c r="K438" s="728">
        <v>1865.5799999999997</v>
      </c>
      <c r="L438" s="732">
        <v>35</v>
      </c>
      <c r="M438" s="732">
        <v>69217.16</v>
      </c>
      <c r="N438" s="728">
        <v>1</v>
      </c>
      <c r="O438" s="728">
        <v>1977.633142857143</v>
      </c>
      <c r="P438" s="732">
        <v>8</v>
      </c>
      <c r="Q438" s="732">
        <v>16664.32</v>
      </c>
      <c r="R438" s="746">
        <v>0.24075417136444199</v>
      </c>
      <c r="S438" s="733">
        <v>2083.04</v>
      </c>
    </row>
    <row r="439" spans="1:19" ht="14.4" customHeight="1" x14ac:dyDescent="0.3">
      <c r="A439" s="727" t="s">
        <v>6420</v>
      </c>
      <c r="B439" s="728" t="s">
        <v>6421</v>
      </c>
      <c r="C439" s="728" t="s">
        <v>587</v>
      </c>
      <c r="D439" s="728" t="s">
        <v>2712</v>
      </c>
      <c r="E439" s="728" t="s">
        <v>6609</v>
      </c>
      <c r="F439" s="728" t="s">
        <v>6614</v>
      </c>
      <c r="G439" s="728" t="s">
        <v>6615</v>
      </c>
      <c r="H439" s="732">
        <v>4</v>
      </c>
      <c r="I439" s="732">
        <v>10914.84</v>
      </c>
      <c r="J439" s="728"/>
      <c r="K439" s="728">
        <v>2728.71</v>
      </c>
      <c r="L439" s="732"/>
      <c r="M439" s="732"/>
      <c r="N439" s="728"/>
      <c r="O439" s="728"/>
      <c r="P439" s="732">
        <v>30</v>
      </c>
      <c r="Q439" s="732">
        <v>77654.73</v>
      </c>
      <c r="R439" s="746"/>
      <c r="S439" s="733">
        <v>2588.491</v>
      </c>
    </row>
    <row r="440" spans="1:19" ht="14.4" customHeight="1" x14ac:dyDescent="0.3">
      <c r="A440" s="727" t="s">
        <v>6420</v>
      </c>
      <c r="B440" s="728" t="s">
        <v>6421</v>
      </c>
      <c r="C440" s="728" t="s">
        <v>587</v>
      </c>
      <c r="D440" s="728" t="s">
        <v>2712</v>
      </c>
      <c r="E440" s="728" t="s">
        <v>6609</v>
      </c>
      <c r="F440" s="728" t="s">
        <v>6616</v>
      </c>
      <c r="G440" s="728" t="s">
        <v>6617</v>
      </c>
      <c r="H440" s="732">
        <v>5</v>
      </c>
      <c r="I440" s="732">
        <v>40958.15</v>
      </c>
      <c r="J440" s="728">
        <v>0.70002085117219492</v>
      </c>
      <c r="K440" s="728">
        <v>8191.63</v>
      </c>
      <c r="L440" s="732">
        <v>7</v>
      </c>
      <c r="M440" s="732">
        <v>58509.899999999994</v>
      </c>
      <c r="N440" s="728">
        <v>1</v>
      </c>
      <c r="O440" s="728">
        <v>8358.557142857142</v>
      </c>
      <c r="P440" s="732">
        <v>3</v>
      </c>
      <c r="Q440" s="732">
        <v>25286.46</v>
      </c>
      <c r="R440" s="746">
        <v>0.43217404234155249</v>
      </c>
      <c r="S440" s="733">
        <v>8428.82</v>
      </c>
    </row>
    <row r="441" spans="1:19" ht="14.4" customHeight="1" x14ac:dyDescent="0.3">
      <c r="A441" s="727" t="s">
        <v>6420</v>
      </c>
      <c r="B441" s="728" t="s">
        <v>6421</v>
      </c>
      <c r="C441" s="728" t="s">
        <v>587</v>
      </c>
      <c r="D441" s="728" t="s">
        <v>2712</v>
      </c>
      <c r="E441" s="728" t="s">
        <v>6609</v>
      </c>
      <c r="F441" s="728" t="s">
        <v>6620</v>
      </c>
      <c r="G441" s="728" t="s">
        <v>6621</v>
      </c>
      <c r="H441" s="732"/>
      <c r="I441" s="732"/>
      <c r="J441" s="728"/>
      <c r="K441" s="728"/>
      <c r="L441" s="732"/>
      <c r="M441" s="732"/>
      <c r="N441" s="728"/>
      <c r="O441" s="728"/>
      <c r="P441" s="732">
        <v>11</v>
      </c>
      <c r="Q441" s="732">
        <v>112207.19</v>
      </c>
      <c r="R441" s="746"/>
      <c r="S441" s="733">
        <v>10200.653636363637</v>
      </c>
    </row>
    <row r="442" spans="1:19" ht="14.4" customHeight="1" x14ac:dyDescent="0.3">
      <c r="A442" s="727" t="s">
        <v>6420</v>
      </c>
      <c r="B442" s="728" t="s">
        <v>6421</v>
      </c>
      <c r="C442" s="728" t="s">
        <v>587</v>
      </c>
      <c r="D442" s="728" t="s">
        <v>2712</v>
      </c>
      <c r="E442" s="728" t="s">
        <v>6609</v>
      </c>
      <c r="F442" s="728" t="s">
        <v>6622</v>
      </c>
      <c r="G442" s="728" t="s">
        <v>6623</v>
      </c>
      <c r="H442" s="732">
        <v>13</v>
      </c>
      <c r="I442" s="732">
        <v>3102.8399999999997</v>
      </c>
      <c r="J442" s="728">
        <v>0.35797525309336331</v>
      </c>
      <c r="K442" s="728">
        <v>238.67999999999998</v>
      </c>
      <c r="L442" s="732">
        <v>36</v>
      </c>
      <c r="M442" s="732">
        <v>8667.75</v>
      </c>
      <c r="N442" s="728">
        <v>1</v>
      </c>
      <c r="O442" s="728">
        <v>240.77083333333334</v>
      </c>
      <c r="P442" s="732">
        <v>17</v>
      </c>
      <c r="Q442" s="732">
        <v>4125.9699999999993</v>
      </c>
      <c r="R442" s="746">
        <v>0.47601395979348726</v>
      </c>
      <c r="S442" s="733">
        <v>242.70411764705878</v>
      </c>
    </row>
    <row r="443" spans="1:19" ht="14.4" customHeight="1" x14ac:dyDescent="0.3">
      <c r="A443" s="727" t="s">
        <v>6420</v>
      </c>
      <c r="B443" s="728" t="s">
        <v>6421</v>
      </c>
      <c r="C443" s="728" t="s">
        <v>587</v>
      </c>
      <c r="D443" s="728" t="s">
        <v>2712</v>
      </c>
      <c r="E443" s="728" t="s">
        <v>6631</v>
      </c>
      <c r="F443" s="728" t="s">
        <v>6634</v>
      </c>
      <c r="G443" s="728" t="s">
        <v>6635</v>
      </c>
      <c r="H443" s="732">
        <v>29</v>
      </c>
      <c r="I443" s="732">
        <v>5481</v>
      </c>
      <c r="J443" s="728">
        <v>0.82669683257918547</v>
      </c>
      <c r="K443" s="728">
        <v>189</v>
      </c>
      <c r="L443" s="732">
        <v>34</v>
      </c>
      <c r="M443" s="732">
        <v>6630</v>
      </c>
      <c r="N443" s="728">
        <v>1</v>
      </c>
      <c r="O443" s="728">
        <v>195</v>
      </c>
      <c r="P443" s="732">
        <v>40</v>
      </c>
      <c r="Q443" s="732">
        <v>7840</v>
      </c>
      <c r="R443" s="746">
        <v>1.1825037707390649</v>
      </c>
      <c r="S443" s="733">
        <v>196</v>
      </c>
    </row>
    <row r="444" spans="1:19" ht="14.4" customHeight="1" x14ac:dyDescent="0.3">
      <c r="A444" s="727" t="s">
        <v>6420</v>
      </c>
      <c r="B444" s="728" t="s">
        <v>6421</v>
      </c>
      <c r="C444" s="728" t="s">
        <v>587</v>
      </c>
      <c r="D444" s="728" t="s">
        <v>2712</v>
      </c>
      <c r="E444" s="728" t="s">
        <v>6631</v>
      </c>
      <c r="F444" s="728" t="s">
        <v>6636</v>
      </c>
      <c r="G444" s="728" t="s">
        <v>6637</v>
      </c>
      <c r="H444" s="732">
        <v>84</v>
      </c>
      <c r="I444" s="732">
        <v>2940</v>
      </c>
      <c r="J444" s="728">
        <v>1.1351351351351351</v>
      </c>
      <c r="K444" s="728">
        <v>35</v>
      </c>
      <c r="L444" s="732">
        <v>70</v>
      </c>
      <c r="M444" s="732">
        <v>2590</v>
      </c>
      <c r="N444" s="728">
        <v>1</v>
      </c>
      <c r="O444" s="728">
        <v>37</v>
      </c>
      <c r="P444" s="732">
        <v>74</v>
      </c>
      <c r="Q444" s="732">
        <v>2738</v>
      </c>
      <c r="R444" s="746">
        <v>1.0571428571428572</v>
      </c>
      <c r="S444" s="733">
        <v>37</v>
      </c>
    </row>
    <row r="445" spans="1:19" ht="14.4" customHeight="1" x14ac:dyDescent="0.3">
      <c r="A445" s="727" t="s">
        <v>6420</v>
      </c>
      <c r="B445" s="728" t="s">
        <v>6421</v>
      </c>
      <c r="C445" s="728" t="s">
        <v>587</v>
      </c>
      <c r="D445" s="728" t="s">
        <v>2712</v>
      </c>
      <c r="E445" s="728" t="s">
        <v>6631</v>
      </c>
      <c r="F445" s="728" t="s">
        <v>6648</v>
      </c>
      <c r="G445" s="728" t="s">
        <v>6649</v>
      </c>
      <c r="H445" s="732">
        <v>1</v>
      </c>
      <c r="I445" s="732">
        <v>0</v>
      </c>
      <c r="J445" s="728"/>
      <c r="K445" s="728">
        <v>0</v>
      </c>
      <c r="L445" s="732">
        <v>7</v>
      </c>
      <c r="M445" s="732">
        <v>0</v>
      </c>
      <c r="N445" s="728"/>
      <c r="O445" s="728">
        <v>0</v>
      </c>
      <c r="P445" s="732">
        <v>2</v>
      </c>
      <c r="Q445" s="732">
        <v>0</v>
      </c>
      <c r="R445" s="746"/>
      <c r="S445" s="733">
        <v>0</v>
      </c>
    </row>
    <row r="446" spans="1:19" ht="14.4" customHeight="1" x14ac:dyDescent="0.3">
      <c r="A446" s="727" t="s">
        <v>6420</v>
      </c>
      <c r="B446" s="728" t="s">
        <v>6421</v>
      </c>
      <c r="C446" s="728" t="s">
        <v>587</v>
      </c>
      <c r="D446" s="728" t="s">
        <v>2712</v>
      </c>
      <c r="E446" s="728" t="s">
        <v>6631</v>
      </c>
      <c r="F446" s="728" t="s">
        <v>6654</v>
      </c>
      <c r="G446" s="728" t="s">
        <v>6655</v>
      </c>
      <c r="H446" s="732"/>
      <c r="I446" s="732"/>
      <c r="J446" s="728"/>
      <c r="K446" s="728"/>
      <c r="L446" s="732">
        <v>364</v>
      </c>
      <c r="M446" s="732">
        <v>12133.34</v>
      </c>
      <c r="N446" s="728">
        <v>1</v>
      </c>
      <c r="O446" s="728">
        <v>33.333351648351652</v>
      </c>
      <c r="P446" s="732">
        <v>536</v>
      </c>
      <c r="Q446" s="732">
        <v>17866.650000000001</v>
      </c>
      <c r="R446" s="746">
        <v>1.4725252898212695</v>
      </c>
      <c r="S446" s="733">
        <v>33.33330223880597</v>
      </c>
    </row>
    <row r="447" spans="1:19" ht="14.4" customHeight="1" x14ac:dyDescent="0.3">
      <c r="A447" s="727" t="s">
        <v>6420</v>
      </c>
      <c r="B447" s="728" t="s">
        <v>6421</v>
      </c>
      <c r="C447" s="728" t="s">
        <v>587</v>
      </c>
      <c r="D447" s="728" t="s">
        <v>2712</v>
      </c>
      <c r="E447" s="728" t="s">
        <v>6631</v>
      </c>
      <c r="F447" s="728" t="s">
        <v>6656</v>
      </c>
      <c r="G447" s="728" t="s">
        <v>6657</v>
      </c>
      <c r="H447" s="732">
        <v>600</v>
      </c>
      <c r="I447" s="732">
        <v>21600</v>
      </c>
      <c r="J447" s="728">
        <v>0.91502160467677707</v>
      </c>
      <c r="K447" s="728">
        <v>36</v>
      </c>
      <c r="L447" s="732">
        <v>638</v>
      </c>
      <c r="M447" s="732">
        <v>23606</v>
      </c>
      <c r="N447" s="728">
        <v>1</v>
      </c>
      <c r="O447" s="728">
        <v>37</v>
      </c>
      <c r="P447" s="732">
        <v>533</v>
      </c>
      <c r="Q447" s="732">
        <v>19721</v>
      </c>
      <c r="R447" s="746">
        <v>0.83542319749216298</v>
      </c>
      <c r="S447" s="733">
        <v>37</v>
      </c>
    </row>
    <row r="448" spans="1:19" ht="14.4" customHeight="1" x14ac:dyDescent="0.3">
      <c r="A448" s="727" t="s">
        <v>6420</v>
      </c>
      <c r="B448" s="728" t="s">
        <v>6421</v>
      </c>
      <c r="C448" s="728" t="s">
        <v>587</v>
      </c>
      <c r="D448" s="728" t="s">
        <v>2712</v>
      </c>
      <c r="E448" s="728" t="s">
        <v>6631</v>
      </c>
      <c r="F448" s="728" t="s">
        <v>6668</v>
      </c>
      <c r="G448" s="728" t="s">
        <v>6669</v>
      </c>
      <c r="H448" s="732">
        <v>93</v>
      </c>
      <c r="I448" s="732">
        <v>30783</v>
      </c>
      <c r="J448" s="728">
        <v>0.92508113956004323</v>
      </c>
      <c r="K448" s="728">
        <v>331</v>
      </c>
      <c r="L448" s="732">
        <v>94</v>
      </c>
      <c r="M448" s="732">
        <v>33276</v>
      </c>
      <c r="N448" s="728">
        <v>1</v>
      </c>
      <c r="O448" s="728">
        <v>354</v>
      </c>
      <c r="P448" s="732">
        <v>59</v>
      </c>
      <c r="Q448" s="732">
        <v>20945</v>
      </c>
      <c r="R448" s="746">
        <v>0.62943262411347523</v>
      </c>
      <c r="S448" s="733">
        <v>355</v>
      </c>
    </row>
    <row r="449" spans="1:19" ht="14.4" customHeight="1" x14ac:dyDescent="0.3">
      <c r="A449" s="727" t="s">
        <v>6420</v>
      </c>
      <c r="B449" s="728" t="s">
        <v>6421</v>
      </c>
      <c r="C449" s="728" t="s">
        <v>587</v>
      </c>
      <c r="D449" s="728" t="s">
        <v>2712</v>
      </c>
      <c r="E449" s="728" t="s">
        <v>6631</v>
      </c>
      <c r="F449" s="728" t="s">
        <v>6670</v>
      </c>
      <c r="G449" s="728" t="s">
        <v>6671</v>
      </c>
      <c r="H449" s="732">
        <v>2</v>
      </c>
      <c r="I449" s="732">
        <v>420</v>
      </c>
      <c r="J449" s="728">
        <v>0.94594594594594594</v>
      </c>
      <c r="K449" s="728">
        <v>210</v>
      </c>
      <c r="L449" s="732">
        <v>2</v>
      </c>
      <c r="M449" s="732">
        <v>444</v>
      </c>
      <c r="N449" s="728">
        <v>1</v>
      </c>
      <c r="O449" s="728">
        <v>222</v>
      </c>
      <c r="P449" s="732"/>
      <c r="Q449" s="732"/>
      <c r="R449" s="746"/>
      <c r="S449" s="733"/>
    </row>
    <row r="450" spans="1:19" ht="14.4" customHeight="1" x14ac:dyDescent="0.3">
      <c r="A450" s="727" t="s">
        <v>6420</v>
      </c>
      <c r="B450" s="728" t="s">
        <v>6421</v>
      </c>
      <c r="C450" s="728" t="s">
        <v>587</v>
      </c>
      <c r="D450" s="728" t="s">
        <v>2712</v>
      </c>
      <c r="E450" s="728" t="s">
        <v>6631</v>
      </c>
      <c r="F450" s="728" t="s">
        <v>6676</v>
      </c>
      <c r="G450" s="728" t="s">
        <v>6677</v>
      </c>
      <c r="H450" s="732">
        <v>92</v>
      </c>
      <c r="I450" s="732">
        <v>14812</v>
      </c>
      <c r="J450" s="728">
        <v>0.93063583815028905</v>
      </c>
      <c r="K450" s="728">
        <v>161</v>
      </c>
      <c r="L450" s="732">
        <v>92</v>
      </c>
      <c r="M450" s="732">
        <v>15916</v>
      </c>
      <c r="N450" s="728">
        <v>1</v>
      </c>
      <c r="O450" s="728">
        <v>173</v>
      </c>
      <c r="P450" s="732">
        <v>60</v>
      </c>
      <c r="Q450" s="732">
        <v>10380</v>
      </c>
      <c r="R450" s="746">
        <v>0.65217391304347827</v>
      </c>
      <c r="S450" s="733">
        <v>173</v>
      </c>
    </row>
    <row r="451" spans="1:19" ht="14.4" customHeight="1" x14ac:dyDescent="0.3">
      <c r="A451" s="727" t="s">
        <v>6420</v>
      </c>
      <c r="B451" s="728" t="s">
        <v>6421</v>
      </c>
      <c r="C451" s="728" t="s">
        <v>587</v>
      </c>
      <c r="D451" s="728" t="s">
        <v>2712</v>
      </c>
      <c r="E451" s="728" t="s">
        <v>6631</v>
      </c>
      <c r="F451" s="728" t="s">
        <v>6682</v>
      </c>
      <c r="G451" s="728" t="s">
        <v>6683</v>
      </c>
      <c r="H451" s="732">
        <v>489</v>
      </c>
      <c r="I451" s="732">
        <v>80685</v>
      </c>
      <c r="J451" s="728">
        <v>0.86993789623495921</v>
      </c>
      <c r="K451" s="728">
        <v>165</v>
      </c>
      <c r="L451" s="732">
        <v>524</v>
      </c>
      <c r="M451" s="732">
        <v>92748</v>
      </c>
      <c r="N451" s="728">
        <v>1</v>
      </c>
      <c r="O451" s="728">
        <v>177</v>
      </c>
      <c r="P451" s="732">
        <v>454</v>
      </c>
      <c r="Q451" s="732">
        <v>80358</v>
      </c>
      <c r="R451" s="746">
        <v>0.86641221374045807</v>
      </c>
      <c r="S451" s="733">
        <v>177</v>
      </c>
    </row>
    <row r="452" spans="1:19" ht="14.4" customHeight="1" x14ac:dyDescent="0.3">
      <c r="A452" s="727" t="s">
        <v>6420</v>
      </c>
      <c r="B452" s="728" t="s">
        <v>6421</v>
      </c>
      <c r="C452" s="728" t="s">
        <v>587</v>
      </c>
      <c r="D452" s="728" t="s">
        <v>2712</v>
      </c>
      <c r="E452" s="728" t="s">
        <v>6631</v>
      </c>
      <c r="F452" s="728" t="s">
        <v>6686</v>
      </c>
      <c r="G452" s="728" t="s">
        <v>6687</v>
      </c>
      <c r="H452" s="732">
        <v>24</v>
      </c>
      <c r="I452" s="732">
        <v>15672</v>
      </c>
      <c r="J452" s="728">
        <v>0.89426533523537799</v>
      </c>
      <c r="K452" s="728">
        <v>653</v>
      </c>
      <c r="L452" s="732">
        <v>25</v>
      </c>
      <c r="M452" s="732">
        <v>17525</v>
      </c>
      <c r="N452" s="728">
        <v>1</v>
      </c>
      <c r="O452" s="728">
        <v>701</v>
      </c>
      <c r="P452" s="732">
        <v>23</v>
      </c>
      <c r="Q452" s="732">
        <v>16123</v>
      </c>
      <c r="R452" s="746">
        <v>0.92</v>
      </c>
      <c r="S452" s="733">
        <v>701</v>
      </c>
    </row>
    <row r="453" spans="1:19" ht="14.4" customHeight="1" x14ac:dyDescent="0.3">
      <c r="A453" s="727" t="s">
        <v>6420</v>
      </c>
      <c r="B453" s="728" t="s">
        <v>6421</v>
      </c>
      <c r="C453" s="728" t="s">
        <v>587</v>
      </c>
      <c r="D453" s="728" t="s">
        <v>2713</v>
      </c>
      <c r="E453" s="728" t="s">
        <v>6422</v>
      </c>
      <c r="F453" s="728" t="s">
        <v>6426</v>
      </c>
      <c r="G453" s="728" t="s">
        <v>6425</v>
      </c>
      <c r="H453" s="732"/>
      <c r="I453" s="732"/>
      <c r="J453" s="728"/>
      <c r="K453" s="728"/>
      <c r="L453" s="732"/>
      <c r="M453" s="732"/>
      <c r="N453" s="728"/>
      <c r="O453" s="728"/>
      <c r="P453" s="732">
        <v>3</v>
      </c>
      <c r="Q453" s="732">
        <v>779.36</v>
      </c>
      <c r="R453" s="746"/>
      <c r="S453" s="733">
        <v>259.78666666666669</v>
      </c>
    </row>
    <row r="454" spans="1:19" ht="14.4" customHeight="1" x14ac:dyDescent="0.3">
      <c r="A454" s="727" t="s">
        <v>6420</v>
      </c>
      <c r="B454" s="728" t="s">
        <v>6421</v>
      </c>
      <c r="C454" s="728" t="s">
        <v>587</v>
      </c>
      <c r="D454" s="728" t="s">
        <v>2713</v>
      </c>
      <c r="E454" s="728" t="s">
        <v>6422</v>
      </c>
      <c r="F454" s="728" t="s">
        <v>6427</v>
      </c>
      <c r="G454" s="728" t="s">
        <v>865</v>
      </c>
      <c r="H454" s="732"/>
      <c r="I454" s="732"/>
      <c r="J454" s="728"/>
      <c r="K454" s="728"/>
      <c r="L454" s="732">
        <v>2.9</v>
      </c>
      <c r="M454" s="732">
        <v>584.66000000000008</v>
      </c>
      <c r="N454" s="728">
        <v>1</v>
      </c>
      <c r="O454" s="728">
        <v>201.60689655172416</v>
      </c>
      <c r="P454" s="732"/>
      <c r="Q454" s="732"/>
      <c r="R454" s="746"/>
      <c r="S454" s="733"/>
    </row>
    <row r="455" spans="1:19" ht="14.4" customHeight="1" x14ac:dyDescent="0.3">
      <c r="A455" s="727" t="s">
        <v>6420</v>
      </c>
      <c r="B455" s="728" t="s">
        <v>6421</v>
      </c>
      <c r="C455" s="728" t="s">
        <v>587</v>
      </c>
      <c r="D455" s="728" t="s">
        <v>2713</v>
      </c>
      <c r="E455" s="728" t="s">
        <v>6422</v>
      </c>
      <c r="F455" s="728" t="s">
        <v>6433</v>
      </c>
      <c r="G455" s="728" t="s">
        <v>6434</v>
      </c>
      <c r="H455" s="732"/>
      <c r="I455" s="732"/>
      <c r="J455" s="728"/>
      <c r="K455" s="728"/>
      <c r="L455" s="732">
        <v>2</v>
      </c>
      <c r="M455" s="732">
        <v>24991.24</v>
      </c>
      <c r="N455" s="728">
        <v>1</v>
      </c>
      <c r="O455" s="728">
        <v>12495.62</v>
      </c>
      <c r="P455" s="732">
        <v>4</v>
      </c>
      <c r="Q455" s="732">
        <v>45829.49</v>
      </c>
      <c r="R455" s="746">
        <v>1.8338221712888194</v>
      </c>
      <c r="S455" s="733">
        <v>11457.372499999999</v>
      </c>
    </row>
    <row r="456" spans="1:19" ht="14.4" customHeight="1" x14ac:dyDescent="0.3">
      <c r="A456" s="727" t="s">
        <v>6420</v>
      </c>
      <c r="B456" s="728" t="s">
        <v>6421</v>
      </c>
      <c r="C456" s="728" t="s">
        <v>587</v>
      </c>
      <c r="D456" s="728" t="s">
        <v>2713</v>
      </c>
      <c r="E456" s="728" t="s">
        <v>6422</v>
      </c>
      <c r="F456" s="728" t="s">
        <v>6435</v>
      </c>
      <c r="G456" s="728" t="s">
        <v>6434</v>
      </c>
      <c r="H456" s="732"/>
      <c r="I456" s="732"/>
      <c r="J456" s="728"/>
      <c r="K456" s="728"/>
      <c r="L456" s="732">
        <v>4</v>
      </c>
      <c r="M456" s="732">
        <v>124956.28</v>
      </c>
      <c r="N456" s="728">
        <v>1</v>
      </c>
      <c r="O456" s="728">
        <v>31239.07</v>
      </c>
      <c r="P456" s="732">
        <v>4</v>
      </c>
      <c r="Q456" s="732">
        <v>119843.32</v>
      </c>
      <c r="R456" s="746">
        <v>0.95908200852330117</v>
      </c>
      <c r="S456" s="733">
        <v>29960.83</v>
      </c>
    </row>
    <row r="457" spans="1:19" ht="14.4" customHeight="1" x14ac:dyDescent="0.3">
      <c r="A457" s="727" t="s">
        <v>6420</v>
      </c>
      <c r="B457" s="728" t="s">
        <v>6421</v>
      </c>
      <c r="C457" s="728" t="s">
        <v>587</v>
      </c>
      <c r="D457" s="728" t="s">
        <v>2713</v>
      </c>
      <c r="E457" s="728" t="s">
        <v>6422</v>
      </c>
      <c r="F457" s="728" t="s">
        <v>6469</v>
      </c>
      <c r="G457" s="728" t="s">
        <v>634</v>
      </c>
      <c r="H457" s="732"/>
      <c r="I457" s="732"/>
      <c r="J457" s="728"/>
      <c r="K457" s="728"/>
      <c r="L457" s="732">
        <v>1</v>
      </c>
      <c r="M457" s="732">
        <v>105.79</v>
      </c>
      <c r="N457" s="728">
        <v>1</v>
      </c>
      <c r="O457" s="728">
        <v>105.79</v>
      </c>
      <c r="P457" s="732"/>
      <c r="Q457" s="732"/>
      <c r="R457" s="746"/>
      <c r="S457" s="733"/>
    </row>
    <row r="458" spans="1:19" ht="14.4" customHeight="1" x14ac:dyDescent="0.3">
      <c r="A458" s="727" t="s">
        <v>6420</v>
      </c>
      <c r="B458" s="728" t="s">
        <v>6421</v>
      </c>
      <c r="C458" s="728" t="s">
        <v>587</v>
      </c>
      <c r="D458" s="728" t="s">
        <v>2713</v>
      </c>
      <c r="E458" s="728" t="s">
        <v>6422</v>
      </c>
      <c r="F458" s="728" t="s">
        <v>6470</v>
      </c>
      <c r="G458" s="728" t="s">
        <v>634</v>
      </c>
      <c r="H458" s="732"/>
      <c r="I458" s="732"/>
      <c r="J458" s="728"/>
      <c r="K458" s="728"/>
      <c r="L458" s="732">
        <v>0.3</v>
      </c>
      <c r="M458" s="732">
        <v>158.69</v>
      </c>
      <c r="N458" s="728">
        <v>1</v>
      </c>
      <c r="O458" s="728">
        <v>528.9666666666667</v>
      </c>
      <c r="P458" s="732"/>
      <c r="Q458" s="732"/>
      <c r="R458" s="746"/>
      <c r="S458" s="733"/>
    </row>
    <row r="459" spans="1:19" ht="14.4" customHeight="1" x14ac:dyDescent="0.3">
      <c r="A459" s="727" t="s">
        <v>6420</v>
      </c>
      <c r="B459" s="728" t="s">
        <v>6421</v>
      </c>
      <c r="C459" s="728" t="s">
        <v>587</v>
      </c>
      <c r="D459" s="728" t="s">
        <v>2713</v>
      </c>
      <c r="E459" s="728" t="s">
        <v>6422</v>
      </c>
      <c r="F459" s="728" t="s">
        <v>6478</v>
      </c>
      <c r="G459" s="728" t="s">
        <v>808</v>
      </c>
      <c r="H459" s="732">
        <v>0.5</v>
      </c>
      <c r="I459" s="732">
        <v>28.3</v>
      </c>
      <c r="J459" s="728">
        <v>0.44447934663106642</v>
      </c>
      <c r="K459" s="728">
        <v>56.6</v>
      </c>
      <c r="L459" s="732">
        <v>0.9</v>
      </c>
      <c r="M459" s="732">
        <v>63.67</v>
      </c>
      <c r="N459" s="728">
        <v>1</v>
      </c>
      <c r="O459" s="728">
        <v>70.74444444444444</v>
      </c>
      <c r="P459" s="732">
        <v>1.2</v>
      </c>
      <c r="Q459" s="732">
        <v>84.88</v>
      </c>
      <c r="R459" s="746">
        <v>1.3331239202136014</v>
      </c>
      <c r="S459" s="733">
        <v>70.733333333333334</v>
      </c>
    </row>
    <row r="460" spans="1:19" ht="14.4" customHeight="1" x14ac:dyDescent="0.3">
      <c r="A460" s="727" t="s">
        <v>6420</v>
      </c>
      <c r="B460" s="728" t="s">
        <v>6421</v>
      </c>
      <c r="C460" s="728" t="s">
        <v>587</v>
      </c>
      <c r="D460" s="728" t="s">
        <v>2713</v>
      </c>
      <c r="E460" s="728" t="s">
        <v>6422</v>
      </c>
      <c r="F460" s="728" t="s">
        <v>6481</v>
      </c>
      <c r="G460" s="728" t="s">
        <v>3284</v>
      </c>
      <c r="H460" s="732">
        <v>15.2</v>
      </c>
      <c r="I460" s="732">
        <v>2845.88</v>
      </c>
      <c r="J460" s="728">
        <v>19.500342606550639</v>
      </c>
      <c r="K460" s="728">
        <v>187.22894736842107</v>
      </c>
      <c r="L460" s="732">
        <v>0.6</v>
      </c>
      <c r="M460" s="732">
        <v>145.94</v>
      </c>
      <c r="N460" s="728">
        <v>1</v>
      </c>
      <c r="O460" s="728">
        <v>243.23333333333335</v>
      </c>
      <c r="P460" s="732">
        <v>3.85</v>
      </c>
      <c r="Q460" s="732">
        <v>936.47</v>
      </c>
      <c r="R460" s="746">
        <v>6.4168151295052764</v>
      </c>
      <c r="S460" s="733">
        <v>243.23896103896104</v>
      </c>
    </row>
    <row r="461" spans="1:19" ht="14.4" customHeight="1" x14ac:dyDescent="0.3">
      <c r="A461" s="727" t="s">
        <v>6420</v>
      </c>
      <c r="B461" s="728" t="s">
        <v>6421</v>
      </c>
      <c r="C461" s="728" t="s">
        <v>587</v>
      </c>
      <c r="D461" s="728" t="s">
        <v>2713</v>
      </c>
      <c r="E461" s="728" t="s">
        <v>6422</v>
      </c>
      <c r="F461" s="728" t="s">
        <v>6497</v>
      </c>
      <c r="G461" s="728" t="s">
        <v>6498</v>
      </c>
      <c r="H461" s="732"/>
      <c r="I461" s="732"/>
      <c r="J461" s="728"/>
      <c r="K461" s="728"/>
      <c r="L461" s="732">
        <v>0.2</v>
      </c>
      <c r="M461" s="732">
        <v>105.79</v>
      </c>
      <c r="N461" s="728">
        <v>1</v>
      </c>
      <c r="O461" s="728">
        <v>528.95000000000005</v>
      </c>
      <c r="P461" s="732">
        <v>3.2</v>
      </c>
      <c r="Q461" s="732">
        <v>2200.5</v>
      </c>
      <c r="R461" s="746">
        <v>20.800642782871726</v>
      </c>
      <c r="S461" s="733">
        <v>687.65625</v>
      </c>
    </row>
    <row r="462" spans="1:19" ht="14.4" customHeight="1" x14ac:dyDescent="0.3">
      <c r="A462" s="727" t="s">
        <v>6420</v>
      </c>
      <c r="B462" s="728" t="s">
        <v>6421</v>
      </c>
      <c r="C462" s="728" t="s">
        <v>587</v>
      </c>
      <c r="D462" s="728" t="s">
        <v>2713</v>
      </c>
      <c r="E462" s="728" t="s">
        <v>6422</v>
      </c>
      <c r="F462" s="728" t="s">
        <v>6499</v>
      </c>
      <c r="G462" s="728" t="s">
        <v>6498</v>
      </c>
      <c r="H462" s="732"/>
      <c r="I462" s="732"/>
      <c r="J462" s="728"/>
      <c r="K462" s="728"/>
      <c r="L462" s="732"/>
      <c r="M462" s="732"/>
      <c r="N462" s="728"/>
      <c r="O462" s="728"/>
      <c r="P462" s="732">
        <v>8</v>
      </c>
      <c r="Q462" s="732">
        <v>1100.32</v>
      </c>
      <c r="R462" s="746"/>
      <c r="S462" s="733">
        <v>137.54</v>
      </c>
    </row>
    <row r="463" spans="1:19" ht="14.4" customHeight="1" x14ac:dyDescent="0.3">
      <c r="A463" s="727" t="s">
        <v>6420</v>
      </c>
      <c r="B463" s="728" t="s">
        <v>6421</v>
      </c>
      <c r="C463" s="728" t="s">
        <v>587</v>
      </c>
      <c r="D463" s="728" t="s">
        <v>2713</v>
      </c>
      <c r="E463" s="728" t="s">
        <v>6422</v>
      </c>
      <c r="F463" s="728" t="s">
        <v>6512</v>
      </c>
      <c r="G463" s="728" t="s">
        <v>6513</v>
      </c>
      <c r="H463" s="732"/>
      <c r="I463" s="732"/>
      <c r="J463" s="728"/>
      <c r="K463" s="728"/>
      <c r="L463" s="732"/>
      <c r="M463" s="732"/>
      <c r="N463" s="728"/>
      <c r="O463" s="728"/>
      <c r="P463" s="732">
        <v>0.4</v>
      </c>
      <c r="Q463" s="732">
        <v>940.28</v>
      </c>
      <c r="R463" s="746"/>
      <c r="S463" s="733">
        <v>2350.6999999999998</v>
      </c>
    </row>
    <row r="464" spans="1:19" ht="14.4" customHeight="1" x14ac:dyDescent="0.3">
      <c r="A464" s="727" t="s">
        <v>6420</v>
      </c>
      <c r="B464" s="728" t="s">
        <v>6421</v>
      </c>
      <c r="C464" s="728" t="s">
        <v>587</v>
      </c>
      <c r="D464" s="728" t="s">
        <v>2713</v>
      </c>
      <c r="E464" s="728" t="s">
        <v>6422</v>
      </c>
      <c r="F464" s="728" t="s">
        <v>6514</v>
      </c>
      <c r="G464" s="728" t="s">
        <v>6515</v>
      </c>
      <c r="H464" s="732"/>
      <c r="I464" s="732"/>
      <c r="J464" s="728"/>
      <c r="K464" s="728"/>
      <c r="L464" s="732"/>
      <c r="M464" s="732"/>
      <c r="N464" s="728"/>
      <c r="O464" s="728"/>
      <c r="P464" s="732">
        <v>0.78</v>
      </c>
      <c r="Q464" s="732">
        <v>106.66</v>
      </c>
      <c r="R464" s="746"/>
      <c r="S464" s="733">
        <v>136.74358974358972</v>
      </c>
    </row>
    <row r="465" spans="1:19" ht="14.4" customHeight="1" x14ac:dyDescent="0.3">
      <c r="A465" s="727" t="s">
        <v>6420</v>
      </c>
      <c r="B465" s="728" t="s">
        <v>6421</v>
      </c>
      <c r="C465" s="728" t="s">
        <v>587</v>
      </c>
      <c r="D465" s="728" t="s">
        <v>2713</v>
      </c>
      <c r="E465" s="728" t="s">
        <v>6422</v>
      </c>
      <c r="F465" s="728" t="s">
        <v>6517</v>
      </c>
      <c r="G465" s="728" t="s">
        <v>725</v>
      </c>
      <c r="H465" s="732"/>
      <c r="I465" s="732"/>
      <c r="J465" s="728"/>
      <c r="K465" s="728"/>
      <c r="L465" s="732"/>
      <c r="M465" s="732"/>
      <c r="N465" s="728"/>
      <c r="O465" s="728"/>
      <c r="P465" s="732">
        <v>1.33</v>
      </c>
      <c r="Q465" s="732">
        <v>1052.1199999999999</v>
      </c>
      <c r="R465" s="746"/>
      <c r="S465" s="733">
        <v>791.06766917293226</v>
      </c>
    </row>
    <row r="466" spans="1:19" ht="14.4" customHeight="1" x14ac:dyDescent="0.3">
      <c r="A466" s="727" t="s">
        <v>6420</v>
      </c>
      <c r="B466" s="728" t="s">
        <v>6421</v>
      </c>
      <c r="C466" s="728" t="s">
        <v>587</v>
      </c>
      <c r="D466" s="728" t="s">
        <v>2713</v>
      </c>
      <c r="E466" s="728" t="s">
        <v>6422</v>
      </c>
      <c r="F466" s="728" t="s">
        <v>6533</v>
      </c>
      <c r="G466" s="728" t="s">
        <v>2626</v>
      </c>
      <c r="H466" s="732"/>
      <c r="I466" s="732"/>
      <c r="J466" s="728"/>
      <c r="K466" s="728"/>
      <c r="L466" s="732"/>
      <c r="M466" s="732"/>
      <c r="N466" s="728"/>
      <c r="O466" s="728"/>
      <c r="P466" s="732">
        <v>0.26</v>
      </c>
      <c r="Q466" s="732">
        <v>5660.64</v>
      </c>
      <c r="R466" s="746"/>
      <c r="S466" s="733">
        <v>21771.692307692309</v>
      </c>
    </row>
    <row r="467" spans="1:19" ht="14.4" customHeight="1" x14ac:dyDescent="0.3">
      <c r="A467" s="727" t="s">
        <v>6420</v>
      </c>
      <c r="B467" s="728" t="s">
        <v>6421</v>
      </c>
      <c r="C467" s="728" t="s">
        <v>587</v>
      </c>
      <c r="D467" s="728" t="s">
        <v>2713</v>
      </c>
      <c r="E467" s="728" t="s">
        <v>6422</v>
      </c>
      <c r="F467" s="728" t="s">
        <v>6555</v>
      </c>
      <c r="G467" s="728" t="s">
        <v>1317</v>
      </c>
      <c r="H467" s="732"/>
      <c r="I467" s="732"/>
      <c r="J467" s="728"/>
      <c r="K467" s="728"/>
      <c r="L467" s="732">
        <v>1</v>
      </c>
      <c r="M467" s="732">
        <v>70.710000000000008</v>
      </c>
      <c r="N467" s="728">
        <v>1</v>
      </c>
      <c r="O467" s="728">
        <v>70.710000000000008</v>
      </c>
      <c r="P467" s="732">
        <v>2</v>
      </c>
      <c r="Q467" s="732">
        <v>141.41</v>
      </c>
      <c r="R467" s="746">
        <v>1.9998585772875122</v>
      </c>
      <c r="S467" s="733">
        <v>70.704999999999998</v>
      </c>
    </row>
    <row r="468" spans="1:19" ht="14.4" customHeight="1" x14ac:dyDescent="0.3">
      <c r="A468" s="727" t="s">
        <v>6420</v>
      </c>
      <c r="B468" s="728" t="s">
        <v>6421</v>
      </c>
      <c r="C468" s="728" t="s">
        <v>587</v>
      </c>
      <c r="D468" s="728" t="s">
        <v>2713</v>
      </c>
      <c r="E468" s="728" t="s">
        <v>6609</v>
      </c>
      <c r="F468" s="728" t="s">
        <v>6612</v>
      </c>
      <c r="G468" s="728" t="s">
        <v>6613</v>
      </c>
      <c r="H468" s="732"/>
      <c r="I468" s="732"/>
      <c r="J468" s="728"/>
      <c r="K468" s="728"/>
      <c r="L468" s="732">
        <v>1</v>
      </c>
      <c r="M468" s="732">
        <v>2006.51</v>
      </c>
      <c r="N468" s="728">
        <v>1</v>
      </c>
      <c r="O468" s="728">
        <v>2006.51</v>
      </c>
      <c r="P468" s="732"/>
      <c r="Q468" s="732"/>
      <c r="R468" s="746"/>
      <c r="S468" s="733"/>
    </row>
    <row r="469" spans="1:19" ht="14.4" customHeight="1" x14ac:dyDescent="0.3">
      <c r="A469" s="727" t="s">
        <v>6420</v>
      </c>
      <c r="B469" s="728" t="s">
        <v>6421</v>
      </c>
      <c r="C469" s="728" t="s">
        <v>587</v>
      </c>
      <c r="D469" s="728" t="s">
        <v>2713</v>
      </c>
      <c r="E469" s="728" t="s">
        <v>6609</v>
      </c>
      <c r="F469" s="728" t="s">
        <v>6614</v>
      </c>
      <c r="G469" s="728" t="s">
        <v>6615</v>
      </c>
      <c r="H469" s="732"/>
      <c r="I469" s="732"/>
      <c r="J469" s="728"/>
      <c r="K469" s="728"/>
      <c r="L469" s="732"/>
      <c r="M469" s="732"/>
      <c r="N469" s="728"/>
      <c r="O469" s="728"/>
      <c r="P469" s="732">
        <v>1</v>
      </c>
      <c r="Q469" s="732">
        <v>2465.62</v>
      </c>
      <c r="R469" s="746"/>
      <c r="S469" s="733">
        <v>2465.62</v>
      </c>
    </row>
    <row r="470" spans="1:19" ht="14.4" customHeight="1" x14ac:dyDescent="0.3">
      <c r="A470" s="727" t="s">
        <v>6420</v>
      </c>
      <c r="B470" s="728" t="s">
        <v>6421</v>
      </c>
      <c r="C470" s="728" t="s">
        <v>587</v>
      </c>
      <c r="D470" s="728" t="s">
        <v>2713</v>
      </c>
      <c r="E470" s="728" t="s">
        <v>6609</v>
      </c>
      <c r="F470" s="728" t="s">
        <v>6616</v>
      </c>
      <c r="G470" s="728" t="s">
        <v>6617</v>
      </c>
      <c r="H470" s="732"/>
      <c r="I470" s="732"/>
      <c r="J470" s="728"/>
      <c r="K470" s="728"/>
      <c r="L470" s="732"/>
      <c r="M470" s="732"/>
      <c r="N470" s="728"/>
      <c r="O470" s="728"/>
      <c r="P470" s="732">
        <v>1</v>
      </c>
      <c r="Q470" s="732">
        <v>8655.19</v>
      </c>
      <c r="R470" s="746"/>
      <c r="S470" s="733">
        <v>8655.19</v>
      </c>
    </row>
    <row r="471" spans="1:19" ht="14.4" customHeight="1" x14ac:dyDescent="0.3">
      <c r="A471" s="727" t="s">
        <v>6420</v>
      </c>
      <c r="B471" s="728" t="s">
        <v>6421</v>
      </c>
      <c r="C471" s="728" t="s">
        <v>587</v>
      </c>
      <c r="D471" s="728" t="s">
        <v>2713</v>
      </c>
      <c r="E471" s="728" t="s">
        <v>6609</v>
      </c>
      <c r="F471" s="728" t="s">
        <v>6622</v>
      </c>
      <c r="G471" s="728" t="s">
        <v>6623</v>
      </c>
      <c r="H471" s="732"/>
      <c r="I471" s="732"/>
      <c r="J471" s="728"/>
      <c r="K471" s="728"/>
      <c r="L471" s="732">
        <v>1</v>
      </c>
      <c r="M471" s="732">
        <v>241.81</v>
      </c>
      <c r="N471" s="728">
        <v>1</v>
      </c>
      <c r="O471" s="728">
        <v>241.81</v>
      </c>
      <c r="P471" s="732"/>
      <c r="Q471" s="732"/>
      <c r="R471" s="746"/>
      <c r="S471" s="733"/>
    </row>
    <row r="472" spans="1:19" ht="14.4" customHeight="1" x14ac:dyDescent="0.3">
      <c r="A472" s="727" t="s">
        <v>6420</v>
      </c>
      <c r="B472" s="728" t="s">
        <v>6421</v>
      </c>
      <c r="C472" s="728" t="s">
        <v>587</v>
      </c>
      <c r="D472" s="728" t="s">
        <v>2713</v>
      </c>
      <c r="E472" s="728" t="s">
        <v>6631</v>
      </c>
      <c r="F472" s="728" t="s">
        <v>6632</v>
      </c>
      <c r="G472" s="728" t="s">
        <v>6633</v>
      </c>
      <c r="H472" s="732"/>
      <c r="I472" s="732"/>
      <c r="J472" s="728"/>
      <c r="K472" s="728"/>
      <c r="L472" s="732"/>
      <c r="M472" s="732"/>
      <c r="N472" s="728"/>
      <c r="O472" s="728"/>
      <c r="P472" s="732">
        <v>1</v>
      </c>
      <c r="Q472" s="732">
        <v>147</v>
      </c>
      <c r="R472" s="746"/>
      <c r="S472" s="733">
        <v>147</v>
      </c>
    </row>
    <row r="473" spans="1:19" ht="14.4" customHeight="1" x14ac:dyDescent="0.3">
      <c r="A473" s="727" t="s">
        <v>6420</v>
      </c>
      <c r="B473" s="728" t="s">
        <v>6421</v>
      </c>
      <c r="C473" s="728" t="s">
        <v>587</v>
      </c>
      <c r="D473" s="728" t="s">
        <v>2713</v>
      </c>
      <c r="E473" s="728" t="s">
        <v>6631</v>
      </c>
      <c r="F473" s="728" t="s">
        <v>6634</v>
      </c>
      <c r="G473" s="728" t="s">
        <v>6635</v>
      </c>
      <c r="H473" s="732"/>
      <c r="I473" s="732"/>
      <c r="J473" s="728"/>
      <c r="K473" s="728"/>
      <c r="L473" s="732">
        <v>1</v>
      </c>
      <c r="M473" s="732">
        <v>195</v>
      </c>
      <c r="N473" s="728">
        <v>1</v>
      </c>
      <c r="O473" s="728">
        <v>195</v>
      </c>
      <c r="P473" s="732">
        <v>2</v>
      </c>
      <c r="Q473" s="732">
        <v>392</v>
      </c>
      <c r="R473" s="746">
        <v>2.0102564102564102</v>
      </c>
      <c r="S473" s="733">
        <v>196</v>
      </c>
    </row>
    <row r="474" spans="1:19" ht="14.4" customHeight="1" x14ac:dyDescent="0.3">
      <c r="A474" s="727" t="s">
        <v>6420</v>
      </c>
      <c r="B474" s="728" t="s">
        <v>6421</v>
      </c>
      <c r="C474" s="728" t="s">
        <v>587</v>
      </c>
      <c r="D474" s="728" t="s">
        <v>2713</v>
      </c>
      <c r="E474" s="728" t="s">
        <v>6631</v>
      </c>
      <c r="F474" s="728" t="s">
        <v>6636</v>
      </c>
      <c r="G474" s="728" t="s">
        <v>6637</v>
      </c>
      <c r="H474" s="732">
        <v>7</v>
      </c>
      <c r="I474" s="732">
        <v>245</v>
      </c>
      <c r="J474" s="728">
        <v>0.300982800982801</v>
      </c>
      <c r="K474" s="728">
        <v>35</v>
      </c>
      <c r="L474" s="732">
        <v>22</v>
      </c>
      <c r="M474" s="732">
        <v>814</v>
      </c>
      <c r="N474" s="728">
        <v>1</v>
      </c>
      <c r="O474" s="728">
        <v>37</v>
      </c>
      <c r="P474" s="732">
        <v>35</v>
      </c>
      <c r="Q474" s="732">
        <v>1295</v>
      </c>
      <c r="R474" s="746">
        <v>1.5909090909090908</v>
      </c>
      <c r="S474" s="733">
        <v>37</v>
      </c>
    </row>
    <row r="475" spans="1:19" ht="14.4" customHeight="1" x14ac:dyDescent="0.3">
      <c r="A475" s="727" t="s">
        <v>6420</v>
      </c>
      <c r="B475" s="728" t="s">
        <v>6421</v>
      </c>
      <c r="C475" s="728" t="s">
        <v>587</v>
      </c>
      <c r="D475" s="728" t="s">
        <v>2713</v>
      </c>
      <c r="E475" s="728" t="s">
        <v>6631</v>
      </c>
      <c r="F475" s="728" t="s">
        <v>6654</v>
      </c>
      <c r="G475" s="728" t="s">
        <v>6655</v>
      </c>
      <c r="H475" s="732"/>
      <c r="I475" s="732"/>
      <c r="J475" s="728"/>
      <c r="K475" s="728"/>
      <c r="L475" s="732">
        <v>86</v>
      </c>
      <c r="M475" s="732">
        <v>2866.66</v>
      </c>
      <c r="N475" s="728">
        <v>1</v>
      </c>
      <c r="O475" s="728">
        <v>33.333255813953485</v>
      </c>
      <c r="P475" s="732">
        <v>134</v>
      </c>
      <c r="Q475" s="732">
        <v>4466.6499999999996</v>
      </c>
      <c r="R475" s="746">
        <v>1.5581373445054523</v>
      </c>
      <c r="S475" s="733">
        <v>33.333208955223881</v>
      </c>
    </row>
    <row r="476" spans="1:19" ht="14.4" customHeight="1" x14ac:dyDescent="0.3">
      <c r="A476" s="727" t="s">
        <v>6420</v>
      </c>
      <c r="B476" s="728" t="s">
        <v>6421</v>
      </c>
      <c r="C476" s="728" t="s">
        <v>587</v>
      </c>
      <c r="D476" s="728" t="s">
        <v>2713</v>
      </c>
      <c r="E476" s="728" t="s">
        <v>6631</v>
      </c>
      <c r="F476" s="728" t="s">
        <v>6656</v>
      </c>
      <c r="G476" s="728" t="s">
        <v>6657</v>
      </c>
      <c r="H476" s="732">
        <v>136</v>
      </c>
      <c r="I476" s="732">
        <v>4896</v>
      </c>
      <c r="J476" s="728">
        <v>0.87632002863790948</v>
      </c>
      <c r="K476" s="728">
        <v>36</v>
      </c>
      <c r="L476" s="732">
        <v>151</v>
      </c>
      <c r="M476" s="732">
        <v>5587</v>
      </c>
      <c r="N476" s="728">
        <v>1</v>
      </c>
      <c r="O476" s="728">
        <v>37</v>
      </c>
      <c r="P476" s="732">
        <v>132</v>
      </c>
      <c r="Q476" s="732">
        <v>4884</v>
      </c>
      <c r="R476" s="746">
        <v>0.8741721854304636</v>
      </c>
      <c r="S476" s="733">
        <v>37</v>
      </c>
    </row>
    <row r="477" spans="1:19" ht="14.4" customHeight="1" x14ac:dyDescent="0.3">
      <c r="A477" s="727" t="s">
        <v>6420</v>
      </c>
      <c r="B477" s="728" t="s">
        <v>6421</v>
      </c>
      <c r="C477" s="728" t="s">
        <v>587</v>
      </c>
      <c r="D477" s="728" t="s">
        <v>2713</v>
      </c>
      <c r="E477" s="728" t="s">
        <v>6631</v>
      </c>
      <c r="F477" s="728" t="s">
        <v>6664</v>
      </c>
      <c r="G477" s="728" t="s">
        <v>6665</v>
      </c>
      <c r="H477" s="732">
        <v>9</v>
      </c>
      <c r="I477" s="732">
        <v>1161</v>
      </c>
      <c r="J477" s="728"/>
      <c r="K477" s="728">
        <v>129</v>
      </c>
      <c r="L477" s="732"/>
      <c r="M477" s="732"/>
      <c r="N477" s="728"/>
      <c r="O477" s="728"/>
      <c r="P477" s="732">
        <v>7</v>
      </c>
      <c r="Q477" s="732">
        <v>924</v>
      </c>
      <c r="R477" s="746"/>
      <c r="S477" s="733">
        <v>132</v>
      </c>
    </row>
    <row r="478" spans="1:19" ht="14.4" customHeight="1" x14ac:dyDescent="0.3">
      <c r="A478" s="727" t="s">
        <v>6420</v>
      </c>
      <c r="B478" s="728" t="s">
        <v>6421</v>
      </c>
      <c r="C478" s="728" t="s">
        <v>587</v>
      </c>
      <c r="D478" s="728" t="s">
        <v>2713</v>
      </c>
      <c r="E478" s="728" t="s">
        <v>6631</v>
      </c>
      <c r="F478" s="728" t="s">
        <v>6668</v>
      </c>
      <c r="G478" s="728" t="s">
        <v>6669</v>
      </c>
      <c r="H478" s="732">
        <v>15</v>
      </c>
      <c r="I478" s="732">
        <v>4965</v>
      </c>
      <c r="J478" s="728">
        <v>0.36909009812667259</v>
      </c>
      <c r="K478" s="728">
        <v>331</v>
      </c>
      <c r="L478" s="732">
        <v>38</v>
      </c>
      <c r="M478" s="732">
        <v>13452</v>
      </c>
      <c r="N478" s="728">
        <v>1</v>
      </c>
      <c r="O478" s="728">
        <v>354</v>
      </c>
      <c r="P478" s="732">
        <v>60</v>
      </c>
      <c r="Q478" s="732">
        <v>21300</v>
      </c>
      <c r="R478" s="746">
        <v>1.5834076717216772</v>
      </c>
      <c r="S478" s="733">
        <v>355</v>
      </c>
    </row>
    <row r="479" spans="1:19" ht="14.4" customHeight="1" x14ac:dyDescent="0.3">
      <c r="A479" s="727" t="s">
        <v>6420</v>
      </c>
      <c r="B479" s="728" t="s">
        <v>6421</v>
      </c>
      <c r="C479" s="728" t="s">
        <v>587</v>
      </c>
      <c r="D479" s="728" t="s">
        <v>2713</v>
      </c>
      <c r="E479" s="728" t="s">
        <v>6631</v>
      </c>
      <c r="F479" s="728" t="s">
        <v>6678</v>
      </c>
      <c r="G479" s="728" t="s">
        <v>6679</v>
      </c>
      <c r="H479" s="732">
        <v>6</v>
      </c>
      <c r="I479" s="732">
        <v>342</v>
      </c>
      <c r="J479" s="728">
        <v>1.9322033898305084</v>
      </c>
      <c r="K479" s="728">
        <v>57</v>
      </c>
      <c r="L479" s="732">
        <v>3</v>
      </c>
      <c r="M479" s="732">
        <v>177</v>
      </c>
      <c r="N479" s="728">
        <v>1</v>
      </c>
      <c r="O479" s="728">
        <v>59</v>
      </c>
      <c r="P479" s="732">
        <v>10</v>
      </c>
      <c r="Q479" s="732">
        <v>590</v>
      </c>
      <c r="R479" s="746">
        <v>3.3333333333333335</v>
      </c>
      <c r="S479" s="733">
        <v>59</v>
      </c>
    </row>
    <row r="480" spans="1:19" ht="14.4" customHeight="1" x14ac:dyDescent="0.3">
      <c r="A480" s="727" t="s">
        <v>6420</v>
      </c>
      <c r="B480" s="728" t="s">
        <v>6421</v>
      </c>
      <c r="C480" s="728" t="s">
        <v>587</v>
      </c>
      <c r="D480" s="728" t="s">
        <v>2713</v>
      </c>
      <c r="E480" s="728" t="s">
        <v>6631</v>
      </c>
      <c r="F480" s="728" t="s">
        <v>6682</v>
      </c>
      <c r="G480" s="728" t="s">
        <v>6683</v>
      </c>
      <c r="H480" s="732">
        <v>120</v>
      </c>
      <c r="I480" s="732">
        <v>19800</v>
      </c>
      <c r="J480" s="728">
        <v>0.99878934624697335</v>
      </c>
      <c r="K480" s="728">
        <v>165</v>
      </c>
      <c r="L480" s="732">
        <v>112</v>
      </c>
      <c r="M480" s="732">
        <v>19824</v>
      </c>
      <c r="N480" s="728">
        <v>1</v>
      </c>
      <c r="O480" s="728">
        <v>177</v>
      </c>
      <c r="P480" s="732">
        <v>71</v>
      </c>
      <c r="Q480" s="732">
        <v>12567</v>
      </c>
      <c r="R480" s="746">
        <v>0.6339285714285714</v>
      </c>
      <c r="S480" s="733">
        <v>177</v>
      </c>
    </row>
    <row r="481" spans="1:19" ht="14.4" customHeight="1" x14ac:dyDescent="0.3">
      <c r="A481" s="727" t="s">
        <v>6420</v>
      </c>
      <c r="B481" s="728" t="s">
        <v>6421</v>
      </c>
      <c r="C481" s="728" t="s">
        <v>587</v>
      </c>
      <c r="D481" s="728" t="s">
        <v>2713</v>
      </c>
      <c r="E481" s="728" t="s">
        <v>6631</v>
      </c>
      <c r="F481" s="728" t="s">
        <v>6686</v>
      </c>
      <c r="G481" s="728" t="s">
        <v>6687</v>
      </c>
      <c r="H481" s="732">
        <v>2</v>
      </c>
      <c r="I481" s="732">
        <v>1306</v>
      </c>
      <c r="J481" s="728">
        <v>0.93152639087018541</v>
      </c>
      <c r="K481" s="728">
        <v>653</v>
      </c>
      <c r="L481" s="732">
        <v>2</v>
      </c>
      <c r="M481" s="732">
        <v>1402</v>
      </c>
      <c r="N481" s="728">
        <v>1</v>
      </c>
      <c r="O481" s="728">
        <v>701</v>
      </c>
      <c r="P481" s="732">
        <v>3</v>
      </c>
      <c r="Q481" s="732">
        <v>2103</v>
      </c>
      <c r="R481" s="746">
        <v>1.5</v>
      </c>
      <c r="S481" s="733">
        <v>701</v>
      </c>
    </row>
    <row r="482" spans="1:19" ht="14.4" customHeight="1" x14ac:dyDescent="0.3">
      <c r="A482" s="727" t="s">
        <v>6420</v>
      </c>
      <c r="B482" s="728" t="s">
        <v>6421</v>
      </c>
      <c r="C482" s="728" t="s">
        <v>587</v>
      </c>
      <c r="D482" s="728" t="s">
        <v>2714</v>
      </c>
      <c r="E482" s="728" t="s">
        <v>6609</v>
      </c>
      <c r="F482" s="728" t="s">
        <v>6612</v>
      </c>
      <c r="G482" s="728" t="s">
        <v>6613</v>
      </c>
      <c r="H482" s="732">
        <v>41</v>
      </c>
      <c r="I482" s="732">
        <v>76488.780000000013</v>
      </c>
      <c r="J482" s="728">
        <v>0.51268800731300901</v>
      </c>
      <c r="K482" s="728">
        <v>1865.5800000000004</v>
      </c>
      <c r="L482" s="732">
        <v>75</v>
      </c>
      <c r="M482" s="732">
        <v>149191.66999999998</v>
      </c>
      <c r="N482" s="728">
        <v>1</v>
      </c>
      <c r="O482" s="728">
        <v>1989.2222666666664</v>
      </c>
      <c r="P482" s="732">
        <v>45</v>
      </c>
      <c r="Q482" s="732">
        <v>97180.650000000009</v>
      </c>
      <c r="R482" s="746">
        <v>0.65138120647084397</v>
      </c>
      <c r="S482" s="733">
        <v>2159.5700000000002</v>
      </c>
    </row>
    <row r="483" spans="1:19" ht="14.4" customHeight="1" x14ac:dyDescent="0.3">
      <c r="A483" s="727" t="s">
        <v>6420</v>
      </c>
      <c r="B483" s="728" t="s">
        <v>6421</v>
      </c>
      <c r="C483" s="728" t="s">
        <v>587</v>
      </c>
      <c r="D483" s="728" t="s">
        <v>2714</v>
      </c>
      <c r="E483" s="728" t="s">
        <v>6609</v>
      </c>
      <c r="F483" s="728" t="s">
        <v>6614</v>
      </c>
      <c r="G483" s="728" t="s">
        <v>6615</v>
      </c>
      <c r="H483" s="732">
        <v>26</v>
      </c>
      <c r="I483" s="732">
        <v>70946.459999999992</v>
      </c>
      <c r="J483" s="728">
        <v>0.70223905172508505</v>
      </c>
      <c r="K483" s="728">
        <v>2728.7099999999996</v>
      </c>
      <c r="L483" s="732">
        <v>41</v>
      </c>
      <c r="M483" s="732">
        <v>101028.93</v>
      </c>
      <c r="N483" s="728">
        <v>1</v>
      </c>
      <c r="O483" s="728">
        <v>2464.1202439024387</v>
      </c>
      <c r="P483" s="732">
        <v>91</v>
      </c>
      <c r="Q483" s="732">
        <v>235429.81</v>
      </c>
      <c r="R483" s="746">
        <v>2.3303207309035145</v>
      </c>
      <c r="S483" s="733">
        <v>2587.1407692307694</v>
      </c>
    </row>
    <row r="484" spans="1:19" ht="14.4" customHeight="1" x14ac:dyDescent="0.3">
      <c r="A484" s="727" t="s">
        <v>6420</v>
      </c>
      <c r="B484" s="728" t="s">
        <v>6421</v>
      </c>
      <c r="C484" s="728" t="s">
        <v>587</v>
      </c>
      <c r="D484" s="728" t="s">
        <v>2714</v>
      </c>
      <c r="E484" s="728" t="s">
        <v>6609</v>
      </c>
      <c r="F484" s="728" t="s">
        <v>6616</v>
      </c>
      <c r="G484" s="728" t="s">
        <v>6617</v>
      </c>
      <c r="H484" s="732">
        <v>20</v>
      </c>
      <c r="I484" s="732">
        <v>163832.6</v>
      </c>
      <c r="J484" s="728">
        <v>0.75004960421467815</v>
      </c>
      <c r="K484" s="728">
        <v>8191.63</v>
      </c>
      <c r="L484" s="732">
        <v>26</v>
      </c>
      <c r="M484" s="732">
        <v>218429.02</v>
      </c>
      <c r="N484" s="728">
        <v>1</v>
      </c>
      <c r="O484" s="728">
        <v>8401.1161538461529</v>
      </c>
      <c r="P484" s="732">
        <v>4</v>
      </c>
      <c r="Q484" s="732">
        <v>34394.39</v>
      </c>
      <c r="R484" s="746">
        <v>0.15746254778783517</v>
      </c>
      <c r="S484" s="733">
        <v>8598.5974999999999</v>
      </c>
    </row>
    <row r="485" spans="1:19" ht="14.4" customHeight="1" x14ac:dyDescent="0.3">
      <c r="A485" s="727" t="s">
        <v>6420</v>
      </c>
      <c r="B485" s="728" t="s">
        <v>6421</v>
      </c>
      <c r="C485" s="728" t="s">
        <v>587</v>
      </c>
      <c r="D485" s="728" t="s">
        <v>2714</v>
      </c>
      <c r="E485" s="728" t="s">
        <v>6609</v>
      </c>
      <c r="F485" s="728" t="s">
        <v>6620</v>
      </c>
      <c r="G485" s="728" t="s">
        <v>6621</v>
      </c>
      <c r="H485" s="732">
        <v>1</v>
      </c>
      <c r="I485" s="732">
        <v>9686.1</v>
      </c>
      <c r="J485" s="728">
        <v>0.24435906233286578</v>
      </c>
      <c r="K485" s="728">
        <v>9686.1</v>
      </c>
      <c r="L485" s="732">
        <v>4</v>
      </c>
      <c r="M485" s="732">
        <v>39638.800000000003</v>
      </c>
      <c r="N485" s="728">
        <v>1</v>
      </c>
      <c r="O485" s="728">
        <v>9909.7000000000007</v>
      </c>
      <c r="P485" s="732">
        <v>13</v>
      </c>
      <c r="Q485" s="732">
        <v>133223.31</v>
      </c>
      <c r="R485" s="746">
        <v>3.3609319656498173</v>
      </c>
      <c r="S485" s="733">
        <v>10247.946923076923</v>
      </c>
    </row>
    <row r="486" spans="1:19" ht="14.4" customHeight="1" x14ac:dyDescent="0.3">
      <c r="A486" s="727" t="s">
        <v>6420</v>
      </c>
      <c r="B486" s="728" t="s">
        <v>6421</v>
      </c>
      <c r="C486" s="728" t="s">
        <v>587</v>
      </c>
      <c r="D486" s="728" t="s">
        <v>2714</v>
      </c>
      <c r="E486" s="728" t="s">
        <v>6609</v>
      </c>
      <c r="F486" s="728" t="s">
        <v>6622</v>
      </c>
      <c r="G486" s="728" t="s">
        <v>6623</v>
      </c>
      <c r="H486" s="732">
        <v>88</v>
      </c>
      <c r="I486" s="732">
        <v>21003.840000000004</v>
      </c>
      <c r="J486" s="728">
        <v>0.60457719427875201</v>
      </c>
      <c r="K486" s="728">
        <v>238.68000000000004</v>
      </c>
      <c r="L486" s="732">
        <v>144</v>
      </c>
      <c r="M486" s="732">
        <v>34741.369999999995</v>
      </c>
      <c r="N486" s="728">
        <v>1</v>
      </c>
      <c r="O486" s="728">
        <v>241.25951388888885</v>
      </c>
      <c r="P486" s="732">
        <v>144</v>
      </c>
      <c r="Q486" s="732">
        <v>35250.04</v>
      </c>
      <c r="R486" s="746">
        <v>1.0146416217898144</v>
      </c>
      <c r="S486" s="733">
        <v>244.79194444444445</v>
      </c>
    </row>
    <row r="487" spans="1:19" ht="14.4" customHeight="1" x14ac:dyDescent="0.3">
      <c r="A487" s="727" t="s">
        <v>6420</v>
      </c>
      <c r="B487" s="728" t="s">
        <v>6421</v>
      </c>
      <c r="C487" s="728" t="s">
        <v>587</v>
      </c>
      <c r="D487" s="728" t="s">
        <v>2714</v>
      </c>
      <c r="E487" s="728" t="s">
        <v>6631</v>
      </c>
      <c r="F487" s="728" t="s">
        <v>6634</v>
      </c>
      <c r="G487" s="728" t="s">
        <v>6635</v>
      </c>
      <c r="H487" s="732">
        <v>61</v>
      </c>
      <c r="I487" s="732">
        <v>11529</v>
      </c>
      <c r="J487" s="728">
        <v>0.62234817813765186</v>
      </c>
      <c r="K487" s="728">
        <v>189</v>
      </c>
      <c r="L487" s="732">
        <v>95</v>
      </c>
      <c r="M487" s="732">
        <v>18525</v>
      </c>
      <c r="N487" s="728">
        <v>1</v>
      </c>
      <c r="O487" s="728">
        <v>195</v>
      </c>
      <c r="P487" s="732">
        <v>118</v>
      </c>
      <c r="Q487" s="732">
        <v>23128</v>
      </c>
      <c r="R487" s="746">
        <v>1.2484750337381916</v>
      </c>
      <c r="S487" s="733">
        <v>196</v>
      </c>
    </row>
    <row r="488" spans="1:19" ht="14.4" customHeight="1" x14ac:dyDescent="0.3">
      <c r="A488" s="727" t="s">
        <v>6420</v>
      </c>
      <c r="B488" s="728" t="s">
        <v>6421</v>
      </c>
      <c r="C488" s="728" t="s">
        <v>587</v>
      </c>
      <c r="D488" s="728" t="s">
        <v>2714</v>
      </c>
      <c r="E488" s="728" t="s">
        <v>6631</v>
      </c>
      <c r="F488" s="728" t="s">
        <v>6636</v>
      </c>
      <c r="G488" s="728" t="s">
        <v>6637</v>
      </c>
      <c r="H488" s="732">
        <v>72</v>
      </c>
      <c r="I488" s="732">
        <v>2520</v>
      </c>
      <c r="J488" s="728">
        <v>0.61916461916461918</v>
      </c>
      <c r="K488" s="728">
        <v>35</v>
      </c>
      <c r="L488" s="732">
        <v>110</v>
      </c>
      <c r="M488" s="732">
        <v>4070</v>
      </c>
      <c r="N488" s="728">
        <v>1</v>
      </c>
      <c r="O488" s="728">
        <v>37</v>
      </c>
      <c r="P488" s="732">
        <v>142</v>
      </c>
      <c r="Q488" s="732">
        <v>5254</v>
      </c>
      <c r="R488" s="746">
        <v>1.290909090909091</v>
      </c>
      <c r="S488" s="733">
        <v>37</v>
      </c>
    </row>
    <row r="489" spans="1:19" ht="14.4" customHeight="1" x14ac:dyDescent="0.3">
      <c r="A489" s="727" t="s">
        <v>6420</v>
      </c>
      <c r="B489" s="728" t="s">
        <v>6421</v>
      </c>
      <c r="C489" s="728" t="s">
        <v>587</v>
      </c>
      <c r="D489" s="728" t="s">
        <v>2714</v>
      </c>
      <c r="E489" s="728" t="s">
        <v>6631</v>
      </c>
      <c r="F489" s="728" t="s">
        <v>6648</v>
      </c>
      <c r="G489" s="728" t="s">
        <v>6649</v>
      </c>
      <c r="H489" s="732"/>
      <c r="I489" s="732"/>
      <c r="J489" s="728"/>
      <c r="K489" s="728"/>
      <c r="L489" s="732">
        <v>1</v>
      </c>
      <c r="M489" s="732">
        <v>0</v>
      </c>
      <c r="N489" s="728"/>
      <c r="O489" s="728">
        <v>0</v>
      </c>
      <c r="P489" s="732"/>
      <c r="Q489" s="732"/>
      <c r="R489" s="746"/>
      <c r="S489" s="733"/>
    </row>
    <row r="490" spans="1:19" ht="14.4" customHeight="1" x14ac:dyDescent="0.3">
      <c r="A490" s="727" t="s">
        <v>6420</v>
      </c>
      <c r="B490" s="728" t="s">
        <v>6421</v>
      </c>
      <c r="C490" s="728" t="s">
        <v>587</v>
      </c>
      <c r="D490" s="728" t="s">
        <v>2714</v>
      </c>
      <c r="E490" s="728" t="s">
        <v>6631</v>
      </c>
      <c r="F490" s="728" t="s">
        <v>6654</v>
      </c>
      <c r="G490" s="728" t="s">
        <v>6655</v>
      </c>
      <c r="H490" s="732"/>
      <c r="I490" s="732"/>
      <c r="J490" s="728"/>
      <c r="K490" s="728"/>
      <c r="L490" s="732">
        <v>299</v>
      </c>
      <c r="M490" s="732">
        <v>9966.67</v>
      </c>
      <c r="N490" s="728">
        <v>1</v>
      </c>
      <c r="O490" s="728">
        <v>33.333344481605351</v>
      </c>
      <c r="P490" s="732">
        <v>477</v>
      </c>
      <c r="Q490" s="732">
        <v>15899.97</v>
      </c>
      <c r="R490" s="746">
        <v>1.5953141821691699</v>
      </c>
      <c r="S490" s="733">
        <v>33.333270440251574</v>
      </c>
    </row>
    <row r="491" spans="1:19" ht="14.4" customHeight="1" x14ac:dyDescent="0.3">
      <c r="A491" s="727" t="s">
        <v>6420</v>
      </c>
      <c r="B491" s="728" t="s">
        <v>6421</v>
      </c>
      <c r="C491" s="728" t="s">
        <v>587</v>
      </c>
      <c r="D491" s="728" t="s">
        <v>2714</v>
      </c>
      <c r="E491" s="728" t="s">
        <v>6631</v>
      </c>
      <c r="F491" s="728" t="s">
        <v>6656</v>
      </c>
      <c r="G491" s="728" t="s">
        <v>6657</v>
      </c>
      <c r="H491" s="732">
        <v>221</v>
      </c>
      <c r="I491" s="732">
        <v>7956</v>
      </c>
      <c r="J491" s="728">
        <v>0.43178117876913058</v>
      </c>
      <c r="K491" s="728">
        <v>36</v>
      </c>
      <c r="L491" s="732">
        <v>498</v>
      </c>
      <c r="M491" s="732">
        <v>18426</v>
      </c>
      <c r="N491" s="728">
        <v>1</v>
      </c>
      <c r="O491" s="728">
        <v>37</v>
      </c>
      <c r="P491" s="732">
        <v>476</v>
      </c>
      <c r="Q491" s="732">
        <v>17612</v>
      </c>
      <c r="R491" s="746">
        <v>0.95582329317269077</v>
      </c>
      <c r="S491" s="733">
        <v>37</v>
      </c>
    </row>
    <row r="492" spans="1:19" ht="14.4" customHeight="1" x14ac:dyDescent="0.3">
      <c r="A492" s="727" t="s">
        <v>6420</v>
      </c>
      <c r="B492" s="728" t="s">
        <v>6421</v>
      </c>
      <c r="C492" s="728" t="s">
        <v>587</v>
      </c>
      <c r="D492" s="728" t="s">
        <v>2714</v>
      </c>
      <c r="E492" s="728" t="s">
        <v>6631</v>
      </c>
      <c r="F492" s="728" t="s">
        <v>6660</v>
      </c>
      <c r="G492" s="728" t="s">
        <v>6661</v>
      </c>
      <c r="H492" s="732"/>
      <c r="I492" s="732"/>
      <c r="J492" s="728"/>
      <c r="K492" s="728"/>
      <c r="L492" s="732"/>
      <c r="M492" s="732"/>
      <c r="N492" s="728"/>
      <c r="O492" s="728"/>
      <c r="P492" s="732">
        <v>1</v>
      </c>
      <c r="Q492" s="732">
        <v>32</v>
      </c>
      <c r="R492" s="746"/>
      <c r="S492" s="733">
        <v>32</v>
      </c>
    </row>
    <row r="493" spans="1:19" ht="14.4" customHeight="1" x14ac:dyDescent="0.3">
      <c r="A493" s="727" t="s">
        <v>6420</v>
      </c>
      <c r="B493" s="728" t="s">
        <v>6421</v>
      </c>
      <c r="C493" s="728" t="s">
        <v>587</v>
      </c>
      <c r="D493" s="728" t="s">
        <v>2714</v>
      </c>
      <c r="E493" s="728" t="s">
        <v>6631</v>
      </c>
      <c r="F493" s="728" t="s">
        <v>6668</v>
      </c>
      <c r="G493" s="728" t="s">
        <v>6669</v>
      </c>
      <c r="H493" s="732">
        <v>207</v>
      </c>
      <c r="I493" s="732">
        <v>68517</v>
      </c>
      <c r="J493" s="728">
        <v>0.41713544710695499</v>
      </c>
      <c r="K493" s="728">
        <v>331</v>
      </c>
      <c r="L493" s="732">
        <v>464</v>
      </c>
      <c r="M493" s="732">
        <v>164256</v>
      </c>
      <c r="N493" s="728">
        <v>1</v>
      </c>
      <c r="O493" s="728">
        <v>354</v>
      </c>
      <c r="P493" s="732">
        <v>454</v>
      </c>
      <c r="Q493" s="732">
        <v>161170</v>
      </c>
      <c r="R493" s="746">
        <v>0.98121225404247026</v>
      </c>
      <c r="S493" s="733">
        <v>355</v>
      </c>
    </row>
    <row r="494" spans="1:19" ht="14.4" customHeight="1" x14ac:dyDescent="0.3">
      <c r="A494" s="727" t="s">
        <v>6420</v>
      </c>
      <c r="B494" s="728" t="s">
        <v>6421</v>
      </c>
      <c r="C494" s="728" t="s">
        <v>587</v>
      </c>
      <c r="D494" s="728" t="s">
        <v>2714</v>
      </c>
      <c r="E494" s="728" t="s">
        <v>6631</v>
      </c>
      <c r="F494" s="728" t="s">
        <v>6670</v>
      </c>
      <c r="G494" s="728" t="s">
        <v>6671</v>
      </c>
      <c r="H494" s="732">
        <v>2</v>
      </c>
      <c r="I494" s="732">
        <v>420</v>
      </c>
      <c r="J494" s="728"/>
      <c r="K494" s="728">
        <v>210</v>
      </c>
      <c r="L494" s="732"/>
      <c r="M494" s="732"/>
      <c r="N494" s="728"/>
      <c r="O494" s="728"/>
      <c r="P494" s="732"/>
      <c r="Q494" s="732"/>
      <c r="R494" s="746"/>
      <c r="S494" s="733"/>
    </row>
    <row r="495" spans="1:19" ht="14.4" customHeight="1" x14ac:dyDescent="0.3">
      <c r="A495" s="727" t="s">
        <v>6420</v>
      </c>
      <c r="B495" s="728" t="s">
        <v>6421</v>
      </c>
      <c r="C495" s="728" t="s">
        <v>587</v>
      </c>
      <c r="D495" s="728" t="s">
        <v>2714</v>
      </c>
      <c r="E495" s="728" t="s">
        <v>6631</v>
      </c>
      <c r="F495" s="728" t="s">
        <v>6676</v>
      </c>
      <c r="G495" s="728" t="s">
        <v>6677</v>
      </c>
      <c r="H495" s="732">
        <v>2</v>
      </c>
      <c r="I495" s="732">
        <v>322</v>
      </c>
      <c r="J495" s="728">
        <v>0.46531791907514453</v>
      </c>
      <c r="K495" s="728">
        <v>161</v>
      </c>
      <c r="L495" s="732">
        <v>4</v>
      </c>
      <c r="M495" s="732">
        <v>692</v>
      </c>
      <c r="N495" s="728">
        <v>1</v>
      </c>
      <c r="O495" s="728">
        <v>173</v>
      </c>
      <c r="P495" s="732">
        <v>11</v>
      </c>
      <c r="Q495" s="732">
        <v>1903</v>
      </c>
      <c r="R495" s="746">
        <v>2.75</v>
      </c>
      <c r="S495" s="733">
        <v>173</v>
      </c>
    </row>
    <row r="496" spans="1:19" ht="14.4" customHeight="1" x14ac:dyDescent="0.3">
      <c r="A496" s="727" t="s">
        <v>6420</v>
      </c>
      <c r="B496" s="728" t="s">
        <v>6421</v>
      </c>
      <c r="C496" s="728" t="s">
        <v>587</v>
      </c>
      <c r="D496" s="728" t="s">
        <v>2714</v>
      </c>
      <c r="E496" s="728" t="s">
        <v>6631</v>
      </c>
      <c r="F496" s="728" t="s">
        <v>6680</v>
      </c>
      <c r="G496" s="728" t="s">
        <v>6681</v>
      </c>
      <c r="H496" s="732"/>
      <c r="I496" s="732"/>
      <c r="J496" s="728"/>
      <c r="K496" s="728"/>
      <c r="L496" s="732">
        <v>1</v>
      </c>
      <c r="M496" s="732">
        <v>28</v>
      </c>
      <c r="N496" s="728">
        <v>1</v>
      </c>
      <c r="O496" s="728">
        <v>28</v>
      </c>
      <c r="P496" s="732"/>
      <c r="Q496" s="732"/>
      <c r="R496" s="746"/>
      <c r="S496" s="733"/>
    </row>
    <row r="497" spans="1:19" ht="14.4" customHeight="1" x14ac:dyDescent="0.3">
      <c r="A497" s="727" t="s">
        <v>6420</v>
      </c>
      <c r="B497" s="728" t="s">
        <v>6421</v>
      </c>
      <c r="C497" s="728" t="s">
        <v>587</v>
      </c>
      <c r="D497" s="728" t="s">
        <v>2714</v>
      </c>
      <c r="E497" s="728" t="s">
        <v>6631</v>
      </c>
      <c r="F497" s="728" t="s">
        <v>6682</v>
      </c>
      <c r="G497" s="728" t="s">
        <v>6683</v>
      </c>
      <c r="H497" s="732">
        <v>1</v>
      </c>
      <c r="I497" s="732">
        <v>165</v>
      </c>
      <c r="J497" s="728">
        <v>0.93220338983050843</v>
      </c>
      <c r="K497" s="728">
        <v>165</v>
      </c>
      <c r="L497" s="732">
        <v>1</v>
      </c>
      <c r="M497" s="732">
        <v>177</v>
      </c>
      <c r="N497" s="728">
        <v>1</v>
      </c>
      <c r="O497" s="728">
        <v>177</v>
      </c>
      <c r="P497" s="732">
        <v>1</v>
      </c>
      <c r="Q497" s="732">
        <v>177</v>
      </c>
      <c r="R497" s="746">
        <v>1</v>
      </c>
      <c r="S497" s="733">
        <v>177</v>
      </c>
    </row>
    <row r="498" spans="1:19" ht="14.4" customHeight="1" x14ac:dyDescent="0.3">
      <c r="A498" s="727" t="s">
        <v>6420</v>
      </c>
      <c r="B498" s="728" t="s">
        <v>6421</v>
      </c>
      <c r="C498" s="728" t="s">
        <v>587</v>
      </c>
      <c r="D498" s="728" t="s">
        <v>2714</v>
      </c>
      <c r="E498" s="728" t="s">
        <v>6631</v>
      </c>
      <c r="F498" s="728" t="s">
        <v>6686</v>
      </c>
      <c r="G498" s="728" t="s">
        <v>6687</v>
      </c>
      <c r="H498" s="732">
        <v>13</v>
      </c>
      <c r="I498" s="732">
        <v>8489</v>
      </c>
      <c r="J498" s="728">
        <v>0.37843259629101283</v>
      </c>
      <c r="K498" s="728">
        <v>653</v>
      </c>
      <c r="L498" s="732">
        <v>32</v>
      </c>
      <c r="M498" s="732">
        <v>22432</v>
      </c>
      <c r="N498" s="728">
        <v>1</v>
      </c>
      <c r="O498" s="728">
        <v>701</v>
      </c>
      <c r="P498" s="732">
        <v>22</v>
      </c>
      <c r="Q498" s="732">
        <v>15422</v>
      </c>
      <c r="R498" s="746">
        <v>0.6875</v>
      </c>
      <c r="S498" s="733">
        <v>701</v>
      </c>
    </row>
    <row r="499" spans="1:19" ht="14.4" customHeight="1" x14ac:dyDescent="0.3">
      <c r="A499" s="727" t="s">
        <v>6420</v>
      </c>
      <c r="B499" s="728" t="s">
        <v>6421</v>
      </c>
      <c r="C499" s="728" t="s">
        <v>587</v>
      </c>
      <c r="D499" s="728" t="s">
        <v>2715</v>
      </c>
      <c r="E499" s="728" t="s">
        <v>6422</v>
      </c>
      <c r="F499" s="728" t="s">
        <v>6595</v>
      </c>
      <c r="G499" s="728" t="s">
        <v>2285</v>
      </c>
      <c r="H499" s="732"/>
      <c r="I499" s="732"/>
      <c r="J499" s="728"/>
      <c r="K499" s="728"/>
      <c r="L499" s="732"/>
      <c r="M499" s="732"/>
      <c r="N499" s="728"/>
      <c r="O499" s="728"/>
      <c r="P499" s="732">
        <v>1</v>
      </c>
      <c r="Q499" s="732">
        <v>53051.15</v>
      </c>
      <c r="R499" s="746"/>
      <c r="S499" s="733">
        <v>53051.15</v>
      </c>
    </row>
    <row r="500" spans="1:19" ht="14.4" customHeight="1" x14ac:dyDescent="0.3">
      <c r="A500" s="727" t="s">
        <v>6420</v>
      </c>
      <c r="B500" s="728" t="s">
        <v>6421</v>
      </c>
      <c r="C500" s="728" t="s">
        <v>587</v>
      </c>
      <c r="D500" s="728" t="s">
        <v>2715</v>
      </c>
      <c r="E500" s="728" t="s">
        <v>6609</v>
      </c>
      <c r="F500" s="728" t="s">
        <v>6612</v>
      </c>
      <c r="G500" s="728" t="s">
        <v>6613</v>
      </c>
      <c r="H500" s="732">
        <v>2</v>
      </c>
      <c r="I500" s="732">
        <v>3731.16</v>
      </c>
      <c r="J500" s="728">
        <v>0.21691630447673727</v>
      </c>
      <c r="K500" s="728">
        <v>1865.58</v>
      </c>
      <c r="L500" s="732">
        <v>9</v>
      </c>
      <c r="M500" s="732">
        <v>17200.920000000002</v>
      </c>
      <c r="N500" s="728">
        <v>1</v>
      </c>
      <c r="O500" s="728">
        <v>1911.2133333333336</v>
      </c>
      <c r="P500" s="732"/>
      <c r="Q500" s="732"/>
      <c r="R500" s="746"/>
      <c r="S500" s="733"/>
    </row>
    <row r="501" spans="1:19" ht="14.4" customHeight="1" x14ac:dyDescent="0.3">
      <c r="A501" s="727" t="s">
        <v>6420</v>
      </c>
      <c r="B501" s="728" t="s">
        <v>6421</v>
      </c>
      <c r="C501" s="728" t="s">
        <v>587</v>
      </c>
      <c r="D501" s="728" t="s">
        <v>2715</v>
      </c>
      <c r="E501" s="728" t="s">
        <v>6609</v>
      </c>
      <c r="F501" s="728" t="s">
        <v>6614</v>
      </c>
      <c r="G501" s="728" t="s">
        <v>6615</v>
      </c>
      <c r="H501" s="732">
        <v>2</v>
      </c>
      <c r="I501" s="732">
        <v>5457.42</v>
      </c>
      <c r="J501" s="728">
        <v>1.1088305450467109</v>
      </c>
      <c r="K501" s="728">
        <v>2728.71</v>
      </c>
      <c r="L501" s="732">
        <v>2</v>
      </c>
      <c r="M501" s="732">
        <v>4921.78</v>
      </c>
      <c r="N501" s="728">
        <v>1</v>
      </c>
      <c r="O501" s="728">
        <v>2460.89</v>
      </c>
      <c r="P501" s="732">
        <v>20</v>
      </c>
      <c r="Q501" s="732">
        <v>52823</v>
      </c>
      <c r="R501" s="746">
        <v>10.73249921776268</v>
      </c>
      <c r="S501" s="733">
        <v>2641.15</v>
      </c>
    </row>
    <row r="502" spans="1:19" ht="14.4" customHeight="1" x14ac:dyDescent="0.3">
      <c r="A502" s="727" t="s">
        <v>6420</v>
      </c>
      <c r="B502" s="728" t="s">
        <v>6421</v>
      </c>
      <c r="C502" s="728" t="s">
        <v>587</v>
      </c>
      <c r="D502" s="728" t="s">
        <v>2715</v>
      </c>
      <c r="E502" s="728" t="s">
        <v>6609</v>
      </c>
      <c r="F502" s="728" t="s">
        <v>6616</v>
      </c>
      <c r="G502" s="728" t="s">
        <v>6617</v>
      </c>
      <c r="H502" s="732">
        <v>3</v>
      </c>
      <c r="I502" s="732">
        <v>24574.89</v>
      </c>
      <c r="J502" s="728">
        <v>0.58335746691404777</v>
      </c>
      <c r="K502" s="728">
        <v>8191.63</v>
      </c>
      <c r="L502" s="732">
        <v>5</v>
      </c>
      <c r="M502" s="732">
        <v>42126.64</v>
      </c>
      <c r="N502" s="728">
        <v>1</v>
      </c>
      <c r="O502" s="728">
        <v>8425.3279999999995</v>
      </c>
      <c r="P502" s="732"/>
      <c r="Q502" s="732"/>
      <c r="R502" s="746"/>
      <c r="S502" s="733"/>
    </row>
    <row r="503" spans="1:19" ht="14.4" customHeight="1" x14ac:dyDescent="0.3">
      <c r="A503" s="727" t="s">
        <v>6420</v>
      </c>
      <c r="B503" s="728" t="s">
        <v>6421</v>
      </c>
      <c r="C503" s="728" t="s">
        <v>587</v>
      </c>
      <c r="D503" s="728" t="s">
        <v>2715</v>
      </c>
      <c r="E503" s="728" t="s">
        <v>6609</v>
      </c>
      <c r="F503" s="728" t="s">
        <v>6620</v>
      </c>
      <c r="G503" s="728" t="s">
        <v>6621</v>
      </c>
      <c r="H503" s="732"/>
      <c r="I503" s="732"/>
      <c r="J503" s="728"/>
      <c r="K503" s="728"/>
      <c r="L503" s="732">
        <v>4</v>
      </c>
      <c r="M503" s="732">
        <v>39638.800000000003</v>
      </c>
      <c r="N503" s="728">
        <v>1</v>
      </c>
      <c r="O503" s="728">
        <v>9909.7000000000007</v>
      </c>
      <c r="P503" s="732">
        <v>1</v>
      </c>
      <c r="Q503" s="732">
        <v>10309.15</v>
      </c>
      <c r="R503" s="746">
        <v>0.26007724754533434</v>
      </c>
      <c r="S503" s="733">
        <v>10309.15</v>
      </c>
    </row>
    <row r="504" spans="1:19" ht="14.4" customHeight="1" x14ac:dyDescent="0.3">
      <c r="A504" s="727" t="s">
        <v>6420</v>
      </c>
      <c r="B504" s="728" t="s">
        <v>6421</v>
      </c>
      <c r="C504" s="728" t="s">
        <v>587</v>
      </c>
      <c r="D504" s="728" t="s">
        <v>2715</v>
      </c>
      <c r="E504" s="728" t="s">
        <v>6609</v>
      </c>
      <c r="F504" s="728" t="s">
        <v>6622</v>
      </c>
      <c r="G504" s="728" t="s">
        <v>6623</v>
      </c>
      <c r="H504" s="732">
        <v>7</v>
      </c>
      <c r="I504" s="732">
        <v>1670.7600000000002</v>
      </c>
      <c r="J504" s="728">
        <v>0.36598941961205256</v>
      </c>
      <c r="K504" s="728">
        <v>238.68000000000004</v>
      </c>
      <c r="L504" s="732">
        <v>19</v>
      </c>
      <c r="M504" s="732">
        <v>4565.0499999999993</v>
      </c>
      <c r="N504" s="728">
        <v>1</v>
      </c>
      <c r="O504" s="728">
        <v>240.26578947368418</v>
      </c>
      <c r="P504" s="732">
        <v>10</v>
      </c>
      <c r="Q504" s="732">
        <v>2456.1</v>
      </c>
      <c r="R504" s="746">
        <v>0.53802258463762731</v>
      </c>
      <c r="S504" s="733">
        <v>245.60999999999999</v>
      </c>
    </row>
    <row r="505" spans="1:19" ht="14.4" customHeight="1" x14ac:dyDescent="0.3">
      <c r="A505" s="727" t="s">
        <v>6420</v>
      </c>
      <c r="B505" s="728" t="s">
        <v>6421</v>
      </c>
      <c r="C505" s="728" t="s">
        <v>587</v>
      </c>
      <c r="D505" s="728" t="s">
        <v>2715</v>
      </c>
      <c r="E505" s="728" t="s">
        <v>6631</v>
      </c>
      <c r="F505" s="728" t="s">
        <v>6634</v>
      </c>
      <c r="G505" s="728" t="s">
        <v>6635</v>
      </c>
      <c r="H505" s="732">
        <v>4</v>
      </c>
      <c r="I505" s="732">
        <v>756</v>
      </c>
      <c r="J505" s="728">
        <v>0.2153846153846154</v>
      </c>
      <c r="K505" s="728">
        <v>189</v>
      </c>
      <c r="L505" s="732">
        <v>18</v>
      </c>
      <c r="M505" s="732">
        <v>3510</v>
      </c>
      <c r="N505" s="728">
        <v>1</v>
      </c>
      <c r="O505" s="728">
        <v>195</v>
      </c>
      <c r="P505" s="732">
        <v>19</v>
      </c>
      <c r="Q505" s="732">
        <v>3724</v>
      </c>
      <c r="R505" s="746">
        <v>1.060968660968661</v>
      </c>
      <c r="S505" s="733">
        <v>196</v>
      </c>
    </row>
    <row r="506" spans="1:19" ht="14.4" customHeight="1" x14ac:dyDescent="0.3">
      <c r="A506" s="727" t="s">
        <v>6420</v>
      </c>
      <c r="B506" s="728" t="s">
        <v>6421</v>
      </c>
      <c r="C506" s="728" t="s">
        <v>587</v>
      </c>
      <c r="D506" s="728" t="s">
        <v>2715</v>
      </c>
      <c r="E506" s="728" t="s">
        <v>6631</v>
      </c>
      <c r="F506" s="728" t="s">
        <v>6636</v>
      </c>
      <c r="G506" s="728" t="s">
        <v>6637</v>
      </c>
      <c r="H506" s="732">
        <v>17</v>
      </c>
      <c r="I506" s="732">
        <v>595</v>
      </c>
      <c r="J506" s="728">
        <v>0.76576576576576572</v>
      </c>
      <c r="K506" s="728">
        <v>35</v>
      </c>
      <c r="L506" s="732">
        <v>21</v>
      </c>
      <c r="M506" s="732">
        <v>777</v>
      </c>
      <c r="N506" s="728">
        <v>1</v>
      </c>
      <c r="O506" s="728">
        <v>37</v>
      </c>
      <c r="P506" s="732">
        <v>24</v>
      </c>
      <c r="Q506" s="732">
        <v>888</v>
      </c>
      <c r="R506" s="746">
        <v>1.1428571428571428</v>
      </c>
      <c r="S506" s="733">
        <v>37</v>
      </c>
    </row>
    <row r="507" spans="1:19" ht="14.4" customHeight="1" x14ac:dyDescent="0.3">
      <c r="A507" s="727" t="s">
        <v>6420</v>
      </c>
      <c r="B507" s="728" t="s">
        <v>6421</v>
      </c>
      <c r="C507" s="728" t="s">
        <v>587</v>
      </c>
      <c r="D507" s="728" t="s">
        <v>2715</v>
      </c>
      <c r="E507" s="728" t="s">
        <v>6631</v>
      </c>
      <c r="F507" s="728" t="s">
        <v>6638</v>
      </c>
      <c r="G507" s="728" t="s">
        <v>6639</v>
      </c>
      <c r="H507" s="732"/>
      <c r="I507" s="732"/>
      <c r="J507" s="728"/>
      <c r="K507" s="728"/>
      <c r="L507" s="732"/>
      <c r="M507" s="732"/>
      <c r="N507" s="728"/>
      <c r="O507" s="728"/>
      <c r="P507" s="732">
        <v>1</v>
      </c>
      <c r="Q507" s="732">
        <v>82</v>
      </c>
      <c r="R507" s="746"/>
      <c r="S507" s="733">
        <v>82</v>
      </c>
    </row>
    <row r="508" spans="1:19" ht="14.4" customHeight="1" x14ac:dyDescent="0.3">
      <c r="A508" s="727" t="s">
        <v>6420</v>
      </c>
      <c r="B508" s="728" t="s">
        <v>6421</v>
      </c>
      <c r="C508" s="728" t="s">
        <v>587</v>
      </c>
      <c r="D508" s="728" t="s">
        <v>2715</v>
      </c>
      <c r="E508" s="728" t="s">
        <v>6631</v>
      </c>
      <c r="F508" s="728" t="s">
        <v>6654</v>
      </c>
      <c r="G508" s="728" t="s">
        <v>6655</v>
      </c>
      <c r="H508" s="732"/>
      <c r="I508" s="732"/>
      <c r="J508" s="728"/>
      <c r="K508" s="728"/>
      <c r="L508" s="732">
        <v>295</v>
      </c>
      <c r="M508" s="732">
        <v>9833.33</v>
      </c>
      <c r="N508" s="728">
        <v>1</v>
      </c>
      <c r="O508" s="728">
        <v>33.333322033898305</v>
      </c>
      <c r="P508" s="732">
        <v>439</v>
      </c>
      <c r="Q508" s="732">
        <v>14633.32</v>
      </c>
      <c r="R508" s="746">
        <v>1.4881347417405903</v>
      </c>
      <c r="S508" s="733">
        <v>33.333302961275628</v>
      </c>
    </row>
    <row r="509" spans="1:19" ht="14.4" customHeight="1" x14ac:dyDescent="0.3">
      <c r="A509" s="727" t="s">
        <v>6420</v>
      </c>
      <c r="B509" s="728" t="s">
        <v>6421</v>
      </c>
      <c r="C509" s="728" t="s">
        <v>587</v>
      </c>
      <c r="D509" s="728" t="s">
        <v>2715</v>
      </c>
      <c r="E509" s="728" t="s">
        <v>6631</v>
      </c>
      <c r="F509" s="728" t="s">
        <v>6656</v>
      </c>
      <c r="G509" s="728" t="s">
        <v>6657</v>
      </c>
      <c r="H509" s="732">
        <v>264</v>
      </c>
      <c r="I509" s="732">
        <v>9504</v>
      </c>
      <c r="J509" s="728">
        <v>0.55003183054574922</v>
      </c>
      <c r="K509" s="728">
        <v>36</v>
      </c>
      <c r="L509" s="732">
        <v>467</v>
      </c>
      <c r="M509" s="732">
        <v>17279</v>
      </c>
      <c r="N509" s="728">
        <v>1</v>
      </c>
      <c r="O509" s="728">
        <v>37</v>
      </c>
      <c r="P509" s="732">
        <v>437</v>
      </c>
      <c r="Q509" s="732">
        <v>16169</v>
      </c>
      <c r="R509" s="746">
        <v>0.93576017130620981</v>
      </c>
      <c r="S509" s="733">
        <v>37</v>
      </c>
    </row>
    <row r="510" spans="1:19" ht="14.4" customHeight="1" x14ac:dyDescent="0.3">
      <c r="A510" s="727" t="s">
        <v>6420</v>
      </c>
      <c r="B510" s="728" t="s">
        <v>6421</v>
      </c>
      <c r="C510" s="728" t="s">
        <v>587</v>
      </c>
      <c r="D510" s="728" t="s">
        <v>2715</v>
      </c>
      <c r="E510" s="728" t="s">
        <v>6631</v>
      </c>
      <c r="F510" s="728" t="s">
        <v>6668</v>
      </c>
      <c r="G510" s="728" t="s">
        <v>6669</v>
      </c>
      <c r="H510" s="732"/>
      <c r="I510" s="732"/>
      <c r="J510" s="728"/>
      <c r="K510" s="728"/>
      <c r="L510" s="732">
        <v>1</v>
      </c>
      <c r="M510" s="732">
        <v>354</v>
      </c>
      <c r="N510" s="728">
        <v>1</v>
      </c>
      <c r="O510" s="728">
        <v>354</v>
      </c>
      <c r="P510" s="732"/>
      <c r="Q510" s="732"/>
      <c r="R510" s="746"/>
      <c r="S510" s="733"/>
    </row>
    <row r="511" spans="1:19" ht="14.4" customHeight="1" x14ac:dyDescent="0.3">
      <c r="A511" s="727" t="s">
        <v>6420</v>
      </c>
      <c r="B511" s="728" t="s">
        <v>6421</v>
      </c>
      <c r="C511" s="728" t="s">
        <v>587</v>
      </c>
      <c r="D511" s="728" t="s">
        <v>2715</v>
      </c>
      <c r="E511" s="728" t="s">
        <v>6631</v>
      </c>
      <c r="F511" s="728" t="s">
        <v>6676</v>
      </c>
      <c r="G511" s="728" t="s">
        <v>6677</v>
      </c>
      <c r="H511" s="732">
        <v>1</v>
      </c>
      <c r="I511" s="732">
        <v>161</v>
      </c>
      <c r="J511" s="728">
        <v>9.3063583815028897E-2</v>
      </c>
      <c r="K511" s="728">
        <v>161</v>
      </c>
      <c r="L511" s="732">
        <v>10</v>
      </c>
      <c r="M511" s="732">
        <v>1730</v>
      </c>
      <c r="N511" s="728">
        <v>1</v>
      </c>
      <c r="O511" s="728">
        <v>173</v>
      </c>
      <c r="P511" s="732">
        <v>4</v>
      </c>
      <c r="Q511" s="732">
        <v>692</v>
      </c>
      <c r="R511" s="746">
        <v>0.4</v>
      </c>
      <c r="S511" s="733">
        <v>173</v>
      </c>
    </row>
    <row r="512" spans="1:19" ht="14.4" customHeight="1" x14ac:dyDescent="0.3">
      <c r="A512" s="727" t="s">
        <v>6420</v>
      </c>
      <c r="B512" s="728" t="s">
        <v>6421</v>
      </c>
      <c r="C512" s="728" t="s">
        <v>587</v>
      </c>
      <c r="D512" s="728" t="s">
        <v>2715</v>
      </c>
      <c r="E512" s="728" t="s">
        <v>6631</v>
      </c>
      <c r="F512" s="728" t="s">
        <v>6682</v>
      </c>
      <c r="G512" s="728" t="s">
        <v>6683</v>
      </c>
      <c r="H512" s="732">
        <v>255</v>
      </c>
      <c r="I512" s="732">
        <v>42075</v>
      </c>
      <c r="J512" s="728">
        <v>0.52707730467135183</v>
      </c>
      <c r="K512" s="728">
        <v>165</v>
      </c>
      <c r="L512" s="732">
        <v>451</v>
      </c>
      <c r="M512" s="732">
        <v>79827</v>
      </c>
      <c r="N512" s="728">
        <v>1</v>
      </c>
      <c r="O512" s="728">
        <v>177</v>
      </c>
      <c r="P512" s="732">
        <v>421</v>
      </c>
      <c r="Q512" s="732">
        <v>74517</v>
      </c>
      <c r="R512" s="746">
        <v>0.93348115299334811</v>
      </c>
      <c r="S512" s="733">
        <v>177</v>
      </c>
    </row>
    <row r="513" spans="1:19" ht="14.4" customHeight="1" x14ac:dyDescent="0.3">
      <c r="A513" s="727" t="s">
        <v>6420</v>
      </c>
      <c r="B513" s="728" t="s">
        <v>6421</v>
      </c>
      <c r="C513" s="728" t="s">
        <v>587</v>
      </c>
      <c r="D513" s="728" t="s">
        <v>2715</v>
      </c>
      <c r="E513" s="728" t="s">
        <v>6631</v>
      </c>
      <c r="F513" s="728" t="s">
        <v>6686</v>
      </c>
      <c r="G513" s="728" t="s">
        <v>6687</v>
      </c>
      <c r="H513" s="732">
        <v>9</v>
      </c>
      <c r="I513" s="732">
        <v>5877</v>
      </c>
      <c r="J513" s="728">
        <v>0.52398359486447932</v>
      </c>
      <c r="K513" s="728">
        <v>653</v>
      </c>
      <c r="L513" s="732">
        <v>16</v>
      </c>
      <c r="M513" s="732">
        <v>11216</v>
      </c>
      <c r="N513" s="728">
        <v>1</v>
      </c>
      <c r="O513" s="728">
        <v>701</v>
      </c>
      <c r="P513" s="732">
        <v>18</v>
      </c>
      <c r="Q513" s="732">
        <v>12618</v>
      </c>
      <c r="R513" s="746">
        <v>1.125</v>
      </c>
      <c r="S513" s="733">
        <v>701</v>
      </c>
    </row>
    <row r="514" spans="1:19" ht="14.4" customHeight="1" x14ac:dyDescent="0.3">
      <c r="A514" s="727" t="s">
        <v>6420</v>
      </c>
      <c r="B514" s="728" t="s">
        <v>6421</v>
      </c>
      <c r="C514" s="728" t="s">
        <v>587</v>
      </c>
      <c r="D514" s="728" t="s">
        <v>2716</v>
      </c>
      <c r="E514" s="728" t="s">
        <v>6631</v>
      </c>
      <c r="F514" s="728" t="s">
        <v>6636</v>
      </c>
      <c r="G514" s="728" t="s">
        <v>6637</v>
      </c>
      <c r="H514" s="732">
        <v>13</v>
      </c>
      <c r="I514" s="732">
        <v>455</v>
      </c>
      <c r="J514" s="728">
        <v>12.297297297297296</v>
      </c>
      <c r="K514" s="728">
        <v>35</v>
      </c>
      <c r="L514" s="732">
        <v>1</v>
      </c>
      <c r="M514" s="732">
        <v>37</v>
      </c>
      <c r="N514" s="728">
        <v>1</v>
      </c>
      <c r="O514" s="728">
        <v>37</v>
      </c>
      <c r="P514" s="732">
        <v>18</v>
      </c>
      <c r="Q514" s="732">
        <v>666</v>
      </c>
      <c r="R514" s="746">
        <v>18</v>
      </c>
      <c r="S514" s="733">
        <v>37</v>
      </c>
    </row>
    <row r="515" spans="1:19" ht="14.4" customHeight="1" x14ac:dyDescent="0.3">
      <c r="A515" s="727" t="s">
        <v>6420</v>
      </c>
      <c r="B515" s="728" t="s">
        <v>6421</v>
      </c>
      <c r="C515" s="728" t="s">
        <v>587</v>
      </c>
      <c r="D515" s="728" t="s">
        <v>2716</v>
      </c>
      <c r="E515" s="728" t="s">
        <v>6631</v>
      </c>
      <c r="F515" s="728" t="s">
        <v>6654</v>
      </c>
      <c r="G515" s="728" t="s">
        <v>6655</v>
      </c>
      <c r="H515" s="732"/>
      <c r="I515" s="732"/>
      <c r="J515" s="728"/>
      <c r="K515" s="728"/>
      <c r="L515" s="732">
        <v>1</v>
      </c>
      <c r="M515" s="732">
        <v>33.33</v>
      </c>
      <c r="N515" s="728">
        <v>1</v>
      </c>
      <c r="O515" s="728">
        <v>33.33</v>
      </c>
      <c r="P515" s="732">
        <v>29</v>
      </c>
      <c r="Q515" s="732">
        <v>966.67</v>
      </c>
      <c r="R515" s="746">
        <v>29.003000300030003</v>
      </c>
      <c r="S515" s="733">
        <v>33.333448275862068</v>
      </c>
    </row>
    <row r="516" spans="1:19" ht="14.4" customHeight="1" x14ac:dyDescent="0.3">
      <c r="A516" s="727" t="s">
        <v>6420</v>
      </c>
      <c r="B516" s="728" t="s">
        <v>6421</v>
      </c>
      <c r="C516" s="728" t="s">
        <v>587</v>
      </c>
      <c r="D516" s="728" t="s">
        <v>2716</v>
      </c>
      <c r="E516" s="728" t="s">
        <v>6631</v>
      </c>
      <c r="F516" s="728" t="s">
        <v>6656</v>
      </c>
      <c r="G516" s="728" t="s">
        <v>6657</v>
      </c>
      <c r="H516" s="732">
        <v>4</v>
      </c>
      <c r="I516" s="732">
        <v>144</v>
      </c>
      <c r="J516" s="728">
        <v>1.9459459459459461</v>
      </c>
      <c r="K516" s="728">
        <v>36</v>
      </c>
      <c r="L516" s="732">
        <v>2</v>
      </c>
      <c r="M516" s="732">
        <v>74</v>
      </c>
      <c r="N516" s="728">
        <v>1</v>
      </c>
      <c r="O516" s="728">
        <v>37</v>
      </c>
      <c r="P516" s="732">
        <v>29</v>
      </c>
      <c r="Q516" s="732">
        <v>1073</v>
      </c>
      <c r="R516" s="746">
        <v>14.5</v>
      </c>
      <c r="S516" s="733">
        <v>37</v>
      </c>
    </row>
    <row r="517" spans="1:19" ht="14.4" customHeight="1" x14ac:dyDescent="0.3">
      <c r="A517" s="727" t="s">
        <v>6420</v>
      </c>
      <c r="B517" s="728" t="s">
        <v>6421</v>
      </c>
      <c r="C517" s="728" t="s">
        <v>587</v>
      </c>
      <c r="D517" s="728" t="s">
        <v>2716</v>
      </c>
      <c r="E517" s="728" t="s">
        <v>6631</v>
      </c>
      <c r="F517" s="728" t="s">
        <v>6668</v>
      </c>
      <c r="G517" s="728" t="s">
        <v>6669</v>
      </c>
      <c r="H517" s="732">
        <v>2</v>
      </c>
      <c r="I517" s="732">
        <v>662</v>
      </c>
      <c r="J517" s="728">
        <v>1.8700564971751412</v>
      </c>
      <c r="K517" s="728">
        <v>331</v>
      </c>
      <c r="L517" s="732">
        <v>1</v>
      </c>
      <c r="M517" s="732">
        <v>354</v>
      </c>
      <c r="N517" s="728">
        <v>1</v>
      </c>
      <c r="O517" s="728">
        <v>354</v>
      </c>
      <c r="P517" s="732"/>
      <c r="Q517" s="732"/>
      <c r="R517" s="746"/>
      <c r="S517" s="733"/>
    </row>
    <row r="518" spans="1:19" ht="14.4" customHeight="1" x14ac:dyDescent="0.3">
      <c r="A518" s="727" t="s">
        <v>6420</v>
      </c>
      <c r="B518" s="728" t="s">
        <v>6421</v>
      </c>
      <c r="C518" s="728" t="s">
        <v>587</v>
      </c>
      <c r="D518" s="728" t="s">
        <v>2716</v>
      </c>
      <c r="E518" s="728" t="s">
        <v>6631</v>
      </c>
      <c r="F518" s="728" t="s">
        <v>6682</v>
      </c>
      <c r="G518" s="728" t="s">
        <v>6683</v>
      </c>
      <c r="H518" s="732">
        <v>2</v>
      </c>
      <c r="I518" s="732">
        <v>330</v>
      </c>
      <c r="J518" s="728">
        <v>1.8644067796610169</v>
      </c>
      <c r="K518" s="728">
        <v>165</v>
      </c>
      <c r="L518" s="732">
        <v>1</v>
      </c>
      <c r="M518" s="732">
        <v>177</v>
      </c>
      <c r="N518" s="728">
        <v>1</v>
      </c>
      <c r="O518" s="728">
        <v>177</v>
      </c>
      <c r="P518" s="732">
        <v>29</v>
      </c>
      <c r="Q518" s="732">
        <v>5133</v>
      </c>
      <c r="R518" s="746">
        <v>29</v>
      </c>
      <c r="S518" s="733">
        <v>177</v>
      </c>
    </row>
    <row r="519" spans="1:19" ht="14.4" customHeight="1" x14ac:dyDescent="0.3">
      <c r="A519" s="727" t="s">
        <v>6420</v>
      </c>
      <c r="B519" s="728" t="s">
        <v>6421</v>
      </c>
      <c r="C519" s="728" t="s">
        <v>587</v>
      </c>
      <c r="D519" s="728" t="s">
        <v>2716</v>
      </c>
      <c r="E519" s="728" t="s">
        <v>6631</v>
      </c>
      <c r="F519" s="728" t="s">
        <v>6686</v>
      </c>
      <c r="G519" s="728" t="s">
        <v>6687</v>
      </c>
      <c r="H519" s="732"/>
      <c r="I519" s="732"/>
      <c r="J519" s="728"/>
      <c r="K519" s="728"/>
      <c r="L519" s="732">
        <v>1</v>
      </c>
      <c r="M519" s="732">
        <v>701</v>
      </c>
      <c r="N519" s="728">
        <v>1</v>
      </c>
      <c r="O519" s="728">
        <v>701</v>
      </c>
      <c r="P519" s="732"/>
      <c r="Q519" s="732"/>
      <c r="R519" s="746"/>
      <c r="S519" s="733"/>
    </row>
    <row r="520" spans="1:19" ht="14.4" customHeight="1" x14ac:dyDescent="0.3">
      <c r="A520" s="727" t="s">
        <v>6420</v>
      </c>
      <c r="B520" s="728" t="s">
        <v>6421</v>
      </c>
      <c r="C520" s="728" t="s">
        <v>587</v>
      </c>
      <c r="D520" s="728" t="s">
        <v>2717</v>
      </c>
      <c r="E520" s="728" t="s">
        <v>6422</v>
      </c>
      <c r="F520" s="728" t="s">
        <v>6428</v>
      </c>
      <c r="G520" s="728" t="s">
        <v>803</v>
      </c>
      <c r="H520" s="732"/>
      <c r="I520" s="732"/>
      <c r="J520" s="728"/>
      <c r="K520" s="728"/>
      <c r="L520" s="732">
        <v>0.2</v>
      </c>
      <c r="M520" s="732">
        <v>170.32</v>
      </c>
      <c r="N520" s="728">
        <v>1</v>
      </c>
      <c r="O520" s="728">
        <v>851.59999999999991</v>
      </c>
      <c r="P520" s="732"/>
      <c r="Q520" s="732"/>
      <c r="R520" s="746"/>
      <c r="S520" s="733"/>
    </row>
    <row r="521" spans="1:19" ht="14.4" customHeight="1" x14ac:dyDescent="0.3">
      <c r="A521" s="727" t="s">
        <v>6420</v>
      </c>
      <c r="B521" s="728" t="s">
        <v>6421</v>
      </c>
      <c r="C521" s="728" t="s">
        <v>587</v>
      </c>
      <c r="D521" s="728" t="s">
        <v>2717</v>
      </c>
      <c r="E521" s="728" t="s">
        <v>6422</v>
      </c>
      <c r="F521" s="728" t="s">
        <v>6433</v>
      </c>
      <c r="G521" s="728" t="s">
        <v>6434</v>
      </c>
      <c r="H521" s="732"/>
      <c r="I521" s="732"/>
      <c r="J521" s="728"/>
      <c r="K521" s="728"/>
      <c r="L521" s="732">
        <v>1</v>
      </c>
      <c r="M521" s="732">
        <v>12495.63</v>
      </c>
      <c r="N521" s="728">
        <v>1</v>
      </c>
      <c r="O521" s="728">
        <v>12495.63</v>
      </c>
      <c r="P521" s="732"/>
      <c r="Q521" s="732"/>
      <c r="R521" s="746"/>
      <c r="S521" s="733"/>
    </row>
    <row r="522" spans="1:19" ht="14.4" customHeight="1" x14ac:dyDescent="0.3">
      <c r="A522" s="727" t="s">
        <v>6420</v>
      </c>
      <c r="B522" s="728" t="s">
        <v>6421</v>
      </c>
      <c r="C522" s="728" t="s">
        <v>587</v>
      </c>
      <c r="D522" s="728" t="s">
        <v>2717</v>
      </c>
      <c r="E522" s="728" t="s">
        <v>6422</v>
      </c>
      <c r="F522" s="728" t="s">
        <v>6435</v>
      </c>
      <c r="G522" s="728" t="s">
        <v>6434</v>
      </c>
      <c r="H522" s="732"/>
      <c r="I522" s="732"/>
      <c r="J522" s="728"/>
      <c r="K522" s="728"/>
      <c r="L522" s="732">
        <v>1</v>
      </c>
      <c r="M522" s="732">
        <v>31239.07</v>
      </c>
      <c r="N522" s="728">
        <v>1</v>
      </c>
      <c r="O522" s="728">
        <v>31239.07</v>
      </c>
      <c r="P522" s="732"/>
      <c r="Q522" s="732"/>
      <c r="R522" s="746"/>
      <c r="S522" s="733"/>
    </row>
    <row r="523" spans="1:19" ht="14.4" customHeight="1" x14ac:dyDescent="0.3">
      <c r="A523" s="727" t="s">
        <v>6420</v>
      </c>
      <c r="B523" s="728" t="s">
        <v>6421</v>
      </c>
      <c r="C523" s="728" t="s">
        <v>587</v>
      </c>
      <c r="D523" s="728" t="s">
        <v>2717</v>
      </c>
      <c r="E523" s="728" t="s">
        <v>6422</v>
      </c>
      <c r="F523" s="728" t="s">
        <v>6444</v>
      </c>
      <c r="G523" s="728" t="s">
        <v>2636</v>
      </c>
      <c r="H523" s="732"/>
      <c r="I523" s="732"/>
      <c r="J523" s="728"/>
      <c r="K523" s="728"/>
      <c r="L523" s="732">
        <v>1</v>
      </c>
      <c r="M523" s="732">
        <v>56524.19</v>
      </c>
      <c r="N523" s="728">
        <v>1</v>
      </c>
      <c r="O523" s="728">
        <v>56524.19</v>
      </c>
      <c r="P523" s="732"/>
      <c r="Q523" s="732"/>
      <c r="R523" s="746"/>
      <c r="S523" s="733"/>
    </row>
    <row r="524" spans="1:19" ht="14.4" customHeight="1" x14ac:dyDescent="0.3">
      <c r="A524" s="727" t="s">
        <v>6420</v>
      </c>
      <c r="B524" s="728" t="s">
        <v>6421</v>
      </c>
      <c r="C524" s="728" t="s">
        <v>587</v>
      </c>
      <c r="D524" s="728" t="s">
        <v>2717</v>
      </c>
      <c r="E524" s="728" t="s">
        <v>6422</v>
      </c>
      <c r="F524" s="728" t="s">
        <v>6446</v>
      </c>
      <c r="G524" s="728" t="s">
        <v>6447</v>
      </c>
      <c r="H524" s="732"/>
      <c r="I524" s="732"/>
      <c r="J524" s="728"/>
      <c r="K524" s="728"/>
      <c r="L524" s="732">
        <v>1.94</v>
      </c>
      <c r="M524" s="732">
        <v>53297.78</v>
      </c>
      <c r="N524" s="728">
        <v>1</v>
      </c>
      <c r="O524" s="728">
        <v>27473.082474226805</v>
      </c>
      <c r="P524" s="732"/>
      <c r="Q524" s="732"/>
      <c r="R524" s="746"/>
      <c r="S524" s="733"/>
    </row>
    <row r="525" spans="1:19" ht="14.4" customHeight="1" x14ac:dyDescent="0.3">
      <c r="A525" s="727" t="s">
        <v>6420</v>
      </c>
      <c r="B525" s="728" t="s">
        <v>6421</v>
      </c>
      <c r="C525" s="728" t="s">
        <v>587</v>
      </c>
      <c r="D525" s="728" t="s">
        <v>2717</v>
      </c>
      <c r="E525" s="728" t="s">
        <v>6422</v>
      </c>
      <c r="F525" s="728" t="s">
        <v>6459</v>
      </c>
      <c r="G525" s="728" t="s">
        <v>2645</v>
      </c>
      <c r="H525" s="732"/>
      <c r="I525" s="732"/>
      <c r="J525" s="728"/>
      <c r="K525" s="728"/>
      <c r="L525" s="732">
        <v>1</v>
      </c>
      <c r="M525" s="732">
        <v>88737.71</v>
      </c>
      <c r="N525" s="728">
        <v>1</v>
      </c>
      <c r="O525" s="728">
        <v>88737.71</v>
      </c>
      <c r="P525" s="732"/>
      <c r="Q525" s="732"/>
      <c r="R525" s="746"/>
      <c r="S525" s="733"/>
    </row>
    <row r="526" spans="1:19" ht="14.4" customHeight="1" x14ac:dyDescent="0.3">
      <c r="A526" s="727" t="s">
        <v>6420</v>
      </c>
      <c r="B526" s="728" t="s">
        <v>6421</v>
      </c>
      <c r="C526" s="728" t="s">
        <v>587</v>
      </c>
      <c r="D526" s="728" t="s">
        <v>2717</v>
      </c>
      <c r="E526" s="728" t="s">
        <v>6422</v>
      </c>
      <c r="F526" s="728" t="s">
        <v>6474</v>
      </c>
      <c r="G526" s="728" t="s">
        <v>6475</v>
      </c>
      <c r="H526" s="732"/>
      <c r="I526" s="732"/>
      <c r="J526" s="728"/>
      <c r="K526" s="728"/>
      <c r="L526" s="732">
        <v>1</v>
      </c>
      <c r="M526" s="732">
        <v>7256.06</v>
      </c>
      <c r="N526" s="728">
        <v>1</v>
      </c>
      <c r="O526" s="728">
        <v>7256.06</v>
      </c>
      <c r="P526" s="732"/>
      <c r="Q526" s="732"/>
      <c r="R526" s="746"/>
      <c r="S526" s="733"/>
    </row>
    <row r="527" spans="1:19" ht="14.4" customHeight="1" x14ac:dyDescent="0.3">
      <c r="A527" s="727" t="s">
        <v>6420</v>
      </c>
      <c r="B527" s="728" t="s">
        <v>6421</v>
      </c>
      <c r="C527" s="728" t="s">
        <v>587</v>
      </c>
      <c r="D527" s="728" t="s">
        <v>2717</v>
      </c>
      <c r="E527" s="728" t="s">
        <v>6422</v>
      </c>
      <c r="F527" s="728" t="s">
        <v>6476</v>
      </c>
      <c r="G527" s="728" t="s">
        <v>6477</v>
      </c>
      <c r="H527" s="732"/>
      <c r="I527" s="732"/>
      <c r="J527" s="728"/>
      <c r="K527" s="728"/>
      <c r="L527" s="732">
        <v>1</v>
      </c>
      <c r="M527" s="732">
        <v>4535.04</v>
      </c>
      <c r="N527" s="728">
        <v>1</v>
      </c>
      <c r="O527" s="728">
        <v>4535.04</v>
      </c>
      <c r="P527" s="732"/>
      <c r="Q527" s="732"/>
      <c r="R527" s="746"/>
      <c r="S527" s="733"/>
    </row>
    <row r="528" spans="1:19" ht="14.4" customHeight="1" x14ac:dyDescent="0.3">
      <c r="A528" s="727" t="s">
        <v>6420</v>
      </c>
      <c r="B528" s="728" t="s">
        <v>6421</v>
      </c>
      <c r="C528" s="728" t="s">
        <v>587</v>
      </c>
      <c r="D528" s="728" t="s">
        <v>2717</v>
      </c>
      <c r="E528" s="728" t="s">
        <v>6422</v>
      </c>
      <c r="F528" s="728" t="s">
        <v>6478</v>
      </c>
      <c r="G528" s="728" t="s">
        <v>808</v>
      </c>
      <c r="H528" s="732"/>
      <c r="I528" s="732"/>
      <c r="J528" s="728"/>
      <c r="K528" s="728"/>
      <c r="L528" s="732">
        <v>0.2</v>
      </c>
      <c r="M528" s="732">
        <v>14.15</v>
      </c>
      <c r="N528" s="728">
        <v>1</v>
      </c>
      <c r="O528" s="728">
        <v>70.75</v>
      </c>
      <c r="P528" s="732"/>
      <c r="Q528" s="732"/>
      <c r="R528" s="746"/>
      <c r="S528" s="733"/>
    </row>
    <row r="529" spans="1:19" ht="14.4" customHeight="1" x14ac:dyDescent="0.3">
      <c r="A529" s="727" t="s">
        <v>6420</v>
      </c>
      <c r="B529" s="728" t="s">
        <v>6421</v>
      </c>
      <c r="C529" s="728" t="s">
        <v>587</v>
      </c>
      <c r="D529" s="728" t="s">
        <v>2717</v>
      </c>
      <c r="E529" s="728" t="s">
        <v>6422</v>
      </c>
      <c r="F529" s="728" t="s">
        <v>6481</v>
      </c>
      <c r="G529" s="728" t="s">
        <v>3284</v>
      </c>
      <c r="H529" s="732"/>
      <c r="I529" s="732"/>
      <c r="J529" s="728"/>
      <c r="K529" s="728"/>
      <c r="L529" s="732">
        <v>1.7</v>
      </c>
      <c r="M529" s="732">
        <v>413.5</v>
      </c>
      <c r="N529" s="728">
        <v>1</v>
      </c>
      <c r="O529" s="728">
        <v>243.23529411764707</v>
      </c>
      <c r="P529" s="732"/>
      <c r="Q529" s="732"/>
      <c r="R529" s="746"/>
      <c r="S529" s="733"/>
    </row>
    <row r="530" spans="1:19" ht="14.4" customHeight="1" x14ac:dyDescent="0.3">
      <c r="A530" s="727" t="s">
        <v>6420</v>
      </c>
      <c r="B530" s="728" t="s">
        <v>6421</v>
      </c>
      <c r="C530" s="728" t="s">
        <v>587</v>
      </c>
      <c r="D530" s="728" t="s">
        <v>2717</v>
      </c>
      <c r="E530" s="728" t="s">
        <v>6422</v>
      </c>
      <c r="F530" s="728" t="s">
        <v>6502</v>
      </c>
      <c r="G530" s="728" t="s">
        <v>1535</v>
      </c>
      <c r="H530" s="732"/>
      <c r="I530" s="732"/>
      <c r="J530" s="728"/>
      <c r="K530" s="728"/>
      <c r="L530" s="732">
        <v>10</v>
      </c>
      <c r="M530" s="732">
        <v>64583.3</v>
      </c>
      <c r="N530" s="728">
        <v>1</v>
      </c>
      <c r="O530" s="728">
        <v>6458.33</v>
      </c>
      <c r="P530" s="732"/>
      <c r="Q530" s="732"/>
      <c r="R530" s="746"/>
      <c r="S530" s="733"/>
    </row>
    <row r="531" spans="1:19" ht="14.4" customHeight="1" x14ac:dyDescent="0.3">
      <c r="A531" s="727" t="s">
        <v>6420</v>
      </c>
      <c r="B531" s="728" t="s">
        <v>6421</v>
      </c>
      <c r="C531" s="728" t="s">
        <v>587</v>
      </c>
      <c r="D531" s="728" t="s">
        <v>2717</v>
      </c>
      <c r="E531" s="728" t="s">
        <v>6422</v>
      </c>
      <c r="F531" s="728" t="s">
        <v>6503</v>
      </c>
      <c r="G531" s="728" t="s">
        <v>1535</v>
      </c>
      <c r="H531" s="732"/>
      <c r="I531" s="732"/>
      <c r="J531" s="728"/>
      <c r="K531" s="728"/>
      <c r="L531" s="732">
        <v>10</v>
      </c>
      <c r="M531" s="732">
        <v>127541.1</v>
      </c>
      <c r="N531" s="728">
        <v>1</v>
      </c>
      <c r="O531" s="728">
        <v>12754.11</v>
      </c>
      <c r="P531" s="732"/>
      <c r="Q531" s="732"/>
      <c r="R531" s="746"/>
      <c r="S531" s="733"/>
    </row>
    <row r="532" spans="1:19" ht="14.4" customHeight="1" x14ac:dyDescent="0.3">
      <c r="A532" s="727" t="s">
        <v>6420</v>
      </c>
      <c r="B532" s="728" t="s">
        <v>6421</v>
      </c>
      <c r="C532" s="728" t="s">
        <v>587</v>
      </c>
      <c r="D532" s="728" t="s">
        <v>2717</v>
      </c>
      <c r="E532" s="728" t="s">
        <v>6422</v>
      </c>
      <c r="F532" s="728" t="s">
        <v>6522</v>
      </c>
      <c r="G532" s="728" t="s">
        <v>2289</v>
      </c>
      <c r="H532" s="732"/>
      <c r="I532" s="732"/>
      <c r="J532" s="728"/>
      <c r="K532" s="728"/>
      <c r="L532" s="732">
        <v>2</v>
      </c>
      <c r="M532" s="732">
        <v>9070.08</v>
      </c>
      <c r="N532" s="728">
        <v>1</v>
      </c>
      <c r="O532" s="728">
        <v>4535.04</v>
      </c>
      <c r="P532" s="732"/>
      <c r="Q532" s="732"/>
      <c r="R532" s="746"/>
      <c r="S532" s="733"/>
    </row>
    <row r="533" spans="1:19" ht="14.4" customHeight="1" x14ac:dyDescent="0.3">
      <c r="A533" s="727" t="s">
        <v>6420</v>
      </c>
      <c r="B533" s="728" t="s">
        <v>6421</v>
      </c>
      <c r="C533" s="728" t="s">
        <v>587</v>
      </c>
      <c r="D533" s="728" t="s">
        <v>2717</v>
      </c>
      <c r="E533" s="728" t="s">
        <v>6422</v>
      </c>
      <c r="F533" s="728" t="s">
        <v>6523</v>
      </c>
      <c r="G533" s="728" t="s">
        <v>2289</v>
      </c>
      <c r="H533" s="732"/>
      <c r="I533" s="732"/>
      <c r="J533" s="728"/>
      <c r="K533" s="728"/>
      <c r="L533" s="732">
        <v>1.4</v>
      </c>
      <c r="M533" s="732">
        <v>10158.48</v>
      </c>
      <c r="N533" s="728">
        <v>1</v>
      </c>
      <c r="O533" s="728">
        <v>7256.0571428571429</v>
      </c>
      <c r="P533" s="732"/>
      <c r="Q533" s="732"/>
      <c r="R533" s="746"/>
      <c r="S533" s="733"/>
    </row>
    <row r="534" spans="1:19" ht="14.4" customHeight="1" x14ac:dyDescent="0.3">
      <c r="A534" s="727" t="s">
        <v>6420</v>
      </c>
      <c r="B534" s="728" t="s">
        <v>6421</v>
      </c>
      <c r="C534" s="728" t="s">
        <v>587</v>
      </c>
      <c r="D534" s="728" t="s">
        <v>2717</v>
      </c>
      <c r="E534" s="728" t="s">
        <v>6422</v>
      </c>
      <c r="F534" s="728" t="s">
        <v>6568</v>
      </c>
      <c r="G534" s="728" t="s">
        <v>6569</v>
      </c>
      <c r="H534" s="732"/>
      <c r="I534" s="732"/>
      <c r="J534" s="728"/>
      <c r="K534" s="728"/>
      <c r="L534" s="732">
        <v>2.9699999999999998</v>
      </c>
      <c r="M534" s="732">
        <v>81595.069999999992</v>
      </c>
      <c r="N534" s="728">
        <v>1</v>
      </c>
      <c r="O534" s="728">
        <v>27473.087542087542</v>
      </c>
      <c r="P534" s="732"/>
      <c r="Q534" s="732"/>
      <c r="R534" s="746"/>
      <c r="S534" s="733"/>
    </row>
    <row r="535" spans="1:19" ht="14.4" customHeight="1" x14ac:dyDescent="0.3">
      <c r="A535" s="727" t="s">
        <v>6420</v>
      </c>
      <c r="B535" s="728" t="s">
        <v>6421</v>
      </c>
      <c r="C535" s="728" t="s">
        <v>587</v>
      </c>
      <c r="D535" s="728" t="s">
        <v>2717</v>
      </c>
      <c r="E535" s="728" t="s">
        <v>6609</v>
      </c>
      <c r="F535" s="728" t="s">
        <v>6612</v>
      </c>
      <c r="G535" s="728" t="s">
        <v>6613</v>
      </c>
      <c r="H535" s="732">
        <v>4</v>
      </c>
      <c r="I535" s="732">
        <v>7462.32</v>
      </c>
      <c r="J535" s="728">
        <v>0.7447083267634419</v>
      </c>
      <c r="K535" s="728">
        <v>1865.58</v>
      </c>
      <c r="L535" s="732">
        <v>5</v>
      </c>
      <c r="M535" s="732">
        <v>10020.460000000001</v>
      </c>
      <c r="N535" s="728">
        <v>1</v>
      </c>
      <c r="O535" s="728">
        <v>2004.0920000000001</v>
      </c>
      <c r="P535" s="732"/>
      <c r="Q535" s="732"/>
      <c r="R535" s="746"/>
      <c r="S535" s="733"/>
    </row>
    <row r="536" spans="1:19" ht="14.4" customHeight="1" x14ac:dyDescent="0.3">
      <c r="A536" s="727" t="s">
        <v>6420</v>
      </c>
      <c r="B536" s="728" t="s">
        <v>6421</v>
      </c>
      <c r="C536" s="728" t="s">
        <v>587</v>
      </c>
      <c r="D536" s="728" t="s">
        <v>2717</v>
      </c>
      <c r="E536" s="728" t="s">
        <v>6609</v>
      </c>
      <c r="F536" s="728" t="s">
        <v>6614</v>
      </c>
      <c r="G536" s="728" t="s">
        <v>6615</v>
      </c>
      <c r="H536" s="732">
        <v>6</v>
      </c>
      <c r="I536" s="732">
        <v>16372.26</v>
      </c>
      <c r="J536" s="728"/>
      <c r="K536" s="728">
        <v>2728.71</v>
      </c>
      <c r="L536" s="732"/>
      <c r="M536" s="732"/>
      <c r="N536" s="728"/>
      <c r="O536" s="728"/>
      <c r="P536" s="732">
        <v>4</v>
      </c>
      <c r="Q536" s="732">
        <v>10564.6</v>
      </c>
      <c r="R536" s="746"/>
      <c r="S536" s="733">
        <v>2641.15</v>
      </c>
    </row>
    <row r="537" spans="1:19" ht="14.4" customHeight="1" x14ac:dyDescent="0.3">
      <c r="A537" s="727" t="s">
        <v>6420</v>
      </c>
      <c r="B537" s="728" t="s">
        <v>6421</v>
      </c>
      <c r="C537" s="728" t="s">
        <v>587</v>
      </c>
      <c r="D537" s="728" t="s">
        <v>2717</v>
      </c>
      <c r="E537" s="728" t="s">
        <v>6609</v>
      </c>
      <c r="F537" s="728" t="s">
        <v>6620</v>
      </c>
      <c r="G537" s="728" t="s">
        <v>6621</v>
      </c>
      <c r="H537" s="732"/>
      <c r="I537" s="732"/>
      <c r="J537" s="728"/>
      <c r="K537" s="728"/>
      <c r="L537" s="732">
        <v>1</v>
      </c>
      <c r="M537" s="732">
        <v>9911.33</v>
      </c>
      <c r="N537" s="728">
        <v>1</v>
      </c>
      <c r="O537" s="728">
        <v>9911.33</v>
      </c>
      <c r="P537" s="732"/>
      <c r="Q537" s="732"/>
      <c r="R537" s="746"/>
      <c r="S537" s="733"/>
    </row>
    <row r="538" spans="1:19" ht="14.4" customHeight="1" x14ac:dyDescent="0.3">
      <c r="A538" s="727" t="s">
        <v>6420</v>
      </c>
      <c r="B538" s="728" t="s">
        <v>6421</v>
      </c>
      <c r="C538" s="728" t="s">
        <v>587</v>
      </c>
      <c r="D538" s="728" t="s">
        <v>2717</v>
      </c>
      <c r="E538" s="728" t="s">
        <v>6609</v>
      </c>
      <c r="F538" s="728" t="s">
        <v>6622</v>
      </c>
      <c r="G538" s="728" t="s">
        <v>6623</v>
      </c>
      <c r="H538" s="732">
        <v>9</v>
      </c>
      <c r="I538" s="732">
        <v>2148.12</v>
      </c>
      <c r="J538" s="728">
        <v>1.7805886887542379</v>
      </c>
      <c r="K538" s="728">
        <v>238.67999999999998</v>
      </c>
      <c r="L538" s="732">
        <v>5</v>
      </c>
      <c r="M538" s="732">
        <v>1206.4099999999999</v>
      </c>
      <c r="N538" s="728">
        <v>1</v>
      </c>
      <c r="O538" s="728">
        <v>241.28199999999998</v>
      </c>
      <c r="P538" s="732">
        <v>2</v>
      </c>
      <c r="Q538" s="732">
        <v>491.22</v>
      </c>
      <c r="R538" s="746">
        <v>0.40717500683847124</v>
      </c>
      <c r="S538" s="733">
        <v>245.61</v>
      </c>
    </row>
    <row r="539" spans="1:19" ht="14.4" customHeight="1" x14ac:dyDescent="0.3">
      <c r="A539" s="727" t="s">
        <v>6420</v>
      </c>
      <c r="B539" s="728" t="s">
        <v>6421</v>
      </c>
      <c r="C539" s="728" t="s">
        <v>587</v>
      </c>
      <c r="D539" s="728" t="s">
        <v>2717</v>
      </c>
      <c r="E539" s="728" t="s">
        <v>6624</v>
      </c>
      <c r="F539" s="728" t="s">
        <v>6625</v>
      </c>
      <c r="G539" s="728" t="s">
        <v>6626</v>
      </c>
      <c r="H539" s="732"/>
      <c r="I539" s="732"/>
      <c r="J539" s="728"/>
      <c r="K539" s="728"/>
      <c r="L539" s="732">
        <v>2</v>
      </c>
      <c r="M539" s="732">
        <v>1130.2</v>
      </c>
      <c r="N539" s="728">
        <v>1</v>
      </c>
      <c r="O539" s="728">
        <v>565.1</v>
      </c>
      <c r="P539" s="732"/>
      <c r="Q539" s="732"/>
      <c r="R539" s="746"/>
      <c r="S539" s="733"/>
    </row>
    <row r="540" spans="1:19" ht="14.4" customHeight="1" x14ac:dyDescent="0.3">
      <c r="A540" s="727" t="s">
        <v>6420</v>
      </c>
      <c r="B540" s="728" t="s">
        <v>6421</v>
      </c>
      <c r="C540" s="728" t="s">
        <v>587</v>
      </c>
      <c r="D540" s="728" t="s">
        <v>2717</v>
      </c>
      <c r="E540" s="728" t="s">
        <v>6624</v>
      </c>
      <c r="F540" s="728" t="s">
        <v>6627</v>
      </c>
      <c r="G540" s="728" t="s">
        <v>6628</v>
      </c>
      <c r="H540" s="732"/>
      <c r="I540" s="732"/>
      <c r="J540" s="728"/>
      <c r="K540" s="728"/>
      <c r="L540" s="732">
        <v>1</v>
      </c>
      <c r="M540" s="732">
        <v>1049</v>
      </c>
      <c r="N540" s="728">
        <v>1</v>
      </c>
      <c r="O540" s="728">
        <v>1049</v>
      </c>
      <c r="P540" s="732"/>
      <c r="Q540" s="732"/>
      <c r="R540" s="746"/>
      <c r="S540" s="733"/>
    </row>
    <row r="541" spans="1:19" ht="14.4" customHeight="1" x14ac:dyDescent="0.3">
      <c r="A541" s="727" t="s">
        <v>6420</v>
      </c>
      <c r="B541" s="728" t="s">
        <v>6421</v>
      </c>
      <c r="C541" s="728" t="s">
        <v>587</v>
      </c>
      <c r="D541" s="728" t="s">
        <v>2717</v>
      </c>
      <c r="E541" s="728" t="s">
        <v>6631</v>
      </c>
      <c r="F541" s="728" t="s">
        <v>6632</v>
      </c>
      <c r="G541" s="728" t="s">
        <v>6633</v>
      </c>
      <c r="H541" s="732"/>
      <c r="I541" s="732"/>
      <c r="J541" s="728"/>
      <c r="K541" s="728"/>
      <c r="L541" s="732">
        <v>3</v>
      </c>
      <c r="M541" s="732">
        <v>438</v>
      </c>
      <c r="N541" s="728">
        <v>1</v>
      </c>
      <c r="O541" s="728">
        <v>146</v>
      </c>
      <c r="P541" s="732"/>
      <c r="Q541" s="732"/>
      <c r="R541" s="746"/>
      <c r="S541" s="733"/>
    </row>
    <row r="542" spans="1:19" ht="14.4" customHeight="1" x14ac:dyDescent="0.3">
      <c r="A542" s="727" t="s">
        <v>6420</v>
      </c>
      <c r="B542" s="728" t="s">
        <v>6421</v>
      </c>
      <c r="C542" s="728" t="s">
        <v>587</v>
      </c>
      <c r="D542" s="728" t="s">
        <v>2717</v>
      </c>
      <c r="E542" s="728" t="s">
        <v>6631</v>
      </c>
      <c r="F542" s="728" t="s">
        <v>6634</v>
      </c>
      <c r="G542" s="728" t="s">
        <v>6635</v>
      </c>
      <c r="H542" s="732">
        <v>9</v>
      </c>
      <c r="I542" s="732">
        <v>1701</v>
      </c>
      <c r="J542" s="728">
        <v>1.4538461538461538</v>
      </c>
      <c r="K542" s="728">
        <v>189</v>
      </c>
      <c r="L542" s="732">
        <v>6</v>
      </c>
      <c r="M542" s="732">
        <v>1170</v>
      </c>
      <c r="N542" s="728">
        <v>1</v>
      </c>
      <c r="O542" s="728">
        <v>195</v>
      </c>
      <c r="P542" s="732">
        <v>4</v>
      </c>
      <c r="Q542" s="732">
        <v>784</v>
      </c>
      <c r="R542" s="746">
        <v>0.67008547008547004</v>
      </c>
      <c r="S542" s="733">
        <v>196</v>
      </c>
    </row>
    <row r="543" spans="1:19" ht="14.4" customHeight="1" x14ac:dyDescent="0.3">
      <c r="A543" s="727" t="s">
        <v>6420</v>
      </c>
      <c r="B543" s="728" t="s">
        <v>6421</v>
      </c>
      <c r="C543" s="728" t="s">
        <v>587</v>
      </c>
      <c r="D543" s="728" t="s">
        <v>2717</v>
      </c>
      <c r="E543" s="728" t="s">
        <v>6631</v>
      </c>
      <c r="F543" s="728" t="s">
        <v>6636</v>
      </c>
      <c r="G543" s="728" t="s">
        <v>6637</v>
      </c>
      <c r="H543" s="732">
        <v>41</v>
      </c>
      <c r="I543" s="732">
        <v>1435</v>
      </c>
      <c r="J543" s="728">
        <v>0.58763308763308764</v>
      </c>
      <c r="K543" s="728">
        <v>35</v>
      </c>
      <c r="L543" s="732">
        <v>66</v>
      </c>
      <c r="M543" s="732">
        <v>2442</v>
      </c>
      <c r="N543" s="728">
        <v>1</v>
      </c>
      <c r="O543" s="728">
        <v>37</v>
      </c>
      <c r="P543" s="732">
        <v>55</v>
      </c>
      <c r="Q543" s="732">
        <v>2035</v>
      </c>
      <c r="R543" s="746">
        <v>0.83333333333333337</v>
      </c>
      <c r="S543" s="733">
        <v>37</v>
      </c>
    </row>
    <row r="544" spans="1:19" ht="14.4" customHeight="1" x14ac:dyDescent="0.3">
      <c r="A544" s="727" t="s">
        <v>6420</v>
      </c>
      <c r="B544" s="728" t="s">
        <v>6421</v>
      </c>
      <c r="C544" s="728" t="s">
        <v>587</v>
      </c>
      <c r="D544" s="728" t="s">
        <v>2717</v>
      </c>
      <c r="E544" s="728" t="s">
        <v>6631</v>
      </c>
      <c r="F544" s="728" t="s">
        <v>6642</v>
      </c>
      <c r="G544" s="728" t="s">
        <v>6643</v>
      </c>
      <c r="H544" s="732"/>
      <c r="I544" s="732"/>
      <c r="J544" s="728"/>
      <c r="K544" s="728"/>
      <c r="L544" s="732">
        <v>2</v>
      </c>
      <c r="M544" s="732">
        <v>354</v>
      </c>
      <c r="N544" s="728">
        <v>1</v>
      </c>
      <c r="O544" s="728">
        <v>177</v>
      </c>
      <c r="P544" s="732"/>
      <c r="Q544" s="732"/>
      <c r="R544" s="746"/>
      <c r="S544" s="733"/>
    </row>
    <row r="545" spans="1:19" ht="14.4" customHeight="1" x14ac:dyDescent="0.3">
      <c r="A545" s="727" t="s">
        <v>6420</v>
      </c>
      <c r="B545" s="728" t="s">
        <v>6421</v>
      </c>
      <c r="C545" s="728" t="s">
        <v>587</v>
      </c>
      <c r="D545" s="728" t="s">
        <v>2717</v>
      </c>
      <c r="E545" s="728" t="s">
        <v>6631</v>
      </c>
      <c r="F545" s="728" t="s">
        <v>6644</v>
      </c>
      <c r="G545" s="728" t="s">
        <v>6645</v>
      </c>
      <c r="H545" s="732"/>
      <c r="I545" s="732"/>
      <c r="J545" s="728"/>
      <c r="K545" s="728"/>
      <c r="L545" s="732">
        <v>1</v>
      </c>
      <c r="M545" s="732">
        <v>10550</v>
      </c>
      <c r="N545" s="728">
        <v>1</v>
      </c>
      <c r="O545" s="728">
        <v>10550</v>
      </c>
      <c r="P545" s="732"/>
      <c r="Q545" s="732"/>
      <c r="R545" s="746"/>
      <c r="S545" s="733"/>
    </row>
    <row r="546" spans="1:19" ht="14.4" customHeight="1" x14ac:dyDescent="0.3">
      <c r="A546" s="727" t="s">
        <v>6420</v>
      </c>
      <c r="B546" s="728" t="s">
        <v>6421</v>
      </c>
      <c r="C546" s="728" t="s">
        <v>587</v>
      </c>
      <c r="D546" s="728" t="s">
        <v>2717</v>
      </c>
      <c r="E546" s="728" t="s">
        <v>6631</v>
      </c>
      <c r="F546" s="728" t="s">
        <v>6646</v>
      </c>
      <c r="G546" s="728" t="s">
        <v>6647</v>
      </c>
      <c r="H546" s="732"/>
      <c r="I546" s="732"/>
      <c r="J546" s="728"/>
      <c r="K546" s="728"/>
      <c r="L546" s="732">
        <v>2</v>
      </c>
      <c r="M546" s="732">
        <v>98</v>
      </c>
      <c r="N546" s="728">
        <v>1</v>
      </c>
      <c r="O546" s="728">
        <v>49</v>
      </c>
      <c r="P546" s="732"/>
      <c r="Q546" s="732"/>
      <c r="R546" s="746"/>
      <c r="S546" s="733"/>
    </row>
    <row r="547" spans="1:19" ht="14.4" customHeight="1" x14ac:dyDescent="0.3">
      <c r="A547" s="727" t="s">
        <v>6420</v>
      </c>
      <c r="B547" s="728" t="s">
        <v>6421</v>
      </c>
      <c r="C547" s="728" t="s">
        <v>587</v>
      </c>
      <c r="D547" s="728" t="s">
        <v>2717</v>
      </c>
      <c r="E547" s="728" t="s">
        <v>6631</v>
      </c>
      <c r="F547" s="728" t="s">
        <v>6648</v>
      </c>
      <c r="G547" s="728" t="s">
        <v>6649</v>
      </c>
      <c r="H547" s="732"/>
      <c r="I547" s="732"/>
      <c r="J547" s="728"/>
      <c r="K547" s="728"/>
      <c r="L547" s="732">
        <v>1</v>
      </c>
      <c r="M547" s="732">
        <v>0</v>
      </c>
      <c r="N547" s="728"/>
      <c r="O547" s="728">
        <v>0</v>
      </c>
      <c r="P547" s="732"/>
      <c r="Q547" s="732"/>
      <c r="R547" s="746"/>
      <c r="S547" s="733"/>
    </row>
    <row r="548" spans="1:19" ht="14.4" customHeight="1" x14ac:dyDescent="0.3">
      <c r="A548" s="727" t="s">
        <v>6420</v>
      </c>
      <c r="B548" s="728" t="s">
        <v>6421</v>
      </c>
      <c r="C548" s="728" t="s">
        <v>587</v>
      </c>
      <c r="D548" s="728" t="s">
        <v>2717</v>
      </c>
      <c r="E548" s="728" t="s">
        <v>6631</v>
      </c>
      <c r="F548" s="728" t="s">
        <v>6650</v>
      </c>
      <c r="G548" s="728" t="s">
        <v>6651</v>
      </c>
      <c r="H548" s="732"/>
      <c r="I548" s="732"/>
      <c r="J548" s="728"/>
      <c r="K548" s="728"/>
      <c r="L548" s="732">
        <v>1</v>
      </c>
      <c r="M548" s="732">
        <v>0</v>
      </c>
      <c r="N548" s="728"/>
      <c r="O548" s="728">
        <v>0</v>
      </c>
      <c r="P548" s="732"/>
      <c r="Q548" s="732"/>
      <c r="R548" s="746"/>
      <c r="S548" s="733"/>
    </row>
    <row r="549" spans="1:19" ht="14.4" customHeight="1" x14ac:dyDescent="0.3">
      <c r="A549" s="727" t="s">
        <v>6420</v>
      </c>
      <c r="B549" s="728" t="s">
        <v>6421</v>
      </c>
      <c r="C549" s="728" t="s">
        <v>587</v>
      </c>
      <c r="D549" s="728" t="s">
        <v>2717</v>
      </c>
      <c r="E549" s="728" t="s">
        <v>6631</v>
      </c>
      <c r="F549" s="728" t="s">
        <v>6652</v>
      </c>
      <c r="G549" s="728" t="s">
        <v>6653</v>
      </c>
      <c r="H549" s="732"/>
      <c r="I549" s="732"/>
      <c r="J549" s="728"/>
      <c r="K549" s="728"/>
      <c r="L549" s="732">
        <v>1</v>
      </c>
      <c r="M549" s="732">
        <v>0</v>
      </c>
      <c r="N549" s="728"/>
      <c r="O549" s="728">
        <v>0</v>
      </c>
      <c r="P549" s="732"/>
      <c r="Q549" s="732"/>
      <c r="R549" s="746"/>
      <c r="S549" s="733"/>
    </row>
    <row r="550" spans="1:19" ht="14.4" customHeight="1" x14ac:dyDescent="0.3">
      <c r="A550" s="727" t="s">
        <v>6420</v>
      </c>
      <c r="B550" s="728" t="s">
        <v>6421</v>
      </c>
      <c r="C550" s="728" t="s">
        <v>587</v>
      </c>
      <c r="D550" s="728" t="s">
        <v>2717</v>
      </c>
      <c r="E550" s="728" t="s">
        <v>6631</v>
      </c>
      <c r="F550" s="728" t="s">
        <v>6654</v>
      </c>
      <c r="G550" s="728" t="s">
        <v>6655</v>
      </c>
      <c r="H550" s="732"/>
      <c r="I550" s="732"/>
      <c r="J550" s="728"/>
      <c r="K550" s="728"/>
      <c r="L550" s="732">
        <v>296</v>
      </c>
      <c r="M550" s="732">
        <v>9866.67</v>
      </c>
      <c r="N550" s="728">
        <v>1</v>
      </c>
      <c r="O550" s="728">
        <v>33.333344594594593</v>
      </c>
      <c r="P550" s="732">
        <v>366</v>
      </c>
      <c r="Q550" s="732">
        <v>12199.98</v>
      </c>
      <c r="R550" s="746">
        <v>1.2364840417283642</v>
      </c>
      <c r="S550" s="733">
        <v>33.333278688524587</v>
      </c>
    </row>
    <row r="551" spans="1:19" ht="14.4" customHeight="1" x14ac:dyDescent="0.3">
      <c r="A551" s="727" t="s">
        <v>6420</v>
      </c>
      <c r="B551" s="728" t="s">
        <v>6421</v>
      </c>
      <c r="C551" s="728" t="s">
        <v>587</v>
      </c>
      <c r="D551" s="728" t="s">
        <v>2717</v>
      </c>
      <c r="E551" s="728" t="s">
        <v>6631</v>
      </c>
      <c r="F551" s="728" t="s">
        <v>6656</v>
      </c>
      <c r="G551" s="728" t="s">
        <v>6657</v>
      </c>
      <c r="H551" s="732">
        <v>253</v>
      </c>
      <c r="I551" s="732">
        <v>9108</v>
      </c>
      <c r="J551" s="728">
        <v>0.55441928414901387</v>
      </c>
      <c r="K551" s="728">
        <v>36</v>
      </c>
      <c r="L551" s="732">
        <v>444</v>
      </c>
      <c r="M551" s="732">
        <v>16428</v>
      </c>
      <c r="N551" s="728">
        <v>1</v>
      </c>
      <c r="O551" s="728">
        <v>37</v>
      </c>
      <c r="P551" s="732">
        <v>364</v>
      </c>
      <c r="Q551" s="732">
        <v>13468</v>
      </c>
      <c r="R551" s="746">
        <v>0.81981981981981977</v>
      </c>
      <c r="S551" s="733">
        <v>37</v>
      </c>
    </row>
    <row r="552" spans="1:19" ht="14.4" customHeight="1" x14ac:dyDescent="0.3">
      <c r="A552" s="727" t="s">
        <v>6420</v>
      </c>
      <c r="B552" s="728" t="s">
        <v>6421</v>
      </c>
      <c r="C552" s="728" t="s">
        <v>587</v>
      </c>
      <c r="D552" s="728" t="s">
        <v>2717</v>
      </c>
      <c r="E552" s="728" t="s">
        <v>6631</v>
      </c>
      <c r="F552" s="728" t="s">
        <v>6658</v>
      </c>
      <c r="G552" s="728" t="s">
        <v>6659</v>
      </c>
      <c r="H552" s="732"/>
      <c r="I552" s="732"/>
      <c r="J552" s="728"/>
      <c r="K552" s="728"/>
      <c r="L552" s="732">
        <v>2</v>
      </c>
      <c r="M552" s="732">
        <v>172</v>
      </c>
      <c r="N552" s="728">
        <v>1</v>
      </c>
      <c r="O552" s="728">
        <v>86</v>
      </c>
      <c r="P552" s="732"/>
      <c r="Q552" s="732"/>
      <c r="R552" s="746"/>
      <c r="S552" s="733"/>
    </row>
    <row r="553" spans="1:19" ht="14.4" customHeight="1" x14ac:dyDescent="0.3">
      <c r="A553" s="727" t="s">
        <v>6420</v>
      </c>
      <c r="B553" s="728" t="s">
        <v>6421</v>
      </c>
      <c r="C553" s="728" t="s">
        <v>587</v>
      </c>
      <c r="D553" s="728" t="s">
        <v>2717</v>
      </c>
      <c r="E553" s="728" t="s">
        <v>6631</v>
      </c>
      <c r="F553" s="728" t="s">
        <v>6660</v>
      </c>
      <c r="G553" s="728" t="s">
        <v>6661</v>
      </c>
      <c r="H553" s="732"/>
      <c r="I553" s="732"/>
      <c r="J553" s="728"/>
      <c r="K553" s="728"/>
      <c r="L553" s="732">
        <v>9</v>
      </c>
      <c r="M553" s="732">
        <v>288</v>
      </c>
      <c r="N553" s="728">
        <v>1</v>
      </c>
      <c r="O553" s="728">
        <v>32</v>
      </c>
      <c r="P553" s="732"/>
      <c r="Q553" s="732"/>
      <c r="R553" s="746"/>
      <c r="S553" s="733"/>
    </row>
    <row r="554" spans="1:19" ht="14.4" customHeight="1" x14ac:dyDescent="0.3">
      <c r="A554" s="727" t="s">
        <v>6420</v>
      </c>
      <c r="B554" s="728" t="s">
        <v>6421</v>
      </c>
      <c r="C554" s="728" t="s">
        <v>587</v>
      </c>
      <c r="D554" s="728" t="s">
        <v>2717</v>
      </c>
      <c r="E554" s="728" t="s">
        <v>6631</v>
      </c>
      <c r="F554" s="728" t="s">
        <v>6666</v>
      </c>
      <c r="G554" s="728" t="s">
        <v>6667</v>
      </c>
      <c r="H554" s="732"/>
      <c r="I554" s="732"/>
      <c r="J554" s="728"/>
      <c r="K554" s="728"/>
      <c r="L554" s="732">
        <v>4</v>
      </c>
      <c r="M554" s="732">
        <v>36352</v>
      </c>
      <c r="N554" s="728">
        <v>1</v>
      </c>
      <c r="O554" s="728">
        <v>9088</v>
      </c>
      <c r="P554" s="732"/>
      <c r="Q554" s="732"/>
      <c r="R554" s="746"/>
      <c r="S554" s="733"/>
    </row>
    <row r="555" spans="1:19" ht="14.4" customHeight="1" x14ac:dyDescent="0.3">
      <c r="A555" s="727" t="s">
        <v>6420</v>
      </c>
      <c r="B555" s="728" t="s">
        <v>6421</v>
      </c>
      <c r="C555" s="728" t="s">
        <v>587</v>
      </c>
      <c r="D555" s="728" t="s">
        <v>2717</v>
      </c>
      <c r="E555" s="728" t="s">
        <v>6631</v>
      </c>
      <c r="F555" s="728" t="s">
        <v>6668</v>
      </c>
      <c r="G555" s="728" t="s">
        <v>6669</v>
      </c>
      <c r="H555" s="732">
        <v>2</v>
      </c>
      <c r="I555" s="732">
        <v>662</v>
      </c>
      <c r="J555" s="728">
        <v>9.3502824858757064E-2</v>
      </c>
      <c r="K555" s="728">
        <v>331</v>
      </c>
      <c r="L555" s="732">
        <v>20</v>
      </c>
      <c r="M555" s="732">
        <v>7080</v>
      </c>
      <c r="N555" s="728">
        <v>1</v>
      </c>
      <c r="O555" s="728">
        <v>354</v>
      </c>
      <c r="P555" s="732">
        <v>131</v>
      </c>
      <c r="Q555" s="732">
        <v>46505</v>
      </c>
      <c r="R555" s="746">
        <v>6.5685028248587569</v>
      </c>
      <c r="S555" s="733">
        <v>355</v>
      </c>
    </row>
    <row r="556" spans="1:19" ht="14.4" customHeight="1" x14ac:dyDescent="0.3">
      <c r="A556" s="727" t="s">
        <v>6420</v>
      </c>
      <c r="B556" s="728" t="s">
        <v>6421</v>
      </c>
      <c r="C556" s="728" t="s">
        <v>587</v>
      </c>
      <c r="D556" s="728" t="s">
        <v>2717</v>
      </c>
      <c r="E556" s="728" t="s">
        <v>6631</v>
      </c>
      <c r="F556" s="728" t="s">
        <v>6674</v>
      </c>
      <c r="G556" s="728" t="s">
        <v>6675</v>
      </c>
      <c r="H556" s="732"/>
      <c r="I556" s="732"/>
      <c r="J556" s="728"/>
      <c r="K556" s="728"/>
      <c r="L556" s="732">
        <v>1</v>
      </c>
      <c r="M556" s="732">
        <v>474</v>
      </c>
      <c r="N556" s="728">
        <v>1</v>
      </c>
      <c r="O556" s="728">
        <v>474</v>
      </c>
      <c r="P556" s="732"/>
      <c r="Q556" s="732"/>
      <c r="R556" s="746"/>
      <c r="S556" s="733"/>
    </row>
    <row r="557" spans="1:19" ht="14.4" customHeight="1" x14ac:dyDescent="0.3">
      <c r="A557" s="727" t="s">
        <v>6420</v>
      </c>
      <c r="B557" s="728" t="s">
        <v>6421</v>
      </c>
      <c r="C557" s="728" t="s">
        <v>587</v>
      </c>
      <c r="D557" s="728" t="s">
        <v>2717</v>
      </c>
      <c r="E557" s="728" t="s">
        <v>6631</v>
      </c>
      <c r="F557" s="728" t="s">
        <v>6676</v>
      </c>
      <c r="G557" s="728" t="s">
        <v>6677</v>
      </c>
      <c r="H557" s="732">
        <v>6</v>
      </c>
      <c r="I557" s="732">
        <v>966</v>
      </c>
      <c r="J557" s="728">
        <v>0.79768786127167635</v>
      </c>
      <c r="K557" s="728">
        <v>161</v>
      </c>
      <c r="L557" s="732">
        <v>7</v>
      </c>
      <c r="M557" s="732">
        <v>1211</v>
      </c>
      <c r="N557" s="728">
        <v>1</v>
      </c>
      <c r="O557" s="728">
        <v>173</v>
      </c>
      <c r="P557" s="732">
        <v>6</v>
      </c>
      <c r="Q557" s="732">
        <v>1038</v>
      </c>
      <c r="R557" s="746">
        <v>0.8571428571428571</v>
      </c>
      <c r="S557" s="733">
        <v>173</v>
      </c>
    </row>
    <row r="558" spans="1:19" ht="14.4" customHeight="1" x14ac:dyDescent="0.3">
      <c r="A558" s="727" t="s">
        <v>6420</v>
      </c>
      <c r="B558" s="728" t="s">
        <v>6421</v>
      </c>
      <c r="C558" s="728" t="s">
        <v>587</v>
      </c>
      <c r="D558" s="728" t="s">
        <v>2717</v>
      </c>
      <c r="E558" s="728" t="s">
        <v>6631</v>
      </c>
      <c r="F558" s="728" t="s">
        <v>6682</v>
      </c>
      <c r="G558" s="728" t="s">
        <v>6683</v>
      </c>
      <c r="H558" s="732">
        <v>245</v>
      </c>
      <c r="I558" s="732">
        <v>40425</v>
      </c>
      <c r="J558" s="728">
        <v>0.54769743527212134</v>
      </c>
      <c r="K558" s="728">
        <v>165</v>
      </c>
      <c r="L558" s="732">
        <v>417</v>
      </c>
      <c r="M558" s="732">
        <v>73809</v>
      </c>
      <c r="N558" s="728">
        <v>1</v>
      </c>
      <c r="O558" s="728">
        <v>177</v>
      </c>
      <c r="P558" s="732">
        <v>222</v>
      </c>
      <c r="Q558" s="732">
        <v>39294</v>
      </c>
      <c r="R558" s="746">
        <v>0.53237410071942448</v>
      </c>
      <c r="S558" s="733">
        <v>177</v>
      </c>
    </row>
    <row r="559" spans="1:19" ht="14.4" customHeight="1" x14ac:dyDescent="0.3">
      <c r="A559" s="727" t="s">
        <v>6420</v>
      </c>
      <c r="B559" s="728" t="s">
        <v>6421</v>
      </c>
      <c r="C559" s="728" t="s">
        <v>587</v>
      </c>
      <c r="D559" s="728" t="s">
        <v>2717</v>
      </c>
      <c r="E559" s="728" t="s">
        <v>6631</v>
      </c>
      <c r="F559" s="728" t="s">
        <v>6686</v>
      </c>
      <c r="G559" s="728" t="s">
        <v>6687</v>
      </c>
      <c r="H559" s="732">
        <v>9</v>
      </c>
      <c r="I559" s="732">
        <v>5877</v>
      </c>
      <c r="J559" s="728">
        <v>0.83837375178316687</v>
      </c>
      <c r="K559" s="728">
        <v>653</v>
      </c>
      <c r="L559" s="732">
        <v>10</v>
      </c>
      <c r="M559" s="732">
        <v>7010</v>
      </c>
      <c r="N559" s="728">
        <v>1</v>
      </c>
      <c r="O559" s="728">
        <v>701</v>
      </c>
      <c r="P559" s="732">
        <v>14</v>
      </c>
      <c r="Q559" s="732">
        <v>9814</v>
      </c>
      <c r="R559" s="746">
        <v>1.4</v>
      </c>
      <c r="S559" s="733">
        <v>701</v>
      </c>
    </row>
    <row r="560" spans="1:19" ht="14.4" customHeight="1" x14ac:dyDescent="0.3">
      <c r="A560" s="727" t="s">
        <v>6420</v>
      </c>
      <c r="B560" s="728" t="s">
        <v>6421</v>
      </c>
      <c r="C560" s="728" t="s">
        <v>587</v>
      </c>
      <c r="D560" s="728" t="s">
        <v>2718</v>
      </c>
      <c r="E560" s="728" t="s">
        <v>6609</v>
      </c>
      <c r="F560" s="728" t="s">
        <v>6612</v>
      </c>
      <c r="G560" s="728" t="s">
        <v>6613</v>
      </c>
      <c r="H560" s="732">
        <v>2</v>
      </c>
      <c r="I560" s="732">
        <v>3731.16</v>
      </c>
      <c r="J560" s="728">
        <v>0.93163477288162677</v>
      </c>
      <c r="K560" s="728">
        <v>1865.58</v>
      </c>
      <c r="L560" s="732">
        <v>2</v>
      </c>
      <c r="M560" s="732">
        <v>4004.96</v>
      </c>
      <c r="N560" s="728">
        <v>1</v>
      </c>
      <c r="O560" s="728">
        <v>2002.48</v>
      </c>
      <c r="P560" s="732"/>
      <c r="Q560" s="732"/>
      <c r="R560" s="746"/>
      <c r="S560" s="733"/>
    </row>
    <row r="561" spans="1:19" ht="14.4" customHeight="1" x14ac:dyDescent="0.3">
      <c r="A561" s="727" t="s">
        <v>6420</v>
      </c>
      <c r="B561" s="728" t="s">
        <v>6421</v>
      </c>
      <c r="C561" s="728" t="s">
        <v>587</v>
      </c>
      <c r="D561" s="728" t="s">
        <v>2718</v>
      </c>
      <c r="E561" s="728" t="s">
        <v>6609</v>
      </c>
      <c r="F561" s="728" t="s">
        <v>6614</v>
      </c>
      <c r="G561" s="728" t="s">
        <v>6615</v>
      </c>
      <c r="H561" s="732"/>
      <c r="I561" s="732"/>
      <c r="J561" s="728"/>
      <c r="K561" s="728"/>
      <c r="L561" s="732">
        <v>4</v>
      </c>
      <c r="M561" s="732">
        <v>9857.75</v>
      </c>
      <c r="N561" s="728">
        <v>1</v>
      </c>
      <c r="O561" s="728">
        <v>2464.4375</v>
      </c>
      <c r="P561" s="732">
        <v>3</v>
      </c>
      <c r="Q561" s="732">
        <v>7923.4500000000007</v>
      </c>
      <c r="R561" s="746">
        <v>0.80377875275798238</v>
      </c>
      <c r="S561" s="733">
        <v>2641.15</v>
      </c>
    </row>
    <row r="562" spans="1:19" ht="14.4" customHeight="1" x14ac:dyDescent="0.3">
      <c r="A562" s="727" t="s">
        <v>6420</v>
      </c>
      <c r="B562" s="728" t="s">
        <v>6421</v>
      </c>
      <c r="C562" s="728" t="s">
        <v>587</v>
      </c>
      <c r="D562" s="728" t="s">
        <v>2718</v>
      </c>
      <c r="E562" s="728" t="s">
        <v>6609</v>
      </c>
      <c r="F562" s="728" t="s">
        <v>6620</v>
      </c>
      <c r="G562" s="728" t="s">
        <v>6621</v>
      </c>
      <c r="H562" s="732"/>
      <c r="I562" s="732"/>
      <c r="J562" s="728"/>
      <c r="K562" s="728"/>
      <c r="L562" s="732">
        <v>3</v>
      </c>
      <c r="M562" s="732">
        <v>29727.47</v>
      </c>
      <c r="N562" s="728">
        <v>1</v>
      </c>
      <c r="O562" s="728">
        <v>9909.1566666666677</v>
      </c>
      <c r="P562" s="732">
        <v>1</v>
      </c>
      <c r="Q562" s="732">
        <v>10309.15</v>
      </c>
      <c r="R562" s="746">
        <v>0.34678867727391532</v>
      </c>
      <c r="S562" s="733">
        <v>10309.15</v>
      </c>
    </row>
    <row r="563" spans="1:19" ht="14.4" customHeight="1" x14ac:dyDescent="0.3">
      <c r="A563" s="727" t="s">
        <v>6420</v>
      </c>
      <c r="B563" s="728" t="s">
        <v>6421</v>
      </c>
      <c r="C563" s="728" t="s">
        <v>587</v>
      </c>
      <c r="D563" s="728" t="s">
        <v>2718</v>
      </c>
      <c r="E563" s="728" t="s">
        <v>6609</v>
      </c>
      <c r="F563" s="728" t="s">
        <v>6622</v>
      </c>
      <c r="G563" s="728" t="s">
        <v>6623</v>
      </c>
      <c r="H563" s="732">
        <v>2</v>
      </c>
      <c r="I563" s="732">
        <v>477.36</v>
      </c>
      <c r="J563" s="728">
        <v>0.21987922671936103</v>
      </c>
      <c r="K563" s="728">
        <v>238.68</v>
      </c>
      <c r="L563" s="732">
        <v>9</v>
      </c>
      <c r="M563" s="732">
        <v>2171.0100000000002</v>
      </c>
      <c r="N563" s="728">
        <v>1</v>
      </c>
      <c r="O563" s="728">
        <v>241.22333333333336</v>
      </c>
      <c r="P563" s="732">
        <v>3</v>
      </c>
      <c r="Q563" s="732">
        <v>736.83</v>
      </c>
      <c r="R563" s="746">
        <v>0.33939502812055217</v>
      </c>
      <c r="S563" s="733">
        <v>245.61</v>
      </c>
    </row>
    <row r="564" spans="1:19" ht="14.4" customHeight="1" x14ac:dyDescent="0.3">
      <c r="A564" s="727" t="s">
        <v>6420</v>
      </c>
      <c r="B564" s="728" t="s">
        <v>6421</v>
      </c>
      <c r="C564" s="728" t="s">
        <v>587</v>
      </c>
      <c r="D564" s="728" t="s">
        <v>2718</v>
      </c>
      <c r="E564" s="728" t="s">
        <v>6631</v>
      </c>
      <c r="F564" s="728" t="s">
        <v>6634</v>
      </c>
      <c r="G564" s="728" t="s">
        <v>6635</v>
      </c>
      <c r="H564" s="732">
        <v>1</v>
      </c>
      <c r="I564" s="732">
        <v>189</v>
      </c>
      <c r="J564" s="728">
        <v>0.13846153846153847</v>
      </c>
      <c r="K564" s="728">
        <v>189</v>
      </c>
      <c r="L564" s="732">
        <v>7</v>
      </c>
      <c r="M564" s="732">
        <v>1365</v>
      </c>
      <c r="N564" s="728">
        <v>1</v>
      </c>
      <c r="O564" s="728">
        <v>195</v>
      </c>
      <c r="P564" s="732">
        <v>3</v>
      </c>
      <c r="Q564" s="732">
        <v>588</v>
      </c>
      <c r="R564" s="746">
        <v>0.43076923076923079</v>
      </c>
      <c r="S564" s="733">
        <v>196</v>
      </c>
    </row>
    <row r="565" spans="1:19" ht="14.4" customHeight="1" x14ac:dyDescent="0.3">
      <c r="A565" s="727" t="s">
        <v>6420</v>
      </c>
      <c r="B565" s="728" t="s">
        <v>6421</v>
      </c>
      <c r="C565" s="728" t="s">
        <v>587</v>
      </c>
      <c r="D565" s="728" t="s">
        <v>2718</v>
      </c>
      <c r="E565" s="728" t="s">
        <v>6631</v>
      </c>
      <c r="F565" s="728" t="s">
        <v>6636</v>
      </c>
      <c r="G565" s="728" t="s">
        <v>6637</v>
      </c>
      <c r="H565" s="732">
        <v>22</v>
      </c>
      <c r="I565" s="732">
        <v>770</v>
      </c>
      <c r="J565" s="728">
        <v>1.8918918918918919</v>
      </c>
      <c r="K565" s="728">
        <v>35</v>
      </c>
      <c r="L565" s="732">
        <v>11</v>
      </c>
      <c r="M565" s="732">
        <v>407</v>
      </c>
      <c r="N565" s="728">
        <v>1</v>
      </c>
      <c r="O565" s="728">
        <v>37</v>
      </c>
      <c r="P565" s="732">
        <v>13</v>
      </c>
      <c r="Q565" s="732">
        <v>481</v>
      </c>
      <c r="R565" s="746">
        <v>1.1818181818181819</v>
      </c>
      <c r="S565" s="733">
        <v>37</v>
      </c>
    </row>
    <row r="566" spans="1:19" ht="14.4" customHeight="1" x14ac:dyDescent="0.3">
      <c r="A566" s="727" t="s">
        <v>6420</v>
      </c>
      <c r="B566" s="728" t="s">
        <v>6421</v>
      </c>
      <c r="C566" s="728" t="s">
        <v>587</v>
      </c>
      <c r="D566" s="728" t="s">
        <v>2718</v>
      </c>
      <c r="E566" s="728" t="s">
        <v>6631</v>
      </c>
      <c r="F566" s="728" t="s">
        <v>6654</v>
      </c>
      <c r="G566" s="728" t="s">
        <v>6655</v>
      </c>
      <c r="H566" s="732"/>
      <c r="I566" s="732"/>
      <c r="J566" s="728"/>
      <c r="K566" s="728"/>
      <c r="L566" s="732">
        <v>87</v>
      </c>
      <c r="M566" s="732">
        <v>2900</v>
      </c>
      <c r="N566" s="728">
        <v>1</v>
      </c>
      <c r="O566" s="728">
        <v>33.333333333333336</v>
      </c>
      <c r="P566" s="732">
        <v>96</v>
      </c>
      <c r="Q566" s="732">
        <v>3199.98</v>
      </c>
      <c r="R566" s="746">
        <v>1.1034413793103448</v>
      </c>
      <c r="S566" s="733">
        <v>33.333125000000003</v>
      </c>
    </row>
    <row r="567" spans="1:19" ht="14.4" customHeight="1" x14ac:dyDescent="0.3">
      <c r="A567" s="727" t="s">
        <v>6420</v>
      </c>
      <c r="B567" s="728" t="s">
        <v>6421</v>
      </c>
      <c r="C567" s="728" t="s">
        <v>587</v>
      </c>
      <c r="D567" s="728" t="s">
        <v>2718</v>
      </c>
      <c r="E567" s="728" t="s">
        <v>6631</v>
      </c>
      <c r="F567" s="728" t="s">
        <v>6656</v>
      </c>
      <c r="G567" s="728" t="s">
        <v>6657</v>
      </c>
      <c r="H567" s="732">
        <v>190</v>
      </c>
      <c r="I567" s="732">
        <v>6840</v>
      </c>
      <c r="J567" s="728">
        <v>1.6960079345400447</v>
      </c>
      <c r="K567" s="728">
        <v>36</v>
      </c>
      <c r="L567" s="732">
        <v>109</v>
      </c>
      <c r="M567" s="732">
        <v>4033</v>
      </c>
      <c r="N567" s="728">
        <v>1</v>
      </c>
      <c r="O567" s="728">
        <v>37</v>
      </c>
      <c r="P567" s="732">
        <v>94</v>
      </c>
      <c r="Q567" s="732">
        <v>3478</v>
      </c>
      <c r="R567" s="746">
        <v>0.86238532110091748</v>
      </c>
      <c r="S567" s="733">
        <v>37</v>
      </c>
    </row>
    <row r="568" spans="1:19" ht="14.4" customHeight="1" x14ac:dyDescent="0.3">
      <c r="A568" s="727" t="s">
        <v>6420</v>
      </c>
      <c r="B568" s="728" t="s">
        <v>6421</v>
      </c>
      <c r="C568" s="728" t="s">
        <v>587</v>
      </c>
      <c r="D568" s="728" t="s">
        <v>2718</v>
      </c>
      <c r="E568" s="728" t="s">
        <v>6631</v>
      </c>
      <c r="F568" s="728" t="s">
        <v>6662</v>
      </c>
      <c r="G568" s="728" t="s">
        <v>6663</v>
      </c>
      <c r="H568" s="732"/>
      <c r="I568" s="732"/>
      <c r="J568" s="728"/>
      <c r="K568" s="728"/>
      <c r="L568" s="732">
        <v>1</v>
      </c>
      <c r="M568" s="732">
        <v>0</v>
      </c>
      <c r="N568" s="728"/>
      <c r="O568" s="728">
        <v>0</v>
      </c>
      <c r="P568" s="732"/>
      <c r="Q568" s="732"/>
      <c r="R568" s="746"/>
      <c r="S568" s="733"/>
    </row>
    <row r="569" spans="1:19" ht="14.4" customHeight="1" x14ac:dyDescent="0.3">
      <c r="A569" s="727" t="s">
        <v>6420</v>
      </c>
      <c r="B569" s="728" t="s">
        <v>6421</v>
      </c>
      <c r="C569" s="728" t="s">
        <v>587</v>
      </c>
      <c r="D569" s="728" t="s">
        <v>2718</v>
      </c>
      <c r="E569" s="728" t="s">
        <v>6631</v>
      </c>
      <c r="F569" s="728" t="s">
        <v>6668</v>
      </c>
      <c r="G569" s="728" t="s">
        <v>6669</v>
      </c>
      <c r="H569" s="732">
        <v>1</v>
      </c>
      <c r="I569" s="732">
        <v>331</v>
      </c>
      <c r="J569" s="728">
        <v>0.93502824858757061</v>
      </c>
      <c r="K569" s="728">
        <v>331</v>
      </c>
      <c r="L569" s="732">
        <v>1</v>
      </c>
      <c r="M569" s="732">
        <v>354</v>
      </c>
      <c r="N569" s="728">
        <v>1</v>
      </c>
      <c r="O569" s="728">
        <v>354</v>
      </c>
      <c r="P569" s="732">
        <v>3</v>
      </c>
      <c r="Q569" s="732">
        <v>1065</v>
      </c>
      <c r="R569" s="746">
        <v>3.0084745762711864</v>
      </c>
      <c r="S569" s="733">
        <v>355</v>
      </c>
    </row>
    <row r="570" spans="1:19" ht="14.4" customHeight="1" x14ac:dyDescent="0.3">
      <c r="A570" s="727" t="s">
        <v>6420</v>
      </c>
      <c r="B570" s="728" t="s">
        <v>6421</v>
      </c>
      <c r="C570" s="728" t="s">
        <v>587</v>
      </c>
      <c r="D570" s="728" t="s">
        <v>2718</v>
      </c>
      <c r="E570" s="728" t="s">
        <v>6631</v>
      </c>
      <c r="F570" s="728" t="s">
        <v>6682</v>
      </c>
      <c r="G570" s="728" t="s">
        <v>6683</v>
      </c>
      <c r="H570" s="732">
        <v>185</v>
      </c>
      <c r="I570" s="732">
        <v>30525</v>
      </c>
      <c r="J570" s="728">
        <v>1.7075012586004363</v>
      </c>
      <c r="K570" s="728">
        <v>165</v>
      </c>
      <c r="L570" s="732">
        <v>101</v>
      </c>
      <c r="M570" s="732">
        <v>17877</v>
      </c>
      <c r="N570" s="728">
        <v>1</v>
      </c>
      <c r="O570" s="728">
        <v>177</v>
      </c>
      <c r="P570" s="732">
        <v>87</v>
      </c>
      <c r="Q570" s="732">
        <v>15399</v>
      </c>
      <c r="R570" s="746">
        <v>0.86138613861386137</v>
      </c>
      <c r="S570" s="733">
        <v>177</v>
      </c>
    </row>
    <row r="571" spans="1:19" ht="14.4" customHeight="1" x14ac:dyDescent="0.3">
      <c r="A571" s="727" t="s">
        <v>6420</v>
      </c>
      <c r="B571" s="728" t="s">
        <v>6421</v>
      </c>
      <c r="C571" s="728" t="s">
        <v>587</v>
      </c>
      <c r="D571" s="728" t="s">
        <v>2718</v>
      </c>
      <c r="E571" s="728" t="s">
        <v>6631</v>
      </c>
      <c r="F571" s="728" t="s">
        <v>6686</v>
      </c>
      <c r="G571" s="728" t="s">
        <v>6687</v>
      </c>
      <c r="H571" s="732">
        <v>6</v>
      </c>
      <c r="I571" s="732">
        <v>3918</v>
      </c>
      <c r="J571" s="728">
        <v>0.79845119217444471</v>
      </c>
      <c r="K571" s="728">
        <v>653</v>
      </c>
      <c r="L571" s="732">
        <v>7</v>
      </c>
      <c r="M571" s="732">
        <v>4907</v>
      </c>
      <c r="N571" s="728">
        <v>1</v>
      </c>
      <c r="O571" s="728">
        <v>701</v>
      </c>
      <c r="P571" s="732">
        <v>6</v>
      </c>
      <c r="Q571" s="732">
        <v>4206</v>
      </c>
      <c r="R571" s="746">
        <v>0.8571428571428571</v>
      </c>
      <c r="S571" s="733">
        <v>701</v>
      </c>
    </row>
    <row r="572" spans="1:19" ht="14.4" customHeight="1" x14ac:dyDescent="0.3">
      <c r="A572" s="727" t="s">
        <v>6420</v>
      </c>
      <c r="B572" s="728" t="s">
        <v>6421</v>
      </c>
      <c r="C572" s="728" t="s">
        <v>587</v>
      </c>
      <c r="D572" s="728" t="s">
        <v>2719</v>
      </c>
      <c r="E572" s="728" t="s">
        <v>6422</v>
      </c>
      <c r="F572" s="728" t="s">
        <v>6464</v>
      </c>
      <c r="G572" s="728" t="s">
        <v>6465</v>
      </c>
      <c r="H572" s="732">
        <v>0.2</v>
      </c>
      <c r="I572" s="732">
        <v>332.59</v>
      </c>
      <c r="J572" s="728"/>
      <c r="K572" s="728">
        <v>1662.9499999999998</v>
      </c>
      <c r="L572" s="732"/>
      <c r="M572" s="732"/>
      <c r="N572" s="728"/>
      <c r="O572" s="728"/>
      <c r="P572" s="732"/>
      <c r="Q572" s="732"/>
      <c r="R572" s="746"/>
      <c r="S572" s="733"/>
    </row>
    <row r="573" spans="1:19" ht="14.4" customHeight="1" x14ac:dyDescent="0.3">
      <c r="A573" s="727" t="s">
        <v>6420</v>
      </c>
      <c r="B573" s="728" t="s">
        <v>6421</v>
      </c>
      <c r="C573" s="728" t="s">
        <v>587</v>
      </c>
      <c r="D573" s="728" t="s">
        <v>2719</v>
      </c>
      <c r="E573" s="728" t="s">
        <v>6422</v>
      </c>
      <c r="F573" s="728" t="s">
        <v>6466</v>
      </c>
      <c r="G573" s="728" t="s">
        <v>6467</v>
      </c>
      <c r="H573" s="732">
        <v>2.8</v>
      </c>
      <c r="I573" s="732">
        <v>158.94</v>
      </c>
      <c r="J573" s="728"/>
      <c r="K573" s="728">
        <v>56.76428571428572</v>
      </c>
      <c r="L573" s="732"/>
      <c r="M573" s="732"/>
      <c r="N573" s="728"/>
      <c r="O573" s="728"/>
      <c r="P573" s="732"/>
      <c r="Q573" s="732"/>
      <c r="R573" s="746"/>
      <c r="S573" s="733"/>
    </row>
    <row r="574" spans="1:19" ht="14.4" customHeight="1" x14ac:dyDescent="0.3">
      <c r="A574" s="727" t="s">
        <v>6420</v>
      </c>
      <c r="B574" s="728" t="s">
        <v>6421</v>
      </c>
      <c r="C574" s="728" t="s">
        <v>587</v>
      </c>
      <c r="D574" s="728" t="s">
        <v>2719</v>
      </c>
      <c r="E574" s="728" t="s">
        <v>6422</v>
      </c>
      <c r="F574" s="728" t="s">
        <v>6478</v>
      </c>
      <c r="G574" s="728" t="s">
        <v>808</v>
      </c>
      <c r="H574" s="732">
        <v>0.25</v>
      </c>
      <c r="I574" s="732">
        <v>17.68</v>
      </c>
      <c r="J574" s="728"/>
      <c r="K574" s="728">
        <v>70.72</v>
      </c>
      <c r="L574" s="732"/>
      <c r="M574" s="732"/>
      <c r="N574" s="728"/>
      <c r="O574" s="728"/>
      <c r="P574" s="732"/>
      <c r="Q574" s="732"/>
      <c r="R574" s="746"/>
      <c r="S574" s="733"/>
    </row>
    <row r="575" spans="1:19" ht="14.4" customHeight="1" x14ac:dyDescent="0.3">
      <c r="A575" s="727" t="s">
        <v>6420</v>
      </c>
      <c r="B575" s="728" t="s">
        <v>6421</v>
      </c>
      <c r="C575" s="728" t="s">
        <v>587</v>
      </c>
      <c r="D575" s="728" t="s">
        <v>2719</v>
      </c>
      <c r="E575" s="728" t="s">
        <v>6422</v>
      </c>
      <c r="F575" s="728" t="s">
        <v>6480</v>
      </c>
      <c r="G575" s="728" t="s">
        <v>3284</v>
      </c>
      <c r="H575" s="732">
        <v>1.8</v>
      </c>
      <c r="I575" s="732">
        <v>218.9</v>
      </c>
      <c r="J575" s="728"/>
      <c r="K575" s="728">
        <v>121.61111111111111</v>
      </c>
      <c r="L575" s="732"/>
      <c r="M575" s="732"/>
      <c r="N575" s="728"/>
      <c r="O575" s="728"/>
      <c r="P575" s="732"/>
      <c r="Q575" s="732"/>
      <c r="R575" s="746"/>
      <c r="S575" s="733"/>
    </row>
    <row r="576" spans="1:19" ht="14.4" customHeight="1" x14ac:dyDescent="0.3">
      <c r="A576" s="727" t="s">
        <v>6420</v>
      </c>
      <c r="B576" s="728" t="s">
        <v>6421</v>
      </c>
      <c r="C576" s="728" t="s">
        <v>587</v>
      </c>
      <c r="D576" s="728" t="s">
        <v>2719</v>
      </c>
      <c r="E576" s="728" t="s">
        <v>6422</v>
      </c>
      <c r="F576" s="728" t="s">
        <v>6514</v>
      </c>
      <c r="G576" s="728" t="s">
        <v>6515</v>
      </c>
      <c r="H576" s="732">
        <v>0.6</v>
      </c>
      <c r="I576" s="732">
        <v>91.92</v>
      </c>
      <c r="J576" s="728"/>
      <c r="K576" s="728">
        <v>153.20000000000002</v>
      </c>
      <c r="L576" s="732"/>
      <c r="M576" s="732"/>
      <c r="N576" s="728"/>
      <c r="O576" s="728"/>
      <c r="P576" s="732"/>
      <c r="Q576" s="732"/>
      <c r="R576" s="746"/>
      <c r="S576" s="733"/>
    </row>
    <row r="577" spans="1:19" ht="14.4" customHeight="1" x14ac:dyDescent="0.3">
      <c r="A577" s="727" t="s">
        <v>6420</v>
      </c>
      <c r="B577" s="728" t="s">
        <v>6421</v>
      </c>
      <c r="C577" s="728" t="s">
        <v>587</v>
      </c>
      <c r="D577" s="728" t="s">
        <v>2719</v>
      </c>
      <c r="E577" s="728" t="s">
        <v>6609</v>
      </c>
      <c r="F577" s="728" t="s">
        <v>6612</v>
      </c>
      <c r="G577" s="728" t="s">
        <v>6613</v>
      </c>
      <c r="H577" s="732">
        <v>21</v>
      </c>
      <c r="I577" s="732">
        <v>39177.18</v>
      </c>
      <c r="J577" s="728">
        <v>0.82102623931389285</v>
      </c>
      <c r="K577" s="728">
        <v>1865.58</v>
      </c>
      <c r="L577" s="732">
        <v>24</v>
      </c>
      <c r="M577" s="732">
        <v>47717.33</v>
      </c>
      <c r="N577" s="728">
        <v>1</v>
      </c>
      <c r="O577" s="728">
        <v>1988.2220833333333</v>
      </c>
      <c r="P577" s="732"/>
      <c r="Q577" s="732"/>
      <c r="R577" s="746"/>
      <c r="S577" s="733"/>
    </row>
    <row r="578" spans="1:19" ht="14.4" customHeight="1" x14ac:dyDescent="0.3">
      <c r="A578" s="727" t="s">
        <v>6420</v>
      </c>
      <c r="B578" s="728" t="s">
        <v>6421</v>
      </c>
      <c r="C578" s="728" t="s">
        <v>587</v>
      </c>
      <c r="D578" s="728" t="s">
        <v>2719</v>
      </c>
      <c r="E578" s="728" t="s">
        <v>6609</v>
      </c>
      <c r="F578" s="728" t="s">
        <v>6616</v>
      </c>
      <c r="G578" s="728" t="s">
        <v>6617</v>
      </c>
      <c r="H578" s="732"/>
      <c r="I578" s="732"/>
      <c r="J578" s="728"/>
      <c r="K578" s="728"/>
      <c r="L578" s="732">
        <v>5</v>
      </c>
      <c r="M578" s="732">
        <v>42144.1</v>
      </c>
      <c r="N578" s="728">
        <v>1</v>
      </c>
      <c r="O578" s="728">
        <v>8428.82</v>
      </c>
      <c r="P578" s="732"/>
      <c r="Q578" s="732"/>
      <c r="R578" s="746"/>
      <c r="S578" s="733"/>
    </row>
    <row r="579" spans="1:19" ht="14.4" customHeight="1" x14ac:dyDescent="0.3">
      <c r="A579" s="727" t="s">
        <v>6420</v>
      </c>
      <c r="B579" s="728" t="s">
        <v>6421</v>
      </c>
      <c r="C579" s="728" t="s">
        <v>587</v>
      </c>
      <c r="D579" s="728" t="s">
        <v>2719</v>
      </c>
      <c r="E579" s="728" t="s">
        <v>6609</v>
      </c>
      <c r="F579" s="728" t="s">
        <v>6622</v>
      </c>
      <c r="G579" s="728" t="s">
        <v>6623</v>
      </c>
      <c r="H579" s="732">
        <v>4</v>
      </c>
      <c r="I579" s="732">
        <v>954.72</v>
      </c>
      <c r="J579" s="728">
        <v>0.56491304888078919</v>
      </c>
      <c r="K579" s="728">
        <v>238.68</v>
      </c>
      <c r="L579" s="732">
        <v>7</v>
      </c>
      <c r="M579" s="732">
        <v>1690.0299999999997</v>
      </c>
      <c r="N579" s="728">
        <v>1</v>
      </c>
      <c r="O579" s="728">
        <v>241.4328571428571</v>
      </c>
      <c r="P579" s="732"/>
      <c r="Q579" s="732"/>
      <c r="R579" s="746"/>
      <c r="S579" s="733"/>
    </row>
    <row r="580" spans="1:19" ht="14.4" customHeight="1" x14ac:dyDescent="0.3">
      <c r="A580" s="727" t="s">
        <v>6420</v>
      </c>
      <c r="B580" s="728" t="s">
        <v>6421</v>
      </c>
      <c r="C580" s="728" t="s">
        <v>587</v>
      </c>
      <c r="D580" s="728" t="s">
        <v>2719</v>
      </c>
      <c r="E580" s="728" t="s">
        <v>6631</v>
      </c>
      <c r="F580" s="728" t="s">
        <v>6634</v>
      </c>
      <c r="G580" s="728" t="s">
        <v>6635</v>
      </c>
      <c r="H580" s="732">
        <v>12</v>
      </c>
      <c r="I580" s="732">
        <v>2268</v>
      </c>
      <c r="J580" s="728">
        <v>0.68416289592760182</v>
      </c>
      <c r="K580" s="728">
        <v>189</v>
      </c>
      <c r="L580" s="732">
        <v>17</v>
      </c>
      <c r="M580" s="732">
        <v>3315</v>
      </c>
      <c r="N580" s="728">
        <v>1</v>
      </c>
      <c r="O580" s="728">
        <v>195</v>
      </c>
      <c r="P580" s="732"/>
      <c r="Q580" s="732"/>
      <c r="R580" s="746"/>
      <c r="S580" s="733"/>
    </row>
    <row r="581" spans="1:19" ht="14.4" customHeight="1" x14ac:dyDescent="0.3">
      <c r="A581" s="727" t="s">
        <v>6420</v>
      </c>
      <c r="B581" s="728" t="s">
        <v>6421</v>
      </c>
      <c r="C581" s="728" t="s">
        <v>587</v>
      </c>
      <c r="D581" s="728" t="s">
        <v>2719</v>
      </c>
      <c r="E581" s="728" t="s">
        <v>6631</v>
      </c>
      <c r="F581" s="728" t="s">
        <v>6636</v>
      </c>
      <c r="G581" s="728" t="s">
        <v>6637</v>
      </c>
      <c r="H581" s="732">
        <v>28</v>
      </c>
      <c r="I581" s="732">
        <v>980</v>
      </c>
      <c r="J581" s="728">
        <v>0.57579318448883665</v>
      </c>
      <c r="K581" s="728">
        <v>35</v>
      </c>
      <c r="L581" s="732">
        <v>46</v>
      </c>
      <c r="M581" s="732">
        <v>1702</v>
      </c>
      <c r="N581" s="728">
        <v>1</v>
      </c>
      <c r="O581" s="728">
        <v>37</v>
      </c>
      <c r="P581" s="732">
        <v>36</v>
      </c>
      <c r="Q581" s="732">
        <v>1332</v>
      </c>
      <c r="R581" s="746">
        <v>0.78260869565217395</v>
      </c>
      <c r="S581" s="733">
        <v>37</v>
      </c>
    </row>
    <row r="582" spans="1:19" ht="14.4" customHeight="1" x14ac:dyDescent="0.3">
      <c r="A582" s="727" t="s">
        <v>6420</v>
      </c>
      <c r="B582" s="728" t="s">
        <v>6421</v>
      </c>
      <c r="C582" s="728" t="s">
        <v>587</v>
      </c>
      <c r="D582" s="728" t="s">
        <v>2719</v>
      </c>
      <c r="E582" s="728" t="s">
        <v>6631</v>
      </c>
      <c r="F582" s="728" t="s">
        <v>6654</v>
      </c>
      <c r="G582" s="728" t="s">
        <v>6655</v>
      </c>
      <c r="H582" s="732"/>
      <c r="I582" s="732"/>
      <c r="J582" s="728"/>
      <c r="K582" s="728"/>
      <c r="L582" s="732">
        <v>61</v>
      </c>
      <c r="M582" s="732">
        <v>2033.33</v>
      </c>
      <c r="N582" s="728">
        <v>1</v>
      </c>
      <c r="O582" s="728">
        <v>33.333278688524587</v>
      </c>
      <c r="P582" s="732">
        <v>76</v>
      </c>
      <c r="Q582" s="732">
        <v>2533.3199999999997</v>
      </c>
      <c r="R582" s="746">
        <v>1.2458971244215153</v>
      </c>
      <c r="S582" s="733">
        <v>33.333157894736836</v>
      </c>
    </row>
    <row r="583" spans="1:19" ht="14.4" customHeight="1" x14ac:dyDescent="0.3">
      <c r="A583" s="727" t="s">
        <v>6420</v>
      </c>
      <c r="B583" s="728" t="s">
        <v>6421</v>
      </c>
      <c r="C583" s="728" t="s">
        <v>587</v>
      </c>
      <c r="D583" s="728" t="s">
        <v>2719</v>
      </c>
      <c r="E583" s="728" t="s">
        <v>6631</v>
      </c>
      <c r="F583" s="728" t="s">
        <v>6656</v>
      </c>
      <c r="G583" s="728" t="s">
        <v>6657</v>
      </c>
      <c r="H583" s="732">
        <v>118</v>
      </c>
      <c r="I583" s="732">
        <v>4248</v>
      </c>
      <c r="J583" s="728">
        <v>1.0343316289262234</v>
      </c>
      <c r="K583" s="728">
        <v>36</v>
      </c>
      <c r="L583" s="732">
        <v>111</v>
      </c>
      <c r="M583" s="732">
        <v>4107</v>
      </c>
      <c r="N583" s="728">
        <v>1</v>
      </c>
      <c r="O583" s="728">
        <v>37</v>
      </c>
      <c r="P583" s="732">
        <v>76</v>
      </c>
      <c r="Q583" s="732">
        <v>2812</v>
      </c>
      <c r="R583" s="746">
        <v>0.68468468468468469</v>
      </c>
      <c r="S583" s="733">
        <v>37</v>
      </c>
    </row>
    <row r="584" spans="1:19" ht="14.4" customHeight="1" x14ac:dyDescent="0.3">
      <c r="A584" s="727" t="s">
        <v>6420</v>
      </c>
      <c r="B584" s="728" t="s">
        <v>6421</v>
      </c>
      <c r="C584" s="728" t="s">
        <v>587</v>
      </c>
      <c r="D584" s="728" t="s">
        <v>2719</v>
      </c>
      <c r="E584" s="728" t="s">
        <v>6631</v>
      </c>
      <c r="F584" s="728" t="s">
        <v>6664</v>
      </c>
      <c r="G584" s="728" t="s">
        <v>6665</v>
      </c>
      <c r="H584" s="732">
        <v>1</v>
      </c>
      <c r="I584" s="732">
        <v>129</v>
      </c>
      <c r="J584" s="728"/>
      <c r="K584" s="728">
        <v>129</v>
      </c>
      <c r="L584" s="732"/>
      <c r="M584" s="732"/>
      <c r="N584" s="728"/>
      <c r="O584" s="728"/>
      <c r="P584" s="732"/>
      <c r="Q584" s="732"/>
      <c r="R584" s="746"/>
      <c r="S584" s="733"/>
    </row>
    <row r="585" spans="1:19" ht="14.4" customHeight="1" x14ac:dyDescent="0.3">
      <c r="A585" s="727" t="s">
        <v>6420</v>
      </c>
      <c r="B585" s="728" t="s">
        <v>6421</v>
      </c>
      <c r="C585" s="728" t="s">
        <v>587</v>
      </c>
      <c r="D585" s="728" t="s">
        <v>2719</v>
      </c>
      <c r="E585" s="728" t="s">
        <v>6631</v>
      </c>
      <c r="F585" s="728" t="s">
        <v>6668</v>
      </c>
      <c r="G585" s="728" t="s">
        <v>6669</v>
      </c>
      <c r="H585" s="732">
        <v>9</v>
      </c>
      <c r="I585" s="732">
        <v>2979</v>
      </c>
      <c r="J585" s="728">
        <v>1.402542372881356</v>
      </c>
      <c r="K585" s="728">
        <v>331</v>
      </c>
      <c r="L585" s="732">
        <v>6</v>
      </c>
      <c r="M585" s="732">
        <v>2124</v>
      </c>
      <c r="N585" s="728">
        <v>1</v>
      </c>
      <c r="O585" s="728">
        <v>354</v>
      </c>
      <c r="P585" s="732">
        <v>3</v>
      </c>
      <c r="Q585" s="732">
        <v>1065</v>
      </c>
      <c r="R585" s="746">
        <v>0.50141242937853103</v>
      </c>
      <c r="S585" s="733">
        <v>355</v>
      </c>
    </row>
    <row r="586" spans="1:19" ht="14.4" customHeight="1" x14ac:dyDescent="0.3">
      <c r="A586" s="727" t="s">
        <v>6420</v>
      </c>
      <c r="B586" s="728" t="s">
        <v>6421</v>
      </c>
      <c r="C586" s="728" t="s">
        <v>587</v>
      </c>
      <c r="D586" s="728" t="s">
        <v>2719</v>
      </c>
      <c r="E586" s="728" t="s">
        <v>6631</v>
      </c>
      <c r="F586" s="728" t="s">
        <v>6670</v>
      </c>
      <c r="G586" s="728" t="s">
        <v>6671</v>
      </c>
      <c r="H586" s="732"/>
      <c r="I586" s="732"/>
      <c r="J586" s="728"/>
      <c r="K586" s="728"/>
      <c r="L586" s="732">
        <v>1</v>
      </c>
      <c r="M586" s="732">
        <v>222</v>
      </c>
      <c r="N586" s="728">
        <v>1</v>
      </c>
      <c r="O586" s="728">
        <v>222</v>
      </c>
      <c r="P586" s="732"/>
      <c r="Q586" s="732"/>
      <c r="R586" s="746"/>
      <c r="S586" s="733"/>
    </row>
    <row r="587" spans="1:19" ht="14.4" customHeight="1" x14ac:dyDescent="0.3">
      <c r="A587" s="727" t="s">
        <v>6420</v>
      </c>
      <c r="B587" s="728" t="s">
        <v>6421</v>
      </c>
      <c r="C587" s="728" t="s">
        <v>587</v>
      </c>
      <c r="D587" s="728" t="s">
        <v>2719</v>
      </c>
      <c r="E587" s="728" t="s">
        <v>6631</v>
      </c>
      <c r="F587" s="728" t="s">
        <v>6678</v>
      </c>
      <c r="G587" s="728" t="s">
        <v>6679</v>
      </c>
      <c r="H587" s="732">
        <v>2</v>
      </c>
      <c r="I587" s="732">
        <v>114</v>
      </c>
      <c r="J587" s="728"/>
      <c r="K587" s="728">
        <v>57</v>
      </c>
      <c r="L587" s="732"/>
      <c r="M587" s="732"/>
      <c r="N587" s="728"/>
      <c r="O587" s="728"/>
      <c r="P587" s="732"/>
      <c r="Q587" s="732"/>
      <c r="R587" s="746"/>
      <c r="S587" s="733"/>
    </row>
    <row r="588" spans="1:19" ht="14.4" customHeight="1" x14ac:dyDescent="0.3">
      <c r="A588" s="727" t="s">
        <v>6420</v>
      </c>
      <c r="B588" s="728" t="s">
        <v>6421</v>
      </c>
      <c r="C588" s="728" t="s">
        <v>587</v>
      </c>
      <c r="D588" s="728" t="s">
        <v>2719</v>
      </c>
      <c r="E588" s="728" t="s">
        <v>6631</v>
      </c>
      <c r="F588" s="728" t="s">
        <v>6682</v>
      </c>
      <c r="G588" s="728" t="s">
        <v>6683</v>
      </c>
      <c r="H588" s="732">
        <v>107</v>
      </c>
      <c r="I588" s="732">
        <v>17655</v>
      </c>
      <c r="J588" s="728">
        <v>0.96840546322198451</v>
      </c>
      <c r="K588" s="728">
        <v>165</v>
      </c>
      <c r="L588" s="732">
        <v>103</v>
      </c>
      <c r="M588" s="732">
        <v>18231</v>
      </c>
      <c r="N588" s="728">
        <v>1</v>
      </c>
      <c r="O588" s="728">
        <v>177</v>
      </c>
      <c r="P588" s="732">
        <v>72</v>
      </c>
      <c r="Q588" s="732">
        <v>12744</v>
      </c>
      <c r="R588" s="746">
        <v>0.69902912621359226</v>
      </c>
      <c r="S588" s="733">
        <v>177</v>
      </c>
    </row>
    <row r="589" spans="1:19" ht="14.4" customHeight="1" x14ac:dyDescent="0.3">
      <c r="A589" s="727" t="s">
        <v>6420</v>
      </c>
      <c r="B589" s="728" t="s">
        <v>6421</v>
      </c>
      <c r="C589" s="728" t="s">
        <v>587</v>
      </c>
      <c r="D589" s="728" t="s">
        <v>2719</v>
      </c>
      <c r="E589" s="728" t="s">
        <v>6631</v>
      </c>
      <c r="F589" s="728" t="s">
        <v>6686</v>
      </c>
      <c r="G589" s="728" t="s">
        <v>6687</v>
      </c>
      <c r="H589" s="732">
        <v>2</v>
      </c>
      <c r="I589" s="732">
        <v>1306</v>
      </c>
      <c r="J589" s="728">
        <v>0.93152639087018541</v>
      </c>
      <c r="K589" s="728">
        <v>653</v>
      </c>
      <c r="L589" s="732">
        <v>2</v>
      </c>
      <c r="M589" s="732">
        <v>1402</v>
      </c>
      <c r="N589" s="728">
        <v>1</v>
      </c>
      <c r="O589" s="728">
        <v>701</v>
      </c>
      <c r="P589" s="732">
        <v>1</v>
      </c>
      <c r="Q589" s="732">
        <v>701</v>
      </c>
      <c r="R589" s="746">
        <v>0.5</v>
      </c>
      <c r="S589" s="733">
        <v>701</v>
      </c>
    </row>
    <row r="590" spans="1:19" ht="14.4" customHeight="1" x14ac:dyDescent="0.3">
      <c r="A590" s="727" t="s">
        <v>6420</v>
      </c>
      <c r="B590" s="728" t="s">
        <v>6421</v>
      </c>
      <c r="C590" s="728" t="s">
        <v>587</v>
      </c>
      <c r="D590" s="728" t="s">
        <v>2720</v>
      </c>
      <c r="E590" s="728" t="s">
        <v>6631</v>
      </c>
      <c r="F590" s="728" t="s">
        <v>6636</v>
      </c>
      <c r="G590" s="728" t="s">
        <v>6637</v>
      </c>
      <c r="H590" s="732">
        <v>22</v>
      </c>
      <c r="I590" s="732">
        <v>770</v>
      </c>
      <c r="J590" s="728">
        <v>2.9729729729729728</v>
      </c>
      <c r="K590" s="728">
        <v>35</v>
      </c>
      <c r="L590" s="732">
        <v>7</v>
      </c>
      <c r="M590" s="732">
        <v>259</v>
      </c>
      <c r="N590" s="728">
        <v>1</v>
      </c>
      <c r="O590" s="728">
        <v>37</v>
      </c>
      <c r="P590" s="732">
        <v>16</v>
      </c>
      <c r="Q590" s="732">
        <v>592</v>
      </c>
      <c r="R590" s="746">
        <v>2.2857142857142856</v>
      </c>
      <c r="S590" s="733">
        <v>37</v>
      </c>
    </row>
    <row r="591" spans="1:19" ht="14.4" customHeight="1" x14ac:dyDescent="0.3">
      <c r="A591" s="727" t="s">
        <v>6420</v>
      </c>
      <c r="B591" s="728" t="s">
        <v>6421</v>
      </c>
      <c r="C591" s="728" t="s">
        <v>587</v>
      </c>
      <c r="D591" s="728" t="s">
        <v>2720</v>
      </c>
      <c r="E591" s="728" t="s">
        <v>6631</v>
      </c>
      <c r="F591" s="728" t="s">
        <v>6654</v>
      </c>
      <c r="G591" s="728" t="s">
        <v>6655</v>
      </c>
      <c r="H591" s="732"/>
      <c r="I591" s="732"/>
      <c r="J591" s="728"/>
      <c r="K591" s="728"/>
      <c r="L591" s="732">
        <v>74</v>
      </c>
      <c r="M591" s="732">
        <v>2466.67</v>
      </c>
      <c r="N591" s="728">
        <v>1</v>
      </c>
      <c r="O591" s="728">
        <v>33.333378378378377</v>
      </c>
      <c r="P591" s="732">
        <v>152</v>
      </c>
      <c r="Q591" s="732">
        <v>5066.66</v>
      </c>
      <c r="R591" s="746">
        <v>2.0540485756100328</v>
      </c>
      <c r="S591" s="733">
        <v>33.333289473684211</v>
      </c>
    </row>
    <row r="592" spans="1:19" ht="14.4" customHeight="1" x14ac:dyDescent="0.3">
      <c r="A592" s="727" t="s">
        <v>6420</v>
      </c>
      <c r="B592" s="728" t="s">
        <v>6421</v>
      </c>
      <c r="C592" s="728" t="s">
        <v>587</v>
      </c>
      <c r="D592" s="728" t="s">
        <v>2720</v>
      </c>
      <c r="E592" s="728" t="s">
        <v>6631</v>
      </c>
      <c r="F592" s="728" t="s">
        <v>6656</v>
      </c>
      <c r="G592" s="728" t="s">
        <v>6657</v>
      </c>
      <c r="H592" s="732">
        <v>204</v>
      </c>
      <c r="I592" s="732">
        <v>7344</v>
      </c>
      <c r="J592" s="728">
        <v>1.4923795976427556</v>
      </c>
      <c r="K592" s="728">
        <v>36</v>
      </c>
      <c r="L592" s="732">
        <v>133</v>
      </c>
      <c r="M592" s="732">
        <v>4921</v>
      </c>
      <c r="N592" s="728">
        <v>1</v>
      </c>
      <c r="O592" s="728">
        <v>37</v>
      </c>
      <c r="P592" s="732">
        <v>152</v>
      </c>
      <c r="Q592" s="732">
        <v>5624</v>
      </c>
      <c r="R592" s="746">
        <v>1.1428571428571428</v>
      </c>
      <c r="S592" s="733">
        <v>37</v>
      </c>
    </row>
    <row r="593" spans="1:19" ht="14.4" customHeight="1" x14ac:dyDescent="0.3">
      <c r="A593" s="727" t="s">
        <v>6420</v>
      </c>
      <c r="B593" s="728" t="s">
        <v>6421</v>
      </c>
      <c r="C593" s="728" t="s">
        <v>587</v>
      </c>
      <c r="D593" s="728" t="s">
        <v>2720</v>
      </c>
      <c r="E593" s="728" t="s">
        <v>6631</v>
      </c>
      <c r="F593" s="728" t="s">
        <v>6668</v>
      </c>
      <c r="G593" s="728" t="s">
        <v>6669</v>
      </c>
      <c r="H593" s="732">
        <v>15</v>
      </c>
      <c r="I593" s="732">
        <v>4965</v>
      </c>
      <c r="J593" s="728">
        <v>0.31167608286252352</v>
      </c>
      <c r="K593" s="728">
        <v>331</v>
      </c>
      <c r="L593" s="732">
        <v>45</v>
      </c>
      <c r="M593" s="732">
        <v>15930</v>
      </c>
      <c r="N593" s="728">
        <v>1</v>
      </c>
      <c r="O593" s="728">
        <v>354</v>
      </c>
      <c r="P593" s="732">
        <v>137</v>
      </c>
      <c r="Q593" s="732">
        <v>48635</v>
      </c>
      <c r="R593" s="746">
        <v>3.0530445699937228</v>
      </c>
      <c r="S593" s="733">
        <v>355</v>
      </c>
    </row>
    <row r="594" spans="1:19" ht="14.4" customHeight="1" x14ac:dyDescent="0.3">
      <c r="A594" s="727" t="s">
        <v>6420</v>
      </c>
      <c r="B594" s="728" t="s">
        <v>6421</v>
      </c>
      <c r="C594" s="728" t="s">
        <v>587</v>
      </c>
      <c r="D594" s="728" t="s">
        <v>2720</v>
      </c>
      <c r="E594" s="728" t="s">
        <v>6631</v>
      </c>
      <c r="F594" s="728" t="s">
        <v>6682</v>
      </c>
      <c r="G594" s="728" t="s">
        <v>6683</v>
      </c>
      <c r="H594" s="732">
        <v>188</v>
      </c>
      <c r="I594" s="732">
        <v>31020</v>
      </c>
      <c r="J594" s="728">
        <v>1.9915254237288136</v>
      </c>
      <c r="K594" s="728">
        <v>165</v>
      </c>
      <c r="L594" s="732">
        <v>88</v>
      </c>
      <c r="M594" s="732">
        <v>15576</v>
      </c>
      <c r="N594" s="728">
        <v>1</v>
      </c>
      <c r="O594" s="728">
        <v>177</v>
      </c>
      <c r="P594" s="732">
        <v>15</v>
      </c>
      <c r="Q594" s="732">
        <v>2655</v>
      </c>
      <c r="R594" s="746">
        <v>0.17045454545454544</v>
      </c>
      <c r="S594" s="733">
        <v>177</v>
      </c>
    </row>
    <row r="595" spans="1:19" ht="14.4" customHeight="1" x14ac:dyDescent="0.3">
      <c r="A595" s="727" t="s">
        <v>6420</v>
      </c>
      <c r="B595" s="728" t="s">
        <v>6421</v>
      </c>
      <c r="C595" s="728" t="s">
        <v>587</v>
      </c>
      <c r="D595" s="728" t="s">
        <v>2720</v>
      </c>
      <c r="E595" s="728" t="s">
        <v>6631</v>
      </c>
      <c r="F595" s="728" t="s">
        <v>6686</v>
      </c>
      <c r="G595" s="728" t="s">
        <v>6687</v>
      </c>
      <c r="H595" s="732">
        <v>1</v>
      </c>
      <c r="I595" s="732">
        <v>653</v>
      </c>
      <c r="J595" s="728"/>
      <c r="K595" s="728">
        <v>653</v>
      </c>
      <c r="L595" s="732"/>
      <c r="M595" s="732"/>
      <c r="N595" s="728"/>
      <c r="O595" s="728"/>
      <c r="P595" s="732"/>
      <c r="Q595" s="732"/>
      <c r="R595" s="746"/>
      <c r="S595" s="733"/>
    </row>
    <row r="596" spans="1:19" ht="14.4" customHeight="1" x14ac:dyDescent="0.3">
      <c r="A596" s="727" t="s">
        <v>6420</v>
      </c>
      <c r="B596" s="728" t="s">
        <v>6421</v>
      </c>
      <c r="C596" s="728" t="s">
        <v>587</v>
      </c>
      <c r="D596" s="728" t="s">
        <v>2721</v>
      </c>
      <c r="E596" s="728" t="s">
        <v>6609</v>
      </c>
      <c r="F596" s="728" t="s">
        <v>6612</v>
      </c>
      <c r="G596" s="728" t="s">
        <v>6613</v>
      </c>
      <c r="H596" s="732">
        <v>12</v>
      </c>
      <c r="I596" s="732">
        <v>22386.959999999999</v>
      </c>
      <c r="J596" s="728">
        <v>3.9044934805812717</v>
      </c>
      <c r="K596" s="728">
        <v>1865.58</v>
      </c>
      <c r="L596" s="732">
        <v>3</v>
      </c>
      <c r="M596" s="732">
        <v>5733.6399999999994</v>
      </c>
      <c r="N596" s="728">
        <v>1</v>
      </c>
      <c r="O596" s="728">
        <v>1911.2133333333331</v>
      </c>
      <c r="P596" s="732">
        <v>5</v>
      </c>
      <c r="Q596" s="732">
        <v>10797.85</v>
      </c>
      <c r="R596" s="746">
        <v>1.8832451985126379</v>
      </c>
      <c r="S596" s="733">
        <v>2159.5700000000002</v>
      </c>
    </row>
    <row r="597" spans="1:19" ht="14.4" customHeight="1" x14ac:dyDescent="0.3">
      <c r="A597" s="727" t="s">
        <v>6420</v>
      </c>
      <c r="B597" s="728" t="s">
        <v>6421</v>
      </c>
      <c r="C597" s="728" t="s">
        <v>587</v>
      </c>
      <c r="D597" s="728" t="s">
        <v>2721</v>
      </c>
      <c r="E597" s="728" t="s">
        <v>6609</v>
      </c>
      <c r="F597" s="728" t="s">
        <v>6622</v>
      </c>
      <c r="G597" s="728" t="s">
        <v>6623</v>
      </c>
      <c r="H597" s="732">
        <v>1</v>
      </c>
      <c r="I597" s="732">
        <v>238.68</v>
      </c>
      <c r="J597" s="728"/>
      <c r="K597" s="728">
        <v>238.68</v>
      </c>
      <c r="L597" s="732"/>
      <c r="M597" s="732"/>
      <c r="N597" s="728"/>
      <c r="O597" s="728"/>
      <c r="P597" s="732">
        <v>1</v>
      </c>
      <c r="Q597" s="732">
        <v>245.61</v>
      </c>
      <c r="R597" s="746"/>
      <c r="S597" s="733">
        <v>245.61</v>
      </c>
    </row>
    <row r="598" spans="1:19" ht="14.4" customHeight="1" x14ac:dyDescent="0.3">
      <c r="A598" s="727" t="s">
        <v>6420</v>
      </c>
      <c r="B598" s="728" t="s">
        <v>6421</v>
      </c>
      <c r="C598" s="728" t="s">
        <v>587</v>
      </c>
      <c r="D598" s="728" t="s">
        <v>2721</v>
      </c>
      <c r="E598" s="728" t="s">
        <v>6631</v>
      </c>
      <c r="F598" s="728" t="s">
        <v>6634</v>
      </c>
      <c r="G598" s="728" t="s">
        <v>6635</v>
      </c>
      <c r="H598" s="732">
        <v>8</v>
      </c>
      <c r="I598" s="732">
        <v>1512</v>
      </c>
      <c r="J598" s="728">
        <v>2.5846153846153848</v>
      </c>
      <c r="K598" s="728">
        <v>189</v>
      </c>
      <c r="L598" s="732">
        <v>3</v>
      </c>
      <c r="M598" s="732">
        <v>585</v>
      </c>
      <c r="N598" s="728">
        <v>1</v>
      </c>
      <c r="O598" s="728">
        <v>195</v>
      </c>
      <c r="P598" s="732">
        <v>5</v>
      </c>
      <c r="Q598" s="732">
        <v>980</v>
      </c>
      <c r="R598" s="746">
        <v>1.6752136752136753</v>
      </c>
      <c r="S598" s="733">
        <v>196</v>
      </c>
    </row>
    <row r="599" spans="1:19" ht="14.4" customHeight="1" x14ac:dyDescent="0.3">
      <c r="A599" s="727" t="s">
        <v>6420</v>
      </c>
      <c r="B599" s="728" t="s">
        <v>6421</v>
      </c>
      <c r="C599" s="728" t="s">
        <v>587</v>
      </c>
      <c r="D599" s="728" t="s">
        <v>2721</v>
      </c>
      <c r="E599" s="728" t="s">
        <v>6631</v>
      </c>
      <c r="F599" s="728" t="s">
        <v>6636</v>
      </c>
      <c r="G599" s="728" t="s">
        <v>6637</v>
      </c>
      <c r="H599" s="732">
        <v>12</v>
      </c>
      <c r="I599" s="732">
        <v>420</v>
      </c>
      <c r="J599" s="728">
        <v>0.70945945945945943</v>
      </c>
      <c r="K599" s="728">
        <v>35</v>
      </c>
      <c r="L599" s="732">
        <v>16</v>
      </c>
      <c r="M599" s="732">
        <v>592</v>
      </c>
      <c r="N599" s="728">
        <v>1</v>
      </c>
      <c r="O599" s="728">
        <v>37</v>
      </c>
      <c r="P599" s="732">
        <v>9</v>
      </c>
      <c r="Q599" s="732">
        <v>333</v>
      </c>
      <c r="R599" s="746">
        <v>0.5625</v>
      </c>
      <c r="S599" s="733">
        <v>37</v>
      </c>
    </row>
    <row r="600" spans="1:19" ht="14.4" customHeight="1" x14ac:dyDescent="0.3">
      <c r="A600" s="727" t="s">
        <v>6420</v>
      </c>
      <c r="B600" s="728" t="s">
        <v>6421</v>
      </c>
      <c r="C600" s="728" t="s">
        <v>587</v>
      </c>
      <c r="D600" s="728" t="s">
        <v>2721</v>
      </c>
      <c r="E600" s="728" t="s">
        <v>6631</v>
      </c>
      <c r="F600" s="728" t="s">
        <v>6648</v>
      </c>
      <c r="G600" s="728" t="s">
        <v>6649</v>
      </c>
      <c r="H600" s="732"/>
      <c r="I600" s="732"/>
      <c r="J600" s="728"/>
      <c r="K600" s="728"/>
      <c r="L600" s="732">
        <v>2</v>
      </c>
      <c r="M600" s="732">
        <v>0</v>
      </c>
      <c r="N600" s="728"/>
      <c r="O600" s="728">
        <v>0</v>
      </c>
      <c r="P600" s="732"/>
      <c r="Q600" s="732"/>
      <c r="R600" s="746"/>
      <c r="S600" s="733"/>
    </row>
    <row r="601" spans="1:19" ht="14.4" customHeight="1" x14ac:dyDescent="0.3">
      <c r="A601" s="727" t="s">
        <v>6420</v>
      </c>
      <c r="B601" s="728" t="s">
        <v>6421</v>
      </c>
      <c r="C601" s="728" t="s">
        <v>587</v>
      </c>
      <c r="D601" s="728" t="s">
        <v>2721</v>
      </c>
      <c r="E601" s="728" t="s">
        <v>6631</v>
      </c>
      <c r="F601" s="728" t="s">
        <v>6654</v>
      </c>
      <c r="G601" s="728" t="s">
        <v>6655</v>
      </c>
      <c r="H601" s="732"/>
      <c r="I601" s="732"/>
      <c r="J601" s="728"/>
      <c r="K601" s="728"/>
      <c r="L601" s="732">
        <v>99</v>
      </c>
      <c r="M601" s="732">
        <v>3300</v>
      </c>
      <c r="N601" s="728">
        <v>1</v>
      </c>
      <c r="O601" s="728">
        <v>33.333333333333336</v>
      </c>
      <c r="P601" s="732">
        <v>141</v>
      </c>
      <c r="Q601" s="732">
        <v>4700</v>
      </c>
      <c r="R601" s="746">
        <v>1.4242424242424243</v>
      </c>
      <c r="S601" s="733">
        <v>33.333333333333336</v>
      </c>
    </row>
    <row r="602" spans="1:19" ht="14.4" customHeight="1" x14ac:dyDescent="0.3">
      <c r="A602" s="727" t="s">
        <v>6420</v>
      </c>
      <c r="B602" s="728" t="s">
        <v>6421</v>
      </c>
      <c r="C602" s="728" t="s">
        <v>587</v>
      </c>
      <c r="D602" s="728" t="s">
        <v>2721</v>
      </c>
      <c r="E602" s="728" t="s">
        <v>6631</v>
      </c>
      <c r="F602" s="728" t="s">
        <v>6656</v>
      </c>
      <c r="G602" s="728" t="s">
        <v>6657</v>
      </c>
      <c r="H602" s="732">
        <v>119</v>
      </c>
      <c r="I602" s="732">
        <v>4284</v>
      </c>
      <c r="J602" s="728">
        <v>0.72364864864864864</v>
      </c>
      <c r="K602" s="728">
        <v>36</v>
      </c>
      <c r="L602" s="732">
        <v>160</v>
      </c>
      <c r="M602" s="732">
        <v>5920</v>
      </c>
      <c r="N602" s="728">
        <v>1</v>
      </c>
      <c r="O602" s="728">
        <v>37</v>
      </c>
      <c r="P602" s="732">
        <v>140</v>
      </c>
      <c r="Q602" s="732">
        <v>5180</v>
      </c>
      <c r="R602" s="746">
        <v>0.875</v>
      </c>
      <c r="S602" s="733">
        <v>37</v>
      </c>
    </row>
    <row r="603" spans="1:19" ht="14.4" customHeight="1" x14ac:dyDescent="0.3">
      <c r="A603" s="727" t="s">
        <v>6420</v>
      </c>
      <c r="B603" s="728" t="s">
        <v>6421</v>
      </c>
      <c r="C603" s="728" t="s">
        <v>587</v>
      </c>
      <c r="D603" s="728" t="s">
        <v>2721</v>
      </c>
      <c r="E603" s="728" t="s">
        <v>6631</v>
      </c>
      <c r="F603" s="728" t="s">
        <v>6662</v>
      </c>
      <c r="G603" s="728" t="s">
        <v>6663</v>
      </c>
      <c r="H603" s="732">
        <v>3</v>
      </c>
      <c r="I603" s="732">
        <v>0</v>
      </c>
      <c r="J603" s="728"/>
      <c r="K603" s="728">
        <v>0</v>
      </c>
      <c r="L603" s="732"/>
      <c r="M603" s="732"/>
      <c r="N603" s="728"/>
      <c r="O603" s="728"/>
      <c r="P603" s="732"/>
      <c r="Q603" s="732"/>
      <c r="R603" s="746"/>
      <c r="S603" s="733"/>
    </row>
    <row r="604" spans="1:19" ht="14.4" customHeight="1" x14ac:dyDescent="0.3">
      <c r="A604" s="727" t="s">
        <v>6420</v>
      </c>
      <c r="B604" s="728" t="s">
        <v>6421</v>
      </c>
      <c r="C604" s="728" t="s">
        <v>587</v>
      </c>
      <c r="D604" s="728" t="s">
        <v>2721</v>
      </c>
      <c r="E604" s="728" t="s">
        <v>6631</v>
      </c>
      <c r="F604" s="728" t="s">
        <v>6668</v>
      </c>
      <c r="G604" s="728" t="s">
        <v>6669</v>
      </c>
      <c r="H604" s="732">
        <v>110</v>
      </c>
      <c r="I604" s="732">
        <v>36410</v>
      </c>
      <c r="J604" s="728">
        <v>0.66787732041969328</v>
      </c>
      <c r="K604" s="728">
        <v>331</v>
      </c>
      <c r="L604" s="732">
        <v>154</v>
      </c>
      <c r="M604" s="732">
        <v>54516</v>
      </c>
      <c r="N604" s="728">
        <v>1</v>
      </c>
      <c r="O604" s="728">
        <v>354</v>
      </c>
      <c r="P604" s="732">
        <v>138</v>
      </c>
      <c r="Q604" s="732">
        <v>48990</v>
      </c>
      <c r="R604" s="746">
        <v>0.89863526304204266</v>
      </c>
      <c r="S604" s="733">
        <v>355</v>
      </c>
    </row>
    <row r="605" spans="1:19" ht="14.4" customHeight="1" x14ac:dyDescent="0.3">
      <c r="A605" s="727" t="s">
        <v>6420</v>
      </c>
      <c r="B605" s="728" t="s">
        <v>6421</v>
      </c>
      <c r="C605" s="728" t="s">
        <v>587</v>
      </c>
      <c r="D605" s="728" t="s">
        <v>2721</v>
      </c>
      <c r="E605" s="728" t="s">
        <v>6631</v>
      </c>
      <c r="F605" s="728" t="s">
        <v>6682</v>
      </c>
      <c r="G605" s="728" t="s">
        <v>6683</v>
      </c>
      <c r="H605" s="732">
        <v>3</v>
      </c>
      <c r="I605" s="732">
        <v>495</v>
      </c>
      <c r="J605" s="728">
        <v>1.3983050847457628</v>
      </c>
      <c r="K605" s="728">
        <v>165</v>
      </c>
      <c r="L605" s="732">
        <v>2</v>
      </c>
      <c r="M605" s="732">
        <v>354</v>
      </c>
      <c r="N605" s="728">
        <v>1</v>
      </c>
      <c r="O605" s="728">
        <v>177</v>
      </c>
      <c r="P605" s="732"/>
      <c r="Q605" s="732"/>
      <c r="R605" s="746"/>
      <c r="S605" s="733"/>
    </row>
    <row r="606" spans="1:19" ht="14.4" customHeight="1" x14ac:dyDescent="0.3">
      <c r="A606" s="727" t="s">
        <v>6420</v>
      </c>
      <c r="B606" s="728" t="s">
        <v>6421</v>
      </c>
      <c r="C606" s="728" t="s">
        <v>587</v>
      </c>
      <c r="D606" s="728" t="s">
        <v>2721</v>
      </c>
      <c r="E606" s="728" t="s">
        <v>6631</v>
      </c>
      <c r="F606" s="728" t="s">
        <v>6686</v>
      </c>
      <c r="G606" s="728" t="s">
        <v>6687</v>
      </c>
      <c r="H606" s="732">
        <v>8</v>
      </c>
      <c r="I606" s="732">
        <v>5224</v>
      </c>
      <c r="J606" s="728">
        <v>1.4904422253922966</v>
      </c>
      <c r="K606" s="728">
        <v>653</v>
      </c>
      <c r="L606" s="732">
        <v>5</v>
      </c>
      <c r="M606" s="732">
        <v>3505</v>
      </c>
      <c r="N606" s="728">
        <v>1</v>
      </c>
      <c r="O606" s="728">
        <v>701</v>
      </c>
      <c r="P606" s="732">
        <v>3</v>
      </c>
      <c r="Q606" s="732">
        <v>2103</v>
      </c>
      <c r="R606" s="746">
        <v>0.6</v>
      </c>
      <c r="S606" s="733">
        <v>701</v>
      </c>
    </row>
    <row r="607" spans="1:19" ht="14.4" customHeight="1" x14ac:dyDescent="0.3">
      <c r="A607" s="727" t="s">
        <v>6420</v>
      </c>
      <c r="B607" s="728" t="s">
        <v>6421</v>
      </c>
      <c r="C607" s="728" t="s">
        <v>587</v>
      </c>
      <c r="D607" s="728" t="s">
        <v>2722</v>
      </c>
      <c r="E607" s="728" t="s">
        <v>6422</v>
      </c>
      <c r="F607" s="728" t="s">
        <v>6462</v>
      </c>
      <c r="G607" s="728" t="s">
        <v>1384</v>
      </c>
      <c r="H607" s="732">
        <v>3</v>
      </c>
      <c r="I607" s="732">
        <v>20497.8</v>
      </c>
      <c r="J607" s="728"/>
      <c r="K607" s="728">
        <v>6832.5999999999995</v>
      </c>
      <c r="L607" s="732"/>
      <c r="M607" s="732"/>
      <c r="N607" s="728"/>
      <c r="O607" s="728"/>
      <c r="P607" s="732"/>
      <c r="Q607" s="732"/>
      <c r="R607" s="746"/>
      <c r="S607" s="733"/>
    </row>
    <row r="608" spans="1:19" ht="14.4" customHeight="1" x14ac:dyDescent="0.3">
      <c r="A608" s="727" t="s">
        <v>6420</v>
      </c>
      <c r="B608" s="728" t="s">
        <v>6421</v>
      </c>
      <c r="C608" s="728" t="s">
        <v>587</v>
      </c>
      <c r="D608" s="728" t="s">
        <v>2722</v>
      </c>
      <c r="E608" s="728" t="s">
        <v>6422</v>
      </c>
      <c r="F608" s="728" t="s">
        <v>6522</v>
      </c>
      <c r="G608" s="728" t="s">
        <v>2289</v>
      </c>
      <c r="H608" s="732">
        <v>0.2</v>
      </c>
      <c r="I608" s="732">
        <v>1339.45</v>
      </c>
      <c r="J608" s="728"/>
      <c r="K608" s="728">
        <v>6697.25</v>
      </c>
      <c r="L608" s="732"/>
      <c r="M608" s="732"/>
      <c r="N608" s="728"/>
      <c r="O608" s="728"/>
      <c r="P608" s="732"/>
      <c r="Q608" s="732"/>
      <c r="R608" s="746"/>
      <c r="S608" s="733"/>
    </row>
    <row r="609" spans="1:19" ht="14.4" customHeight="1" x14ac:dyDescent="0.3">
      <c r="A609" s="727" t="s">
        <v>6420</v>
      </c>
      <c r="B609" s="728" t="s">
        <v>6421</v>
      </c>
      <c r="C609" s="728" t="s">
        <v>587</v>
      </c>
      <c r="D609" s="728" t="s">
        <v>2722</v>
      </c>
      <c r="E609" s="728" t="s">
        <v>6609</v>
      </c>
      <c r="F609" s="728" t="s">
        <v>6612</v>
      </c>
      <c r="G609" s="728" t="s">
        <v>6613</v>
      </c>
      <c r="H609" s="732">
        <v>29</v>
      </c>
      <c r="I609" s="732">
        <v>54101.820000000007</v>
      </c>
      <c r="J609" s="728"/>
      <c r="K609" s="728">
        <v>1865.5800000000002</v>
      </c>
      <c r="L609" s="732"/>
      <c r="M609" s="732"/>
      <c r="N609" s="728"/>
      <c r="O609" s="728"/>
      <c r="P609" s="732">
        <v>1</v>
      </c>
      <c r="Q609" s="732">
        <v>2159.5700000000002</v>
      </c>
      <c r="R609" s="746"/>
      <c r="S609" s="733">
        <v>2159.5700000000002</v>
      </c>
    </row>
    <row r="610" spans="1:19" ht="14.4" customHeight="1" x14ac:dyDescent="0.3">
      <c r="A610" s="727" t="s">
        <v>6420</v>
      </c>
      <c r="B610" s="728" t="s">
        <v>6421</v>
      </c>
      <c r="C610" s="728" t="s">
        <v>587</v>
      </c>
      <c r="D610" s="728" t="s">
        <v>2722</v>
      </c>
      <c r="E610" s="728" t="s">
        <v>6609</v>
      </c>
      <c r="F610" s="728" t="s">
        <v>6614</v>
      </c>
      <c r="G610" s="728" t="s">
        <v>6615</v>
      </c>
      <c r="H610" s="732"/>
      <c r="I610" s="732"/>
      <c r="J610" s="728"/>
      <c r="K610" s="728"/>
      <c r="L610" s="732"/>
      <c r="M610" s="732"/>
      <c r="N610" s="728"/>
      <c r="O610" s="728"/>
      <c r="P610" s="732">
        <v>1</v>
      </c>
      <c r="Q610" s="732">
        <v>2641.15</v>
      </c>
      <c r="R610" s="746"/>
      <c r="S610" s="733">
        <v>2641.15</v>
      </c>
    </row>
    <row r="611" spans="1:19" ht="14.4" customHeight="1" x14ac:dyDescent="0.3">
      <c r="A611" s="727" t="s">
        <v>6420</v>
      </c>
      <c r="B611" s="728" t="s">
        <v>6421</v>
      </c>
      <c r="C611" s="728" t="s">
        <v>587</v>
      </c>
      <c r="D611" s="728" t="s">
        <v>2722</v>
      </c>
      <c r="E611" s="728" t="s">
        <v>6609</v>
      </c>
      <c r="F611" s="728" t="s">
        <v>6616</v>
      </c>
      <c r="G611" s="728" t="s">
        <v>6617</v>
      </c>
      <c r="H611" s="732">
        <v>3</v>
      </c>
      <c r="I611" s="732">
        <v>24574.89</v>
      </c>
      <c r="J611" s="728"/>
      <c r="K611" s="728">
        <v>8191.63</v>
      </c>
      <c r="L611" s="732"/>
      <c r="M611" s="732"/>
      <c r="N611" s="728"/>
      <c r="O611" s="728"/>
      <c r="P611" s="732"/>
      <c r="Q611" s="732"/>
      <c r="R611" s="746"/>
      <c r="S611" s="733"/>
    </row>
    <row r="612" spans="1:19" ht="14.4" customHeight="1" x14ac:dyDescent="0.3">
      <c r="A612" s="727" t="s">
        <v>6420</v>
      </c>
      <c r="B612" s="728" t="s">
        <v>6421</v>
      </c>
      <c r="C612" s="728" t="s">
        <v>587</v>
      </c>
      <c r="D612" s="728" t="s">
        <v>2722</v>
      </c>
      <c r="E612" s="728" t="s">
        <v>6609</v>
      </c>
      <c r="F612" s="728" t="s">
        <v>6620</v>
      </c>
      <c r="G612" s="728" t="s">
        <v>6621</v>
      </c>
      <c r="H612" s="732"/>
      <c r="I612" s="732"/>
      <c r="J612" s="728"/>
      <c r="K612" s="728"/>
      <c r="L612" s="732"/>
      <c r="M612" s="732"/>
      <c r="N612" s="728"/>
      <c r="O612" s="728"/>
      <c r="P612" s="732">
        <v>1</v>
      </c>
      <c r="Q612" s="732">
        <v>10309.15</v>
      </c>
      <c r="R612" s="746"/>
      <c r="S612" s="733">
        <v>10309.15</v>
      </c>
    </row>
    <row r="613" spans="1:19" ht="14.4" customHeight="1" x14ac:dyDescent="0.3">
      <c r="A613" s="727" t="s">
        <v>6420</v>
      </c>
      <c r="B613" s="728" t="s">
        <v>6421</v>
      </c>
      <c r="C613" s="728" t="s">
        <v>587</v>
      </c>
      <c r="D613" s="728" t="s">
        <v>2722</v>
      </c>
      <c r="E613" s="728" t="s">
        <v>6631</v>
      </c>
      <c r="F613" s="728" t="s">
        <v>6632</v>
      </c>
      <c r="G613" s="728" t="s">
        <v>6633</v>
      </c>
      <c r="H613" s="732">
        <v>1</v>
      </c>
      <c r="I613" s="732">
        <v>144</v>
      </c>
      <c r="J613" s="728"/>
      <c r="K613" s="728">
        <v>144</v>
      </c>
      <c r="L613" s="732"/>
      <c r="M613" s="732"/>
      <c r="N613" s="728"/>
      <c r="O613" s="728"/>
      <c r="P613" s="732"/>
      <c r="Q613" s="732"/>
      <c r="R613" s="746"/>
      <c r="S613" s="733"/>
    </row>
    <row r="614" spans="1:19" ht="14.4" customHeight="1" x14ac:dyDescent="0.3">
      <c r="A614" s="727" t="s">
        <v>6420</v>
      </c>
      <c r="B614" s="728" t="s">
        <v>6421</v>
      </c>
      <c r="C614" s="728" t="s">
        <v>587</v>
      </c>
      <c r="D614" s="728" t="s">
        <v>2722</v>
      </c>
      <c r="E614" s="728" t="s">
        <v>6631</v>
      </c>
      <c r="F614" s="728" t="s">
        <v>6634</v>
      </c>
      <c r="G614" s="728" t="s">
        <v>6635</v>
      </c>
      <c r="H614" s="732">
        <v>24</v>
      </c>
      <c r="I614" s="732">
        <v>4536</v>
      </c>
      <c r="J614" s="728">
        <v>23.261538461538461</v>
      </c>
      <c r="K614" s="728">
        <v>189</v>
      </c>
      <c r="L614" s="732">
        <v>1</v>
      </c>
      <c r="M614" s="732">
        <v>195</v>
      </c>
      <c r="N614" s="728">
        <v>1</v>
      </c>
      <c r="O614" s="728">
        <v>195</v>
      </c>
      <c r="P614" s="732">
        <v>2</v>
      </c>
      <c r="Q614" s="732">
        <v>392</v>
      </c>
      <c r="R614" s="746">
        <v>2.0102564102564102</v>
      </c>
      <c r="S614" s="733">
        <v>196</v>
      </c>
    </row>
    <row r="615" spans="1:19" ht="14.4" customHeight="1" x14ac:dyDescent="0.3">
      <c r="A615" s="727" t="s">
        <v>6420</v>
      </c>
      <c r="B615" s="728" t="s">
        <v>6421</v>
      </c>
      <c r="C615" s="728" t="s">
        <v>587</v>
      </c>
      <c r="D615" s="728" t="s">
        <v>2722</v>
      </c>
      <c r="E615" s="728" t="s">
        <v>6631</v>
      </c>
      <c r="F615" s="728" t="s">
        <v>6636</v>
      </c>
      <c r="G615" s="728" t="s">
        <v>6637</v>
      </c>
      <c r="H615" s="732">
        <v>46</v>
      </c>
      <c r="I615" s="732">
        <v>1610</v>
      </c>
      <c r="J615" s="728">
        <v>0.96696696696696693</v>
      </c>
      <c r="K615" s="728">
        <v>35</v>
      </c>
      <c r="L615" s="732">
        <v>45</v>
      </c>
      <c r="M615" s="732">
        <v>1665</v>
      </c>
      <c r="N615" s="728">
        <v>1</v>
      </c>
      <c r="O615" s="728">
        <v>37</v>
      </c>
      <c r="P615" s="732">
        <v>40</v>
      </c>
      <c r="Q615" s="732">
        <v>1480</v>
      </c>
      <c r="R615" s="746">
        <v>0.88888888888888884</v>
      </c>
      <c r="S615" s="733">
        <v>37</v>
      </c>
    </row>
    <row r="616" spans="1:19" ht="14.4" customHeight="1" x14ac:dyDescent="0.3">
      <c r="A616" s="727" t="s">
        <v>6420</v>
      </c>
      <c r="B616" s="728" t="s">
        <v>6421</v>
      </c>
      <c r="C616" s="728" t="s">
        <v>587</v>
      </c>
      <c r="D616" s="728" t="s">
        <v>2722</v>
      </c>
      <c r="E616" s="728" t="s">
        <v>6631</v>
      </c>
      <c r="F616" s="728" t="s">
        <v>6654</v>
      </c>
      <c r="G616" s="728" t="s">
        <v>6655</v>
      </c>
      <c r="H616" s="732"/>
      <c r="I616" s="732"/>
      <c r="J616" s="728"/>
      <c r="K616" s="728"/>
      <c r="L616" s="732">
        <v>115</v>
      </c>
      <c r="M616" s="732">
        <v>3833.34</v>
      </c>
      <c r="N616" s="728">
        <v>1</v>
      </c>
      <c r="O616" s="728">
        <v>33.333391304347828</v>
      </c>
      <c r="P616" s="732">
        <v>212</v>
      </c>
      <c r="Q616" s="732">
        <v>7066.66</v>
      </c>
      <c r="R616" s="746">
        <v>1.8434733156985812</v>
      </c>
      <c r="S616" s="733">
        <v>33.333301886792455</v>
      </c>
    </row>
    <row r="617" spans="1:19" ht="14.4" customHeight="1" x14ac:dyDescent="0.3">
      <c r="A617" s="727" t="s">
        <v>6420</v>
      </c>
      <c r="B617" s="728" t="s">
        <v>6421</v>
      </c>
      <c r="C617" s="728" t="s">
        <v>587</v>
      </c>
      <c r="D617" s="728" t="s">
        <v>2722</v>
      </c>
      <c r="E617" s="728" t="s">
        <v>6631</v>
      </c>
      <c r="F617" s="728" t="s">
        <v>6656</v>
      </c>
      <c r="G617" s="728" t="s">
        <v>6657</v>
      </c>
      <c r="H617" s="732">
        <v>196</v>
      </c>
      <c r="I617" s="732">
        <v>7056</v>
      </c>
      <c r="J617" s="728">
        <v>0.96803402387158732</v>
      </c>
      <c r="K617" s="728">
        <v>36</v>
      </c>
      <c r="L617" s="732">
        <v>197</v>
      </c>
      <c r="M617" s="732">
        <v>7289</v>
      </c>
      <c r="N617" s="728">
        <v>1</v>
      </c>
      <c r="O617" s="728">
        <v>37</v>
      </c>
      <c r="P617" s="732">
        <v>210</v>
      </c>
      <c r="Q617" s="732">
        <v>7770</v>
      </c>
      <c r="R617" s="746">
        <v>1.0659898477157361</v>
      </c>
      <c r="S617" s="733">
        <v>37</v>
      </c>
    </row>
    <row r="618" spans="1:19" ht="14.4" customHeight="1" x14ac:dyDescent="0.3">
      <c r="A618" s="727" t="s">
        <v>6420</v>
      </c>
      <c r="B618" s="728" t="s">
        <v>6421</v>
      </c>
      <c r="C618" s="728" t="s">
        <v>587</v>
      </c>
      <c r="D618" s="728" t="s">
        <v>2722</v>
      </c>
      <c r="E618" s="728" t="s">
        <v>6631</v>
      </c>
      <c r="F618" s="728" t="s">
        <v>6668</v>
      </c>
      <c r="G618" s="728" t="s">
        <v>6669</v>
      </c>
      <c r="H618" s="732">
        <v>3</v>
      </c>
      <c r="I618" s="732">
        <v>993</v>
      </c>
      <c r="J618" s="728">
        <v>0.70127118644067798</v>
      </c>
      <c r="K618" s="728">
        <v>331</v>
      </c>
      <c r="L618" s="732">
        <v>4</v>
      </c>
      <c r="M618" s="732">
        <v>1416</v>
      </c>
      <c r="N618" s="728">
        <v>1</v>
      </c>
      <c r="O618" s="728">
        <v>354</v>
      </c>
      <c r="P618" s="732">
        <v>1</v>
      </c>
      <c r="Q618" s="732">
        <v>355</v>
      </c>
      <c r="R618" s="746">
        <v>0.25070621468926552</v>
      </c>
      <c r="S618" s="733">
        <v>355</v>
      </c>
    </row>
    <row r="619" spans="1:19" ht="14.4" customHeight="1" x14ac:dyDescent="0.3">
      <c r="A619" s="727" t="s">
        <v>6420</v>
      </c>
      <c r="B619" s="728" t="s">
        <v>6421</v>
      </c>
      <c r="C619" s="728" t="s">
        <v>587</v>
      </c>
      <c r="D619" s="728" t="s">
        <v>2722</v>
      </c>
      <c r="E619" s="728" t="s">
        <v>6631</v>
      </c>
      <c r="F619" s="728" t="s">
        <v>6682</v>
      </c>
      <c r="G619" s="728" t="s">
        <v>6683</v>
      </c>
      <c r="H619" s="732">
        <v>187</v>
      </c>
      <c r="I619" s="732">
        <v>30855</v>
      </c>
      <c r="J619" s="728">
        <v>0.94740235814296236</v>
      </c>
      <c r="K619" s="728">
        <v>165</v>
      </c>
      <c r="L619" s="732">
        <v>184</v>
      </c>
      <c r="M619" s="732">
        <v>32568</v>
      </c>
      <c r="N619" s="728">
        <v>1</v>
      </c>
      <c r="O619" s="728">
        <v>177</v>
      </c>
      <c r="P619" s="732">
        <v>203</v>
      </c>
      <c r="Q619" s="732">
        <v>35931</v>
      </c>
      <c r="R619" s="746">
        <v>1.1032608695652173</v>
      </c>
      <c r="S619" s="733">
        <v>177</v>
      </c>
    </row>
    <row r="620" spans="1:19" ht="14.4" customHeight="1" x14ac:dyDescent="0.3">
      <c r="A620" s="727" t="s">
        <v>6420</v>
      </c>
      <c r="B620" s="728" t="s">
        <v>6421</v>
      </c>
      <c r="C620" s="728" t="s">
        <v>587</v>
      </c>
      <c r="D620" s="728" t="s">
        <v>2722</v>
      </c>
      <c r="E620" s="728" t="s">
        <v>6631</v>
      </c>
      <c r="F620" s="728" t="s">
        <v>6686</v>
      </c>
      <c r="G620" s="728" t="s">
        <v>6687</v>
      </c>
      <c r="H620" s="732">
        <v>8</v>
      </c>
      <c r="I620" s="732">
        <v>5224</v>
      </c>
      <c r="J620" s="728">
        <v>0.8280234585512759</v>
      </c>
      <c r="K620" s="728">
        <v>653</v>
      </c>
      <c r="L620" s="732">
        <v>9</v>
      </c>
      <c r="M620" s="732">
        <v>6309</v>
      </c>
      <c r="N620" s="728">
        <v>1</v>
      </c>
      <c r="O620" s="728">
        <v>701</v>
      </c>
      <c r="P620" s="732">
        <v>8</v>
      </c>
      <c r="Q620" s="732">
        <v>5608</v>
      </c>
      <c r="R620" s="746">
        <v>0.88888888888888884</v>
      </c>
      <c r="S620" s="733">
        <v>701</v>
      </c>
    </row>
    <row r="621" spans="1:19" ht="14.4" customHeight="1" x14ac:dyDescent="0.3">
      <c r="A621" s="727" t="s">
        <v>6420</v>
      </c>
      <c r="B621" s="728" t="s">
        <v>6421</v>
      </c>
      <c r="C621" s="728" t="s">
        <v>587</v>
      </c>
      <c r="D621" s="728" t="s">
        <v>2723</v>
      </c>
      <c r="E621" s="728" t="s">
        <v>6631</v>
      </c>
      <c r="F621" s="728" t="s">
        <v>6636</v>
      </c>
      <c r="G621" s="728" t="s">
        <v>6637</v>
      </c>
      <c r="H621" s="732"/>
      <c r="I621" s="732"/>
      <c r="J621" s="728"/>
      <c r="K621" s="728"/>
      <c r="L621" s="732">
        <v>13</v>
      </c>
      <c r="M621" s="732">
        <v>481</v>
      </c>
      <c r="N621" s="728">
        <v>1</v>
      </c>
      <c r="O621" s="728">
        <v>37</v>
      </c>
      <c r="P621" s="732"/>
      <c r="Q621" s="732"/>
      <c r="R621" s="746"/>
      <c r="S621" s="733"/>
    </row>
    <row r="622" spans="1:19" ht="14.4" customHeight="1" x14ac:dyDescent="0.3">
      <c r="A622" s="727" t="s">
        <v>6420</v>
      </c>
      <c r="B622" s="728" t="s">
        <v>6421</v>
      </c>
      <c r="C622" s="728" t="s">
        <v>587</v>
      </c>
      <c r="D622" s="728" t="s">
        <v>2723</v>
      </c>
      <c r="E622" s="728" t="s">
        <v>6631</v>
      </c>
      <c r="F622" s="728" t="s">
        <v>6654</v>
      </c>
      <c r="G622" s="728" t="s">
        <v>6655</v>
      </c>
      <c r="H622" s="732"/>
      <c r="I622" s="732"/>
      <c r="J622" s="728"/>
      <c r="K622" s="728"/>
      <c r="L622" s="732">
        <v>1</v>
      </c>
      <c r="M622" s="732">
        <v>33.33</v>
      </c>
      <c r="N622" s="728">
        <v>1</v>
      </c>
      <c r="O622" s="728">
        <v>33.33</v>
      </c>
      <c r="P622" s="732">
        <v>4</v>
      </c>
      <c r="Q622" s="732">
        <v>133.32999999999998</v>
      </c>
      <c r="R622" s="746">
        <v>4.0003000300030003</v>
      </c>
      <c r="S622" s="733">
        <v>33.332499999999996</v>
      </c>
    </row>
    <row r="623" spans="1:19" ht="14.4" customHeight="1" x14ac:dyDescent="0.3">
      <c r="A623" s="727" t="s">
        <v>6420</v>
      </c>
      <c r="B623" s="728" t="s">
        <v>6421</v>
      </c>
      <c r="C623" s="728" t="s">
        <v>587</v>
      </c>
      <c r="D623" s="728" t="s">
        <v>2723</v>
      </c>
      <c r="E623" s="728" t="s">
        <v>6631</v>
      </c>
      <c r="F623" s="728" t="s">
        <v>6656</v>
      </c>
      <c r="G623" s="728" t="s">
        <v>6657</v>
      </c>
      <c r="H623" s="732"/>
      <c r="I623" s="732"/>
      <c r="J623" s="728"/>
      <c r="K623" s="728"/>
      <c r="L623" s="732">
        <v>2</v>
      </c>
      <c r="M623" s="732">
        <v>74</v>
      </c>
      <c r="N623" s="728">
        <v>1</v>
      </c>
      <c r="O623" s="728">
        <v>37</v>
      </c>
      <c r="P623" s="732">
        <v>4</v>
      </c>
      <c r="Q623" s="732">
        <v>148</v>
      </c>
      <c r="R623" s="746">
        <v>2</v>
      </c>
      <c r="S623" s="733">
        <v>37</v>
      </c>
    </row>
    <row r="624" spans="1:19" ht="14.4" customHeight="1" x14ac:dyDescent="0.3">
      <c r="A624" s="727" t="s">
        <v>6420</v>
      </c>
      <c r="B624" s="728" t="s">
        <v>6421</v>
      </c>
      <c r="C624" s="728" t="s">
        <v>587</v>
      </c>
      <c r="D624" s="728" t="s">
        <v>2723</v>
      </c>
      <c r="E624" s="728" t="s">
        <v>6631</v>
      </c>
      <c r="F624" s="728" t="s">
        <v>6668</v>
      </c>
      <c r="G624" s="728" t="s">
        <v>6669</v>
      </c>
      <c r="H624" s="732"/>
      <c r="I624" s="732"/>
      <c r="J624" s="728"/>
      <c r="K624" s="728"/>
      <c r="L624" s="732">
        <v>3</v>
      </c>
      <c r="M624" s="732">
        <v>1062</v>
      </c>
      <c r="N624" s="728">
        <v>1</v>
      </c>
      <c r="O624" s="728">
        <v>354</v>
      </c>
      <c r="P624" s="732">
        <v>4</v>
      </c>
      <c r="Q624" s="732">
        <v>1420</v>
      </c>
      <c r="R624" s="746">
        <v>1.3370998116760828</v>
      </c>
      <c r="S624" s="733">
        <v>355</v>
      </c>
    </row>
    <row r="625" spans="1:19" ht="14.4" customHeight="1" x14ac:dyDescent="0.3">
      <c r="A625" s="727" t="s">
        <v>6420</v>
      </c>
      <c r="B625" s="728" t="s">
        <v>6421</v>
      </c>
      <c r="C625" s="728" t="s">
        <v>617</v>
      </c>
      <c r="D625" s="728" t="s">
        <v>6413</v>
      </c>
      <c r="E625" s="728" t="s">
        <v>6422</v>
      </c>
      <c r="F625" s="728" t="s">
        <v>6532</v>
      </c>
      <c r="G625" s="728" t="s">
        <v>6530</v>
      </c>
      <c r="H625" s="732"/>
      <c r="I625" s="732"/>
      <c r="J625" s="728"/>
      <c r="K625" s="728"/>
      <c r="L625" s="732">
        <v>15</v>
      </c>
      <c r="M625" s="732">
        <v>949750.58</v>
      </c>
      <c r="N625" s="728">
        <v>1</v>
      </c>
      <c r="O625" s="728">
        <v>63316.705333333332</v>
      </c>
      <c r="P625" s="732">
        <v>6</v>
      </c>
      <c r="Q625" s="732">
        <v>285020</v>
      </c>
      <c r="R625" s="746">
        <v>0.30009984305563681</v>
      </c>
      <c r="S625" s="733">
        <v>47503.333333333336</v>
      </c>
    </row>
    <row r="626" spans="1:19" ht="14.4" customHeight="1" x14ac:dyDescent="0.3">
      <c r="A626" s="727" t="s">
        <v>6420</v>
      </c>
      <c r="B626" s="728" t="s">
        <v>6421</v>
      </c>
      <c r="C626" s="728" t="s">
        <v>617</v>
      </c>
      <c r="D626" s="728" t="s">
        <v>6413</v>
      </c>
      <c r="E626" s="728" t="s">
        <v>6631</v>
      </c>
      <c r="F626" s="728" t="s">
        <v>6650</v>
      </c>
      <c r="G626" s="728" t="s">
        <v>6651</v>
      </c>
      <c r="H626" s="732">
        <v>1</v>
      </c>
      <c r="I626" s="732">
        <v>0</v>
      </c>
      <c r="J626" s="728"/>
      <c r="K626" s="728">
        <v>0</v>
      </c>
      <c r="L626" s="732">
        <v>5</v>
      </c>
      <c r="M626" s="732">
        <v>0</v>
      </c>
      <c r="N626" s="728"/>
      <c r="O626" s="728">
        <v>0</v>
      </c>
      <c r="P626" s="732">
        <v>2</v>
      </c>
      <c r="Q626" s="732">
        <v>0</v>
      </c>
      <c r="R626" s="746"/>
      <c r="S626" s="733">
        <v>0</v>
      </c>
    </row>
    <row r="627" spans="1:19" ht="14.4" customHeight="1" x14ac:dyDescent="0.3">
      <c r="A627" s="727" t="s">
        <v>6420</v>
      </c>
      <c r="B627" s="728" t="s">
        <v>6421</v>
      </c>
      <c r="C627" s="728" t="s">
        <v>617</v>
      </c>
      <c r="D627" s="728" t="s">
        <v>6413</v>
      </c>
      <c r="E627" s="728" t="s">
        <v>6631</v>
      </c>
      <c r="F627" s="728" t="s">
        <v>6654</v>
      </c>
      <c r="G627" s="728" t="s">
        <v>6655</v>
      </c>
      <c r="H627" s="732">
        <v>2</v>
      </c>
      <c r="I627" s="732">
        <v>33.33</v>
      </c>
      <c r="J627" s="728"/>
      <c r="K627" s="728">
        <v>16.664999999999999</v>
      </c>
      <c r="L627" s="732"/>
      <c r="M627" s="732"/>
      <c r="N627" s="728"/>
      <c r="O627" s="728"/>
      <c r="P627" s="732"/>
      <c r="Q627" s="732"/>
      <c r="R627" s="746"/>
      <c r="S627" s="733"/>
    </row>
    <row r="628" spans="1:19" ht="14.4" customHeight="1" x14ac:dyDescent="0.3">
      <c r="A628" s="727" t="s">
        <v>6420</v>
      </c>
      <c r="B628" s="728" t="s">
        <v>6421</v>
      </c>
      <c r="C628" s="728" t="s">
        <v>617</v>
      </c>
      <c r="D628" s="728" t="s">
        <v>6417</v>
      </c>
      <c r="E628" s="728" t="s">
        <v>6422</v>
      </c>
      <c r="F628" s="728" t="s">
        <v>6444</v>
      </c>
      <c r="G628" s="728" t="s">
        <v>2636</v>
      </c>
      <c r="H628" s="732">
        <v>1</v>
      </c>
      <c r="I628" s="732">
        <v>56524.19</v>
      </c>
      <c r="J628" s="728"/>
      <c r="K628" s="728">
        <v>56524.19</v>
      </c>
      <c r="L628" s="732"/>
      <c r="M628" s="732"/>
      <c r="N628" s="728"/>
      <c r="O628" s="728"/>
      <c r="P628" s="732"/>
      <c r="Q628" s="732"/>
      <c r="R628" s="746"/>
      <c r="S628" s="733"/>
    </row>
    <row r="629" spans="1:19" ht="14.4" customHeight="1" x14ac:dyDescent="0.3">
      <c r="A629" s="727" t="s">
        <v>6420</v>
      </c>
      <c r="B629" s="728" t="s">
        <v>6421</v>
      </c>
      <c r="C629" s="728" t="s">
        <v>617</v>
      </c>
      <c r="D629" s="728" t="s">
        <v>6417</v>
      </c>
      <c r="E629" s="728" t="s">
        <v>6631</v>
      </c>
      <c r="F629" s="728" t="s">
        <v>6656</v>
      </c>
      <c r="G629" s="728" t="s">
        <v>6657</v>
      </c>
      <c r="H629" s="732">
        <v>1</v>
      </c>
      <c r="I629" s="732">
        <v>36</v>
      </c>
      <c r="J629" s="728"/>
      <c r="K629" s="728">
        <v>36</v>
      </c>
      <c r="L629" s="732"/>
      <c r="M629" s="732"/>
      <c r="N629" s="728"/>
      <c r="O629" s="728"/>
      <c r="P629" s="732"/>
      <c r="Q629" s="732"/>
      <c r="R629" s="746"/>
      <c r="S629" s="733"/>
    </row>
    <row r="630" spans="1:19" ht="14.4" customHeight="1" x14ac:dyDescent="0.3">
      <c r="A630" s="727" t="s">
        <v>6420</v>
      </c>
      <c r="B630" s="728" t="s">
        <v>6421</v>
      </c>
      <c r="C630" s="728" t="s">
        <v>617</v>
      </c>
      <c r="D630" s="728" t="s">
        <v>6417</v>
      </c>
      <c r="E630" s="728" t="s">
        <v>6631</v>
      </c>
      <c r="F630" s="728" t="s">
        <v>6682</v>
      </c>
      <c r="G630" s="728" t="s">
        <v>6683</v>
      </c>
      <c r="H630" s="732">
        <v>1</v>
      </c>
      <c r="I630" s="732">
        <v>165</v>
      </c>
      <c r="J630" s="728"/>
      <c r="K630" s="728">
        <v>165</v>
      </c>
      <c r="L630" s="732"/>
      <c r="M630" s="732"/>
      <c r="N630" s="728"/>
      <c r="O630" s="728"/>
      <c r="P630" s="732"/>
      <c r="Q630" s="732"/>
      <c r="R630" s="746"/>
      <c r="S630" s="733"/>
    </row>
    <row r="631" spans="1:19" ht="14.4" customHeight="1" x14ac:dyDescent="0.3">
      <c r="A631" s="727" t="s">
        <v>6420</v>
      </c>
      <c r="B631" s="728" t="s">
        <v>6421</v>
      </c>
      <c r="C631" s="728" t="s">
        <v>617</v>
      </c>
      <c r="D631" s="728" t="s">
        <v>6418</v>
      </c>
      <c r="E631" s="728" t="s">
        <v>6422</v>
      </c>
      <c r="F631" s="728" t="s">
        <v>6444</v>
      </c>
      <c r="G631" s="728" t="s">
        <v>2636</v>
      </c>
      <c r="H631" s="732">
        <v>2</v>
      </c>
      <c r="I631" s="732">
        <v>113048.38</v>
      </c>
      <c r="J631" s="728"/>
      <c r="K631" s="728">
        <v>56524.19</v>
      </c>
      <c r="L631" s="732"/>
      <c r="M631" s="732"/>
      <c r="N631" s="728"/>
      <c r="O631" s="728"/>
      <c r="P631" s="732"/>
      <c r="Q631" s="732"/>
      <c r="R631" s="746"/>
      <c r="S631" s="733"/>
    </row>
    <row r="632" spans="1:19" ht="14.4" customHeight="1" x14ac:dyDescent="0.3">
      <c r="A632" s="727" t="s">
        <v>6420</v>
      </c>
      <c r="B632" s="728" t="s">
        <v>6421</v>
      </c>
      <c r="C632" s="728" t="s">
        <v>617</v>
      </c>
      <c r="D632" s="728" t="s">
        <v>6418</v>
      </c>
      <c r="E632" s="728" t="s">
        <v>6631</v>
      </c>
      <c r="F632" s="728" t="s">
        <v>6650</v>
      </c>
      <c r="G632" s="728" t="s">
        <v>6651</v>
      </c>
      <c r="H632" s="732">
        <v>1</v>
      </c>
      <c r="I632" s="732">
        <v>0</v>
      </c>
      <c r="J632" s="728"/>
      <c r="K632" s="728">
        <v>0</v>
      </c>
      <c r="L632" s="732"/>
      <c r="M632" s="732"/>
      <c r="N632" s="728"/>
      <c r="O632" s="728"/>
      <c r="P632" s="732"/>
      <c r="Q632" s="732"/>
      <c r="R632" s="746"/>
      <c r="S632" s="733"/>
    </row>
    <row r="633" spans="1:19" ht="14.4" customHeight="1" x14ac:dyDescent="0.3">
      <c r="A633" s="727" t="s">
        <v>6420</v>
      </c>
      <c r="B633" s="728" t="s">
        <v>6421</v>
      </c>
      <c r="C633" s="728" t="s">
        <v>617</v>
      </c>
      <c r="D633" s="728" t="s">
        <v>6418</v>
      </c>
      <c r="E633" s="728" t="s">
        <v>6631</v>
      </c>
      <c r="F633" s="728" t="s">
        <v>6656</v>
      </c>
      <c r="G633" s="728" t="s">
        <v>6657</v>
      </c>
      <c r="H633" s="732">
        <v>1</v>
      </c>
      <c r="I633" s="732">
        <v>36</v>
      </c>
      <c r="J633" s="728"/>
      <c r="K633" s="728">
        <v>36</v>
      </c>
      <c r="L633" s="732"/>
      <c r="M633" s="732"/>
      <c r="N633" s="728"/>
      <c r="O633" s="728"/>
      <c r="P633" s="732"/>
      <c r="Q633" s="732"/>
      <c r="R633" s="746"/>
      <c r="S633" s="733"/>
    </row>
    <row r="634" spans="1:19" ht="14.4" customHeight="1" x14ac:dyDescent="0.3">
      <c r="A634" s="727" t="s">
        <v>6420</v>
      </c>
      <c r="B634" s="728" t="s">
        <v>6421</v>
      </c>
      <c r="C634" s="728" t="s">
        <v>617</v>
      </c>
      <c r="D634" s="728" t="s">
        <v>6418</v>
      </c>
      <c r="E634" s="728" t="s">
        <v>6631</v>
      </c>
      <c r="F634" s="728" t="s">
        <v>6682</v>
      </c>
      <c r="G634" s="728" t="s">
        <v>6683</v>
      </c>
      <c r="H634" s="732">
        <v>1</v>
      </c>
      <c r="I634" s="732">
        <v>165</v>
      </c>
      <c r="J634" s="728"/>
      <c r="K634" s="728">
        <v>165</v>
      </c>
      <c r="L634" s="732"/>
      <c r="M634" s="732"/>
      <c r="N634" s="728"/>
      <c r="O634" s="728"/>
      <c r="P634" s="732"/>
      <c r="Q634" s="732"/>
      <c r="R634" s="746"/>
      <c r="S634" s="733"/>
    </row>
    <row r="635" spans="1:19" ht="14.4" customHeight="1" x14ac:dyDescent="0.3">
      <c r="A635" s="727" t="s">
        <v>6420</v>
      </c>
      <c r="B635" s="728" t="s">
        <v>6421</v>
      </c>
      <c r="C635" s="728" t="s">
        <v>6688</v>
      </c>
      <c r="D635" s="728" t="s">
        <v>6413</v>
      </c>
      <c r="E635" s="728" t="s">
        <v>6422</v>
      </c>
      <c r="F635" s="728" t="s">
        <v>6433</v>
      </c>
      <c r="G635" s="728" t="s">
        <v>6689</v>
      </c>
      <c r="H635" s="732">
        <v>4.2632564145606011E-14</v>
      </c>
      <c r="I635" s="732">
        <v>2.0372681319713593E-10</v>
      </c>
      <c r="J635" s="728"/>
      <c r="K635" s="728">
        <v>4778.666666666667</v>
      </c>
      <c r="L635" s="732">
        <v>0</v>
      </c>
      <c r="M635" s="732">
        <v>0</v>
      </c>
      <c r="N635" s="728"/>
      <c r="O635" s="728"/>
      <c r="P635" s="732">
        <v>0</v>
      </c>
      <c r="Q635" s="732">
        <v>-4.6566128730773926E-10</v>
      </c>
      <c r="R635" s="746"/>
      <c r="S635" s="733"/>
    </row>
    <row r="636" spans="1:19" ht="14.4" customHeight="1" x14ac:dyDescent="0.3">
      <c r="A636" s="727" t="s">
        <v>6420</v>
      </c>
      <c r="B636" s="728" t="s">
        <v>6421</v>
      </c>
      <c r="C636" s="728" t="s">
        <v>6688</v>
      </c>
      <c r="D636" s="728" t="s">
        <v>6413</v>
      </c>
      <c r="E636" s="728" t="s">
        <v>6422</v>
      </c>
      <c r="F636" s="728" t="s">
        <v>6435</v>
      </c>
      <c r="G636" s="728" t="s">
        <v>6689</v>
      </c>
      <c r="H636" s="732">
        <v>2.8421709430404007E-14</v>
      </c>
      <c r="I636" s="732">
        <v>9.3132257461547852E-10</v>
      </c>
      <c r="J636" s="728">
        <v>1</v>
      </c>
      <c r="K636" s="728">
        <v>32768</v>
      </c>
      <c r="L636" s="732">
        <v>-2.8421709430404007E-14</v>
      </c>
      <c r="M636" s="732">
        <v>9.3132257461547852E-10</v>
      </c>
      <c r="N636" s="728">
        <v>1</v>
      </c>
      <c r="O636" s="728">
        <v>-32768</v>
      </c>
      <c r="P636" s="732">
        <v>0</v>
      </c>
      <c r="Q636" s="732">
        <v>-4.6566128730773926E-10</v>
      </c>
      <c r="R636" s="746">
        <v>-0.5</v>
      </c>
      <c r="S636" s="733"/>
    </row>
    <row r="637" spans="1:19" ht="14.4" customHeight="1" x14ac:dyDescent="0.3">
      <c r="A637" s="727" t="s">
        <v>6420</v>
      </c>
      <c r="B637" s="728" t="s">
        <v>6421</v>
      </c>
      <c r="C637" s="728" t="s">
        <v>6688</v>
      </c>
      <c r="D637" s="728" t="s">
        <v>6413</v>
      </c>
      <c r="E637" s="728" t="s">
        <v>6422</v>
      </c>
      <c r="F637" s="728" t="s">
        <v>6438</v>
      </c>
      <c r="G637" s="728" t="s">
        <v>6439</v>
      </c>
      <c r="H637" s="732">
        <v>0</v>
      </c>
      <c r="I637" s="732">
        <v>0</v>
      </c>
      <c r="J637" s="728"/>
      <c r="K637" s="728"/>
      <c r="L637" s="732">
        <v>0</v>
      </c>
      <c r="M637" s="732">
        <v>0</v>
      </c>
      <c r="N637" s="728"/>
      <c r="O637" s="728"/>
      <c r="P637" s="732">
        <v>0</v>
      </c>
      <c r="Q637" s="732">
        <v>-2.9103830456733704E-11</v>
      </c>
      <c r="R637" s="746"/>
      <c r="S637" s="733"/>
    </row>
    <row r="638" spans="1:19" ht="14.4" customHeight="1" x14ac:dyDescent="0.3">
      <c r="A638" s="727" t="s">
        <v>6420</v>
      </c>
      <c r="B638" s="728" t="s">
        <v>6421</v>
      </c>
      <c r="C638" s="728" t="s">
        <v>6688</v>
      </c>
      <c r="D638" s="728" t="s">
        <v>6413</v>
      </c>
      <c r="E638" s="728" t="s">
        <v>6422</v>
      </c>
      <c r="F638" s="728" t="s">
        <v>6440</v>
      </c>
      <c r="G638" s="728" t="s">
        <v>6690</v>
      </c>
      <c r="H638" s="732">
        <v>0</v>
      </c>
      <c r="I638" s="732">
        <v>1.1641532182693481E-10</v>
      </c>
      <c r="J638" s="728"/>
      <c r="K638" s="728"/>
      <c r="L638" s="732">
        <v>0</v>
      </c>
      <c r="M638" s="732">
        <v>0</v>
      </c>
      <c r="N638" s="728"/>
      <c r="O638" s="728"/>
      <c r="P638" s="732">
        <v>0</v>
      </c>
      <c r="Q638" s="732">
        <v>-5.8207660913467407E-11</v>
      </c>
      <c r="R638" s="746"/>
      <c r="S638" s="733"/>
    </row>
    <row r="639" spans="1:19" ht="14.4" customHeight="1" x14ac:dyDescent="0.3">
      <c r="A639" s="727" t="s">
        <v>6420</v>
      </c>
      <c r="B639" s="728" t="s">
        <v>6421</v>
      </c>
      <c r="C639" s="728" t="s">
        <v>6688</v>
      </c>
      <c r="D639" s="728" t="s">
        <v>6413</v>
      </c>
      <c r="E639" s="728" t="s">
        <v>6422</v>
      </c>
      <c r="F639" s="728" t="s">
        <v>6443</v>
      </c>
      <c r="G639" s="728" t="s">
        <v>2636</v>
      </c>
      <c r="H639" s="732">
        <v>0</v>
      </c>
      <c r="I639" s="732">
        <v>4.6566128730773926E-10</v>
      </c>
      <c r="J639" s="728">
        <v>0.5714285714285714</v>
      </c>
      <c r="K639" s="728"/>
      <c r="L639" s="732">
        <v>0</v>
      </c>
      <c r="M639" s="732">
        <v>8.149072527885437E-10</v>
      </c>
      <c r="N639" s="728">
        <v>1</v>
      </c>
      <c r="O639" s="728"/>
      <c r="P639" s="732">
        <v>0</v>
      </c>
      <c r="Q639" s="732">
        <v>6.9849193096160889E-10</v>
      </c>
      <c r="R639" s="746">
        <v>0.8571428571428571</v>
      </c>
      <c r="S639" s="733"/>
    </row>
    <row r="640" spans="1:19" ht="14.4" customHeight="1" x14ac:dyDescent="0.3">
      <c r="A640" s="727" t="s">
        <v>6420</v>
      </c>
      <c r="B640" s="728" t="s">
        <v>6421</v>
      </c>
      <c r="C640" s="728" t="s">
        <v>6688</v>
      </c>
      <c r="D640" s="728" t="s">
        <v>6413</v>
      </c>
      <c r="E640" s="728" t="s">
        <v>6422</v>
      </c>
      <c r="F640" s="728" t="s">
        <v>6444</v>
      </c>
      <c r="G640" s="728" t="s">
        <v>2636</v>
      </c>
      <c r="H640" s="732">
        <v>0</v>
      </c>
      <c r="I640" s="732">
        <v>9.3132257461547852E-10</v>
      </c>
      <c r="J640" s="728">
        <v>-0.38095238095238093</v>
      </c>
      <c r="K640" s="728"/>
      <c r="L640" s="732">
        <v>0</v>
      </c>
      <c r="M640" s="732">
        <v>-2.4447217583656311E-9</v>
      </c>
      <c r="N640" s="728">
        <v>1</v>
      </c>
      <c r="O640" s="728"/>
      <c r="P640" s="732">
        <v>0</v>
      </c>
      <c r="Q640" s="732">
        <v>1.1641532182693481E-10</v>
      </c>
      <c r="R640" s="746">
        <v>-4.7619047619047616E-2</v>
      </c>
      <c r="S640" s="733"/>
    </row>
    <row r="641" spans="1:19" ht="14.4" customHeight="1" x14ac:dyDescent="0.3">
      <c r="A641" s="727" t="s">
        <v>6420</v>
      </c>
      <c r="B641" s="728" t="s">
        <v>6421</v>
      </c>
      <c r="C641" s="728" t="s">
        <v>6688</v>
      </c>
      <c r="D641" s="728" t="s">
        <v>6413</v>
      </c>
      <c r="E641" s="728" t="s">
        <v>6422</v>
      </c>
      <c r="F641" s="728" t="s">
        <v>6446</v>
      </c>
      <c r="G641" s="728" t="s">
        <v>6691</v>
      </c>
      <c r="H641" s="732">
        <v>-3.5527136788005009E-14</v>
      </c>
      <c r="I641" s="732">
        <v>-9.8953023552894592E-10</v>
      </c>
      <c r="J641" s="728"/>
      <c r="K641" s="728">
        <v>27852.799999999999</v>
      </c>
      <c r="L641" s="732">
        <v>0</v>
      </c>
      <c r="M641" s="732">
        <v>0</v>
      </c>
      <c r="N641" s="728"/>
      <c r="O641" s="728"/>
      <c r="P641" s="732">
        <v>0</v>
      </c>
      <c r="Q641" s="732">
        <v>0</v>
      </c>
      <c r="R641" s="746"/>
      <c r="S641" s="733"/>
    </row>
    <row r="642" spans="1:19" ht="14.4" customHeight="1" x14ac:dyDescent="0.3">
      <c r="A642" s="727" t="s">
        <v>6420</v>
      </c>
      <c r="B642" s="728" t="s">
        <v>6421</v>
      </c>
      <c r="C642" s="728" t="s">
        <v>6688</v>
      </c>
      <c r="D642" s="728" t="s">
        <v>6413</v>
      </c>
      <c r="E642" s="728" t="s">
        <v>6422</v>
      </c>
      <c r="F642" s="728" t="s">
        <v>6451</v>
      </c>
      <c r="G642" s="728" t="s">
        <v>2636</v>
      </c>
      <c r="H642" s="732"/>
      <c r="I642" s="732"/>
      <c r="J642" s="728"/>
      <c r="K642" s="728"/>
      <c r="L642" s="732"/>
      <c r="M642" s="732"/>
      <c r="N642" s="728"/>
      <c r="O642" s="728"/>
      <c r="P642" s="732">
        <v>0</v>
      </c>
      <c r="Q642" s="732">
        <v>-4.9476511776447296E-10</v>
      </c>
      <c r="R642" s="746"/>
      <c r="S642" s="733"/>
    </row>
    <row r="643" spans="1:19" ht="14.4" customHeight="1" x14ac:dyDescent="0.3">
      <c r="A643" s="727" t="s">
        <v>6420</v>
      </c>
      <c r="B643" s="728" t="s">
        <v>6421</v>
      </c>
      <c r="C643" s="728" t="s">
        <v>6688</v>
      </c>
      <c r="D643" s="728" t="s">
        <v>6413</v>
      </c>
      <c r="E643" s="728" t="s">
        <v>6422</v>
      </c>
      <c r="F643" s="728" t="s">
        <v>6454</v>
      </c>
      <c r="G643" s="728" t="s">
        <v>6692</v>
      </c>
      <c r="H643" s="732">
        <v>0</v>
      </c>
      <c r="I643" s="732">
        <v>-1.4551915228366852E-11</v>
      </c>
      <c r="J643" s="728">
        <v>5.5555555555555552E-2</v>
      </c>
      <c r="K643" s="728"/>
      <c r="L643" s="732">
        <v>0</v>
      </c>
      <c r="M643" s="732">
        <v>-2.6193447411060333E-10</v>
      </c>
      <c r="N643" s="728">
        <v>1</v>
      </c>
      <c r="O643" s="728"/>
      <c r="P643" s="732">
        <v>0</v>
      </c>
      <c r="Q643" s="732">
        <v>-1.1641532182693481E-10</v>
      </c>
      <c r="R643" s="746">
        <v>0.44444444444444442</v>
      </c>
      <c r="S643" s="733"/>
    </row>
    <row r="644" spans="1:19" ht="14.4" customHeight="1" x14ac:dyDescent="0.3">
      <c r="A644" s="727" t="s">
        <v>6420</v>
      </c>
      <c r="B644" s="728" t="s">
        <v>6421</v>
      </c>
      <c r="C644" s="728" t="s">
        <v>6688</v>
      </c>
      <c r="D644" s="728" t="s">
        <v>6413</v>
      </c>
      <c r="E644" s="728" t="s">
        <v>6422</v>
      </c>
      <c r="F644" s="728" t="s">
        <v>6455</v>
      </c>
      <c r="G644" s="728" t="s">
        <v>6692</v>
      </c>
      <c r="H644" s="732">
        <v>0</v>
      </c>
      <c r="I644" s="732">
        <v>2.9103830456733704E-10</v>
      </c>
      <c r="J644" s="728">
        <v>-2.5</v>
      </c>
      <c r="K644" s="728"/>
      <c r="L644" s="732">
        <v>0</v>
      </c>
      <c r="M644" s="732">
        <v>-1.1641532182693481E-10</v>
      </c>
      <c r="N644" s="728">
        <v>1</v>
      </c>
      <c r="O644" s="728"/>
      <c r="P644" s="732">
        <v>0</v>
      </c>
      <c r="Q644" s="732">
        <v>-2.6193447411060333E-10</v>
      </c>
      <c r="R644" s="746">
        <v>2.25</v>
      </c>
      <c r="S644" s="733"/>
    </row>
    <row r="645" spans="1:19" ht="14.4" customHeight="1" x14ac:dyDescent="0.3">
      <c r="A645" s="727" t="s">
        <v>6420</v>
      </c>
      <c r="B645" s="728" t="s">
        <v>6421</v>
      </c>
      <c r="C645" s="728" t="s">
        <v>6688</v>
      </c>
      <c r="D645" s="728" t="s">
        <v>6413</v>
      </c>
      <c r="E645" s="728" t="s">
        <v>6422</v>
      </c>
      <c r="F645" s="728" t="s">
        <v>6456</v>
      </c>
      <c r="G645" s="728" t="s">
        <v>6692</v>
      </c>
      <c r="H645" s="732">
        <v>0</v>
      </c>
      <c r="I645" s="732">
        <v>9.3132257461547852E-10</v>
      </c>
      <c r="J645" s="728">
        <v>1.2307692307692308</v>
      </c>
      <c r="K645" s="728"/>
      <c r="L645" s="732">
        <v>0</v>
      </c>
      <c r="M645" s="732">
        <v>7.5669959187507629E-10</v>
      </c>
      <c r="N645" s="728">
        <v>1</v>
      </c>
      <c r="O645" s="728"/>
      <c r="P645" s="732">
        <v>0</v>
      </c>
      <c r="Q645" s="732">
        <v>9.3132257461547852E-10</v>
      </c>
      <c r="R645" s="746">
        <v>1.2307692307692308</v>
      </c>
      <c r="S645" s="733"/>
    </row>
    <row r="646" spans="1:19" ht="14.4" customHeight="1" x14ac:dyDescent="0.3">
      <c r="A646" s="727" t="s">
        <v>6420</v>
      </c>
      <c r="B646" s="728" t="s">
        <v>6421</v>
      </c>
      <c r="C646" s="728" t="s">
        <v>6688</v>
      </c>
      <c r="D646" s="728" t="s">
        <v>6413</v>
      </c>
      <c r="E646" s="728" t="s">
        <v>6422</v>
      </c>
      <c r="F646" s="728" t="s">
        <v>6459</v>
      </c>
      <c r="G646" s="728" t="s">
        <v>6693</v>
      </c>
      <c r="H646" s="732">
        <v>0</v>
      </c>
      <c r="I646" s="732">
        <v>-4.0745362639427185E-10</v>
      </c>
      <c r="J646" s="728">
        <v>9.3333333333333339</v>
      </c>
      <c r="K646" s="728"/>
      <c r="L646" s="732">
        <v>0</v>
      </c>
      <c r="M646" s="732">
        <v>-4.3655745685100555E-11</v>
      </c>
      <c r="N646" s="728">
        <v>1</v>
      </c>
      <c r="O646" s="728"/>
      <c r="P646" s="732">
        <v>0</v>
      </c>
      <c r="Q646" s="732">
        <v>-1.1641532182693481E-10</v>
      </c>
      <c r="R646" s="746">
        <v>2.6666666666666665</v>
      </c>
      <c r="S646" s="733"/>
    </row>
    <row r="647" spans="1:19" ht="14.4" customHeight="1" x14ac:dyDescent="0.3">
      <c r="A647" s="727" t="s">
        <v>6420</v>
      </c>
      <c r="B647" s="728" t="s">
        <v>6421</v>
      </c>
      <c r="C647" s="728" t="s">
        <v>6688</v>
      </c>
      <c r="D647" s="728" t="s">
        <v>6413</v>
      </c>
      <c r="E647" s="728" t="s">
        <v>6422</v>
      </c>
      <c r="F647" s="728" t="s">
        <v>6516</v>
      </c>
      <c r="G647" s="728" t="s">
        <v>6693</v>
      </c>
      <c r="H647" s="732">
        <v>0</v>
      </c>
      <c r="I647" s="732">
        <v>5.8207660913467407E-11</v>
      </c>
      <c r="J647" s="728">
        <v>0.5</v>
      </c>
      <c r="K647" s="728"/>
      <c r="L647" s="732">
        <v>0</v>
      </c>
      <c r="M647" s="732">
        <v>1.1641532182693481E-10</v>
      </c>
      <c r="N647" s="728">
        <v>1</v>
      </c>
      <c r="O647" s="728"/>
      <c r="P647" s="732">
        <v>0</v>
      </c>
      <c r="Q647" s="732">
        <v>5.8207660913467407E-11</v>
      </c>
      <c r="R647" s="746">
        <v>0.5</v>
      </c>
      <c r="S647" s="733"/>
    </row>
    <row r="648" spans="1:19" ht="14.4" customHeight="1" x14ac:dyDescent="0.3">
      <c r="A648" s="727" t="s">
        <v>6420</v>
      </c>
      <c r="B648" s="728" t="s">
        <v>6421</v>
      </c>
      <c r="C648" s="728" t="s">
        <v>6688</v>
      </c>
      <c r="D648" s="728" t="s">
        <v>6413</v>
      </c>
      <c r="E648" s="728" t="s">
        <v>6422</v>
      </c>
      <c r="F648" s="728" t="s">
        <v>6520</v>
      </c>
      <c r="G648" s="728" t="s">
        <v>6521</v>
      </c>
      <c r="H648" s="732"/>
      <c r="I648" s="732"/>
      <c r="J648" s="728"/>
      <c r="K648" s="728"/>
      <c r="L648" s="732">
        <v>0</v>
      </c>
      <c r="M648" s="732">
        <v>0</v>
      </c>
      <c r="N648" s="728"/>
      <c r="O648" s="728"/>
      <c r="P648" s="732"/>
      <c r="Q648" s="732"/>
      <c r="R648" s="746"/>
      <c r="S648" s="733"/>
    </row>
    <row r="649" spans="1:19" ht="14.4" customHeight="1" x14ac:dyDescent="0.3">
      <c r="A649" s="727" t="s">
        <v>6420</v>
      </c>
      <c r="B649" s="728" t="s">
        <v>6421</v>
      </c>
      <c r="C649" s="728" t="s">
        <v>6688</v>
      </c>
      <c r="D649" s="728" t="s">
        <v>6413</v>
      </c>
      <c r="E649" s="728" t="s">
        <v>6422</v>
      </c>
      <c r="F649" s="728" t="s">
        <v>6527</v>
      </c>
      <c r="G649" s="728" t="s">
        <v>6528</v>
      </c>
      <c r="H649" s="732">
        <v>1.7763568394002505E-14</v>
      </c>
      <c r="I649" s="732">
        <v>1.4551915228366852E-10</v>
      </c>
      <c r="J649" s="728"/>
      <c r="K649" s="728">
        <v>8192</v>
      </c>
      <c r="L649" s="732">
        <v>0</v>
      </c>
      <c r="M649" s="732">
        <v>0</v>
      </c>
      <c r="N649" s="728"/>
      <c r="O649" s="728"/>
      <c r="P649" s="732">
        <v>7.1054273576010019E-15</v>
      </c>
      <c r="Q649" s="732">
        <v>4.0745362639427185E-10</v>
      </c>
      <c r="R649" s="746"/>
      <c r="S649" s="733">
        <v>57344</v>
      </c>
    </row>
    <row r="650" spans="1:19" ht="14.4" customHeight="1" x14ac:dyDescent="0.3">
      <c r="A650" s="727" t="s">
        <v>6420</v>
      </c>
      <c r="B650" s="728" t="s">
        <v>6421</v>
      </c>
      <c r="C650" s="728" t="s">
        <v>6688</v>
      </c>
      <c r="D650" s="728" t="s">
        <v>6413</v>
      </c>
      <c r="E650" s="728" t="s">
        <v>6422</v>
      </c>
      <c r="F650" s="728" t="s">
        <v>6533</v>
      </c>
      <c r="G650" s="728" t="s">
        <v>2626</v>
      </c>
      <c r="H650" s="732">
        <v>0</v>
      </c>
      <c r="I650" s="732">
        <v>-5.8207660913467407E-11</v>
      </c>
      <c r="J650" s="728">
        <v>-1</v>
      </c>
      <c r="K650" s="728"/>
      <c r="L650" s="732">
        <v>0</v>
      </c>
      <c r="M650" s="732">
        <v>5.8207660913467407E-11</v>
      </c>
      <c r="N650" s="728">
        <v>1</v>
      </c>
      <c r="O650" s="728"/>
      <c r="P650" s="732">
        <v>0</v>
      </c>
      <c r="Q650" s="732">
        <v>1.4551915228366852E-11</v>
      </c>
      <c r="R650" s="746">
        <v>0.25</v>
      </c>
      <c r="S650" s="733"/>
    </row>
    <row r="651" spans="1:19" ht="14.4" customHeight="1" x14ac:dyDescent="0.3">
      <c r="A651" s="727" t="s">
        <v>6420</v>
      </c>
      <c r="B651" s="728" t="s">
        <v>6421</v>
      </c>
      <c r="C651" s="728" t="s">
        <v>6688</v>
      </c>
      <c r="D651" s="728" t="s">
        <v>6413</v>
      </c>
      <c r="E651" s="728" t="s">
        <v>6422</v>
      </c>
      <c r="F651" s="728" t="s">
        <v>6534</v>
      </c>
      <c r="G651" s="728" t="s">
        <v>6690</v>
      </c>
      <c r="H651" s="732">
        <v>0</v>
      </c>
      <c r="I651" s="732">
        <v>4.6566128730773926E-10</v>
      </c>
      <c r="J651" s="728">
        <v>-0.8</v>
      </c>
      <c r="K651" s="728"/>
      <c r="L651" s="732">
        <v>0</v>
      </c>
      <c r="M651" s="732">
        <v>-5.8207660913467407E-10</v>
      </c>
      <c r="N651" s="728">
        <v>1</v>
      </c>
      <c r="O651" s="728"/>
      <c r="P651" s="732">
        <v>0</v>
      </c>
      <c r="Q651" s="732">
        <v>4.220055416226387E-10</v>
      </c>
      <c r="R651" s="746">
        <v>-0.72499999999999998</v>
      </c>
      <c r="S651" s="733"/>
    </row>
    <row r="652" spans="1:19" ht="14.4" customHeight="1" x14ac:dyDescent="0.3">
      <c r="A652" s="727" t="s">
        <v>6420</v>
      </c>
      <c r="B652" s="728" t="s">
        <v>6421</v>
      </c>
      <c r="C652" s="728" t="s">
        <v>6688</v>
      </c>
      <c r="D652" s="728" t="s">
        <v>6413</v>
      </c>
      <c r="E652" s="728" t="s">
        <v>6422</v>
      </c>
      <c r="F652" s="728" t="s">
        <v>6536</v>
      </c>
      <c r="G652" s="728" t="s">
        <v>6521</v>
      </c>
      <c r="H652" s="732"/>
      <c r="I652" s="732"/>
      <c r="J652" s="728"/>
      <c r="K652" s="728"/>
      <c r="L652" s="732"/>
      <c r="M652" s="732"/>
      <c r="N652" s="728"/>
      <c r="O652" s="728"/>
      <c r="P652" s="732">
        <v>0</v>
      </c>
      <c r="Q652" s="732">
        <v>0</v>
      </c>
      <c r="R652" s="746"/>
      <c r="S652" s="733"/>
    </row>
    <row r="653" spans="1:19" ht="14.4" customHeight="1" x14ac:dyDescent="0.3">
      <c r="A653" s="727" t="s">
        <v>6420</v>
      </c>
      <c r="B653" s="728" t="s">
        <v>6421</v>
      </c>
      <c r="C653" s="728" t="s">
        <v>6688</v>
      </c>
      <c r="D653" s="728" t="s">
        <v>6413</v>
      </c>
      <c r="E653" s="728" t="s">
        <v>6422</v>
      </c>
      <c r="F653" s="728" t="s">
        <v>6540</v>
      </c>
      <c r="G653" s="728" t="s">
        <v>6694</v>
      </c>
      <c r="H653" s="732"/>
      <c r="I653" s="732"/>
      <c r="J653" s="728"/>
      <c r="K653" s="728"/>
      <c r="L653" s="732"/>
      <c r="M653" s="732"/>
      <c r="N653" s="728"/>
      <c r="O653" s="728"/>
      <c r="P653" s="732">
        <v>0</v>
      </c>
      <c r="Q653" s="732">
        <v>0</v>
      </c>
      <c r="R653" s="746"/>
      <c r="S653" s="733"/>
    </row>
    <row r="654" spans="1:19" ht="14.4" customHeight="1" x14ac:dyDescent="0.3">
      <c r="A654" s="727" t="s">
        <v>6420</v>
      </c>
      <c r="B654" s="728" t="s">
        <v>6421</v>
      </c>
      <c r="C654" s="728" t="s">
        <v>6688</v>
      </c>
      <c r="D654" s="728" t="s">
        <v>6413</v>
      </c>
      <c r="E654" s="728" t="s">
        <v>6422</v>
      </c>
      <c r="F654" s="728" t="s">
        <v>6542</v>
      </c>
      <c r="G654" s="728" t="s">
        <v>6694</v>
      </c>
      <c r="H654" s="732">
        <v>0</v>
      </c>
      <c r="I654" s="732">
        <v>0</v>
      </c>
      <c r="J654" s="728"/>
      <c r="K654" s="728"/>
      <c r="L654" s="732"/>
      <c r="M654" s="732"/>
      <c r="N654" s="728"/>
      <c r="O654" s="728"/>
      <c r="P654" s="732"/>
      <c r="Q654" s="732"/>
      <c r="R654" s="746"/>
      <c r="S654" s="733"/>
    </row>
    <row r="655" spans="1:19" ht="14.4" customHeight="1" x14ac:dyDescent="0.3">
      <c r="A655" s="727" t="s">
        <v>6420</v>
      </c>
      <c r="B655" s="728" t="s">
        <v>6421</v>
      </c>
      <c r="C655" s="728" t="s">
        <v>6688</v>
      </c>
      <c r="D655" s="728" t="s">
        <v>6413</v>
      </c>
      <c r="E655" s="728" t="s">
        <v>6422</v>
      </c>
      <c r="F655" s="728" t="s">
        <v>6547</v>
      </c>
      <c r="G655" s="728" t="s">
        <v>2626</v>
      </c>
      <c r="H655" s="732">
        <v>0</v>
      </c>
      <c r="I655" s="732">
        <v>1.4551915228366852E-11</v>
      </c>
      <c r="J655" s="728">
        <v>-5.333333333333333</v>
      </c>
      <c r="K655" s="728"/>
      <c r="L655" s="732">
        <v>1.6653345369377348E-16</v>
      </c>
      <c r="M655" s="732">
        <v>-2.7284841053187847E-12</v>
      </c>
      <c r="N655" s="728">
        <v>1</v>
      </c>
      <c r="O655" s="728">
        <v>-16384</v>
      </c>
      <c r="P655" s="732"/>
      <c r="Q655" s="732"/>
      <c r="R655" s="746"/>
      <c r="S655" s="733"/>
    </row>
    <row r="656" spans="1:19" ht="14.4" customHeight="1" x14ac:dyDescent="0.3">
      <c r="A656" s="727" t="s">
        <v>6420</v>
      </c>
      <c r="B656" s="728" t="s">
        <v>6421</v>
      </c>
      <c r="C656" s="728" t="s">
        <v>6688</v>
      </c>
      <c r="D656" s="728" t="s">
        <v>6413</v>
      </c>
      <c r="E656" s="728" t="s">
        <v>6422</v>
      </c>
      <c r="F656" s="728" t="s">
        <v>6566</v>
      </c>
      <c r="G656" s="728" t="s">
        <v>6695</v>
      </c>
      <c r="H656" s="732"/>
      <c r="I656" s="732"/>
      <c r="J656" s="728"/>
      <c r="K656" s="728"/>
      <c r="L656" s="732">
        <v>0</v>
      </c>
      <c r="M656" s="732">
        <v>0</v>
      </c>
      <c r="N656" s="728"/>
      <c r="O656" s="728"/>
      <c r="P656" s="732">
        <v>0</v>
      </c>
      <c r="Q656" s="732">
        <v>0</v>
      </c>
      <c r="R656" s="746"/>
      <c r="S656" s="733"/>
    </row>
    <row r="657" spans="1:19" ht="14.4" customHeight="1" x14ac:dyDescent="0.3">
      <c r="A657" s="727" t="s">
        <v>6420</v>
      </c>
      <c r="B657" s="728" t="s">
        <v>6421</v>
      </c>
      <c r="C657" s="728" t="s">
        <v>6688</v>
      </c>
      <c r="D657" s="728" t="s">
        <v>6413</v>
      </c>
      <c r="E657" s="728" t="s">
        <v>6422</v>
      </c>
      <c r="F657" s="728" t="s">
        <v>6568</v>
      </c>
      <c r="G657" s="728" t="s">
        <v>6696</v>
      </c>
      <c r="H657" s="732"/>
      <c r="I657" s="732"/>
      <c r="J657" s="728"/>
      <c r="K657" s="728"/>
      <c r="L657" s="732">
        <v>4.5519144009631418E-15</v>
      </c>
      <c r="M657" s="732">
        <v>-7.2577677201479673E-10</v>
      </c>
      <c r="N657" s="728">
        <v>1</v>
      </c>
      <c r="O657" s="728">
        <v>-159444.29268292684</v>
      </c>
      <c r="P657" s="732">
        <v>3.5527136788005009E-15</v>
      </c>
      <c r="Q657" s="732">
        <v>1.8189894035458565E-11</v>
      </c>
      <c r="R657" s="746">
        <v>-2.5062656641604009E-2</v>
      </c>
      <c r="S657" s="733">
        <v>5120</v>
      </c>
    </row>
    <row r="658" spans="1:19" ht="14.4" customHeight="1" x14ac:dyDescent="0.3">
      <c r="A658" s="727" t="s">
        <v>6420</v>
      </c>
      <c r="B658" s="728" t="s">
        <v>6421</v>
      </c>
      <c r="C658" s="728" t="s">
        <v>6688</v>
      </c>
      <c r="D658" s="728" t="s">
        <v>6413</v>
      </c>
      <c r="E658" s="728" t="s">
        <v>6422</v>
      </c>
      <c r="F658" s="728" t="s">
        <v>6573</v>
      </c>
      <c r="G658" s="728" t="s">
        <v>6697</v>
      </c>
      <c r="H658" s="732"/>
      <c r="I658" s="732"/>
      <c r="J658" s="728"/>
      <c r="K658" s="728"/>
      <c r="L658" s="732">
        <v>0</v>
      </c>
      <c r="M658" s="732">
        <v>0</v>
      </c>
      <c r="N658" s="728"/>
      <c r="O658" s="728"/>
      <c r="P658" s="732">
        <v>0</v>
      </c>
      <c r="Q658" s="732">
        <v>0</v>
      </c>
      <c r="R658" s="746"/>
      <c r="S658" s="733"/>
    </row>
    <row r="659" spans="1:19" ht="14.4" customHeight="1" x14ac:dyDescent="0.3">
      <c r="A659" s="727" t="s">
        <v>6420</v>
      </c>
      <c r="B659" s="728" t="s">
        <v>6421</v>
      </c>
      <c r="C659" s="728" t="s">
        <v>6688</v>
      </c>
      <c r="D659" s="728" t="s">
        <v>6413</v>
      </c>
      <c r="E659" s="728" t="s">
        <v>6422</v>
      </c>
      <c r="F659" s="728" t="s">
        <v>6576</v>
      </c>
      <c r="G659" s="728" t="s">
        <v>6698</v>
      </c>
      <c r="H659" s="732"/>
      <c r="I659" s="732"/>
      <c r="J659" s="728"/>
      <c r="K659" s="728"/>
      <c r="L659" s="732">
        <v>0</v>
      </c>
      <c r="M659" s="732">
        <v>0</v>
      </c>
      <c r="N659" s="728"/>
      <c r="O659" s="728"/>
      <c r="P659" s="732"/>
      <c r="Q659" s="732"/>
      <c r="R659" s="746"/>
      <c r="S659" s="733"/>
    </row>
    <row r="660" spans="1:19" ht="14.4" customHeight="1" x14ac:dyDescent="0.3">
      <c r="A660" s="727" t="s">
        <v>6420</v>
      </c>
      <c r="B660" s="728" t="s">
        <v>6421</v>
      </c>
      <c r="C660" s="728" t="s">
        <v>6688</v>
      </c>
      <c r="D660" s="728" t="s">
        <v>6413</v>
      </c>
      <c r="E660" s="728" t="s">
        <v>6422</v>
      </c>
      <c r="F660" s="728" t="s">
        <v>6583</v>
      </c>
      <c r="G660" s="728" t="s">
        <v>6699</v>
      </c>
      <c r="H660" s="732"/>
      <c r="I660" s="732"/>
      <c r="J660" s="728"/>
      <c r="K660" s="728"/>
      <c r="L660" s="732">
        <v>0</v>
      </c>
      <c r="M660" s="732">
        <v>0</v>
      </c>
      <c r="N660" s="728"/>
      <c r="O660" s="728"/>
      <c r="P660" s="732">
        <v>0</v>
      </c>
      <c r="Q660" s="732">
        <v>0</v>
      </c>
      <c r="R660" s="746"/>
      <c r="S660" s="733"/>
    </row>
    <row r="661" spans="1:19" ht="14.4" customHeight="1" x14ac:dyDescent="0.3">
      <c r="A661" s="727" t="s">
        <v>6420</v>
      </c>
      <c r="B661" s="728" t="s">
        <v>6421</v>
      </c>
      <c r="C661" s="728" t="s">
        <v>6688</v>
      </c>
      <c r="D661" s="728" t="s">
        <v>6413</v>
      </c>
      <c r="E661" s="728" t="s">
        <v>6422</v>
      </c>
      <c r="F661" s="728" t="s">
        <v>6584</v>
      </c>
      <c r="G661" s="728" t="s">
        <v>6700</v>
      </c>
      <c r="H661" s="732"/>
      <c r="I661" s="732"/>
      <c r="J661" s="728"/>
      <c r="K661" s="728"/>
      <c r="L661" s="732"/>
      <c r="M661" s="732"/>
      <c r="N661" s="728"/>
      <c r="O661" s="728"/>
      <c r="P661" s="732">
        <v>-2.2204460492503131E-16</v>
      </c>
      <c r="Q661" s="732">
        <v>0</v>
      </c>
      <c r="R661" s="746"/>
      <c r="S661" s="733">
        <v>0</v>
      </c>
    </row>
    <row r="662" spans="1:19" ht="14.4" customHeight="1" x14ac:dyDescent="0.3">
      <c r="A662" s="727" t="s">
        <v>6420</v>
      </c>
      <c r="B662" s="728" t="s">
        <v>6421</v>
      </c>
      <c r="C662" s="728" t="s">
        <v>6688</v>
      </c>
      <c r="D662" s="728" t="s">
        <v>6413</v>
      </c>
      <c r="E662" s="728" t="s">
        <v>6422</v>
      </c>
      <c r="F662" s="728" t="s">
        <v>6586</v>
      </c>
      <c r="G662" s="728" t="s">
        <v>6701</v>
      </c>
      <c r="H662" s="732"/>
      <c r="I662" s="732"/>
      <c r="J662" s="728"/>
      <c r="K662" s="728"/>
      <c r="L662" s="732"/>
      <c r="M662" s="732"/>
      <c r="N662" s="728"/>
      <c r="O662" s="728"/>
      <c r="P662" s="732">
        <v>0</v>
      </c>
      <c r="Q662" s="732">
        <v>-7.2759576141834259E-12</v>
      </c>
      <c r="R662" s="746"/>
      <c r="S662" s="733"/>
    </row>
    <row r="663" spans="1:19" ht="14.4" customHeight="1" x14ac:dyDescent="0.3">
      <c r="A663" s="727" t="s">
        <v>6420</v>
      </c>
      <c r="B663" s="728" t="s">
        <v>6421</v>
      </c>
      <c r="C663" s="728" t="s">
        <v>6688</v>
      </c>
      <c r="D663" s="728" t="s">
        <v>6413</v>
      </c>
      <c r="E663" s="728" t="s">
        <v>6422</v>
      </c>
      <c r="F663" s="728" t="s">
        <v>6587</v>
      </c>
      <c r="G663" s="728" t="s">
        <v>6702</v>
      </c>
      <c r="H663" s="732"/>
      <c r="I663" s="732"/>
      <c r="J663" s="728"/>
      <c r="K663" s="728"/>
      <c r="L663" s="732"/>
      <c r="M663" s="732"/>
      <c r="N663" s="728"/>
      <c r="O663" s="728"/>
      <c r="P663" s="732">
        <v>0</v>
      </c>
      <c r="Q663" s="732">
        <v>0</v>
      </c>
      <c r="R663" s="746"/>
      <c r="S663" s="733"/>
    </row>
    <row r="664" spans="1:19" ht="14.4" customHeight="1" x14ac:dyDescent="0.3">
      <c r="A664" s="727" t="s">
        <v>6420</v>
      </c>
      <c r="B664" s="728" t="s">
        <v>6421</v>
      </c>
      <c r="C664" s="728" t="s">
        <v>6688</v>
      </c>
      <c r="D664" s="728" t="s">
        <v>6413</v>
      </c>
      <c r="E664" s="728" t="s">
        <v>6422</v>
      </c>
      <c r="F664" s="728" t="s">
        <v>6592</v>
      </c>
      <c r="G664" s="728" t="s">
        <v>6696</v>
      </c>
      <c r="H664" s="732"/>
      <c r="I664" s="732"/>
      <c r="J664" s="728"/>
      <c r="K664" s="728"/>
      <c r="L664" s="732"/>
      <c r="M664" s="732"/>
      <c r="N664" s="728"/>
      <c r="O664" s="728"/>
      <c r="P664" s="732">
        <v>-1.4210854715202004E-14</v>
      </c>
      <c r="Q664" s="732">
        <v>-2.3283064365386963E-10</v>
      </c>
      <c r="R664" s="746"/>
      <c r="S664" s="733">
        <v>16384</v>
      </c>
    </row>
    <row r="665" spans="1:19" ht="14.4" customHeight="1" x14ac:dyDescent="0.3">
      <c r="A665" s="727" t="s">
        <v>6420</v>
      </c>
      <c r="B665" s="728" t="s">
        <v>6421</v>
      </c>
      <c r="C665" s="728" t="s">
        <v>6688</v>
      </c>
      <c r="D665" s="728" t="s">
        <v>6413</v>
      </c>
      <c r="E665" s="728" t="s">
        <v>6422</v>
      </c>
      <c r="F665" s="728" t="s">
        <v>6593</v>
      </c>
      <c r="G665" s="728" t="s">
        <v>6693</v>
      </c>
      <c r="H665" s="732"/>
      <c r="I665" s="732"/>
      <c r="J665" s="728"/>
      <c r="K665" s="728"/>
      <c r="L665" s="732"/>
      <c r="M665" s="732"/>
      <c r="N665" s="728"/>
      <c r="O665" s="728"/>
      <c r="P665" s="732">
        <v>0</v>
      </c>
      <c r="Q665" s="732">
        <v>-2.9103830456733704E-11</v>
      </c>
      <c r="R665" s="746"/>
      <c r="S665" s="733"/>
    </row>
    <row r="666" spans="1:19" ht="14.4" customHeight="1" x14ac:dyDescent="0.3">
      <c r="A666" s="727" t="s">
        <v>6420</v>
      </c>
      <c r="B666" s="728" t="s">
        <v>6421</v>
      </c>
      <c r="C666" s="728" t="s">
        <v>6688</v>
      </c>
      <c r="D666" s="728" t="s">
        <v>6413</v>
      </c>
      <c r="E666" s="728" t="s">
        <v>6422</v>
      </c>
      <c r="F666" s="728" t="s">
        <v>6599</v>
      </c>
      <c r="G666" s="728" t="s">
        <v>6702</v>
      </c>
      <c r="H666" s="732"/>
      <c r="I666" s="732"/>
      <c r="J666" s="728"/>
      <c r="K666" s="728"/>
      <c r="L666" s="732"/>
      <c r="M666" s="732"/>
      <c r="N666" s="728"/>
      <c r="O666" s="728"/>
      <c r="P666" s="732">
        <v>0</v>
      </c>
      <c r="Q666" s="732">
        <v>0</v>
      </c>
      <c r="R666" s="746"/>
      <c r="S666" s="733"/>
    </row>
    <row r="667" spans="1:19" ht="14.4" customHeight="1" x14ac:dyDescent="0.3">
      <c r="A667" s="727" t="s">
        <v>6420</v>
      </c>
      <c r="B667" s="728" t="s">
        <v>6421</v>
      </c>
      <c r="C667" s="728" t="s">
        <v>6688</v>
      </c>
      <c r="D667" s="728" t="s">
        <v>6413</v>
      </c>
      <c r="E667" s="728" t="s">
        <v>6422</v>
      </c>
      <c r="F667" s="728" t="s">
        <v>6604</v>
      </c>
      <c r="G667" s="728" t="s">
        <v>6689</v>
      </c>
      <c r="H667" s="732"/>
      <c r="I667" s="732"/>
      <c r="J667" s="728"/>
      <c r="K667" s="728"/>
      <c r="L667" s="732"/>
      <c r="M667" s="732"/>
      <c r="N667" s="728"/>
      <c r="O667" s="728"/>
      <c r="P667" s="732">
        <v>0</v>
      </c>
      <c r="Q667" s="732">
        <v>-4.3655745685100555E-11</v>
      </c>
      <c r="R667" s="746"/>
      <c r="S667" s="733"/>
    </row>
    <row r="668" spans="1:19" ht="14.4" customHeight="1" x14ac:dyDescent="0.3">
      <c r="A668" s="727" t="s">
        <v>6420</v>
      </c>
      <c r="B668" s="728" t="s">
        <v>6421</v>
      </c>
      <c r="C668" s="728" t="s">
        <v>6688</v>
      </c>
      <c r="D668" s="728" t="s">
        <v>6413</v>
      </c>
      <c r="E668" s="728" t="s">
        <v>6422</v>
      </c>
      <c r="F668" s="728" t="s">
        <v>6605</v>
      </c>
      <c r="G668" s="728" t="s">
        <v>6702</v>
      </c>
      <c r="H668" s="732"/>
      <c r="I668" s="732"/>
      <c r="J668" s="728"/>
      <c r="K668" s="728"/>
      <c r="L668" s="732"/>
      <c r="M668" s="732"/>
      <c r="N668" s="728"/>
      <c r="O668" s="728"/>
      <c r="P668" s="732">
        <v>0</v>
      </c>
      <c r="Q668" s="732">
        <v>0</v>
      </c>
      <c r="R668" s="746"/>
      <c r="S668" s="733"/>
    </row>
    <row r="669" spans="1:19" ht="14.4" customHeight="1" x14ac:dyDescent="0.3">
      <c r="A669" s="727" t="s">
        <v>6703</v>
      </c>
      <c r="B669" s="728" t="s">
        <v>6704</v>
      </c>
      <c r="C669" s="728" t="s">
        <v>596</v>
      </c>
      <c r="D669" s="728" t="s">
        <v>6413</v>
      </c>
      <c r="E669" s="728" t="s">
        <v>6631</v>
      </c>
      <c r="F669" s="728" t="s">
        <v>6705</v>
      </c>
      <c r="G669" s="728" t="s">
        <v>6706</v>
      </c>
      <c r="H669" s="732">
        <v>748</v>
      </c>
      <c r="I669" s="732">
        <v>689656</v>
      </c>
      <c r="J669" s="728">
        <v>1.4163844465027633</v>
      </c>
      <c r="K669" s="728">
        <v>922</v>
      </c>
      <c r="L669" s="732">
        <v>523</v>
      </c>
      <c r="M669" s="732">
        <v>486913</v>
      </c>
      <c r="N669" s="728">
        <v>1</v>
      </c>
      <c r="O669" s="728">
        <v>931</v>
      </c>
      <c r="P669" s="732">
        <v>639</v>
      </c>
      <c r="Q669" s="732">
        <v>596187</v>
      </c>
      <c r="R669" s="746">
        <v>1.2244220220039308</v>
      </c>
      <c r="S669" s="733">
        <v>933</v>
      </c>
    </row>
    <row r="670" spans="1:19" ht="14.4" customHeight="1" x14ac:dyDescent="0.3">
      <c r="A670" s="727" t="s">
        <v>6703</v>
      </c>
      <c r="B670" s="728" t="s">
        <v>6704</v>
      </c>
      <c r="C670" s="728" t="s">
        <v>596</v>
      </c>
      <c r="D670" s="728" t="s">
        <v>6413</v>
      </c>
      <c r="E670" s="728" t="s">
        <v>6631</v>
      </c>
      <c r="F670" s="728" t="s">
        <v>6707</v>
      </c>
      <c r="G670" s="728" t="s">
        <v>6708</v>
      </c>
      <c r="H670" s="732">
        <v>37</v>
      </c>
      <c r="I670" s="732">
        <v>377585</v>
      </c>
      <c r="J670" s="728">
        <v>2.5137810739917179</v>
      </c>
      <c r="K670" s="728">
        <v>10205</v>
      </c>
      <c r="L670" s="732">
        <v>14</v>
      </c>
      <c r="M670" s="732">
        <v>150206</v>
      </c>
      <c r="N670" s="728">
        <v>1</v>
      </c>
      <c r="O670" s="728">
        <v>10729</v>
      </c>
      <c r="P670" s="732">
        <v>46</v>
      </c>
      <c r="Q670" s="732">
        <v>493994</v>
      </c>
      <c r="R670" s="746">
        <v>3.288776746601334</v>
      </c>
      <c r="S670" s="733">
        <v>10739</v>
      </c>
    </row>
    <row r="671" spans="1:19" ht="14.4" customHeight="1" x14ac:dyDescent="0.3">
      <c r="A671" s="727" t="s">
        <v>6703</v>
      </c>
      <c r="B671" s="728" t="s">
        <v>6704</v>
      </c>
      <c r="C671" s="728" t="s">
        <v>596</v>
      </c>
      <c r="D671" s="728" t="s">
        <v>6413</v>
      </c>
      <c r="E671" s="728" t="s">
        <v>6631</v>
      </c>
      <c r="F671" s="728" t="s">
        <v>6709</v>
      </c>
      <c r="G671" s="728" t="s">
        <v>6710</v>
      </c>
      <c r="H671" s="732">
        <v>93</v>
      </c>
      <c r="I671" s="732">
        <v>28179</v>
      </c>
      <c r="J671" s="728">
        <v>2.1367151956323931</v>
      </c>
      <c r="K671" s="728">
        <v>303</v>
      </c>
      <c r="L671" s="732">
        <v>42</v>
      </c>
      <c r="M671" s="732">
        <v>13188</v>
      </c>
      <c r="N671" s="728">
        <v>1</v>
      </c>
      <c r="O671" s="728">
        <v>314</v>
      </c>
      <c r="P671" s="732">
        <v>74</v>
      </c>
      <c r="Q671" s="732">
        <v>23310</v>
      </c>
      <c r="R671" s="746">
        <v>1.7675159235668789</v>
      </c>
      <c r="S671" s="733">
        <v>315</v>
      </c>
    </row>
    <row r="672" spans="1:19" ht="14.4" customHeight="1" x14ac:dyDescent="0.3">
      <c r="A672" s="727" t="s">
        <v>6703</v>
      </c>
      <c r="B672" s="728" t="s">
        <v>6704</v>
      </c>
      <c r="C672" s="728" t="s">
        <v>596</v>
      </c>
      <c r="D672" s="728" t="s">
        <v>6413</v>
      </c>
      <c r="E672" s="728" t="s">
        <v>6631</v>
      </c>
      <c r="F672" s="728" t="s">
        <v>6711</v>
      </c>
      <c r="G672" s="728" t="s">
        <v>6712</v>
      </c>
      <c r="H672" s="732">
        <v>715</v>
      </c>
      <c r="I672" s="732">
        <v>16445</v>
      </c>
      <c r="J672" s="728">
        <v>1.4271457085828343</v>
      </c>
      <c r="K672" s="728">
        <v>23</v>
      </c>
      <c r="L672" s="732">
        <v>501</v>
      </c>
      <c r="M672" s="732">
        <v>11523</v>
      </c>
      <c r="N672" s="728">
        <v>1</v>
      </c>
      <c r="O672" s="728">
        <v>23</v>
      </c>
      <c r="P672" s="732">
        <v>128</v>
      </c>
      <c r="Q672" s="732">
        <v>2944</v>
      </c>
      <c r="R672" s="746">
        <v>0.2554890219560878</v>
      </c>
      <c r="S672" s="733">
        <v>23</v>
      </c>
    </row>
    <row r="673" spans="1:19" ht="14.4" customHeight="1" x14ac:dyDescent="0.3">
      <c r="A673" s="727" t="s">
        <v>6703</v>
      </c>
      <c r="B673" s="728" t="s">
        <v>6704</v>
      </c>
      <c r="C673" s="728" t="s">
        <v>596</v>
      </c>
      <c r="D673" s="728" t="s">
        <v>6413</v>
      </c>
      <c r="E673" s="728" t="s">
        <v>6631</v>
      </c>
      <c r="F673" s="728" t="s">
        <v>6713</v>
      </c>
      <c r="G673" s="728" t="s">
        <v>6714</v>
      </c>
      <c r="H673" s="732"/>
      <c r="I673" s="732"/>
      <c r="J673" s="728"/>
      <c r="K673" s="728"/>
      <c r="L673" s="732">
        <v>2</v>
      </c>
      <c r="M673" s="732">
        <v>25586</v>
      </c>
      <c r="N673" s="728">
        <v>1</v>
      </c>
      <c r="O673" s="728">
        <v>12793</v>
      </c>
      <c r="P673" s="732">
        <v>4</v>
      </c>
      <c r="Q673" s="732">
        <v>51176</v>
      </c>
      <c r="R673" s="746">
        <v>2.0001563354959742</v>
      </c>
      <c r="S673" s="733">
        <v>12794</v>
      </c>
    </row>
    <row r="674" spans="1:19" ht="14.4" customHeight="1" x14ac:dyDescent="0.3">
      <c r="A674" s="727" t="s">
        <v>6703</v>
      </c>
      <c r="B674" s="728" t="s">
        <v>6704</v>
      </c>
      <c r="C674" s="728" t="s">
        <v>596</v>
      </c>
      <c r="D674" s="728" t="s">
        <v>6413</v>
      </c>
      <c r="E674" s="728" t="s">
        <v>6631</v>
      </c>
      <c r="F674" s="728" t="s">
        <v>6715</v>
      </c>
      <c r="G674" s="728" t="s">
        <v>6716</v>
      </c>
      <c r="H674" s="732">
        <v>1519</v>
      </c>
      <c r="I674" s="732">
        <v>1926092</v>
      </c>
      <c r="J674" s="728">
        <v>1.4997411006764085</v>
      </c>
      <c r="K674" s="728">
        <v>1268</v>
      </c>
      <c r="L674" s="732">
        <v>1001</v>
      </c>
      <c r="M674" s="732">
        <v>1284283</v>
      </c>
      <c r="N674" s="728">
        <v>1</v>
      </c>
      <c r="O674" s="728">
        <v>1283</v>
      </c>
      <c r="P674" s="732">
        <v>1357</v>
      </c>
      <c r="Q674" s="732">
        <v>1743745</v>
      </c>
      <c r="R674" s="746">
        <v>1.3577575970405276</v>
      </c>
      <c r="S674" s="733">
        <v>1285</v>
      </c>
    </row>
    <row r="675" spans="1:19" ht="14.4" customHeight="1" x14ac:dyDescent="0.3">
      <c r="A675" s="727" t="s">
        <v>6703</v>
      </c>
      <c r="B675" s="728" t="s">
        <v>6704</v>
      </c>
      <c r="C675" s="728" t="s">
        <v>596</v>
      </c>
      <c r="D675" s="728" t="s">
        <v>6413</v>
      </c>
      <c r="E675" s="728" t="s">
        <v>6631</v>
      </c>
      <c r="F675" s="728" t="s">
        <v>6717</v>
      </c>
      <c r="G675" s="728" t="s">
        <v>6718</v>
      </c>
      <c r="H675" s="732">
        <v>786</v>
      </c>
      <c r="I675" s="732">
        <v>7424556</v>
      </c>
      <c r="J675" s="728">
        <v>2.5290986366576704</v>
      </c>
      <c r="K675" s="728">
        <v>9446</v>
      </c>
      <c r="L675" s="732">
        <v>301</v>
      </c>
      <c r="M675" s="732">
        <v>2935653</v>
      </c>
      <c r="N675" s="728">
        <v>1</v>
      </c>
      <c r="O675" s="728">
        <v>9753</v>
      </c>
      <c r="P675" s="732">
        <v>895</v>
      </c>
      <c r="Q675" s="732">
        <v>8736990</v>
      </c>
      <c r="R675" s="746">
        <v>2.9761657798111698</v>
      </c>
      <c r="S675" s="733">
        <v>9762</v>
      </c>
    </row>
    <row r="676" spans="1:19" ht="14.4" customHeight="1" x14ac:dyDescent="0.3">
      <c r="A676" s="727" t="s">
        <v>6703</v>
      </c>
      <c r="B676" s="728" t="s">
        <v>6704</v>
      </c>
      <c r="C676" s="728" t="s">
        <v>596</v>
      </c>
      <c r="D676" s="728" t="s">
        <v>6413</v>
      </c>
      <c r="E676" s="728" t="s">
        <v>6631</v>
      </c>
      <c r="F676" s="728" t="s">
        <v>6719</v>
      </c>
      <c r="G676" s="728" t="s">
        <v>6720</v>
      </c>
      <c r="H676" s="732">
        <v>146</v>
      </c>
      <c r="I676" s="732">
        <v>1440144</v>
      </c>
      <c r="J676" s="728">
        <v>1.9020439645198612</v>
      </c>
      <c r="K676" s="728">
        <v>9864</v>
      </c>
      <c r="L676" s="732">
        <v>73</v>
      </c>
      <c r="M676" s="732">
        <v>757156</v>
      </c>
      <c r="N676" s="728">
        <v>1</v>
      </c>
      <c r="O676" s="728">
        <v>10372</v>
      </c>
      <c r="P676" s="732">
        <v>135</v>
      </c>
      <c r="Q676" s="732">
        <v>1401435</v>
      </c>
      <c r="R676" s="746">
        <v>1.8509197576193017</v>
      </c>
      <c r="S676" s="733">
        <v>10381</v>
      </c>
    </row>
    <row r="677" spans="1:19" ht="14.4" customHeight="1" x14ac:dyDescent="0.3">
      <c r="A677" s="727" t="s">
        <v>6703</v>
      </c>
      <c r="B677" s="728" t="s">
        <v>6704</v>
      </c>
      <c r="C677" s="728" t="s">
        <v>596</v>
      </c>
      <c r="D677" s="728" t="s">
        <v>6413</v>
      </c>
      <c r="E677" s="728" t="s">
        <v>6631</v>
      </c>
      <c r="F677" s="728" t="s">
        <v>6721</v>
      </c>
      <c r="G677" s="728" t="s">
        <v>6722</v>
      </c>
      <c r="H677" s="732">
        <v>544</v>
      </c>
      <c r="I677" s="732">
        <v>235008</v>
      </c>
      <c r="J677" s="728">
        <v>1.4601304753028892</v>
      </c>
      <c r="K677" s="728">
        <v>432</v>
      </c>
      <c r="L677" s="732">
        <v>370</v>
      </c>
      <c r="M677" s="732">
        <v>160950</v>
      </c>
      <c r="N677" s="728">
        <v>1</v>
      </c>
      <c r="O677" s="728">
        <v>435</v>
      </c>
      <c r="P677" s="732">
        <v>87</v>
      </c>
      <c r="Q677" s="732">
        <v>37845</v>
      </c>
      <c r="R677" s="746">
        <v>0.23513513513513515</v>
      </c>
      <c r="S677" s="733">
        <v>435</v>
      </c>
    </row>
    <row r="678" spans="1:19" ht="14.4" customHeight="1" x14ac:dyDescent="0.3">
      <c r="A678" s="727" t="s">
        <v>6703</v>
      </c>
      <c r="B678" s="728" t="s">
        <v>6704</v>
      </c>
      <c r="C678" s="728" t="s">
        <v>596</v>
      </c>
      <c r="D678" s="728" t="s">
        <v>6413</v>
      </c>
      <c r="E678" s="728" t="s">
        <v>6631</v>
      </c>
      <c r="F678" s="728" t="s">
        <v>6723</v>
      </c>
      <c r="G678" s="728" t="s">
        <v>6724</v>
      </c>
      <c r="H678" s="732">
        <v>45</v>
      </c>
      <c r="I678" s="732">
        <v>25740</v>
      </c>
      <c r="J678" s="728">
        <v>0.77992909735478588</v>
      </c>
      <c r="K678" s="728">
        <v>572</v>
      </c>
      <c r="L678" s="732">
        <v>57</v>
      </c>
      <c r="M678" s="732">
        <v>33003</v>
      </c>
      <c r="N678" s="728">
        <v>1</v>
      </c>
      <c r="O678" s="728">
        <v>579</v>
      </c>
      <c r="P678" s="732">
        <v>39</v>
      </c>
      <c r="Q678" s="732">
        <v>22581</v>
      </c>
      <c r="R678" s="746">
        <v>0.68421052631578949</v>
      </c>
      <c r="S678" s="733">
        <v>579</v>
      </c>
    </row>
    <row r="679" spans="1:19" ht="14.4" customHeight="1" x14ac:dyDescent="0.3">
      <c r="A679" s="727" t="s">
        <v>6703</v>
      </c>
      <c r="B679" s="728" t="s">
        <v>6704</v>
      </c>
      <c r="C679" s="728" t="s">
        <v>596</v>
      </c>
      <c r="D679" s="728" t="s">
        <v>6413</v>
      </c>
      <c r="E679" s="728" t="s">
        <v>6631</v>
      </c>
      <c r="F679" s="728" t="s">
        <v>6725</v>
      </c>
      <c r="G679" s="728" t="s">
        <v>6726</v>
      </c>
      <c r="H679" s="732">
        <v>4097</v>
      </c>
      <c r="I679" s="732">
        <v>4129776</v>
      </c>
      <c r="J679" s="728">
        <v>1.6768648316791159</v>
      </c>
      <c r="K679" s="728">
        <v>1008</v>
      </c>
      <c r="L679" s="732">
        <v>2436</v>
      </c>
      <c r="M679" s="732">
        <v>2462796</v>
      </c>
      <c r="N679" s="728">
        <v>1</v>
      </c>
      <c r="O679" s="728">
        <v>1011</v>
      </c>
      <c r="P679" s="732">
        <v>3186</v>
      </c>
      <c r="Q679" s="732">
        <v>3224232</v>
      </c>
      <c r="R679" s="746">
        <v>1.3091754250047507</v>
      </c>
      <c r="S679" s="733">
        <v>1012</v>
      </c>
    </row>
    <row r="680" spans="1:19" ht="14.4" customHeight="1" x14ac:dyDescent="0.3">
      <c r="A680" s="727" t="s">
        <v>6703</v>
      </c>
      <c r="B680" s="728" t="s">
        <v>6704</v>
      </c>
      <c r="C680" s="728" t="s">
        <v>596</v>
      </c>
      <c r="D680" s="728" t="s">
        <v>6413</v>
      </c>
      <c r="E680" s="728" t="s">
        <v>6631</v>
      </c>
      <c r="F680" s="728" t="s">
        <v>6727</v>
      </c>
      <c r="G680" s="728" t="s">
        <v>6728</v>
      </c>
      <c r="H680" s="732">
        <v>1548</v>
      </c>
      <c r="I680" s="732">
        <v>3504672</v>
      </c>
      <c r="J680" s="728">
        <v>1.8676722309500919</v>
      </c>
      <c r="K680" s="728">
        <v>2264</v>
      </c>
      <c r="L680" s="732">
        <v>818</v>
      </c>
      <c r="M680" s="732">
        <v>1876492</v>
      </c>
      <c r="N680" s="728">
        <v>1</v>
      </c>
      <c r="O680" s="728">
        <v>2294</v>
      </c>
      <c r="P680" s="732">
        <v>1592</v>
      </c>
      <c r="Q680" s="732">
        <v>3656824</v>
      </c>
      <c r="R680" s="746">
        <v>1.9487554436682917</v>
      </c>
      <c r="S680" s="733">
        <v>2297</v>
      </c>
    </row>
    <row r="681" spans="1:19" ht="14.4" customHeight="1" x14ac:dyDescent="0.3">
      <c r="A681" s="727" t="s">
        <v>6703</v>
      </c>
      <c r="B681" s="728" t="s">
        <v>6704</v>
      </c>
      <c r="C681" s="728" t="s">
        <v>596</v>
      </c>
      <c r="D681" s="728" t="s">
        <v>6413</v>
      </c>
      <c r="E681" s="728" t="s">
        <v>6631</v>
      </c>
      <c r="F681" s="728" t="s">
        <v>6729</v>
      </c>
      <c r="G681" s="728" t="s">
        <v>6730</v>
      </c>
      <c r="H681" s="732">
        <v>538</v>
      </c>
      <c r="I681" s="732">
        <v>199598</v>
      </c>
      <c r="J681" s="728">
        <v>1.6021415613812588</v>
      </c>
      <c r="K681" s="728">
        <v>371</v>
      </c>
      <c r="L681" s="732">
        <v>334</v>
      </c>
      <c r="M681" s="732">
        <v>124582</v>
      </c>
      <c r="N681" s="728">
        <v>1</v>
      </c>
      <c r="O681" s="728">
        <v>373</v>
      </c>
      <c r="P681" s="732">
        <v>599</v>
      </c>
      <c r="Q681" s="732">
        <v>224026</v>
      </c>
      <c r="R681" s="746">
        <v>1.7982212518662406</v>
      </c>
      <c r="S681" s="733">
        <v>374</v>
      </c>
    </row>
    <row r="682" spans="1:19" ht="14.4" customHeight="1" x14ac:dyDescent="0.3">
      <c r="A682" s="727" t="s">
        <v>6703</v>
      </c>
      <c r="B682" s="728" t="s">
        <v>6704</v>
      </c>
      <c r="C682" s="728" t="s">
        <v>596</v>
      </c>
      <c r="D682" s="728" t="s">
        <v>6413</v>
      </c>
      <c r="E682" s="728" t="s">
        <v>6631</v>
      </c>
      <c r="F682" s="728" t="s">
        <v>6731</v>
      </c>
      <c r="G682" s="728" t="s">
        <v>6732</v>
      </c>
      <c r="H682" s="732">
        <v>146</v>
      </c>
      <c r="I682" s="732">
        <v>1103030</v>
      </c>
      <c r="J682" s="728">
        <v>1.0814814814814815</v>
      </c>
      <c r="K682" s="728">
        <v>7555</v>
      </c>
      <c r="L682" s="732">
        <v>135</v>
      </c>
      <c r="M682" s="732">
        <v>1019925</v>
      </c>
      <c r="N682" s="728">
        <v>1</v>
      </c>
      <c r="O682" s="728">
        <v>7555</v>
      </c>
      <c r="P682" s="732">
        <v>233</v>
      </c>
      <c r="Q682" s="732">
        <v>1760548</v>
      </c>
      <c r="R682" s="746">
        <v>1.7261543740961345</v>
      </c>
      <c r="S682" s="733">
        <v>7556</v>
      </c>
    </row>
    <row r="683" spans="1:19" ht="14.4" customHeight="1" x14ac:dyDescent="0.3">
      <c r="A683" s="727" t="s">
        <v>6703</v>
      </c>
      <c r="B683" s="728" t="s">
        <v>6704</v>
      </c>
      <c r="C683" s="728" t="s">
        <v>596</v>
      </c>
      <c r="D683" s="728" t="s">
        <v>6413</v>
      </c>
      <c r="E683" s="728" t="s">
        <v>6631</v>
      </c>
      <c r="F683" s="728" t="s">
        <v>6733</v>
      </c>
      <c r="G683" s="728" t="s">
        <v>6734</v>
      </c>
      <c r="H683" s="732">
        <v>6</v>
      </c>
      <c r="I683" s="732">
        <v>65154</v>
      </c>
      <c r="J683" s="728"/>
      <c r="K683" s="728">
        <v>10859</v>
      </c>
      <c r="L683" s="732"/>
      <c r="M683" s="732"/>
      <c r="N683" s="728"/>
      <c r="O683" s="728"/>
      <c r="P683" s="732"/>
      <c r="Q683" s="732"/>
      <c r="R683" s="746"/>
      <c r="S683" s="733"/>
    </row>
    <row r="684" spans="1:19" ht="14.4" customHeight="1" x14ac:dyDescent="0.3">
      <c r="A684" s="727" t="s">
        <v>6703</v>
      </c>
      <c r="B684" s="728" t="s">
        <v>6704</v>
      </c>
      <c r="C684" s="728" t="s">
        <v>596</v>
      </c>
      <c r="D684" s="728" t="s">
        <v>6413</v>
      </c>
      <c r="E684" s="728" t="s">
        <v>6631</v>
      </c>
      <c r="F684" s="728" t="s">
        <v>6735</v>
      </c>
      <c r="G684" s="728" t="s">
        <v>6736</v>
      </c>
      <c r="H684" s="732"/>
      <c r="I684" s="732"/>
      <c r="J684" s="728"/>
      <c r="K684" s="728"/>
      <c r="L684" s="732">
        <v>1</v>
      </c>
      <c r="M684" s="732">
        <v>391</v>
      </c>
      <c r="N684" s="728">
        <v>1</v>
      </c>
      <c r="O684" s="728">
        <v>391</v>
      </c>
      <c r="P684" s="732">
        <v>31</v>
      </c>
      <c r="Q684" s="732">
        <v>12152</v>
      </c>
      <c r="R684" s="746">
        <v>31.07928388746803</v>
      </c>
      <c r="S684" s="733">
        <v>392</v>
      </c>
    </row>
    <row r="685" spans="1:19" ht="14.4" customHeight="1" x14ac:dyDescent="0.3">
      <c r="A685" s="727" t="s">
        <v>6703</v>
      </c>
      <c r="B685" s="728" t="s">
        <v>6704</v>
      </c>
      <c r="C685" s="728" t="s">
        <v>596</v>
      </c>
      <c r="D685" s="728" t="s">
        <v>6413</v>
      </c>
      <c r="E685" s="728" t="s">
        <v>6631</v>
      </c>
      <c r="F685" s="728" t="s">
        <v>6737</v>
      </c>
      <c r="G685" s="728" t="s">
        <v>6738</v>
      </c>
      <c r="H685" s="732"/>
      <c r="I685" s="732"/>
      <c r="J685" s="728"/>
      <c r="K685" s="728"/>
      <c r="L685" s="732"/>
      <c r="M685" s="732"/>
      <c r="N685" s="728"/>
      <c r="O685" s="728"/>
      <c r="P685" s="732">
        <v>36</v>
      </c>
      <c r="Q685" s="732">
        <v>35424</v>
      </c>
      <c r="R685" s="746"/>
      <c r="S685" s="733">
        <v>984</v>
      </c>
    </row>
    <row r="686" spans="1:19" ht="14.4" customHeight="1" x14ac:dyDescent="0.3">
      <c r="A686" s="727" t="s">
        <v>6703</v>
      </c>
      <c r="B686" s="728" t="s">
        <v>6704</v>
      </c>
      <c r="C686" s="728" t="s">
        <v>596</v>
      </c>
      <c r="D686" s="728" t="s">
        <v>6413</v>
      </c>
      <c r="E686" s="728" t="s">
        <v>6631</v>
      </c>
      <c r="F686" s="728" t="s">
        <v>6739</v>
      </c>
      <c r="G686" s="728"/>
      <c r="H686" s="732"/>
      <c r="I686" s="732"/>
      <c r="J686" s="728"/>
      <c r="K686" s="728"/>
      <c r="L686" s="732"/>
      <c r="M686" s="732"/>
      <c r="N686" s="728"/>
      <c r="O686" s="728"/>
      <c r="P686" s="732">
        <v>64</v>
      </c>
      <c r="Q686" s="732">
        <v>0</v>
      </c>
      <c r="R686" s="746"/>
      <c r="S686" s="733">
        <v>0</v>
      </c>
    </row>
    <row r="687" spans="1:19" ht="14.4" customHeight="1" x14ac:dyDescent="0.3">
      <c r="A687" s="727" t="s">
        <v>6703</v>
      </c>
      <c r="B687" s="728" t="s">
        <v>6704</v>
      </c>
      <c r="C687" s="728" t="s">
        <v>596</v>
      </c>
      <c r="D687" s="728" t="s">
        <v>6413</v>
      </c>
      <c r="E687" s="728" t="s">
        <v>6631</v>
      </c>
      <c r="F687" s="728" t="s">
        <v>6740</v>
      </c>
      <c r="G687" s="728" t="s">
        <v>6741</v>
      </c>
      <c r="H687" s="732"/>
      <c r="I687" s="732"/>
      <c r="J687" s="728"/>
      <c r="K687" s="728"/>
      <c r="L687" s="732"/>
      <c r="M687" s="732"/>
      <c r="N687" s="728"/>
      <c r="O687" s="728"/>
      <c r="P687" s="732">
        <v>41</v>
      </c>
      <c r="Q687" s="732">
        <v>330460</v>
      </c>
      <c r="R687" s="746"/>
      <c r="S687" s="733">
        <v>8060</v>
      </c>
    </row>
    <row r="688" spans="1:19" ht="14.4" customHeight="1" x14ac:dyDescent="0.3">
      <c r="A688" s="727" t="s">
        <v>6703</v>
      </c>
      <c r="B688" s="728" t="s">
        <v>6704</v>
      </c>
      <c r="C688" s="728" t="s">
        <v>596</v>
      </c>
      <c r="D688" s="728" t="s">
        <v>6413</v>
      </c>
      <c r="E688" s="728" t="s">
        <v>6631</v>
      </c>
      <c r="F688" s="728" t="s">
        <v>6742</v>
      </c>
      <c r="G688" s="728"/>
      <c r="H688" s="732"/>
      <c r="I688" s="732"/>
      <c r="J688" s="728"/>
      <c r="K688" s="728"/>
      <c r="L688" s="732"/>
      <c r="M688" s="732"/>
      <c r="N688" s="728"/>
      <c r="O688" s="728"/>
      <c r="P688" s="732">
        <v>49</v>
      </c>
      <c r="Q688" s="732">
        <v>0</v>
      </c>
      <c r="R688" s="746"/>
      <c r="S688" s="733">
        <v>0</v>
      </c>
    </row>
    <row r="689" spans="1:19" ht="14.4" customHeight="1" x14ac:dyDescent="0.3">
      <c r="A689" s="727" t="s">
        <v>6703</v>
      </c>
      <c r="B689" s="728" t="s">
        <v>6704</v>
      </c>
      <c r="C689" s="728" t="s">
        <v>596</v>
      </c>
      <c r="D689" s="728" t="s">
        <v>6413</v>
      </c>
      <c r="E689" s="728" t="s">
        <v>6631</v>
      </c>
      <c r="F689" s="728" t="s">
        <v>6743</v>
      </c>
      <c r="G689" s="728" t="s">
        <v>6744</v>
      </c>
      <c r="H689" s="732"/>
      <c r="I689" s="732"/>
      <c r="J689" s="728"/>
      <c r="K689" s="728"/>
      <c r="L689" s="732"/>
      <c r="M689" s="732"/>
      <c r="N689" s="728"/>
      <c r="O689" s="728"/>
      <c r="P689" s="732">
        <v>72</v>
      </c>
      <c r="Q689" s="732">
        <v>417312</v>
      </c>
      <c r="R689" s="746"/>
      <c r="S689" s="733">
        <v>5796</v>
      </c>
    </row>
    <row r="690" spans="1:19" ht="14.4" customHeight="1" x14ac:dyDescent="0.3">
      <c r="A690" s="727" t="s">
        <v>6703</v>
      </c>
      <c r="B690" s="728" t="s">
        <v>6745</v>
      </c>
      <c r="C690" s="728" t="s">
        <v>596</v>
      </c>
      <c r="D690" s="728" t="s">
        <v>6413</v>
      </c>
      <c r="E690" s="728" t="s">
        <v>6631</v>
      </c>
      <c r="F690" s="728" t="s">
        <v>6746</v>
      </c>
      <c r="G690" s="728" t="s">
        <v>6747</v>
      </c>
      <c r="H690" s="732">
        <v>5</v>
      </c>
      <c r="I690" s="732">
        <v>145</v>
      </c>
      <c r="J690" s="728"/>
      <c r="K690" s="728">
        <v>29</v>
      </c>
      <c r="L690" s="732"/>
      <c r="M690" s="732"/>
      <c r="N690" s="728"/>
      <c r="O690" s="728"/>
      <c r="P690" s="732">
        <v>2</v>
      </c>
      <c r="Q690" s="732">
        <v>60</v>
      </c>
      <c r="R690" s="746"/>
      <c r="S690" s="733">
        <v>30</v>
      </c>
    </row>
    <row r="691" spans="1:19" ht="14.4" customHeight="1" x14ac:dyDescent="0.3">
      <c r="A691" s="727" t="s">
        <v>6703</v>
      </c>
      <c r="B691" s="728" t="s">
        <v>6745</v>
      </c>
      <c r="C691" s="728" t="s">
        <v>596</v>
      </c>
      <c r="D691" s="728" t="s">
        <v>6413</v>
      </c>
      <c r="E691" s="728" t="s">
        <v>6631</v>
      </c>
      <c r="F691" s="728" t="s">
        <v>6748</v>
      </c>
      <c r="G691" s="728" t="s">
        <v>6749</v>
      </c>
      <c r="H691" s="732">
        <v>63</v>
      </c>
      <c r="I691" s="732">
        <v>13797</v>
      </c>
      <c r="J691" s="728">
        <v>0.91808623902049502</v>
      </c>
      <c r="K691" s="728">
        <v>219</v>
      </c>
      <c r="L691" s="732">
        <v>68</v>
      </c>
      <c r="M691" s="732">
        <v>15028</v>
      </c>
      <c r="N691" s="728">
        <v>1</v>
      </c>
      <c r="O691" s="728">
        <v>221</v>
      </c>
      <c r="P691" s="732">
        <v>85</v>
      </c>
      <c r="Q691" s="732">
        <v>18785</v>
      </c>
      <c r="R691" s="746">
        <v>1.25</v>
      </c>
      <c r="S691" s="733">
        <v>221</v>
      </c>
    </row>
    <row r="692" spans="1:19" ht="14.4" customHeight="1" x14ac:dyDescent="0.3">
      <c r="A692" s="727" t="s">
        <v>6703</v>
      </c>
      <c r="B692" s="728" t="s">
        <v>6745</v>
      </c>
      <c r="C692" s="728" t="s">
        <v>596</v>
      </c>
      <c r="D692" s="728" t="s">
        <v>6413</v>
      </c>
      <c r="E692" s="728" t="s">
        <v>6631</v>
      </c>
      <c r="F692" s="728" t="s">
        <v>6750</v>
      </c>
      <c r="G692" s="728" t="s">
        <v>6751</v>
      </c>
      <c r="H692" s="732">
        <v>241</v>
      </c>
      <c r="I692" s="732">
        <v>121223</v>
      </c>
      <c r="J692" s="728">
        <v>0.95070897512312957</v>
      </c>
      <c r="K692" s="728">
        <v>503</v>
      </c>
      <c r="L692" s="732">
        <v>251</v>
      </c>
      <c r="M692" s="732">
        <v>127508</v>
      </c>
      <c r="N692" s="728">
        <v>1</v>
      </c>
      <c r="O692" s="728">
        <v>508</v>
      </c>
      <c r="P692" s="732">
        <v>301</v>
      </c>
      <c r="Q692" s="732">
        <v>152908</v>
      </c>
      <c r="R692" s="746">
        <v>1.1992031872509961</v>
      </c>
      <c r="S692" s="733">
        <v>508</v>
      </c>
    </row>
    <row r="693" spans="1:19" ht="14.4" customHeight="1" x14ac:dyDescent="0.3">
      <c r="A693" s="727" t="s">
        <v>6703</v>
      </c>
      <c r="B693" s="728" t="s">
        <v>6745</v>
      </c>
      <c r="C693" s="728" t="s">
        <v>596</v>
      </c>
      <c r="D693" s="728" t="s">
        <v>6413</v>
      </c>
      <c r="E693" s="728" t="s">
        <v>6631</v>
      </c>
      <c r="F693" s="728" t="s">
        <v>6705</v>
      </c>
      <c r="G693" s="728" t="s">
        <v>6706</v>
      </c>
      <c r="H693" s="732"/>
      <c r="I693" s="732"/>
      <c r="J693" s="728"/>
      <c r="K693" s="728"/>
      <c r="L693" s="732">
        <v>353</v>
      </c>
      <c r="M693" s="732">
        <v>328643</v>
      </c>
      <c r="N693" s="728">
        <v>1</v>
      </c>
      <c r="O693" s="728">
        <v>931</v>
      </c>
      <c r="P693" s="732"/>
      <c r="Q693" s="732"/>
      <c r="R693" s="746"/>
      <c r="S693" s="733"/>
    </row>
    <row r="694" spans="1:19" ht="14.4" customHeight="1" x14ac:dyDescent="0.3">
      <c r="A694" s="727" t="s">
        <v>6703</v>
      </c>
      <c r="B694" s="728" t="s">
        <v>6745</v>
      </c>
      <c r="C694" s="728" t="s">
        <v>596</v>
      </c>
      <c r="D694" s="728" t="s">
        <v>6413</v>
      </c>
      <c r="E694" s="728" t="s">
        <v>6631</v>
      </c>
      <c r="F694" s="728" t="s">
        <v>6707</v>
      </c>
      <c r="G694" s="728" t="s">
        <v>6708</v>
      </c>
      <c r="H694" s="732"/>
      <c r="I694" s="732"/>
      <c r="J694" s="728"/>
      <c r="K694" s="728"/>
      <c r="L694" s="732">
        <v>12</v>
      </c>
      <c r="M694" s="732">
        <v>128748</v>
      </c>
      <c r="N694" s="728">
        <v>1</v>
      </c>
      <c r="O694" s="728">
        <v>10729</v>
      </c>
      <c r="P694" s="732"/>
      <c r="Q694" s="732"/>
      <c r="R694" s="746"/>
      <c r="S694" s="733"/>
    </row>
    <row r="695" spans="1:19" ht="14.4" customHeight="1" x14ac:dyDescent="0.3">
      <c r="A695" s="727" t="s">
        <v>6703</v>
      </c>
      <c r="B695" s="728" t="s">
        <v>6745</v>
      </c>
      <c r="C695" s="728" t="s">
        <v>596</v>
      </c>
      <c r="D695" s="728" t="s">
        <v>6413</v>
      </c>
      <c r="E695" s="728" t="s">
        <v>6631</v>
      </c>
      <c r="F695" s="728" t="s">
        <v>6711</v>
      </c>
      <c r="G695" s="728" t="s">
        <v>6712</v>
      </c>
      <c r="H695" s="732"/>
      <c r="I695" s="732"/>
      <c r="J695" s="728"/>
      <c r="K695" s="728"/>
      <c r="L695" s="732">
        <v>22</v>
      </c>
      <c r="M695" s="732">
        <v>506</v>
      </c>
      <c r="N695" s="728">
        <v>1</v>
      </c>
      <c r="O695" s="728">
        <v>23</v>
      </c>
      <c r="P695" s="732"/>
      <c r="Q695" s="732"/>
      <c r="R695" s="746"/>
      <c r="S695" s="733"/>
    </row>
    <row r="696" spans="1:19" ht="14.4" customHeight="1" x14ac:dyDescent="0.3">
      <c r="A696" s="727" t="s">
        <v>6703</v>
      </c>
      <c r="B696" s="728" t="s">
        <v>6745</v>
      </c>
      <c r="C696" s="728" t="s">
        <v>596</v>
      </c>
      <c r="D696" s="728" t="s">
        <v>6413</v>
      </c>
      <c r="E696" s="728" t="s">
        <v>6631</v>
      </c>
      <c r="F696" s="728" t="s">
        <v>6752</v>
      </c>
      <c r="G696" s="728" t="s">
        <v>6753</v>
      </c>
      <c r="H696" s="732">
        <v>94</v>
      </c>
      <c r="I696" s="732">
        <v>32994</v>
      </c>
      <c r="J696" s="728">
        <v>1.1366267052501033</v>
      </c>
      <c r="K696" s="728">
        <v>351</v>
      </c>
      <c r="L696" s="732">
        <v>82</v>
      </c>
      <c r="M696" s="732">
        <v>29028</v>
      </c>
      <c r="N696" s="728">
        <v>1</v>
      </c>
      <c r="O696" s="728">
        <v>354</v>
      </c>
      <c r="P696" s="732">
        <v>142</v>
      </c>
      <c r="Q696" s="732">
        <v>50268</v>
      </c>
      <c r="R696" s="746">
        <v>1.7317073170731707</v>
      </c>
      <c r="S696" s="733">
        <v>354</v>
      </c>
    </row>
    <row r="697" spans="1:19" ht="14.4" customHeight="1" x14ac:dyDescent="0.3">
      <c r="A697" s="727" t="s">
        <v>6703</v>
      </c>
      <c r="B697" s="728" t="s">
        <v>6745</v>
      </c>
      <c r="C697" s="728" t="s">
        <v>596</v>
      </c>
      <c r="D697" s="728" t="s">
        <v>6413</v>
      </c>
      <c r="E697" s="728" t="s">
        <v>6631</v>
      </c>
      <c r="F697" s="728" t="s">
        <v>6754</v>
      </c>
      <c r="G697" s="728" t="s">
        <v>6755</v>
      </c>
      <c r="H697" s="732"/>
      <c r="I697" s="732"/>
      <c r="J697" s="728"/>
      <c r="K697" s="728"/>
      <c r="L697" s="732">
        <v>5</v>
      </c>
      <c r="M697" s="732">
        <v>160</v>
      </c>
      <c r="N697" s="728">
        <v>1</v>
      </c>
      <c r="O697" s="728">
        <v>32</v>
      </c>
      <c r="P697" s="732">
        <v>2</v>
      </c>
      <c r="Q697" s="732">
        <v>64</v>
      </c>
      <c r="R697" s="746">
        <v>0.4</v>
      </c>
      <c r="S697" s="733">
        <v>32</v>
      </c>
    </row>
    <row r="698" spans="1:19" ht="14.4" customHeight="1" x14ac:dyDescent="0.3">
      <c r="A698" s="727" t="s">
        <v>6703</v>
      </c>
      <c r="B698" s="728" t="s">
        <v>6745</v>
      </c>
      <c r="C698" s="728" t="s">
        <v>596</v>
      </c>
      <c r="D698" s="728" t="s">
        <v>6413</v>
      </c>
      <c r="E698" s="728" t="s">
        <v>6631</v>
      </c>
      <c r="F698" s="728" t="s">
        <v>6756</v>
      </c>
      <c r="G698" s="728" t="s">
        <v>6757</v>
      </c>
      <c r="H698" s="732">
        <v>35850</v>
      </c>
      <c r="I698" s="732">
        <v>2330250</v>
      </c>
      <c r="J698" s="728">
        <v>0.91702051465698065</v>
      </c>
      <c r="K698" s="728">
        <v>65</v>
      </c>
      <c r="L698" s="732">
        <v>39094</v>
      </c>
      <c r="M698" s="732">
        <v>2541110</v>
      </c>
      <c r="N698" s="728">
        <v>1</v>
      </c>
      <c r="O698" s="728">
        <v>65</v>
      </c>
      <c r="P698" s="732">
        <v>44066</v>
      </c>
      <c r="Q698" s="732">
        <v>2864290</v>
      </c>
      <c r="R698" s="746">
        <v>1.1271806415306698</v>
      </c>
      <c r="S698" s="733">
        <v>65</v>
      </c>
    </row>
    <row r="699" spans="1:19" ht="14.4" customHeight="1" x14ac:dyDescent="0.3">
      <c r="A699" s="727" t="s">
        <v>6703</v>
      </c>
      <c r="B699" s="728" t="s">
        <v>6745</v>
      </c>
      <c r="C699" s="728" t="s">
        <v>596</v>
      </c>
      <c r="D699" s="728" t="s">
        <v>6413</v>
      </c>
      <c r="E699" s="728" t="s">
        <v>6631</v>
      </c>
      <c r="F699" s="728" t="s">
        <v>6758</v>
      </c>
      <c r="G699" s="728" t="s">
        <v>6759</v>
      </c>
      <c r="H699" s="732">
        <v>16</v>
      </c>
      <c r="I699" s="732">
        <v>8704</v>
      </c>
      <c r="J699" s="728">
        <v>0.7259382819015846</v>
      </c>
      <c r="K699" s="728">
        <v>544</v>
      </c>
      <c r="L699" s="732">
        <v>22</v>
      </c>
      <c r="M699" s="732">
        <v>11990</v>
      </c>
      <c r="N699" s="728">
        <v>1</v>
      </c>
      <c r="O699" s="728">
        <v>545</v>
      </c>
      <c r="P699" s="732">
        <v>15</v>
      </c>
      <c r="Q699" s="732">
        <v>8175</v>
      </c>
      <c r="R699" s="746">
        <v>0.68181818181818177</v>
      </c>
      <c r="S699" s="733">
        <v>545</v>
      </c>
    </row>
    <row r="700" spans="1:19" ht="14.4" customHeight="1" x14ac:dyDescent="0.3">
      <c r="A700" s="727" t="s">
        <v>6703</v>
      </c>
      <c r="B700" s="728" t="s">
        <v>6745</v>
      </c>
      <c r="C700" s="728" t="s">
        <v>596</v>
      </c>
      <c r="D700" s="728" t="s">
        <v>6413</v>
      </c>
      <c r="E700" s="728" t="s">
        <v>6631</v>
      </c>
      <c r="F700" s="728" t="s">
        <v>6760</v>
      </c>
      <c r="G700" s="728" t="s">
        <v>6761</v>
      </c>
      <c r="H700" s="732">
        <v>363</v>
      </c>
      <c r="I700" s="732">
        <v>214533</v>
      </c>
      <c r="J700" s="728">
        <v>0.99284061458718997</v>
      </c>
      <c r="K700" s="728">
        <v>591</v>
      </c>
      <c r="L700" s="732">
        <v>365</v>
      </c>
      <c r="M700" s="732">
        <v>216080</v>
      </c>
      <c r="N700" s="728">
        <v>1</v>
      </c>
      <c r="O700" s="728">
        <v>592</v>
      </c>
      <c r="P700" s="732">
        <v>333</v>
      </c>
      <c r="Q700" s="732">
        <v>197136</v>
      </c>
      <c r="R700" s="746">
        <v>0.9123287671232877</v>
      </c>
      <c r="S700" s="733">
        <v>592</v>
      </c>
    </row>
    <row r="701" spans="1:19" ht="14.4" customHeight="1" x14ac:dyDescent="0.3">
      <c r="A701" s="727" t="s">
        <v>6703</v>
      </c>
      <c r="B701" s="728" t="s">
        <v>6745</v>
      </c>
      <c r="C701" s="728" t="s">
        <v>596</v>
      </c>
      <c r="D701" s="728" t="s">
        <v>6413</v>
      </c>
      <c r="E701" s="728" t="s">
        <v>6631</v>
      </c>
      <c r="F701" s="728" t="s">
        <v>6762</v>
      </c>
      <c r="G701" s="728" t="s">
        <v>6763</v>
      </c>
      <c r="H701" s="732">
        <v>296</v>
      </c>
      <c r="I701" s="732">
        <v>182336</v>
      </c>
      <c r="J701" s="728">
        <v>1.0017635909128368</v>
      </c>
      <c r="K701" s="728">
        <v>616</v>
      </c>
      <c r="L701" s="732">
        <v>295</v>
      </c>
      <c r="M701" s="732">
        <v>182015</v>
      </c>
      <c r="N701" s="728">
        <v>1</v>
      </c>
      <c r="O701" s="728">
        <v>617</v>
      </c>
      <c r="P701" s="732">
        <v>262</v>
      </c>
      <c r="Q701" s="732">
        <v>161654</v>
      </c>
      <c r="R701" s="746">
        <v>0.88813559322033897</v>
      </c>
      <c r="S701" s="733">
        <v>617</v>
      </c>
    </row>
    <row r="702" spans="1:19" ht="14.4" customHeight="1" x14ac:dyDescent="0.3">
      <c r="A702" s="727" t="s">
        <v>6703</v>
      </c>
      <c r="B702" s="728" t="s">
        <v>6745</v>
      </c>
      <c r="C702" s="728" t="s">
        <v>596</v>
      </c>
      <c r="D702" s="728" t="s">
        <v>6413</v>
      </c>
      <c r="E702" s="728" t="s">
        <v>6631</v>
      </c>
      <c r="F702" s="728" t="s">
        <v>6764</v>
      </c>
      <c r="G702" s="728" t="s">
        <v>6765</v>
      </c>
      <c r="H702" s="732">
        <v>61</v>
      </c>
      <c r="I702" s="732">
        <v>9150</v>
      </c>
      <c r="J702" s="728">
        <v>1.0679271708683473</v>
      </c>
      <c r="K702" s="728">
        <v>150</v>
      </c>
      <c r="L702" s="732">
        <v>56</v>
      </c>
      <c r="M702" s="732">
        <v>8568</v>
      </c>
      <c r="N702" s="728">
        <v>1</v>
      </c>
      <c r="O702" s="728">
        <v>153</v>
      </c>
      <c r="P702" s="732">
        <v>114</v>
      </c>
      <c r="Q702" s="732">
        <v>17442</v>
      </c>
      <c r="R702" s="746">
        <v>2.0357142857142856</v>
      </c>
      <c r="S702" s="733">
        <v>153</v>
      </c>
    </row>
    <row r="703" spans="1:19" ht="14.4" customHeight="1" x14ac:dyDescent="0.3">
      <c r="A703" s="727" t="s">
        <v>6703</v>
      </c>
      <c r="B703" s="728" t="s">
        <v>6745</v>
      </c>
      <c r="C703" s="728" t="s">
        <v>596</v>
      </c>
      <c r="D703" s="728" t="s">
        <v>6413</v>
      </c>
      <c r="E703" s="728" t="s">
        <v>6631</v>
      </c>
      <c r="F703" s="728" t="s">
        <v>6766</v>
      </c>
      <c r="G703" s="728" t="s">
        <v>6767</v>
      </c>
      <c r="H703" s="732">
        <v>9</v>
      </c>
      <c r="I703" s="732">
        <v>6084</v>
      </c>
      <c r="J703" s="728">
        <v>2.9867452135493373</v>
      </c>
      <c r="K703" s="728">
        <v>676</v>
      </c>
      <c r="L703" s="732">
        <v>3</v>
      </c>
      <c r="M703" s="732">
        <v>2037</v>
      </c>
      <c r="N703" s="728">
        <v>1</v>
      </c>
      <c r="O703" s="728">
        <v>679</v>
      </c>
      <c r="P703" s="732">
        <v>1</v>
      </c>
      <c r="Q703" s="732">
        <v>679</v>
      </c>
      <c r="R703" s="746">
        <v>0.33333333333333331</v>
      </c>
      <c r="S703" s="733">
        <v>679</v>
      </c>
    </row>
    <row r="704" spans="1:19" ht="14.4" customHeight="1" x14ac:dyDescent="0.3">
      <c r="A704" s="727" t="s">
        <v>6703</v>
      </c>
      <c r="B704" s="728" t="s">
        <v>6745</v>
      </c>
      <c r="C704" s="728" t="s">
        <v>596</v>
      </c>
      <c r="D704" s="728" t="s">
        <v>6413</v>
      </c>
      <c r="E704" s="728" t="s">
        <v>6631</v>
      </c>
      <c r="F704" s="728" t="s">
        <v>6768</v>
      </c>
      <c r="G704" s="728" t="s">
        <v>6769</v>
      </c>
      <c r="H704" s="732">
        <v>323</v>
      </c>
      <c r="I704" s="732">
        <v>7752</v>
      </c>
      <c r="J704" s="728">
        <v>1.2097378277153559</v>
      </c>
      <c r="K704" s="728">
        <v>24</v>
      </c>
      <c r="L704" s="732">
        <v>267</v>
      </c>
      <c r="M704" s="732">
        <v>6408</v>
      </c>
      <c r="N704" s="728">
        <v>1</v>
      </c>
      <c r="O704" s="728">
        <v>24</v>
      </c>
      <c r="P704" s="732">
        <v>311</v>
      </c>
      <c r="Q704" s="732">
        <v>7464</v>
      </c>
      <c r="R704" s="746">
        <v>1.1647940074906367</v>
      </c>
      <c r="S704" s="733">
        <v>24</v>
      </c>
    </row>
    <row r="705" spans="1:19" ht="14.4" customHeight="1" x14ac:dyDescent="0.3">
      <c r="A705" s="727" t="s">
        <v>6703</v>
      </c>
      <c r="B705" s="728" t="s">
        <v>6745</v>
      </c>
      <c r="C705" s="728" t="s">
        <v>596</v>
      </c>
      <c r="D705" s="728" t="s">
        <v>6413</v>
      </c>
      <c r="E705" s="728" t="s">
        <v>6631</v>
      </c>
      <c r="F705" s="728" t="s">
        <v>6770</v>
      </c>
      <c r="G705" s="728" t="s">
        <v>6771</v>
      </c>
      <c r="H705" s="732">
        <v>24</v>
      </c>
      <c r="I705" s="732">
        <v>3912</v>
      </c>
      <c r="J705" s="728">
        <v>1.963855421686747</v>
      </c>
      <c r="K705" s="728">
        <v>163</v>
      </c>
      <c r="L705" s="732">
        <v>12</v>
      </c>
      <c r="M705" s="732">
        <v>1992</v>
      </c>
      <c r="N705" s="728">
        <v>1</v>
      </c>
      <c r="O705" s="728">
        <v>166</v>
      </c>
      <c r="P705" s="732">
        <v>22</v>
      </c>
      <c r="Q705" s="732">
        <v>3652</v>
      </c>
      <c r="R705" s="746">
        <v>1.8333333333333333</v>
      </c>
      <c r="S705" s="733">
        <v>166</v>
      </c>
    </row>
    <row r="706" spans="1:19" ht="14.4" customHeight="1" x14ac:dyDescent="0.3">
      <c r="A706" s="727" t="s">
        <v>6703</v>
      </c>
      <c r="B706" s="728" t="s">
        <v>6745</v>
      </c>
      <c r="C706" s="728" t="s">
        <v>596</v>
      </c>
      <c r="D706" s="728" t="s">
        <v>6413</v>
      </c>
      <c r="E706" s="728" t="s">
        <v>6631</v>
      </c>
      <c r="F706" s="728" t="s">
        <v>6772</v>
      </c>
      <c r="G706" s="728" t="s">
        <v>6773</v>
      </c>
      <c r="H706" s="732">
        <v>1133</v>
      </c>
      <c r="I706" s="732">
        <v>61182</v>
      </c>
      <c r="J706" s="728">
        <v>0.82461082283172715</v>
      </c>
      <c r="K706" s="728">
        <v>54</v>
      </c>
      <c r="L706" s="732">
        <v>1349</v>
      </c>
      <c r="M706" s="732">
        <v>74195</v>
      </c>
      <c r="N706" s="728">
        <v>1</v>
      </c>
      <c r="O706" s="728">
        <v>55</v>
      </c>
      <c r="P706" s="732">
        <v>1626</v>
      </c>
      <c r="Q706" s="732">
        <v>89430</v>
      </c>
      <c r="R706" s="746">
        <v>1.2053372868791699</v>
      </c>
      <c r="S706" s="733">
        <v>55</v>
      </c>
    </row>
    <row r="707" spans="1:19" ht="14.4" customHeight="1" x14ac:dyDescent="0.3">
      <c r="A707" s="727" t="s">
        <v>6703</v>
      </c>
      <c r="B707" s="728" t="s">
        <v>6745</v>
      </c>
      <c r="C707" s="728" t="s">
        <v>596</v>
      </c>
      <c r="D707" s="728" t="s">
        <v>6413</v>
      </c>
      <c r="E707" s="728" t="s">
        <v>6631</v>
      </c>
      <c r="F707" s="728" t="s">
        <v>6774</v>
      </c>
      <c r="G707" s="728" t="s">
        <v>6775</v>
      </c>
      <c r="H707" s="732">
        <v>9170</v>
      </c>
      <c r="I707" s="732">
        <v>706090</v>
      </c>
      <c r="J707" s="728">
        <v>0.82345545977011492</v>
      </c>
      <c r="K707" s="728">
        <v>77</v>
      </c>
      <c r="L707" s="732">
        <v>11136</v>
      </c>
      <c r="M707" s="732">
        <v>857472</v>
      </c>
      <c r="N707" s="728">
        <v>1</v>
      </c>
      <c r="O707" s="728">
        <v>77</v>
      </c>
      <c r="P707" s="732">
        <v>11172</v>
      </c>
      <c r="Q707" s="732">
        <v>860244</v>
      </c>
      <c r="R707" s="746">
        <v>1.0032327586206897</v>
      </c>
      <c r="S707" s="733">
        <v>77</v>
      </c>
    </row>
    <row r="708" spans="1:19" ht="14.4" customHeight="1" x14ac:dyDescent="0.3">
      <c r="A708" s="727" t="s">
        <v>6703</v>
      </c>
      <c r="B708" s="728" t="s">
        <v>6745</v>
      </c>
      <c r="C708" s="728" t="s">
        <v>596</v>
      </c>
      <c r="D708" s="728" t="s">
        <v>6413</v>
      </c>
      <c r="E708" s="728" t="s">
        <v>6631</v>
      </c>
      <c r="F708" s="728" t="s">
        <v>6776</v>
      </c>
      <c r="G708" s="728" t="s">
        <v>6777</v>
      </c>
      <c r="H708" s="732">
        <v>15</v>
      </c>
      <c r="I708" s="732">
        <v>24450</v>
      </c>
      <c r="J708" s="728">
        <v>1.069460239699064</v>
      </c>
      <c r="K708" s="728">
        <v>1630</v>
      </c>
      <c r="L708" s="732">
        <v>14</v>
      </c>
      <c r="M708" s="732">
        <v>22862</v>
      </c>
      <c r="N708" s="728">
        <v>1</v>
      </c>
      <c r="O708" s="728">
        <v>1633</v>
      </c>
      <c r="P708" s="732">
        <v>13</v>
      </c>
      <c r="Q708" s="732">
        <v>21229</v>
      </c>
      <c r="R708" s="746">
        <v>0.9285714285714286</v>
      </c>
      <c r="S708" s="733">
        <v>1633</v>
      </c>
    </row>
    <row r="709" spans="1:19" ht="14.4" customHeight="1" x14ac:dyDescent="0.3">
      <c r="A709" s="727" t="s">
        <v>6703</v>
      </c>
      <c r="B709" s="728" t="s">
        <v>6745</v>
      </c>
      <c r="C709" s="728" t="s">
        <v>596</v>
      </c>
      <c r="D709" s="728" t="s">
        <v>6413</v>
      </c>
      <c r="E709" s="728" t="s">
        <v>6631</v>
      </c>
      <c r="F709" s="728" t="s">
        <v>6778</v>
      </c>
      <c r="G709" s="728" t="s">
        <v>6779</v>
      </c>
      <c r="H709" s="732">
        <v>5921</v>
      </c>
      <c r="I709" s="732">
        <v>136183</v>
      </c>
      <c r="J709" s="728">
        <v>0.99899501173708916</v>
      </c>
      <c r="K709" s="728">
        <v>23</v>
      </c>
      <c r="L709" s="732">
        <v>5680</v>
      </c>
      <c r="M709" s="732">
        <v>136320</v>
      </c>
      <c r="N709" s="728">
        <v>1</v>
      </c>
      <c r="O709" s="728">
        <v>24</v>
      </c>
      <c r="P709" s="732">
        <v>5804</v>
      </c>
      <c r="Q709" s="732">
        <v>139296</v>
      </c>
      <c r="R709" s="746">
        <v>1.021830985915493</v>
      </c>
      <c r="S709" s="733">
        <v>24</v>
      </c>
    </row>
    <row r="710" spans="1:19" ht="14.4" customHeight="1" x14ac:dyDescent="0.3">
      <c r="A710" s="727" t="s">
        <v>6703</v>
      </c>
      <c r="B710" s="728" t="s">
        <v>6745</v>
      </c>
      <c r="C710" s="728" t="s">
        <v>596</v>
      </c>
      <c r="D710" s="728" t="s">
        <v>6413</v>
      </c>
      <c r="E710" s="728" t="s">
        <v>6631</v>
      </c>
      <c r="F710" s="728" t="s">
        <v>6780</v>
      </c>
      <c r="G710" s="728" t="s">
        <v>6781</v>
      </c>
      <c r="H710" s="732">
        <v>22</v>
      </c>
      <c r="I710" s="732">
        <v>2156</v>
      </c>
      <c r="J710" s="728">
        <v>1.0780000000000001</v>
      </c>
      <c r="K710" s="728">
        <v>98</v>
      </c>
      <c r="L710" s="732">
        <v>20</v>
      </c>
      <c r="M710" s="732">
        <v>2000</v>
      </c>
      <c r="N710" s="728">
        <v>1</v>
      </c>
      <c r="O710" s="728">
        <v>100</v>
      </c>
      <c r="P710" s="732">
        <v>16</v>
      </c>
      <c r="Q710" s="732">
        <v>1600</v>
      </c>
      <c r="R710" s="746">
        <v>0.8</v>
      </c>
      <c r="S710" s="733">
        <v>100</v>
      </c>
    </row>
    <row r="711" spans="1:19" ht="14.4" customHeight="1" x14ac:dyDescent="0.3">
      <c r="A711" s="727" t="s">
        <v>6703</v>
      </c>
      <c r="B711" s="728" t="s">
        <v>6745</v>
      </c>
      <c r="C711" s="728" t="s">
        <v>596</v>
      </c>
      <c r="D711" s="728" t="s">
        <v>6413</v>
      </c>
      <c r="E711" s="728" t="s">
        <v>6631</v>
      </c>
      <c r="F711" s="728" t="s">
        <v>6782</v>
      </c>
      <c r="G711" s="728" t="s">
        <v>6783</v>
      </c>
      <c r="H711" s="732">
        <v>21</v>
      </c>
      <c r="I711" s="732">
        <v>3717</v>
      </c>
      <c r="J711" s="728">
        <v>0.82599999999999996</v>
      </c>
      <c r="K711" s="728">
        <v>177</v>
      </c>
      <c r="L711" s="732">
        <v>25</v>
      </c>
      <c r="M711" s="732">
        <v>4500</v>
      </c>
      <c r="N711" s="728">
        <v>1</v>
      </c>
      <c r="O711" s="728">
        <v>180</v>
      </c>
      <c r="P711" s="732">
        <v>20</v>
      </c>
      <c r="Q711" s="732">
        <v>3600</v>
      </c>
      <c r="R711" s="746">
        <v>0.8</v>
      </c>
      <c r="S711" s="733">
        <v>180</v>
      </c>
    </row>
    <row r="712" spans="1:19" ht="14.4" customHeight="1" x14ac:dyDescent="0.3">
      <c r="A712" s="727" t="s">
        <v>6703</v>
      </c>
      <c r="B712" s="728" t="s">
        <v>6745</v>
      </c>
      <c r="C712" s="728" t="s">
        <v>596</v>
      </c>
      <c r="D712" s="728" t="s">
        <v>6413</v>
      </c>
      <c r="E712" s="728" t="s">
        <v>6631</v>
      </c>
      <c r="F712" s="728" t="s">
        <v>6784</v>
      </c>
      <c r="G712" s="728" t="s">
        <v>6785</v>
      </c>
      <c r="H712" s="732">
        <v>1</v>
      </c>
      <c r="I712" s="732">
        <v>406</v>
      </c>
      <c r="J712" s="728">
        <v>0.12378048780487805</v>
      </c>
      <c r="K712" s="728">
        <v>406</v>
      </c>
      <c r="L712" s="732">
        <v>8</v>
      </c>
      <c r="M712" s="732">
        <v>3280</v>
      </c>
      <c r="N712" s="728">
        <v>1</v>
      </c>
      <c r="O712" s="728">
        <v>410</v>
      </c>
      <c r="P712" s="732">
        <v>8</v>
      </c>
      <c r="Q712" s="732">
        <v>3280</v>
      </c>
      <c r="R712" s="746">
        <v>1</v>
      </c>
      <c r="S712" s="733">
        <v>410</v>
      </c>
    </row>
    <row r="713" spans="1:19" ht="14.4" customHeight="1" x14ac:dyDescent="0.3">
      <c r="A713" s="727" t="s">
        <v>6703</v>
      </c>
      <c r="B713" s="728" t="s">
        <v>6745</v>
      </c>
      <c r="C713" s="728" t="s">
        <v>596</v>
      </c>
      <c r="D713" s="728" t="s">
        <v>6413</v>
      </c>
      <c r="E713" s="728" t="s">
        <v>6631</v>
      </c>
      <c r="F713" s="728" t="s">
        <v>6786</v>
      </c>
      <c r="G713" s="728" t="s">
        <v>6787</v>
      </c>
      <c r="H713" s="732">
        <v>216</v>
      </c>
      <c r="I713" s="732">
        <v>135648</v>
      </c>
      <c r="J713" s="728">
        <v>0.9998746913352744</v>
      </c>
      <c r="K713" s="728">
        <v>628</v>
      </c>
      <c r="L713" s="732">
        <v>215</v>
      </c>
      <c r="M713" s="732">
        <v>135665</v>
      </c>
      <c r="N713" s="728">
        <v>1</v>
      </c>
      <c r="O713" s="728">
        <v>631</v>
      </c>
      <c r="P713" s="732">
        <v>231</v>
      </c>
      <c r="Q713" s="732">
        <v>145761</v>
      </c>
      <c r="R713" s="746">
        <v>1.0744186046511628</v>
      </c>
      <c r="S713" s="733">
        <v>631</v>
      </c>
    </row>
    <row r="714" spans="1:19" ht="14.4" customHeight="1" x14ac:dyDescent="0.3">
      <c r="A714" s="727" t="s">
        <v>6703</v>
      </c>
      <c r="B714" s="728" t="s">
        <v>6745</v>
      </c>
      <c r="C714" s="728" t="s">
        <v>596</v>
      </c>
      <c r="D714" s="728" t="s">
        <v>6413</v>
      </c>
      <c r="E714" s="728" t="s">
        <v>6631</v>
      </c>
      <c r="F714" s="728" t="s">
        <v>6788</v>
      </c>
      <c r="G714" s="728" t="s">
        <v>6789</v>
      </c>
      <c r="H714" s="732">
        <v>3</v>
      </c>
      <c r="I714" s="732">
        <v>627</v>
      </c>
      <c r="J714" s="728">
        <v>2.9857142857142858</v>
      </c>
      <c r="K714" s="728">
        <v>209</v>
      </c>
      <c r="L714" s="732">
        <v>1</v>
      </c>
      <c r="M714" s="732">
        <v>210</v>
      </c>
      <c r="N714" s="728">
        <v>1</v>
      </c>
      <c r="O714" s="728">
        <v>210</v>
      </c>
      <c r="P714" s="732">
        <v>4</v>
      </c>
      <c r="Q714" s="732">
        <v>840</v>
      </c>
      <c r="R714" s="746">
        <v>4</v>
      </c>
      <c r="S714" s="733">
        <v>210</v>
      </c>
    </row>
    <row r="715" spans="1:19" ht="14.4" customHeight="1" x14ac:dyDescent="0.3">
      <c r="A715" s="727" t="s">
        <v>6703</v>
      </c>
      <c r="B715" s="728" t="s">
        <v>6745</v>
      </c>
      <c r="C715" s="728" t="s">
        <v>596</v>
      </c>
      <c r="D715" s="728" t="s">
        <v>6413</v>
      </c>
      <c r="E715" s="728" t="s">
        <v>6631</v>
      </c>
      <c r="F715" s="728" t="s">
        <v>6790</v>
      </c>
      <c r="G715" s="728" t="s">
        <v>6791</v>
      </c>
      <c r="H715" s="732">
        <v>2839</v>
      </c>
      <c r="I715" s="732">
        <v>187374</v>
      </c>
      <c r="J715" s="728">
        <v>1.0999612553273925</v>
      </c>
      <c r="K715" s="728">
        <v>66</v>
      </c>
      <c r="L715" s="732">
        <v>2581</v>
      </c>
      <c r="M715" s="732">
        <v>170346</v>
      </c>
      <c r="N715" s="728">
        <v>1</v>
      </c>
      <c r="O715" s="728">
        <v>66</v>
      </c>
      <c r="P715" s="732">
        <v>2651</v>
      </c>
      <c r="Q715" s="732">
        <v>174966</v>
      </c>
      <c r="R715" s="746">
        <v>1.0271212708252615</v>
      </c>
      <c r="S715" s="733">
        <v>66</v>
      </c>
    </row>
    <row r="716" spans="1:19" ht="14.4" customHeight="1" x14ac:dyDescent="0.3">
      <c r="A716" s="727" t="s">
        <v>6703</v>
      </c>
      <c r="B716" s="728" t="s">
        <v>6745</v>
      </c>
      <c r="C716" s="728" t="s">
        <v>596</v>
      </c>
      <c r="D716" s="728" t="s">
        <v>6413</v>
      </c>
      <c r="E716" s="728" t="s">
        <v>6631</v>
      </c>
      <c r="F716" s="728" t="s">
        <v>6792</v>
      </c>
      <c r="G716" s="728" t="s">
        <v>6793</v>
      </c>
      <c r="H716" s="732"/>
      <c r="I716" s="732"/>
      <c r="J716" s="728"/>
      <c r="K716" s="728"/>
      <c r="L716" s="732"/>
      <c r="M716" s="732"/>
      <c r="N716" s="728"/>
      <c r="O716" s="728"/>
      <c r="P716" s="732">
        <v>2</v>
      </c>
      <c r="Q716" s="732">
        <v>598</v>
      </c>
      <c r="R716" s="746"/>
      <c r="S716" s="733">
        <v>299</v>
      </c>
    </row>
    <row r="717" spans="1:19" ht="14.4" customHeight="1" x14ac:dyDescent="0.3">
      <c r="A717" s="727" t="s">
        <v>6703</v>
      </c>
      <c r="B717" s="728" t="s">
        <v>6745</v>
      </c>
      <c r="C717" s="728" t="s">
        <v>596</v>
      </c>
      <c r="D717" s="728" t="s">
        <v>6413</v>
      </c>
      <c r="E717" s="728" t="s">
        <v>6631</v>
      </c>
      <c r="F717" s="728" t="s">
        <v>6794</v>
      </c>
      <c r="G717" s="728" t="s">
        <v>6795</v>
      </c>
      <c r="H717" s="732">
        <v>11495</v>
      </c>
      <c r="I717" s="732">
        <v>183920</v>
      </c>
      <c r="J717" s="728">
        <v>0.79264587364728289</v>
      </c>
      <c r="K717" s="728">
        <v>16</v>
      </c>
      <c r="L717" s="732">
        <v>13649</v>
      </c>
      <c r="M717" s="732">
        <v>232033</v>
      </c>
      <c r="N717" s="728">
        <v>1</v>
      </c>
      <c r="O717" s="728">
        <v>17</v>
      </c>
      <c r="P717" s="732">
        <v>13468</v>
      </c>
      <c r="Q717" s="732">
        <v>228956</v>
      </c>
      <c r="R717" s="746">
        <v>0.9867389552348157</v>
      </c>
      <c r="S717" s="733">
        <v>17</v>
      </c>
    </row>
    <row r="718" spans="1:19" ht="14.4" customHeight="1" x14ac:dyDescent="0.3">
      <c r="A718" s="727" t="s">
        <v>6703</v>
      </c>
      <c r="B718" s="728" t="s">
        <v>6745</v>
      </c>
      <c r="C718" s="728" t="s">
        <v>596</v>
      </c>
      <c r="D718" s="728" t="s">
        <v>6413</v>
      </c>
      <c r="E718" s="728" t="s">
        <v>6631</v>
      </c>
      <c r="F718" s="728" t="s">
        <v>6796</v>
      </c>
      <c r="G718" s="728" t="s">
        <v>6797</v>
      </c>
      <c r="H718" s="732">
        <v>18</v>
      </c>
      <c r="I718" s="732">
        <v>1800</v>
      </c>
      <c r="J718" s="728">
        <v>1.6042780748663101</v>
      </c>
      <c r="K718" s="728">
        <v>100</v>
      </c>
      <c r="L718" s="732">
        <v>11</v>
      </c>
      <c r="M718" s="732">
        <v>1122</v>
      </c>
      <c r="N718" s="728">
        <v>1</v>
      </c>
      <c r="O718" s="728">
        <v>102</v>
      </c>
      <c r="P718" s="732">
        <v>8</v>
      </c>
      <c r="Q718" s="732">
        <v>816</v>
      </c>
      <c r="R718" s="746">
        <v>0.72727272727272729</v>
      </c>
      <c r="S718" s="733">
        <v>102</v>
      </c>
    </row>
    <row r="719" spans="1:19" ht="14.4" customHeight="1" x14ac:dyDescent="0.3">
      <c r="A719" s="727" t="s">
        <v>6703</v>
      </c>
      <c r="B719" s="728" t="s">
        <v>6745</v>
      </c>
      <c r="C719" s="728" t="s">
        <v>596</v>
      </c>
      <c r="D719" s="728" t="s">
        <v>6413</v>
      </c>
      <c r="E719" s="728" t="s">
        <v>6631</v>
      </c>
      <c r="F719" s="728" t="s">
        <v>6798</v>
      </c>
      <c r="G719" s="728" t="s">
        <v>6799</v>
      </c>
      <c r="H719" s="732">
        <v>4948</v>
      </c>
      <c r="I719" s="732">
        <v>1726852</v>
      </c>
      <c r="J719" s="728">
        <v>0.87309553302828824</v>
      </c>
      <c r="K719" s="728">
        <v>349</v>
      </c>
      <c r="L719" s="732">
        <v>5651</v>
      </c>
      <c r="M719" s="732">
        <v>1977850</v>
      </c>
      <c r="N719" s="728">
        <v>1</v>
      </c>
      <c r="O719" s="728">
        <v>350</v>
      </c>
      <c r="P719" s="732">
        <v>6886</v>
      </c>
      <c r="Q719" s="732">
        <v>2410100</v>
      </c>
      <c r="R719" s="746">
        <v>1.2185453901964254</v>
      </c>
      <c r="S719" s="733">
        <v>350</v>
      </c>
    </row>
    <row r="720" spans="1:19" ht="14.4" customHeight="1" x14ac:dyDescent="0.3">
      <c r="A720" s="727" t="s">
        <v>6703</v>
      </c>
      <c r="B720" s="728" t="s">
        <v>6745</v>
      </c>
      <c r="C720" s="728" t="s">
        <v>596</v>
      </c>
      <c r="D720" s="728" t="s">
        <v>6413</v>
      </c>
      <c r="E720" s="728" t="s">
        <v>6631</v>
      </c>
      <c r="F720" s="728" t="s">
        <v>6800</v>
      </c>
      <c r="G720" s="728" t="s">
        <v>6801</v>
      </c>
      <c r="H720" s="732">
        <v>5196</v>
      </c>
      <c r="I720" s="732">
        <v>124704</v>
      </c>
      <c r="J720" s="728">
        <v>0.9998316295850872</v>
      </c>
      <c r="K720" s="728">
        <v>24</v>
      </c>
      <c r="L720" s="732">
        <v>4989</v>
      </c>
      <c r="M720" s="732">
        <v>124725</v>
      </c>
      <c r="N720" s="728">
        <v>1</v>
      </c>
      <c r="O720" s="728">
        <v>25</v>
      </c>
      <c r="P720" s="732">
        <v>4882</v>
      </c>
      <c r="Q720" s="732">
        <v>122050</v>
      </c>
      <c r="R720" s="746">
        <v>0.97855281619563039</v>
      </c>
      <c r="S720" s="733">
        <v>25</v>
      </c>
    </row>
    <row r="721" spans="1:19" ht="14.4" customHeight="1" x14ac:dyDescent="0.3">
      <c r="A721" s="727" t="s">
        <v>6703</v>
      </c>
      <c r="B721" s="728" t="s">
        <v>6745</v>
      </c>
      <c r="C721" s="728" t="s">
        <v>596</v>
      </c>
      <c r="D721" s="728" t="s">
        <v>6413</v>
      </c>
      <c r="E721" s="728" t="s">
        <v>6631</v>
      </c>
      <c r="F721" s="728" t="s">
        <v>6802</v>
      </c>
      <c r="G721" s="728" t="s">
        <v>6803</v>
      </c>
      <c r="H721" s="732">
        <v>269</v>
      </c>
      <c r="I721" s="732">
        <v>198791</v>
      </c>
      <c r="J721" s="728">
        <v>0.96371366518644919</v>
      </c>
      <c r="K721" s="728">
        <v>739</v>
      </c>
      <c r="L721" s="732">
        <v>278</v>
      </c>
      <c r="M721" s="732">
        <v>206276</v>
      </c>
      <c r="N721" s="728">
        <v>1</v>
      </c>
      <c r="O721" s="728">
        <v>742</v>
      </c>
      <c r="P721" s="732">
        <v>236</v>
      </c>
      <c r="Q721" s="732">
        <v>175112</v>
      </c>
      <c r="R721" s="746">
        <v>0.84892086330935257</v>
      </c>
      <c r="S721" s="733">
        <v>742</v>
      </c>
    </row>
    <row r="722" spans="1:19" ht="14.4" customHeight="1" x14ac:dyDescent="0.3">
      <c r="A722" s="727" t="s">
        <v>6703</v>
      </c>
      <c r="B722" s="728" t="s">
        <v>6745</v>
      </c>
      <c r="C722" s="728" t="s">
        <v>596</v>
      </c>
      <c r="D722" s="728" t="s">
        <v>6413</v>
      </c>
      <c r="E722" s="728" t="s">
        <v>6631</v>
      </c>
      <c r="F722" s="728" t="s">
        <v>6717</v>
      </c>
      <c r="G722" s="728" t="s">
        <v>6718</v>
      </c>
      <c r="H722" s="732"/>
      <c r="I722" s="732"/>
      <c r="J722" s="728"/>
      <c r="K722" s="728"/>
      <c r="L722" s="732">
        <v>312</v>
      </c>
      <c r="M722" s="732">
        <v>3042936</v>
      </c>
      <c r="N722" s="728">
        <v>1</v>
      </c>
      <c r="O722" s="728">
        <v>9753</v>
      </c>
      <c r="P722" s="732"/>
      <c r="Q722" s="732"/>
      <c r="R722" s="746"/>
      <c r="S722" s="733"/>
    </row>
    <row r="723" spans="1:19" ht="14.4" customHeight="1" x14ac:dyDescent="0.3">
      <c r="A723" s="727" t="s">
        <v>6703</v>
      </c>
      <c r="B723" s="728" t="s">
        <v>6745</v>
      </c>
      <c r="C723" s="728" t="s">
        <v>596</v>
      </c>
      <c r="D723" s="728" t="s">
        <v>6413</v>
      </c>
      <c r="E723" s="728" t="s">
        <v>6631</v>
      </c>
      <c r="F723" s="728" t="s">
        <v>6804</v>
      </c>
      <c r="G723" s="728" t="s">
        <v>6805</v>
      </c>
      <c r="H723" s="732">
        <v>517</v>
      </c>
      <c r="I723" s="732">
        <v>93060</v>
      </c>
      <c r="J723" s="728">
        <v>0.79835969939260831</v>
      </c>
      <c r="K723" s="728">
        <v>180</v>
      </c>
      <c r="L723" s="732">
        <v>644</v>
      </c>
      <c r="M723" s="732">
        <v>116564</v>
      </c>
      <c r="N723" s="728">
        <v>1</v>
      </c>
      <c r="O723" s="728">
        <v>181</v>
      </c>
      <c r="P723" s="732">
        <v>702</v>
      </c>
      <c r="Q723" s="732">
        <v>127062</v>
      </c>
      <c r="R723" s="746">
        <v>1.0900621118012421</v>
      </c>
      <c r="S723" s="733">
        <v>181</v>
      </c>
    </row>
    <row r="724" spans="1:19" ht="14.4" customHeight="1" x14ac:dyDescent="0.3">
      <c r="A724" s="727" t="s">
        <v>6703</v>
      </c>
      <c r="B724" s="728" t="s">
        <v>6745</v>
      </c>
      <c r="C724" s="728" t="s">
        <v>596</v>
      </c>
      <c r="D724" s="728" t="s">
        <v>6413</v>
      </c>
      <c r="E724" s="728" t="s">
        <v>6631</v>
      </c>
      <c r="F724" s="728" t="s">
        <v>6806</v>
      </c>
      <c r="G724" s="728" t="s">
        <v>6807</v>
      </c>
      <c r="H724" s="732">
        <v>3908</v>
      </c>
      <c r="I724" s="732">
        <v>101608</v>
      </c>
      <c r="J724" s="728">
        <v>0.96636993076162214</v>
      </c>
      <c r="K724" s="728">
        <v>26</v>
      </c>
      <c r="L724" s="732">
        <v>4044</v>
      </c>
      <c r="M724" s="732">
        <v>105144</v>
      </c>
      <c r="N724" s="728">
        <v>1</v>
      </c>
      <c r="O724" s="728">
        <v>26</v>
      </c>
      <c r="P724" s="732">
        <v>3948</v>
      </c>
      <c r="Q724" s="732">
        <v>102648</v>
      </c>
      <c r="R724" s="746">
        <v>0.97626112759643913</v>
      </c>
      <c r="S724" s="733">
        <v>26</v>
      </c>
    </row>
    <row r="725" spans="1:19" ht="14.4" customHeight="1" x14ac:dyDescent="0.3">
      <c r="A725" s="727" t="s">
        <v>6703</v>
      </c>
      <c r="B725" s="728" t="s">
        <v>6745</v>
      </c>
      <c r="C725" s="728" t="s">
        <v>596</v>
      </c>
      <c r="D725" s="728" t="s">
        <v>6413</v>
      </c>
      <c r="E725" s="728" t="s">
        <v>6631</v>
      </c>
      <c r="F725" s="728" t="s">
        <v>6808</v>
      </c>
      <c r="G725" s="728" t="s">
        <v>6809</v>
      </c>
      <c r="H725" s="732">
        <v>10825</v>
      </c>
      <c r="I725" s="732">
        <v>898475</v>
      </c>
      <c r="J725" s="728">
        <v>0.95543822709968307</v>
      </c>
      <c r="K725" s="728">
        <v>83</v>
      </c>
      <c r="L725" s="732">
        <v>11195</v>
      </c>
      <c r="M725" s="732">
        <v>940380</v>
      </c>
      <c r="N725" s="728">
        <v>1</v>
      </c>
      <c r="O725" s="728">
        <v>84</v>
      </c>
      <c r="P725" s="732">
        <v>12668</v>
      </c>
      <c r="Q725" s="732">
        <v>1064112</v>
      </c>
      <c r="R725" s="746">
        <v>1.1315765966949531</v>
      </c>
      <c r="S725" s="733">
        <v>84</v>
      </c>
    </row>
    <row r="726" spans="1:19" ht="14.4" customHeight="1" x14ac:dyDescent="0.3">
      <c r="A726" s="727" t="s">
        <v>6703</v>
      </c>
      <c r="B726" s="728" t="s">
        <v>6745</v>
      </c>
      <c r="C726" s="728" t="s">
        <v>596</v>
      </c>
      <c r="D726" s="728" t="s">
        <v>6413</v>
      </c>
      <c r="E726" s="728" t="s">
        <v>6631</v>
      </c>
      <c r="F726" s="728" t="s">
        <v>6810</v>
      </c>
      <c r="G726" s="728" t="s">
        <v>6811</v>
      </c>
      <c r="H726" s="732">
        <v>2474</v>
      </c>
      <c r="I726" s="732">
        <v>625922</v>
      </c>
      <c r="J726" s="728">
        <v>0.86132815187685596</v>
      </c>
      <c r="K726" s="728">
        <v>253</v>
      </c>
      <c r="L726" s="732">
        <v>2861</v>
      </c>
      <c r="M726" s="732">
        <v>726694</v>
      </c>
      <c r="N726" s="728">
        <v>1</v>
      </c>
      <c r="O726" s="728">
        <v>254</v>
      </c>
      <c r="P726" s="732">
        <v>2753</v>
      </c>
      <c r="Q726" s="732">
        <v>699262</v>
      </c>
      <c r="R726" s="746">
        <v>0.96225096120237674</v>
      </c>
      <c r="S726" s="733">
        <v>254</v>
      </c>
    </row>
    <row r="727" spans="1:19" ht="14.4" customHeight="1" x14ac:dyDescent="0.3">
      <c r="A727" s="727" t="s">
        <v>6703</v>
      </c>
      <c r="B727" s="728" t="s">
        <v>6745</v>
      </c>
      <c r="C727" s="728" t="s">
        <v>596</v>
      </c>
      <c r="D727" s="728" t="s">
        <v>6413</v>
      </c>
      <c r="E727" s="728" t="s">
        <v>6631</v>
      </c>
      <c r="F727" s="728" t="s">
        <v>6812</v>
      </c>
      <c r="G727" s="728" t="s">
        <v>6813</v>
      </c>
      <c r="H727" s="732">
        <v>264</v>
      </c>
      <c r="I727" s="732">
        <v>69960</v>
      </c>
      <c r="J727" s="728">
        <v>0.94925373134328361</v>
      </c>
      <c r="K727" s="728">
        <v>265</v>
      </c>
      <c r="L727" s="732">
        <v>275</v>
      </c>
      <c r="M727" s="732">
        <v>73700</v>
      </c>
      <c r="N727" s="728">
        <v>1</v>
      </c>
      <c r="O727" s="728">
        <v>268</v>
      </c>
      <c r="P727" s="732">
        <v>250</v>
      </c>
      <c r="Q727" s="732">
        <v>67000</v>
      </c>
      <c r="R727" s="746">
        <v>0.90909090909090906</v>
      </c>
      <c r="S727" s="733">
        <v>268</v>
      </c>
    </row>
    <row r="728" spans="1:19" ht="14.4" customHeight="1" x14ac:dyDescent="0.3">
      <c r="A728" s="727" t="s">
        <v>6703</v>
      </c>
      <c r="B728" s="728" t="s">
        <v>6745</v>
      </c>
      <c r="C728" s="728" t="s">
        <v>596</v>
      </c>
      <c r="D728" s="728" t="s">
        <v>6413</v>
      </c>
      <c r="E728" s="728" t="s">
        <v>6631</v>
      </c>
      <c r="F728" s="728" t="s">
        <v>6814</v>
      </c>
      <c r="G728" s="728" t="s">
        <v>6815</v>
      </c>
      <c r="H728" s="732">
        <v>5911</v>
      </c>
      <c r="I728" s="732">
        <v>70932</v>
      </c>
      <c r="J728" s="728">
        <v>1.0770772594752187</v>
      </c>
      <c r="K728" s="728">
        <v>12</v>
      </c>
      <c r="L728" s="732">
        <v>5488</v>
      </c>
      <c r="M728" s="732">
        <v>65856</v>
      </c>
      <c r="N728" s="728">
        <v>1</v>
      </c>
      <c r="O728" s="728">
        <v>12</v>
      </c>
      <c r="P728" s="732">
        <v>5784</v>
      </c>
      <c r="Q728" s="732">
        <v>69408</v>
      </c>
      <c r="R728" s="746">
        <v>1.0539358600583091</v>
      </c>
      <c r="S728" s="733">
        <v>12</v>
      </c>
    </row>
    <row r="729" spans="1:19" ht="14.4" customHeight="1" x14ac:dyDescent="0.3">
      <c r="A729" s="727" t="s">
        <v>6703</v>
      </c>
      <c r="B729" s="728" t="s">
        <v>6745</v>
      </c>
      <c r="C729" s="728" t="s">
        <v>596</v>
      </c>
      <c r="D729" s="728" t="s">
        <v>6413</v>
      </c>
      <c r="E729" s="728" t="s">
        <v>6631</v>
      </c>
      <c r="F729" s="728" t="s">
        <v>6719</v>
      </c>
      <c r="G729" s="728" t="s">
        <v>6720</v>
      </c>
      <c r="H729" s="732"/>
      <c r="I729" s="732"/>
      <c r="J729" s="728"/>
      <c r="K729" s="728"/>
      <c r="L729" s="732">
        <v>79</v>
      </c>
      <c r="M729" s="732">
        <v>819388</v>
      </c>
      <c r="N729" s="728">
        <v>1</v>
      </c>
      <c r="O729" s="728">
        <v>10372</v>
      </c>
      <c r="P729" s="732"/>
      <c r="Q729" s="732"/>
      <c r="R729" s="746"/>
      <c r="S729" s="733"/>
    </row>
    <row r="730" spans="1:19" ht="14.4" customHeight="1" x14ac:dyDescent="0.3">
      <c r="A730" s="727" t="s">
        <v>6703</v>
      </c>
      <c r="B730" s="728" t="s">
        <v>6745</v>
      </c>
      <c r="C730" s="728" t="s">
        <v>596</v>
      </c>
      <c r="D730" s="728" t="s">
        <v>6413</v>
      </c>
      <c r="E730" s="728" t="s">
        <v>6631</v>
      </c>
      <c r="F730" s="728" t="s">
        <v>6816</v>
      </c>
      <c r="G730" s="728" t="s">
        <v>6817</v>
      </c>
      <c r="H730" s="732">
        <v>1581</v>
      </c>
      <c r="I730" s="732">
        <v>341496</v>
      </c>
      <c r="J730" s="728">
        <v>0.79802955665024633</v>
      </c>
      <c r="K730" s="728">
        <v>216</v>
      </c>
      <c r="L730" s="732">
        <v>1972</v>
      </c>
      <c r="M730" s="732">
        <v>427924</v>
      </c>
      <c r="N730" s="728">
        <v>1</v>
      </c>
      <c r="O730" s="728">
        <v>217</v>
      </c>
      <c r="P730" s="732">
        <v>1969</v>
      </c>
      <c r="Q730" s="732">
        <v>427273</v>
      </c>
      <c r="R730" s="746">
        <v>0.99847870182555776</v>
      </c>
      <c r="S730" s="733">
        <v>217</v>
      </c>
    </row>
    <row r="731" spans="1:19" ht="14.4" customHeight="1" x14ac:dyDescent="0.3">
      <c r="A731" s="727" t="s">
        <v>6703</v>
      </c>
      <c r="B731" s="728" t="s">
        <v>6745</v>
      </c>
      <c r="C731" s="728" t="s">
        <v>596</v>
      </c>
      <c r="D731" s="728" t="s">
        <v>6413</v>
      </c>
      <c r="E731" s="728" t="s">
        <v>6631</v>
      </c>
      <c r="F731" s="728" t="s">
        <v>6721</v>
      </c>
      <c r="G731" s="728" t="s">
        <v>6722</v>
      </c>
      <c r="H731" s="732"/>
      <c r="I731" s="732"/>
      <c r="J731" s="728"/>
      <c r="K731" s="728"/>
      <c r="L731" s="732">
        <v>8</v>
      </c>
      <c r="M731" s="732">
        <v>3480</v>
      </c>
      <c r="N731" s="728">
        <v>1</v>
      </c>
      <c r="O731" s="728">
        <v>435</v>
      </c>
      <c r="P731" s="732"/>
      <c r="Q731" s="732"/>
      <c r="R731" s="746"/>
      <c r="S731" s="733"/>
    </row>
    <row r="732" spans="1:19" ht="14.4" customHeight="1" x14ac:dyDescent="0.3">
      <c r="A732" s="727" t="s">
        <v>6703</v>
      </c>
      <c r="B732" s="728" t="s">
        <v>6745</v>
      </c>
      <c r="C732" s="728" t="s">
        <v>596</v>
      </c>
      <c r="D732" s="728" t="s">
        <v>6413</v>
      </c>
      <c r="E732" s="728" t="s">
        <v>6631</v>
      </c>
      <c r="F732" s="728" t="s">
        <v>6818</v>
      </c>
      <c r="G732" s="728" t="s">
        <v>6819</v>
      </c>
      <c r="H732" s="732">
        <v>251</v>
      </c>
      <c r="I732" s="732">
        <v>9036</v>
      </c>
      <c r="J732" s="728">
        <v>1.030448169688676</v>
      </c>
      <c r="K732" s="728">
        <v>36</v>
      </c>
      <c r="L732" s="732">
        <v>237</v>
      </c>
      <c r="M732" s="732">
        <v>8769</v>
      </c>
      <c r="N732" s="728">
        <v>1</v>
      </c>
      <c r="O732" s="728">
        <v>37</v>
      </c>
      <c r="P732" s="732">
        <v>284</v>
      </c>
      <c r="Q732" s="732">
        <v>10508</v>
      </c>
      <c r="R732" s="746">
        <v>1.1983122362869199</v>
      </c>
      <c r="S732" s="733">
        <v>37</v>
      </c>
    </row>
    <row r="733" spans="1:19" ht="14.4" customHeight="1" x14ac:dyDescent="0.3">
      <c r="A733" s="727" t="s">
        <v>6703</v>
      </c>
      <c r="B733" s="728" t="s">
        <v>6745</v>
      </c>
      <c r="C733" s="728" t="s">
        <v>596</v>
      </c>
      <c r="D733" s="728" t="s">
        <v>6413</v>
      </c>
      <c r="E733" s="728" t="s">
        <v>6631</v>
      </c>
      <c r="F733" s="728" t="s">
        <v>6723</v>
      </c>
      <c r="G733" s="728" t="s">
        <v>6724</v>
      </c>
      <c r="H733" s="732"/>
      <c r="I733" s="732"/>
      <c r="J733" s="728"/>
      <c r="K733" s="728"/>
      <c r="L733" s="732">
        <v>15</v>
      </c>
      <c r="M733" s="732">
        <v>8685</v>
      </c>
      <c r="N733" s="728">
        <v>1</v>
      </c>
      <c r="O733" s="728">
        <v>579</v>
      </c>
      <c r="P733" s="732"/>
      <c r="Q733" s="732"/>
      <c r="R733" s="746"/>
      <c r="S733" s="733"/>
    </row>
    <row r="734" spans="1:19" ht="14.4" customHeight="1" x14ac:dyDescent="0.3">
      <c r="A734" s="727" t="s">
        <v>6703</v>
      </c>
      <c r="B734" s="728" t="s">
        <v>6745</v>
      </c>
      <c r="C734" s="728" t="s">
        <v>596</v>
      </c>
      <c r="D734" s="728" t="s">
        <v>6413</v>
      </c>
      <c r="E734" s="728" t="s">
        <v>6631</v>
      </c>
      <c r="F734" s="728" t="s">
        <v>6725</v>
      </c>
      <c r="G734" s="728" t="s">
        <v>6726</v>
      </c>
      <c r="H734" s="732"/>
      <c r="I734" s="732"/>
      <c r="J734" s="728"/>
      <c r="K734" s="728"/>
      <c r="L734" s="732">
        <v>1858</v>
      </c>
      <c r="M734" s="732">
        <v>1878438</v>
      </c>
      <c r="N734" s="728">
        <v>1</v>
      </c>
      <c r="O734" s="728">
        <v>1011</v>
      </c>
      <c r="P734" s="732"/>
      <c r="Q734" s="732"/>
      <c r="R734" s="746"/>
      <c r="S734" s="733"/>
    </row>
    <row r="735" spans="1:19" ht="14.4" customHeight="1" x14ac:dyDescent="0.3">
      <c r="A735" s="727" t="s">
        <v>6703</v>
      </c>
      <c r="B735" s="728" t="s">
        <v>6745</v>
      </c>
      <c r="C735" s="728" t="s">
        <v>596</v>
      </c>
      <c r="D735" s="728" t="s">
        <v>6413</v>
      </c>
      <c r="E735" s="728" t="s">
        <v>6631</v>
      </c>
      <c r="F735" s="728" t="s">
        <v>6820</v>
      </c>
      <c r="G735" s="728" t="s">
        <v>6821</v>
      </c>
      <c r="H735" s="732">
        <v>307</v>
      </c>
      <c r="I735" s="732">
        <v>181437</v>
      </c>
      <c r="J735" s="728">
        <v>0.99184925216478614</v>
      </c>
      <c r="K735" s="728">
        <v>591</v>
      </c>
      <c r="L735" s="732">
        <v>309</v>
      </c>
      <c r="M735" s="732">
        <v>182928</v>
      </c>
      <c r="N735" s="728">
        <v>1</v>
      </c>
      <c r="O735" s="728">
        <v>592</v>
      </c>
      <c r="P735" s="732">
        <v>275</v>
      </c>
      <c r="Q735" s="732">
        <v>162800</v>
      </c>
      <c r="R735" s="746">
        <v>0.88996763754045305</v>
      </c>
      <c r="S735" s="733">
        <v>592</v>
      </c>
    </row>
    <row r="736" spans="1:19" ht="14.4" customHeight="1" x14ac:dyDescent="0.3">
      <c r="A736" s="727" t="s">
        <v>6703</v>
      </c>
      <c r="B736" s="728" t="s">
        <v>6745</v>
      </c>
      <c r="C736" s="728" t="s">
        <v>596</v>
      </c>
      <c r="D736" s="728" t="s">
        <v>6413</v>
      </c>
      <c r="E736" s="728" t="s">
        <v>6631</v>
      </c>
      <c r="F736" s="728" t="s">
        <v>6729</v>
      </c>
      <c r="G736" s="728" t="s">
        <v>6730</v>
      </c>
      <c r="H736" s="732"/>
      <c r="I736" s="732"/>
      <c r="J736" s="728"/>
      <c r="K736" s="728"/>
      <c r="L736" s="732">
        <v>311</v>
      </c>
      <c r="M736" s="732">
        <v>116003</v>
      </c>
      <c r="N736" s="728">
        <v>1</v>
      </c>
      <c r="O736" s="728">
        <v>373</v>
      </c>
      <c r="P736" s="732"/>
      <c r="Q736" s="732"/>
      <c r="R736" s="746"/>
      <c r="S736" s="733"/>
    </row>
    <row r="737" spans="1:19" ht="14.4" customHeight="1" x14ac:dyDescent="0.3">
      <c r="A737" s="727" t="s">
        <v>6703</v>
      </c>
      <c r="B737" s="728" t="s">
        <v>6745</v>
      </c>
      <c r="C737" s="728" t="s">
        <v>596</v>
      </c>
      <c r="D737" s="728" t="s">
        <v>6413</v>
      </c>
      <c r="E737" s="728" t="s">
        <v>6631</v>
      </c>
      <c r="F737" s="728" t="s">
        <v>6822</v>
      </c>
      <c r="G737" s="728" t="s">
        <v>6823</v>
      </c>
      <c r="H737" s="732">
        <v>130</v>
      </c>
      <c r="I737" s="732">
        <v>6500</v>
      </c>
      <c r="J737" s="728">
        <v>1.4606741573033708</v>
      </c>
      <c r="K737" s="728">
        <v>50</v>
      </c>
      <c r="L737" s="732">
        <v>89</v>
      </c>
      <c r="M737" s="732">
        <v>4450</v>
      </c>
      <c r="N737" s="728">
        <v>1</v>
      </c>
      <c r="O737" s="728">
        <v>50</v>
      </c>
      <c r="P737" s="732">
        <v>113</v>
      </c>
      <c r="Q737" s="732">
        <v>5650</v>
      </c>
      <c r="R737" s="746">
        <v>1.2696629213483146</v>
      </c>
      <c r="S737" s="733">
        <v>50</v>
      </c>
    </row>
    <row r="738" spans="1:19" ht="14.4" customHeight="1" x14ac:dyDescent="0.3">
      <c r="A738" s="727" t="s">
        <v>6703</v>
      </c>
      <c r="B738" s="728" t="s">
        <v>6745</v>
      </c>
      <c r="C738" s="728" t="s">
        <v>596</v>
      </c>
      <c r="D738" s="728" t="s">
        <v>6413</v>
      </c>
      <c r="E738" s="728" t="s">
        <v>6631</v>
      </c>
      <c r="F738" s="728" t="s">
        <v>6824</v>
      </c>
      <c r="G738" s="728" t="s">
        <v>6825</v>
      </c>
      <c r="H738" s="732">
        <v>274</v>
      </c>
      <c r="I738" s="732">
        <v>149604</v>
      </c>
      <c r="J738" s="728">
        <v>0.93026899973883526</v>
      </c>
      <c r="K738" s="728">
        <v>546</v>
      </c>
      <c r="L738" s="732">
        <v>294</v>
      </c>
      <c r="M738" s="732">
        <v>160818</v>
      </c>
      <c r="N738" s="728">
        <v>1</v>
      </c>
      <c r="O738" s="728">
        <v>547</v>
      </c>
      <c r="P738" s="732">
        <v>235</v>
      </c>
      <c r="Q738" s="732">
        <v>128545</v>
      </c>
      <c r="R738" s="746">
        <v>0.79931972789115646</v>
      </c>
      <c r="S738" s="733">
        <v>547</v>
      </c>
    </row>
    <row r="739" spans="1:19" ht="14.4" customHeight="1" x14ac:dyDescent="0.3">
      <c r="A739" s="727" t="s">
        <v>6703</v>
      </c>
      <c r="B739" s="728" t="s">
        <v>6745</v>
      </c>
      <c r="C739" s="728" t="s">
        <v>596</v>
      </c>
      <c r="D739" s="728" t="s">
        <v>6413</v>
      </c>
      <c r="E739" s="728" t="s">
        <v>6631</v>
      </c>
      <c r="F739" s="728" t="s">
        <v>6826</v>
      </c>
      <c r="G739" s="728" t="s">
        <v>6827</v>
      </c>
      <c r="H739" s="732">
        <v>250</v>
      </c>
      <c r="I739" s="732">
        <v>121250</v>
      </c>
      <c r="J739" s="728">
        <v>0.96303532850425722</v>
      </c>
      <c r="K739" s="728">
        <v>485</v>
      </c>
      <c r="L739" s="732">
        <v>244</v>
      </c>
      <c r="M739" s="732">
        <v>125904</v>
      </c>
      <c r="N739" s="728">
        <v>1</v>
      </c>
      <c r="O739" s="728">
        <v>516</v>
      </c>
      <c r="P739" s="732">
        <v>247</v>
      </c>
      <c r="Q739" s="732">
        <v>127699</v>
      </c>
      <c r="R739" s="746">
        <v>1.0142568941415682</v>
      </c>
      <c r="S739" s="733">
        <v>517</v>
      </c>
    </row>
    <row r="740" spans="1:19" ht="14.4" customHeight="1" x14ac:dyDescent="0.3">
      <c r="A740" s="727" t="s">
        <v>6703</v>
      </c>
      <c r="B740" s="728" t="s">
        <v>6745</v>
      </c>
      <c r="C740" s="728" t="s">
        <v>596</v>
      </c>
      <c r="D740" s="728" t="s">
        <v>6413</v>
      </c>
      <c r="E740" s="728" t="s">
        <v>6631</v>
      </c>
      <c r="F740" s="728" t="s">
        <v>6828</v>
      </c>
      <c r="G740" s="728" t="s">
        <v>6829</v>
      </c>
      <c r="H740" s="732">
        <v>283</v>
      </c>
      <c r="I740" s="732">
        <v>208005</v>
      </c>
      <c r="J740" s="728">
        <v>0.97118724787090993</v>
      </c>
      <c r="K740" s="728">
        <v>735</v>
      </c>
      <c r="L740" s="732">
        <v>291</v>
      </c>
      <c r="M740" s="732">
        <v>214176</v>
      </c>
      <c r="N740" s="728">
        <v>1</v>
      </c>
      <c r="O740" s="728">
        <v>736</v>
      </c>
      <c r="P740" s="732">
        <v>240</v>
      </c>
      <c r="Q740" s="732">
        <v>176640</v>
      </c>
      <c r="R740" s="746">
        <v>0.82474226804123707</v>
      </c>
      <c r="S740" s="733">
        <v>736</v>
      </c>
    </row>
    <row r="741" spans="1:19" ht="14.4" customHeight="1" x14ac:dyDescent="0.3">
      <c r="A741" s="727" t="s">
        <v>6703</v>
      </c>
      <c r="B741" s="728" t="s">
        <v>6745</v>
      </c>
      <c r="C741" s="728" t="s">
        <v>596</v>
      </c>
      <c r="D741" s="728" t="s">
        <v>6413</v>
      </c>
      <c r="E741" s="728" t="s">
        <v>6631</v>
      </c>
      <c r="F741" s="728" t="s">
        <v>6830</v>
      </c>
      <c r="G741" s="728" t="s">
        <v>6831</v>
      </c>
      <c r="H741" s="732">
        <v>64</v>
      </c>
      <c r="I741" s="732">
        <v>20928</v>
      </c>
      <c r="J741" s="728">
        <v>0.97862988075754032</v>
      </c>
      <c r="K741" s="728">
        <v>327</v>
      </c>
      <c r="L741" s="732">
        <v>65</v>
      </c>
      <c r="M741" s="732">
        <v>21385</v>
      </c>
      <c r="N741" s="728">
        <v>1</v>
      </c>
      <c r="O741" s="728">
        <v>329</v>
      </c>
      <c r="P741" s="732">
        <v>106</v>
      </c>
      <c r="Q741" s="732">
        <v>34874</v>
      </c>
      <c r="R741" s="746">
        <v>1.6307692307692307</v>
      </c>
      <c r="S741" s="733">
        <v>329</v>
      </c>
    </row>
    <row r="742" spans="1:19" ht="14.4" customHeight="1" x14ac:dyDescent="0.3">
      <c r="A742" s="727" t="s">
        <v>6703</v>
      </c>
      <c r="B742" s="728" t="s">
        <v>6745</v>
      </c>
      <c r="C742" s="728" t="s">
        <v>596</v>
      </c>
      <c r="D742" s="728" t="s">
        <v>6413</v>
      </c>
      <c r="E742" s="728" t="s">
        <v>6631</v>
      </c>
      <c r="F742" s="728" t="s">
        <v>6832</v>
      </c>
      <c r="G742" s="728" t="s">
        <v>6833</v>
      </c>
      <c r="H742" s="732">
        <v>262</v>
      </c>
      <c r="I742" s="732">
        <v>90390</v>
      </c>
      <c r="J742" s="728">
        <v>0.94997372569626903</v>
      </c>
      <c r="K742" s="728">
        <v>345</v>
      </c>
      <c r="L742" s="732">
        <v>275</v>
      </c>
      <c r="M742" s="732">
        <v>95150</v>
      </c>
      <c r="N742" s="728">
        <v>1</v>
      </c>
      <c r="O742" s="728">
        <v>346</v>
      </c>
      <c r="P742" s="732">
        <v>251</v>
      </c>
      <c r="Q742" s="732">
        <v>86846</v>
      </c>
      <c r="R742" s="746">
        <v>0.91272727272727272</v>
      </c>
      <c r="S742" s="733">
        <v>346</v>
      </c>
    </row>
    <row r="743" spans="1:19" ht="14.4" customHeight="1" x14ac:dyDescent="0.3">
      <c r="A743" s="727" t="s">
        <v>6703</v>
      </c>
      <c r="B743" s="728" t="s">
        <v>6745</v>
      </c>
      <c r="C743" s="728" t="s">
        <v>596</v>
      </c>
      <c r="D743" s="728" t="s">
        <v>6413</v>
      </c>
      <c r="E743" s="728" t="s">
        <v>6631</v>
      </c>
      <c r="F743" s="728" t="s">
        <v>6834</v>
      </c>
      <c r="G743" s="728" t="s">
        <v>6835</v>
      </c>
      <c r="H743" s="732">
        <v>37</v>
      </c>
      <c r="I743" s="732">
        <v>27824</v>
      </c>
      <c r="J743" s="728">
        <v>1.4780345285524568</v>
      </c>
      <c r="K743" s="728">
        <v>752</v>
      </c>
      <c r="L743" s="732">
        <v>25</v>
      </c>
      <c r="M743" s="732">
        <v>18825</v>
      </c>
      <c r="N743" s="728">
        <v>1</v>
      </c>
      <c r="O743" s="728">
        <v>753</v>
      </c>
      <c r="P743" s="732">
        <v>19</v>
      </c>
      <c r="Q743" s="732">
        <v>14307</v>
      </c>
      <c r="R743" s="746">
        <v>0.76</v>
      </c>
      <c r="S743" s="733">
        <v>753</v>
      </c>
    </row>
    <row r="744" spans="1:19" ht="14.4" customHeight="1" x14ac:dyDescent="0.3">
      <c r="A744" s="727" t="s">
        <v>6703</v>
      </c>
      <c r="B744" s="728" t="s">
        <v>6745</v>
      </c>
      <c r="C744" s="728" t="s">
        <v>596</v>
      </c>
      <c r="D744" s="728" t="s">
        <v>6413</v>
      </c>
      <c r="E744" s="728" t="s">
        <v>6631</v>
      </c>
      <c r="F744" s="728" t="s">
        <v>6836</v>
      </c>
      <c r="G744" s="728" t="s">
        <v>6837</v>
      </c>
      <c r="H744" s="732">
        <v>372</v>
      </c>
      <c r="I744" s="732">
        <v>85932</v>
      </c>
      <c r="J744" s="728">
        <v>1.0674252211070256</v>
      </c>
      <c r="K744" s="728">
        <v>231</v>
      </c>
      <c r="L744" s="732">
        <v>347</v>
      </c>
      <c r="M744" s="732">
        <v>80504</v>
      </c>
      <c r="N744" s="728">
        <v>1</v>
      </c>
      <c r="O744" s="728">
        <v>232</v>
      </c>
      <c r="P744" s="732">
        <v>425</v>
      </c>
      <c r="Q744" s="732">
        <v>98600</v>
      </c>
      <c r="R744" s="746">
        <v>1.2247838616714697</v>
      </c>
      <c r="S744" s="733">
        <v>232</v>
      </c>
    </row>
    <row r="745" spans="1:19" ht="14.4" customHeight="1" x14ac:dyDescent="0.3">
      <c r="A745" s="727" t="s">
        <v>6703</v>
      </c>
      <c r="B745" s="728" t="s">
        <v>6745</v>
      </c>
      <c r="C745" s="728" t="s">
        <v>596</v>
      </c>
      <c r="D745" s="728" t="s">
        <v>6413</v>
      </c>
      <c r="E745" s="728" t="s">
        <v>6631</v>
      </c>
      <c r="F745" s="728" t="s">
        <v>6838</v>
      </c>
      <c r="G745" s="728" t="s">
        <v>6839</v>
      </c>
      <c r="H745" s="732">
        <v>57</v>
      </c>
      <c r="I745" s="732">
        <v>190437</v>
      </c>
      <c r="J745" s="728">
        <v>0.28011743818829826</v>
      </c>
      <c r="K745" s="728">
        <v>3341</v>
      </c>
      <c r="L745" s="732">
        <v>203</v>
      </c>
      <c r="M745" s="732">
        <v>679847</v>
      </c>
      <c r="N745" s="728">
        <v>1</v>
      </c>
      <c r="O745" s="728">
        <v>3349</v>
      </c>
      <c r="P745" s="732">
        <v>22</v>
      </c>
      <c r="Q745" s="732">
        <v>73700</v>
      </c>
      <c r="R745" s="746">
        <v>0.10840674445867968</v>
      </c>
      <c r="S745" s="733">
        <v>3350</v>
      </c>
    </row>
    <row r="746" spans="1:19" ht="14.4" customHeight="1" x14ac:dyDescent="0.3">
      <c r="A746" s="727" t="s">
        <v>6703</v>
      </c>
      <c r="B746" s="728" t="s">
        <v>6745</v>
      </c>
      <c r="C746" s="728" t="s">
        <v>596</v>
      </c>
      <c r="D746" s="728" t="s">
        <v>6413</v>
      </c>
      <c r="E746" s="728" t="s">
        <v>6631</v>
      </c>
      <c r="F746" s="728" t="s">
        <v>6840</v>
      </c>
      <c r="G746" s="728" t="s">
        <v>6841</v>
      </c>
      <c r="H746" s="732">
        <v>46</v>
      </c>
      <c r="I746" s="732">
        <v>10580</v>
      </c>
      <c r="J746" s="728">
        <v>0.96612181535932795</v>
      </c>
      <c r="K746" s="728">
        <v>230</v>
      </c>
      <c r="L746" s="732">
        <v>47</v>
      </c>
      <c r="M746" s="732">
        <v>10951</v>
      </c>
      <c r="N746" s="728">
        <v>1</v>
      </c>
      <c r="O746" s="728">
        <v>233</v>
      </c>
      <c r="P746" s="732">
        <v>82</v>
      </c>
      <c r="Q746" s="732">
        <v>19106</v>
      </c>
      <c r="R746" s="746">
        <v>1.7446808510638299</v>
      </c>
      <c r="S746" s="733">
        <v>233</v>
      </c>
    </row>
    <row r="747" spans="1:19" ht="14.4" customHeight="1" x14ac:dyDescent="0.3">
      <c r="A747" s="727" t="s">
        <v>6703</v>
      </c>
      <c r="B747" s="728" t="s">
        <v>6745</v>
      </c>
      <c r="C747" s="728" t="s">
        <v>596</v>
      </c>
      <c r="D747" s="728" t="s">
        <v>6413</v>
      </c>
      <c r="E747" s="728" t="s">
        <v>6631</v>
      </c>
      <c r="F747" s="728" t="s">
        <v>6842</v>
      </c>
      <c r="G747" s="728" t="s">
        <v>6843</v>
      </c>
      <c r="H747" s="732">
        <v>128</v>
      </c>
      <c r="I747" s="732">
        <v>52096</v>
      </c>
      <c r="J747" s="728">
        <v>0.91412528513774349</v>
      </c>
      <c r="K747" s="728">
        <v>407</v>
      </c>
      <c r="L747" s="732">
        <v>139</v>
      </c>
      <c r="M747" s="732">
        <v>56990</v>
      </c>
      <c r="N747" s="728">
        <v>1</v>
      </c>
      <c r="O747" s="728">
        <v>410</v>
      </c>
      <c r="P747" s="732">
        <v>125</v>
      </c>
      <c r="Q747" s="732">
        <v>51250</v>
      </c>
      <c r="R747" s="746">
        <v>0.89928057553956831</v>
      </c>
      <c r="S747" s="733">
        <v>410</v>
      </c>
    </row>
    <row r="748" spans="1:19" ht="14.4" customHeight="1" x14ac:dyDescent="0.3">
      <c r="A748" s="727" t="s">
        <v>6703</v>
      </c>
      <c r="B748" s="728" t="s">
        <v>6745</v>
      </c>
      <c r="C748" s="728" t="s">
        <v>596</v>
      </c>
      <c r="D748" s="728" t="s">
        <v>6413</v>
      </c>
      <c r="E748" s="728" t="s">
        <v>6631</v>
      </c>
      <c r="F748" s="728" t="s">
        <v>6844</v>
      </c>
      <c r="G748" s="728" t="s">
        <v>6845</v>
      </c>
      <c r="H748" s="732">
        <v>10</v>
      </c>
      <c r="I748" s="732">
        <v>6510</v>
      </c>
      <c r="J748" s="728">
        <v>0.4160276073619632</v>
      </c>
      <c r="K748" s="728">
        <v>651</v>
      </c>
      <c r="L748" s="732">
        <v>24</v>
      </c>
      <c r="M748" s="732">
        <v>15648</v>
      </c>
      <c r="N748" s="728">
        <v>1</v>
      </c>
      <c r="O748" s="728">
        <v>652</v>
      </c>
      <c r="P748" s="732">
        <v>19</v>
      </c>
      <c r="Q748" s="732">
        <v>12388</v>
      </c>
      <c r="R748" s="746">
        <v>0.79166666666666663</v>
      </c>
      <c r="S748" s="733">
        <v>652</v>
      </c>
    </row>
    <row r="749" spans="1:19" ht="14.4" customHeight="1" x14ac:dyDescent="0.3">
      <c r="A749" s="727" t="s">
        <v>6703</v>
      </c>
      <c r="B749" s="728" t="s">
        <v>6745</v>
      </c>
      <c r="C749" s="728" t="s">
        <v>596</v>
      </c>
      <c r="D749" s="728" t="s">
        <v>6413</v>
      </c>
      <c r="E749" s="728" t="s">
        <v>6631</v>
      </c>
      <c r="F749" s="728" t="s">
        <v>6846</v>
      </c>
      <c r="G749" s="728" t="s">
        <v>6847</v>
      </c>
      <c r="H749" s="732">
        <v>118</v>
      </c>
      <c r="I749" s="732">
        <v>69266</v>
      </c>
      <c r="J749" s="728">
        <v>1.087037037037037</v>
      </c>
      <c r="K749" s="728">
        <v>587</v>
      </c>
      <c r="L749" s="732">
        <v>108</v>
      </c>
      <c r="M749" s="732">
        <v>63720</v>
      </c>
      <c r="N749" s="728">
        <v>1</v>
      </c>
      <c r="O749" s="728">
        <v>590</v>
      </c>
      <c r="P749" s="732">
        <v>106</v>
      </c>
      <c r="Q749" s="732">
        <v>62540</v>
      </c>
      <c r="R749" s="746">
        <v>0.98148148148148151</v>
      </c>
      <c r="S749" s="733">
        <v>590</v>
      </c>
    </row>
    <row r="750" spans="1:19" ht="14.4" customHeight="1" x14ac:dyDescent="0.3">
      <c r="A750" s="727" t="s">
        <v>6703</v>
      </c>
      <c r="B750" s="728" t="s">
        <v>6745</v>
      </c>
      <c r="C750" s="728" t="s">
        <v>596</v>
      </c>
      <c r="D750" s="728" t="s">
        <v>6413</v>
      </c>
      <c r="E750" s="728" t="s">
        <v>6631</v>
      </c>
      <c r="F750" s="728" t="s">
        <v>6848</v>
      </c>
      <c r="G750" s="728" t="s">
        <v>6849</v>
      </c>
      <c r="H750" s="732">
        <v>37</v>
      </c>
      <c r="I750" s="732">
        <v>14282</v>
      </c>
      <c r="J750" s="728">
        <v>2.3065245478036176</v>
      </c>
      <c r="K750" s="728">
        <v>386</v>
      </c>
      <c r="L750" s="732">
        <v>16</v>
      </c>
      <c r="M750" s="732">
        <v>6192</v>
      </c>
      <c r="N750" s="728">
        <v>1</v>
      </c>
      <c r="O750" s="728">
        <v>387</v>
      </c>
      <c r="P750" s="732">
        <v>21</v>
      </c>
      <c r="Q750" s="732">
        <v>8127</v>
      </c>
      <c r="R750" s="746">
        <v>1.3125</v>
      </c>
      <c r="S750" s="733">
        <v>387</v>
      </c>
    </row>
    <row r="751" spans="1:19" ht="14.4" customHeight="1" x14ac:dyDescent="0.3">
      <c r="A751" s="727" t="s">
        <v>6703</v>
      </c>
      <c r="B751" s="728" t="s">
        <v>6745</v>
      </c>
      <c r="C751" s="728" t="s">
        <v>596</v>
      </c>
      <c r="D751" s="728" t="s">
        <v>6413</v>
      </c>
      <c r="E751" s="728" t="s">
        <v>6631</v>
      </c>
      <c r="F751" s="728" t="s">
        <v>6850</v>
      </c>
      <c r="G751" s="728" t="s">
        <v>6851</v>
      </c>
      <c r="H751" s="732">
        <v>1</v>
      </c>
      <c r="I751" s="732">
        <v>416</v>
      </c>
      <c r="J751" s="728">
        <v>0.12380952380952381</v>
      </c>
      <c r="K751" s="728">
        <v>416</v>
      </c>
      <c r="L751" s="732">
        <v>8</v>
      </c>
      <c r="M751" s="732">
        <v>3360</v>
      </c>
      <c r="N751" s="728">
        <v>1</v>
      </c>
      <c r="O751" s="728">
        <v>420</v>
      </c>
      <c r="P751" s="732">
        <v>8</v>
      </c>
      <c r="Q751" s="732">
        <v>3360</v>
      </c>
      <c r="R751" s="746">
        <v>1</v>
      </c>
      <c r="S751" s="733">
        <v>420</v>
      </c>
    </row>
    <row r="752" spans="1:19" ht="14.4" customHeight="1" x14ac:dyDescent="0.3">
      <c r="A752" s="727" t="s">
        <v>6703</v>
      </c>
      <c r="B752" s="728" t="s">
        <v>6745</v>
      </c>
      <c r="C752" s="728" t="s">
        <v>596</v>
      </c>
      <c r="D752" s="728" t="s">
        <v>6413</v>
      </c>
      <c r="E752" s="728" t="s">
        <v>6631</v>
      </c>
      <c r="F752" s="728" t="s">
        <v>6852</v>
      </c>
      <c r="G752" s="728" t="s">
        <v>6853</v>
      </c>
      <c r="H752" s="732">
        <v>14</v>
      </c>
      <c r="I752" s="732">
        <v>2324</v>
      </c>
      <c r="J752" s="728">
        <v>1.1392156862745098</v>
      </c>
      <c r="K752" s="728">
        <v>166</v>
      </c>
      <c r="L752" s="732">
        <v>12</v>
      </c>
      <c r="M752" s="732">
        <v>2040</v>
      </c>
      <c r="N752" s="728">
        <v>1</v>
      </c>
      <c r="O752" s="728">
        <v>170</v>
      </c>
      <c r="P752" s="732">
        <v>24</v>
      </c>
      <c r="Q752" s="732">
        <v>4080</v>
      </c>
      <c r="R752" s="746">
        <v>2</v>
      </c>
      <c r="S752" s="733">
        <v>170</v>
      </c>
    </row>
    <row r="753" spans="1:19" ht="14.4" customHeight="1" x14ac:dyDescent="0.3">
      <c r="A753" s="727" t="s">
        <v>6703</v>
      </c>
      <c r="B753" s="728" t="s">
        <v>6745</v>
      </c>
      <c r="C753" s="728" t="s">
        <v>596</v>
      </c>
      <c r="D753" s="728" t="s">
        <v>6413</v>
      </c>
      <c r="E753" s="728" t="s">
        <v>6631</v>
      </c>
      <c r="F753" s="728" t="s">
        <v>6854</v>
      </c>
      <c r="G753" s="728" t="s">
        <v>6855</v>
      </c>
      <c r="H753" s="732">
        <v>604</v>
      </c>
      <c r="I753" s="732">
        <v>474744</v>
      </c>
      <c r="J753" s="728">
        <v>0.73557875556629826</v>
      </c>
      <c r="K753" s="728">
        <v>786</v>
      </c>
      <c r="L753" s="732">
        <v>818</v>
      </c>
      <c r="M753" s="732">
        <v>645402</v>
      </c>
      <c r="N753" s="728">
        <v>1</v>
      </c>
      <c r="O753" s="728">
        <v>789</v>
      </c>
      <c r="P753" s="732">
        <v>1076</v>
      </c>
      <c r="Q753" s="732">
        <v>848964</v>
      </c>
      <c r="R753" s="746">
        <v>1.315403422982885</v>
      </c>
      <c r="S753" s="733">
        <v>789</v>
      </c>
    </row>
    <row r="754" spans="1:19" ht="14.4" customHeight="1" x14ac:dyDescent="0.3">
      <c r="A754" s="727" t="s">
        <v>6703</v>
      </c>
      <c r="B754" s="728" t="s">
        <v>6745</v>
      </c>
      <c r="C754" s="728" t="s">
        <v>596</v>
      </c>
      <c r="D754" s="728" t="s">
        <v>6413</v>
      </c>
      <c r="E754" s="728" t="s">
        <v>6631</v>
      </c>
      <c r="F754" s="728" t="s">
        <v>6856</v>
      </c>
      <c r="G754" s="728" t="s">
        <v>6857</v>
      </c>
      <c r="H754" s="732">
        <v>64</v>
      </c>
      <c r="I754" s="732">
        <v>14208</v>
      </c>
      <c r="J754" s="728">
        <v>0.94669509594882728</v>
      </c>
      <c r="K754" s="728">
        <v>222</v>
      </c>
      <c r="L754" s="732">
        <v>67</v>
      </c>
      <c r="M754" s="732">
        <v>15008</v>
      </c>
      <c r="N754" s="728">
        <v>1</v>
      </c>
      <c r="O754" s="728">
        <v>224</v>
      </c>
      <c r="P754" s="732">
        <v>109</v>
      </c>
      <c r="Q754" s="732">
        <v>24416</v>
      </c>
      <c r="R754" s="746">
        <v>1.6268656716417911</v>
      </c>
      <c r="S754" s="733">
        <v>224</v>
      </c>
    </row>
    <row r="755" spans="1:19" ht="14.4" customHeight="1" x14ac:dyDescent="0.3">
      <c r="A755" s="727" t="s">
        <v>6703</v>
      </c>
      <c r="B755" s="728" t="s">
        <v>6745</v>
      </c>
      <c r="C755" s="728" t="s">
        <v>596</v>
      </c>
      <c r="D755" s="728" t="s">
        <v>6413</v>
      </c>
      <c r="E755" s="728" t="s">
        <v>6631</v>
      </c>
      <c r="F755" s="728" t="s">
        <v>6858</v>
      </c>
      <c r="G755" s="728" t="s">
        <v>6859</v>
      </c>
      <c r="H755" s="732">
        <v>4</v>
      </c>
      <c r="I755" s="732">
        <v>2260</v>
      </c>
      <c r="J755" s="728">
        <v>0.26619552414605419</v>
      </c>
      <c r="K755" s="728">
        <v>565</v>
      </c>
      <c r="L755" s="732">
        <v>15</v>
      </c>
      <c r="M755" s="732">
        <v>8490</v>
      </c>
      <c r="N755" s="728">
        <v>1</v>
      </c>
      <c r="O755" s="728">
        <v>566</v>
      </c>
      <c r="P755" s="732">
        <v>13</v>
      </c>
      <c r="Q755" s="732">
        <v>7358</v>
      </c>
      <c r="R755" s="746">
        <v>0.8666666666666667</v>
      </c>
      <c r="S755" s="733">
        <v>566</v>
      </c>
    </row>
    <row r="756" spans="1:19" ht="14.4" customHeight="1" x14ac:dyDescent="0.3">
      <c r="A756" s="727" t="s">
        <v>6703</v>
      </c>
      <c r="B756" s="728" t="s">
        <v>6745</v>
      </c>
      <c r="C756" s="728" t="s">
        <v>596</v>
      </c>
      <c r="D756" s="728" t="s">
        <v>6413</v>
      </c>
      <c r="E756" s="728" t="s">
        <v>6631</v>
      </c>
      <c r="F756" s="728" t="s">
        <v>6860</v>
      </c>
      <c r="G756" s="728" t="s">
        <v>6861</v>
      </c>
      <c r="H756" s="732">
        <v>94</v>
      </c>
      <c r="I756" s="732">
        <v>86104</v>
      </c>
      <c r="J756" s="728">
        <v>0.68389156731769696</v>
      </c>
      <c r="K756" s="728">
        <v>916</v>
      </c>
      <c r="L756" s="732">
        <v>137</v>
      </c>
      <c r="M756" s="732">
        <v>125903</v>
      </c>
      <c r="N756" s="728">
        <v>1</v>
      </c>
      <c r="O756" s="728">
        <v>919</v>
      </c>
      <c r="P756" s="732">
        <v>117</v>
      </c>
      <c r="Q756" s="732">
        <v>107523</v>
      </c>
      <c r="R756" s="746">
        <v>0.85401459854014594</v>
      </c>
      <c r="S756" s="733">
        <v>919</v>
      </c>
    </row>
    <row r="757" spans="1:19" ht="14.4" customHeight="1" x14ac:dyDescent="0.3">
      <c r="A757" s="727" t="s">
        <v>6703</v>
      </c>
      <c r="B757" s="728" t="s">
        <v>6745</v>
      </c>
      <c r="C757" s="728" t="s">
        <v>596</v>
      </c>
      <c r="D757" s="728" t="s">
        <v>6413</v>
      </c>
      <c r="E757" s="728" t="s">
        <v>6631</v>
      </c>
      <c r="F757" s="728" t="s">
        <v>6862</v>
      </c>
      <c r="G757" s="728" t="s">
        <v>6863</v>
      </c>
      <c r="H757" s="732">
        <v>94</v>
      </c>
      <c r="I757" s="732">
        <v>83942</v>
      </c>
      <c r="J757" s="728">
        <v>0.68383407194994783</v>
      </c>
      <c r="K757" s="728">
        <v>893</v>
      </c>
      <c r="L757" s="732">
        <v>137</v>
      </c>
      <c r="M757" s="732">
        <v>122752</v>
      </c>
      <c r="N757" s="728">
        <v>1</v>
      </c>
      <c r="O757" s="728">
        <v>896</v>
      </c>
      <c r="P757" s="732">
        <v>117</v>
      </c>
      <c r="Q757" s="732">
        <v>104832</v>
      </c>
      <c r="R757" s="746">
        <v>0.85401459854014594</v>
      </c>
      <c r="S757" s="733">
        <v>896</v>
      </c>
    </row>
    <row r="758" spans="1:19" ht="14.4" customHeight="1" x14ac:dyDescent="0.3">
      <c r="A758" s="727" t="s">
        <v>6703</v>
      </c>
      <c r="B758" s="728" t="s">
        <v>6745</v>
      </c>
      <c r="C758" s="728" t="s">
        <v>596</v>
      </c>
      <c r="D758" s="728" t="s">
        <v>6413</v>
      </c>
      <c r="E758" s="728" t="s">
        <v>6631</v>
      </c>
      <c r="F758" s="728" t="s">
        <v>6864</v>
      </c>
      <c r="G758" s="728" t="s">
        <v>6865</v>
      </c>
      <c r="H758" s="732">
        <v>29</v>
      </c>
      <c r="I758" s="732">
        <v>10005</v>
      </c>
      <c r="J758" s="728">
        <v>0.70527280417312843</v>
      </c>
      <c r="K758" s="728">
        <v>345</v>
      </c>
      <c r="L758" s="732">
        <v>41</v>
      </c>
      <c r="M758" s="732">
        <v>14186</v>
      </c>
      <c r="N758" s="728">
        <v>1</v>
      </c>
      <c r="O758" s="728">
        <v>346</v>
      </c>
      <c r="P758" s="732">
        <v>19</v>
      </c>
      <c r="Q758" s="732">
        <v>6574</v>
      </c>
      <c r="R758" s="746">
        <v>0.46341463414634149</v>
      </c>
      <c r="S758" s="733">
        <v>346</v>
      </c>
    </row>
    <row r="759" spans="1:19" ht="14.4" customHeight="1" x14ac:dyDescent="0.3">
      <c r="A759" s="727" t="s">
        <v>6703</v>
      </c>
      <c r="B759" s="728" t="s">
        <v>6745</v>
      </c>
      <c r="C759" s="728" t="s">
        <v>596</v>
      </c>
      <c r="D759" s="728" t="s">
        <v>6413</v>
      </c>
      <c r="E759" s="728" t="s">
        <v>6631</v>
      </c>
      <c r="F759" s="728" t="s">
        <v>6866</v>
      </c>
      <c r="G759" s="728" t="s">
        <v>6867</v>
      </c>
      <c r="H759" s="732">
        <v>15</v>
      </c>
      <c r="I759" s="732">
        <v>1335</v>
      </c>
      <c r="J759" s="728">
        <v>7.416666666666667</v>
      </c>
      <c r="K759" s="728">
        <v>89</v>
      </c>
      <c r="L759" s="732">
        <v>2</v>
      </c>
      <c r="M759" s="732">
        <v>180</v>
      </c>
      <c r="N759" s="728">
        <v>1</v>
      </c>
      <c r="O759" s="728">
        <v>90</v>
      </c>
      <c r="P759" s="732">
        <v>11</v>
      </c>
      <c r="Q759" s="732">
        <v>990</v>
      </c>
      <c r="R759" s="746">
        <v>5.5</v>
      </c>
      <c r="S759" s="733">
        <v>90</v>
      </c>
    </row>
    <row r="760" spans="1:19" ht="14.4" customHeight="1" x14ac:dyDescent="0.3">
      <c r="A760" s="727" t="s">
        <v>6703</v>
      </c>
      <c r="B760" s="728" t="s">
        <v>6745</v>
      </c>
      <c r="C760" s="728" t="s">
        <v>596</v>
      </c>
      <c r="D760" s="728" t="s">
        <v>6413</v>
      </c>
      <c r="E760" s="728" t="s">
        <v>6631</v>
      </c>
      <c r="F760" s="728" t="s">
        <v>6868</v>
      </c>
      <c r="G760" s="728" t="s">
        <v>6869</v>
      </c>
      <c r="H760" s="732">
        <v>30</v>
      </c>
      <c r="I760" s="732">
        <v>12540</v>
      </c>
      <c r="J760" s="728">
        <v>0.70087189805499661</v>
      </c>
      <c r="K760" s="728">
        <v>418</v>
      </c>
      <c r="L760" s="732">
        <v>42</v>
      </c>
      <c r="M760" s="732">
        <v>17892</v>
      </c>
      <c r="N760" s="728">
        <v>1</v>
      </c>
      <c r="O760" s="728">
        <v>426</v>
      </c>
      <c r="P760" s="732">
        <v>33</v>
      </c>
      <c r="Q760" s="732">
        <v>14058</v>
      </c>
      <c r="R760" s="746">
        <v>0.7857142857142857</v>
      </c>
      <c r="S760" s="733">
        <v>426</v>
      </c>
    </row>
    <row r="761" spans="1:19" ht="14.4" customHeight="1" x14ac:dyDescent="0.3">
      <c r="A761" s="727" t="s">
        <v>6703</v>
      </c>
      <c r="B761" s="728" t="s">
        <v>6745</v>
      </c>
      <c r="C761" s="728" t="s">
        <v>596</v>
      </c>
      <c r="D761" s="728" t="s">
        <v>6413</v>
      </c>
      <c r="E761" s="728" t="s">
        <v>6631</v>
      </c>
      <c r="F761" s="728" t="s">
        <v>6870</v>
      </c>
      <c r="G761" s="728" t="s">
        <v>6871</v>
      </c>
      <c r="H761" s="732">
        <v>2</v>
      </c>
      <c r="I761" s="732">
        <v>106</v>
      </c>
      <c r="J761" s="728">
        <v>0.3271604938271605</v>
      </c>
      <c r="K761" s="728">
        <v>53</v>
      </c>
      <c r="L761" s="732">
        <v>6</v>
      </c>
      <c r="M761" s="732">
        <v>324</v>
      </c>
      <c r="N761" s="728">
        <v>1</v>
      </c>
      <c r="O761" s="728">
        <v>54</v>
      </c>
      <c r="P761" s="732">
        <v>6</v>
      </c>
      <c r="Q761" s="732">
        <v>324</v>
      </c>
      <c r="R761" s="746">
        <v>1</v>
      </c>
      <c r="S761" s="733">
        <v>54</v>
      </c>
    </row>
    <row r="762" spans="1:19" ht="14.4" customHeight="1" x14ac:dyDescent="0.3">
      <c r="A762" s="727" t="s">
        <v>6703</v>
      </c>
      <c r="B762" s="728" t="s">
        <v>6745</v>
      </c>
      <c r="C762" s="728" t="s">
        <v>596</v>
      </c>
      <c r="D762" s="728" t="s">
        <v>6413</v>
      </c>
      <c r="E762" s="728" t="s">
        <v>6631</v>
      </c>
      <c r="F762" s="728" t="s">
        <v>6872</v>
      </c>
      <c r="G762" s="728" t="s">
        <v>6873</v>
      </c>
      <c r="H762" s="732">
        <v>1</v>
      </c>
      <c r="I762" s="732">
        <v>54</v>
      </c>
      <c r="J762" s="728">
        <v>0.9642857142857143</v>
      </c>
      <c r="K762" s="728">
        <v>54</v>
      </c>
      <c r="L762" s="732">
        <v>1</v>
      </c>
      <c r="M762" s="732">
        <v>56</v>
      </c>
      <c r="N762" s="728">
        <v>1</v>
      </c>
      <c r="O762" s="728">
        <v>56</v>
      </c>
      <c r="P762" s="732"/>
      <c r="Q762" s="732"/>
      <c r="R762" s="746"/>
      <c r="S762" s="733"/>
    </row>
    <row r="763" spans="1:19" ht="14.4" customHeight="1" x14ac:dyDescent="0.3">
      <c r="A763" s="727" t="s">
        <v>6703</v>
      </c>
      <c r="B763" s="728" t="s">
        <v>6745</v>
      </c>
      <c r="C763" s="728" t="s">
        <v>596</v>
      </c>
      <c r="D763" s="728" t="s">
        <v>6413</v>
      </c>
      <c r="E763" s="728" t="s">
        <v>6631</v>
      </c>
      <c r="F763" s="728" t="s">
        <v>6735</v>
      </c>
      <c r="G763" s="728" t="s">
        <v>6736</v>
      </c>
      <c r="H763" s="732"/>
      <c r="I763" s="732"/>
      <c r="J763" s="728"/>
      <c r="K763" s="728"/>
      <c r="L763" s="732">
        <v>2</v>
      </c>
      <c r="M763" s="732">
        <v>782</v>
      </c>
      <c r="N763" s="728">
        <v>1</v>
      </c>
      <c r="O763" s="728">
        <v>391</v>
      </c>
      <c r="P763" s="732"/>
      <c r="Q763" s="732"/>
      <c r="R763" s="746"/>
      <c r="S763" s="733"/>
    </row>
    <row r="764" spans="1:19" ht="14.4" customHeight="1" x14ac:dyDescent="0.3">
      <c r="A764" s="727" t="s">
        <v>6703</v>
      </c>
      <c r="B764" s="728" t="s">
        <v>6745</v>
      </c>
      <c r="C764" s="728" t="s">
        <v>596</v>
      </c>
      <c r="D764" s="728" t="s">
        <v>6413</v>
      </c>
      <c r="E764" s="728" t="s">
        <v>6631</v>
      </c>
      <c r="F764" s="728" t="s">
        <v>6737</v>
      </c>
      <c r="G764" s="728" t="s">
        <v>6738</v>
      </c>
      <c r="H764" s="732"/>
      <c r="I764" s="732"/>
      <c r="J764" s="728"/>
      <c r="K764" s="728"/>
      <c r="L764" s="732">
        <v>2</v>
      </c>
      <c r="M764" s="732">
        <v>1966</v>
      </c>
      <c r="N764" s="728">
        <v>1</v>
      </c>
      <c r="O764" s="728">
        <v>983</v>
      </c>
      <c r="P764" s="732"/>
      <c r="Q764" s="732"/>
      <c r="R764" s="746"/>
      <c r="S764" s="733"/>
    </row>
    <row r="765" spans="1:19" ht="14.4" customHeight="1" x14ac:dyDescent="0.3">
      <c r="A765" s="727" t="s">
        <v>6703</v>
      </c>
      <c r="B765" s="728" t="s">
        <v>6745</v>
      </c>
      <c r="C765" s="728" t="s">
        <v>596</v>
      </c>
      <c r="D765" s="728" t="s">
        <v>6413</v>
      </c>
      <c r="E765" s="728" t="s">
        <v>6631</v>
      </c>
      <c r="F765" s="728" t="s">
        <v>6874</v>
      </c>
      <c r="G765" s="728" t="s">
        <v>6875</v>
      </c>
      <c r="H765" s="732"/>
      <c r="I765" s="732"/>
      <c r="J765" s="728"/>
      <c r="K765" s="728"/>
      <c r="L765" s="732"/>
      <c r="M765" s="732"/>
      <c r="N765" s="728"/>
      <c r="O765" s="728"/>
      <c r="P765" s="732">
        <v>1</v>
      </c>
      <c r="Q765" s="732">
        <v>237</v>
      </c>
      <c r="R765" s="746"/>
      <c r="S765" s="733">
        <v>237</v>
      </c>
    </row>
    <row r="766" spans="1:19" ht="14.4" customHeight="1" thickBot="1" x14ac:dyDescent="0.35">
      <c r="A766" s="734" t="s">
        <v>6703</v>
      </c>
      <c r="B766" s="735" t="s">
        <v>6745</v>
      </c>
      <c r="C766" s="735" t="s">
        <v>596</v>
      </c>
      <c r="D766" s="735" t="s">
        <v>6413</v>
      </c>
      <c r="E766" s="735" t="s">
        <v>6631</v>
      </c>
      <c r="F766" s="735" t="s">
        <v>6876</v>
      </c>
      <c r="G766" s="735" t="s">
        <v>6877</v>
      </c>
      <c r="H766" s="739"/>
      <c r="I766" s="739"/>
      <c r="J766" s="735"/>
      <c r="K766" s="735"/>
      <c r="L766" s="739"/>
      <c r="M766" s="739"/>
      <c r="N766" s="735"/>
      <c r="O766" s="735"/>
      <c r="P766" s="739">
        <v>1</v>
      </c>
      <c r="Q766" s="739">
        <v>7386</v>
      </c>
      <c r="R766" s="747"/>
      <c r="S766" s="740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51273906.329999998</v>
      </c>
      <c r="C3" s="344">
        <f t="shared" ref="C3:R3" si="0">SUBTOTAL(9,C6:C1048576)</f>
        <v>31.477570066345166</v>
      </c>
      <c r="D3" s="344">
        <f t="shared" si="0"/>
        <v>47629724</v>
      </c>
      <c r="E3" s="344">
        <f t="shared" si="0"/>
        <v>27</v>
      </c>
      <c r="F3" s="344">
        <f t="shared" si="0"/>
        <v>52292681.329999998</v>
      </c>
      <c r="G3" s="347">
        <f>IF(D3&lt;&gt;0,F3/D3,"")</f>
        <v>1.0979001543238001</v>
      </c>
      <c r="H3" s="343">
        <f t="shared" si="0"/>
        <v>15881137.730000012</v>
      </c>
      <c r="I3" s="344">
        <f t="shared" si="0"/>
        <v>15.456292681623259</v>
      </c>
      <c r="J3" s="344">
        <f t="shared" si="0"/>
        <v>16815794.27</v>
      </c>
      <c r="K3" s="344">
        <f t="shared" si="0"/>
        <v>7</v>
      </c>
      <c r="L3" s="344">
        <f t="shared" si="0"/>
        <v>22142289.329999987</v>
      </c>
      <c r="M3" s="345">
        <f>IF(J3&lt;&gt;0,L3/J3,"")</f>
        <v>1.316755484425892</v>
      </c>
      <c r="N3" s="346">
        <f t="shared" si="0"/>
        <v>5519666.4099999992</v>
      </c>
      <c r="O3" s="344">
        <f t="shared" si="0"/>
        <v>0.86191767463867786</v>
      </c>
      <c r="P3" s="344">
        <f t="shared" si="0"/>
        <v>6403936.9099999992</v>
      </c>
      <c r="Q3" s="344">
        <f t="shared" si="0"/>
        <v>1</v>
      </c>
      <c r="R3" s="344">
        <f t="shared" si="0"/>
        <v>6549835.8800000008</v>
      </c>
      <c r="S3" s="345">
        <f>IF(P3&lt;&gt;0,R3/P3,"")</f>
        <v>1.0227826994629154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4"/>
      <c r="B5" s="825">
        <v>2015</v>
      </c>
      <c r="C5" s="826"/>
      <c r="D5" s="826">
        <v>2016</v>
      </c>
      <c r="E5" s="826"/>
      <c r="F5" s="826">
        <v>2017</v>
      </c>
      <c r="G5" s="864" t="s">
        <v>2</v>
      </c>
      <c r="H5" s="825">
        <v>2015</v>
      </c>
      <c r="I5" s="826"/>
      <c r="J5" s="826">
        <v>2016</v>
      </c>
      <c r="K5" s="826"/>
      <c r="L5" s="826">
        <v>2017</v>
      </c>
      <c r="M5" s="864" t="s">
        <v>2</v>
      </c>
      <c r="N5" s="825">
        <v>2015</v>
      </c>
      <c r="O5" s="826"/>
      <c r="P5" s="826">
        <v>2016</v>
      </c>
      <c r="Q5" s="826"/>
      <c r="R5" s="826">
        <v>2017</v>
      </c>
      <c r="S5" s="864" t="s">
        <v>2</v>
      </c>
    </row>
    <row r="6" spans="1:19" ht="14.4" customHeight="1" x14ac:dyDescent="0.3">
      <c r="A6" s="819" t="s">
        <v>6880</v>
      </c>
      <c r="B6" s="846">
        <v>1271237</v>
      </c>
      <c r="C6" s="805">
        <v>1.6022750332432143</v>
      </c>
      <c r="D6" s="846">
        <v>793395</v>
      </c>
      <c r="E6" s="805">
        <v>1</v>
      </c>
      <c r="F6" s="846">
        <v>1395593</v>
      </c>
      <c r="G6" s="810">
        <v>1.7590141102477328</v>
      </c>
      <c r="H6" s="846">
        <v>1130.2</v>
      </c>
      <c r="I6" s="805"/>
      <c r="J6" s="846"/>
      <c r="K6" s="805"/>
      <c r="L6" s="846"/>
      <c r="M6" s="810"/>
      <c r="N6" s="846"/>
      <c r="O6" s="805"/>
      <c r="P6" s="846"/>
      <c r="Q6" s="805"/>
      <c r="R6" s="846"/>
      <c r="S6" s="231"/>
    </row>
    <row r="7" spans="1:19" ht="14.4" customHeight="1" x14ac:dyDescent="0.3">
      <c r="A7" s="756" t="s">
        <v>6881</v>
      </c>
      <c r="B7" s="848">
        <v>502611</v>
      </c>
      <c r="C7" s="728">
        <v>1.6406484107994477</v>
      </c>
      <c r="D7" s="848">
        <v>306349</v>
      </c>
      <c r="E7" s="728">
        <v>1</v>
      </c>
      <c r="F7" s="848">
        <v>525371</v>
      </c>
      <c r="G7" s="746">
        <v>1.7149427613604091</v>
      </c>
      <c r="H7" s="848"/>
      <c r="I7" s="728"/>
      <c r="J7" s="848">
        <v>565.1</v>
      </c>
      <c r="K7" s="728">
        <v>1</v>
      </c>
      <c r="L7" s="848">
        <v>1130.2</v>
      </c>
      <c r="M7" s="746">
        <v>2</v>
      </c>
      <c r="N7" s="848"/>
      <c r="O7" s="728"/>
      <c r="P7" s="848"/>
      <c r="Q7" s="728"/>
      <c r="R7" s="848"/>
      <c r="S7" s="769"/>
    </row>
    <row r="8" spans="1:19" ht="14.4" customHeight="1" x14ac:dyDescent="0.3">
      <c r="A8" s="756" t="s">
        <v>6882</v>
      </c>
      <c r="B8" s="848">
        <v>1151501</v>
      </c>
      <c r="C8" s="728">
        <v>0.87624654809383251</v>
      </c>
      <c r="D8" s="848">
        <v>1314129</v>
      </c>
      <c r="E8" s="728">
        <v>1</v>
      </c>
      <c r="F8" s="848">
        <v>1333012</v>
      </c>
      <c r="G8" s="746">
        <v>1.0143692133725075</v>
      </c>
      <c r="H8" s="848">
        <v>9119.5</v>
      </c>
      <c r="I8" s="728">
        <v>1.1299795551700638</v>
      </c>
      <c r="J8" s="848">
        <v>8070.5</v>
      </c>
      <c r="K8" s="728">
        <v>1</v>
      </c>
      <c r="L8" s="848">
        <v>4842.3</v>
      </c>
      <c r="M8" s="746">
        <v>0.6</v>
      </c>
      <c r="N8" s="848"/>
      <c r="O8" s="728"/>
      <c r="P8" s="848"/>
      <c r="Q8" s="728"/>
      <c r="R8" s="848"/>
      <c r="S8" s="769"/>
    </row>
    <row r="9" spans="1:19" ht="14.4" customHeight="1" x14ac:dyDescent="0.3">
      <c r="A9" s="756" t="s">
        <v>6883</v>
      </c>
      <c r="B9" s="848">
        <v>340125.67</v>
      </c>
      <c r="C9" s="728">
        <v>3.158993489305185</v>
      </c>
      <c r="D9" s="848">
        <v>107669</v>
      </c>
      <c r="E9" s="728">
        <v>1</v>
      </c>
      <c r="F9" s="848">
        <v>526238</v>
      </c>
      <c r="G9" s="746">
        <v>4.8875535205119398</v>
      </c>
      <c r="H9" s="848">
        <v>25889.46</v>
      </c>
      <c r="I9" s="728">
        <v>11.515024551665242</v>
      </c>
      <c r="J9" s="848">
        <v>2248.3200000000002</v>
      </c>
      <c r="K9" s="728">
        <v>1</v>
      </c>
      <c r="L9" s="848">
        <v>565.1</v>
      </c>
      <c r="M9" s="746">
        <v>0.25134322516367774</v>
      </c>
      <c r="N9" s="848"/>
      <c r="O9" s="728"/>
      <c r="P9" s="848"/>
      <c r="Q9" s="728"/>
      <c r="R9" s="848"/>
      <c r="S9" s="769"/>
    </row>
    <row r="10" spans="1:19" ht="14.4" customHeight="1" x14ac:dyDescent="0.3">
      <c r="A10" s="756" t="s">
        <v>6884</v>
      </c>
      <c r="B10" s="848">
        <v>65719</v>
      </c>
      <c r="C10" s="728">
        <v>0.60754169285951998</v>
      </c>
      <c r="D10" s="848">
        <v>108172</v>
      </c>
      <c r="E10" s="728">
        <v>1</v>
      </c>
      <c r="F10" s="848">
        <v>108156</v>
      </c>
      <c r="G10" s="746">
        <v>0.99985208741633691</v>
      </c>
      <c r="H10" s="848"/>
      <c r="I10" s="728"/>
      <c r="J10" s="848"/>
      <c r="K10" s="728"/>
      <c r="L10" s="848"/>
      <c r="M10" s="746"/>
      <c r="N10" s="848"/>
      <c r="O10" s="728"/>
      <c r="P10" s="848"/>
      <c r="Q10" s="728"/>
      <c r="R10" s="848"/>
      <c r="S10" s="769"/>
    </row>
    <row r="11" spans="1:19" ht="14.4" customHeight="1" x14ac:dyDescent="0.3">
      <c r="A11" s="756" t="s">
        <v>6885</v>
      </c>
      <c r="B11" s="848">
        <v>76228</v>
      </c>
      <c r="C11" s="728">
        <v>1.0302751797588798</v>
      </c>
      <c r="D11" s="848">
        <v>73988</v>
      </c>
      <c r="E11" s="728">
        <v>1</v>
      </c>
      <c r="F11" s="848">
        <v>127436</v>
      </c>
      <c r="G11" s="746">
        <v>1.7223874141752717</v>
      </c>
      <c r="H11" s="848"/>
      <c r="I11" s="728"/>
      <c r="J11" s="848"/>
      <c r="K11" s="728"/>
      <c r="L11" s="848"/>
      <c r="M11" s="746"/>
      <c r="N11" s="848"/>
      <c r="O11" s="728"/>
      <c r="P11" s="848"/>
      <c r="Q11" s="728"/>
      <c r="R11" s="848"/>
      <c r="S11" s="769"/>
    </row>
    <row r="12" spans="1:19" ht="14.4" customHeight="1" x14ac:dyDescent="0.3">
      <c r="A12" s="756" t="s">
        <v>6886</v>
      </c>
      <c r="B12" s="848">
        <v>333551</v>
      </c>
      <c r="C12" s="728">
        <v>0.96849321432512003</v>
      </c>
      <c r="D12" s="848">
        <v>344402</v>
      </c>
      <c r="E12" s="728">
        <v>1</v>
      </c>
      <c r="F12" s="848">
        <v>517319</v>
      </c>
      <c r="G12" s="746">
        <v>1.5020789658596641</v>
      </c>
      <c r="H12" s="848"/>
      <c r="I12" s="728"/>
      <c r="J12" s="848"/>
      <c r="K12" s="728"/>
      <c r="L12" s="848"/>
      <c r="M12" s="746"/>
      <c r="N12" s="848"/>
      <c r="O12" s="728"/>
      <c r="P12" s="848"/>
      <c r="Q12" s="728"/>
      <c r="R12" s="848"/>
      <c r="S12" s="769"/>
    </row>
    <row r="13" spans="1:19" ht="14.4" customHeight="1" x14ac:dyDescent="0.3">
      <c r="A13" s="756" t="s">
        <v>6887</v>
      </c>
      <c r="B13" s="848">
        <v>289566</v>
      </c>
      <c r="C13" s="728">
        <v>0.93799926143320833</v>
      </c>
      <c r="D13" s="848">
        <v>308706</v>
      </c>
      <c r="E13" s="728">
        <v>1</v>
      </c>
      <c r="F13" s="848">
        <v>292457</v>
      </c>
      <c r="G13" s="746">
        <v>0.9473641587789029</v>
      </c>
      <c r="H13" s="848"/>
      <c r="I13" s="728"/>
      <c r="J13" s="848"/>
      <c r="K13" s="728"/>
      <c r="L13" s="848"/>
      <c r="M13" s="746"/>
      <c r="N13" s="848"/>
      <c r="O13" s="728"/>
      <c r="P13" s="848"/>
      <c r="Q13" s="728"/>
      <c r="R13" s="848"/>
      <c r="S13" s="769"/>
    </row>
    <row r="14" spans="1:19" ht="14.4" customHeight="1" x14ac:dyDescent="0.3">
      <c r="A14" s="756" t="s">
        <v>6888</v>
      </c>
      <c r="B14" s="848">
        <v>121509</v>
      </c>
      <c r="C14" s="728">
        <v>0.36746525215624132</v>
      </c>
      <c r="D14" s="848">
        <v>330668</v>
      </c>
      <c r="E14" s="728">
        <v>1</v>
      </c>
      <c r="F14" s="848">
        <v>280262</v>
      </c>
      <c r="G14" s="746">
        <v>0.84756311466486023</v>
      </c>
      <c r="H14" s="848"/>
      <c r="I14" s="728"/>
      <c r="J14" s="848"/>
      <c r="K14" s="728"/>
      <c r="L14" s="848"/>
      <c r="M14" s="746"/>
      <c r="N14" s="848"/>
      <c r="O14" s="728"/>
      <c r="P14" s="848"/>
      <c r="Q14" s="728"/>
      <c r="R14" s="848"/>
      <c r="S14" s="769"/>
    </row>
    <row r="15" spans="1:19" ht="14.4" customHeight="1" x14ac:dyDescent="0.3">
      <c r="A15" s="756" t="s">
        <v>6889</v>
      </c>
      <c r="B15" s="848">
        <v>1196241</v>
      </c>
      <c r="C15" s="728">
        <v>0.95216797443991807</v>
      </c>
      <c r="D15" s="848">
        <v>1256334</v>
      </c>
      <c r="E15" s="728">
        <v>1</v>
      </c>
      <c r="F15" s="848">
        <v>985813</v>
      </c>
      <c r="G15" s="746">
        <v>0.784674298395172</v>
      </c>
      <c r="H15" s="848"/>
      <c r="I15" s="728"/>
      <c r="J15" s="848"/>
      <c r="K15" s="728"/>
      <c r="L15" s="848"/>
      <c r="M15" s="746"/>
      <c r="N15" s="848"/>
      <c r="O15" s="728"/>
      <c r="P15" s="848"/>
      <c r="Q15" s="728"/>
      <c r="R15" s="848"/>
      <c r="S15" s="769"/>
    </row>
    <row r="16" spans="1:19" ht="14.4" customHeight="1" x14ac:dyDescent="0.3">
      <c r="A16" s="756" t="s">
        <v>6890</v>
      </c>
      <c r="B16" s="848">
        <v>46112</v>
      </c>
      <c r="C16" s="728">
        <v>1.0292397660818713</v>
      </c>
      <c r="D16" s="848">
        <v>44802</v>
      </c>
      <c r="E16" s="728">
        <v>1</v>
      </c>
      <c r="F16" s="848">
        <v>72709</v>
      </c>
      <c r="G16" s="746">
        <v>1.6228962992723539</v>
      </c>
      <c r="H16" s="848"/>
      <c r="I16" s="728"/>
      <c r="J16" s="848">
        <v>117374.39999999999</v>
      </c>
      <c r="K16" s="728">
        <v>1</v>
      </c>
      <c r="L16" s="848">
        <v>1614.1</v>
      </c>
      <c r="M16" s="746">
        <v>1.3751720988563094E-2</v>
      </c>
      <c r="N16" s="848"/>
      <c r="O16" s="728"/>
      <c r="P16" s="848"/>
      <c r="Q16" s="728"/>
      <c r="R16" s="848"/>
      <c r="S16" s="769"/>
    </row>
    <row r="17" spans="1:19" ht="14.4" customHeight="1" x14ac:dyDescent="0.3">
      <c r="A17" s="756" t="s">
        <v>6891</v>
      </c>
      <c r="B17" s="848">
        <v>83665</v>
      </c>
      <c r="C17" s="728">
        <v>1.8214176862454827</v>
      </c>
      <c r="D17" s="848">
        <v>45934</v>
      </c>
      <c r="E17" s="728">
        <v>1</v>
      </c>
      <c r="F17" s="848">
        <v>61830</v>
      </c>
      <c r="G17" s="746">
        <v>1.3460617407584796</v>
      </c>
      <c r="H17" s="848"/>
      <c r="I17" s="728"/>
      <c r="J17" s="848"/>
      <c r="K17" s="728"/>
      <c r="L17" s="848"/>
      <c r="M17" s="746"/>
      <c r="N17" s="848"/>
      <c r="O17" s="728"/>
      <c r="P17" s="848"/>
      <c r="Q17" s="728"/>
      <c r="R17" s="848"/>
      <c r="S17" s="769"/>
    </row>
    <row r="18" spans="1:19" ht="14.4" customHeight="1" x14ac:dyDescent="0.3">
      <c r="A18" s="756" t="s">
        <v>6892</v>
      </c>
      <c r="B18" s="848">
        <v>31855</v>
      </c>
      <c r="C18" s="728">
        <v>0.95061175768427331</v>
      </c>
      <c r="D18" s="848">
        <v>33510</v>
      </c>
      <c r="E18" s="728">
        <v>1</v>
      </c>
      <c r="F18" s="848">
        <v>283942</v>
      </c>
      <c r="G18" s="746">
        <v>8.4733512384362868</v>
      </c>
      <c r="H18" s="848"/>
      <c r="I18" s="728"/>
      <c r="J18" s="848"/>
      <c r="K18" s="728"/>
      <c r="L18" s="848"/>
      <c r="M18" s="746"/>
      <c r="N18" s="848"/>
      <c r="O18" s="728"/>
      <c r="P18" s="848"/>
      <c r="Q18" s="728"/>
      <c r="R18" s="848"/>
      <c r="S18" s="769"/>
    </row>
    <row r="19" spans="1:19" ht="14.4" customHeight="1" x14ac:dyDescent="0.3">
      <c r="A19" s="756" t="s">
        <v>6893</v>
      </c>
      <c r="B19" s="848">
        <v>61637</v>
      </c>
      <c r="C19" s="728">
        <v>2.7299583665515104</v>
      </c>
      <c r="D19" s="848">
        <v>22578</v>
      </c>
      <c r="E19" s="728">
        <v>1</v>
      </c>
      <c r="F19" s="848">
        <v>18047</v>
      </c>
      <c r="G19" s="746">
        <v>0.79931792009921165</v>
      </c>
      <c r="H19" s="848"/>
      <c r="I19" s="728"/>
      <c r="J19" s="848"/>
      <c r="K19" s="728"/>
      <c r="L19" s="848"/>
      <c r="M19" s="746"/>
      <c r="N19" s="848"/>
      <c r="O19" s="728"/>
      <c r="P19" s="848"/>
      <c r="Q19" s="728"/>
      <c r="R19" s="848"/>
      <c r="S19" s="769"/>
    </row>
    <row r="20" spans="1:19" ht="14.4" customHeight="1" x14ac:dyDescent="0.3">
      <c r="A20" s="756" t="s">
        <v>6894</v>
      </c>
      <c r="B20" s="848">
        <v>353383</v>
      </c>
      <c r="C20" s="728">
        <v>0.8253044828753926</v>
      </c>
      <c r="D20" s="848">
        <v>428185</v>
      </c>
      <c r="E20" s="728">
        <v>1</v>
      </c>
      <c r="F20" s="848">
        <v>486759</v>
      </c>
      <c r="G20" s="746">
        <v>1.1367960110699815</v>
      </c>
      <c r="H20" s="848"/>
      <c r="I20" s="728"/>
      <c r="J20" s="848">
        <v>2663.1</v>
      </c>
      <c r="K20" s="728">
        <v>1</v>
      </c>
      <c r="L20" s="848"/>
      <c r="M20" s="746"/>
      <c r="N20" s="848"/>
      <c r="O20" s="728"/>
      <c r="P20" s="848"/>
      <c r="Q20" s="728"/>
      <c r="R20" s="848"/>
      <c r="S20" s="769"/>
    </row>
    <row r="21" spans="1:19" ht="14.4" customHeight="1" x14ac:dyDescent="0.3">
      <c r="A21" s="756" t="s">
        <v>6895</v>
      </c>
      <c r="B21" s="848">
        <v>1343220</v>
      </c>
      <c r="C21" s="728">
        <v>1.5022042886891249</v>
      </c>
      <c r="D21" s="848">
        <v>894166</v>
      </c>
      <c r="E21" s="728">
        <v>1</v>
      </c>
      <c r="F21" s="848">
        <v>1154297</v>
      </c>
      <c r="G21" s="746">
        <v>1.290920254180991</v>
      </c>
      <c r="H21" s="848">
        <v>2104.2599999999998</v>
      </c>
      <c r="I21" s="728">
        <v>1.8618474606264375</v>
      </c>
      <c r="J21" s="848">
        <v>1130.2</v>
      </c>
      <c r="K21" s="728">
        <v>1</v>
      </c>
      <c r="L21" s="848">
        <v>2179.1999999999998</v>
      </c>
      <c r="M21" s="746">
        <v>1.9281543089718631</v>
      </c>
      <c r="N21" s="848"/>
      <c r="O21" s="728"/>
      <c r="P21" s="848"/>
      <c r="Q21" s="728"/>
      <c r="R21" s="848"/>
      <c r="S21" s="769"/>
    </row>
    <row r="22" spans="1:19" ht="14.4" customHeight="1" x14ac:dyDescent="0.3">
      <c r="A22" s="756" t="s">
        <v>6896</v>
      </c>
      <c r="B22" s="848">
        <v>33078</v>
      </c>
      <c r="C22" s="728">
        <v>0.65853075851085008</v>
      </c>
      <c r="D22" s="848">
        <v>50230</v>
      </c>
      <c r="E22" s="728">
        <v>1</v>
      </c>
      <c r="F22" s="848">
        <v>37937</v>
      </c>
      <c r="G22" s="746">
        <v>0.75526577742385026</v>
      </c>
      <c r="H22" s="848"/>
      <c r="I22" s="728"/>
      <c r="J22" s="848"/>
      <c r="K22" s="728"/>
      <c r="L22" s="848"/>
      <c r="M22" s="746"/>
      <c r="N22" s="848"/>
      <c r="O22" s="728"/>
      <c r="P22" s="848"/>
      <c r="Q22" s="728"/>
      <c r="R22" s="848"/>
      <c r="S22" s="769"/>
    </row>
    <row r="23" spans="1:19" ht="14.4" customHeight="1" x14ac:dyDescent="0.3">
      <c r="A23" s="756" t="s">
        <v>6897</v>
      </c>
      <c r="B23" s="848">
        <v>31903</v>
      </c>
      <c r="C23" s="728">
        <v>0.88332364260597507</v>
      </c>
      <c r="D23" s="848">
        <v>36117</v>
      </c>
      <c r="E23" s="728">
        <v>1</v>
      </c>
      <c r="F23" s="848">
        <v>59940</v>
      </c>
      <c r="G23" s="746">
        <v>1.6596062795913282</v>
      </c>
      <c r="H23" s="848"/>
      <c r="I23" s="728"/>
      <c r="J23" s="848"/>
      <c r="K23" s="728"/>
      <c r="L23" s="848"/>
      <c r="M23" s="746"/>
      <c r="N23" s="848"/>
      <c r="O23" s="728"/>
      <c r="P23" s="848"/>
      <c r="Q23" s="728"/>
      <c r="R23" s="848"/>
      <c r="S23" s="769"/>
    </row>
    <row r="24" spans="1:19" ht="14.4" customHeight="1" x14ac:dyDescent="0.3">
      <c r="A24" s="756" t="s">
        <v>6898</v>
      </c>
      <c r="B24" s="848">
        <v>401905</v>
      </c>
      <c r="C24" s="728">
        <v>1.6838583716341058</v>
      </c>
      <c r="D24" s="848">
        <v>238681</v>
      </c>
      <c r="E24" s="728">
        <v>1</v>
      </c>
      <c r="F24" s="848">
        <v>513987</v>
      </c>
      <c r="G24" s="746">
        <v>2.1534474884888199</v>
      </c>
      <c r="H24" s="848"/>
      <c r="I24" s="728"/>
      <c r="J24" s="848"/>
      <c r="K24" s="728"/>
      <c r="L24" s="848">
        <v>3228.2</v>
      </c>
      <c r="M24" s="746"/>
      <c r="N24" s="848"/>
      <c r="O24" s="728"/>
      <c r="P24" s="848"/>
      <c r="Q24" s="728"/>
      <c r="R24" s="848"/>
      <c r="S24" s="769"/>
    </row>
    <row r="25" spans="1:19" ht="14.4" customHeight="1" x14ac:dyDescent="0.3">
      <c r="A25" s="756" t="s">
        <v>6899</v>
      </c>
      <c r="B25" s="848">
        <v>7939</v>
      </c>
      <c r="C25" s="728">
        <v>1.0760368663594471</v>
      </c>
      <c r="D25" s="848">
        <v>7378</v>
      </c>
      <c r="E25" s="728">
        <v>1</v>
      </c>
      <c r="F25" s="848">
        <v>6907</v>
      </c>
      <c r="G25" s="746">
        <v>0.93616156139875306</v>
      </c>
      <c r="H25" s="848"/>
      <c r="I25" s="728"/>
      <c r="J25" s="848"/>
      <c r="K25" s="728"/>
      <c r="L25" s="848"/>
      <c r="M25" s="746"/>
      <c r="N25" s="848"/>
      <c r="O25" s="728"/>
      <c r="P25" s="848"/>
      <c r="Q25" s="728"/>
      <c r="R25" s="848"/>
      <c r="S25" s="769"/>
    </row>
    <row r="26" spans="1:19" ht="14.4" customHeight="1" x14ac:dyDescent="0.3">
      <c r="A26" s="756" t="s">
        <v>6900</v>
      </c>
      <c r="B26" s="848">
        <v>13011.33</v>
      </c>
      <c r="C26" s="728">
        <v>0.36024503017885817</v>
      </c>
      <c r="D26" s="848">
        <v>36118</v>
      </c>
      <c r="E26" s="728">
        <v>1</v>
      </c>
      <c r="F26" s="848">
        <v>46851</v>
      </c>
      <c r="G26" s="746">
        <v>1.2971648485519685</v>
      </c>
      <c r="H26" s="848"/>
      <c r="I26" s="728"/>
      <c r="J26" s="848"/>
      <c r="K26" s="728"/>
      <c r="L26" s="848"/>
      <c r="M26" s="746"/>
      <c r="N26" s="848"/>
      <c r="O26" s="728"/>
      <c r="P26" s="848"/>
      <c r="Q26" s="728"/>
      <c r="R26" s="848"/>
      <c r="S26" s="769"/>
    </row>
    <row r="27" spans="1:19" ht="14.4" customHeight="1" x14ac:dyDescent="0.3">
      <c r="A27" s="756" t="s">
        <v>6901</v>
      </c>
      <c r="B27" s="848">
        <v>12865</v>
      </c>
      <c r="C27" s="728">
        <v>0.44408008284432171</v>
      </c>
      <c r="D27" s="848">
        <v>28970</v>
      </c>
      <c r="E27" s="728">
        <v>1</v>
      </c>
      <c r="F27" s="848">
        <v>13196</v>
      </c>
      <c r="G27" s="746">
        <v>0.45550569554711773</v>
      </c>
      <c r="H27" s="848">
        <v>1614.1</v>
      </c>
      <c r="I27" s="728"/>
      <c r="J27" s="848"/>
      <c r="K27" s="728"/>
      <c r="L27" s="848"/>
      <c r="M27" s="746"/>
      <c r="N27" s="848"/>
      <c r="O27" s="728"/>
      <c r="P27" s="848"/>
      <c r="Q27" s="728"/>
      <c r="R27" s="848"/>
      <c r="S27" s="769"/>
    </row>
    <row r="28" spans="1:19" ht="14.4" customHeight="1" x14ac:dyDescent="0.3">
      <c r="A28" s="756" t="s">
        <v>6902</v>
      </c>
      <c r="B28" s="848">
        <v>50982</v>
      </c>
      <c r="C28" s="728">
        <v>0.65726404269857031</v>
      </c>
      <c r="D28" s="848">
        <v>77567</v>
      </c>
      <c r="E28" s="728">
        <v>1</v>
      </c>
      <c r="F28" s="848">
        <v>116669</v>
      </c>
      <c r="G28" s="746">
        <v>1.5041061276058119</v>
      </c>
      <c r="H28" s="848"/>
      <c r="I28" s="728"/>
      <c r="J28" s="848"/>
      <c r="K28" s="728"/>
      <c r="L28" s="848"/>
      <c r="M28" s="746"/>
      <c r="N28" s="848"/>
      <c r="O28" s="728"/>
      <c r="P28" s="848"/>
      <c r="Q28" s="728"/>
      <c r="R28" s="848"/>
      <c r="S28" s="769"/>
    </row>
    <row r="29" spans="1:19" ht="14.4" customHeight="1" x14ac:dyDescent="0.3">
      <c r="A29" s="756" t="s">
        <v>6903</v>
      </c>
      <c r="B29" s="848">
        <v>168632</v>
      </c>
      <c r="C29" s="728">
        <v>1.6513121817469643</v>
      </c>
      <c r="D29" s="848">
        <v>102120</v>
      </c>
      <c r="E29" s="728">
        <v>1</v>
      </c>
      <c r="F29" s="848">
        <v>158246</v>
      </c>
      <c r="G29" s="746">
        <v>1.5496083039561301</v>
      </c>
      <c r="H29" s="848">
        <v>1049</v>
      </c>
      <c r="I29" s="728"/>
      <c r="J29" s="848"/>
      <c r="K29" s="728"/>
      <c r="L29" s="848"/>
      <c r="M29" s="746"/>
      <c r="N29" s="848"/>
      <c r="O29" s="728"/>
      <c r="P29" s="848"/>
      <c r="Q29" s="728"/>
      <c r="R29" s="848"/>
      <c r="S29" s="769"/>
    </row>
    <row r="30" spans="1:19" ht="14.4" customHeight="1" x14ac:dyDescent="0.3">
      <c r="A30" s="756" t="s">
        <v>2666</v>
      </c>
      <c r="B30" s="848">
        <v>42890596.329999998</v>
      </c>
      <c r="C30" s="728">
        <v>1.0658174322118847</v>
      </c>
      <c r="D30" s="848">
        <v>40241973</v>
      </c>
      <c r="E30" s="728">
        <v>1</v>
      </c>
      <c r="F30" s="848">
        <v>42629976.329999998</v>
      </c>
      <c r="G30" s="746">
        <v>1.0593411095922161</v>
      </c>
      <c r="H30" s="848">
        <v>15840231.210000012</v>
      </c>
      <c r="I30" s="728">
        <v>0.94944111416151644</v>
      </c>
      <c r="J30" s="848">
        <v>16683742.65</v>
      </c>
      <c r="K30" s="728">
        <v>1</v>
      </c>
      <c r="L30" s="848">
        <v>22128730.229999986</v>
      </c>
      <c r="M30" s="746">
        <v>1.3263648747303103</v>
      </c>
      <c r="N30" s="848">
        <v>5519666.4099999992</v>
      </c>
      <c r="O30" s="728">
        <v>0.86191767463867786</v>
      </c>
      <c r="P30" s="848">
        <v>6403936.9099999992</v>
      </c>
      <c r="Q30" s="728">
        <v>1</v>
      </c>
      <c r="R30" s="848">
        <v>6549835.8800000008</v>
      </c>
      <c r="S30" s="769">
        <v>1.0227826994629154</v>
      </c>
    </row>
    <row r="31" spans="1:19" ht="14.4" customHeight="1" x14ac:dyDescent="0.3">
      <c r="A31" s="756" t="s">
        <v>6904</v>
      </c>
      <c r="B31" s="848">
        <v>180502</v>
      </c>
      <c r="C31" s="728">
        <v>1.0383166226609373</v>
      </c>
      <c r="D31" s="848">
        <v>173841</v>
      </c>
      <c r="E31" s="728">
        <v>1</v>
      </c>
      <c r="F31" s="848">
        <v>227889</v>
      </c>
      <c r="G31" s="746">
        <v>1.3109047923102146</v>
      </c>
      <c r="H31" s="848"/>
      <c r="I31" s="728"/>
      <c r="J31" s="848"/>
      <c r="K31" s="728"/>
      <c r="L31" s="848"/>
      <c r="M31" s="746"/>
      <c r="N31" s="848"/>
      <c r="O31" s="728"/>
      <c r="P31" s="848"/>
      <c r="Q31" s="728"/>
      <c r="R31" s="848"/>
      <c r="S31" s="769"/>
    </row>
    <row r="32" spans="1:19" ht="14.4" customHeight="1" thickBot="1" x14ac:dyDescent="0.35">
      <c r="A32" s="852" t="s">
        <v>6905</v>
      </c>
      <c r="B32" s="850">
        <v>214332</v>
      </c>
      <c r="C32" s="735">
        <v>0.95794263035102933</v>
      </c>
      <c r="D32" s="850">
        <v>223742</v>
      </c>
      <c r="E32" s="735">
        <v>1</v>
      </c>
      <c r="F32" s="850">
        <v>311842</v>
      </c>
      <c r="G32" s="747">
        <v>1.3937570952257512</v>
      </c>
      <c r="H32" s="850"/>
      <c r="I32" s="735"/>
      <c r="J32" s="850"/>
      <c r="K32" s="735"/>
      <c r="L32" s="850"/>
      <c r="M32" s="747"/>
      <c r="N32" s="850"/>
      <c r="O32" s="735"/>
      <c r="P32" s="850"/>
      <c r="Q32" s="735"/>
      <c r="R32" s="850"/>
      <c r="S32" s="77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8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7129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120394.09000000005</v>
      </c>
      <c r="G3" s="208">
        <f t="shared" si="0"/>
        <v>72674710.469999984</v>
      </c>
      <c r="H3" s="208"/>
      <c r="I3" s="208"/>
      <c r="J3" s="208">
        <f t="shared" si="0"/>
        <v>114939.46999999996</v>
      </c>
      <c r="K3" s="208">
        <f t="shared" si="0"/>
        <v>70849455.180000007</v>
      </c>
      <c r="L3" s="208"/>
      <c r="M3" s="208"/>
      <c r="N3" s="208">
        <f t="shared" si="0"/>
        <v>134056.97000000003</v>
      </c>
      <c r="O3" s="208">
        <f t="shared" si="0"/>
        <v>80984806.539999992</v>
      </c>
      <c r="P3" s="79">
        <f>IF(K3=0,0,O3/K3)</f>
        <v>1.1430547536921791</v>
      </c>
      <c r="Q3" s="209">
        <f>IF(N3=0,0,O3/N3)</f>
        <v>604.10739210352119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6906</v>
      </c>
      <c r="B6" s="805" t="s">
        <v>6421</v>
      </c>
      <c r="C6" s="805" t="s">
        <v>6624</v>
      </c>
      <c r="D6" s="805" t="s">
        <v>6625</v>
      </c>
      <c r="E6" s="805" t="s">
        <v>6626</v>
      </c>
      <c r="F6" s="225">
        <v>2</v>
      </c>
      <c r="G6" s="225">
        <v>1130.2</v>
      </c>
      <c r="H6" s="225"/>
      <c r="I6" s="225">
        <v>565.1</v>
      </c>
      <c r="J6" s="225"/>
      <c r="K6" s="225"/>
      <c r="L6" s="225"/>
      <c r="M6" s="225"/>
      <c r="N6" s="225"/>
      <c r="O6" s="225"/>
      <c r="P6" s="810"/>
      <c r="Q6" s="818"/>
    </row>
    <row r="7" spans="1:17" ht="14.4" customHeight="1" x14ac:dyDescent="0.3">
      <c r="A7" s="727" t="s">
        <v>6906</v>
      </c>
      <c r="B7" s="728" t="s">
        <v>6421</v>
      </c>
      <c r="C7" s="728" t="s">
        <v>6631</v>
      </c>
      <c r="D7" s="728" t="s">
        <v>6636</v>
      </c>
      <c r="E7" s="728" t="s">
        <v>6637</v>
      </c>
      <c r="F7" s="732">
        <v>6</v>
      </c>
      <c r="G7" s="732">
        <v>210</v>
      </c>
      <c r="H7" s="732">
        <v>2.8378378378378377</v>
      </c>
      <c r="I7" s="732">
        <v>35</v>
      </c>
      <c r="J7" s="732">
        <v>2</v>
      </c>
      <c r="K7" s="732">
        <v>74</v>
      </c>
      <c r="L7" s="732">
        <v>1</v>
      </c>
      <c r="M7" s="732">
        <v>37</v>
      </c>
      <c r="N7" s="732">
        <v>9</v>
      </c>
      <c r="O7" s="732">
        <v>333</v>
      </c>
      <c r="P7" s="746">
        <v>4.5</v>
      </c>
      <c r="Q7" s="733">
        <v>37</v>
      </c>
    </row>
    <row r="8" spans="1:17" ht="14.4" customHeight="1" x14ac:dyDescent="0.3">
      <c r="A8" s="727" t="s">
        <v>6906</v>
      </c>
      <c r="B8" s="728" t="s">
        <v>6421</v>
      </c>
      <c r="C8" s="728" t="s">
        <v>6631</v>
      </c>
      <c r="D8" s="728" t="s">
        <v>6640</v>
      </c>
      <c r="E8" s="728" t="s">
        <v>6641</v>
      </c>
      <c r="F8" s="732"/>
      <c r="G8" s="732"/>
      <c r="H8" s="732"/>
      <c r="I8" s="732"/>
      <c r="J8" s="732">
        <v>1</v>
      </c>
      <c r="K8" s="732">
        <v>145</v>
      </c>
      <c r="L8" s="732">
        <v>1</v>
      </c>
      <c r="M8" s="732">
        <v>145</v>
      </c>
      <c r="N8" s="732"/>
      <c r="O8" s="732"/>
      <c r="P8" s="746"/>
      <c r="Q8" s="733"/>
    </row>
    <row r="9" spans="1:17" ht="14.4" customHeight="1" x14ac:dyDescent="0.3">
      <c r="A9" s="727" t="s">
        <v>6906</v>
      </c>
      <c r="B9" s="728" t="s">
        <v>6421</v>
      </c>
      <c r="C9" s="728" t="s">
        <v>6631</v>
      </c>
      <c r="D9" s="728" t="s">
        <v>6642</v>
      </c>
      <c r="E9" s="728" t="s">
        <v>6643</v>
      </c>
      <c r="F9" s="732">
        <v>2</v>
      </c>
      <c r="G9" s="732">
        <v>330</v>
      </c>
      <c r="H9" s="732"/>
      <c r="I9" s="732">
        <v>165</v>
      </c>
      <c r="J9" s="732"/>
      <c r="K9" s="732"/>
      <c r="L9" s="732"/>
      <c r="M9" s="732"/>
      <c r="N9" s="732"/>
      <c r="O9" s="732"/>
      <c r="P9" s="746"/>
      <c r="Q9" s="733"/>
    </row>
    <row r="10" spans="1:17" ht="14.4" customHeight="1" x14ac:dyDescent="0.3">
      <c r="A10" s="727" t="s">
        <v>6906</v>
      </c>
      <c r="B10" s="728" t="s">
        <v>6421</v>
      </c>
      <c r="C10" s="728" t="s">
        <v>6631</v>
      </c>
      <c r="D10" s="728" t="s">
        <v>6646</v>
      </c>
      <c r="E10" s="728" t="s">
        <v>6647</v>
      </c>
      <c r="F10" s="732">
        <v>2</v>
      </c>
      <c r="G10" s="732">
        <v>94</v>
      </c>
      <c r="H10" s="732"/>
      <c r="I10" s="732">
        <v>47</v>
      </c>
      <c r="J10" s="732"/>
      <c r="K10" s="732"/>
      <c r="L10" s="732"/>
      <c r="M10" s="732"/>
      <c r="N10" s="732"/>
      <c r="O10" s="732"/>
      <c r="P10" s="746"/>
      <c r="Q10" s="733"/>
    </row>
    <row r="11" spans="1:17" ht="14.4" customHeight="1" x14ac:dyDescent="0.3">
      <c r="A11" s="727" t="s">
        <v>6906</v>
      </c>
      <c r="B11" s="728" t="s">
        <v>6421</v>
      </c>
      <c r="C11" s="728" t="s">
        <v>6631</v>
      </c>
      <c r="D11" s="728" t="s">
        <v>6654</v>
      </c>
      <c r="E11" s="728" t="s">
        <v>6655</v>
      </c>
      <c r="F11" s="732">
        <v>1</v>
      </c>
      <c r="G11" s="732">
        <v>0</v>
      </c>
      <c r="H11" s="732"/>
      <c r="I11" s="732">
        <v>0</v>
      </c>
      <c r="J11" s="732"/>
      <c r="K11" s="732"/>
      <c r="L11" s="732"/>
      <c r="M11" s="732"/>
      <c r="N11" s="732"/>
      <c r="O11" s="732"/>
      <c r="P11" s="746"/>
      <c r="Q11" s="733"/>
    </row>
    <row r="12" spans="1:17" ht="14.4" customHeight="1" x14ac:dyDescent="0.3">
      <c r="A12" s="727" t="s">
        <v>6906</v>
      </c>
      <c r="B12" s="728" t="s">
        <v>6421</v>
      </c>
      <c r="C12" s="728" t="s">
        <v>6631</v>
      </c>
      <c r="D12" s="728" t="s">
        <v>6658</v>
      </c>
      <c r="E12" s="728" t="s">
        <v>6659</v>
      </c>
      <c r="F12" s="732">
        <v>2</v>
      </c>
      <c r="G12" s="732">
        <v>164</v>
      </c>
      <c r="H12" s="732"/>
      <c r="I12" s="732">
        <v>82</v>
      </c>
      <c r="J12" s="732"/>
      <c r="K12" s="732"/>
      <c r="L12" s="732"/>
      <c r="M12" s="732"/>
      <c r="N12" s="732"/>
      <c r="O12" s="732"/>
      <c r="P12" s="746"/>
      <c r="Q12" s="733"/>
    </row>
    <row r="13" spans="1:17" ht="14.4" customHeight="1" x14ac:dyDescent="0.3">
      <c r="A13" s="727" t="s">
        <v>6906</v>
      </c>
      <c r="B13" s="728" t="s">
        <v>6421</v>
      </c>
      <c r="C13" s="728" t="s">
        <v>6631</v>
      </c>
      <c r="D13" s="728" t="s">
        <v>6668</v>
      </c>
      <c r="E13" s="728" t="s">
        <v>6669</v>
      </c>
      <c r="F13" s="732"/>
      <c r="G13" s="732"/>
      <c r="H13" s="732"/>
      <c r="I13" s="732"/>
      <c r="J13" s="732"/>
      <c r="K13" s="732"/>
      <c r="L13" s="732"/>
      <c r="M13" s="732"/>
      <c r="N13" s="732">
        <v>2</v>
      </c>
      <c r="O13" s="732">
        <v>710</v>
      </c>
      <c r="P13" s="746"/>
      <c r="Q13" s="733">
        <v>355</v>
      </c>
    </row>
    <row r="14" spans="1:17" ht="14.4" customHeight="1" x14ac:dyDescent="0.3">
      <c r="A14" s="727" t="s">
        <v>6906</v>
      </c>
      <c r="B14" s="728" t="s">
        <v>6421</v>
      </c>
      <c r="C14" s="728" t="s">
        <v>6631</v>
      </c>
      <c r="D14" s="728" t="s">
        <v>6676</v>
      </c>
      <c r="E14" s="728" t="s">
        <v>6677</v>
      </c>
      <c r="F14" s="732">
        <v>2</v>
      </c>
      <c r="G14" s="732">
        <v>322</v>
      </c>
      <c r="H14" s="732">
        <v>0.93063583815028905</v>
      </c>
      <c r="I14" s="732">
        <v>161</v>
      </c>
      <c r="J14" s="732">
        <v>2</v>
      </c>
      <c r="K14" s="732">
        <v>346</v>
      </c>
      <c r="L14" s="732">
        <v>1</v>
      </c>
      <c r="M14" s="732">
        <v>173</v>
      </c>
      <c r="N14" s="732">
        <v>1</v>
      </c>
      <c r="O14" s="732">
        <v>173</v>
      </c>
      <c r="P14" s="746">
        <v>0.5</v>
      </c>
      <c r="Q14" s="733">
        <v>173</v>
      </c>
    </row>
    <row r="15" spans="1:17" ht="14.4" customHeight="1" x14ac:dyDescent="0.3">
      <c r="A15" s="727" t="s">
        <v>6906</v>
      </c>
      <c r="B15" s="728" t="s">
        <v>6421</v>
      </c>
      <c r="C15" s="728" t="s">
        <v>6631</v>
      </c>
      <c r="D15" s="728" t="s">
        <v>6682</v>
      </c>
      <c r="E15" s="728" t="s">
        <v>6683</v>
      </c>
      <c r="F15" s="732"/>
      <c r="G15" s="732"/>
      <c r="H15" s="732"/>
      <c r="I15" s="732"/>
      <c r="J15" s="732">
        <v>1</v>
      </c>
      <c r="K15" s="732">
        <v>177</v>
      </c>
      <c r="L15" s="732">
        <v>1</v>
      </c>
      <c r="M15" s="732">
        <v>177</v>
      </c>
      <c r="N15" s="732">
        <v>2</v>
      </c>
      <c r="O15" s="732">
        <v>354</v>
      </c>
      <c r="P15" s="746">
        <v>2</v>
      </c>
      <c r="Q15" s="733">
        <v>177</v>
      </c>
    </row>
    <row r="16" spans="1:17" ht="14.4" customHeight="1" x14ac:dyDescent="0.3">
      <c r="A16" s="727" t="s">
        <v>6906</v>
      </c>
      <c r="B16" s="728" t="s">
        <v>6421</v>
      </c>
      <c r="C16" s="728" t="s">
        <v>6631</v>
      </c>
      <c r="D16" s="728" t="s">
        <v>6686</v>
      </c>
      <c r="E16" s="728" t="s">
        <v>6687</v>
      </c>
      <c r="F16" s="732">
        <v>4</v>
      </c>
      <c r="G16" s="732">
        <v>2612</v>
      </c>
      <c r="H16" s="732">
        <v>3.7261055634807416</v>
      </c>
      <c r="I16" s="732">
        <v>653</v>
      </c>
      <c r="J16" s="732">
        <v>1</v>
      </c>
      <c r="K16" s="732">
        <v>701</v>
      </c>
      <c r="L16" s="732">
        <v>1</v>
      </c>
      <c r="M16" s="732">
        <v>701</v>
      </c>
      <c r="N16" s="732">
        <v>2</v>
      </c>
      <c r="O16" s="732">
        <v>1402</v>
      </c>
      <c r="P16" s="746">
        <v>2</v>
      </c>
      <c r="Q16" s="733">
        <v>701</v>
      </c>
    </row>
    <row r="17" spans="1:17" ht="14.4" customHeight="1" x14ac:dyDescent="0.3">
      <c r="A17" s="727" t="s">
        <v>6906</v>
      </c>
      <c r="B17" s="728" t="s">
        <v>6704</v>
      </c>
      <c r="C17" s="728" t="s">
        <v>6631</v>
      </c>
      <c r="D17" s="728" t="s">
        <v>6705</v>
      </c>
      <c r="E17" s="728" t="s">
        <v>6706</v>
      </c>
      <c r="F17" s="732">
        <v>5</v>
      </c>
      <c r="G17" s="732">
        <v>4610</v>
      </c>
      <c r="H17" s="732"/>
      <c r="I17" s="732">
        <v>922</v>
      </c>
      <c r="J17" s="732"/>
      <c r="K17" s="732"/>
      <c r="L17" s="732"/>
      <c r="M17" s="732"/>
      <c r="N17" s="732">
        <v>4</v>
      </c>
      <c r="O17" s="732">
        <v>3732</v>
      </c>
      <c r="P17" s="746"/>
      <c r="Q17" s="733">
        <v>933</v>
      </c>
    </row>
    <row r="18" spans="1:17" ht="14.4" customHeight="1" x14ac:dyDescent="0.3">
      <c r="A18" s="727" t="s">
        <v>6906</v>
      </c>
      <c r="B18" s="728" t="s">
        <v>6704</v>
      </c>
      <c r="C18" s="728" t="s">
        <v>6631</v>
      </c>
      <c r="D18" s="728" t="s">
        <v>6707</v>
      </c>
      <c r="E18" s="728" t="s">
        <v>6708</v>
      </c>
      <c r="F18" s="732"/>
      <c r="G18" s="732"/>
      <c r="H18" s="732"/>
      <c r="I18" s="732"/>
      <c r="J18" s="732"/>
      <c r="K18" s="732"/>
      <c r="L18" s="732"/>
      <c r="M18" s="732"/>
      <c r="N18" s="732">
        <v>1</v>
      </c>
      <c r="O18" s="732">
        <v>10739</v>
      </c>
      <c r="P18" s="746"/>
      <c r="Q18" s="733">
        <v>10739</v>
      </c>
    </row>
    <row r="19" spans="1:17" ht="14.4" customHeight="1" x14ac:dyDescent="0.3">
      <c r="A19" s="727" t="s">
        <v>6906</v>
      </c>
      <c r="B19" s="728" t="s">
        <v>6704</v>
      </c>
      <c r="C19" s="728" t="s">
        <v>6631</v>
      </c>
      <c r="D19" s="728" t="s">
        <v>6709</v>
      </c>
      <c r="E19" s="728" t="s">
        <v>6710</v>
      </c>
      <c r="F19" s="732">
        <v>1</v>
      </c>
      <c r="G19" s="732">
        <v>303</v>
      </c>
      <c r="H19" s="732"/>
      <c r="I19" s="732">
        <v>303</v>
      </c>
      <c r="J19" s="732"/>
      <c r="K19" s="732"/>
      <c r="L19" s="732"/>
      <c r="M19" s="732"/>
      <c r="N19" s="732"/>
      <c r="O19" s="732"/>
      <c r="P19" s="746"/>
      <c r="Q19" s="733"/>
    </row>
    <row r="20" spans="1:17" ht="14.4" customHeight="1" x14ac:dyDescent="0.3">
      <c r="A20" s="727" t="s">
        <v>6906</v>
      </c>
      <c r="B20" s="728" t="s">
        <v>6704</v>
      </c>
      <c r="C20" s="728" t="s">
        <v>6631</v>
      </c>
      <c r="D20" s="728" t="s">
        <v>6711</v>
      </c>
      <c r="E20" s="728" t="s">
        <v>6712</v>
      </c>
      <c r="F20" s="732">
        <v>127</v>
      </c>
      <c r="G20" s="732">
        <v>2921</v>
      </c>
      <c r="H20" s="732">
        <v>2.081967213114754</v>
      </c>
      <c r="I20" s="732">
        <v>23</v>
      </c>
      <c r="J20" s="732">
        <v>61</v>
      </c>
      <c r="K20" s="732">
        <v>1403</v>
      </c>
      <c r="L20" s="732">
        <v>1</v>
      </c>
      <c r="M20" s="732">
        <v>23</v>
      </c>
      <c r="N20" s="732">
        <v>29</v>
      </c>
      <c r="O20" s="732">
        <v>667</v>
      </c>
      <c r="P20" s="746">
        <v>0.47540983606557374</v>
      </c>
      <c r="Q20" s="733">
        <v>23</v>
      </c>
    </row>
    <row r="21" spans="1:17" ht="14.4" customHeight="1" x14ac:dyDescent="0.3">
      <c r="A21" s="727" t="s">
        <v>6906</v>
      </c>
      <c r="B21" s="728" t="s">
        <v>6704</v>
      </c>
      <c r="C21" s="728" t="s">
        <v>6631</v>
      </c>
      <c r="D21" s="728" t="s">
        <v>6715</v>
      </c>
      <c r="E21" s="728" t="s">
        <v>6716</v>
      </c>
      <c r="F21" s="732">
        <v>67</v>
      </c>
      <c r="G21" s="732">
        <v>84956</v>
      </c>
      <c r="H21" s="732">
        <v>1.5399227827221809</v>
      </c>
      <c r="I21" s="732">
        <v>1268</v>
      </c>
      <c r="J21" s="732">
        <v>43</v>
      </c>
      <c r="K21" s="732">
        <v>55169</v>
      </c>
      <c r="L21" s="732">
        <v>1</v>
      </c>
      <c r="M21" s="732">
        <v>1283</v>
      </c>
      <c r="N21" s="732">
        <v>30</v>
      </c>
      <c r="O21" s="732">
        <v>38550</v>
      </c>
      <c r="P21" s="746">
        <v>0.69876198589787741</v>
      </c>
      <c r="Q21" s="733">
        <v>1285</v>
      </c>
    </row>
    <row r="22" spans="1:17" ht="14.4" customHeight="1" x14ac:dyDescent="0.3">
      <c r="A22" s="727" t="s">
        <v>6906</v>
      </c>
      <c r="B22" s="728" t="s">
        <v>6704</v>
      </c>
      <c r="C22" s="728" t="s">
        <v>6631</v>
      </c>
      <c r="D22" s="728" t="s">
        <v>6717</v>
      </c>
      <c r="E22" s="728" t="s">
        <v>6718</v>
      </c>
      <c r="F22" s="732">
        <v>5</v>
      </c>
      <c r="G22" s="732">
        <v>47230</v>
      </c>
      <c r="H22" s="732"/>
      <c r="I22" s="732">
        <v>9446</v>
      </c>
      <c r="J22" s="732"/>
      <c r="K22" s="732"/>
      <c r="L22" s="732"/>
      <c r="M22" s="732"/>
      <c r="N22" s="732">
        <v>14</v>
      </c>
      <c r="O22" s="732">
        <v>136668</v>
      </c>
      <c r="P22" s="746"/>
      <c r="Q22" s="733">
        <v>9762</v>
      </c>
    </row>
    <row r="23" spans="1:17" ht="14.4" customHeight="1" x14ac:dyDescent="0.3">
      <c r="A23" s="727" t="s">
        <v>6906</v>
      </c>
      <c r="B23" s="728" t="s">
        <v>6704</v>
      </c>
      <c r="C23" s="728" t="s">
        <v>6631</v>
      </c>
      <c r="D23" s="728" t="s">
        <v>6719</v>
      </c>
      <c r="E23" s="728" t="s">
        <v>6720</v>
      </c>
      <c r="F23" s="732">
        <v>2</v>
      </c>
      <c r="G23" s="732">
        <v>19728</v>
      </c>
      <c r="H23" s="732"/>
      <c r="I23" s="732">
        <v>9864</v>
      </c>
      <c r="J23" s="732"/>
      <c r="K23" s="732"/>
      <c r="L23" s="732"/>
      <c r="M23" s="732"/>
      <c r="N23" s="732"/>
      <c r="O23" s="732"/>
      <c r="P23" s="746"/>
      <c r="Q23" s="733"/>
    </row>
    <row r="24" spans="1:17" ht="14.4" customHeight="1" x14ac:dyDescent="0.3">
      <c r="A24" s="727" t="s">
        <v>6906</v>
      </c>
      <c r="B24" s="728" t="s">
        <v>6704</v>
      </c>
      <c r="C24" s="728" t="s">
        <v>6631</v>
      </c>
      <c r="D24" s="728" t="s">
        <v>6721</v>
      </c>
      <c r="E24" s="728" t="s">
        <v>6722</v>
      </c>
      <c r="F24" s="732">
        <v>88</v>
      </c>
      <c r="G24" s="732">
        <v>38016</v>
      </c>
      <c r="H24" s="732">
        <v>5.4620689655172416</v>
      </c>
      <c r="I24" s="732">
        <v>432</v>
      </c>
      <c r="J24" s="732">
        <v>16</v>
      </c>
      <c r="K24" s="732">
        <v>6960</v>
      </c>
      <c r="L24" s="732">
        <v>1</v>
      </c>
      <c r="M24" s="732">
        <v>435</v>
      </c>
      <c r="N24" s="732">
        <v>4</v>
      </c>
      <c r="O24" s="732">
        <v>1740</v>
      </c>
      <c r="P24" s="746">
        <v>0.25</v>
      </c>
      <c r="Q24" s="733">
        <v>435</v>
      </c>
    </row>
    <row r="25" spans="1:17" ht="14.4" customHeight="1" x14ac:dyDescent="0.3">
      <c r="A25" s="727" t="s">
        <v>6906</v>
      </c>
      <c r="B25" s="728" t="s">
        <v>6704</v>
      </c>
      <c r="C25" s="728" t="s">
        <v>6631</v>
      </c>
      <c r="D25" s="728" t="s">
        <v>6725</v>
      </c>
      <c r="E25" s="728" t="s">
        <v>6726</v>
      </c>
      <c r="F25" s="732">
        <v>109</v>
      </c>
      <c r="G25" s="732">
        <v>109872</v>
      </c>
      <c r="H25" s="732">
        <v>2.3625338665978584</v>
      </c>
      <c r="I25" s="732">
        <v>1008</v>
      </c>
      <c r="J25" s="732">
        <v>46</v>
      </c>
      <c r="K25" s="732">
        <v>46506</v>
      </c>
      <c r="L25" s="732">
        <v>1</v>
      </c>
      <c r="M25" s="732">
        <v>1011</v>
      </c>
      <c r="N25" s="732">
        <v>27</v>
      </c>
      <c r="O25" s="732">
        <v>27324</v>
      </c>
      <c r="P25" s="746">
        <v>0.58753709198813053</v>
      </c>
      <c r="Q25" s="733">
        <v>1012</v>
      </c>
    </row>
    <row r="26" spans="1:17" ht="14.4" customHeight="1" x14ac:dyDescent="0.3">
      <c r="A26" s="727" t="s">
        <v>6906</v>
      </c>
      <c r="B26" s="728" t="s">
        <v>6704</v>
      </c>
      <c r="C26" s="728" t="s">
        <v>6631</v>
      </c>
      <c r="D26" s="728" t="s">
        <v>6727</v>
      </c>
      <c r="E26" s="728" t="s">
        <v>6728</v>
      </c>
      <c r="F26" s="732">
        <v>50</v>
      </c>
      <c r="G26" s="732">
        <v>113200</v>
      </c>
      <c r="H26" s="732">
        <v>1.7015903556504224</v>
      </c>
      <c r="I26" s="732">
        <v>2264</v>
      </c>
      <c r="J26" s="732">
        <v>29</v>
      </c>
      <c r="K26" s="732">
        <v>66526</v>
      </c>
      <c r="L26" s="732">
        <v>1</v>
      </c>
      <c r="M26" s="732">
        <v>2294</v>
      </c>
      <c r="N26" s="732">
        <v>18</v>
      </c>
      <c r="O26" s="732">
        <v>41346</v>
      </c>
      <c r="P26" s="746">
        <v>0.62150136788624</v>
      </c>
      <c r="Q26" s="733">
        <v>2297</v>
      </c>
    </row>
    <row r="27" spans="1:17" ht="14.4" customHeight="1" x14ac:dyDescent="0.3">
      <c r="A27" s="727" t="s">
        <v>6906</v>
      </c>
      <c r="B27" s="728" t="s">
        <v>6704</v>
      </c>
      <c r="C27" s="728" t="s">
        <v>6631</v>
      </c>
      <c r="D27" s="728" t="s">
        <v>6729</v>
      </c>
      <c r="E27" s="728" t="s">
        <v>6730</v>
      </c>
      <c r="F27" s="732">
        <v>5</v>
      </c>
      <c r="G27" s="732">
        <v>1855</v>
      </c>
      <c r="H27" s="732">
        <v>2.4865951742627348</v>
      </c>
      <c r="I27" s="732">
        <v>371</v>
      </c>
      <c r="J27" s="732">
        <v>2</v>
      </c>
      <c r="K27" s="732">
        <v>746</v>
      </c>
      <c r="L27" s="732">
        <v>1</v>
      </c>
      <c r="M27" s="732">
        <v>373</v>
      </c>
      <c r="N27" s="732">
        <v>4</v>
      </c>
      <c r="O27" s="732">
        <v>1496</v>
      </c>
      <c r="P27" s="746">
        <v>2.0053619302949062</v>
      </c>
      <c r="Q27" s="733">
        <v>374</v>
      </c>
    </row>
    <row r="28" spans="1:17" ht="14.4" customHeight="1" x14ac:dyDescent="0.3">
      <c r="A28" s="727" t="s">
        <v>6906</v>
      </c>
      <c r="B28" s="728" t="s">
        <v>6704</v>
      </c>
      <c r="C28" s="728" t="s">
        <v>6631</v>
      </c>
      <c r="D28" s="728" t="s">
        <v>6735</v>
      </c>
      <c r="E28" s="728" t="s">
        <v>6736</v>
      </c>
      <c r="F28" s="732"/>
      <c r="G28" s="732"/>
      <c r="H28" s="732"/>
      <c r="I28" s="732"/>
      <c r="J28" s="732"/>
      <c r="K28" s="732"/>
      <c r="L28" s="732"/>
      <c r="M28" s="732"/>
      <c r="N28" s="732">
        <v>2</v>
      </c>
      <c r="O28" s="732">
        <v>784</v>
      </c>
      <c r="P28" s="746"/>
      <c r="Q28" s="733">
        <v>392</v>
      </c>
    </row>
    <row r="29" spans="1:17" ht="14.4" customHeight="1" x14ac:dyDescent="0.3">
      <c r="A29" s="727" t="s">
        <v>6906</v>
      </c>
      <c r="B29" s="728" t="s">
        <v>6704</v>
      </c>
      <c r="C29" s="728" t="s">
        <v>6631</v>
      </c>
      <c r="D29" s="728" t="s">
        <v>6737</v>
      </c>
      <c r="E29" s="728" t="s">
        <v>6738</v>
      </c>
      <c r="F29" s="732"/>
      <c r="G29" s="732"/>
      <c r="H29" s="732"/>
      <c r="I29" s="732"/>
      <c r="J29" s="732"/>
      <c r="K29" s="732"/>
      <c r="L29" s="732"/>
      <c r="M29" s="732"/>
      <c r="N29" s="732">
        <v>2</v>
      </c>
      <c r="O29" s="732">
        <v>1968</v>
      </c>
      <c r="P29" s="746"/>
      <c r="Q29" s="733">
        <v>984</v>
      </c>
    </row>
    <row r="30" spans="1:17" ht="14.4" customHeight="1" x14ac:dyDescent="0.3">
      <c r="A30" s="727" t="s">
        <v>6906</v>
      </c>
      <c r="B30" s="728" t="s">
        <v>6704</v>
      </c>
      <c r="C30" s="728" t="s">
        <v>6631</v>
      </c>
      <c r="D30" s="728" t="s">
        <v>6739</v>
      </c>
      <c r="E30" s="728"/>
      <c r="F30" s="732"/>
      <c r="G30" s="732"/>
      <c r="H30" s="732"/>
      <c r="I30" s="732"/>
      <c r="J30" s="732"/>
      <c r="K30" s="732"/>
      <c r="L30" s="732"/>
      <c r="M30" s="732"/>
      <c r="N30" s="732">
        <v>5</v>
      </c>
      <c r="O30" s="732">
        <v>0</v>
      </c>
      <c r="P30" s="746"/>
      <c r="Q30" s="733">
        <v>0</v>
      </c>
    </row>
    <row r="31" spans="1:17" ht="14.4" customHeight="1" x14ac:dyDescent="0.3">
      <c r="A31" s="727" t="s">
        <v>6906</v>
      </c>
      <c r="B31" s="728" t="s">
        <v>6704</v>
      </c>
      <c r="C31" s="728" t="s">
        <v>6631</v>
      </c>
      <c r="D31" s="728" t="s">
        <v>6740</v>
      </c>
      <c r="E31" s="728" t="s">
        <v>6741</v>
      </c>
      <c r="F31" s="732"/>
      <c r="G31" s="732"/>
      <c r="H31" s="732"/>
      <c r="I31" s="732"/>
      <c r="J31" s="732"/>
      <c r="K31" s="732"/>
      <c r="L31" s="732"/>
      <c r="M31" s="732"/>
      <c r="N31" s="732">
        <v>26</v>
      </c>
      <c r="O31" s="732">
        <v>209560</v>
      </c>
      <c r="P31" s="746"/>
      <c r="Q31" s="733">
        <v>8060</v>
      </c>
    </row>
    <row r="32" spans="1:17" ht="14.4" customHeight="1" x14ac:dyDescent="0.3">
      <c r="A32" s="727" t="s">
        <v>6906</v>
      </c>
      <c r="B32" s="728" t="s">
        <v>6704</v>
      </c>
      <c r="C32" s="728" t="s">
        <v>6631</v>
      </c>
      <c r="D32" s="728" t="s">
        <v>6742</v>
      </c>
      <c r="E32" s="728"/>
      <c r="F32" s="732"/>
      <c r="G32" s="732"/>
      <c r="H32" s="732"/>
      <c r="I32" s="732"/>
      <c r="J32" s="732"/>
      <c r="K32" s="732"/>
      <c r="L32" s="732"/>
      <c r="M32" s="732"/>
      <c r="N32" s="732">
        <v>22</v>
      </c>
      <c r="O32" s="732">
        <v>0</v>
      </c>
      <c r="P32" s="746"/>
      <c r="Q32" s="733">
        <v>0</v>
      </c>
    </row>
    <row r="33" spans="1:17" ht="14.4" customHeight="1" x14ac:dyDescent="0.3">
      <c r="A33" s="727" t="s">
        <v>6906</v>
      </c>
      <c r="B33" s="728" t="s">
        <v>6704</v>
      </c>
      <c r="C33" s="728" t="s">
        <v>6631</v>
      </c>
      <c r="D33" s="728" t="s">
        <v>6743</v>
      </c>
      <c r="E33" s="728" t="s">
        <v>6744</v>
      </c>
      <c r="F33" s="732"/>
      <c r="G33" s="732"/>
      <c r="H33" s="732"/>
      <c r="I33" s="732"/>
      <c r="J33" s="732"/>
      <c r="K33" s="732"/>
      <c r="L33" s="732"/>
      <c r="M33" s="732"/>
      <c r="N33" s="732">
        <v>1</v>
      </c>
      <c r="O33" s="732">
        <v>5796</v>
      </c>
      <c r="P33" s="746"/>
      <c r="Q33" s="733">
        <v>5796</v>
      </c>
    </row>
    <row r="34" spans="1:17" ht="14.4" customHeight="1" x14ac:dyDescent="0.3">
      <c r="A34" s="727" t="s">
        <v>6906</v>
      </c>
      <c r="B34" s="728" t="s">
        <v>6745</v>
      </c>
      <c r="C34" s="728" t="s">
        <v>6631</v>
      </c>
      <c r="D34" s="728" t="s">
        <v>6748</v>
      </c>
      <c r="E34" s="728" t="s">
        <v>6749</v>
      </c>
      <c r="F34" s="732">
        <v>1</v>
      </c>
      <c r="G34" s="732">
        <v>219</v>
      </c>
      <c r="H34" s="732">
        <v>0.99095022624434392</v>
      </c>
      <c r="I34" s="732">
        <v>219</v>
      </c>
      <c r="J34" s="732">
        <v>1</v>
      </c>
      <c r="K34" s="732">
        <v>221</v>
      </c>
      <c r="L34" s="732">
        <v>1</v>
      </c>
      <c r="M34" s="732">
        <v>221</v>
      </c>
      <c r="N34" s="732">
        <v>1</v>
      </c>
      <c r="O34" s="732">
        <v>221</v>
      </c>
      <c r="P34" s="746">
        <v>1</v>
      </c>
      <c r="Q34" s="733">
        <v>221</v>
      </c>
    </row>
    <row r="35" spans="1:17" ht="14.4" customHeight="1" x14ac:dyDescent="0.3">
      <c r="A35" s="727" t="s">
        <v>6906</v>
      </c>
      <c r="B35" s="728" t="s">
        <v>6745</v>
      </c>
      <c r="C35" s="728" t="s">
        <v>6631</v>
      </c>
      <c r="D35" s="728" t="s">
        <v>6750</v>
      </c>
      <c r="E35" s="728" t="s">
        <v>6751</v>
      </c>
      <c r="F35" s="732">
        <v>1</v>
      </c>
      <c r="G35" s="732">
        <v>503</v>
      </c>
      <c r="H35" s="732">
        <v>0.99015748031496065</v>
      </c>
      <c r="I35" s="732">
        <v>503</v>
      </c>
      <c r="J35" s="732">
        <v>1</v>
      </c>
      <c r="K35" s="732">
        <v>508</v>
      </c>
      <c r="L35" s="732">
        <v>1</v>
      </c>
      <c r="M35" s="732">
        <v>508</v>
      </c>
      <c r="N35" s="732">
        <v>5</v>
      </c>
      <c r="O35" s="732">
        <v>2540</v>
      </c>
      <c r="P35" s="746">
        <v>5</v>
      </c>
      <c r="Q35" s="733">
        <v>508</v>
      </c>
    </row>
    <row r="36" spans="1:17" ht="14.4" customHeight="1" x14ac:dyDescent="0.3">
      <c r="A36" s="727" t="s">
        <v>6906</v>
      </c>
      <c r="B36" s="728" t="s">
        <v>6745</v>
      </c>
      <c r="C36" s="728" t="s">
        <v>6631</v>
      </c>
      <c r="D36" s="728" t="s">
        <v>6752</v>
      </c>
      <c r="E36" s="728" t="s">
        <v>6753</v>
      </c>
      <c r="F36" s="732">
        <v>90</v>
      </c>
      <c r="G36" s="732">
        <v>31590</v>
      </c>
      <c r="H36" s="732">
        <v>2.028120184899846</v>
      </c>
      <c r="I36" s="732">
        <v>351</v>
      </c>
      <c r="J36" s="732">
        <v>44</v>
      </c>
      <c r="K36" s="732">
        <v>15576</v>
      </c>
      <c r="L36" s="732">
        <v>1</v>
      </c>
      <c r="M36" s="732">
        <v>354</v>
      </c>
      <c r="N36" s="732">
        <v>137</v>
      </c>
      <c r="O36" s="732">
        <v>48498</v>
      </c>
      <c r="P36" s="746">
        <v>3.1136363636363638</v>
      </c>
      <c r="Q36" s="733">
        <v>354</v>
      </c>
    </row>
    <row r="37" spans="1:17" ht="14.4" customHeight="1" x14ac:dyDescent="0.3">
      <c r="A37" s="727" t="s">
        <v>6906</v>
      </c>
      <c r="B37" s="728" t="s">
        <v>6745</v>
      </c>
      <c r="C37" s="728" t="s">
        <v>6631</v>
      </c>
      <c r="D37" s="728" t="s">
        <v>6756</v>
      </c>
      <c r="E37" s="728" t="s">
        <v>6757</v>
      </c>
      <c r="F37" s="732">
        <v>2329</v>
      </c>
      <c r="G37" s="732">
        <v>151385</v>
      </c>
      <c r="H37" s="732">
        <v>1.2104989604989604</v>
      </c>
      <c r="I37" s="732">
        <v>65</v>
      </c>
      <c r="J37" s="732">
        <v>1924</v>
      </c>
      <c r="K37" s="732">
        <v>125060</v>
      </c>
      <c r="L37" s="732">
        <v>1</v>
      </c>
      <c r="M37" s="732">
        <v>65</v>
      </c>
      <c r="N37" s="732">
        <v>2588</v>
      </c>
      <c r="O37" s="732">
        <v>168220</v>
      </c>
      <c r="P37" s="746">
        <v>1.345114345114345</v>
      </c>
      <c r="Q37" s="733">
        <v>65</v>
      </c>
    </row>
    <row r="38" spans="1:17" ht="14.4" customHeight="1" x14ac:dyDescent="0.3">
      <c r="A38" s="727" t="s">
        <v>6906</v>
      </c>
      <c r="B38" s="728" t="s">
        <v>6745</v>
      </c>
      <c r="C38" s="728" t="s">
        <v>6631</v>
      </c>
      <c r="D38" s="728" t="s">
        <v>6760</v>
      </c>
      <c r="E38" s="728" t="s">
        <v>6761</v>
      </c>
      <c r="F38" s="732">
        <v>35</v>
      </c>
      <c r="G38" s="732">
        <v>20685</v>
      </c>
      <c r="H38" s="732">
        <v>1.5882217444717446</v>
      </c>
      <c r="I38" s="732">
        <v>591</v>
      </c>
      <c r="J38" s="732">
        <v>22</v>
      </c>
      <c r="K38" s="732">
        <v>13024</v>
      </c>
      <c r="L38" s="732">
        <v>1</v>
      </c>
      <c r="M38" s="732">
        <v>592</v>
      </c>
      <c r="N38" s="732">
        <v>31</v>
      </c>
      <c r="O38" s="732">
        <v>18352</v>
      </c>
      <c r="P38" s="746">
        <v>1.4090909090909092</v>
      </c>
      <c r="Q38" s="733">
        <v>592</v>
      </c>
    </row>
    <row r="39" spans="1:17" ht="14.4" customHeight="1" x14ac:dyDescent="0.3">
      <c r="A39" s="727" t="s">
        <v>6906</v>
      </c>
      <c r="B39" s="728" t="s">
        <v>6745</v>
      </c>
      <c r="C39" s="728" t="s">
        <v>6631</v>
      </c>
      <c r="D39" s="728" t="s">
        <v>6762</v>
      </c>
      <c r="E39" s="728" t="s">
        <v>6763</v>
      </c>
      <c r="F39" s="732">
        <v>35</v>
      </c>
      <c r="G39" s="732">
        <v>21560</v>
      </c>
      <c r="H39" s="732">
        <v>1.5883306320907618</v>
      </c>
      <c r="I39" s="732">
        <v>616</v>
      </c>
      <c r="J39" s="732">
        <v>22</v>
      </c>
      <c r="K39" s="732">
        <v>13574</v>
      </c>
      <c r="L39" s="732">
        <v>1</v>
      </c>
      <c r="M39" s="732">
        <v>617</v>
      </c>
      <c r="N39" s="732">
        <v>29</v>
      </c>
      <c r="O39" s="732">
        <v>17893</v>
      </c>
      <c r="P39" s="746">
        <v>1.3181818181818181</v>
      </c>
      <c r="Q39" s="733">
        <v>617</v>
      </c>
    </row>
    <row r="40" spans="1:17" ht="14.4" customHeight="1" x14ac:dyDescent="0.3">
      <c r="A40" s="727" t="s">
        <v>6906</v>
      </c>
      <c r="B40" s="728" t="s">
        <v>6745</v>
      </c>
      <c r="C40" s="728" t="s">
        <v>6631</v>
      </c>
      <c r="D40" s="728" t="s">
        <v>6764</v>
      </c>
      <c r="E40" s="728" t="s">
        <v>6765</v>
      </c>
      <c r="F40" s="732">
        <v>1</v>
      </c>
      <c r="G40" s="732">
        <v>150</v>
      </c>
      <c r="H40" s="732"/>
      <c r="I40" s="732">
        <v>150</v>
      </c>
      <c r="J40" s="732"/>
      <c r="K40" s="732"/>
      <c r="L40" s="732"/>
      <c r="M40" s="732"/>
      <c r="N40" s="732">
        <v>2</v>
      </c>
      <c r="O40" s="732">
        <v>306</v>
      </c>
      <c r="P40" s="746"/>
      <c r="Q40" s="733">
        <v>153</v>
      </c>
    </row>
    <row r="41" spans="1:17" ht="14.4" customHeight="1" x14ac:dyDescent="0.3">
      <c r="A41" s="727" t="s">
        <v>6906</v>
      </c>
      <c r="B41" s="728" t="s">
        <v>6745</v>
      </c>
      <c r="C41" s="728" t="s">
        <v>6631</v>
      </c>
      <c r="D41" s="728" t="s">
        <v>6768</v>
      </c>
      <c r="E41" s="728" t="s">
        <v>6769</v>
      </c>
      <c r="F41" s="732">
        <v>15</v>
      </c>
      <c r="G41" s="732">
        <v>360</v>
      </c>
      <c r="H41" s="732">
        <v>1.875</v>
      </c>
      <c r="I41" s="732">
        <v>24</v>
      </c>
      <c r="J41" s="732">
        <v>8</v>
      </c>
      <c r="K41" s="732">
        <v>192</v>
      </c>
      <c r="L41" s="732">
        <v>1</v>
      </c>
      <c r="M41" s="732">
        <v>24</v>
      </c>
      <c r="N41" s="732">
        <v>15</v>
      </c>
      <c r="O41" s="732">
        <v>360</v>
      </c>
      <c r="P41" s="746">
        <v>1.875</v>
      </c>
      <c r="Q41" s="733">
        <v>24</v>
      </c>
    </row>
    <row r="42" spans="1:17" ht="14.4" customHeight="1" x14ac:dyDescent="0.3">
      <c r="A42" s="727" t="s">
        <v>6906</v>
      </c>
      <c r="B42" s="728" t="s">
        <v>6745</v>
      </c>
      <c r="C42" s="728" t="s">
        <v>6631</v>
      </c>
      <c r="D42" s="728" t="s">
        <v>6772</v>
      </c>
      <c r="E42" s="728" t="s">
        <v>6773</v>
      </c>
      <c r="F42" s="732">
        <v>70</v>
      </c>
      <c r="G42" s="732">
        <v>3780</v>
      </c>
      <c r="H42" s="732">
        <v>1.0573426573426574</v>
      </c>
      <c r="I42" s="732">
        <v>54</v>
      </c>
      <c r="J42" s="732">
        <v>65</v>
      </c>
      <c r="K42" s="732">
        <v>3575</v>
      </c>
      <c r="L42" s="732">
        <v>1</v>
      </c>
      <c r="M42" s="732">
        <v>55</v>
      </c>
      <c r="N42" s="732">
        <v>112</v>
      </c>
      <c r="O42" s="732">
        <v>6160</v>
      </c>
      <c r="P42" s="746">
        <v>1.7230769230769232</v>
      </c>
      <c r="Q42" s="733">
        <v>55</v>
      </c>
    </row>
    <row r="43" spans="1:17" ht="14.4" customHeight="1" x14ac:dyDescent="0.3">
      <c r="A43" s="727" t="s">
        <v>6906</v>
      </c>
      <c r="B43" s="728" t="s">
        <v>6745</v>
      </c>
      <c r="C43" s="728" t="s">
        <v>6631</v>
      </c>
      <c r="D43" s="728" t="s">
        <v>6774</v>
      </c>
      <c r="E43" s="728" t="s">
        <v>6775</v>
      </c>
      <c r="F43" s="732">
        <v>2127</v>
      </c>
      <c r="G43" s="732">
        <v>163779</v>
      </c>
      <c r="H43" s="732">
        <v>1.1849582172701949</v>
      </c>
      <c r="I43" s="732">
        <v>77</v>
      </c>
      <c r="J43" s="732">
        <v>1795</v>
      </c>
      <c r="K43" s="732">
        <v>138215</v>
      </c>
      <c r="L43" s="732">
        <v>1</v>
      </c>
      <c r="M43" s="732">
        <v>77</v>
      </c>
      <c r="N43" s="732">
        <v>2337</v>
      </c>
      <c r="O43" s="732">
        <v>179949</v>
      </c>
      <c r="P43" s="746">
        <v>1.3019498607242339</v>
      </c>
      <c r="Q43" s="733">
        <v>77</v>
      </c>
    </row>
    <row r="44" spans="1:17" ht="14.4" customHeight="1" x14ac:dyDescent="0.3">
      <c r="A44" s="727" t="s">
        <v>6906</v>
      </c>
      <c r="B44" s="728" t="s">
        <v>6745</v>
      </c>
      <c r="C44" s="728" t="s">
        <v>6631</v>
      </c>
      <c r="D44" s="728" t="s">
        <v>6778</v>
      </c>
      <c r="E44" s="728" t="s">
        <v>6779</v>
      </c>
      <c r="F44" s="732">
        <v>177</v>
      </c>
      <c r="G44" s="732">
        <v>4071</v>
      </c>
      <c r="H44" s="732">
        <v>1.4750000000000001</v>
      </c>
      <c r="I44" s="732">
        <v>23</v>
      </c>
      <c r="J44" s="732">
        <v>115</v>
      </c>
      <c r="K44" s="732">
        <v>2760</v>
      </c>
      <c r="L44" s="732">
        <v>1</v>
      </c>
      <c r="M44" s="732">
        <v>24</v>
      </c>
      <c r="N44" s="732">
        <v>148</v>
      </c>
      <c r="O44" s="732">
        <v>3552</v>
      </c>
      <c r="P44" s="746">
        <v>1.2869565217391303</v>
      </c>
      <c r="Q44" s="733">
        <v>24</v>
      </c>
    </row>
    <row r="45" spans="1:17" ht="14.4" customHeight="1" x14ac:dyDescent="0.3">
      <c r="A45" s="727" t="s">
        <v>6906</v>
      </c>
      <c r="B45" s="728" t="s">
        <v>6745</v>
      </c>
      <c r="C45" s="728" t="s">
        <v>6631</v>
      </c>
      <c r="D45" s="728" t="s">
        <v>6786</v>
      </c>
      <c r="E45" s="728" t="s">
        <v>6787</v>
      </c>
      <c r="F45" s="732">
        <v>1</v>
      </c>
      <c r="G45" s="732">
        <v>628</v>
      </c>
      <c r="H45" s="732"/>
      <c r="I45" s="732">
        <v>628</v>
      </c>
      <c r="J45" s="732"/>
      <c r="K45" s="732"/>
      <c r="L45" s="732"/>
      <c r="M45" s="732"/>
      <c r="N45" s="732"/>
      <c r="O45" s="732"/>
      <c r="P45" s="746"/>
      <c r="Q45" s="733"/>
    </row>
    <row r="46" spans="1:17" ht="14.4" customHeight="1" x14ac:dyDescent="0.3">
      <c r="A46" s="727" t="s">
        <v>6906</v>
      </c>
      <c r="B46" s="728" t="s">
        <v>6745</v>
      </c>
      <c r="C46" s="728" t="s">
        <v>6631</v>
      </c>
      <c r="D46" s="728" t="s">
        <v>6788</v>
      </c>
      <c r="E46" s="728" t="s">
        <v>6789</v>
      </c>
      <c r="F46" s="732"/>
      <c r="G46" s="732"/>
      <c r="H46" s="732"/>
      <c r="I46" s="732"/>
      <c r="J46" s="732"/>
      <c r="K46" s="732"/>
      <c r="L46" s="732"/>
      <c r="M46" s="732"/>
      <c r="N46" s="732">
        <v>1</v>
      </c>
      <c r="O46" s="732">
        <v>210</v>
      </c>
      <c r="P46" s="746"/>
      <c r="Q46" s="733">
        <v>210</v>
      </c>
    </row>
    <row r="47" spans="1:17" ht="14.4" customHeight="1" x14ac:dyDescent="0.3">
      <c r="A47" s="727" t="s">
        <v>6906</v>
      </c>
      <c r="B47" s="728" t="s">
        <v>6745</v>
      </c>
      <c r="C47" s="728" t="s">
        <v>6631</v>
      </c>
      <c r="D47" s="728" t="s">
        <v>6790</v>
      </c>
      <c r="E47" s="728" t="s">
        <v>6791</v>
      </c>
      <c r="F47" s="732">
        <v>76</v>
      </c>
      <c r="G47" s="732">
        <v>5016</v>
      </c>
      <c r="H47" s="732">
        <v>1.5833333333333333</v>
      </c>
      <c r="I47" s="732">
        <v>66</v>
      </c>
      <c r="J47" s="732">
        <v>48</v>
      </c>
      <c r="K47" s="732">
        <v>3168</v>
      </c>
      <c r="L47" s="732">
        <v>1</v>
      </c>
      <c r="M47" s="732">
        <v>66</v>
      </c>
      <c r="N47" s="732">
        <v>65</v>
      </c>
      <c r="O47" s="732">
        <v>4290</v>
      </c>
      <c r="P47" s="746">
        <v>1.3541666666666667</v>
      </c>
      <c r="Q47" s="733">
        <v>66</v>
      </c>
    </row>
    <row r="48" spans="1:17" ht="14.4" customHeight="1" x14ac:dyDescent="0.3">
      <c r="A48" s="727" t="s">
        <v>6906</v>
      </c>
      <c r="B48" s="728" t="s">
        <v>6745</v>
      </c>
      <c r="C48" s="728" t="s">
        <v>6631</v>
      </c>
      <c r="D48" s="728" t="s">
        <v>6792</v>
      </c>
      <c r="E48" s="728" t="s">
        <v>6793</v>
      </c>
      <c r="F48" s="732"/>
      <c r="G48" s="732"/>
      <c r="H48" s="732"/>
      <c r="I48" s="732"/>
      <c r="J48" s="732">
        <v>1</v>
      </c>
      <c r="K48" s="732">
        <v>299</v>
      </c>
      <c r="L48" s="732">
        <v>1</v>
      </c>
      <c r="M48" s="732">
        <v>299</v>
      </c>
      <c r="N48" s="732">
        <v>2</v>
      </c>
      <c r="O48" s="732">
        <v>598</v>
      </c>
      <c r="P48" s="746">
        <v>2</v>
      </c>
      <c r="Q48" s="733">
        <v>299</v>
      </c>
    </row>
    <row r="49" spans="1:17" ht="14.4" customHeight="1" x14ac:dyDescent="0.3">
      <c r="A49" s="727" t="s">
        <v>6906</v>
      </c>
      <c r="B49" s="728" t="s">
        <v>6745</v>
      </c>
      <c r="C49" s="728" t="s">
        <v>6631</v>
      </c>
      <c r="D49" s="728" t="s">
        <v>6794</v>
      </c>
      <c r="E49" s="728" t="s">
        <v>6795</v>
      </c>
      <c r="F49" s="732">
        <v>2382</v>
      </c>
      <c r="G49" s="732">
        <v>38112</v>
      </c>
      <c r="H49" s="732">
        <v>1.1449858799495283</v>
      </c>
      <c r="I49" s="732">
        <v>16</v>
      </c>
      <c r="J49" s="732">
        <v>1958</v>
      </c>
      <c r="K49" s="732">
        <v>33286</v>
      </c>
      <c r="L49" s="732">
        <v>1</v>
      </c>
      <c r="M49" s="732">
        <v>17</v>
      </c>
      <c r="N49" s="732">
        <v>2566</v>
      </c>
      <c r="O49" s="732">
        <v>43622</v>
      </c>
      <c r="P49" s="746">
        <v>1.3105209397344229</v>
      </c>
      <c r="Q49" s="733">
        <v>17</v>
      </c>
    </row>
    <row r="50" spans="1:17" ht="14.4" customHeight="1" x14ac:dyDescent="0.3">
      <c r="A50" s="727" t="s">
        <v>6906</v>
      </c>
      <c r="B50" s="728" t="s">
        <v>6745</v>
      </c>
      <c r="C50" s="728" t="s">
        <v>6631</v>
      </c>
      <c r="D50" s="728" t="s">
        <v>6798</v>
      </c>
      <c r="E50" s="728" t="s">
        <v>6799</v>
      </c>
      <c r="F50" s="732">
        <v>76</v>
      </c>
      <c r="G50" s="732">
        <v>26524</v>
      </c>
      <c r="H50" s="732">
        <v>3.7891428571428571</v>
      </c>
      <c r="I50" s="732">
        <v>349</v>
      </c>
      <c r="J50" s="732">
        <v>20</v>
      </c>
      <c r="K50" s="732">
        <v>7000</v>
      </c>
      <c r="L50" s="732">
        <v>1</v>
      </c>
      <c r="M50" s="732">
        <v>350</v>
      </c>
      <c r="N50" s="732">
        <v>45</v>
      </c>
      <c r="O50" s="732">
        <v>15750</v>
      </c>
      <c r="P50" s="746">
        <v>2.25</v>
      </c>
      <c r="Q50" s="733">
        <v>350</v>
      </c>
    </row>
    <row r="51" spans="1:17" ht="14.4" customHeight="1" x14ac:dyDescent="0.3">
      <c r="A51" s="727" t="s">
        <v>6906</v>
      </c>
      <c r="B51" s="728" t="s">
        <v>6745</v>
      </c>
      <c r="C51" s="728" t="s">
        <v>6631</v>
      </c>
      <c r="D51" s="728" t="s">
        <v>6800</v>
      </c>
      <c r="E51" s="728" t="s">
        <v>6801</v>
      </c>
      <c r="F51" s="732">
        <v>153</v>
      </c>
      <c r="G51" s="732">
        <v>3672</v>
      </c>
      <c r="H51" s="732">
        <v>1.4260194174757281</v>
      </c>
      <c r="I51" s="732">
        <v>24</v>
      </c>
      <c r="J51" s="732">
        <v>103</v>
      </c>
      <c r="K51" s="732">
        <v>2575</v>
      </c>
      <c r="L51" s="732">
        <v>1</v>
      </c>
      <c r="M51" s="732">
        <v>25</v>
      </c>
      <c r="N51" s="732">
        <v>125</v>
      </c>
      <c r="O51" s="732">
        <v>3125</v>
      </c>
      <c r="P51" s="746">
        <v>1.2135922330097086</v>
      </c>
      <c r="Q51" s="733">
        <v>25</v>
      </c>
    </row>
    <row r="52" spans="1:17" ht="14.4" customHeight="1" x14ac:dyDescent="0.3">
      <c r="A52" s="727" t="s">
        <v>6906</v>
      </c>
      <c r="B52" s="728" t="s">
        <v>6745</v>
      </c>
      <c r="C52" s="728" t="s">
        <v>6631</v>
      </c>
      <c r="D52" s="728" t="s">
        <v>6802</v>
      </c>
      <c r="E52" s="728" t="s">
        <v>6803</v>
      </c>
      <c r="F52" s="732">
        <v>35</v>
      </c>
      <c r="G52" s="732">
        <v>25865</v>
      </c>
      <c r="H52" s="732">
        <v>1.659928122192273</v>
      </c>
      <c r="I52" s="732">
        <v>739</v>
      </c>
      <c r="J52" s="732">
        <v>21</v>
      </c>
      <c r="K52" s="732">
        <v>15582</v>
      </c>
      <c r="L52" s="732">
        <v>1</v>
      </c>
      <c r="M52" s="732">
        <v>742</v>
      </c>
      <c r="N52" s="732">
        <v>26</v>
      </c>
      <c r="O52" s="732">
        <v>19292</v>
      </c>
      <c r="P52" s="746">
        <v>1.2380952380952381</v>
      </c>
      <c r="Q52" s="733">
        <v>742</v>
      </c>
    </row>
    <row r="53" spans="1:17" ht="14.4" customHeight="1" x14ac:dyDescent="0.3">
      <c r="A53" s="727" t="s">
        <v>6906</v>
      </c>
      <c r="B53" s="728" t="s">
        <v>6745</v>
      </c>
      <c r="C53" s="728" t="s">
        <v>6631</v>
      </c>
      <c r="D53" s="728" t="s">
        <v>6804</v>
      </c>
      <c r="E53" s="728" t="s">
        <v>6805</v>
      </c>
      <c r="F53" s="732">
        <v>47</v>
      </c>
      <c r="G53" s="732">
        <v>8460</v>
      </c>
      <c r="H53" s="732">
        <v>0.89885252868678278</v>
      </c>
      <c r="I53" s="732">
        <v>180</v>
      </c>
      <c r="J53" s="732">
        <v>52</v>
      </c>
      <c r="K53" s="732">
        <v>9412</v>
      </c>
      <c r="L53" s="732">
        <v>1</v>
      </c>
      <c r="M53" s="732">
        <v>181</v>
      </c>
      <c r="N53" s="732">
        <v>61</v>
      </c>
      <c r="O53" s="732">
        <v>11041</v>
      </c>
      <c r="P53" s="746">
        <v>1.1730769230769231</v>
      </c>
      <c r="Q53" s="733">
        <v>181</v>
      </c>
    </row>
    <row r="54" spans="1:17" ht="14.4" customHeight="1" x14ac:dyDescent="0.3">
      <c r="A54" s="727" t="s">
        <v>6906</v>
      </c>
      <c r="B54" s="728" t="s">
        <v>6745</v>
      </c>
      <c r="C54" s="728" t="s">
        <v>6631</v>
      </c>
      <c r="D54" s="728" t="s">
        <v>6810</v>
      </c>
      <c r="E54" s="728" t="s">
        <v>6811</v>
      </c>
      <c r="F54" s="732">
        <v>401</v>
      </c>
      <c r="G54" s="732">
        <v>101453</v>
      </c>
      <c r="H54" s="732">
        <v>1.5913197603287637</v>
      </c>
      <c r="I54" s="732">
        <v>253</v>
      </c>
      <c r="J54" s="732">
        <v>251</v>
      </c>
      <c r="K54" s="732">
        <v>63754</v>
      </c>
      <c r="L54" s="732">
        <v>1</v>
      </c>
      <c r="M54" s="732">
        <v>254</v>
      </c>
      <c r="N54" s="732">
        <v>374</v>
      </c>
      <c r="O54" s="732">
        <v>94996</v>
      </c>
      <c r="P54" s="746">
        <v>1.4900398406374502</v>
      </c>
      <c r="Q54" s="733">
        <v>254</v>
      </c>
    </row>
    <row r="55" spans="1:17" ht="14.4" customHeight="1" x14ac:dyDescent="0.3">
      <c r="A55" s="727" t="s">
        <v>6906</v>
      </c>
      <c r="B55" s="728" t="s">
        <v>6745</v>
      </c>
      <c r="C55" s="728" t="s">
        <v>6631</v>
      </c>
      <c r="D55" s="728" t="s">
        <v>6812</v>
      </c>
      <c r="E55" s="728" t="s">
        <v>6813</v>
      </c>
      <c r="F55" s="732">
        <v>35</v>
      </c>
      <c r="G55" s="732">
        <v>9275</v>
      </c>
      <c r="H55" s="732">
        <v>1.5731004070556309</v>
      </c>
      <c r="I55" s="732">
        <v>265</v>
      </c>
      <c r="J55" s="732">
        <v>22</v>
      </c>
      <c r="K55" s="732">
        <v>5896</v>
      </c>
      <c r="L55" s="732">
        <v>1</v>
      </c>
      <c r="M55" s="732">
        <v>268</v>
      </c>
      <c r="N55" s="732">
        <v>31</v>
      </c>
      <c r="O55" s="732">
        <v>8308</v>
      </c>
      <c r="P55" s="746">
        <v>1.4090909090909092</v>
      </c>
      <c r="Q55" s="733">
        <v>268</v>
      </c>
    </row>
    <row r="56" spans="1:17" ht="14.4" customHeight="1" x14ac:dyDescent="0.3">
      <c r="A56" s="727" t="s">
        <v>6906</v>
      </c>
      <c r="B56" s="728" t="s">
        <v>6745</v>
      </c>
      <c r="C56" s="728" t="s">
        <v>6631</v>
      </c>
      <c r="D56" s="728" t="s">
        <v>6816</v>
      </c>
      <c r="E56" s="728" t="s">
        <v>6817</v>
      </c>
      <c r="F56" s="732">
        <v>165</v>
      </c>
      <c r="G56" s="732">
        <v>35640</v>
      </c>
      <c r="H56" s="732">
        <v>1.0394913375721868</v>
      </c>
      <c r="I56" s="732">
        <v>216</v>
      </c>
      <c r="J56" s="732">
        <v>158</v>
      </c>
      <c r="K56" s="732">
        <v>34286</v>
      </c>
      <c r="L56" s="732">
        <v>1</v>
      </c>
      <c r="M56" s="732">
        <v>217</v>
      </c>
      <c r="N56" s="732">
        <v>256</v>
      </c>
      <c r="O56" s="732">
        <v>55552</v>
      </c>
      <c r="P56" s="746">
        <v>1.620253164556962</v>
      </c>
      <c r="Q56" s="733">
        <v>217</v>
      </c>
    </row>
    <row r="57" spans="1:17" ht="14.4" customHeight="1" x14ac:dyDescent="0.3">
      <c r="A57" s="727" t="s">
        <v>6906</v>
      </c>
      <c r="B57" s="728" t="s">
        <v>6745</v>
      </c>
      <c r="C57" s="728" t="s">
        <v>6631</v>
      </c>
      <c r="D57" s="728" t="s">
        <v>6818</v>
      </c>
      <c r="E57" s="728" t="s">
        <v>6819</v>
      </c>
      <c r="F57" s="732">
        <v>3</v>
      </c>
      <c r="G57" s="732">
        <v>108</v>
      </c>
      <c r="H57" s="732"/>
      <c r="I57" s="732">
        <v>36</v>
      </c>
      <c r="J57" s="732"/>
      <c r="K57" s="732"/>
      <c r="L57" s="732"/>
      <c r="M57" s="732"/>
      <c r="N57" s="732">
        <v>5</v>
      </c>
      <c r="O57" s="732">
        <v>185</v>
      </c>
      <c r="P57" s="746"/>
      <c r="Q57" s="733">
        <v>37</v>
      </c>
    </row>
    <row r="58" spans="1:17" ht="14.4" customHeight="1" x14ac:dyDescent="0.3">
      <c r="A58" s="727" t="s">
        <v>6906</v>
      </c>
      <c r="B58" s="728" t="s">
        <v>6745</v>
      </c>
      <c r="C58" s="728" t="s">
        <v>6631</v>
      </c>
      <c r="D58" s="728" t="s">
        <v>6820</v>
      </c>
      <c r="E58" s="728" t="s">
        <v>6821</v>
      </c>
      <c r="F58" s="732">
        <v>35</v>
      </c>
      <c r="G58" s="732">
        <v>20685</v>
      </c>
      <c r="H58" s="732">
        <v>1.5882217444717446</v>
      </c>
      <c r="I58" s="732">
        <v>591</v>
      </c>
      <c r="J58" s="732">
        <v>22</v>
      </c>
      <c r="K58" s="732">
        <v>13024</v>
      </c>
      <c r="L58" s="732">
        <v>1</v>
      </c>
      <c r="M58" s="732">
        <v>592</v>
      </c>
      <c r="N58" s="732">
        <v>31</v>
      </c>
      <c r="O58" s="732">
        <v>18352</v>
      </c>
      <c r="P58" s="746">
        <v>1.4090909090909092</v>
      </c>
      <c r="Q58" s="733">
        <v>592</v>
      </c>
    </row>
    <row r="59" spans="1:17" ht="14.4" customHeight="1" x14ac:dyDescent="0.3">
      <c r="A59" s="727" t="s">
        <v>6906</v>
      </c>
      <c r="B59" s="728" t="s">
        <v>6745</v>
      </c>
      <c r="C59" s="728" t="s">
        <v>6631</v>
      </c>
      <c r="D59" s="728" t="s">
        <v>6822</v>
      </c>
      <c r="E59" s="728" t="s">
        <v>6823</v>
      </c>
      <c r="F59" s="732">
        <v>4</v>
      </c>
      <c r="G59" s="732">
        <v>200</v>
      </c>
      <c r="H59" s="732">
        <v>0.5714285714285714</v>
      </c>
      <c r="I59" s="732">
        <v>50</v>
      </c>
      <c r="J59" s="732">
        <v>7</v>
      </c>
      <c r="K59" s="732">
        <v>350</v>
      </c>
      <c r="L59" s="732">
        <v>1</v>
      </c>
      <c r="M59" s="732">
        <v>50</v>
      </c>
      <c r="N59" s="732">
        <v>3</v>
      </c>
      <c r="O59" s="732">
        <v>150</v>
      </c>
      <c r="P59" s="746">
        <v>0.42857142857142855</v>
      </c>
      <c r="Q59" s="733">
        <v>50</v>
      </c>
    </row>
    <row r="60" spans="1:17" ht="14.4" customHeight="1" x14ac:dyDescent="0.3">
      <c r="A60" s="727" t="s">
        <v>6906</v>
      </c>
      <c r="B60" s="728" t="s">
        <v>6745</v>
      </c>
      <c r="C60" s="728" t="s">
        <v>6631</v>
      </c>
      <c r="D60" s="728" t="s">
        <v>6824</v>
      </c>
      <c r="E60" s="728" t="s">
        <v>6825</v>
      </c>
      <c r="F60" s="732">
        <v>35</v>
      </c>
      <c r="G60" s="732">
        <v>19110</v>
      </c>
      <c r="H60" s="732">
        <v>1.5880006647831144</v>
      </c>
      <c r="I60" s="732">
        <v>546</v>
      </c>
      <c r="J60" s="732">
        <v>22</v>
      </c>
      <c r="K60" s="732">
        <v>12034</v>
      </c>
      <c r="L60" s="732">
        <v>1</v>
      </c>
      <c r="M60" s="732">
        <v>547</v>
      </c>
      <c r="N60" s="732">
        <v>28</v>
      </c>
      <c r="O60" s="732">
        <v>15316</v>
      </c>
      <c r="P60" s="746">
        <v>1.2727272727272727</v>
      </c>
      <c r="Q60" s="733">
        <v>547</v>
      </c>
    </row>
    <row r="61" spans="1:17" ht="14.4" customHeight="1" x14ac:dyDescent="0.3">
      <c r="A61" s="727" t="s">
        <v>6906</v>
      </c>
      <c r="B61" s="728" t="s">
        <v>6745</v>
      </c>
      <c r="C61" s="728" t="s">
        <v>6631</v>
      </c>
      <c r="D61" s="728" t="s">
        <v>6826</v>
      </c>
      <c r="E61" s="728" t="s">
        <v>6827</v>
      </c>
      <c r="F61" s="732">
        <v>2</v>
      </c>
      <c r="G61" s="732">
        <v>970</v>
      </c>
      <c r="H61" s="732"/>
      <c r="I61" s="732">
        <v>485</v>
      </c>
      <c r="J61" s="732"/>
      <c r="K61" s="732"/>
      <c r="L61" s="732"/>
      <c r="M61" s="732"/>
      <c r="N61" s="732"/>
      <c r="O61" s="732"/>
      <c r="P61" s="746"/>
      <c r="Q61" s="733"/>
    </row>
    <row r="62" spans="1:17" ht="14.4" customHeight="1" x14ac:dyDescent="0.3">
      <c r="A62" s="727" t="s">
        <v>6906</v>
      </c>
      <c r="B62" s="728" t="s">
        <v>6745</v>
      </c>
      <c r="C62" s="728" t="s">
        <v>6631</v>
      </c>
      <c r="D62" s="728" t="s">
        <v>6828</v>
      </c>
      <c r="E62" s="728" t="s">
        <v>6829</v>
      </c>
      <c r="F62" s="732">
        <v>35</v>
      </c>
      <c r="G62" s="732">
        <v>25725</v>
      </c>
      <c r="H62" s="732">
        <v>1.5887475296442688</v>
      </c>
      <c r="I62" s="732">
        <v>735</v>
      </c>
      <c r="J62" s="732">
        <v>22</v>
      </c>
      <c r="K62" s="732">
        <v>16192</v>
      </c>
      <c r="L62" s="732">
        <v>1</v>
      </c>
      <c r="M62" s="732">
        <v>736</v>
      </c>
      <c r="N62" s="732">
        <v>28</v>
      </c>
      <c r="O62" s="732">
        <v>20608</v>
      </c>
      <c r="P62" s="746">
        <v>1.2727272727272727</v>
      </c>
      <c r="Q62" s="733">
        <v>736</v>
      </c>
    </row>
    <row r="63" spans="1:17" ht="14.4" customHeight="1" x14ac:dyDescent="0.3">
      <c r="A63" s="727" t="s">
        <v>6906</v>
      </c>
      <c r="B63" s="728" t="s">
        <v>6745</v>
      </c>
      <c r="C63" s="728" t="s">
        <v>6631</v>
      </c>
      <c r="D63" s="728" t="s">
        <v>6830</v>
      </c>
      <c r="E63" s="728" t="s">
        <v>6831</v>
      </c>
      <c r="F63" s="732">
        <v>12</v>
      </c>
      <c r="G63" s="732">
        <v>3924</v>
      </c>
      <c r="H63" s="732">
        <v>1.4908814589665653</v>
      </c>
      <c r="I63" s="732">
        <v>327</v>
      </c>
      <c r="J63" s="732">
        <v>8</v>
      </c>
      <c r="K63" s="732">
        <v>2632</v>
      </c>
      <c r="L63" s="732">
        <v>1</v>
      </c>
      <c r="M63" s="732">
        <v>329</v>
      </c>
      <c r="N63" s="732">
        <v>9</v>
      </c>
      <c r="O63" s="732">
        <v>2961</v>
      </c>
      <c r="P63" s="746">
        <v>1.125</v>
      </c>
      <c r="Q63" s="733">
        <v>329</v>
      </c>
    </row>
    <row r="64" spans="1:17" ht="14.4" customHeight="1" x14ac:dyDescent="0.3">
      <c r="A64" s="727" t="s">
        <v>6906</v>
      </c>
      <c r="B64" s="728" t="s">
        <v>6745</v>
      </c>
      <c r="C64" s="728" t="s">
        <v>6631</v>
      </c>
      <c r="D64" s="728" t="s">
        <v>6832</v>
      </c>
      <c r="E64" s="728" t="s">
        <v>6833</v>
      </c>
      <c r="F64" s="732">
        <v>35</v>
      </c>
      <c r="G64" s="732">
        <v>12075</v>
      </c>
      <c r="H64" s="732">
        <v>1.5863110877561744</v>
      </c>
      <c r="I64" s="732">
        <v>345</v>
      </c>
      <c r="J64" s="732">
        <v>22</v>
      </c>
      <c r="K64" s="732">
        <v>7612</v>
      </c>
      <c r="L64" s="732">
        <v>1</v>
      </c>
      <c r="M64" s="732">
        <v>346</v>
      </c>
      <c r="N64" s="732">
        <v>31</v>
      </c>
      <c r="O64" s="732">
        <v>10726</v>
      </c>
      <c r="P64" s="746">
        <v>1.4090909090909092</v>
      </c>
      <c r="Q64" s="733">
        <v>346</v>
      </c>
    </row>
    <row r="65" spans="1:17" ht="14.4" customHeight="1" x14ac:dyDescent="0.3">
      <c r="A65" s="727" t="s">
        <v>6906</v>
      </c>
      <c r="B65" s="728" t="s">
        <v>6745</v>
      </c>
      <c r="C65" s="728" t="s">
        <v>6631</v>
      </c>
      <c r="D65" s="728" t="s">
        <v>6836</v>
      </c>
      <c r="E65" s="728" t="s">
        <v>6837</v>
      </c>
      <c r="F65" s="732">
        <v>42</v>
      </c>
      <c r="G65" s="732">
        <v>9702</v>
      </c>
      <c r="H65" s="732">
        <v>2.0909482758620688</v>
      </c>
      <c r="I65" s="732">
        <v>231</v>
      </c>
      <c r="J65" s="732">
        <v>20</v>
      </c>
      <c r="K65" s="732">
        <v>4640</v>
      </c>
      <c r="L65" s="732">
        <v>1</v>
      </c>
      <c r="M65" s="732">
        <v>232</v>
      </c>
      <c r="N65" s="732">
        <v>35</v>
      </c>
      <c r="O65" s="732">
        <v>8120</v>
      </c>
      <c r="P65" s="746">
        <v>1.75</v>
      </c>
      <c r="Q65" s="733">
        <v>232</v>
      </c>
    </row>
    <row r="66" spans="1:17" ht="14.4" customHeight="1" x14ac:dyDescent="0.3">
      <c r="A66" s="727" t="s">
        <v>6906</v>
      </c>
      <c r="B66" s="728" t="s">
        <v>6745</v>
      </c>
      <c r="C66" s="728" t="s">
        <v>6631</v>
      </c>
      <c r="D66" s="728" t="s">
        <v>6848</v>
      </c>
      <c r="E66" s="728" t="s">
        <v>6849</v>
      </c>
      <c r="F66" s="732">
        <v>3</v>
      </c>
      <c r="G66" s="732">
        <v>1158</v>
      </c>
      <c r="H66" s="732">
        <v>2.9922480620155039</v>
      </c>
      <c r="I66" s="732">
        <v>386</v>
      </c>
      <c r="J66" s="732">
        <v>1</v>
      </c>
      <c r="K66" s="732">
        <v>387</v>
      </c>
      <c r="L66" s="732">
        <v>1</v>
      </c>
      <c r="M66" s="732">
        <v>387</v>
      </c>
      <c r="N66" s="732">
        <v>2</v>
      </c>
      <c r="O66" s="732">
        <v>774</v>
      </c>
      <c r="P66" s="746">
        <v>2</v>
      </c>
      <c r="Q66" s="733">
        <v>387</v>
      </c>
    </row>
    <row r="67" spans="1:17" ht="14.4" customHeight="1" x14ac:dyDescent="0.3">
      <c r="A67" s="727" t="s">
        <v>6906</v>
      </c>
      <c r="B67" s="728" t="s">
        <v>6745</v>
      </c>
      <c r="C67" s="728" t="s">
        <v>6631</v>
      </c>
      <c r="D67" s="728" t="s">
        <v>6854</v>
      </c>
      <c r="E67" s="728" t="s">
        <v>6855</v>
      </c>
      <c r="F67" s="732">
        <v>62</v>
      </c>
      <c r="G67" s="732">
        <v>48732</v>
      </c>
      <c r="H67" s="732">
        <v>1.1437825658357978</v>
      </c>
      <c r="I67" s="732">
        <v>786</v>
      </c>
      <c r="J67" s="732">
        <v>54</v>
      </c>
      <c r="K67" s="732">
        <v>42606</v>
      </c>
      <c r="L67" s="732">
        <v>1</v>
      </c>
      <c r="M67" s="732">
        <v>789</v>
      </c>
      <c r="N67" s="732">
        <v>93</v>
      </c>
      <c r="O67" s="732">
        <v>73377</v>
      </c>
      <c r="P67" s="746">
        <v>1.7222222222222223</v>
      </c>
      <c r="Q67" s="733">
        <v>789</v>
      </c>
    </row>
    <row r="68" spans="1:17" ht="14.4" customHeight="1" x14ac:dyDescent="0.3">
      <c r="A68" s="727" t="s">
        <v>6906</v>
      </c>
      <c r="B68" s="728" t="s">
        <v>6745</v>
      </c>
      <c r="C68" s="728" t="s">
        <v>6631</v>
      </c>
      <c r="D68" s="728" t="s">
        <v>6856</v>
      </c>
      <c r="E68" s="728" t="s">
        <v>6857</v>
      </c>
      <c r="F68" s="732">
        <v>12</v>
      </c>
      <c r="G68" s="732">
        <v>2664</v>
      </c>
      <c r="H68" s="732">
        <v>1.4866071428571428</v>
      </c>
      <c r="I68" s="732">
        <v>222</v>
      </c>
      <c r="J68" s="732">
        <v>8</v>
      </c>
      <c r="K68" s="732">
        <v>1792</v>
      </c>
      <c r="L68" s="732">
        <v>1</v>
      </c>
      <c r="M68" s="732">
        <v>224</v>
      </c>
      <c r="N68" s="732">
        <v>9</v>
      </c>
      <c r="O68" s="732">
        <v>2016</v>
      </c>
      <c r="P68" s="746">
        <v>1.125</v>
      </c>
      <c r="Q68" s="733">
        <v>224</v>
      </c>
    </row>
    <row r="69" spans="1:17" ht="14.4" customHeight="1" x14ac:dyDescent="0.3">
      <c r="A69" s="727" t="s">
        <v>6906</v>
      </c>
      <c r="B69" s="728" t="s">
        <v>6745</v>
      </c>
      <c r="C69" s="728" t="s">
        <v>6631</v>
      </c>
      <c r="D69" s="728" t="s">
        <v>6858</v>
      </c>
      <c r="E69" s="728" t="s">
        <v>6859</v>
      </c>
      <c r="F69" s="732"/>
      <c r="G69" s="732"/>
      <c r="H69" s="732"/>
      <c r="I69" s="732"/>
      <c r="J69" s="732"/>
      <c r="K69" s="732"/>
      <c r="L69" s="732"/>
      <c r="M69" s="732"/>
      <c r="N69" s="732">
        <v>1</v>
      </c>
      <c r="O69" s="732">
        <v>566</v>
      </c>
      <c r="P69" s="746"/>
      <c r="Q69" s="733">
        <v>566</v>
      </c>
    </row>
    <row r="70" spans="1:17" ht="14.4" customHeight="1" x14ac:dyDescent="0.3">
      <c r="A70" s="727" t="s">
        <v>6906</v>
      </c>
      <c r="B70" s="728" t="s">
        <v>6745</v>
      </c>
      <c r="C70" s="728" t="s">
        <v>6631</v>
      </c>
      <c r="D70" s="728" t="s">
        <v>6860</v>
      </c>
      <c r="E70" s="728" t="s">
        <v>6861</v>
      </c>
      <c r="F70" s="732">
        <v>26</v>
      </c>
      <c r="G70" s="732">
        <v>23816</v>
      </c>
      <c r="H70" s="732">
        <v>1.8510803668583864</v>
      </c>
      <c r="I70" s="732">
        <v>916</v>
      </c>
      <c r="J70" s="732">
        <v>14</v>
      </c>
      <c r="K70" s="732">
        <v>12866</v>
      </c>
      <c r="L70" s="732">
        <v>1</v>
      </c>
      <c r="M70" s="732">
        <v>919</v>
      </c>
      <c r="N70" s="732">
        <v>31</v>
      </c>
      <c r="O70" s="732">
        <v>28489</v>
      </c>
      <c r="P70" s="746">
        <v>2.2142857142857144</v>
      </c>
      <c r="Q70" s="733">
        <v>919</v>
      </c>
    </row>
    <row r="71" spans="1:17" ht="14.4" customHeight="1" x14ac:dyDescent="0.3">
      <c r="A71" s="727" t="s">
        <v>6906</v>
      </c>
      <c r="B71" s="728" t="s">
        <v>6745</v>
      </c>
      <c r="C71" s="728" t="s">
        <v>6631</v>
      </c>
      <c r="D71" s="728" t="s">
        <v>6862</v>
      </c>
      <c r="E71" s="728" t="s">
        <v>6863</v>
      </c>
      <c r="F71" s="732">
        <v>26</v>
      </c>
      <c r="G71" s="732">
        <v>23218</v>
      </c>
      <c r="H71" s="732">
        <v>1.8509247448979591</v>
      </c>
      <c r="I71" s="732">
        <v>893</v>
      </c>
      <c r="J71" s="732">
        <v>14</v>
      </c>
      <c r="K71" s="732">
        <v>12544</v>
      </c>
      <c r="L71" s="732">
        <v>1</v>
      </c>
      <c r="M71" s="732">
        <v>896</v>
      </c>
      <c r="N71" s="732">
        <v>31</v>
      </c>
      <c r="O71" s="732">
        <v>27776</v>
      </c>
      <c r="P71" s="746">
        <v>2.2142857142857144</v>
      </c>
      <c r="Q71" s="733">
        <v>896</v>
      </c>
    </row>
    <row r="72" spans="1:17" ht="14.4" customHeight="1" x14ac:dyDescent="0.3">
      <c r="A72" s="727" t="s">
        <v>6907</v>
      </c>
      <c r="B72" s="728" t="s">
        <v>6421</v>
      </c>
      <c r="C72" s="728" t="s">
        <v>6624</v>
      </c>
      <c r="D72" s="728" t="s">
        <v>6625</v>
      </c>
      <c r="E72" s="728" t="s">
        <v>6626</v>
      </c>
      <c r="F72" s="732"/>
      <c r="G72" s="732"/>
      <c r="H72" s="732"/>
      <c r="I72" s="732"/>
      <c r="J72" s="732">
        <v>1</v>
      </c>
      <c r="K72" s="732">
        <v>565.1</v>
      </c>
      <c r="L72" s="732">
        <v>1</v>
      </c>
      <c r="M72" s="732">
        <v>565.1</v>
      </c>
      <c r="N72" s="732">
        <v>2</v>
      </c>
      <c r="O72" s="732">
        <v>1130.2</v>
      </c>
      <c r="P72" s="746">
        <v>2</v>
      </c>
      <c r="Q72" s="733">
        <v>565.1</v>
      </c>
    </row>
    <row r="73" spans="1:17" ht="14.4" customHeight="1" x14ac:dyDescent="0.3">
      <c r="A73" s="727" t="s">
        <v>6907</v>
      </c>
      <c r="B73" s="728" t="s">
        <v>6421</v>
      </c>
      <c r="C73" s="728" t="s">
        <v>6631</v>
      </c>
      <c r="D73" s="728" t="s">
        <v>6636</v>
      </c>
      <c r="E73" s="728" t="s">
        <v>6637</v>
      </c>
      <c r="F73" s="732">
        <v>2</v>
      </c>
      <c r="G73" s="732">
        <v>70</v>
      </c>
      <c r="H73" s="732">
        <v>0.3783783783783784</v>
      </c>
      <c r="I73" s="732">
        <v>35</v>
      </c>
      <c r="J73" s="732">
        <v>5</v>
      </c>
      <c r="K73" s="732">
        <v>185</v>
      </c>
      <c r="L73" s="732">
        <v>1</v>
      </c>
      <c r="M73" s="732">
        <v>37</v>
      </c>
      <c r="N73" s="732">
        <v>11</v>
      </c>
      <c r="O73" s="732">
        <v>407</v>
      </c>
      <c r="P73" s="746">
        <v>2.2000000000000002</v>
      </c>
      <c r="Q73" s="733">
        <v>37</v>
      </c>
    </row>
    <row r="74" spans="1:17" ht="14.4" customHeight="1" x14ac:dyDescent="0.3">
      <c r="A74" s="727" t="s">
        <v>6907</v>
      </c>
      <c r="B74" s="728" t="s">
        <v>6421</v>
      </c>
      <c r="C74" s="728" t="s">
        <v>6631</v>
      </c>
      <c r="D74" s="728" t="s">
        <v>6642</v>
      </c>
      <c r="E74" s="728" t="s">
        <v>6643</v>
      </c>
      <c r="F74" s="732"/>
      <c r="G74" s="732"/>
      <c r="H74" s="732"/>
      <c r="I74" s="732"/>
      <c r="J74" s="732">
        <v>1</v>
      </c>
      <c r="K74" s="732">
        <v>177</v>
      </c>
      <c r="L74" s="732">
        <v>1</v>
      </c>
      <c r="M74" s="732">
        <v>177</v>
      </c>
      <c r="N74" s="732">
        <v>2</v>
      </c>
      <c r="O74" s="732">
        <v>354</v>
      </c>
      <c r="P74" s="746">
        <v>2</v>
      </c>
      <c r="Q74" s="733">
        <v>177</v>
      </c>
    </row>
    <row r="75" spans="1:17" ht="14.4" customHeight="1" x14ac:dyDescent="0.3">
      <c r="A75" s="727" t="s">
        <v>6907</v>
      </c>
      <c r="B75" s="728" t="s">
        <v>6421</v>
      </c>
      <c r="C75" s="728" t="s">
        <v>6631</v>
      </c>
      <c r="D75" s="728" t="s">
        <v>6646</v>
      </c>
      <c r="E75" s="728" t="s">
        <v>6647</v>
      </c>
      <c r="F75" s="732"/>
      <c r="G75" s="732"/>
      <c r="H75" s="732"/>
      <c r="I75" s="732"/>
      <c r="J75" s="732">
        <v>1</v>
      </c>
      <c r="K75" s="732">
        <v>49</v>
      </c>
      <c r="L75" s="732">
        <v>1</v>
      </c>
      <c r="M75" s="732">
        <v>49</v>
      </c>
      <c r="N75" s="732">
        <v>2</v>
      </c>
      <c r="O75" s="732">
        <v>98</v>
      </c>
      <c r="P75" s="746">
        <v>2</v>
      </c>
      <c r="Q75" s="733">
        <v>49</v>
      </c>
    </row>
    <row r="76" spans="1:17" ht="14.4" customHeight="1" x14ac:dyDescent="0.3">
      <c r="A76" s="727" t="s">
        <v>6907</v>
      </c>
      <c r="B76" s="728" t="s">
        <v>6421</v>
      </c>
      <c r="C76" s="728" t="s">
        <v>6631</v>
      </c>
      <c r="D76" s="728" t="s">
        <v>6654</v>
      </c>
      <c r="E76" s="728" t="s">
        <v>6655</v>
      </c>
      <c r="F76" s="732">
        <v>1</v>
      </c>
      <c r="G76" s="732">
        <v>0</v>
      </c>
      <c r="H76" s="732"/>
      <c r="I76" s="732">
        <v>0</v>
      </c>
      <c r="J76" s="732"/>
      <c r="K76" s="732"/>
      <c r="L76" s="732"/>
      <c r="M76" s="732"/>
      <c r="N76" s="732"/>
      <c r="O76" s="732"/>
      <c r="P76" s="746"/>
      <c r="Q76" s="733"/>
    </row>
    <row r="77" spans="1:17" ht="14.4" customHeight="1" x14ac:dyDescent="0.3">
      <c r="A77" s="727" t="s">
        <v>6907</v>
      </c>
      <c r="B77" s="728" t="s">
        <v>6421</v>
      </c>
      <c r="C77" s="728" t="s">
        <v>6631</v>
      </c>
      <c r="D77" s="728" t="s">
        <v>6658</v>
      </c>
      <c r="E77" s="728" t="s">
        <v>6659</v>
      </c>
      <c r="F77" s="732"/>
      <c r="G77" s="732"/>
      <c r="H77" s="732"/>
      <c r="I77" s="732"/>
      <c r="J77" s="732">
        <v>1</v>
      </c>
      <c r="K77" s="732">
        <v>86</v>
      </c>
      <c r="L77" s="732">
        <v>1</v>
      </c>
      <c r="M77" s="732">
        <v>86</v>
      </c>
      <c r="N77" s="732">
        <v>2</v>
      </c>
      <c r="O77" s="732">
        <v>172</v>
      </c>
      <c r="P77" s="746">
        <v>2</v>
      </c>
      <c r="Q77" s="733">
        <v>86</v>
      </c>
    </row>
    <row r="78" spans="1:17" ht="14.4" customHeight="1" x14ac:dyDescent="0.3">
      <c r="A78" s="727" t="s">
        <v>6907</v>
      </c>
      <c r="B78" s="728" t="s">
        <v>6421</v>
      </c>
      <c r="C78" s="728" t="s">
        <v>6631</v>
      </c>
      <c r="D78" s="728" t="s">
        <v>6668</v>
      </c>
      <c r="E78" s="728" t="s">
        <v>6669</v>
      </c>
      <c r="F78" s="732">
        <v>1</v>
      </c>
      <c r="G78" s="732">
        <v>331</v>
      </c>
      <c r="H78" s="732"/>
      <c r="I78" s="732">
        <v>331</v>
      </c>
      <c r="J78" s="732"/>
      <c r="K78" s="732"/>
      <c r="L78" s="732"/>
      <c r="M78" s="732"/>
      <c r="N78" s="732"/>
      <c r="O78" s="732"/>
      <c r="P78" s="746"/>
      <c r="Q78" s="733"/>
    </row>
    <row r="79" spans="1:17" ht="14.4" customHeight="1" x14ac:dyDescent="0.3">
      <c r="A79" s="727" t="s">
        <v>6907</v>
      </c>
      <c r="B79" s="728" t="s">
        <v>6421</v>
      </c>
      <c r="C79" s="728" t="s">
        <v>6631</v>
      </c>
      <c r="D79" s="728" t="s">
        <v>6676</v>
      </c>
      <c r="E79" s="728" t="s">
        <v>6677</v>
      </c>
      <c r="F79" s="732">
        <v>1</v>
      </c>
      <c r="G79" s="732">
        <v>161</v>
      </c>
      <c r="H79" s="732">
        <v>0.46531791907514453</v>
      </c>
      <c r="I79" s="732">
        <v>161</v>
      </c>
      <c r="J79" s="732">
        <v>2</v>
      </c>
      <c r="K79" s="732">
        <v>346</v>
      </c>
      <c r="L79" s="732">
        <v>1</v>
      </c>
      <c r="M79" s="732">
        <v>173</v>
      </c>
      <c r="N79" s="732">
        <v>5</v>
      </c>
      <c r="O79" s="732">
        <v>865</v>
      </c>
      <c r="P79" s="746">
        <v>2.5</v>
      </c>
      <c r="Q79" s="733">
        <v>173</v>
      </c>
    </row>
    <row r="80" spans="1:17" ht="14.4" customHeight="1" x14ac:dyDescent="0.3">
      <c r="A80" s="727" t="s">
        <v>6907</v>
      </c>
      <c r="B80" s="728" t="s">
        <v>6421</v>
      </c>
      <c r="C80" s="728" t="s">
        <v>6631</v>
      </c>
      <c r="D80" s="728" t="s">
        <v>6682</v>
      </c>
      <c r="E80" s="728" t="s">
        <v>6683</v>
      </c>
      <c r="F80" s="732">
        <v>1</v>
      </c>
      <c r="G80" s="732">
        <v>165</v>
      </c>
      <c r="H80" s="732">
        <v>0.31073446327683618</v>
      </c>
      <c r="I80" s="732">
        <v>165</v>
      </c>
      <c r="J80" s="732">
        <v>3</v>
      </c>
      <c r="K80" s="732">
        <v>531</v>
      </c>
      <c r="L80" s="732">
        <v>1</v>
      </c>
      <c r="M80" s="732">
        <v>177</v>
      </c>
      <c r="N80" s="732">
        <v>2</v>
      </c>
      <c r="O80" s="732">
        <v>354</v>
      </c>
      <c r="P80" s="746">
        <v>0.66666666666666663</v>
      </c>
      <c r="Q80" s="733">
        <v>177</v>
      </c>
    </row>
    <row r="81" spans="1:17" ht="14.4" customHeight="1" x14ac:dyDescent="0.3">
      <c r="A81" s="727" t="s">
        <v>6907</v>
      </c>
      <c r="B81" s="728" t="s">
        <v>6421</v>
      </c>
      <c r="C81" s="728" t="s">
        <v>6631</v>
      </c>
      <c r="D81" s="728" t="s">
        <v>6686</v>
      </c>
      <c r="E81" s="728" t="s">
        <v>6687</v>
      </c>
      <c r="F81" s="732">
        <v>4</v>
      </c>
      <c r="G81" s="732">
        <v>2612</v>
      </c>
      <c r="H81" s="732">
        <v>3.7261055634807416</v>
      </c>
      <c r="I81" s="732">
        <v>653</v>
      </c>
      <c r="J81" s="732">
        <v>1</v>
      </c>
      <c r="K81" s="732">
        <v>701</v>
      </c>
      <c r="L81" s="732">
        <v>1</v>
      </c>
      <c r="M81" s="732">
        <v>701</v>
      </c>
      <c r="N81" s="732">
        <v>2</v>
      </c>
      <c r="O81" s="732">
        <v>1402</v>
      </c>
      <c r="P81" s="746">
        <v>2</v>
      </c>
      <c r="Q81" s="733">
        <v>701</v>
      </c>
    </row>
    <row r="82" spans="1:17" ht="14.4" customHeight="1" x14ac:dyDescent="0.3">
      <c r="A82" s="727" t="s">
        <v>6907</v>
      </c>
      <c r="B82" s="728" t="s">
        <v>6704</v>
      </c>
      <c r="C82" s="728" t="s">
        <v>6631</v>
      </c>
      <c r="D82" s="728" t="s">
        <v>6711</v>
      </c>
      <c r="E82" s="728" t="s">
        <v>6712</v>
      </c>
      <c r="F82" s="732">
        <v>42</v>
      </c>
      <c r="G82" s="732">
        <v>966</v>
      </c>
      <c r="H82" s="732">
        <v>6</v>
      </c>
      <c r="I82" s="732">
        <v>23</v>
      </c>
      <c r="J82" s="732">
        <v>7</v>
      </c>
      <c r="K82" s="732">
        <v>161</v>
      </c>
      <c r="L82" s="732">
        <v>1</v>
      </c>
      <c r="M82" s="732">
        <v>23</v>
      </c>
      <c r="N82" s="732">
        <v>0</v>
      </c>
      <c r="O82" s="732">
        <v>0</v>
      </c>
      <c r="P82" s="746">
        <v>0</v>
      </c>
      <c r="Q82" s="733"/>
    </row>
    <row r="83" spans="1:17" ht="14.4" customHeight="1" x14ac:dyDescent="0.3">
      <c r="A83" s="727" t="s">
        <v>6907</v>
      </c>
      <c r="B83" s="728" t="s">
        <v>6704</v>
      </c>
      <c r="C83" s="728" t="s">
        <v>6631</v>
      </c>
      <c r="D83" s="728" t="s">
        <v>6715</v>
      </c>
      <c r="E83" s="728" t="s">
        <v>6716</v>
      </c>
      <c r="F83" s="732">
        <v>20</v>
      </c>
      <c r="G83" s="732">
        <v>25360</v>
      </c>
      <c r="H83" s="732">
        <v>3.9532346063912707</v>
      </c>
      <c r="I83" s="732">
        <v>1268</v>
      </c>
      <c r="J83" s="732">
        <v>5</v>
      </c>
      <c r="K83" s="732">
        <v>6415</v>
      </c>
      <c r="L83" s="732">
        <v>1</v>
      </c>
      <c r="M83" s="732">
        <v>1283</v>
      </c>
      <c r="N83" s="732">
        <v>6</v>
      </c>
      <c r="O83" s="732">
        <v>7710</v>
      </c>
      <c r="P83" s="746">
        <v>1.2018706157443493</v>
      </c>
      <c r="Q83" s="733">
        <v>1285</v>
      </c>
    </row>
    <row r="84" spans="1:17" ht="14.4" customHeight="1" x14ac:dyDescent="0.3">
      <c r="A84" s="727" t="s">
        <v>6907</v>
      </c>
      <c r="B84" s="728" t="s">
        <v>6704</v>
      </c>
      <c r="C84" s="728" t="s">
        <v>6631</v>
      </c>
      <c r="D84" s="728" t="s">
        <v>6719</v>
      </c>
      <c r="E84" s="728" t="s">
        <v>6720</v>
      </c>
      <c r="F84" s="732"/>
      <c r="G84" s="732"/>
      <c r="H84" s="732"/>
      <c r="I84" s="732"/>
      <c r="J84" s="732"/>
      <c r="K84" s="732"/>
      <c r="L84" s="732"/>
      <c r="M84" s="732"/>
      <c r="N84" s="732">
        <v>1</v>
      </c>
      <c r="O84" s="732">
        <v>10381</v>
      </c>
      <c r="P84" s="746"/>
      <c r="Q84" s="733">
        <v>10381</v>
      </c>
    </row>
    <row r="85" spans="1:17" ht="14.4" customHeight="1" x14ac:dyDescent="0.3">
      <c r="A85" s="727" t="s">
        <v>6907</v>
      </c>
      <c r="B85" s="728" t="s">
        <v>6704</v>
      </c>
      <c r="C85" s="728" t="s">
        <v>6631</v>
      </c>
      <c r="D85" s="728" t="s">
        <v>6721</v>
      </c>
      <c r="E85" s="728" t="s">
        <v>6722</v>
      </c>
      <c r="F85" s="732">
        <v>32</v>
      </c>
      <c r="G85" s="732">
        <v>13824</v>
      </c>
      <c r="H85" s="732">
        <v>7.9448275862068964</v>
      </c>
      <c r="I85" s="732">
        <v>432</v>
      </c>
      <c r="J85" s="732">
        <v>4</v>
      </c>
      <c r="K85" s="732">
        <v>1740</v>
      </c>
      <c r="L85" s="732">
        <v>1</v>
      </c>
      <c r="M85" s="732">
        <v>435</v>
      </c>
      <c r="N85" s="732"/>
      <c r="O85" s="732"/>
      <c r="P85" s="746"/>
      <c r="Q85" s="733"/>
    </row>
    <row r="86" spans="1:17" ht="14.4" customHeight="1" x14ac:dyDescent="0.3">
      <c r="A86" s="727" t="s">
        <v>6907</v>
      </c>
      <c r="B86" s="728" t="s">
        <v>6704</v>
      </c>
      <c r="C86" s="728" t="s">
        <v>6631</v>
      </c>
      <c r="D86" s="728" t="s">
        <v>6725</v>
      </c>
      <c r="E86" s="728" t="s">
        <v>6726</v>
      </c>
      <c r="F86" s="732">
        <v>33</v>
      </c>
      <c r="G86" s="732">
        <v>33264</v>
      </c>
      <c r="H86" s="732">
        <v>6.5804154302670623</v>
      </c>
      <c r="I86" s="732">
        <v>1008</v>
      </c>
      <c r="J86" s="732">
        <v>5</v>
      </c>
      <c r="K86" s="732">
        <v>5055</v>
      </c>
      <c r="L86" s="732">
        <v>1</v>
      </c>
      <c r="M86" s="732">
        <v>1011</v>
      </c>
      <c r="N86" s="732">
        <v>18</v>
      </c>
      <c r="O86" s="732">
        <v>18216</v>
      </c>
      <c r="P86" s="746">
        <v>3.603560830860534</v>
      </c>
      <c r="Q86" s="733">
        <v>1012</v>
      </c>
    </row>
    <row r="87" spans="1:17" ht="14.4" customHeight="1" x14ac:dyDescent="0.3">
      <c r="A87" s="727" t="s">
        <v>6907</v>
      </c>
      <c r="B87" s="728" t="s">
        <v>6704</v>
      </c>
      <c r="C87" s="728" t="s">
        <v>6631</v>
      </c>
      <c r="D87" s="728" t="s">
        <v>6727</v>
      </c>
      <c r="E87" s="728" t="s">
        <v>6728</v>
      </c>
      <c r="F87" s="732">
        <v>9</v>
      </c>
      <c r="G87" s="732">
        <v>20376</v>
      </c>
      <c r="H87" s="732">
        <v>2.9607672188317351</v>
      </c>
      <c r="I87" s="732">
        <v>2264</v>
      </c>
      <c r="J87" s="732">
        <v>3</v>
      </c>
      <c r="K87" s="732">
        <v>6882</v>
      </c>
      <c r="L87" s="732">
        <v>1</v>
      </c>
      <c r="M87" s="732">
        <v>2294</v>
      </c>
      <c r="N87" s="732">
        <v>13</v>
      </c>
      <c r="O87" s="732">
        <v>29861</v>
      </c>
      <c r="P87" s="746">
        <v>4.3390002906131935</v>
      </c>
      <c r="Q87" s="733">
        <v>2297</v>
      </c>
    </row>
    <row r="88" spans="1:17" ht="14.4" customHeight="1" x14ac:dyDescent="0.3">
      <c r="A88" s="727" t="s">
        <v>6907</v>
      </c>
      <c r="B88" s="728" t="s">
        <v>6704</v>
      </c>
      <c r="C88" s="728" t="s">
        <v>6631</v>
      </c>
      <c r="D88" s="728" t="s">
        <v>6729</v>
      </c>
      <c r="E88" s="728" t="s">
        <v>6730</v>
      </c>
      <c r="F88" s="732"/>
      <c r="G88" s="732"/>
      <c r="H88" s="732"/>
      <c r="I88" s="732"/>
      <c r="J88" s="732"/>
      <c r="K88" s="732"/>
      <c r="L88" s="732"/>
      <c r="M88" s="732"/>
      <c r="N88" s="732">
        <v>5</v>
      </c>
      <c r="O88" s="732">
        <v>1870</v>
      </c>
      <c r="P88" s="746"/>
      <c r="Q88" s="733">
        <v>374</v>
      </c>
    </row>
    <row r="89" spans="1:17" ht="14.4" customHeight="1" x14ac:dyDescent="0.3">
      <c r="A89" s="727" t="s">
        <v>6907</v>
      </c>
      <c r="B89" s="728" t="s">
        <v>6704</v>
      </c>
      <c r="C89" s="728" t="s">
        <v>6631</v>
      </c>
      <c r="D89" s="728" t="s">
        <v>6731</v>
      </c>
      <c r="E89" s="728" t="s">
        <v>6732</v>
      </c>
      <c r="F89" s="732"/>
      <c r="G89" s="732"/>
      <c r="H89" s="732"/>
      <c r="I89" s="732"/>
      <c r="J89" s="732"/>
      <c r="K89" s="732"/>
      <c r="L89" s="732"/>
      <c r="M89" s="732"/>
      <c r="N89" s="732">
        <v>1</v>
      </c>
      <c r="O89" s="732">
        <v>7556</v>
      </c>
      <c r="P89" s="746"/>
      <c r="Q89" s="733">
        <v>7556</v>
      </c>
    </row>
    <row r="90" spans="1:17" ht="14.4" customHeight="1" x14ac:dyDescent="0.3">
      <c r="A90" s="727" t="s">
        <v>6907</v>
      </c>
      <c r="B90" s="728" t="s">
        <v>6704</v>
      </c>
      <c r="C90" s="728" t="s">
        <v>6631</v>
      </c>
      <c r="D90" s="728" t="s">
        <v>6739</v>
      </c>
      <c r="E90" s="728"/>
      <c r="F90" s="732"/>
      <c r="G90" s="732"/>
      <c r="H90" s="732"/>
      <c r="I90" s="732"/>
      <c r="J90" s="732"/>
      <c r="K90" s="732"/>
      <c r="L90" s="732"/>
      <c r="M90" s="732"/>
      <c r="N90" s="732">
        <v>0</v>
      </c>
      <c r="O90" s="732">
        <v>0</v>
      </c>
      <c r="P90" s="746"/>
      <c r="Q90" s="733"/>
    </row>
    <row r="91" spans="1:17" ht="14.4" customHeight="1" x14ac:dyDescent="0.3">
      <c r="A91" s="727" t="s">
        <v>6907</v>
      </c>
      <c r="B91" s="728" t="s">
        <v>6704</v>
      </c>
      <c r="C91" s="728" t="s">
        <v>6631</v>
      </c>
      <c r="D91" s="728" t="s">
        <v>6740</v>
      </c>
      <c r="E91" s="728" t="s">
        <v>6741</v>
      </c>
      <c r="F91" s="732"/>
      <c r="G91" s="732"/>
      <c r="H91" s="732"/>
      <c r="I91" s="732"/>
      <c r="J91" s="732"/>
      <c r="K91" s="732"/>
      <c r="L91" s="732"/>
      <c r="M91" s="732"/>
      <c r="N91" s="732">
        <v>1</v>
      </c>
      <c r="O91" s="732">
        <v>8060</v>
      </c>
      <c r="P91" s="746"/>
      <c r="Q91" s="733">
        <v>8060</v>
      </c>
    </row>
    <row r="92" spans="1:17" ht="14.4" customHeight="1" x14ac:dyDescent="0.3">
      <c r="A92" s="727" t="s">
        <v>6907</v>
      </c>
      <c r="B92" s="728" t="s">
        <v>6704</v>
      </c>
      <c r="C92" s="728" t="s">
        <v>6631</v>
      </c>
      <c r="D92" s="728" t="s">
        <v>6742</v>
      </c>
      <c r="E92" s="728"/>
      <c r="F92" s="732"/>
      <c r="G92" s="732"/>
      <c r="H92" s="732"/>
      <c r="I92" s="732"/>
      <c r="J92" s="732"/>
      <c r="K92" s="732"/>
      <c r="L92" s="732"/>
      <c r="M92" s="732"/>
      <c r="N92" s="732">
        <v>1</v>
      </c>
      <c r="O92" s="732">
        <v>0</v>
      </c>
      <c r="P92" s="746"/>
      <c r="Q92" s="733">
        <v>0</v>
      </c>
    </row>
    <row r="93" spans="1:17" ht="14.4" customHeight="1" x14ac:dyDescent="0.3">
      <c r="A93" s="727" t="s">
        <v>6907</v>
      </c>
      <c r="B93" s="728" t="s">
        <v>6745</v>
      </c>
      <c r="C93" s="728" t="s">
        <v>6631</v>
      </c>
      <c r="D93" s="728" t="s">
        <v>6752</v>
      </c>
      <c r="E93" s="728" t="s">
        <v>6753</v>
      </c>
      <c r="F93" s="732">
        <v>3</v>
      </c>
      <c r="G93" s="732">
        <v>1053</v>
      </c>
      <c r="H93" s="732">
        <v>0.99152542372881358</v>
      </c>
      <c r="I93" s="732">
        <v>351</v>
      </c>
      <c r="J93" s="732">
        <v>3</v>
      </c>
      <c r="K93" s="732">
        <v>1062</v>
      </c>
      <c r="L93" s="732">
        <v>1</v>
      </c>
      <c r="M93" s="732">
        <v>354</v>
      </c>
      <c r="N93" s="732">
        <v>20</v>
      </c>
      <c r="O93" s="732">
        <v>7080</v>
      </c>
      <c r="P93" s="746">
        <v>6.666666666666667</v>
      </c>
      <c r="Q93" s="733">
        <v>354</v>
      </c>
    </row>
    <row r="94" spans="1:17" ht="14.4" customHeight="1" x14ac:dyDescent="0.3">
      <c r="A94" s="727" t="s">
        <v>6907</v>
      </c>
      <c r="B94" s="728" t="s">
        <v>6745</v>
      </c>
      <c r="C94" s="728" t="s">
        <v>6631</v>
      </c>
      <c r="D94" s="728" t="s">
        <v>6756</v>
      </c>
      <c r="E94" s="728" t="s">
        <v>6757</v>
      </c>
      <c r="F94" s="732">
        <v>1953</v>
      </c>
      <c r="G94" s="732">
        <v>126945</v>
      </c>
      <c r="H94" s="732">
        <v>1.6607142857142858</v>
      </c>
      <c r="I94" s="732">
        <v>65</v>
      </c>
      <c r="J94" s="732">
        <v>1176</v>
      </c>
      <c r="K94" s="732">
        <v>76440</v>
      </c>
      <c r="L94" s="732">
        <v>1</v>
      </c>
      <c r="M94" s="732">
        <v>65</v>
      </c>
      <c r="N94" s="732">
        <v>1985</v>
      </c>
      <c r="O94" s="732">
        <v>129025</v>
      </c>
      <c r="P94" s="746">
        <v>1.6879251700680271</v>
      </c>
      <c r="Q94" s="733">
        <v>65</v>
      </c>
    </row>
    <row r="95" spans="1:17" ht="14.4" customHeight="1" x14ac:dyDescent="0.3">
      <c r="A95" s="727" t="s">
        <v>6907</v>
      </c>
      <c r="B95" s="728" t="s">
        <v>6745</v>
      </c>
      <c r="C95" s="728" t="s">
        <v>6631</v>
      </c>
      <c r="D95" s="728" t="s">
        <v>6758</v>
      </c>
      <c r="E95" s="728" t="s">
        <v>6759</v>
      </c>
      <c r="F95" s="732"/>
      <c r="G95" s="732"/>
      <c r="H95" s="732"/>
      <c r="I95" s="732"/>
      <c r="J95" s="732">
        <v>1</v>
      </c>
      <c r="K95" s="732">
        <v>545</v>
      </c>
      <c r="L95" s="732">
        <v>1</v>
      </c>
      <c r="M95" s="732">
        <v>545</v>
      </c>
      <c r="N95" s="732"/>
      <c r="O95" s="732"/>
      <c r="P95" s="746"/>
      <c r="Q95" s="733"/>
    </row>
    <row r="96" spans="1:17" ht="14.4" customHeight="1" x14ac:dyDescent="0.3">
      <c r="A96" s="727" t="s">
        <v>6907</v>
      </c>
      <c r="B96" s="728" t="s">
        <v>6745</v>
      </c>
      <c r="C96" s="728" t="s">
        <v>6631</v>
      </c>
      <c r="D96" s="728" t="s">
        <v>6760</v>
      </c>
      <c r="E96" s="728" t="s">
        <v>6761</v>
      </c>
      <c r="F96" s="732">
        <v>10</v>
      </c>
      <c r="G96" s="732">
        <v>5910</v>
      </c>
      <c r="H96" s="732">
        <v>1.4261583011583012</v>
      </c>
      <c r="I96" s="732">
        <v>591</v>
      </c>
      <c r="J96" s="732">
        <v>7</v>
      </c>
      <c r="K96" s="732">
        <v>4144</v>
      </c>
      <c r="L96" s="732">
        <v>1</v>
      </c>
      <c r="M96" s="732">
        <v>592</v>
      </c>
      <c r="N96" s="732">
        <v>10</v>
      </c>
      <c r="O96" s="732">
        <v>5920</v>
      </c>
      <c r="P96" s="746">
        <v>1.4285714285714286</v>
      </c>
      <c r="Q96" s="733">
        <v>592</v>
      </c>
    </row>
    <row r="97" spans="1:17" ht="14.4" customHeight="1" x14ac:dyDescent="0.3">
      <c r="A97" s="727" t="s">
        <v>6907</v>
      </c>
      <c r="B97" s="728" t="s">
        <v>6745</v>
      </c>
      <c r="C97" s="728" t="s">
        <v>6631</v>
      </c>
      <c r="D97" s="728" t="s">
        <v>6762</v>
      </c>
      <c r="E97" s="728" t="s">
        <v>6763</v>
      </c>
      <c r="F97" s="732">
        <v>10</v>
      </c>
      <c r="G97" s="732">
        <v>6160</v>
      </c>
      <c r="H97" s="732">
        <v>1.9967585089141004</v>
      </c>
      <c r="I97" s="732">
        <v>616</v>
      </c>
      <c r="J97" s="732">
        <v>5</v>
      </c>
      <c r="K97" s="732">
        <v>3085</v>
      </c>
      <c r="L97" s="732">
        <v>1</v>
      </c>
      <c r="M97" s="732">
        <v>617</v>
      </c>
      <c r="N97" s="732">
        <v>10</v>
      </c>
      <c r="O97" s="732">
        <v>6170</v>
      </c>
      <c r="P97" s="746">
        <v>2</v>
      </c>
      <c r="Q97" s="733">
        <v>617</v>
      </c>
    </row>
    <row r="98" spans="1:17" ht="14.4" customHeight="1" x14ac:dyDescent="0.3">
      <c r="A98" s="727" t="s">
        <v>6907</v>
      </c>
      <c r="B98" s="728" t="s">
        <v>6745</v>
      </c>
      <c r="C98" s="728" t="s">
        <v>6631</v>
      </c>
      <c r="D98" s="728" t="s">
        <v>6768</v>
      </c>
      <c r="E98" s="728" t="s">
        <v>6769</v>
      </c>
      <c r="F98" s="732">
        <v>43</v>
      </c>
      <c r="G98" s="732">
        <v>1032</v>
      </c>
      <c r="H98" s="732">
        <v>1.34375</v>
      </c>
      <c r="I98" s="732">
        <v>24</v>
      </c>
      <c r="J98" s="732">
        <v>32</v>
      </c>
      <c r="K98" s="732">
        <v>768</v>
      </c>
      <c r="L98" s="732">
        <v>1</v>
      </c>
      <c r="M98" s="732">
        <v>24</v>
      </c>
      <c r="N98" s="732">
        <v>27</v>
      </c>
      <c r="O98" s="732">
        <v>648</v>
      </c>
      <c r="P98" s="746">
        <v>0.84375</v>
      </c>
      <c r="Q98" s="733">
        <v>24</v>
      </c>
    </row>
    <row r="99" spans="1:17" ht="14.4" customHeight="1" x14ac:dyDescent="0.3">
      <c r="A99" s="727" t="s">
        <v>6907</v>
      </c>
      <c r="B99" s="728" t="s">
        <v>6745</v>
      </c>
      <c r="C99" s="728" t="s">
        <v>6631</v>
      </c>
      <c r="D99" s="728" t="s">
        <v>6772</v>
      </c>
      <c r="E99" s="728" t="s">
        <v>6773</v>
      </c>
      <c r="F99" s="732">
        <v>29</v>
      </c>
      <c r="G99" s="732">
        <v>1566</v>
      </c>
      <c r="H99" s="732">
        <v>2.1902097902097903</v>
      </c>
      <c r="I99" s="732">
        <v>54</v>
      </c>
      <c r="J99" s="732">
        <v>13</v>
      </c>
      <c r="K99" s="732">
        <v>715</v>
      </c>
      <c r="L99" s="732">
        <v>1</v>
      </c>
      <c r="M99" s="732">
        <v>55</v>
      </c>
      <c r="N99" s="732">
        <v>24</v>
      </c>
      <c r="O99" s="732">
        <v>1320</v>
      </c>
      <c r="P99" s="746">
        <v>1.8461538461538463</v>
      </c>
      <c r="Q99" s="733">
        <v>55</v>
      </c>
    </row>
    <row r="100" spans="1:17" ht="14.4" customHeight="1" x14ac:dyDescent="0.3">
      <c r="A100" s="727" t="s">
        <v>6907</v>
      </c>
      <c r="B100" s="728" t="s">
        <v>6745</v>
      </c>
      <c r="C100" s="728" t="s">
        <v>6631</v>
      </c>
      <c r="D100" s="728" t="s">
        <v>6774</v>
      </c>
      <c r="E100" s="728" t="s">
        <v>6775</v>
      </c>
      <c r="F100" s="732">
        <v>1475</v>
      </c>
      <c r="G100" s="732">
        <v>113575</v>
      </c>
      <c r="H100" s="732">
        <v>1.1065266316579145</v>
      </c>
      <c r="I100" s="732">
        <v>77</v>
      </c>
      <c r="J100" s="732">
        <v>1333</v>
      </c>
      <c r="K100" s="732">
        <v>102641</v>
      </c>
      <c r="L100" s="732">
        <v>1</v>
      </c>
      <c r="M100" s="732">
        <v>77</v>
      </c>
      <c r="N100" s="732">
        <v>1579</v>
      </c>
      <c r="O100" s="732">
        <v>121583</v>
      </c>
      <c r="P100" s="746">
        <v>1.1845461365341334</v>
      </c>
      <c r="Q100" s="733">
        <v>77</v>
      </c>
    </row>
    <row r="101" spans="1:17" ht="14.4" customHeight="1" x14ac:dyDescent="0.3">
      <c r="A101" s="727" t="s">
        <v>6907</v>
      </c>
      <c r="B101" s="728" t="s">
        <v>6745</v>
      </c>
      <c r="C101" s="728" t="s">
        <v>6631</v>
      </c>
      <c r="D101" s="728" t="s">
        <v>6778</v>
      </c>
      <c r="E101" s="728" t="s">
        <v>6779</v>
      </c>
      <c r="F101" s="732">
        <v>225</v>
      </c>
      <c r="G101" s="732">
        <v>5175</v>
      </c>
      <c r="H101" s="732">
        <v>1.4093137254901962</v>
      </c>
      <c r="I101" s="732">
        <v>23</v>
      </c>
      <c r="J101" s="732">
        <v>153</v>
      </c>
      <c r="K101" s="732">
        <v>3672</v>
      </c>
      <c r="L101" s="732">
        <v>1</v>
      </c>
      <c r="M101" s="732">
        <v>24</v>
      </c>
      <c r="N101" s="732">
        <v>224</v>
      </c>
      <c r="O101" s="732">
        <v>5376</v>
      </c>
      <c r="P101" s="746">
        <v>1.4640522875816993</v>
      </c>
      <c r="Q101" s="733">
        <v>24</v>
      </c>
    </row>
    <row r="102" spans="1:17" ht="14.4" customHeight="1" x14ac:dyDescent="0.3">
      <c r="A102" s="727" t="s">
        <v>6907</v>
      </c>
      <c r="B102" s="728" t="s">
        <v>6745</v>
      </c>
      <c r="C102" s="728" t="s">
        <v>6631</v>
      </c>
      <c r="D102" s="728" t="s">
        <v>6786</v>
      </c>
      <c r="E102" s="728" t="s">
        <v>6787</v>
      </c>
      <c r="F102" s="732">
        <v>2</v>
      </c>
      <c r="G102" s="732">
        <v>1256</v>
      </c>
      <c r="H102" s="732"/>
      <c r="I102" s="732">
        <v>628</v>
      </c>
      <c r="J102" s="732"/>
      <c r="K102" s="732"/>
      <c r="L102" s="732"/>
      <c r="M102" s="732"/>
      <c r="N102" s="732">
        <v>3</v>
      </c>
      <c r="O102" s="732">
        <v>1893</v>
      </c>
      <c r="P102" s="746"/>
      <c r="Q102" s="733">
        <v>631</v>
      </c>
    </row>
    <row r="103" spans="1:17" ht="14.4" customHeight="1" x14ac:dyDescent="0.3">
      <c r="A103" s="727" t="s">
        <v>6907</v>
      </c>
      <c r="B103" s="728" t="s">
        <v>6745</v>
      </c>
      <c r="C103" s="728" t="s">
        <v>6631</v>
      </c>
      <c r="D103" s="728" t="s">
        <v>6788</v>
      </c>
      <c r="E103" s="728" t="s">
        <v>6789</v>
      </c>
      <c r="F103" s="732">
        <v>1</v>
      </c>
      <c r="G103" s="732">
        <v>209</v>
      </c>
      <c r="H103" s="732"/>
      <c r="I103" s="732">
        <v>209</v>
      </c>
      <c r="J103" s="732"/>
      <c r="K103" s="732"/>
      <c r="L103" s="732"/>
      <c r="M103" s="732"/>
      <c r="N103" s="732"/>
      <c r="O103" s="732"/>
      <c r="P103" s="746"/>
      <c r="Q103" s="733"/>
    </row>
    <row r="104" spans="1:17" ht="14.4" customHeight="1" x14ac:dyDescent="0.3">
      <c r="A104" s="727" t="s">
        <v>6907</v>
      </c>
      <c r="B104" s="728" t="s">
        <v>6745</v>
      </c>
      <c r="C104" s="728" t="s">
        <v>6631</v>
      </c>
      <c r="D104" s="728" t="s">
        <v>6790</v>
      </c>
      <c r="E104" s="728" t="s">
        <v>6791</v>
      </c>
      <c r="F104" s="732">
        <v>48</v>
      </c>
      <c r="G104" s="732">
        <v>3168</v>
      </c>
      <c r="H104" s="732">
        <v>2</v>
      </c>
      <c r="I104" s="732">
        <v>66</v>
      </c>
      <c r="J104" s="732">
        <v>24</v>
      </c>
      <c r="K104" s="732">
        <v>1584</v>
      </c>
      <c r="L104" s="732">
        <v>1</v>
      </c>
      <c r="M104" s="732">
        <v>66</v>
      </c>
      <c r="N104" s="732">
        <v>40</v>
      </c>
      <c r="O104" s="732">
        <v>2640</v>
      </c>
      <c r="P104" s="746">
        <v>1.6666666666666667</v>
      </c>
      <c r="Q104" s="733">
        <v>66</v>
      </c>
    </row>
    <row r="105" spans="1:17" ht="14.4" customHeight="1" x14ac:dyDescent="0.3">
      <c r="A105" s="727" t="s">
        <v>6907</v>
      </c>
      <c r="B105" s="728" t="s">
        <v>6745</v>
      </c>
      <c r="C105" s="728" t="s">
        <v>6631</v>
      </c>
      <c r="D105" s="728" t="s">
        <v>6794</v>
      </c>
      <c r="E105" s="728" t="s">
        <v>6795</v>
      </c>
      <c r="F105" s="732">
        <v>1473</v>
      </c>
      <c r="G105" s="732">
        <v>23568</v>
      </c>
      <c r="H105" s="732">
        <v>1.0369131945972105</v>
      </c>
      <c r="I105" s="732">
        <v>16</v>
      </c>
      <c r="J105" s="732">
        <v>1337</v>
      </c>
      <c r="K105" s="732">
        <v>22729</v>
      </c>
      <c r="L105" s="732">
        <v>1</v>
      </c>
      <c r="M105" s="732">
        <v>17</v>
      </c>
      <c r="N105" s="732">
        <v>1641</v>
      </c>
      <c r="O105" s="732">
        <v>27897</v>
      </c>
      <c r="P105" s="746">
        <v>1.2273747195213163</v>
      </c>
      <c r="Q105" s="733">
        <v>17</v>
      </c>
    </row>
    <row r="106" spans="1:17" ht="14.4" customHeight="1" x14ac:dyDescent="0.3">
      <c r="A106" s="727" t="s">
        <v>6907</v>
      </c>
      <c r="B106" s="728" t="s">
        <v>6745</v>
      </c>
      <c r="C106" s="728" t="s">
        <v>6631</v>
      </c>
      <c r="D106" s="728" t="s">
        <v>6798</v>
      </c>
      <c r="E106" s="728" t="s">
        <v>6799</v>
      </c>
      <c r="F106" s="732"/>
      <c r="G106" s="732"/>
      <c r="H106" s="732"/>
      <c r="I106" s="732"/>
      <c r="J106" s="732">
        <v>15</v>
      </c>
      <c r="K106" s="732">
        <v>5250</v>
      </c>
      <c r="L106" s="732">
        <v>1</v>
      </c>
      <c r="M106" s="732">
        <v>350</v>
      </c>
      <c r="N106" s="732">
        <v>59</v>
      </c>
      <c r="O106" s="732">
        <v>20650</v>
      </c>
      <c r="P106" s="746">
        <v>3.9333333333333331</v>
      </c>
      <c r="Q106" s="733">
        <v>350</v>
      </c>
    </row>
    <row r="107" spans="1:17" ht="14.4" customHeight="1" x14ac:dyDescent="0.3">
      <c r="A107" s="727" t="s">
        <v>6907</v>
      </c>
      <c r="B107" s="728" t="s">
        <v>6745</v>
      </c>
      <c r="C107" s="728" t="s">
        <v>6631</v>
      </c>
      <c r="D107" s="728" t="s">
        <v>6800</v>
      </c>
      <c r="E107" s="728" t="s">
        <v>6801</v>
      </c>
      <c r="F107" s="732">
        <v>182</v>
      </c>
      <c r="G107" s="732">
        <v>4368</v>
      </c>
      <c r="H107" s="732">
        <v>1.4933333333333334</v>
      </c>
      <c r="I107" s="732">
        <v>24</v>
      </c>
      <c r="J107" s="732">
        <v>117</v>
      </c>
      <c r="K107" s="732">
        <v>2925</v>
      </c>
      <c r="L107" s="732">
        <v>1</v>
      </c>
      <c r="M107" s="732">
        <v>25</v>
      </c>
      <c r="N107" s="732">
        <v>186</v>
      </c>
      <c r="O107" s="732">
        <v>4650</v>
      </c>
      <c r="P107" s="746">
        <v>1.5897435897435896</v>
      </c>
      <c r="Q107" s="733">
        <v>25</v>
      </c>
    </row>
    <row r="108" spans="1:17" ht="14.4" customHeight="1" x14ac:dyDescent="0.3">
      <c r="A108" s="727" t="s">
        <v>6907</v>
      </c>
      <c r="B108" s="728" t="s">
        <v>6745</v>
      </c>
      <c r="C108" s="728" t="s">
        <v>6631</v>
      </c>
      <c r="D108" s="728" t="s">
        <v>6802</v>
      </c>
      <c r="E108" s="728" t="s">
        <v>6803</v>
      </c>
      <c r="F108" s="732">
        <v>10</v>
      </c>
      <c r="G108" s="732">
        <v>7390</v>
      </c>
      <c r="H108" s="732">
        <v>2.4898921832884096</v>
      </c>
      <c r="I108" s="732">
        <v>739</v>
      </c>
      <c r="J108" s="732">
        <v>4</v>
      </c>
      <c r="K108" s="732">
        <v>2968</v>
      </c>
      <c r="L108" s="732">
        <v>1</v>
      </c>
      <c r="M108" s="732">
        <v>742</v>
      </c>
      <c r="N108" s="732">
        <v>10</v>
      </c>
      <c r="O108" s="732">
        <v>7420</v>
      </c>
      <c r="P108" s="746">
        <v>2.5</v>
      </c>
      <c r="Q108" s="733">
        <v>742</v>
      </c>
    </row>
    <row r="109" spans="1:17" ht="14.4" customHeight="1" x14ac:dyDescent="0.3">
      <c r="A109" s="727" t="s">
        <v>6907</v>
      </c>
      <c r="B109" s="728" t="s">
        <v>6745</v>
      </c>
      <c r="C109" s="728" t="s">
        <v>6631</v>
      </c>
      <c r="D109" s="728" t="s">
        <v>6804</v>
      </c>
      <c r="E109" s="728" t="s">
        <v>6805</v>
      </c>
      <c r="F109" s="732">
        <v>49</v>
      </c>
      <c r="G109" s="732">
        <v>8820</v>
      </c>
      <c r="H109" s="732">
        <v>3.2486187845303869</v>
      </c>
      <c r="I109" s="732">
        <v>180</v>
      </c>
      <c r="J109" s="732">
        <v>15</v>
      </c>
      <c r="K109" s="732">
        <v>2715</v>
      </c>
      <c r="L109" s="732">
        <v>1</v>
      </c>
      <c r="M109" s="732">
        <v>181</v>
      </c>
      <c r="N109" s="732">
        <v>24</v>
      </c>
      <c r="O109" s="732">
        <v>4344</v>
      </c>
      <c r="P109" s="746">
        <v>1.6</v>
      </c>
      <c r="Q109" s="733">
        <v>181</v>
      </c>
    </row>
    <row r="110" spans="1:17" ht="14.4" customHeight="1" x14ac:dyDescent="0.3">
      <c r="A110" s="727" t="s">
        <v>6907</v>
      </c>
      <c r="B110" s="728" t="s">
        <v>6745</v>
      </c>
      <c r="C110" s="728" t="s">
        <v>6631</v>
      </c>
      <c r="D110" s="728" t="s">
        <v>6810</v>
      </c>
      <c r="E110" s="728" t="s">
        <v>6811</v>
      </c>
      <c r="F110" s="732">
        <v>191</v>
      </c>
      <c r="G110" s="732">
        <v>48323</v>
      </c>
      <c r="H110" s="732">
        <v>2.0239152286815214</v>
      </c>
      <c r="I110" s="732">
        <v>253</v>
      </c>
      <c r="J110" s="732">
        <v>94</v>
      </c>
      <c r="K110" s="732">
        <v>23876</v>
      </c>
      <c r="L110" s="732">
        <v>1</v>
      </c>
      <c r="M110" s="732">
        <v>254</v>
      </c>
      <c r="N110" s="732">
        <v>186</v>
      </c>
      <c r="O110" s="732">
        <v>47244</v>
      </c>
      <c r="P110" s="746">
        <v>1.9787234042553192</v>
      </c>
      <c r="Q110" s="733">
        <v>254</v>
      </c>
    </row>
    <row r="111" spans="1:17" ht="14.4" customHeight="1" x14ac:dyDescent="0.3">
      <c r="A111" s="727" t="s">
        <v>6907</v>
      </c>
      <c r="B111" s="728" t="s">
        <v>6745</v>
      </c>
      <c r="C111" s="728" t="s">
        <v>6631</v>
      </c>
      <c r="D111" s="728" t="s">
        <v>6812</v>
      </c>
      <c r="E111" s="728" t="s">
        <v>6813</v>
      </c>
      <c r="F111" s="732">
        <v>10</v>
      </c>
      <c r="G111" s="732">
        <v>2650</v>
      </c>
      <c r="H111" s="732">
        <v>2.4720149253731343</v>
      </c>
      <c r="I111" s="732">
        <v>265</v>
      </c>
      <c r="J111" s="732">
        <v>4</v>
      </c>
      <c r="K111" s="732">
        <v>1072</v>
      </c>
      <c r="L111" s="732">
        <v>1</v>
      </c>
      <c r="M111" s="732">
        <v>268</v>
      </c>
      <c r="N111" s="732">
        <v>10</v>
      </c>
      <c r="O111" s="732">
        <v>2680</v>
      </c>
      <c r="P111" s="746">
        <v>2.5</v>
      </c>
      <c r="Q111" s="733">
        <v>268</v>
      </c>
    </row>
    <row r="112" spans="1:17" ht="14.4" customHeight="1" x14ac:dyDescent="0.3">
      <c r="A112" s="727" t="s">
        <v>6907</v>
      </c>
      <c r="B112" s="728" t="s">
        <v>6745</v>
      </c>
      <c r="C112" s="728" t="s">
        <v>6631</v>
      </c>
      <c r="D112" s="728" t="s">
        <v>6816</v>
      </c>
      <c r="E112" s="728" t="s">
        <v>6817</v>
      </c>
      <c r="F112" s="732">
        <v>31</v>
      </c>
      <c r="G112" s="732">
        <v>6696</v>
      </c>
      <c r="H112" s="732">
        <v>1.9285714285714286</v>
      </c>
      <c r="I112" s="732">
        <v>216</v>
      </c>
      <c r="J112" s="732">
        <v>16</v>
      </c>
      <c r="K112" s="732">
        <v>3472</v>
      </c>
      <c r="L112" s="732">
        <v>1</v>
      </c>
      <c r="M112" s="732">
        <v>217</v>
      </c>
      <c r="N112" s="732">
        <v>21</v>
      </c>
      <c r="O112" s="732">
        <v>4557</v>
      </c>
      <c r="P112" s="746">
        <v>1.3125</v>
      </c>
      <c r="Q112" s="733">
        <v>217</v>
      </c>
    </row>
    <row r="113" spans="1:17" ht="14.4" customHeight="1" x14ac:dyDescent="0.3">
      <c r="A113" s="727" t="s">
        <v>6907</v>
      </c>
      <c r="B113" s="728" t="s">
        <v>6745</v>
      </c>
      <c r="C113" s="728" t="s">
        <v>6631</v>
      </c>
      <c r="D113" s="728" t="s">
        <v>6818</v>
      </c>
      <c r="E113" s="728" t="s">
        <v>6819</v>
      </c>
      <c r="F113" s="732"/>
      <c r="G113" s="732"/>
      <c r="H113" s="732"/>
      <c r="I113" s="732"/>
      <c r="J113" s="732"/>
      <c r="K113" s="732"/>
      <c r="L113" s="732"/>
      <c r="M113" s="732"/>
      <c r="N113" s="732">
        <v>1</v>
      </c>
      <c r="O113" s="732">
        <v>37</v>
      </c>
      <c r="P113" s="746"/>
      <c r="Q113" s="733">
        <v>37</v>
      </c>
    </row>
    <row r="114" spans="1:17" ht="14.4" customHeight="1" x14ac:dyDescent="0.3">
      <c r="A114" s="727" t="s">
        <v>6907</v>
      </c>
      <c r="B114" s="728" t="s">
        <v>6745</v>
      </c>
      <c r="C114" s="728" t="s">
        <v>6631</v>
      </c>
      <c r="D114" s="728" t="s">
        <v>6820</v>
      </c>
      <c r="E114" s="728" t="s">
        <v>6821</v>
      </c>
      <c r="F114" s="732">
        <v>10</v>
      </c>
      <c r="G114" s="732">
        <v>5910</v>
      </c>
      <c r="H114" s="732">
        <v>1.9966216216216217</v>
      </c>
      <c r="I114" s="732">
        <v>591</v>
      </c>
      <c r="J114" s="732">
        <v>5</v>
      </c>
      <c r="K114" s="732">
        <v>2960</v>
      </c>
      <c r="L114" s="732">
        <v>1</v>
      </c>
      <c r="M114" s="732">
        <v>592</v>
      </c>
      <c r="N114" s="732">
        <v>10</v>
      </c>
      <c r="O114" s="732">
        <v>5920</v>
      </c>
      <c r="P114" s="746">
        <v>2</v>
      </c>
      <c r="Q114" s="733">
        <v>592</v>
      </c>
    </row>
    <row r="115" spans="1:17" ht="14.4" customHeight="1" x14ac:dyDescent="0.3">
      <c r="A115" s="727" t="s">
        <v>6907</v>
      </c>
      <c r="B115" s="728" t="s">
        <v>6745</v>
      </c>
      <c r="C115" s="728" t="s">
        <v>6631</v>
      </c>
      <c r="D115" s="728" t="s">
        <v>6822</v>
      </c>
      <c r="E115" s="728" t="s">
        <v>6823</v>
      </c>
      <c r="F115" s="732">
        <v>17</v>
      </c>
      <c r="G115" s="732">
        <v>850</v>
      </c>
      <c r="H115" s="732">
        <v>4.25</v>
      </c>
      <c r="I115" s="732">
        <v>50</v>
      </c>
      <c r="J115" s="732">
        <v>4</v>
      </c>
      <c r="K115" s="732">
        <v>200</v>
      </c>
      <c r="L115" s="732">
        <v>1</v>
      </c>
      <c r="M115" s="732">
        <v>50</v>
      </c>
      <c r="N115" s="732">
        <v>5</v>
      </c>
      <c r="O115" s="732">
        <v>250</v>
      </c>
      <c r="P115" s="746">
        <v>1.25</v>
      </c>
      <c r="Q115" s="733">
        <v>50</v>
      </c>
    </row>
    <row r="116" spans="1:17" ht="14.4" customHeight="1" x14ac:dyDescent="0.3">
      <c r="A116" s="727" t="s">
        <v>6907</v>
      </c>
      <c r="B116" s="728" t="s">
        <v>6745</v>
      </c>
      <c r="C116" s="728" t="s">
        <v>6631</v>
      </c>
      <c r="D116" s="728" t="s">
        <v>6824</v>
      </c>
      <c r="E116" s="728" t="s">
        <v>6825</v>
      </c>
      <c r="F116" s="732">
        <v>10</v>
      </c>
      <c r="G116" s="732">
        <v>5460</v>
      </c>
      <c r="H116" s="732">
        <v>2.4954296160877512</v>
      </c>
      <c r="I116" s="732">
        <v>546</v>
      </c>
      <c r="J116" s="732">
        <v>4</v>
      </c>
      <c r="K116" s="732">
        <v>2188</v>
      </c>
      <c r="L116" s="732">
        <v>1</v>
      </c>
      <c r="M116" s="732">
        <v>547</v>
      </c>
      <c r="N116" s="732">
        <v>10</v>
      </c>
      <c r="O116" s="732">
        <v>5470</v>
      </c>
      <c r="P116" s="746">
        <v>2.5</v>
      </c>
      <c r="Q116" s="733">
        <v>547</v>
      </c>
    </row>
    <row r="117" spans="1:17" ht="14.4" customHeight="1" x14ac:dyDescent="0.3">
      <c r="A117" s="727" t="s">
        <v>6907</v>
      </c>
      <c r="B117" s="728" t="s">
        <v>6745</v>
      </c>
      <c r="C117" s="728" t="s">
        <v>6631</v>
      </c>
      <c r="D117" s="728" t="s">
        <v>6826</v>
      </c>
      <c r="E117" s="728" t="s">
        <v>6827</v>
      </c>
      <c r="F117" s="732"/>
      <c r="G117" s="732"/>
      <c r="H117" s="732"/>
      <c r="I117" s="732"/>
      <c r="J117" s="732">
        <v>1</v>
      </c>
      <c r="K117" s="732">
        <v>516</v>
      </c>
      <c r="L117" s="732">
        <v>1</v>
      </c>
      <c r="M117" s="732">
        <v>516</v>
      </c>
      <c r="N117" s="732">
        <v>2</v>
      </c>
      <c r="O117" s="732">
        <v>1034</v>
      </c>
      <c r="P117" s="746">
        <v>2.0038759689922481</v>
      </c>
      <c r="Q117" s="733">
        <v>517</v>
      </c>
    </row>
    <row r="118" spans="1:17" ht="14.4" customHeight="1" x14ac:dyDescent="0.3">
      <c r="A118" s="727" t="s">
        <v>6907</v>
      </c>
      <c r="B118" s="728" t="s">
        <v>6745</v>
      </c>
      <c r="C118" s="728" t="s">
        <v>6631</v>
      </c>
      <c r="D118" s="728" t="s">
        <v>6828</v>
      </c>
      <c r="E118" s="728" t="s">
        <v>6829</v>
      </c>
      <c r="F118" s="732">
        <v>10</v>
      </c>
      <c r="G118" s="732">
        <v>7350</v>
      </c>
      <c r="H118" s="732">
        <v>1.9972826086956521</v>
      </c>
      <c r="I118" s="732">
        <v>735</v>
      </c>
      <c r="J118" s="732">
        <v>5</v>
      </c>
      <c r="K118" s="732">
        <v>3680</v>
      </c>
      <c r="L118" s="732">
        <v>1</v>
      </c>
      <c r="M118" s="732">
        <v>736</v>
      </c>
      <c r="N118" s="732">
        <v>10</v>
      </c>
      <c r="O118" s="732">
        <v>7360</v>
      </c>
      <c r="P118" s="746">
        <v>2</v>
      </c>
      <c r="Q118" s="733">
        <v>736</v>
      </c>
    </row>
    <row r="119" spans="1:17" ht="14.4" customHeight="1" x14ac:dyDescent="0.3">
      <c r="A119" s="727" t="s">
        <v>6907</v>
      </c>
      <c r="B119" s="728" t="s">
        <v>6745</v>
      </c>
      <c r="C119" s="728" t="s">
        <v>6631</v>
      </c>
      <c r="D119" s="728" t="s">
        <v>6830</v>
      </c>
      <c r="E119" s="728" t="s">
        <v>6831</v>
      </c>
      <c r="F119" s="732">
        <v>1</v>
      </c>
      <c r="G119" s="732">
        <v>327</v>
      </c>
      <c r="H119" s="732">
        <v>0.49696048632218848</v>
      </c>
      <c r="I119" s="732">
        <v>327</v>
      </c>
      <c r="J119" s="732">
        <v>2</v>
      </c>
      <c r="K119" s="732">
        <v>658</v>
      </c>
      <c r="L119" s="732">
        <v>1</v>
      </c>
      <c r="M119" s="732">
        <v>329</v>
      </c>
      <c r="N119" s="732">
        <v>8</v>
      </c>
      <c r="O119" s="732">
        <v>2632</v>
      </c>
      <c r="P119" s="746">
        <v>4</v>
      </c>
      <c r="Q119" s="733">
        <v>329</v>
      </c>
    </row>
    <row r="120" spans="1:17" ht="14.4" customHeight="1" x14ac:dyDescent="0.3">
      <c r="A120" s="727" t="s">
        <v>6907</v>
      </c>
      <c r="B120" s="728" t="s">
        <v>6745</v>
      </c>
      <c r="C120" s="728" t="s">
        <v>6631</v>
      </c>
      <c r="D120" s="728" t="s">
        <v>6832</v>
      </c>
      <c r="E120" s="728" t="s">
        <v>6833</v>
      </c>
      <c r="F120" s="732">
        <v>10</v>
      </c>
      <c r="G120" s="732">
        <v>3450</v>
      </c>
      <c r="H120" s="732">
        <v>2.4927745664739884</v>
      </c>
      <c r="I120" s="732">
        <v>345</v>
      </c>
      <c r="J120" s="732">
        <v>4</v>
      </c>
      <c r="K120" s="732">
        <v>1384</v>
      </c>
      <c r="L120" s="732">
        <v>1</v>
      </c>
      <c r="M120" s="732">
        <v>346</v>
      </c>
      <c r="N120" s="732">
        <v>10</v>
      </c>
      <c r="O120" s="732">
        <v>3460</v>
      </c>
      <c r="P120" s="746">
        <v>2.5</v>
      </c>
      <c r="Q120" s="733">
        <v>346</v>
      </c>
    </row>
    <row r="121" spans="1:17" ht="14.4" customHeight="1" x14ac:dyDescent="0.3">
      <c r="A121" s="727" t="s">
        <v>6907</v>
      </c>
      <c r="B121" s="728" t="s">
        <v>6745</v>
      </c>
      <c r="C121" s="728" t="s">
        <v>6631</v>
      </c>
      <c r="D121" s="728" t="s">
        <v>6834</v>
      </c>
      <c r="E121" s="728" t="s">
        <v>6835</v>
      </c>
      <c r="F121" s="732"/>
      <c r="G121" s="732"/>
      <c r="H121" s="732"/>
      <c r="I121" s="732"/>
      <c r="J121" s="732">
        <v>1</v>
      </c>
      <c r="K121" s="732">
        <v>753</v>
      </c>
      <c r="L121" s="732">
        <v>1</v>
      </c>
      <c r="M121" s="732">
        <v>753</v>
      </c>
      <c r="N121" s="732"/>
      <c r="O121" s="732"/>
      <c r="P121" s="746"/>
      <c r="Q121" s="733"/>
    </row>
    <row r="122" spans="1:17" ht="14.4" customHeight="1" x14ac:dyDescent="0.3">
      <c r="A122" s="727" t="s">
        <v>6907</v>
      </c>
      <c r="B122" s="728" t="s">
        <v>6745</v>
      </c>
      <c r="C122" s="728" t="s">
        <v>6631</v>
      </c>
      <c r="D122" s="728" t="s">
        <v>6836</v>
      </c>
      <c r="E122" s="728" t="s">
        <v>6837</v>
      </c>
      <c r="F122" s="732">
        <v>6</v>
      </c>
      <c r="G122" s="732">
        <v>1386</v>
      </c>
      <c r="H122" s="732">
        <v>0.99568965517241381</v>
      </c>
      <c r="I122" s="732">
        <v>231</v>
      </c>
      <c r="J122" s="732">
        <v>6</v>
      </c>
      <c r="K122" s="732">
        <v>1392</v>
      </c>
      <c r="L122" s="732">
        <v>1</v>
      </c>
      <c r="M122" s="732">
        <v>232</v>
      </c>
      <c r="N122" s="732">
        <v>13</v>
      </c>
      <c r="O122" s="732">
        <v>3016</v>
      </c>
      <c r="P122" s="746">
        <v>2.1666666666666665</v>
      </c>
      <c r="Q122" s="733">
        <v>232</v>
      </c>
    </row>
    <row r="123" spans="1:17" ht="14.4" customHeight="1" x14ac:dyDescent="0.3">
      <c r="A123" s="727" t="s">
        <v>6907</v>
      </c>
      <c r="B123" s="728" t="s">
        <v>6745</v>
      </c>
      <c r="C123" s="728" t="s">
        <v>6631</v>
      </c>
      <c r="D123" s="728" t="s">
        <v>6854</v>
      </c>
      <c r="E123" s="728" t="s">
        <v>6855</v>
      </c>
      <c r="F123" s="732"/>
      <c r="G123" s="732"/>
      <c r="H123" s="732"/>
      <c r="I123" s="732"/>
      <c r="J123" s="732">
        <v>6</v>
      </c>
      <c r="K123" s="732">
        <v>4734</v>
      </c>
      <c r="L123" s="732">
        <v>1</v>
      </c>
      <c r="M123" s="732">
        <v>789</v>
      </c>
      <c r="N123" s="732">
        <v>3</v>
      </c>
      <c r="O123" s="732">
        <v>2367</v>
      </c>
      <c r="P123" s="746">
        <v>0.5</v>
      </c>
      <c r="Q123" s="733">
        <v>789</v>
      </c>
    </row>
    <row r="124" spans="1:17" ht="14.4" customHeight="1" x14ac:dyDescent="0.3">
      <c r="A124" s="727" t="s">
        <v>6907</v>
      </c>
      <c r="B124" s="728" t="s">
        <v>6745</v>
      </c>
      <c r="C124" s="728" t="s">
        <v>6631</v>
      </c>
      <c r="D124" s="728" t="s">
        <v>6856</v>
      </c>
      <c r="E124" s="728" t="s">
        <v>6857</v>
      </c>
      <c r="F124" s="732">
        <v>1</v>
      </c>
      <c r="G124" s="732">
        <v>222</v>
      </c>
      <c r="H124" s="732">
        <v>0.4955357142857143</v>
      </c>
      <c r="I124" s="732">
        <v>222</v>
      </c>
      <c r="J124" s="732">
        <v>2</v>
      </c>
      <c r="K124" s="732">
        <v>448</v>
      </c>
      <c r="L124" s="732">
        <v>1</v>
      </c>
      <c r="M124" s="732">
        <v>224</v>
      </c>
      <c r="N124" s="732">
        <v>8</v>
      </c>
      <c r="O124" s="732">
        <v>1792</v>
      </c>
      <c r="P124" s="746">
        <v>4</v>
      </c>
      <c r="Q124" s="733">
        <v>224</v>
      </c>
    </row>
    <row r="125" spans="1:17" ht="14.4" customHeight="1" x14ac:dyDescent="0.3">
      <c r="A125" s="727" t="s">
        <v>6907</v>
      </c>
      <c r="B125" s="728" t="s">
        <v>6745</v>
      </c>
      <c r="C125" s="728" t="s">
        <v>6631</v>
      </c>
      <c r="D125" s="728" t="s">
        <v>6860</v>
      </c>
      <c r="E125" s="728" t="s">
        <v>6861</v>
      </c>
      <c r="F125" s="732">
        <v>7</v>
      </c>
      <c r="G125" s="732">
        <v>6412</v>
      </c>
      <c r="H125" s="732">
        <v>2.3257163583605367</v>
      </c>
      <c r="I125" s="732">
        <v>916</v>
      </c>
      <c r="J125" s="732">
        <v>3</v>
      </c>
      <c r="K125" s="732">
        <v>2757</v>
      </c>
      <c r="L125" s="732">
        <v>1</v>
      </c>
      <c r="M125" s="732">
        <v>919</v>
      </c>
      <c r="N125" s="732">
        <v>2</v>
      </c>
      <c r="O125" s="732">
        <v>1838</v>
      </c>
      <c r="P125" s="746">
        <v>0.66666666666666663</v>
      </c>
      <c r="Q125" s="733">
        <v>919</v>
      </c>
    </row>
    <row r="126" spans="1:17" ht="14.4" customHeight="1" x14ac:dyDescent="0.3">
      <c r="A126" s="727" t="s">
        <v>6907</v>
      </c>
      <c r="B126" s="728" t="s">
        <v>6745</v>
      </c>
      <c r="C126" s="728" t="s">
        <v>6631</v>
      </c>
      <c r="D126" s="728" t="s">
        <v>6862</v>
      </c>
      <c r="E126" s="728" t="s">
        <v>6863</v>
      </c>
      <c r="F126" s="732">
        <v>7</v>
      </c>
      <c r="G126" s="732">
        <v>6251</v>
      </c>
      <c r="H126" s="732">
        <v>2.3255208333333335</v>
      </c>
      <c r="I126" s="732">
        <v>893</v>
      </c>
      <c r="J126" s="732">
        <v>3</v>
      </c>
      <c r="K126" s="732">
        <v>2688</v>
      </c>
      <c r="L126" s="732">
        <v>1</v>
      </c>
      <c r="M126" s="732">
        <v>896</v>
      </c>
      <c r="N126" s="732">
        <v>2</v>
      </c>
      <c r="O126" s="732">
        <v>1792</v>
      </c>
      <c r="P126" s="746">
        <v>0.66666666666666663</v>
      </c>
      <c r="Q126" s="733">
        <v>896</v>
      </c>
    </row>
    <row r="127" spans="1:17" ht="14.4" customHeight="1" x14ac:dyDescent="0.3">
      <c r="A127" s="727" t="s">
        <v>6908</v>
      </c>
      <c r="B127" s="728" t="s">
        <v>6421</v>
      </c>
      <c r="C127" s="728" t="s">
        <v>6624</v>
      </c>
      <c r="D127" s="728" t="s">
        <v>6625</v>
      </c>
      <c r="E127" s="728" t="s">
        <v>6626</v>
      </c>
      <c r="F127" s="732">
        <v>5</v>
      </c>
      <c r="G127" s="732">
        <v>2825.5</v>
      </c>
      <c r="H127" s="732">
        <v>1</v>
      </c>
      <c r="I127" s="732">
        <v>565.1</v>
      </c>
      <c r="J127" s="732">
        <v>5</v>
      </c>
      <c r="K127" s="732">
        <v>2825.5</v>
      </c>
      <c r="L127" s="732">
        <v>1</v>
      </c>
      <c r="M127" s="732">
        <v>565.1</v>
      </c>
      <c r="N127" s="732">
        <v>3</v>
      </c>
      <c r="O127" s="732">
        <v>1695.3000000000002</v>
      </c>
      <c r="P127" s="746">
        <v>0.60000000000000009</v>
      </c>
      <c r="Q127" s="733">
        <v>565.1</v>
      </c>
    </row>
    <row r="128" spans="1:17" ht="14.4" customHeight="1" x14ac:dyDescent="0.3">
      <c r="A128" s="727" t="s">
        <v>6908</v>
      </c>
      <c r="B128" s="728" t="s">
        <v>6421</v>
      </c>
      <c r="C128" s="728" t="s">
        <v>6624</v>
      </c>
      <c r="D128" s="728" t="s">
        <v>6627</v>
      </c>
      <c r="E128" s="728" t="s">
        <v>6628</v>
      </c>
      <c r="F128" s="732">
        <v>6</v>
      </c>
      <c r="G128" s="732">
        <v>6294</v>
      </c>
      <c r="H128" s="732">
        <v>1.2</v>
      </c>
      <c r="I128" s="732">
        <v>1049</v>
      </c>
      <c r="J128" s="732">
        <v>5</v>
      </c>
      <c r="K128" s="732">
        <v>5245</v>
      </c>
      <c r="L128" s="732">
        <v>1</v>
      </c>
      <c r="M128" s="732">
        <v>1049</v>
      </c>
      <c r="N128" s="732">
        <v>3</v>
      </c>
      <c r="O128" s="732">
        <v>3147</v>
      </c>
      <c r="P128" s="746">
        <v>0.6</v>
      </c>
      <c r="Q128" s="733">
        <v>1049</v>
      </c>
    </row>
    <row r="129" spans="1:17" ht="14.4" customHeight="1" x14ac:dyDescent="0.3">
      <c r="A129" s="727" t="s">
        <v>6908</v>
      </c>
      <c r="B129" s="728" t="s">
        <v>6421</v>
      </c>
      <c r="C129" s="728" t="s">
        <v>6631</v>
      </c>
      <c r="D129" s="728" t="s">
        <v>6636</v>
      </c>
      <c r="E129" s="728" t="s">
        <v>6637</v>
      </c>
      <c r="F129" s="732">
        <v>12</v>
      </c>
      <c r="G129" s="732">
        <v>420</v>
      </c>
      <c r="H129" s="732">
        <v>1.2612612612612613</v>
      </c>
      <c r="I129" s="732">
        <v>35</v>
      </c>
      <c r="J129" s="732">
        <v>9</v>
      </c>
      <c r="K129" s="732">
        <v>333</v>
      </c>
      <c r="L129" s="732">
        <v>1</v>
      </c>
      <c r="M129" s="732">
        <v>37</v>
      </c>
      <c r="N129" s="732">
        <v>10</v>
      </c>
      <c r="O129" s="732">
        <v>370</v>
      </c>
      <c r="P129" s="746">
        <v>1.1111111111111112</v>
      </c>
      <c r="Q129" s="733">
        <v>37</v>
      </c>
    </row>
    <row r="130" spans="1:17" ht="14.4" customHeight="1" x14ac:dyDescent="0.3">
      <c r="A130" s="727" t="s">
        <v>6908</v>
      </c>
      <c r="B130" s="728" t="s">
        <v>6421</v>
      </c>
      <c r="C130" s="728" t="s">
        <v>6631</v>
      </c>
      <c r="D130" s="728" t="s">
        <v>6642</v>
      </c>
      <c r="E130" s="728" t="s">
        <v>6643</v>
      </c>
      <c r="F130" s="732">
        <v>5</v>
      </c>
      <c r="G130" s="732">
        <v>825</v>
      </c>
      <c r="H130" s="732">
        <v>0.93220338983050843</v>
      </c>
      <c r="I130" s="732">
        <v>165</v>
      </c>
      <c r="J130" s="732">
        <v>5</v>
      </c>
      <c r="K130" s="732">
        <v>885</v>
      </c>
      <c r="L130" s="732">
        <v>1</v>
      </c>
      <c r="M130" s="732">
        <v>177</v>
      </c>
      <c r="N130" s="732">
        <v>3</v>
      </c>
      <c r="O130" s="732">
        <v>531</v>
      </c>
      <c r="P130" s="746">
        <v>0.6</v>
      </c>
      <c r="Q130" s="733">
        <v>177</v>
      </c>
    </row>
    <row r="131" spans="1:17" ht="14.4" customHeight="1" x14ac:dyDescent="0.3">
      <c r="A131" s="727" t="s">
        <v>6908</v>
      </c>
      <c r="B131" s="728" t="s">
        <v>6421</v>
      </c>
      <c r="C131" s="728" t="s">
        <v>6631</v>
      </c>
      <c r="D131" s="728" t="s">
        <v>6646</v>
      </c>
      <c r="E131" s="728" t="s">
        <v>6647</v>
      </c>
      <c r="F131" s="732">
        <v>5</v>
      </c>
      <c r="G131" s="732">
        <v>235</v>
      </c>
      <c r="H131" s="732">
        <v>0.95918367346938771</v>
      </c>
      <c r="I131" s="732">
        <v>47</v>
      </c>
      <c r="J131" s="732">
        <v>5</v>
      </c>
      <c r="K131" s="732">
        <v>245</v>
      </c>
      <c r="L131" s="732">
        <v>1</v>
      </c>
      <c r="M131" s="732">
        <v>49</v>
      </c>
      <c r="N131" s="732">
        <v>3</v>
      </c>
      <c r="O131" s="732">
        <v>147</v>
      </c>
      <c r="P131" s="746">
        <v>0.6</v>
      </c>
      <c r="Q131" s="733">
        <v>49</v>
      </c>
    </row>
    <row r="132" spans="1:17" ht="14.4" customHeight="1" x14ac:dyDescent="0.3">
      <c r="A132" s="727" t="s">
        <v>6908</v>
      </c>
      <c r="B132" s="728" t="s">
        <v>6421</v>
      </c>
      <c r="C132" s="728" t="s">
        <v>6631</v>
      </c>
      <c r="D132" s="728" t="s">
        <v>6654</v>
      </c>
      <c r="E132" s="728" t="s">
        <v>6655</v>
      </c>
      <c r="F132" s="732">
        <v>1</v>
      </c>
      <c r="G132" s="732">
        <v>0</v>
      </c>
      <c r="H132" s="732"/>
      <c r="I132" s="732">
        <v>0</v>
      </c>
      <c r="J132" s="732"/>
      <c r="K132" s="732"/>
      <c r="L132" s="732"/>
      <c r="M132" s="732"/>
      <c r="N132" s="732"/>
      <c r="O132" s="732"/>
      <c r="P132" s="746"/>
      <c r="Q132" s="733"/>
    </row>
    <row r="133" spans="1:17" ht="14.4" customHeight="1" x14ac:dyDescent="0.3">
      <c r="A133" s="727" t="s">
        <v>6908</v>
      </c>
      <c r="B133" s="728" t="s">
        <v>6421</v>
      </c>
      <c r="C133" s="728" t="s">
        <v>6631</v>
      </c>
      <c r="D133" s="728" t="s">
        <v>6658</v>
      </c>
      <c r="E133" s="728" t="s">
        <v>6659</v>
      </c>
      <c r="F133" s="732">
        <v>8</v>
      </c>
      <c r="G133" s="732">
        <v>656</v>
      </c>
      <c r="H133" s="732">
        <v>1.5255813953488373</v>
      </c>
      <c r="I133" s="732">
        <v>82</v>
      </c>
      <c r="J133" s="732">
        <v>5</v>
      </c>
      <c r="K133" s="732">
        <v>430</v>
      </c>
      <c r="L133" s="732">
        <v>1</v>
      </c>
      <c r="M133" s="732">
        <v>86</v>
      </c>
      <c r="N133" s="732">
        <v>5</v>
      </c>
      <c r="O133" s="732">
        <v>430</v>
      </c>
      <c r="P133" s="746">
        <v>1</v>
      </c>
      <c r="Q133" s="733">
        <v>86</v>
      </c>
    </row>
    <row r="134" spans="1:17" ht="14.4" customHeight="1" x14ac:dyDescent="0.3">
      <c r="A134" s="727" t="s">
        <v>6908</v>
      </c>
      <c r="B134" s="728" t="s">
        <v>6421</v>
      </c>
      <c r="C134" s="728" t="s">
        <v>6631</v>
      </c>
      <c r="D134" s="728" t="s">
        <v>6668</v>
      </c>
      <c r="E134" s="728" t="s">
        <v>6669</v>
      </c>
      <c r="F134" s="732">
        <v>1</v>
      </c>
      <c r="G134" s="732">
        <v>331</v>
      </c>
      <c r="H134" s="732">
        <v>0.4675141242937853</v>
      </c>
      <c r="I134" s="732">
        <v>331</v>
      </c>
      <c r="J134" s="732">
        <v>2</v>
      </c>
      <c r="K134" s="732">
        <v>708</v>
      </c>
      <c r="L134" s="732">
        <v>1</v>
      </c>
      <c r="M134" s="732">
        <v>354</v>
      </c>
      <c r="N134" s="732">
        <v>1</v>
      </c>
      <c r="O134" s="732">
        <v>355</v>
      </c>
      <c r="P134" s="746">
        <v>0.50141242937853103</v>
      </c>
      <c r="Q134" s="733">
        <v>355</v>
      </c>
    </row>
    <row r="135" spans="1:17" ht="14.4" customHeight="1" x14ac:dyDescent="0.3">
      <c r="A135" s="727" t="s">
        <v>6908</v>
      </c>
      <c r="B135" s="728" t="s">
        <v>6421</v>
      </c>
      <c r="C135" s="728" t="s">
        <v>6631</v>
      </c>
      <c r="D135" s="728" t="s">
        <v>6674</v>
      </c>
      <c r="E135" s="728" t="s">
        <v>6675</v>
      </c>
      <c r="F135" s="732">
        <v>7</v>
      </c>
      <c r="G135" s="732">
        <v>3101</v>
      </c>
      <c r="H135" s="732">
        <v>1.3084388185654008</v>
      </c>
      <c r="I135" s="732">
        <v>443</v>
      </c>
      <c r="J135" s="732">
        <v>5</v>
      </c>
      <c r="K135" s="732">
        <v>2370</v>
      </c>
      <c r="L135" s="732">
        <v>1</v>
      </c>
      <c r="M135" s="732">
        <v>474</v>
      </c>
      <c r="N135" s="732">
        <v>3</v>
      </c>
      <c r="O135" s="732">
        <v>1425</v>
      </c>
      <c r="P135" s="746">
        <v>0.60126582278481011</v>
      </c>
      <c r="Q135" s="733">
        <v>475</v>
      </c>
    </row>
    <row r="136" spans="1:17" ht="14.4" customHeight="1" x14ac:dyDescent="0.3">
      <c r="A136" s="727" t="s">
        <v>6908</v>
      </c>
      <c r="B136" s="728" t="s">
        <v>6421</v>
      </c>
      <c r="C136" s="728" t="s">
        <v>6631</v>
      </c>
      <c r="D136" s="728" t="s">
        <v>6676</v>
      </c>
      <c r="E136" s="728" t="s">
        <v>6677</v>
      </c>
      <c r="F136" s="732">
        <v>1</v>
      </c>
      <c r="G136" s="732">
        <v>161</v>
      </c>
      <c r="H136" s="732">
        <v>0.31021194605009633</v>
      </c>
      <c r="I136" s="732">
        <v>161</v>
      </c>
      <c r="J136" s="732">
        <v>3</v>
      </c>
      <c r="K136" s="732">
        <v>519</v>
      </c>
      <c r="L136" s="732">
        <v>1</v>
      </c>
      <c r="M136" s="732">
        <v>173</v>
      </c>
      <c r="N136" s="732"/>
      <c r="O136" s="732"/>
      <c r="P136" s="746"/>
      <c r="Q136" s="733"/>
    </row>
    <row r="137" spans="1:17" ht="14.4" customHeight="1" x14ac:dyDescent="0.3">
      <c r="A137" s="727" t="s">
        <v>6908</v>
      </c>
      <c r="B137" s="728" t="s">
        <v>6421</v>
      </c>
      <c r="C137" s="728" t="s">
        <v>6631</v>
      </c>
      <c r="D137" s="728" t="s">
        <v>6682</v>
      </c>
      <c r="E137" s="728" t="s">
        <v>6683</v>
      </c>
      <c r="F137" s="732">
        <v>5</v>
      </c>
      <c r="G137" s="732">
        <v>825</v>
      </c>
      <c r="H137" s="732">
        <v>4.6610169491525424</v>
      </c>
      <c r="I137" s="732">
        <v>165</v>
      </c>
      <c r="J137" s="732">
        <v>1</v>
      </c>
      <c r="K137" s="732">
        <v>177</v>
      </c>
      <c r="L137" s="732">
        <v>1</v>
      </c>
      <c r="M137" s="732">
        <v>177</v>
      </c>
      <c r="N137" s="732">
        <v>3</v>
      </c>
      <c r="O137" s="732">
        <v>531</v>
      </c>
      <c r="P137" s="746">
        <v>3</v>
      </c>
      <c r="Q137" s="733">
        <v>177</v>
      </c>
    </row>
    <row r="138" spans="1:17" ht="14.4" customHeight="1" x14ac:dyDescent="0.3">
      <c r="A138" s="727" t="s">
        <v>6908</v>
      </c>
      <c r="B138" s="728" t="s">
        <v>6421</v>
      </c>
      <c r="C138" s="728" t="s">
        <v>6631</v>
      </c>
      <c r="D138" s="728" t="s">
        <v>6686</v>
      </c>
      <c r="E138" s="728" t="s">
        <v>6687</v>
      </c>
      <c r="F138" s="732">
        <v>7</v>
      </c>
      <c r="G138" s="732">
        <v>4571</v>
      </c>
      <c r="H138" s="732">
        <v>2.1735615786970994</v>
      </c>
      <c r="I138" s="732">
        <v>653</v>
      </c>
      <c r="J138" s="732">
        <v>3</v>
      </c>
      <c r="K138" s="732">
        <v>2103</v>
      </c>
      <c r="L138" s="732">
        <v>1</v>
      </c>
      <c r="M138" s="732">
        <v>701</v>
      </c>
      <c r="N138" s="732">
        <v>5</v>
      </c>
      <c r="O138" s="732">
        <v>3505</v>
      </c>
      <c r="P138" s="746">
        <v>1.6666666666666667</v>
      </c>
      <c r="Q138" s="733">
        <v>701</v>
      </c>
    </row>
    <row r="139" spans="1:17" ht="14.4" customHeight="1" x14ac:dyDescent="0.3">
      <c r="A139" s="727" t="s">
        <v>6908</v>
      </c>
      <c r="B139" s="728" t="s">
        <v>6704</v>
      </c>
      <c r="C139" s="728" t="s">
        <v>6631</v>
      </c>
      <c r="D139" s="728" t="s">
        <v>6705</v>
      </c>
      <c r="E139" s="728" t="s">
        <v>6706</v>
      </c>
      <c r="F139" s="732">
        <v>3</v>
      </c>
      <c r="G139" s="732">
        <v>2766</v>
      </c>
      <c r="H139" s="732"/>
      <c r="I139" s="732">
        <v>922</v>
      </c>
      <c r="J139" s="732"/>
      <c r="K139" s="732"/>
      <c r="L139" s="732"/>
      <c r="M139" s="732"/>
      <c r="N139" s="732">
        <v>3</v>
      </c>
      <c r="O139" s="732">
        <v>2799</v>
      </c>
      <c r="P139" s="746"/>
      <c r="Q139" s="733">
        <v>933</v>
      </c>
    </row>
    <row r="140" spans="1:17" ht="14.4" customHeight="1" x14ac:dyDescent="0.3">
      <c r="A140" s="727" t="s">
        <v>6908</v>
      </c>
      <c r="B140" s="728" t="s">
        <v>6704</v>
      </c>
      <c r="C140" s="728" t="s">
        <v>6631</v>
      </c>
      <c r="D140" s="728" t="s">
        <v>6709</v>
      </c>
      <c r="E140" s="728" t="s">
        <v>6710</v>
      </c>
      <c r="F140" s="732">
        <v>1</v>
      </c>
      <c r="G140" s="732">
        <v>303</v>
      </c>
      <c r="H140" s="732"/>
      <c r="I140" s="732">
        <v>303</v>
      </c>
      <c r="J140" s="732"/>
      <c r="K140" s="732"/>
      <c r="L140" s="732"/>
      <c r="M140" s="732"/>
      <c r="N140" s="732"/>
      <c r="O140" s="732"/>
      <c r="P140" s="746"/>
      <c r="Q140" s="733"/>
    </row>
    <row r="141" spans="1:17" ht="14.4" customHeight="1" x14ac:dyDescent="0.3">
      <c r="A141" s="727" t="s">
        <v>6908</v>
      </c>
      <c r="B141" s="728" t="s">
        <v>6704</v>
      </c>
      <c r="C141" s="728" t="s">
        <v>6631</v>
      </c>
      <c r="D141" s="728" t="s">
        <v>6711</v>
      </c>
      <c r="E141" s="728" t="s">
        <v>6712</v>
      </c>
      <c r="F141" s="732">
        <v>44</v>
      </c>
      <c r="G141" s="732">
        <v>1012</v>
      </c>
      <c r="H141" s="732">
        <v>0.77192982456140347</v>
      </c>
      <c r="I141" s="732">
        <v>23</v>
      </c>
      <c r="J141" s="732">
        <v>57</v>
      </c>
      <c r="K141" s="732">
        <v>1311</v>
      </c>
      <c r="L141" s="732">
        <v>1</v>
      </c>
      <c r="M141" s="732">
        <v>23</v>
      </c>
      <c r="N141" s="732">
        <v>17</v>
      </c>
      <c r="O141" s="732">
        <v>391</v>
      </c>
      <c r="P141" s="746">
        <v>0.2982456140350877</v>
      </c>
      <c r="Q141" s="733">
        <v>23</v>
      </c>
    </row>
    <row r="142" spans="1:17" ht="14.4" customHeight="1" x14ac:dyDescent="0.3">
      <c r="A142" s="727" t="s">
        <v>6908</v>
      </c>
      <c r="B142" s="728" t="s">
        <v>6704</v>
      </c>
      <c r="C142" s="728" t="s">
        <v>6631</v>
      </c>
      <c r="D142" s="728" t="s">
        <v>6715</v>
      </c>
      <c r="E142" s="728" t="s">
        <v>6716</v>
      </c>
      <c r="F142" s="732">
        <v>19</v>
      </c>
      <c r="G142" s="732">
        <v>24092</v>
      </c>
      <c r="H142" s="732">
        <v>0.44709200905615559</v>
      </c>
      <c r="I142" s="732">
        <v>1268</v>
      </c>
      <c r="J142" s="732">
        <v>42</v>
      </c>
      <c r="K142" s="732">
        <v>53886</v>
      </c>
      <c r="L142" s="732">
        <v>1</v>
      </c>
      <c r="M142" s="732">
        <v>1283</v>
      </c>
      <c r="N142" s="732">
        <v>21</v>
      </c>
      <c r="O142" s="732">
        <v>26985</v>
      </c>
      <c r="P142" s="746">
        <v>0.50077942322681213</v>
      </c>
      <c r="Q142" s="733">
        <v>1285</v>
      </c>
    </row>
    <row r="143" spans="1:17" ht="14.4" customHeight="1" x14ac:dyDescent="0.3">
      <c r="A143" s="727" t="s">
        <v>6908</v>
      </c>
      <c r="B143" s="728" t="s">
        <v>6704</v>
      </c>
      <c r="C143" s="728" t="s">
        <v>6631</v>
      </c>
      <c r="D143" s="728" t="s">
        <v>6717</v>
      </c>
      <c r="E143" s="728" t="s">
        <v>6718</v>
      </c>
      <c r="F143" s="732">
        <v>5</v>
      </c>
      <c r="G143" s="732">
        <v>47230</v>
      </c>
      <c r="H143" s="732">
        <v>0.80710208824635155</v>
      </c>
      <c r="I143" s="732">
        <v>9446</v>
      </c>
      <c r="J143" s="732">
        <v>6</v>
      </c>
      <c r="K143" s="732">
        <v>58518</v>
      </c>
      <c r="L143" s="732">
        <v>1</v>
      </c>
      <c r="M143" s="732">
        <v>9753</v>
      </c>
      <c r="N143" s="732"/>
      <c r="O143" s="732"/>
      <c r="P143" s="746"/>
      <c r="Q143" s="733"/>
    </row>
    <row r="144" spans="1:17" ht="14.4" customHeight="1" x14ac:dyDescent="0.3">
      <c r="A144" s="727" t="s">
        <v>6908</v>
      </c>
      <c r="B144" s="728" t="s">
        <v>6704</v>
      </c>
      <c r="C144" s="728" t="s">
        <v>6631</v>
      </c>
      <c r="D144" s="728" t="s">
        <v>6719</v>
      </c>
      <c r="E144" s="728" t="s">
        <v>6720</v>
      </c>
      <c r="F144" s="732">
        <v>1</v>
      </c>
      <c r="G144" s="732">
        <v>9864</v>
      </c>
      <c r="H144" s="732">
        <v>0.47551099112996531</v>
      </c>
      <c r="I144" s="732">
        <v>9864</v>
      </c>
      <c r="J144" s="732">
        <v>2</v>
      </c>
      <c r="K144" s="732">
        <v>20744</v>
      </c>
      <c r="L144" s="732">
        <v>1</v>
      </c>
      <c r="M144" s="732">
        <v>10372</v>
      </c>
      <c r="N144" s="732">
        <v>1</v>
      </c>
      <c r="O144" s="732">
        <v>10381</v>
      </c>
      <c r="P144" s="746">
        <v>0.50043386039336679</v>
      </c>
      <c r="Q144" s="733">
        <v>10381</v>
      </c>
    </row>
    <row r="145" spans="1:17" ht="14.4" customHeight="1" x14ac:dyDescent="0.3">
      <c r="A145" s="727" t="s">
        <v>6908</v>
      </c>
      <c r="B145" s="728" t="s">
        <v>6704</v>
      </c>
      <c r="C145" s="728" t="s">
        <v>6631</v>
      </c>
      <c r="D145" s="728" t="s">
        <v>6721</v>
      </c>
      <c r="E145" s="728" t="s">
        <v>6722</v>
      </c>
      <c r="F145" s="732">
        <v>39</v>
      </c>
      <c r="G145" s="732">
        <v>16848</v>
      </c>
      <c r="H145" s="732">
        <v>0.80689655172413788</v>
      </c>
      <c r="I145" s="732">
        <v>432</v>
      </c>
      <c r="J145" s="732">
        <v>48</v>
      </c>
      <c r="K145" s="732">
        <v>20880</v>
      </c>
      <c r="L145" s="732">
        <v>1</v>
      </c>
      <c r="M145" s="732">
        <v>435</v>
      </c>
      <c r="N145" s="732">
        <v>12</v>
      </c>
      <c r="O145" s="732">
        <v>5220</v>
      </c>
      <c r="P145" s="746">
        <v>0.25</v>
      </c>
      <c r="Q145" s="733">
        <v>435</v>
      </c>
    </row>
    <row r="146" spans="1:17" ht="14.4" customHeight="1" x14ac:dyDescent="0.3">
      <c r="A146" s="727" t="s">
        <v>6908</v>
      </c>
      <c r="B146" s="728" t="s">
        <v>6704</v>
      </c>
      <c r="C146" s="728" t="s">
        <v>6631</v>
      </c>
      <c r="D146" s="728" t="s">
        <v>6723</v>
      </c>
      <c r="E146" s="728" t="s">
        <v>6724</v>
      </c>
      <c r="F146" s="732">
        <v>3</v>
      </c>
      <c r="G146" s="732">
        <v>1716</v>
      </c>
      <c r="H146" s="732"/>
      <c r="I146" s="732">
        <v>572</v>
      </c>
      <c r="J146" s="732"/>
      <c r="K146" s="732"/>
      <c r="L146" s="732"/>
      <c r="M146" s="732"/>
      <c r="N146" s="732"/>
      <c r="O146" s="732"/>
      <c r="P146" s="746"/>
      <c r="Q146" s="733"/>
    </row>
    <row r="147" spans="1:17" ht="14.4" customHeight="1" x14ac:dyDescent="0.3">
      <c r="A147" s="727" t="s">
        <v>6908</v>
      </c>
      <c r="B147" s="728" t="s">
        <v>6704</v>
      </c>
      <c r="C147" s="728" t="s">
        <v>6631</v>
      </c>
      <c r="D147" s="728" t="s">
        <v>6725</v>
      </c>
      <c r="E147" s="728" t="s">
        <v>6726</v>
      </c>
      <c r="F147" s="732">
        <v>42</v>
      </c>
      <c r="G147" s="732">
        <v>42336</v>
      </c>
      <c r="H147" s="732">
        <v>0.7613703803614783</v>
      </c>
      <c r="I147" s="732">
        <v>1008</v>
      </c>
      <c r="J147" s="732">
        <v>55</v>
      </c>
      <c r="K147" s="732">
        <v>55605</v>
      </c>
      <c r="L147" s="732">
        <v>1</v>
      </c>
      <c r="M147" s="732">
        <v>1011</v>
      </c>
      <c r="N147" s="732">
        <v>28</v>
      </c>
      <c r="O147" s="732">
        <v>28336</v>
      </c>
      <c r="P147" s="746">
        <v>0.50959446092977245</v>
      </c>
      <c r="Q147" s="733">
        <v>1012</v>
      </c>
    </row>
    <row r="148" spans="1:17" ht="14.4" customHeight="1" x14ac:dyDescent="0.3">
      <c r="A148" s="727" t="s">
        <v>6908</v>
      </c>
      <c r="B148" s="728" t="s">
        <v>6704</v>
      </c>
      <c r="C148" s="728" t="s">
        <v>6631</v>
      </c>
      <c r="D148" s="728" t="s">
        <v>6727</v>
      </c>
      <c r="E148" s="728" t="s">
        <v>6728</v>
      </c>
      <c r="F148" s="732">
        <v>5</v>
      </c>
      <c r="G148" s="732">
        <v>11320</v>
      </c>
      <c r="H148" s="732">
        <v>0.30841325196163905</v>
      </c>
      <c r="I148" s="732">
        <v>2264</v>
      </c>
      <c r="J148" s="732">
        <v>16</v>
      </c>
      <c r="K148" s="732">
        <v>36704</v>
      </c>
      <c r="L148" s="732">
        <v>1</v>
      </c>
      <c r="M148" s="732">
        <v>2294</v>
      </c>
      <c r="N148" s="732">
        <v>22</v>
      </c>
      <c r="O148" s="732">
        <v>50534</v>
      </c>
      <c r="P148" s="746">
        <v>1.3767981691368789</v>
      </c>
      <c r="Q148" s="733">
        <v>2297</v>
      </c>
    </row>
    <row r="149" spans="1:17" ht="14.4" customHeight="1" x14ac:dyDescent="0.3">
      <c r="A149" s="727" t="s">
        <v>6908</v>
      </c>
      <c r="B149" s="728" t="s">
        <v>6704</v>
      </c>
      <c r="C149" s="728" t="s">
        <v>6631</v>
      </c>
      <c r="D149" s="728" t="s">
        <v>6729</v>
      </c>
      <c r="E149" s="728" t="s">
        <v>6730</v>
      </c>
      <c r="F149" s="732"/>
      <c r="G149" s="732"/>
      <c r="H149" s="732"/>
      <c r="I149" s="732"/>
      <c r="J149" s="732">
        <v>2</v>
      </c>
      <c r="K149" s="732">
        <v>746</v>
      </c>
      <c r="L149" s="732">
        <v>1</v>
      </c>
      <c r="M149" s="732">
        <v>373</v>
      </c>
      <c r="N149" s="732">
        <v>4</v>
      </c>
      <c r="O149" s="732">
        <v>1496</v>
      </c>
      <c r="P149" s="746">
        <v>2.0053619302949062</v>
      </c>
      <c r="Q149" s="733">
        <v>374</v>
      </c>
    </row>
    <row r="150" spans="1:17" ht="14.4" customHeight="1" x14ac:dyDescent="0.3">
      <c r="A150" s="727" t="s">
        <v>6908</v>
      </c>
      <c r="B150" s="728" t="s">
        <v>6704</v>
      </c>
      <c r="C150" s="728" t="s">
        <v>6631</v>
      </c>
      <c r="D150" s="728" t="s">
        <v>6739</v>
      </c>
      <c r="E150" s="728"/>
      <c r="F150" s="732"/>
      <c r="G150" s="732"/>
      <c r="H150" s="732"/>
      <c r="I150" s="732"/>
      <c r="J150" s="732"/>
      <c r="K150" s="732"/>
      <c r="L150" s="732"/>
      <c r="M150" s="732"/>
      <c r="N150" s="732">
        <v>7</v>
      </c>
      <c r="O150" s="732">
        <v>0</v>
      </c>
      <c r="P150" s="746"/>
      <c r="Q150" s="733">
        <v>0</v>
      </c>
    </row>
    <row r="151" spans="1:17" ht="14.4" customHeight="1" x14ac:dyDescent="0.3">
      <c r="A151" s="727" t="s">
        <v>6908</v>
      </c>
      <c r="B151" s="728" t="s">
        <v>6704</v>
      </c>
      <c r="C151" s="728" t="s">
        <v>6631</v>
      </c>
      <c r="D151" s="728" t="s">
        <v>6740</v>
      </c>
      <c r="E151" s="728" t="s">
        <v>6741</v>
      </c>
      <c r="F151" s="732"/>
      <c r="G151" s="732"/>
      <c r="H151" s="732"/>
      <c r="I151" s="732"/>
      <c r="J151" s="732"/>
      <c r="K151" s="732"/>
      <c r="L151" s="732"/>
      <c r="M151" s="732"/>
      <c r="N151" s="732">
        <v>4</v>
      </c>
      <c r="O151" s="732">
        <v>32240</v>
      </c>
      <c r="P151" s="746"/>
      <c r="Q151" s="733">
        <v>8060</v>
      </c>
    </row>
    <row r="152" spans="1:17" ht="14.4" customHeight="1" x14ac:dyDescent="0.3">
      <c r="A152" s="727" t="s">
        <v>6908</v>
      </c>
      <c r="B152" s="728" t="s">
        <v>6704</v>
      </c>
      <c r="C152" s="728" t="s">
        <v>6631</v>
      </c>
      <c r="D152" s="728" t="s">
        <v>6742</v>
      </c>
      <c r="E152" s="728"/>
      <c r="F152" s="732"/>
      <c r="G152" s="732"/>
      <c r="H152" s="732"/>
      <c r="I152" s="732"/>
      <c r="J152" s="732"/>
      <c r="K152" s="732"/>
      <c r="L152" s="732"/>
      <c r="M152" s="732"/>
      <c r="N152" s="732">
        <v>4</v>
      </c>
      <c r="O152" s="732">
        <v>0</v>
      </c>
      <c r="P152" s="746"/>
      <c r="Q152" s="733">
        <v>0</v>
      </c>
    </row>
    <row r="153" spans="1:17" ht="14.4" customHeight="1" x14ac:dyDescent="0.3">
      <c r="A153" s="727" t="s">
        <v>6908</v>
      </c>
      <c r="B153" s="728" t="s">
        <v>6704</v>
      </c>
      <c r="C153" s="728" t="s">
        <v>6631</v>
      </c>
      <c r="D153" s="728" t="s">
        <v>6743</v>
      </c>
      <c r="E153" s="728" t="s">
        <v>6744</v>
      </c>
      <c r="F153" s="732"/>
      <c r="G153" s="732"/>
      <c r="H153" s="732"/>
      <c r="I153" s="732"/>
      <c r="J153" s="732"/>
      <c r="K153" s="732"/>
      <c r="L153" s="732"/>
      <c r="M153" s="732"/>
      <c r="N153" s="732">
        <v>7</v>
      </c>
      <c r="O153" s="732">
        <v>40572</v>
      </c>
      <c r="P153" s="746"/>
      <c r="Q153" s="733">
        <v>5796</v>
      </c>
    </row>
    <row r="154" spans="1:17" ht="14.4" customHeight="1" x14ac:dyDescent="0.3">
      <c r="A154" s="727" t="s">
        <v>6908</v>
      </c>
      <c r="B154" s="728" t="s">
        <v>6745</v>
      </c>
      <c r="C154" s="728" t="s">
        <v>6631</v>
      </c>
      <c r="D154" s="728" t="s">
        <v>6748</v>
      </c>
      <c r="E154" s="728" t="s">
        <v>6749</v>
      </c>
      <c r="F154" s="732">
        <v>2</v>
      </c>
      <c r="G154" s="732">
        <v>438</v>
      </c>
      <c r="H154" s="732"/>
      <c r="I154" s="732">
        <v>219</v>
      </c>
      <c r="J154" s="732"/>
      <c r="K154" s="732"/>
      <c r="L154" s="732"/>
      <c r="M154" s="732"/>
      <c r="N154" s="732">
        <v>1</v>
      </c>
      <c r="O154" s="732">
        <v>221</v>
      </c>
      <c r="P154" s="746"/>
      <c r="Q154" s="733">
        <v>221</v>
      </c>
    </row>
    <row r="155" spans="1:17" ht="14.4" customHeight="1" x14ac:dyDescent="0.3">
      <c r="A155" s="727" t="s">
        <v>6908</v>
      </c>
      <c r="B155" s="728" t="s">
        <v>6745</v>
      </c>
      <c r="C155" s="728" t="s">
        <v>6631</v>
      </c>
      <c r="D155" s="728" t="s">
        <v>6750</v>
      </c>
      <c r="E155" s="728" t="s">
        <v>6751</v>
      </c>
      <c r="F155" s="732">
        <v>2</v>
      </c>
      <c r="G155" s="732">
        <v>1006</v>
      </c>
      <c r="H155" s="732">
        <v>0.99015748031496065</v>
      </c>
      <c r="I155" s="732">
        <v>503</v>
      </c>
      <c r="J155" s="732">
        <v>2</v>
      </c>
      <c r="K155" s="732">
        <v>1016</v>
      </c>
      <c r="L155" s="732">
        <v>1</v>
      </c>
      <c r="M155" s="732">
        <v>508</v>
      </c>
      <c r="N155" s="732">
        <v>1</v>
      </c>
      <c r="O155" s="732">
        <v>508</v>
      </c>
      <c r="P155" s="746">
        <v>0.5</v>
      </c>
      <c r="Q155" s="733">
        <v>508</v>
      </c>
    </row>
    <row r="156" spans="1:17" ht="14.4" customHeight="1" x14ac:dyDescent="0.3">
      <c r="A156" s="727" t="s">
        <v>6908</v>
      </c>
      <c r="B156" s="728" t="s">
        <v>6745</v>
      </c>
      <c r="C156" s="728" t="s">
        <v>6631</v>
      </c>
      <c r="D156" s="728" t="s">
        <v>6909</v>
      </c>
      <c r="E156" s="728" t="s">
        <v>6910</v>
      </c>
      <c r="F156" s="732"/>
      <c r="G156" s="732"/>
      <c r="H156" s="732"/>
      <c r="I156" s="732"/>
      <c r="J156" s="732">
        <v>1</v>
      </c>
      <c r="K156" s="732">
        <v>298</v>
      </c>
      <c r="L156" s="732">
        <v>1</v>
      </c>
      <c r="M156" s="732">
        <v>298</v>
      </c>
      <c r="N156" s="732"/>
      <c r="O156" s="732"/>
      <c r="P156" s="746"/>
      <c r="Q156" s="733"/>
    </row>
    <row r="157" spans="1:17" ht="14.4" customHeight="1" x14ac:dyDescent="0.3">
      <c r="A157" s="727" t="s">
        <v>6908</v>
      </c>
      <c r="B157" s="728" t="s">
        <v>6745</v>
      </c>
      <c r="C157" s="728" t="s">
        <v>6631</v>
      </c>
      <c r="D157" s="728" t="s">
        <v>6911</v>
      </c>
      <c r="E157" s="728" t="s">
        <v>6912</v>
      </c>
      <c r="F157" s="732"/>
      <c r="G157" s="732"/>
      <c r="H157" s="732"/>
      <c r="I157" s="732"/>
      <c r="J157" s="732">
        <v>1</v>
      </c>
      <c r="K157" s="732">
        <v>520</v>
      </c>
      <c r="L157" s="732">
        <v>1</v>
      </c>
      <c r="M157" s="732">
        <v>520</v>
      </c>
      <c r="N157" s="732"/>
      <c r="O157" s="732"/>
      <c r="P157" s="746"/>
      <c r="Q157" s="733"/>
    </row>
    <row r="158" spans="1:17" ht="14.4" customHeight="1" x14ac:dyDescent="0.3">
      <c r="A158" s="727" t="s">
        <v>6908</v>
      </c>
      <c r="B158" s="728" t="s">
        <v>6745</v>
      </c>
      <c r="C158" s="728" t="s">
        <v>6631</v>
      </c>
      <c r="D158" s="728" t="s">
        <v>6752</v>
      </c>
      <c r="E158" s="728" t="s">
        <v>6753</v>
      </c>
      <c r="F158" s="732">
        <v>224</v>
      </c>
      <c r="G158" s="732">
        <v>78624</v>
      </c>
      <c r="H158" s="732">
        <v>0.98711864406779659</v>
      </c>
      <c r="I158" s="732">
        <v>351</v>
      </c>
      <c r="J158" s="732">
        <v>225</v>
      </c>
      <c r="K158" s="732">
        <v>79650</v>
      </c>
      <c r="L158" s="732">
        <v>1</v>
      </c>
      <c r="M158" s="732">
        <v>354</v>
      </c>
      <c r="N158" s="732">
        <v>215</v>
      </c>
      <c r="O158" s="732">
        <v>76110</v>
      </c>
      <c r="P158" s="746">
        <v>0.9555555555555556</v>
      </c>
      <c r="Q158" s="733">
        <v>354</v>
      </c>
    </row>
    <row r="159" spans="1:17" ht="14.4" customHeight="1" x14ac:dyDescent="0.3">
      <c r="A159" s="727" t="s">
        <v>6908</v>
      </c>
      <c r="B159" s="728" t="s">
        <v>6745</v>
      </c>
      <c r="C159" s="728" t="s">
        <v>6631</v>
      </c>
      <c r="D159" s="728" t="s">
        <v>6756</v>
      </c>
      <c r="E159" s="728" t="s">
        <v>6757</v>
      </c>
      <c r="F159" s="732">
        <v>2001</v>
      </c>
      <c r="G159" s="732">
        <v>130065</v>
      </c>
      <c r="H159" s="732">
        <v>1.0729222520107238</v>
      </c>
      <c r="I159" s="732">
        <v>65</v>
      </c>
      <c r="J159" s="732">
        <v>1865</v>
      </c>
      <c r="K159" s="732">
        <v>121225</v>
      </c>
      <c r="L159" s="732">
        <v>1</v>
      </c>
      <c r="M159" s="732">
        <v>65</v>
      </c>
      <c r="N159" s="732">
        <v>2141</v>
      </c>
      <c r="O159" s="732">
        <v>139165</v>
      </c>
      <c r="P159" s="746">
        <v>1.1479892761394102</v>
      </c>
      <c r="Q159" s="733">
        <v>65</v>
      </c>
    </row>
    <row r="160" spans="1:17" ht="14.4" customHeight="1" x14ac:dyDescent="0.3">
      <c r="A160" s="727" t="s">
        <v>6908</v>
      </c>
      <c r="B160" s="728" t="s">
        <v>6745</v>
      </c>
      <c r="C160" s="728" t="s">
        <v>6631</v>
      </c>
      <c r="D160" s="728" t="s">
        <v>6758</v>
      </c>
      <c r="E160" s="728" t="s">
        <v>6759</v>
      </c>
      <c r="F160" s="732">
        <v>1</v>
      </c>
      <c r="G160" s="732">
        <v>544</v>
      </c>
      <c r="H160" s="732">
        <v>0.99816513761467895</v>
      </c>
      <c r="I160" s="732">
        <v>544</v>
      </c>
      <c r="J160" s="732">
        <v>1</v>
      </c>
      <c r="K160" s="732">
        <v>545</v>
      </c>
      <c r="L160" s="732">
        <v>1</v>
      </c>
      <c r="M160" s="732">
        <v>545</v>
      </c>
      <c r="N160" s="732">
        <v>1</v>
      </c>
      <c r="O160" s="732">
        <v>545</v>
      </c>
      <c r="P160" s="746">
        <v>1</v>
      </c>
      <c r="Q160" s="733">
        <v>545</v>
      </c>
    </row>
    <row r="161" spans="1:17" ht="14.4" customHeight="1" x14ac:dyDescent="0.3">
      <c r="A161" s="727" t="s">
        <v>6908</v>
      </c>
      <c r="B161" s="728" t="s">
        <v>6745</v>
      </c>
      <c r="C161" s="728" t="s">
        <v>6631</v>
      </c>
      <c r="D161" s="728" t="s">
        <v>6760</v>
      </c>
      <c r="E161" s="728" t="s">
        <v>6761</v>
      </c>
      <c r="F161" s="732">
        <v>52</v>
      </c>
      <c r="G161" s="732">
        <v>30732</v>
      </c>
      <c r="H161" s="732">
        <v>1.1798218673218672</v>
      </c>
      <c r="I161" s="732">
        <v>591</v>
      </c>
      <c r="J161" s="732">
        <v>44</v>
      </c>
      <c r="K161" s="732">
        <v>26048</v>
      </c>
      <c r="L161" s="732">
        <v>1</v>
      </c>
      <c r="M161" s="732">
        <v>592</v>
      </c>
      <c r="N161" s="732">
        <v>37</v>
      </c>
      <c r="O161" s="732">
        <v>21904</v>
      </c>
      <c r="P161" s="746">
        <v>0.84090909090909094</v>
      </c>
      <c r="Q161" s="733">
        <v>592</v>
      </c>
    </row>
    <row r="162" spans="1:17" ht="14.4" customHeight="1" x14ac:dyDescent="0.3">
      <c r="A162" s="727" t="s">
        <v>6908</v>
      </c>
      <c r="B162" s="728" t="s">
        <v>6745</v>
      </c>
      <c r="C162" s="728" t="s">
        <v>6631</v>
      </c>
      <c r="D162" s="728" t="s">
        <v>6762</v>
      </c>
      <c r="E162" s="728" t="s">
        <v>6763</v>
      </c>
      <c r="F162" s="732">
        <v>51</v>
      </c>
      <c r="G162" s="732">
        <v>31416</v>
      </c>
      <c r="H162" s="732">
        <v>1.1572123176661264</v>
      </c>
      <c r="I162" s="732">
        <v>616</v>
      </c>
      <c r="J162" s="732">
        <v>44</v>
      </c>
      <c r="K162" s="732">
        <v>27148</v>
      </c>
      <c r="L162" s="732">
        <v>1</v>
      </c>
      <c r="M162" s="732">
        <v>617</v>
      </c>
      <c r="N162" s="732">
        <v>36</v>
      </c>
      <c r="O162" s="732">
        <v>22212</v>
      </c>
      <c r="P162" s="746">
        <v>0.81818181818181823</v>
      </c>
      <c r="Q162" s="733">
        <v>617</v>
      </c>
    </row>
    <row r="163" spans="1:17" ht="14.4" customHeight="1" x14ac:dyDescent="0.3">
      <c r="A163" s="727" t="s">
        <v>6908</v>
      </c>
      <c r="B163" s="728" t="s">
        <v>6745</v>
      </c>
      <c r="C163" s="728" t="s">
        <v>6631</v>
      </c>
      <c r="D163" s="728" t="s">
        <v>6764</v>
      </c>
      <c r="E163" s="728" t="s">
        <v>6765</v>
      </c>
      <c r="F163" s="732">
        <v>68</v>
      </c>
      <c r="G163" s="732">
        <v>10200</v>
      </c>
      <c r="H163" s="732">
        <v>1.1299435028248588</v>
      </c>
      <c r="I163" s="732">
        <v>150</v>
      </c>
      <c r="J163" s="732">
        <v>59</v>
      </c>
      <c r="K163" s="732">
        <v>9027</v>
      </c>
      <c r="L163" s="732">
        <v>1</v>
      </c>
      <c r="M163" s="732">
        <v>153</v>
      </c>
      <c r="N163" s="732">
        <v>125</v>
      </c>
      <c r="O163" s="732">
        <v>19125</v>
      </c>
      <c r="P163" s="746">
        <v>2.1186440677966103</v>
      </c>
      <c r="Q163" s="733">
        <v>153</v>
      </c>
    </row>
    <row r="164" spans="1:17" ht="14.4" customHeight="1" x14ac:dyDescent="0.3">
      <c r="A164" s="727" t="s">
        <v>6908</v>
      </c>
      <c r="B164" s="728" t="s">
        <v>6745</v>
      </c>
      <c r="C164" s="728" t="s">
        <v>6631</v>
      </c>
      <c r="D164" s="728" t="s">
        <v>6766</v>
      </c>
      <c r="E164" s="728" t="s">
        <v>6767</v>
      </c>
      <c r="F164" s="732"/>
      <c r="G164" s="732"/>
      <c r="H164" s="732"/>
      <c r="I164" s="732"/>
      <c r="J164" s="732">
        <v>1</v>
      </c>
      <c r="K164" s="732">
        <v>679</v>
      </c>
      <c r="L164" s="732">
        <v>1</v>
      </c>
      <c r="M164" s="732">
        <v>679</v>
      </c>
      <c r="N164" s="732"/>
      <c r="O164" s="732"/>
      <c r="P164" s="746"/>
      <c r="Q164" s="733"/>
    </row>
    <row r="165" spans="1:17" ht="14.4" customHeight="1" x14ac:dyDescent="0.3">
      <c r="A165" s="727" t="s">
        <v>6908</v>
      </c>
      <c r="B165" s="728" t="s">
        <v>6745</v>
      </c>
      <c r="C165" s="728" t="s">
        <v>6631</v>
      </c>
      <c r="D165" s="728" t="s">
        <v>6768</v>
      </c>
      <c r="E165" s="728" t="s">
        <v>6769</v>
      </c>
      <c r="F165" s="732">
        <v>28</v>
      </c>
      <c r="G165" s="732">
        <v>672</v>
      </c>
      <c r="H165" s="732">
        <v>1.2727272727272727</v>
      </c>
      <c r="I165" s="732">
        <v>24</v>
      </c>
      <c r="J165" s="732">
        <v>22</v>
      </c>
      <c r="K165" s="732">
        <v>528</v>
      </c>
      <c r="L165" s="732">
        <v>1</v>
      </c>
      <c r="M165" s="732">
        <v>24</v>
      </c>
      <c r="N165" s="732">
        <v>28</v>
      </c>
      <c r="O165" s="732">
        <v>672</v>
      </c>
      <c r="P165" s="746">
        <v>1.2727272727272727</v>
      </c>
      <c r="Q165" s="733">
        <v>24</v>
      </c>
    </row>
    <row r="166" spans="1:17" ht="14.4" customHeight="1" x14ac:dyDescent="0.3">
      <c r="A166" s="727" t="s">
        <v>6908</v>
      </c>
      <c r="B166" s="728" t="s">
        <v>6745</v>
      </c>
      <c r="C166" s="728" t="s">
        <v>6631</v>
      </c>
      <c r="D166" s="728" t="s">
        <v>6772</v>
      </c>
      <c r="E166" s="728" t="s">
        <v>6773</v>
      </c>
      <c r="F166" s="732">
        <v>4</v>
      </c>
      <c r="G166" s="732">
        <v>216</v>
      </c>
      <c r="H166" s="732">
        <v>0.49090909090909091</v>
      </c>
      <c r="I166" s="732">
        <v>54</v>
      </c>
      <c r="J166" s="732">
        <v>8</v>
      </c>
      <c r="K166" s="732">
        <v>440</v>
      </c>
      <c r="L166" s="732">
        <v>1</v>
      </c>
      <c r="M166" s="732">
        <v>55</v>
      </c>
      <c r="N166" s="732">
        <v>18</v>
      </c>
      <c r="O166" s="732">
        <v>990</v>
      </c>
      <c r="P166" s="746">
        <v>2.25</v>
      </c>
      <c r="Q166" s="733">
        <v>55</v>
      </c>
    </row>
    <row r="167" spans="1:17" ht="14.4" customHeight="1" x14ac:dyDescent="0.3">
      <c r="A167" s="727" t="s">
        <v>6908</v>
      </c>
      <c r="B167" s="728" t="s">
        <v>6745</v>
      </c>
      <c r="C167" s="728" t="s">
        <v>6631</v>
      </c>
      <c r="D167" s="728" t="s">
        <v>6774</v>
      </c>
      <c r="E167" s="728" t="s">
        <v>6775</v>
      </c>
      <c r="F167" s="732">
        <v>1192</v>
      </c>
      <c r="G167" s="732">
        <v>91784</v>
      </c>
      <c r="H167" s="732">
        <v>1.0067567567567568</v>
      </c>
      <c r="I167" s="732">
        <v>77</v>
      </c>
      <c r="J167" s="732">
        <v>1184</v>
      </c>
      <c r="K167" s="732">
        <v>91168</v>
      </c>
      <c r="L167" s="732">
        <v>1</v>
      </c>
      <c r="M167" s="732">
        <v>77</v>
      </c>
      <c r="N167" s="732">
        <v>1629</v>
      </c>
      <c r="O167" s="732">
        <v>125433</v>
      </c>
      <c r="P167" s="746">
        <v>1.3758445945945945</v>
      </c>
      <c r="Q167" s="733">
        <v>77</v>
      </c>
    </row>
    <row r="168" spans="1:17" ht="14.4" customHeight="1" x14ac:dyDescent="0.3">
      <c r="A168" s="727" t="s">
        <v>6908</v>
      </c>
      <c r="B168" s="728" t="s">
        <v>6745</v>
      </c>
      <c r="C168" s="728" t="s">
        <v>6631</v>
      </c>
      <c r="D168" s="728" t="s">
        <v>6778</v>
      </c>
      <c r="E168" s="728" t="s">
        <v>6779</v>
      </c>
      <c r="F168" s="732">
        <v>349</v>
      </c>
      <c r="G168" s="732">
        <v>8027</v>
      </c>
      <c r="H168" s="732">
        <v>0.89908154121863804</v>
      </c>
      <c r="I168" s="732">
        <v>23</v>
      </c>
      <c r="J168" s="732">
        <v>372</v>
      </c>
      <c r="K168" s="732">
        <v>8928</v>
      </c>
      <c r="L168" s="732">
        <v>1</v>
      </c>
      <c r="M168" s="732">
        <v>24</v>
      </c>
      <c r="N168" s="732">
        <v>411</v>
      </c>
      <c r="O168" s="732">
        <v>9864</v>
      </c>
      <c r="P168" s="746">
        <v>1.1048387096774193</v>
      </c>
      <c r="Q168" s="733">
        <v>24</v>
      </c>
    </row>
    <row r="169" spans="1:17" ht="14.4" customHeight="1" x14ac:dyDescent="0.3">
      <c r="A169" s="727" t="s">
        <v>6908</v>
      </c>
      <c r="B169" s="728" t="s">
        <v>6745</v>
      </c>
      <c r="C169" s="728" t="s">
        <v>6631</v>
      </c>
      <c r="D169" s="728" t="s">
        <v>6780</v>
      </c>
      <c r="E169" s="728" t="s">
        <v>6781</v>
      </c>
      <c r="F169" s="732">
        <v>2</v>
      </c>
      <c r="G169" s="732">
        <v>196</v>
      </c>
      <c r="H169" s="732"/>
      <c r="I169" s="732">
        <v>98</v>
      </c>
      <c r="J169" s="732"/>
      <c r="K169" s="732"/>
      <c r="L169" s="732"/>
      <c r="M169" s="732"/>
      <c r="N169" s="732"/>
      <c r="O169" s="732"/>
      <c r="P169" s="746"/>
      <c r="Q169" s="733"/>
    </row>
    <row r="170" spans="1:17" ht="14.4" customHeight="1" x14ac:dyDescent="0.3">
      <c r="A170" s="727" t="s">
        <v>6908</v>
      </c>
      <c r="B170" s="728" t="s">
        <v>6745</v>
      </c>
      <c r="C170" s="728" t="s">
        <v>6631</v>
      </c>
      <c r="D170" s="728" t="s">
        <v>6786</v>
      </c>
      <c r="E170" s="728" t="s">
        <v>6787</v>
      </c>
      <c r="F170" s="732">
        <v>41</v>
      </c>
      <c r="G170" s="732">
        <v>25748</v>
      </c>
      <c r="H170" s="732">
        <v>0.86819300671005162</v>
      </c>
      <c r="I170" s="732">
        <v>628</v>
      </c>
      <c r="J170" s="732">
        <v>47</v>
      </c>
      <c r="K170" s="732">
        <v>29657</v>
      </c>
      <c r="L170" s="732">
        <v>1</v>
      </c>
      <c r="M170" s="732">
        <v>631</v>
      </c>
      <c r="N170" s="732">
        <v>28</v>
      </c>
      <c r="O170" s="732">
        <v>17668</v>
      </c>
      <c r="P170" s="746">
        <v>0.5957446808510638</v>
      </c>
      <c r="Q170" s="733">
        <v>631</v>
      </c>
    </row>
    <row r="171" spans="1:17" ht="14.4" customHeight="1" x14ac:dyDescent="0.3">
      <c r="A171" s="727" t="s">
        <v>6908</v>
      </c>
      <c r="B171" s="728" t="s">
        <v>6745</v>
      </c>
      <c r="C171" s="728" t="s">
        <v>6631</v>
      </c>
      <c r="D171" s="728" t="s">
        <v>6790</v>
      </c>
      <c r="E171" s="728" t="s">
        <v>6791</v>
      </c>
      <c r="F171" s="732">
        <v>93</v>
      </c>
      <c r="G171" s="732">
        <v>6138</v>
      </c>
      <c r="H171" s="732">
        <v>0.82300884955752207</v>
      </c>
      <c r="I171" s="732">
        <v>66</v>
      </c>
      <c r="J171" s="732">
        <v>113</v>
      </c>
      <c r="K171" s="732">
        <v>7458</v>
      </c>
      <c r="L171" s="732">
        <v>1</v>
      </c>
      <c r="M171" s="732">
        <v>66</v>
      </c>
      <c r="N171" s="732">
        <v>100</v>
      </c>
      <c r="O171" s="732">
        <v>6600</v>
      </c>
      <c r="P171" s="746">
        <v>0.88495575221238942</v>
      </c>
      <c r="Q171" s="733">
        <v>66</v>
      </c>
    </row>
    <row r="172" spans="1:17" ht="14.4" customHeight="1" x14ac:dyDescent="0.3">
      <c r="A172" s="727" t="s">
        <v>6908</v>
      </c>
      <c r="B172" s="728" t="s">
        <v>6745</v>
      </c>
      <c r="C172" s="728" t="s">
        <v>6631</v>
      </c>
      <c r="D172" s="728" t="s">
        <v>6794</v>
      </c>
      <c r="E172" s="728" t="s">
        <v>6795</v>
      </c>
      <c r="F172" s="732">
        <v>1864</v>
      </c>
      <c r="G172" s="732">
        <v>29824</v>
      </c>
      <c r="H172" s="732">
        <v>0.97844558905547718</v>
      </c>
      <c r="I172" s="732">
        <v>16</v>
      </c>
      <c r="J172" s="732">
        <v>1793</v>
      </c>
      <c r="K172" s="732">
        <v>30481</v>
      </c>
      <c r="L172" s="732">
        <v>1</v>
      </c>
      <c r="M172" s="732">
        <v>17</v>
      </c>
      <c r="N172" s="732">
        <v>2145</v>
      </c>
      <c r="O172" s="732">
        <v>36465</v>
      </c>
      <c r="P172" s="746">
        <v>1.196319018404908</v>
      </c>
      <c r="Q172" s="733">
        <v>17</v>
      </c>
    </row>
    <row r="173" spans="1:17" ht="14.4" customHeight="1" x14ac:dyDescent="0.3">
      <c r="A173" s="727" t="s">
        <v>6908</v>
      </c>
      <c r="B173" s="728" t="s">
        <v>6745</v>
      </c>
      <c r="C173" s="728" t="s">
        <v>6631</v>
      </c>
      <c r="D173" s="728" t="s">
        <v>6796</v>
      </c>
      <c r="E173" s="728" t="s">
        <v>6797</v>
      </c>
      <c r="F173" s="732"/>
      <c r="G173" s="732"/>
      <c r="H173" s="732"/>
      <c r="I173" s="732"/>
      <c r="J173" s="732">
        <v>1</v>
      </c>
      <c r="K173" s="732">
        <v>102</v>
      </c>
      <c r="L173" s="732">
        <v>1</v>
      </c>
      <c r="M173" s="732">
        <v>102</v>
      </c>
      <c r="N173" s="732"/>
      <c r="O173" s="732"/>
      <c r="P173" s="746"/>
      <c r="Q173" s="733"/>
    </row>
    <row r="174" spans="1:17" ht="14.4" customHeight="1" x14ac:dyDescent="0.3">
      <c r="A174" s="727" t="s">
        <v>6908</v>
      </c>
      <c r="B174" s="728" t="s">
        <v>6745</v>
      </c>
      <c r="C174" s="728" t="s">
        <v>6631</v>
      </c>
      <c r="D174" s="728" t="s">
        <v>6798</v>
      </c>
      <c r="E174" s="728" t="s">
        <v>6799</v>
      </c>
      <c r="F174" s="732">
        <v>60</v>
      </c>
      <c r="G174" s="732">
        <v>20940</v>
      </c>
      <c r="H174" s="732">
        <v>0.59236209335219236</v>
      </c>
      <c r="I174" s="732">
        <v>349</v>
      </c>
      <c r="J174" s="732">
        <v>101</v>
      </c>
      <c r="K174" s="732">
        <v>35350</v>
      </c>
      <c r="L174" s="732">
        <v>1</v>
      </c>
      <c r="M174" s="732">
        <v>350</v>
      </c>
      <c r="N174" s="732">
        <v>106</v>
      </c>
      <c r="O174" s="732">
        <v>37100</v>
      </c>
      <c r="P174" s="746">
        <v>1.0495049504950495</v>
      </c>
      <c r="Q174" s="733">
        <v>350</v>
      </c>
    </row>
    <row r="175" spans="1:17" ht="14.4" customHeight="1" x14ac:dyDescent="0.3">
      <c r="A175" s="727" t="s">
        <v>6908</v>
      </c>
      <c r="B175" s="728" t="s">
        <v>6745</v>
      </c>
      <c r="C175" s="728" t="s">
        <v>6631</v>
      </c>
      <c r="D175" s="728" t="s">
        <v>6800</v>
      </c>
      <c r="E175" s="728" t="s">
        <v>6801</v>
      </c>
      <c r="F175" s="732">
        <v>246</v>
      </c>
      <c r="G175" s="732">
        <v>5904</v>
      </c>
      <c r="H175" s="732">
        <v>0.99226890756302522</v>
      </c>
      <c r="I175" s="732">
        <v>24</v>
      </c>
      <c r="J175" s="732">
        <v>238</v>
      </c>
      <c r="K175" s="732">
        <v>5950</v>
      </c>
      <c r="L175" s="732">
        <v>1</v>
      </c>
      <c r="M175" s="732">
        <v>25</v>
      </c>
      <c r="N175" s="732">
        <v>254</v>
      </c>
      <c r="O175" s="732">
        <v>6350</v>
      </c>
      <c r="P175" s="746">
        <v>1.0672268907563025</v>
      </c>
      <c r="Q175" s="733">
        <v>25</v>
      </c>
    </row>
    <row r="176" spans="1:17" ht="14.4" customHeight="1" x14ac:dyDescent="0.3">
      <c r="A176" s="727" t="s">
        <v>6908</v>
      </c>
      <c r="B176" s="728" t="s">
        <v>6745</v>
      </c>
      <c r="C176" s="728" t="s">
        <v>6631</v>
      </c>
      <c r="D176" s="728" t="s">
        <v>6802</v>
      </c>
      <c r="E176" s="728" t="s">
        <v>6803</v>
      </c>
      <c r="F176" s="732">
        <v>51</v>
      </c>
      <c r="G176" s="732">
        <v>37689</v>
      </c>
      <c r="H176" s="732">
        <v>1.1812511753275245</v>
      </c>
      <c r="I176" s="732">
        <v>739</v>
      </c>
      <c r="J176" s="732">
        <v>43</v>
      </c>
      <c r="K176" s="732">
        <v>31906</v>
      </c>
      <c r="L176" s="732">
        <v>1</v>
      </c>
      <c r="M176" s="732">
        <v>742</v>
      </c>
      <c r="N176" s="732">
        <v>33</v>
      </c>
      <c r="O176" s="732">
        <v>24486</v>
      </c>
      <c r="P176" s="746">
        <v>0.76744186046511631</v>
      </c>
      <c r="Q176" s="733">
        <v>742</v>
      </c>
    </row>
    <row r="177" spans="1:17" ht="14.4" customHeight="1" x14ac:dyDescent="0.3">
      <c r="A177" s="727" t="s">
        <v>6908</v>
      </c>
      <c r="B177" s="728" t="s">
        <v>6745</v>
      </c>
      <c r="C177" s="728" t="s">
        <v>6631</v>
      </c>
      <c r="D177" s="728" t="s">
        <v>6717</v>
      </c>
      <c r="E177" s="728" t="s">
        <v>6718</v>
      </c>
      <c r="F177" s="732"/>
      <c r="G177" s="732"/>
      <c r="H177" s="732"/>
      <c r="I177" s="732"/>
      <c r="J177" s="732">
        <v>3</v>
      </c>
      <c r="K177" s="732">
        <v>29259</v>
      </c>
      <c r="L177" s="732">
        <v>1</v>
      </c>
      <c r="M177" s="732">
        <v>9753</v>
      </c>
      <c r="N177" s="732"/>
      <c r="O177" s="732"/>
      <c r="P177" s="746"/>
      <c r="Q177" s="733"/>
    </row>
    <row r="178" spans="1:17" ht="14.4" customHeight="1" x14ac:dyDescent="0.3">
      <c r="A178" s="727" t="s">
        <v>6908</v>
      </c>
      <c r="B178" s="728" t="s">
        <v>6745</v>
      </c>
      <c r="C178" s="728" t="s">
        <v>6631</v>
      </c>
      <c r="D178" s="728" t="s">
        <v>6804</v>
      </c>
      <c r="E178" s="728" t="s">
        <v>6805</v>
      </c>
      <c r="F178" s="732">
        <v>66</v>
      </c>
      <c r="G178" s="732">
        <v>11880</v>
      </c>
      <c r="H178" s="732">
        <v>1.151497528351265</v>
      </c>
      <c r="I178" s="732">
        <v>180</v>
      </c>
      <c r="J178" s="732">
        <v>57</v>
      </c>
      <c r="K178" s="732">
        <v>10317</v>
      </c>
      <c r="L178" s="732">
        <v>1</v>
      </c>
      <c r="M178" s="732">
        <v>181</v>
      </c>
      <c r="N178" s="732">
        <v>52</v>
      </c>
      <c r="O178" s="732">
        <v>9412</v>
      </c>
      <c r="P178" s="746">
        <v>0.91228070175438591</v>
      </c>
      <c r="Q178" s="733">
        <v>181</v>
      </c>
    </row>
    <row r="179" spans="1:17" ht="14.4" customHeight="1" x14ac:dyDescent="0.3">
      <c r="A179" s="727" t="s">
        <v>6908</v>
      </c>
      <c r="B179" s="728" t="s">
        <v>6745</v>
      </c>
      <c r="C179" s="728" t="s">
        <v>6631</v>
      </c>
      <c r="D179" s="728" t="s">
        <v>6810</v>
      </c>
      <c r="E179" s="728" t="s">
        <v>6811</v>
      </c>
      <c r="F179" s="732">
        <v>334</v>
      </c>
      <c r="G179" s="732">
        <v>84502</v>
      </c>
      <c r="H179" s="732">
        <v>1.6634251968503937</v>
      </c>
      <c r="I179" s="732">
        <v>253</v>
      </c>
      <c r="J179" s="732">
        <v>200</v>
      </c>
      <c r="K179" s="732">
        <v>50800</v>
      </c>
      <c r="L179" s="732">
        <v>1</v>
      </c>
      <c r="M179" s="732">
        <v>254</v>
      </c>
      <c r="N179" s="732">
        <v>347</v>
      </c>
      <c r="O179" s="732">
        <v>88138</v>
      </c>
      <c r="P179" s="746">
        <v>1.7350000000000001</v>
      </c>
      <c r="Q179" s="733">
        <v>254</v>
      </c>
    </row>
    <row r="180" spans="1:17" ht="14.4" customHeight="1" x14ac:dyDescent="0.3">
      <c r="A180" s="727" t="s">
        <v>6908</v>
      </c>
      <c r="B180" s="728" t="s">
        <v>6745</v>
      </c>
      <c r="C180" s="728" t="s">
        <v>6631</v>
      </c>
      <c r="D180" s="728" t="s">
        <v>6812</v>
      </c>
      <c r="E180" s="728" t="s">
        <v>6813</v>
      </c>
      <c r="F180" s="732">
        <v>51</v>
      </c>
      <c r="G180" s="732">
        <v>13515</v>
      </c>
      <c r="H180" s="732">
        <v>1.1461160108548167</v>
      </c>
      <c r="I180" s="732">
        <v>265</v>
      </c>
      <c r="J180" s="732">
        <v>44</v>
      </c>
      <c r="K180" s="732">
        <v>11792</v>
      </c>
      <c r="L180" s="732">
        <v>1</v>
      </c>
      <c r="M180" s="732">
        <v>268</v>
      </c>
      <c r="N180" s="732">
        <v>35</v>
      </c>
      <c r="O180" s="732">
        <v>9380</v>
      </c>
      <c r="P180" s="746">
        <v>0.79545454545454541</v>
      </c>
      <c r="Q180" s="733">
        <v>268</v>
      </c>
    </row>
    <row r="181" spans="1:17" ht="14.4" customHeight="1" x14ac:dyDescent="0.3">
      <c r="A181" s="727" t="s">
        <v>6908</v>
      </c>
      <c r="B181" s="728" t="s">
        <v>6745</v>
      </c>
      <c r="C181" s="728" t="s">
        <v>6631</v>
      </c>
      <c r="D181" s="728" t="s">
        <v>6719</v>
      </c>
      <c r="E181" s="728" t="s">
        <v>6720</v>
      </c>
      <c r="F181" s="732"/>
      <c r="G181" s="732"/>
      <c r="H181" s="732"/>
      <c r="I181" s="732"/>
      <c r="J181" s="732">
        <v>2</v>
      </c>
      <c r="K181" s="732">
        <v>20744</v>
      </c>
      <c r="L181" s="732">
        <v>1</v>
      </c>
      <c r="M181" s="732">
        <v>10372</v>
      </c>
      <c r="N181" s="732"/>
      <c r="O181" s="732"/>
      <c r="P181" s="746"/>
      <c r="Q181" s="733"/>
    </row>
    <row r="182" spans="1:17" ht="14.4" customHeight="1" x14ac:dyDescent="0.3">
      <c r="A182" s="727" t="s">
        <v>6908</v>
      </c>
      <c r="B182" s="728" t="s">
        <v>6745</v>
      </c>
      <c r="C182" s="728" t="s">
        <v>6631</v>
      </c>
      <c r="D182" s="728" t="s">
        <v>6816</v>
      </c>
      <c r="E182" s="728" t="s">
        <v>6817</v>
      </c>
      <c r="F182" s="732">
        <v>28</v>
      </c>
      <c r="G182" s="732">
        <v>6048</v>
      </c>
      <c r="H182" s="732">
        <v>0.55741935483870964</v>
      </c>
      <c r="I182" s="732">
        <v>216</v>
      </c>
      <c r="J182" s="732">
        <v>50</v>
      </c>
      <c r="K182" s="732">
        <v>10850</v>
      </c>
      <c r="L182" s="732">
        <v>1</v>
      </c>
      <c r="M182" s="732">
        <v>217</v>
      </c>
      <c r="N182" s="732">
        <v>40</v>
      </c>
      <c r="O182" s="732">
        <v>8680</v>
      </c>
      <c r="P182" s="746">
        <v>0.8</v>
      </c>
      <c r="Q182" s="733">
        <v>217</v>
      </c>
    </row>
    <row r="183" spans="1:17" ht="14.4" customHeight="1" x14ac:dyDescent="0.3">
      <c r="A183" s="727" t="s">
        <v>6908</v>
      </c>
      <c r="B183" s="728" t="s">
        <v>6745</v>
      </c>
      <c r="C183" s="728" t="s">
        <v>6631</v>
      </c>
      <c r="D183" s="728" t="s">
        <v>6818</v>
      </c>
      <c r="E183" s="728" t="s">
        <v>6819</v>
      </c>
      <c r="F183" s="732">
        <v>72</v>
      </c>
      <c r="G183" s="732">
        <v>2592</v>
      </c>
      <c r="H183" s="732">
        <v>0.63685503685503686</v>
      </c>
      <c r="I183" s="732">
        <v>36</v>
      </c>
      <c r="J183" s="732">
        <v>110</v>
      </c>
      <c r="K183" s="732">
        <v>4070</v>
      </c>
      <c r="L183" s="732">
        <v>1</v>
      </c>
      <c r="M183" s="732">
        <v>37</v>
      </c>
      <c r="N183" s="732">
        <v>117</v>
      </c>
      <c r="O183" s="732">
        <v>4329</v>
      </c>
      <c r="P183" s="746">
        <v>1.0636363636363637</v>
      </c>
      <c r="Q183" s="733">
        <v>37</v>
      </c>
    </row>
    <row r="184" spans="1:17" ht="14.4" customHeight="1" x14ac:dyDescent="0.3">
      <c r="A184" s="727" t="s">
        <v>6908</v>
      </c>
      <c r="B184" s="728" t="s">
        <v>6745</v>
      </c>
      <c r="C184" s="728" t="s">
        <v>6631</v>
      </c>
      <c r="D184" s="728" t="s">
        <v>6820</v>
      </c>
      <c r="E184" s="728" t="s">
        <v>6821</v>
      </c>
      <c r="F184" s="732">
        <v>51</v>
      </c>
      <c r="G184" s="732">
        <v>30141</v>
      </c>
      <c r="H184" s="732">
        <v>1.1571329852579852</v>
      </c>
      <c r="I184" s="732">
        <v>591</v>
      </c>
      <c r="J184" s="732">
        <v>44</v>
      </c>
      <c r="K184" s="732">
        <v>26048</v>
      </c>
      <c r="L184" s="732">
        <v>1</v>
      </c>
      <c r="M184" s="732">
        <v>592</v>
      </c>
      <c r="N184" s="732">
        <v>37</v>
      </c>
      <c r="O184" s="732">
        <v>21904</v>
      </c>
      <c r="P184" s="746">
        <v>0.84090909090909094</v>
      </c>
      <c r="Q184" s="733">
        <v>592</v>
      </c>
    </row>
    <row r="185" spans="1:17" ht="14.4" customHeight="1" x14ac:dyDescent="0.3">
      <c r="A185" s="727" t="s">
        <v>6908</v>
      </c>
      <c r="B185" s="728" t="s">
        <v>6745</v>
      </c>
      <c r="C185" s="728" t="s">
        <v>6631</v>
      </c>
      <c r="D185" s="728" t="s">
        <v>6822</v>
      </c>
      <c r="E185" s="728" t="s">
        <v>6823</v>
      </c>
      <c r="F185" s="732">
        <v>13</v>
      </c>
      <c r="G185" s="732">
        <v>650</v>
      </c>
      <c r="H185" s="732">
        <v>0.9285714285714286</v>
      </c>
      <c r="I185" s="732">
        <v>50</v>
      </c>
      <c r="J185" s="732">
        <v>14</v>
      </c>
      <c r="K185" s="732">
        <v>700</v>
      </c>
      <c r="L185" s="732">
        <v>1</v>
      </c>
      <c r="M185" s="732">
        <v>50</v>
      </c>
      <c r="N185" s="732">
        <v>4</v>
      </c>
      <c r="O185" s="732">
        <v>200</v>
      </c>
      <c r="P185" s="746">
        <v>0.2857142857142857</v>
      </c>
      <c r="Q185" s="733">
        <v>50</v>
      </c>
    </row>
    <row r="186" spans="1:17" ht="14.4" customHeight="1" x14ac:dyDescent="0.3">
      <c r="A186" s="727" t="s">
        <v>6908</v>
      </c>
      <c r="B186" s="728" t="s">
        <v>6745</v>
      </c>
      <c r="C186" s="728" t="s">
        <v>6631</v>
      </c>
      <c r="D186" s="728" t="s">
        <v>6824</v>
      </c>
      <c r="E186" s="728" t="s">
        <v>6825</v>
      </c>
      <c r="F186" s="732">
        <v>52</v>
      </c>
      <c r="G186" s="732">
        <v>28392</v>
      </c>
      <c r="H186" s="732">
        <v>1.1534430225472272</v>
      </c>
      <c r="I186" s="732">
        <v>546</v>
      </c>
      <c r="J186" s="732">
        <v>45</v>
      </c>
      <c r="K186" s="732">
        <v>24615</v>
      </c>
      <c r="L186" s="732">
        <v>1</v>
      </c>
      <c r="M186" s="732">
        <v>547</v>
      </c>
      <c r="N186" s="732">
        <v>33</v>
      </c>
      <c r="O186" s="732">
        <v>18051</v>
      </c>
      <c r="P186" s="746">
        <v>0.73333333333333328</v>
      </c>
      <c r="Q186" s="733">
        <v>547</v>
      </c>
    </row>
    <row r="187" spans="1:17" ht="14.4" customHeight="1" x14ac:dyDescent="0.3">
      <c r="A187" s="727" t="s">
        <v>6908</v>
      </c>
      <c r="B187" s="728" t="s">
        <v>6745</v>
      </c>
      <c r="C187" s="728" t="s">
        <v>6631</v>
      </c>
      <c r="D187" s="728" t="s">
        <v>6826</v>
      </c>
      <c r="E187" s="728" t="s">
        <v>6827</v>
      </c>
      <c r="F187" s="732">
        <v>19</v>
      </c>
      <c r="G187" s="732">
        <v>9215</v>
      </c>
      <c r="H187" s="732">
        <v>1.2756090808416389</v>
      </c>
      <c r="I187" s="732">
        <v>485</v>
      </c>
      <c r="J187" s="732">
        <v>14</v>
      </c>
      <c r="K187" s="732">
        <v>7224</v>
      </c>
      <c r="L187" s="732">
        <v>1</v>
      </c>
      <c r="M187" s="732">
        <v>516</v>
      </c>
      <c r="N187" s="732">
        <v>10</v>
      </c>
      <c r="O187" s="732">
        <v>5170</v>
      </c>
      <c r="P187" s="746">
        <v>0.71566998892580291</v>
      </c>
      <c r="Q187" s="733">
        <v>517</v>
      </c>
    </row>
    <row r="188" spans="1:17" ht="14.4" customHeight="1" x14ac:dyDescent="0.3">
      <c r="A188" s="727" t="s">
        <v>6908</v>
      </c>
      <c r="B188" s="728" t="s">
        <v>6745</v>
      </c>
      <c r="C188" s="728" t="s">
        <v>6631</v>
      </c>
      <c r="D188" s="728" t="s">
        <v>6828</v>
      </c>
      <c r="E188" s="728" t="s">
        <v>6829</v>
      </c>
      <c r="F188" s="732">
        <v>54</v>
      </c>
      <c r="G188" s="732">
        <v>39690</v>
      </c>
      <c r="H188" s="732">
        <v>1.2256052371541502</v>
      </c>
      <c r="I188" s="732">
        <v>735</v>
      </c>
      <c r="J188" s="732">
        <v>44</v>
      </c>
      <c r="K188" s="732">
        <v>32384</v>
      </c>
      <c r="L188" s="732">
        <v>1</v>
      </c>
      <c r="M188" s="732">
        <v>736</v>
      </c>
      <c r="N188" s="732">
        <v>35</v>
      </c>
      <c r="O188" s="732">
        <v>25760</v>
      </c>
      <c r="P188" s="746">
        <v>0.79545454545454541</v>
      </c>
      <c r="Q188" s="733">
        <v>736</v>
      </c>
    </row>
    <row r="189" spans="1:17" ht="14.4" customHeight="1" x14ac:dyDescent="0.3">
      <c r="A189" s="727" t="s">
        <v>6908</v>
      </c>
      <c r="B189" s="728" t="s">
        <v>6745</v>
      </c>
      <c r="C189" s="728" t="s">
        <v>6631</v>
      </c>
      <c r="D189" s="728" t="s">
        <v>6830</v>
      </c>
      <c r="E189" s="728" t="s">
        <v>6831</v>
      </c>
      <c r="F189" s="732">
        <v>18</v>
      </c>
      <c r="G189" s="732">
        <v>5886</v>
      </c>
      <c r="H189" s="732">
        <v>0.51115935735996532</v>
      </c>
      <c r="I189" s="732">
        <v>327</v>
      </c>
      <c r="J189" s="732">
        <v>35</v>
      </c>
      <c r="K189" s="732">
        <v>11515</v>
      </c>
      <c r="L189" s="732">
        <v>1</v>
      </c>
      <c r="M189" s="732">
        <v>329</v>
      </c>
      <c r="N189" s="732">
        <v>35</v>
      </c>
      <c r="O189" s="732">
        <v>11515</v>
      </c>
      <c r="P189" s="746">
        <v>1</v>
      </c>
      <c r="Q189" s="733">
        <v>329</v>
      </c>
    </row>
    <row r="190" spans="1:17" ht="14.4" customHeight="1" x14ac:dyDescent="0.3">
      <c r="A190" s="727" t="s">
        <v>6908</v>
      </c>
      <c r="B190" s="728" t="s">
        <v>6745</v>
      </c>
      <c r="C190" s="728" t="s">
        <v>6631</v>
      </c>
      <c r="D190" s="728" t="s">
        <v>6832</v>
      </c>
      <c r="E190" s="728" t="s">
        <v>6833</v>
      </c>
      <c r="F190" s="732">
        <v>51</v>
      </c>
      <c r="G190" s="732">
        <v>17595</v>
      </c>
      <c r="H190" s="732">
        <v>1.1557409353652128</v>
      </c>
      <c r="I190" s="732">
        <v>345</v>
      </c>
      <c r="J190" s="732">
        <v>44</v>
      </c>
      <c r="K190" s="732">
        <v>15224</v>
      </c>
      <c r="L190" s="732">
        <v>1</v>
      </c>
      <c r="M190" s="732">
        <v>346</v>
      </c>
      <c r="N190" s="732">
        <v>35</v>
      </c>
      <c r="O190" s="732">
        <v>12110</v>
      </c>
      <c r="P190" s="746">
        <v>0.79545454545454541</v>
      </c>
      <c r="Q190" s="733">
        <v>346</v>
      </c>
    </row>
    <row r="191" spans="1:17" ht="14.4" customHeight="1" x14ac:dyDescent="0.3">
      <c r="A191" s="727" t="s">
        <v>6908</v>
      </c>
      <c r="B191" s="728" t="s">
        <v>6745</v>
      </c>
      <c r="C191" s="728" t="s">
        <v>6631</v>
      </c>
      <c r="D191" s="728" t="s">
        <v>6834</v>
      </c>
      <c r="E191" s="728" t="s">
        <v>6835</v>
      </c>
      <c r="F191" s="732">
        <v>1</v>
      </c>
      <c r="G191" s="732">
        <v>752</v>
      </c>
      <c r="H191" s="732"/>
      <c r="I191" s="732">
        <v>752</v>
      </c>
      <c r="J191" s="732"/>
      <c r="K191" s="732"/>
      <c r="L191" s="732"/>
      <c r="M191" s="732"/>
      <c r="N191" s="732">
        <v>2</v>
      </c>
      <c r="O191" s="732">
        <v>1506</v>
      </c>
      <c r="P191" s="746"/>
      <c r="Q191" s="733">
        <v>753</v>
      </c>
    </row>
    <row r="192" spans="1:17" ht="14.4" customHeight="1" x14ac:dyDescent="0.3">
      <c r="A192" s="727" t="s">
        <v>6908</v>
      </c>
      <c r="B192" s="728" t="s">
        <v>6745</v>
      </c>
      <c r="C192" s="728" t="s">
        <v>6631</v>
      </c>
      <c r="D192" s="728" t="s">
        <v>6836</v>
      </c>
      <c r="E192" s="728" t="s">
        <v>6837</v>
      </c>
      <c r="F192" s="732">
        <v>108</v>
      </c>
      <c r="G192" s="732">
        <v>24948</v>
      </c>
      <c r="H192" s="732">
        <v>1.0241379310344827</v>
      </c>
      <c r="I192" s="732">
        <v>231</v>
      </c>
      <c r="J192" s="732">
        <v>105</v>
      </c>
      <c r="K192" s="732">
        <v>24360</v>
      </c>
      <c r="L192" s="732">
        <v>1</v>
      </c>
      <c r="M192" s="732">
        <v>232</v>
      </c>
      <c r="N192" s="732">
        <v>122</v>
      </c>
      <c r="O192" s="732">
        <v>28304</v>
      </c>
      <c r="P192" s="746">
        <v>1.161904761904762</v>
      </c>
      <c r="Q192" s="733">
        <v>232</v>
      </c>
    </row>
    <row r="193" spans="1:17" ht="14.4" customHeight="1" x14ac:dyDescent="0.3">
      <c r="A193" s="727" t="s">
        <v>6908</v>
      </c>
      <c r="B193" s="728" t="s">
        <v>6745</v>
      </c>
      <c r="C193" s="728" t="s">
        <v>6631</v>
      </c>
      <c r="D193" s="728" t="s">
        <v>6840</v>
      </c>
      <c r="E193" s="728" t="s">
        <v>6841</v>
      </c>
      <c r="F193" s="732">
        <v>67</v>
      </c>
      <c r="G193" s="732">
        <v>15410</v>
      </c>
      <c r="H193" s="732">
        <v>1.1402989492378275</v>
      </c>
      <c r="I193" s="732">
        <v>230</v>
      </c>
      <c r="J193" s="732">
        <v>58</v>
      </c>
      <c r="K193" s="732">
        <v>13514</v>
      </c>
      <c r="L193" s="732">
        <v>1</v>
      </c>
      <c r="M193" s="732">
        <v>233</v>
      </c>
      <c r="N193" s="732">
        <v>73</v>
      </c>
      <c r="O193" s="732">
        <v>17009</v>
      </c>
      <c r="P193" s="746">
        <v>1.2586206896551724</v>
      </c>
      <c r="Q193" s="733">
        <v>233</v>
      </c>
    </row>
    <row r="194" spans="1:17" ht="14.4" customHeight="1" x14ac:dyDescent="0.3">
      <c r="A194" s="727" t="s">
        <v>6908</v>
      </c>
      <c r="B194" s="728" t="s">
        <v>6745</v>
      </c>
      <c r="C194" s="728" t="s">
        <v>6631</v>
      </c>
      <c r="D194" s="728" t="s">
        <v>6842</v>
      </c>
      <c r="E194" s="728" t="s">
        <v>6843</v>
      </c>
      <c r="F194" s="732">
        <v>17</v>
      </c>
      <c r="G194" s="732">
        <v>6919</v>
      </c>
      <c r="H194" s="732">
        <v>0.88818998716302955</v>
      </c>
      <c r="I194" s="732">
        <v>407</v>
      </c>
      <c r="J194" s="732">
        <v>19</v>
      </c>
      <c r="K194" s="732">
        <v>7790</v>
      </c>
      <c r="L194" s="732">
        <v>1</v>
      </c>
      <c r="M194" s="732">
        <v>410</v>
      </c>
      <c r="N194" s="732">
        <v>19</v>
      </c>
      <c r="O194" s="732">
        <v>7790</v>
      </c>
      <c r="P194" s="746">
        <v>1</v>
      </c>
      <c r="Q194" s="733">
        <v>410</v>
      </c>
    </row>
    <row r="195" spans="1:17" ht="14.4" customHeight="1" x14ac:dyDescent="0.3">
      <c r="A195" s="727" t="s">
        <v>6908</v>
      </c>
      <c r="B195" s="728" t="s">
        <v>6745</v>
      </c>
      <c r="C195" s="728" t="s">
        <v>6631</v>
      </c>
      <c r="D195" s="728" t="s">
        <v>6844</v>
      </c>
      <c r="E195" s="728" t="s">
        <v>6845</v>
      </c>
      <c r="F195" s="732"/>
      <c r="G195" s="732"/>
      <c r="H195" s="732"/>
      <c r="I195" s="732"/>
      <c r="J195" s="732">
        <v>1</v>
      </c>
      <c r="K195" s="732">
        <v>652</v>
      </c>
      <c r="L195" s="732">
        <v>1</v>
      </c>
      <c r="M195" s="732">
        <v>652</v>
      </c>
      <c r="N195" s="732"/>
      <c r="O195" s="732"/>
      <c r="P195" s="746"/>
      <c r="Q195" s="733"/>
    </row>
    <row r="196" spans="1:17" ht="14.4" customHeight="1" x14ac:dyDescent="0.3">
      <c r="A196" s="727" t="s">
        <v>6908</v>
      </c>
      <c r="B196" s="728" t="s">
        <v>6745</v>
      </c>
      <c r="C196" s="728" t="s">
        <v>6631</v>
      </c>
      <c r="D196" s="728" t="s">
        <v>6846</v>
      </c>
      <c r="E196" s="728" t="s">
        <v>6847</v>
      </c>
      <c r="F196" s="732">
        <v>12</v>
      </c>
      <c r="G196" s="732">
        <v>7044</v>
      </c>
      <c r="H196" s="732">
        <v>0.79593220338983051</v>
      </c>
      <c r="I196" s="732">
        <v>587</v>
      </c>
      <c r="J196" s="732">
        <v>15</v>
      </c>
      <c r="K196" s="732">
        <v>8850</v>
      </c>
      <c r="L196" s="732">
        <v>1</v>
      </c>
      <c r="M196" s="732">
        <v>590</v>
      </c>
      <c r="N196" s="732">
        <v>10</v>
      </c>
      <c r="O196" s="732">
        <v>5900</v>
      </c>
      <c r="P196" s="746">
        <v>0.66666666666666663</v>
      </c>
      <c r="Q196" s="733">
        <v>590</v>
      </c>
    </row>
    <row r="197" spans="1:17" ht="14.4" customHeight="1" x14ac:dyDescent="0.3">
      <c r="A197" s="727" t="s">
        <v>6908</v>
      </c>
      <c r="B197" s="728" t="s">
        <v>6745</v>
      </c>
      <c r="C197" s="728" t="s">
        <v>6631</v>
      </c>
      <c r="D197" s="728" t="s">
        <v>6848</v>
      </c>
      <c r="E197" s="728" t="s">
        <v>6849</v>
      </c>
      <c r="F197" s="732"/>
      <c r="G197" s="732"/>
      <c r="H197" s="732"/>
      <c r="I197" s="732"/>
      <c r="J197" s="732"/>
      <c r="K197" s="732"/>
      <c r="L197" s="732"/>
      <c r="M197" s="732"/>
      <c r="N197" s="732">
        <v>2</v>
      </c>
      <c r="O197" s="732">
        <v>774</v>
      </c>
      <c r="P197" s="746"/>
      <c r="Q197" s="733">
        <v>387</v>
      </c>
    </row>
    <row r="198" spans="1:17" ht="14.4" customHeight="1" x14ac:dyDescent="0.3">
      <c r="A198" s="727" t="s">
        <v>6908</v>
      </c>
      <c r="B198" s="728" t="s">
        <v>6745</v>
      </c>
      <c r="C198" s="728" t="s">
        <v>6631</v>
      </c>
      <c r="D198" s="728" t="s">
        <v>6852</v>
      </c>
      <c r="E198" s="728" t="s">
        <v>6853</v>
      </c>
      <c r="F198" s="732">
        <v>6</v>
      </c>
      <c r="G198" s="732">
        <v>996</v>
      </c>
      <c r="H198" s="732">
        <v>0.97647058823529409</v>
      </c>
      <c r="I198" s="732">
        <v>166</v>
      </c>
      <c r="J198" s="732">
        <v>6</v>
      </c>
      <c r="K198" s="732">
        <v>1020</v>
      </c>
      <c r="L198" s="732">
        <v>1</v>
      </c>
      <c r="M198" s="732">
        <v>170</v>
      </c>
      <c r="N198" s="732">
        <v>4</v>
      </c>
      <c r="O198" s="732">
        <v>680</v>
      </c>
      <c r="P198" s="746">
        <v>0.66666666666666663</v>
      </c>
      <c r="Q198" s="733">
        <v>170</v>
      </c>
    </row>
    <row r="199" spans="1:17" ht="14.4" customHeight="1" x14ac:dyDescent="0.3">
      <c r="A199" s="727" t="s">
        <v>6908</v>
      </c>
      <c r="B199" s="728" t="s">
        <v>6745</v>
      </c>
      <c r="C199" s="728" t="s">
        <v>6631</v>
      </c>
      <c r="D199" s="728" t="s">
        <v>6854</v>
      </c>
      <c r="E199" s="728" t="s">
        <v>6855</v>
      </c>
      <c r="F199" s="732">
        <v>162</v>
      </c>
      <c r="G199" s="732">
        <v>127332</v>
      </c>
      <c r="H199" s="732">
        <v>0.67808416142122252</v>
      </c>
      <c r="I199" s="732">
        <v>786</v>
      </c>
      <c r="J199" s="732">
        <v>238</v>
      </c>
      <c r="K199" s="732">
        <v>187782</v>
      </c>
      <c r="L199" s="732">
        <v>1</v>
      </c>
      <c r="M199" s="732">
        <v>789</v>
      </c>
      <c r="N199" s="732">
        <v>324</v>
      </c>
      <c r="O199" s="732">
        <v>255636</v>
      </c>
      <c r="P199" s="746">
        <v>1.3613445378151261</v>
      </c>
      <c r="Q199" s="733">
        <v>789</v>
      </c>
    </row>
    <row r="200" spans="1:17" ht="14.4" customHeight="1" x14ac:dyDescent="0.3">
      <c r="A200" s="727" t="s">
        <v>6908</v>
      </c>
      <c r="B200" s="728" t="s">
        <v>6745</v>
      </c>
      <c r="C200" s="728" t="s">
        <v>6631</v>
      </c>
      <c r="D200" s="728" t="s">
        <v>6856</v>
      </c>
      <c r="E200" s="728" t="s">
        <v>6857</v>
      </c>
      <c r="F200" s="732">
        <v>18</v>
      </c>
      <c r="G200" s="732">
        <v>3996</v>
      </c>
      <c r="H200" s="732">
        <v>0.50969387755102036</v>
      </c>
      <c r="I200" s="732">
        <v>222</v>
      </c>
      <c r="J200" s="732">
        <v>35</v>
      </c>
      <c r="K200" s="732">
        <v>7840</v>
      </c>
      <c r="L200" s="732">
        <v>1</v>
      </c>
      <c r="M200" s="732">
        <v>224</v>
      </c>
      <c r="N200" s="732">
        <v>38</v>
      </c>
      <c r="O200" s="732">
        <v>8512</v>
      </c>
      <c r="P200" s="746">
        <v>1.0857142857142856</v>
      </c>
      <c r="Q200" s="733">
        <v>224</v>
      </c>
    </row>
    <row r="201" spans="1:17" ht="14.4" customHeight="1" x14ac:dyDescent="0.3">
      <c r="A201" s="727" t="s">
        <v>6908</v>
      </c>
      <c r="B201" s="728" t="s">
        <v>6745</v>
      </c>
      <c r="C201" s="728" t="s">
        <v>6631</v>
      </c>
      <c r="D201" s="728" t="s">
        <v>6858</v>
      </c>
      <c r="E201" s="728" t="s">
        <v>6859</v>
      </c>
      <c r="F201" s="732"/>
      <c r="G201" s="732"/>
      <c r="H201" s="732"/>
      <c r="I201" s="732"/>
      <c r="J201" s="732">
        <v>1</v>
      </c>
      <c r="K201" s="732">
        <v>566</v>
      </c>
      <c r="L201" s="732">
        <v>1</v>
      </c>
      <c r="M201" s="732">
        <v>566</v>
      </c>
      <c r="N201" s="732">
        <v>1</v>
      </c>
      <c r="O201" s="732">
        <v>566</v>
      </c>
      <c r="P201" s="746">
        <v>1</v>
      </c>
      <c r="Q201" s="733">
        <v>566</v>
      </c>
    </row>
    <row r="202" spans="1:17" ht="14.4" customHeight="1" x14ac:dyDescent="0.3">
      <c r="A202" s="727" t="s">
        <v>6908</v>
      </c>
      <c r="B202" s="728" t="s">
        <v>6745</v>
      </c>
      <c r="C202" s="728" t="s">
        <v>6631</v>
      </c>
      <c r="D202" s="728" t="s">
        <v>6860</v>
      </c>
      <c r="E202" s="728" t="s">
        <v>6861</v>
      </c>
      <c r="F202" s="732">
        <v>19</v>
      </c>
      <c r="G202" s="732">
        <v>17404</v>
      </c>
      <c r="H202" s="732">
        <v>0.82339026351894784</v>
      </c>
      <c r="I202" s="732">
        <v>916</v>
      </c>
      <c r="J202" s="732">
        <v>23</v>
      </c>
      <c r="K202" s="732">
        <v>21137</v>
      </c>
      <c r="L202" s="732">
        <v>1</v>
      </c>
      <c r="M202" s="732">
        <v>919</v>
      </c>
      <c r="N202" s="732">
        <v>22</v>
      </c>
      <c r="O202" s="732">
        <v>20218</v>
      </c>
      <c r="P202" s="746">
        <v>0.95652173913043481</v>
      </c>
      <c r="Q202" s="733">
        <v>919</v>
      </c>
    </row>
    <row r="203" spans="1:17" ht="14.4" customHeight="1" x14ac:dyDescent="0.3">
      <c r="A203" s="727" t="s">
        <v>6908</v>
      </c>
      <c r="B203" s="728" t="s">
        <v>6745</v>
      </c>
      <c r="C203" s="728" t="s">
        <v>6631</v>
      </c>
      <c r="D203" s="728" t="s">
        <v>6862</v>
      </c>
      <c r="E203" s="728" t="s">
        <v>6863</v>
      </c>
      <c r="F203" s="732">
        <v>19</v>
      </c>
      <c r="G203" s="732">
        <v>16967</v>
      </c>
      <c r="H203" s="732">
        <v>0.82332104037267084</v>
      </c>
      <c r="I203" s="732">
        <v>893</v>
      </c>
      <c r="J203" s="732">
        <v>23</v>
      </c>
      <c r="K203" s="732">
        <v>20608</v>
      </c>
      <c r="L203" s="732">
        <v>1</v>
      </c>
      <c r="M203" s="732">
        <v>896</v>
      </c>
      <c r="N203" s="732">
        <v>22</v>
      </c>
      <c r="O203" s="732">
        <v>19712</v>
      </c>
      <c r="P203" s="746">
        <v>0.95652173913043481</v>
      </c>
      <c r="Q203" s="733">
        <v>896</v>
      </c>
    </row>
    <row r="204" spans="1:17" ht="14.4" customHeight="1" x14ac:dyDescent="0.3">
      <c r="A204" s="727" t="s">
        <v>6908</v>
      </c>
      <c r="B204" s="728" t="s">
        <v>6745</v>
      </c>
      <c r="C204" s="728" t="s">
        <v>6631</v>
      </c>
      <c r="D204" s="728" t="s">
        <v>6864</v>
      </c>
      <c r="E204" s="728" t="s">
        <v>6865</v>
      </c>
      <c r="F204" s="732">
        <v>1</v>
      </c>
      <c r="G204" s="732">
        <v>345</v>
      </c>
      <c r="H204" s="732"/>
      <c r="I204" s="732">
        <v>345</v>
      </c>
      <c r="J204" s="732"/>
      <c r="K204" s="732"/>
      <c r="L204" s="732"/>
      <c r="M204" s="732"/>
      <c r="N204" s="732"/>
      <c r="O204" s="732"/>
      <c r="P204" s="746"/>
      <c r="Q204" s="733"/>
    </row>
    <row r="205" spans="1:17" ht="14.4" customHeight="1" x14ac:dyDescent="0.3">
      <c r="A205" s="727" t="s">
        <v>6908</v>
      </c>
      <c r="B205" s="728" t="s">
        <v>6745</v>
      </c>
      <c r="C205" s="728" t="s">
        <v>6631</v>
      </c>
      <c r="D205" s="728" t="s">
        <v>6866</v>
      </c>
      <c r="E205" s="728" t="s">
        <v>6867</v>
      </c>
      <c r="F205" s="732">
        <v>1</v>
      </c>
      <c r="G205" s="732">
        <v>89</v>
      </c>
      <c r="H205" s="732">
        <v>0.49444444444444446</v>
      </c>
      <c r="I205" s="732">
        <v>89</v>
      </c>
      <c r="J205" s="732">
        <v>2</v>
      </c>
      <c r="K205" s="732">
        <v>180</v>
      </c>
      <c r="L205" s="732">
        <v>1</v>
      </c>
      <c r="M205" s="732">
        <v>90</v>
      </c>
      <c r="N205" s="732">
        <v>1</v>
      </c>
      <c r="O205" s="732">
        <v>90</v>
      </c>
      <c r="P205" s="746">
        <v>0.5</v>
      </c>
      <c r="Q205" s="733">
        <v>90</v>
      </c>
    </row>
    <row r="206" spans="1:17" ht="14.4" customHeight="1" x14ac:dyDescent="0.3">
      <c r="A206" s="727" t="s">
        <v>6908</v>
      </c>
      <c r="B206" s="728" t="s">
        <v>6745</v>
      </c>
      <c r="C206" s="728" t="s">
        <v>6631</v>
      </c>
      <c r="D206" s="728" t="s">
        <v>6868</v>
      </c>
      <c r="E206" s="728" t="s">
        <v>6869</v>
      </c>
      <c r="F206" s="732">
        <v>1</v>
      </c>
      <c r="G206" s="732">
        <v>418</v>
      </c>
      <c r="H206" s="732"/>
      <c r="I206" s="732">
        <v>418</v>
      </c>
      <c r="J206" s="732"/>
      <c r="K206" s="732"/>
      <c r="L206" s="732"/>
      <c r="M206" s="732"/>
      <c r="N206" s="732"/>
      <c r="O206" s="732"/>
      <c r="P206" s="746"/>
      <c r="Q206" s="733"/>
    </row>
    <row r="207" spans="1:17" ht="14.4" customHeight="1" x14ac:dyDescent="0.3">
      <c r="A207" s="727" t="s">
        <v>6913</v>
      </c>
      <c r="B207" s="728" t="s">
        <v>6421</v>
      </c>
      <c r="C207" s="728" t="s">
        <v>6422</v>
      </c>
      <c r="D207" s="728" t="s">
        <v>6484</v>
      </c>
      <c r="E207" s="728" t="s">
        <v>6485</v>
      </c>
      <c r="F207" s="732">
        <v>6</v>
      </c>
      <c r="G207" s="732">
        <v>25889.46</v>
      </c>
      <c r="H207" s="732"/>
      <c r="I207" s="732">
        <v>4314.91</v>
      </c>
      <c r="J207" s="732"/>
      <c r="K207" s="732"/>
      <c r="L207" s="732"/>
      <c r="M207" s="732"/>
      <c r="N207" s="732"/>
      <c r="O207" s="732"/>
      <c r="P207" s="746"/>
      <c r="Q207" s="733"/>
    </row>
    <row r="208" spans="1:17" ht="14.4" customHeight="1" x14ac:dyDescent="0.3">
      <c r="A208" s="727" t="s">
        <v>6913</v>
      </c>
      <c r="B208" s="728" t="s">
        <v>6421</v>
      </c>
      <c r="C208" s="728" t="s">
        <v>6422</v>
      </c>
      <c r="D208" s="728" t="s">
        <v>6523</v>
      </c>
      <c r="E208" s="728" t="s">
        <v>2289</v>
      </c>
      <c r="F208" s="732"/>
      <c r="G208" s="732"/>
      <c r="H208" s="732"/>
      <c r="I208" s="732"/>
      <c r="J208" s="732"/>
      <c r="K208" s="732"/>
      <c r="L208" s="732"/>
      <c r="M208" s="732"/>
      <c r="N208" s="732">
        <v>0</v>
      </c>
      <c r="O208" s="732">
        <v>0</v>
      </c>
      <c r="P208" s="746"/>
      <c r="Q208" s="733"/>
    </row>
    <row r="209" spans="1:17" ht="14.4" customHeight="1" x14ac:dyDescent="0.3">
      <c r="A209" s="727" t="s">
        <v>6913</v>
      </c>
      <c r="B209" s="728" t="s">
        <v>6421</v>
      </c>
      <c r="C209" s="728" t="s">
        <v>6609</v>
      </c>
      <c r="D209" s="728" t="s">
        <v>6612</v>
      </c>
      <c r="E209" s="728" t="s">
        <v>6613</v>
      </c>
      <c r="F209" s="732"/>
      <c r="G209" s="732"/>
      <c r="H209" s="732"/>
      <c r="I209" s="732"/>
      <c r="J209" s="732">
        <v>1</v>
      </c>
      <c r="K209" s="732">
        <v>2006.51</v>
      </c>
      <c r="L209" s="732">
        <v>1</v>
      </c>
      <c r="M209" s="732">
        <v>2006.51</v>
      </c>
      <c r="N209" s="732"/>
      <c r="O209" s="732"/>
      <c r="P209" s="746"/>
      <c r="Q209" s="733"/>
    </row>
    <row r="210" spans="1:17" ht="14.4" customHeight="1" x14ac:dyDescent="0.3">
      <c r="A210" s="727" t="s">
        <v>6913</v>
      </c>
      <c r="B210" s="728" t="s">
        <v>6421</v>
      </c>
      <c r="C210" s="728" t="s">
        <v>6609</v>
      </c>
      <c r="D210" s="728" t="s">
        <v>6622</v>
      </c>
      <c r="E210" s="728" t="s">
        <v>6623</v>
      </c>
      <c r="F210" s="732"/>
      <c r="G210" s="732"/>
      <c r="H210" s="732"/>
      <c r="I210" s="732"/>
      <c r="J210" s="732">
        <v>1</v>
      </c>
      <c r="K210" s="732">
        <v>241.81</v>
      </c>
      <c r="L210" s="732">
        <v>1</v>
      </c>
      <c r="M210" s="732">
        <v>241.81</v>
      </c>
      <c r="N210" s="732"/>
      <c r="O210" s="732"/>
      <c r="P210" s="746"/>
      <c r="Q210" s="733"/>
    </row>
    <row r="211" spans="1:17" ht="14.4" customHeight="1" x14ac:dyDescent="0.3">
      <c r="A211" s="727" t="s">
        <v>6913</v>
      </c>
      <c r="B211" s="728" t="s">
        <v>6421</v>
      </c>
      <c r="C211" s="728" t="s">
        <v>6624</v>
      </c>
      <c r="D211" s="728" t="s">
        <v>6625</v>
      </c>
      <c r="E211" s="728" t="s">
        <v>6626</v>
      </c>
      <c r="F211" s="732"/>
      <c r="G211" s="732"/>
      <c r="H211" s="732"/>
      <c r="I211" s="732"/>
      <c r="J211" s="732"/>
      <c r="K211" s="732"/>
      <c r="L211" s="732"/>
      <c r="M211" s="732"/>
      <c r="N211" s="732">
        <v>1</v>
      </c>
      <c r="O211" s="732">
        <v>565.1</v>
      </c>
      <c r="P211" s="746"/>
      <c r="Q211" s="733">
        <v>565.1</v>
      </c>
    </row>
    <row r="212" spans="1:17" ht="14.4" customHeight="1" x14ac:dyDescent="0.3">
      <c r="A212" s="727" t="s">
        <v>6913</v>
      </c>
      <c r="B212" s="728" t="s">
        <v>6421</v>
      </c>
      <c r="C212" s="728" t="s">
        <v>6631</v>
      </c>
      <c r="D212" s="728" t="s">
        <v>6634</v>
      </c>
      <c r="E212" s="728" t="s">
        <v>6635</v>
      </c>
      <c r="F212" s="732">
        <v>1</v>
      </c>
      <c r="G212" s="732">
        <v>189</v>
      </c>
      <c r="H212" s="732">
        <v>0.96923076923076923</v>
      </c>
      <c r="I212" s="732">
        <v>189</v>
      </c>
      <c r="J212" s="732">
        <v>1</v>
      </c>
      <c r="K212" s="732">
        <v>195</v>
      </c>
      <c r="L212" s="732">
        <v>1</v>
      </c>
      <c r="M212" s="732">
        <v>195</v>
      </c>
      <c r="N212" s="732"/>
      <c r="O212" s="732"/>
      <c r="P212" s="746"/>
      <c r="Q212" s="733"/>
    </row>
    <row r="213" spans="1:17" ht="14.4" customHeight="1" x14ac:dyDescent="0.3">
      <c r="A213" s="727" t="s">
        <v>6913</v>
      </c>
      <c r="B213" s="728" t="s">
        <v>6421</v>
      </c>
      <c r="C213" s="728" t="s">
        <v>6631</v>
      </c>
      <c r="D213" s="728" t="s">
        <v>6636</v>
      </c>
      <c r="E213" s="728" t="s">
        <v>6637</v>
      </c>
      <c r="F213" s="732">
        <v>2</v>
      </c>
      <c r="G213" s="732">
        <v>70</v>
      </c>
      <c r="H213" s="732">
        <v>0.23648648648648649</v>
      </c>
      <c r="I213" s="732">
        <v>35</v>
      </c>
      <c r="J213" s="732">
        <v>8</v>
      </c>
      <c r="K213" s="732">
        <v>296</v>
      </c>
      <c r="L213" s="732">
        <v>1</v>
      </c>
      <c r="M213" s="732">
        <v>37</v>
      </c>
      <c r="N213" s="732">
        <v>9</v>
      </c>
      <c r="O213" s="732">
        <v>333</v>
      </c>
      <c r="P213" s="746">
        <v>1.125</v>
      </c>
      <c r="Q213" s="733">
        <v>37</v>
      </c>
    </row>
    <row r="214" spans="1:17" ht="14.4" customHeight="1" x14ac:dyDescent="0.3">
      <c r="A214" s="727" t="s">
        <v>6913</v>
      </c>
      <c r="B214" s="728" t="s">
        <v>6421</v>
      </c>
      <c r="C214" s="728" t="s">
        <v>6631</v>
      </c>
      <c r="D214" s="728" t="s">
        <v>6642</v>
      </c>
      <c r="E214" s="728" t="s">
        <v>6643</v>
      </c>
      <c r="F214" s="732"/>
      <c r="G214" s="732"/>
      <c r="H214" s="732"/>
      <c r="I214" s="732"/>
      <c r="J214" s="732"/>
      <c r="K214" s="732"/>
      <c r="L214" s="732"/>
      <c r="M214" s="732"/>
      <c r="N214" s="732">
        <v>1</v>
      </c>
      <c r="O214" s="732">
        <v>177</v>
      </c>
      <c r="P214" s="746"/>
      <c r="Q214" s="733">
        <v>177</v>
      </c>
    </row>
    <row r="215" spans="1:17" ht="14.4" customHeight="1" x14ac:dyDescent="0.3">
      <c r="A215" s="727" t="s">
        <v>6913</v>
      </c>
      <c r="B215" s="728" t="s">
        <v>6421</v>
      </c>
      <c r="C215" s="728" t="s">
        <v>6631</v>
      </c>
      <c r="D215" s="728" t="s">
        <v>6646</v>
      </c>
      <c r="E215" s="728" t="s">
        <v>6647</v>
      </c>
      <c r="F215" s="732"/>
      <c r="G215" s="732"/>
      <c r="H215" s="732"/>
      <c r="I215" s="732"/>
      <c r="J215" s="732"/>
      <c r="K215" s="732"/>
      <c r="L215" s="732"/>
      <c r="M215" s="732"/>
      <c r="N215" s="732">
        <v>1</v>
      </c>
      <c r="O215" s="732">
        <v>49</v>
      </c>
      <c r="P215" s="746"/>
      <c r="Q215" s="733">
        <v>49</v>
      </c>
    </row>
    <row r="216" spans="1:17" ht="14.4" customHeight="1" x14ac:dyDescent="0.3">
      <c r="A216" s="727" t="s">
        <v>6913</v>
      </c>
      <c r="B216" s="728" t="s">
        <v>6421</v>
      </c>
      <c r="C216" s="728" t="s">
        <v>6631</v>
      </c>
      <c r="D216" s="728" t="s">
        <v>6654</v>
      </c>
      <c r="E216" s="728" t="s">
        <v>6655</v>
      </c>
      <c r="F216" s="732">
        <v>2</v>
      </c>
      <c r="G216" s="732">
        <v>66.67</v>
      </c>
      <c r="H216" s="732"/>
      <c r="I216" s="732">
        <v>33.335000000000001</v>
      </c>
      <c r="J216" s="732"/>
      <c r="K216" s="732"/>
      <c r="L216" s="732"/>
      <c r="M216" s="732"/>
      <c r="N216" s="732"/>
      <c r="O216" s="732"/>
      <c r="P216" s="746"/>
      <c r="Q216" s="733"/>
    </row>
    <row r="217" spans="1:17" ht="14.4" customHeight="1" x14ac:dyDescent="0.3">
      <c r="A217" s="727" t="s">
        <v>6913</v>
      </c>
      <c r="B217" s="728" t="s">
        <v>6421</v>
      </c>
      <c r="C217" s="728" t="s">
        <v>6631</v>
      </c>
      <c r="D217" s="728" t="s">
        <v>6658</v>
      </c>
      <c r="E217" s="728" t="s">
        <v>6659</v>
      </c>
      <c r="F217" s="732"/>
      <c r="G217" s="732"/>
      <c r="H217" s="732"/>
      <c r="I217" s="732"/>
      <c r="J217" s="732"/>
      <c r="K217" s="732"/>
      <c r="L217" s="732"/>
      <c r="M217" s="732"/>
      <c r="N217" s="732">
        <v>1</v>
      </c>
      <c r="O217" s="732">
        <v>86</v>
      </c>
      <c r="P217" s="746"/>
      <c r="Q217" s="733">
        <v>86</v>
      </c>
    </row>
    <row r="218" spans="1:17" ht="14.4" customHeight="1" x14ac:dyDescent="0.3">
      <c r="A218" s="727" t="s">
        <v>6913</v>
      </c>
      <c r="B218" s="728" t="s">
        <v>6421</v>
      </c>
      <c r="C218" s="728" t="s">
        <v>6631</v>
      </c>
      <c r="D218" s="728" t="s">
        <v>6668</v>
      </c>
      <c r="E218" s="728" t="s">
        <v>6669</v>
      </c>
      <c r="F218" s="732"/>
      <c r="G218" s="732"/>
      <c r="H218" s="732"/>
      <c r="I218" s="732"/>
      <c r="J218" s="732">
        <v>3</v>
      </c>
      <c r="K218" s="732">
        <v>1062</v>
      </c>
      <c r="L218" s="732">
        <v>1</v>
      </c>
      <c r="M218" s="732">
        <v>354</v>
      </c>
      <c r="N218" s="732">
        <v>2</v>
      </c>
      <c r="O218" s="732">
        <v>710</v>
      </c>
      <c r="P218" s="746">
        <v>0.66854990583804141</v>
      </c>
      <c r="Q218" s="733">
        <v>355</v>
      </c>
    </row>
    <row r="219" spans="1:17" ht="14.4" customHeight="1" x14ac:dyDescent="0.3">
      <c r="A219" s="727" t="s">
        <v>6913</v>
      </c>
      <c r="B219" s="728" t="s">
        <v>6421</v>
      </c>
      <c r="C219" s="728" t="s">
        <v>6631</v>
      </c>
      <c r="D219" s="728" t="s">
        <v>6676</v>
      </c>
      <c r="E219" s="728" t="s">
        <v>6677</v>
      </c>
      <c r="F219" s="732">
        <v>10</v>
      </c>
      <c r="G219" s="732">
        <v>1610</v>
      </c>
      <c r="H219" s="732">
        <v>1.8612716763005781</v>
      </c>
      <c r="I219" s="732">
        <v>161</v>
      </c>
      <c r="J219" s="732">
        <v>5</v>
      </c>
      <c r="K219" s="732">
        <v>865</v>
      </c>
      <c r="L219" s="732">
        <v>1</v>
      </c>
      <c r="M219" s="732">
        <v>173</v>
      </c>
      <c r="N219" s="732">
        <v>11</v>
      </c>
      <c r="O219" s="732">
        <v>1903</v>
      </c>
      <c r="P219" s="746">
        <v>2.2000000000000002</v>
      </c>
      <c r="Q219" s="733">
        <v>173</v>
      </c>
    </row>
    <row r="220" spans="1:17" ht="14.4" customHeight="1" x14ac:dyDescent="0.3">
      <c r="A220" s="727" t="s">
        <v>6913</v>
      </c>
      <c r="B220" s="728" t="s">
        <v>6421</v>
      </c>
      <c r="C220" s="728" t="s">
        <v>6631</v>
      </c>
      <c r="D220" s="728" t="s">
        <v>6682</v>
      </c>
      <c r="E220" s="728" t="s">
        <v>6683</v>
      </c>
      <c r="F220" s="732">
        <v>4</v>
      </c>
      <c r="G220" s="732">
        <v>660</v>
      </c>
      <c r="H220" s="732">
        <v>3.7288135593220337</v>
      </c>
      <c r="I220" s="732">
        <v>165</v>
      </c>
      <c r="J220" s="732">
        <v>1</v>
      </c>
      <c r="K220" s="732">
        <v>177</v>
      </c>
      <c r="L220" s="732">
        <v>1</v>
      </c>
      <c r="M220" s="732">
        <v>177</v>
      </c>
      <c r="N220" s="732">
        <v>1</v>
      </c>
      <c r="O220" s="732">
        <v>177</v>
      </c>
      <c r="P220" s="746">
        <v>1</v>
      </c>
      <c r="Q220" s="733">
        <v>177</v>
      </c>
    </row>
    <row r="221" spans="1:17" ht="14.4" customHeight="1" x14ac:dyDescent="0.3">
      <c r="A221" s="727" t="s">
        <v>6913</v>
      </c>
      <c r="B221" s="728" t="s">
        <v>6421</v>
      </c>
      <c r="C221" s="728" t="s">
        <v>6631</v>
      </c>
      <c r="D221" s="728" t="s">
        <v>6686</v>
      </c>
      <c r="E221" s="728" t="s">
        <v>6687</v>
      </c>
      <c r="F221" s="732">
        <v>1</v>
      </c>
      <c r="G221" s="732">
        <v>653</v>
      </c>
      <c r="H221" s="732"/>
      <c r="I221" s="732">
        <v>653</v>
      </c>
      <c r="J221" s="732"/>
      <c r="K221" s="732"/>
      <c r="L221" s="732"/>
      <c r="M221" s="732"/>
      <c r="N221" s="732">
        <v>2</v>
      </c>
      <c r="O221" s="732">
        <v>1402</v>
      </c>
      <c r="P221" s="746"/>
      <c r="Q221" s="733">
        <v>701</v>
      </c>
    </row>
    <row r="222" spans="1:17" ht="14.4" customHeight="1" x14ac:dyDescent="0.3">
      <c r="A222" s="727" t="s">
        <v>6913</v>
      </c>
      <c r="B222" s="728" t="s">
        <v>6704</v>
      </c>
      <c r="C222" s="728" t="s">
        <v>6631</v>
      </c>
      <c r="D222" s="728" t="s">
        <v>6705</v>
      </c>
      <c r="E222" s="728" t="s">
        <v>6706</v>
      </c>
      <c r="F222" s="732"/>
      <c r="G222" s="732"/>
      <c r="H222" s="732"/>
      <c r="I222" s="732"/>
      <c r="J222" s="732"/>
      <c r="K222" s="732"/>
      <c r="L222" s="732"/>
      <c r="M222" s="732"/>
      <c r="N222" s="732">
        <v>3</v>
      </c>
      <c r="O222" s="732">
        <v>2799</v>
      </c>
      <c r="P222" s="746"/>
      <c r="Q222" s="733">
        <v>933</v>
      </c>
    </row>
    <row r="223" spans="1:17" ht="14.4" customHeight="1" x14ac:dyDescent="0.3">
      <c r="A223" s="727" t="s">
        <v>6913</v>
      </c>
      <c r="B223" s="728" t="s">
        <v>6704</v>
      </c>
      <c r="C223" s="728" t="s">
        <v>6631</v>
      </c>
      <c r="D223" s="728" t="s">
        <v>6709</v>
      </c>
      <c r="E223" s="728" t="s">
        <v>6710</v>
      </c>
      <c r="F223" s="732">
        <v>1</v>
      </c>
      <c r="G223" s="732">
        <v>303</v>
      </c>
      <c r="H223" s="732"/>
      <c r="I223" s="732">
        <v>303</v>
      </c>
      <c r="J223" s="732"/>
      <c r="K223" s="732"/>
      <c r="L223" s="732"/>
      <c r="M223" s="732"/>
      <c r="N223" s="732">
        <v>3</v>
      </c>
      <c r="O223" s="732">
        <v>945</v>
      </c>
      <c r="P223" s="746"/>
      <c r="Q223" s="733">
        <v>315</v>
      </c>
    </row>
    <row r="224" spans="1:17" ht="14.4" customHeight="1" x14ac:dyDescent="0.3">
      <c r="A224" s="727" t="s">
        <v>6913</v>
      </c>
      <c r="B224" s="728" t="s">
        <v>6704</v>
      </c>
      <c r="C224" s="728" t="s">
        <v>6631</v>
      </c>
      <c r="D224" s="728" t="s">
        <v>6715</v>
      </c>
      <c r="E224" s="728" t="s">
        <v>6716</v>
      </c>
      <c r="F224" s="732">
        <v>6</v>
      </c>
      <c r="G224" s="732">
        <v>7608</v>
      </c>
      <c r="H224" s="732"/>
      <c r="I224" s="732">
        <v>1268</v>
      </c>
      <c r="J224" s="732"/>
      <c r="K224" s="732"/>
      <c r="L224" s="732"/>
      <c r="M224" s="732"/>
      <c r="N224" s="732">
        <v>13</v>
      </c>
      <c r="O224" s="732">
        <v>16705</v>
      </c>
      <c r="P224" s="746"/>
      <c r="Q224" s="733">
        <v>1285</v>
      </c>
    </row>
    <row r="225" spans="1:17" ht="14.4" customHeight="1" x14ac:dyDescent="0.3">
      <c r="A225" s="727" t="s">
        <v>6913</v>
      </c>
      <c r="B225" s="728" t="s">
        <v>6704</v>
      </c>
      <c r="C225" s="728" t="s">
        <v>6631</v>
      </c>
      <c r="D225" s="728" t="s">
        <v>6717</v>
      </c>
      <c r="E225" s="728" t="s">
        <v>6718</v>
      </c>
      <c r="F225" s="732">
        <v>15</v>
      </c>
      <c r="G225" s="732">
        <v>141690</v>
      </c>
      <c r="H225" s="732"/>
      <c r="I225" s="732">
        <v>9446</v>
      </c>
      <c r="J225" s="732"/>
      <c r="K225" s="732"/>
      <c r="L225" s="732"/>
      <c r="M225" s="732"/>
      <c r="N225" s="732">
        <v>22</v>
      </c>
      <c r="O225" s="732">
        <v>214764</v>
      </c>
      <c r="P225" s="746"/>
      <c r="Q225" s="733">
        <v>9762</v>
      </c>
    </row>
    <row r="226" spans="1:17" ht="14.4" customHeight="1" x14ac:dyDescent="0.3">
      <c r="A226" s="727" t="s">
        <v>6913</v>
      </c>
      <c r="B226" s="728" t="s">
        <v>6704</v>
      </c>
      <c r="C226" s="728" t="s">
        <v>6631</v>
      </c>
      <c r="D226" s="728" t="s">
        <v>6719</v>
      </c>
      <c r="E226" s="728" t="s">
        <v>6720</v>
      </c>
      <c r="F226" s="732">
        <v>1</v>
      </c>
      <c r="G226" s="732">
        <v>9864</v>
      </c>
      <c r="H226" s="732"/>
      <c r="I226" s="732">
        <v>9864</v>
      </c>
      <c r="J226" s="732"/>
      <c r="K226" s="732"/>
      <c r="L226" s="732"/>
      <c r="M226" s="732"/>
      <c r="N226" s="732">
        <v>4</v>
      </c>
      <c r="O226" s="732">
        <v>41524</v>
      </c>
      <c r="P226" s="746"/>
      <c r="Q226" s="733">
        <v>10381</v>
      </c>
    </row>
    <row r="227" spans="1:17" ht="14.4" customHeight="1" x14ac:dyDescent="0.3">
      <c r="A227" s="727" t="s">
        <v>6913</v>
      </c>
      <c r="B227" s="728" t="s">
        <v>6704</v>
      </c>
      <c r="C227" s="728" t="s">
        <v>6631</v>
      </c>
      <c r="D227" s="728" t="s">
        <v>6725</v>
      </c>
      <c r="E227" s="728" t="s">
        <v>6726</v>
      </c>
      <c r="F227" s="732">
        <v>11</v>
      </c>
      <c r="G227" s="732">
        <v>11088</v>
      </c>
      <c r="H227" s="732"/>
      <c r="I227" s="732">
        <v>1008</v>
      </c>
      <c r="J227" s="732"/>
      <c r="K227" s="732"/>
      <c r="L227" s="732"/>
      <c r="M227" s="732"/>
      <c r="N227" s="732">
        <v>6</v>
      </c>
      <c r="O227" s="732">
        <v>6072</v>
      </c>
      <c r="P227" s="746"/>
      <c r="Q227" s="733">
        <v>1012</v>
      </c>
    </row>
    <row r="228" spans="1:17" ht="14.4" customHeight="1" x14ac:dyDescent="0.3">
      <c r="A228" s="727" t="s">
        <v>6913</v>
      </c>
      <c r="B228" s="728" t="s">
        <v>6704</v>
      </c>
      <c r="C228" s="728" t="s">
        <v>6631</v>
      </c>
      <c r="D228" s="728" t="s">
        <v>6727</v>
      </c>
      <c r="E228" s="728" t="s">
        <v>6728</v>
      </c>
      <c r="F228" s="732">
        <v>16</v>
      </c>
      <c r="G228" s="732">
        <v>36224</v>
      </c>
      <c r="H228" s="732"/>
      <c r="I228" s="732">
        <v>2264</v>
      </c>
      <c r="J228" s="732"/>
      <c r="K228" s="732"/>
      <c r="L228" s="732"/>
      <c r="M228" s="732"/>
      <c r="N228" s="732">
        <v>22</v>
      </c>
      <c r="O228" s="732">
        <v>50534</v>
      </c>
      <c r="P228" s="746"/>
      <c r="Q228" s="733">
        <v>2297</v>
      </c>
    </row>
    <row r="229" spans="1:17" ht="14.4" customHeight="1" x14ac:dyDescent="0.3">
      <c r="A229" s="727" t="s">
        <v>6913</v>
      </c>
      <c r="B229" s="728" t="s">
        <v>6704</v>
      </c>
      <c r="C229" s="728" t="s">
        <v>6631</v>
      </c>
      <c r="D229" s="728" t="s">
        <v>6729</v>
      </c>
      <c r="E229" s="728" t="s">
        <v>6730</v>
      </c>
      <c r="F229" s="732"/>
      <c r="G229" s="732"/>
      <c r="H229" s="732"/>
      <c r="I229" s="732"/>
      <c r="J229" s="732"/>
      <c r="K229" s="732"/>
      <c r="L229" s="732"/>
      <c r="M229" s="732"/>
      <c r="N229" s="732">
        <v>2</v>
      </c>
      <c r="O229" s="732">
        <v>748</v>
      </c>
      <c r="P229" s="746"/>
      <c r="Q229" s="733">
        <v>374</v>
      </c>
    </row>
    <row r="230" spans="1:17" ht="14.4" customHeight="1" x14ac:dyDescent="0.3">
      <c r="A230" s="727" t="s">
        <v>6913</v>
      </c>
      <c r="B230" s="728" t="s">
        <v>6704</v>
      </c>
      <c r="C230" s="728" t="s">
        <v>6631</v>
      </c>
      <c r="D230" s="728" t="s">
        <v>6739</v>
      </c>
      <c r="E230" s="728"/>
      <c r="F230" s="732"/>
      <c r="G230" s="732"/>
      <c r="H230" s="732"/>
      <c r="I230" s="732"/>
      <c r="J230" s="732"/>
      <c r="K230" s="732"/>
      <c r="L230" s="732"/>
      <c r="M230" s="732"/>
      <c r="N230" s="732">
        <v>1</v>
      </c>
      <c r="O230" s="732">
        <v>0</v>
      </c>
      <c r="P230" s="746"/>
      <c r="Q230" s="733">
        <v>0</v>
      </c>
    </row>
    <row r="231" spans="1:17" ht="14.4" customHeight="1" x14ac:dyDescent="0.3">
      <c r="A231" s="727" t="s">
        <v>6913</v>
      </c>
      <c r="B231" s="728" t="s">
        <v>6704</v>
      </c>
      <c r="C231" s="728" t="s">
        <v>6631</v>
      </c>
      <c r="D231" s="728" t="s">
        <v>6743</v>
      </c>
      <c r="E231" s="728" t="s">
        <v>6744</v>
      </c>
      <c r="F231" s="732"/>
      <c r="G231" s="732"/>
      <c r="H231" s="732"/>
      <c r="I231" s="732"/>
      <c r="J231" s="732"/>
      <c r="K231" s="732"/>
      <c r="L231" s="732"/>
      <c r="M231" s="732"/>
      <c r="N231" s="732">
        <v>1</v>
      </c>
      <c r="O231" s="732">
        <v>5796</v>
      </c>
      <c r="P231" s="746"/>
      <c r="Q231" s="733">
        <v>5796</v>
      </c>
    </row>
    <row r="232" spans="1:17" ht="14.4" customHeight="1" x14ac:dyDescent="0.3">
      <c r="A232" s="727" t="s">
        <v>6913</v>
      </c>
      <c r="B232" s="728" t="s">
        <v>6745</v>
      </c>
      <c r="C232" s="728" t="s">
        <v>6631</v>
      </c>
      <c r="D232" s="728" t="s">
        <v>6748</v>
      </c>
      <c r="E232" s="728" t="s">
        <v>6749</v>
      </c>
      <c r="F232" s="732">
        <v>1</v>
      </c>
      <c r="G232" s="732">
        <v>219</v>
      </c>
      <c r="H232" s="732"/>
      <c r="I232" s="732">
        <v>219</v>
      </c>
      <c r="J232" s="732"/>
      <c r="K232" s="732"/>
      <c r="L232" s="732"/>
      <c r="M232" s="732"/>
      <c r="N232" s="732"/>
      <c r="O232" s="732"/>
      <c r="P232" s="746"/>
      <c r="Q232" s="733"/>
    </row>
    <row r="233" spans="1:17" ht="14.4" customHeight="1" x14ac:dyDescent="0.3">
      <c r="A233" s="727" t="s">
        <v>6913</v>
      </c>
      <c r="B233" s="728" t="s">
        <v>6745</v>
      </c>
      <c r="C233" s="728" t="s">
        <v>6631</v>
      </c>
      <c r="D233" s="728" t="s">
        <v>6750</v>
      </c>
      <c r="E233" s="728" t="s">
        <v>6751</v>
      </c>
      <c r="F233" s="732">
        <v>1</v>
      </c>
      <c r="G233" s="732">
        <v>503</v>
      </c>
      <c r="H233" s="732"/>
      <c r="I233" s="732">
        <v>503</v>
      </c>
      <c r="J233" s="732"/>
      <c r="K233" s="732"/>
      <c r="L233" s="732"/>
      <c r="M233" s="732"/>
      <c r="N233" s="732">
        <v>1</v>
      </c>
      <c r="O233" s="732">
        <v>508</v>
      </c>
      <c r="P233" s="746"/>
      <c r="Q233" s="733">
        <v>508</v>
      </c>
    </row>
    <row r="234" spans="1:17" ht="14.4" customHeight="1" x14ac:dyDescent="0.3">
      <c r="A234" s="727" t="s">
        <v>6913</v>
      </c>
      <c r="B234" s="728" t="s">
        <v>6745</v>
      </c>
      <c r="C234" s="728" t="s">
        <v>6631</v>
      </c>
      <c r="D234" s="728" t="s">
        <v>6752</v>
      </c>
      <c r="E234" s="728" t="s">
        <v>6753</v>
      </c>
      <c r="F234" s="732">
        <v>15</v>
      </c>
      <c r="G234" s="732">
        <v>5265</v>
      </c>
      <c r="H234" s="732">
        <v>0.57203389830508478</v>
      </c>
      <c r="I234" s="732">
        <v>351</v>
      </c>
      <c r="J234" s="732">
        <v>26</v>
      </c>
      <c r="K234" s="732">
        <v>9204</v>
      </c>
      <c r="L234" s="732">
        <v>1</v>
      </c>
      <c r="M234" s="732">
        <v>354</v>
      </c>
      <c r="N234" s="732">
        <v>30</v>
      </c>
      <c r="O234" s="732">
        <v>10620</v>
      </c>
      <c r="P234" s="746">
        <v>1.1538461538461537</v>
      </c>
      <c r="Q234" s="733">
        <v>354</v>
      </c>
    </row>
    <row r="235" spans="1:17" ht="14.4" customHeight="1" x14ac:dyDescent="0.3">
      <c r="A235" s="727" t="s">
        <v>6913</v>
      </c>
      <c r="B235" s="728" t="s">
        <v>6745</v>
      </c>
      <c r="C235" s="728" t="s">
        <v>6631</v>
      </c>
      <c r="D235" s="728" t="s">
        <v>6756</v>
      </c>
      <c r="E235" s="728" t="s">
        <v>6757</v>
      </c>
      <c r="F235" s="732">
        <v>255</v>
      </c>
      <c r="G235" s="732">
        <v>16575</v>
      </c>
      <c r="H235" s="732">
        <v>1.3934426229508197</v>
      </c>
      <c r="I235" s="732">
        <v>65</v>
      </c>
      <c r="J235" s="732">
        <v>183</v>
      </c>
      <c r="K235" s="732">
        <v>11895</v>
      </c>
      <c r="L235" s="732">
        <v>1</v>
      </c>
      <c r="M235" s="732">
        <v>65</v>
      </c>
      <c r="N235" s="732">
        <v>320</v>
      </c>
      <c r="O235" s="732">
        <v>20800</v>
      </c>
      <c r="P235" s="746">
        <v>1.7486338797814207</v>
      </c>
      <c r="Q235" s="733">
        <v>65</v>
      </c>
    </row>
    <row r="236" spans="1:17" ht="14.4" customHeight="1" x14ac:dyDescent="0.3">
      <c r="A236" s="727" t="s">
        <v>6913</v>
      </c>
      <c r="B236" s="728" t="s">
        <v>6745</v>
      </c>
      <c r="C236" s="728" t="s">
        <v>6631</v>
      </c>
      <c r="D236" s="728" t="s">
        <v>6760</v>
      </c>
      <c r="E236" s="728" t="s">
        <v>6761</v>
      </c>
      <c r="F236" s="732">
        <v>9</v>
      </c>
      <c r="G236" s="732">
        <v>5319</v>
      </c>
      <c r="H236" s="732"/>
      <c r="I236" s="732">
        <v>591</v>
      </c>
      <c r="J236" s="732"/>
      <c r="K236" s="732"/>
      <c r="L236" s="732"/>
      <c r="M236" s="732"/>
      <c r="N236" s="732">
        <v>27</v>
      </c>
      <c r="O236" s="732">
        <v>15984</v>
      </c>
      <c r="P236" s="746"/>
      <c r="Q236" s="733">
        <v>592</v>
      </c>
    </row>
    <row r="237" spans="1:17" ht="14.4" customHeight="1" x14ac:dyDescent="0.3">
      <c r="A237" s="727" t="s">
        <v>6913</v>
      </c>
      <c r="B237" s="728" t="s">
        <v>6745</v>
      </c>
      <c r="C237" s="728" t="s">
        <v>6631</v>
      </c>
      <c r="D237" s="728" t="s">
        <v>6762</v>
      </c>
      <c r="E237" s="728" t="s">
        <v>6763</v>
      </c>
      <c r="F237" s="732"/>
      <c r="G237" s="732"/>
      <c r="H237" s="732"/>
      <c r="I237" s="732"/>
      <c r="J237" s="732"/>
      <c r="K237" s="732"/>
      <c r="L237" s="732"/>
      <c r="M237" s="732"/>
      <c r="N237" s="732">
        <v>1</v>
      </c>
      <c r="O237" s="732">
        <v>617</v>
      </c>
      <c r="P237" s="746"/>
      <c r="Q237" s="733">
        <v>617</v>
      </c>
    </row>
    <row r="238" spans="1:17" ht="14.4" customHeight="1" x14ac:dyDescent="0.3">
      <c r="A238" s="727" t="s">
        <v>6913</v>
      </c>
      <c r="B238" s="728" t="s">
        <v>6745</v>
      </c>
      <c r="C238" s="728" t="s">
        <v>6631</v>
      </c>
      <c r="D238" s="728" t="s">
        <v>6768</v>
      </c>
      <c r="E238" s="728" t="s">
        <v>6769</v>
      </c>
      <c r="F238" s="732">
        <v>12</v>
      </c>
      <c r="G238" s="732">
        <v>288</v>
      </c>
      <c r="H238" s="732">
        <v>1.0909090909090908</v>
      </c>
      <c r="I238" s="732">
        <v>24</v>
      </c>
      <c r="J238" s="732">
        <v>11</v>
      </c>
      <c r="K238" s="732">
        <v>264</v>
      </c>
      <c r="L238" s="732">
        <v>1</v>
      </c>
      <c r="M238" s="732">
        <v>24</v>
      </c>
      <c r="N238" s="732">
        <v>13</v>
      </c>
      <c r="O238" s="732">
        <v>312</v>
      </c>
      <c r="P238" s="746">
        <v>1.1818181818181819</v>
      </c>
      <c r="Q238" s="733">
        <v>24</v>
      </c>
    </row>
    <row r="239" spans="1:17" ht="14.4" customHeight="1" x14ac:dyDescent="0.3">
      <c r="A239" s="727" t="s">
        <v>6913</v>
      </c>
      <c r="B239" s="728" t="s">
        <v>6745</v>
      </c>
      <c r="C239" s="728" t="s">
        <v>6631</v>
      </c>
      <c r="D239" s="728" t="s">
        <v>6772</v>
      </c>
      <c r="E239" s="728" t="s">
        <v>6773</v>
      </c>
      <c r="F239" s="732">
        <v>23</v>
      </c>
      <c r="G239" s="732">
        <v>1242</v>
      </c>
      <c r="H239" s="732">
        <v>11.290909090909091</v>
      </c>
      <c r="I239" s="732">
        <v>54</v>
      </c>
      <c r="J239" s="732">
        <v>2</v>
      </c>
      <c r="K239" s="732">
        <v>110</v>
      </c>
      <c r="L239" s="732">
        <v>1</v>
      </c>
      <c r="M239" s="732">
        <v>55</v>
      </c>
      <c r="N239" s="732">
        <v>16</v>
      </c>
      <c r="O239" s="732">
        <v>880</v>
      </c>
      <c r="P239" s="746">
        <v>8</v>
      </c>
      <c r="Q239" s="733">
        <v>55</v>
      </c>
    </row>
    <row r="240" spans="1:17" ht="14.4" customHeight="1" x14ac:dyDescent="0.3">
      <c r="A240" s="727" t="s">
        <v>6913</v>
      </c>
      <c r="B240" s="728" t="s">
        <v>6745</v>
      </c>
      <c r="C240" s="728" t="s">
        <v>6631</v>
      </c>
      <c r="D240" s="728" t="s">
        <v>6774</v>
      </c>
      <c r="E240" s="728" t="s">
        <v>6775</v>
      </c>
      <c r="F240" s="732">
        <v>705</v>
      </c>
      <c r="G240" s="732">
        <v>54285</v>
      </c>
      <c r="H240" s="732">
        <v>0.99717114568599718</v>
      </c>
      <c r="I240" s="732">
        <v>77</v>
      </c>
      <c r="J240" s="732">
        <v>707</v>
      </c>
      <c r="K240" s="732">
        <v>54439</v>
      </c>
      <c r="L240" s="732">
        <v>1</v>
      </c>
      <c r="M240" s="732">
        <v>77</v>
      </c>
      <c r="N240" s="732">
        <v>844</v>
      </c>
      <c r="O240" s="732">
        <v>64988</v>
      </c>
      <c r="P240" s="746">
        <v>1.1937765205091937</v>
      </c>
      <c r="Q240" s="733">
        <v>77</v>
      </c>
    </row>
    <row r="241" spans="1:17" ht="14.4" customHeight="1" x14ac:dyDescent="0.3">
      <c r="A241" s="727" t="s">
        <v>6913</v>
      </c>
      <c r="B241" s="728" t="s">
        <v>6745</v>
      </c>
      <c r="C241" s="728" t="s">
        <v>6631</v>
      </c>
      <c r="D241" s="728" t="s">
        <v>6778</v>
      </c>
      <c r="E241" s="728" t="s">
        <v>6779</v>
      </c>
      <c r="F241" s="732">
        <v>31</v>
      </c>
      <c r="G241" s="732">
        <v>713</v>
      </c>
      <c r="H241" s="732">
        <v>0.87377450980392157</v>
      </c>
      <c r="I241" s="732">
        <v>23</v>
      </c>
      <c r="J241" s="732">
        <v>34</v>
      </c>
      <c r="K241" s="732">
        <v>816</v>
      </c>
      <c r="L241" s="732">
        <v>1</v>
      </c>
      <c r="M241" s="732">
        <v>24</v>
      </c>
      <c r="N241" s="732">
        <v>34</v>
      </c>
      <c r="O241" s="732">
        <v>816</v>
      </c>
      <c r="P241" s="746">
        <v>1</v>
      </c>
      <c r="Q241" s="733">
        <v>24</v>
      </c>
    </row>
    <row r="242" spans="1:17" ht="14.4" customHeight="1" x14ac:dyDescent="0.3">
      <c r="A242" s="727" t="s">
        <v>6913</v>
      </c>
      <c r="B242" s="728" t="s">
        <v>6745</v>
      </c>
      <c r="C242" s="728" t="s">
        <v>6631</v>
      </c>
      <c r="D242" s="728" t="s">
        <v>6784</v>
      </c>
      <c r="E242" s="728" t="s">
        <v>6785</v>
      </c>
      <c r="F242" s="732"/>
      <c r="G242" s="732"/>
      <c r="H242" s="732"/>
      <c r="I242" s="732"/>
      <c r="J242" s="732"/>
      <c r="K242" s="732"/>
      <c r="L242" s="732"/>
      <c r="M242" s="732"/>
      <c r="N242" s="732">
        <v>1</v>
      </c>
      <c r="O242" s="732">
        <v>410</v>
      </c>
      <c r="P242" s="746"/>
      <c r="Q242" s="733">
        <v>410</v>
      </c>
    </row>
    <row r="243" spans="1:17" ht="14.4" customHeight="1" x14ac:dyDescent="0.3">
      <c r="A243" s="727" t="s">
        <v>6913</v>
      </c>
      <c r="B243" s="728" t="s">
        <v>6745</v>
      </c>
      <c r="C243" s="728" t="s">
        <v>6631</v>
      </c>
      <c r="D243" s="728" t="s">
        <v>6786</v>
      </c>
      <c r="E243" s="728" t="s">
        <v>6787</v>
      </c>
      <c r="F243" s="732"/>
      <c r="G243" s="732"/>
      <c r="H243" s="732"/>
      <c r="I243" s="732"/>
      <c r="J243" s="732"/>
      <c r="K243" s="732"/>
      <c r="L243" s="732"/>
      <c r="M243" s="732"/>
      <c r="N243" s="732">
        <v>1</v>
      </c>
      <c r="O243" s="732">
        <v>631</v>
      </c>
      <c r="P243" s="746"/>
      <c r="Q243" s="733">
        <v>631</v>
      </c>
    </row>
    <row r="244" spans="1:17" ht="14.4" customHeight="1" x14ac:dyDescent="0.3">
      <c r="A244" s="727" t="s">
        <v>6913</v>
      </c>
      <c r="B244" s="728" t="s">
        <v>6745</v>
      </c>
      <c r="C244" s="728" t="s">
        <v>6631</v>
      </c>
      <c r="D244" s="728" t="s">
        <v>6790</v>
      </c>
      <c r="E244" s="728" t="s">
        <v>6791</v>
      </c>
      <c r="F244" s="732">
        <v>16</v>
      </c>
      <c r="G244" s="732">
        <v>1056</v>
      </c>
      <c r="H244" s="732">
        <v>1.2307692307692308</v>
      </c>
      <c r="I244" s="732">
        <v>66</v>
      </c>
      <c r="J244" s="732">
        <v>13</v>
      </c>
      <c r="K244" s="732">
        <v>858</v>
      </c>
      <c r="L244" s="732">
        <v>1</v>
      </c>
      <c r="M244" s="732">
        <v>66</v>
      </c>
      <c r="N244" s="732">
        <v>23</v>
      </c>
      <c r="O244" s="732">
        <v>1518</v>
      </c>
      <c r="P244" s="746">
        <v>1.7692307692307692</v>
      </c>
      <c r="Q244" s="733">
        <v>66</v>
      </c>
    </row>
    <row r="245" spans="1:17" ht="14.4" customHeight="1" x14ac:dyDescent="0.3">
      <c r="A245" s="727" t="s">
        <v>6913</v>
      </c>
      <c r="B245" s="728" t="s">
        <v>6745</v>
      </c>
      <c r="C245" s="728" t="s">
        <v>6631</v>
      </c>
      <c r="D245" s="728" t="s">
        <v>6794</v>
      </c>
      <c r="E245" s="728" t="s">
        <v>6795</v>
      </c>
      <c r="F245" s="732">
        <v>703</v>
      </c>
      <c r="G245" s="732">
        <v>11248</v>
      </c>
      <c r="H245" s="732">
        <v>0.91261663286004058</v>
      </c>
      <c r="I245" s="732">
        <v>16</v>
      </c>
      <c r="J245" s="732">
        <v>725</v>
      </c>
      <c r="K245" s="732">
        <v>12325</v>
      </c>
      <c r="L245" s="732">
        <v>1</v>
      </c>
      <c r="M245" s="732">
        <v>17</v>
      </c>
      <c r="N245" s="732">
        <v>873</v>
      </c>
      <c r="O245" s="732">
        <v>14841</v>
      </c>
      <c r="P245" s="746">
        <v>1.2041379310344829</v>
      </c>
      <c r="Q245" s="733">
        <v>17</v>
      </c>
    </row>
    <row r="246" spans="1:17" ht="14.4" customHeight="1" x14ac:dyDescent="0.3">
      <c r="A246" s="727" t="s">
        <v>6913</v>
      </c>
      <c r="B246" s="728" t="s">
        <v>6745</v>
      </c>
      <c r="C246" s="728" t="s">
        <v>6631</v>
      </c>
      <c r="D246" s="728" t="s">
        <v>6798</v>
      </c>
      <c r="E246" s="728" t="s">
        <v>6799</v>
      </c>
      <c r="F246" s="732">
        <v>23</v>
      </c>
      <c r="G246" s="732">
        <v>8027</v>
      </c>
      <c r="H246" s="732">
        <v>5.7335714285714285</v>
      </c>
      <c r="I246" s="732">
        <v>349</v>
      </c>
      <c r="J246" s="732">
        <v>4</v>
      </c>
      <c r="K246" s="732">
        <v>1400</v>
      </c>
      <c r="L246" s="732">
        <v>1</v>
      </c>
      <c r="M246" s="732">
        <v>350</v>
      </c>
      <c r="N246" s="732">
        <v>41</v>
      </c>
      <c r="O246" s="732">
        <v>14350</v>
      </c>
      <c r="P246" s="746">
        <v>10.25</v>
      </c>
      <c r="Q246" s="733">
        <v>350</v>
      </c>
    </row>
    <row r="247" spans="1:17" ht="14.4" customHeight="1" x14ac:dyDescent="0.3">
      <c r="A247" s="727" t="s">
        <v>6913</v>
      </c>
      <c r="B247" s="728" t="s">
        <v>6745</v>
      </c>
      <c r="C247" s="728" t="s">
        <v>6631</v>
      </c>
      <c r="D247" s="728" t="s">
        <v>6800</v>
      </c>
      <c r="E247" s="728" t="s">
        <v>6801</v>
      </c>
      <c r="F247" s="732">
        <v>15</v>
      </c>
      <c r="G247" s="732">
        <v>360</v>
      </c>
      <c r="H247" s="732">
        <v>0.75789473684210529</v>
      </c>
      <c r="I247" s="732">
        <v>24</v>
      </c>
      <c r="J247" s="732">
        <v>19</v>
      </c>
      <c r="K247" s="732">
        <v>475</v>
      </c>
      <c r="L247" s="732">
        <v>1</v>
      </c>
      <c r="M247" s="732">
        <v>25</v>
      </c>
      <c r="N247" s="732">
        <v>19</v>
      </c>
      <c r="O247" s="732">
        <v>475</v>
      </c>
      <c r="P247" s="746">
        <v>1</v>
      </c>
      <c r="Q247" s="733">
        <v>25</v>
      </c>
    </row>
    <row r="248" spans="1:17" ht="14.4" customHeight="1" x14ac:dyDescent="0.3">
      <c r="A248" s="727" t="s">
        <v>6913</v>
      </c>
      <c r="B248" s="728" t="s">
        <v>6745</v>
      </c>
      <c r="C248" s="728" t="s">
        <v>6631</v>
      </c>
      <c r="D248" s="728" t="s">
        <v>6802</v>
      </c>
      <c r="E248" s="728" t="s">
        <v>6803</v>
      </c>
      <c r="F248" s="732"/>
      <c r="G248" s="732"/>
      <c r="H248" s="732"/>
      <c r="I248" s="732"/>
      <c r="J248" s="732"/>
      <c r="K248" s="732"/>
      <c r="L248" s="732"/>
      <c r="M248" s="732"/>
      <c r="N248" s="732">
        <v>1</v>
      </c>
      <c r="O248" s="732">
        <v>742</v>
      </c>
      <c r="P248" s="746"/>
      <c r="Q248" s="733">
        <v>742</v>
      </c>
    </row>
    <row r="249" spans="1:17" ht="14.4" customHeight="1" x14ac:dyDescent="0.3">
      <c r="A249" s="727" t="s">
        <v>6913</v>
      </c>
      <c r="B249" s="728" t="s">
        <v>6745</v>
      </c>
      <c r="C249" s="728" t="s">
        <v>6631</v>
      </c>
      <c r="D249" s="728" t="s">
        <v>6804</v>
      </c>
      <c r="E249" s="728" t="s">
        <v>6805</v>
      </c>
      <c r="F249" s="732">
        <v>23</v>
      </c>
      <c r="G249" s="732">
        <v>4140</v>
      </c>
      <c r="H249" s="732">
        <v>4.5745856353591163</v>
      </c>
      <c r="I249" s="732">
        <v>180</v>
      </c>
      <c r="J249" s="732">
        <v>5</v>
      </c>
      <c r="K249" s="732">
        <v>905</v>
      </c>
      <c r="L249" s="732">
        <v>1</v>
      </c>
      <c r="M249" s="732">
        <v>181</v>
      </c>
      <c r="N249" s="732">
        <v>29</v>
      </c>
      <c r="O249" s="732">
        <v>5249</v>
      </c>
      <c r="P249" s="746">
        <v>5.8</v>
      </c>
      <c r="Q249" s="733">
        <v>181</v>
      </c>
    </row>
    <row r="250" spans="1:17" ht="14.4" customHeight="1" x14ac:dyDescent="0.3">
      <c r="A250" s="727" t="s">
        <v>6913</v>
      </c>
      <c r="B250" s="728" t="s">
        <v>6745</v>
      </c>
      <c r="C250" s="728" t="s">
        <v>6631</v>
      </c>
      <c r="D250" s="728" t="s">
        <v>6810</v>
      </c>
      <c r="E250" s="728" t="s">
        <v>6811</v>
      </c>
      <c r="F250" s="732">
        <v>56</v>
      </c>
      <c r="G250" s="732">
        <v>14168</v>
      </c>
      <c r="H250" s="732">
        <v>1.3280839895013123</v>
      </c>
      <c r="I250" s="732">
        <v>253</v>
      </c>
      <c r="J250" s="732">
        <v>42</v>
      </c>
      <c r="K250" s="732">
        <v>10668</v>
      </c>
      <c r="L250" s="732">
        <v>1</v>
      </c>
      <c r="M250" s="732">
        <v>254</v>
      </c>
      <c r="N250" s="732">
        <v>47</v>
      </c>
      <c r="O250" s="732">
        <v>11938</v>
      </c>
      <c r="P250" s="746">
        <v>1.1190476190476191</v>
      </c>
      <c r="Q250" s="733">
        <v>254</v>
      </c>
    </row>
    <row r="251" spans="1:17" ht="14.4" customHeight="1" x14ac:dyDescent="0.3">
      <c r="A251" s="727" t="s">
        <v>6913</v>
      </c>
      <c r="B251" s="728" t="s">
        <v>6745</v>
      </c>
      <c r="C251" s="728" t="s">
        <v>6631</v>
      </c>
      <c r="D251" s="728" t="s">
        <v>6812</v>
      </c>
      <c r="E251" s="728" t="s">
        <v>6813</v>
      </c>
      <c r="F251" s="732"/>
      <c r="G251" s="732"/>
      <c r="H251" s="732"/>
      <c r="I251" s="732"/>
      <c r="J251" s="732"/>
      <c r="K251" s="732"/>
      <c r="L251" s="732"/>
      <c r="M251" s="732"/>
      <c r="N251" s="732">
        <v>1</v>
      </c>
      <c r="O251" s="732">
        <v>268</v>
      </c>
      <c r="P251" s="746"/>
      <c r="Q251" s="733">
        <v>268</v>
      </c>
    </row>
    <row r="252" spans="1:17" ht="14.4" customHeight="1" x14ac:dyDescent="0.3">
      <c r="A252" s="727" t="s">
        <v>6913</v>
      </c>
      <c r="B252" s="728" t="s">
        <v>6745</v>
      </c>
      <c r="C252" s="728" t="s">
        <v>6631</v>
      </c>
      <c r="D252" s="728" t="s">
        <v>6816</v>
      </c>
      <c r="E252" s="728" t="s">
        <v>6817</v>
      </c>
      <c r="F252" s="732">
        <v>25</v>
      </c>
      <c r="G252" s="732">
        <v>5400</v>
      </c>
      <c r="H252" s="732">
        <v>4.9769585253456219</v>
      </c>
      <c r="I252" s="732">
        <v>216</v>
      </c>
      <c r="J252" s="732">
        <v>5</v>
      </c>
      <c r="K252" s="732">
        <v>1085</v>
      </c>
      <c r="L252" s="732">
        <v>1</v>
      </c>
      <c r="M252" s="732">
        <v>217</v>
      </c>
      <c r="N252" s="732">
        <v>25</v>
      </c>
      <c r="O252" s="732">
        <v>5425</v>
      </c>
      <c r="P252" s="746">
        <v>5</v>
      </c>
      <c r="Q252" s="733">
        <v>217</v>
      </c>
    </row>
    <row r="253" spans="1:17" ht="14.4" customHeight="1" x14ac:dyDescent="0.3">
      <c r="A253" s="727" t="s">
        <v>6913</v>
      </c>
      <c r="B253" s="728" t="s">
        <v>6745</v>
      </c>
      <c r="C253" s="728" t="s">
        <v>6631</v>
      </c>
      <c r="D253" s="728" t="s">
        <v>6818</v>
      </c>
      <c r="E253" s="728" t="s">
        <v>6819</v>
      </c>
      <c r="F253" s="732"/>
      <c r="G253" s="732"/>
      <c r="H253" s="732"/>
      <c r="I253" s="732"/>
      <c r="J253" s="732">
        <v>2</v>
      </c>
      <c r="K253" s="732">
        <v>74</v>
      </c>
      <c r="L253" s="732">
        <v>1</v>
      </c>
      <c r="M253" s="732">
        <v>37</v>
      </c>
      <c r="N253" s="732">
        <v>1</v>
      </c>
      <c r="O253" s="732">
        <v>37</v>
      </c>
      <c r="P253" s="746">
        <v>0.5</v>
      </c>
      <c r="Q253" s="733">
        <v>37</v>
      </c>
    </row>
    <row r="254" spans="1:17" ht="14.4" customHeight="1" x14ac:dyDescent="0.3">
      <c r="A254" s="727" t="s">
        <v>6913</v>
      </c>
      <c r="B254" s="728" t="s">
        <v>6745</v>
      </c>
      <c r="C254" s="728" t="s">
        <v>6631</v>
      </c>
      <c r="D254" s="728" t="s">
        <v>6820</v>
      </c>
      <c r="E254" s="728" t="s">
        <v>6821</v>
      </c>
      <c r="F254" s="732"/>
      <c r="G254" s="732"/>
      <c r="H254" s="732"/>
      <c r="I254" s="732"/>
      <c r="J254" s="732"/>
      <c r="K254" s="732"/>
      <c r="L254" s="732"/>
      <c r="M254" s="732"/>
      <c r="N254" s="732">
        <v>1</v>
      </c>
      <c r="O254" s="732">
        <v>592</v>
      </c>
      <c r="P254" s="746"/>
      <c r="Q254" s="733">
        <v>592</v>
      </c>
    </row>
    <row r="255" spans="1:17" ht="14.4" customHeight="1" x14ac:dyDescent="0.3">
      <c r="A255" s="727" t="s">
        <v>6913</v>
      </c>
      <c r="B255" s="728" t="s">
        <v>6745</v>
      </c>
      <c r="C255" s="728" t="s">
        <v>6631</v>
      </c>
      <c r="D255" s="728" t="s">
        <v>6822</v>
      </c>
      <c r="E255" s="728" t="s">
        <v>6823</v>
      </c>
      <c r="F255" s="732">
        <v>1</v>
      </c>
      <c r="G255" s="732">
        <v>50</v>
      </c>
      <c r="H255" s="732">
        <v>0.5</v>
      </c>
      <c r="I255" s="732">
        <v>50</v>
      </c>
      <c r="J255" s="732">
        <v>2</v>
      </c>
      <c r="K255" s="732">
        <v>100</v>
      </c>
      <c r="L255" s="732">
        <v>1</v>
      </c>
      <c r="M255" s="732">
        <v>50</v>
      </c>
      <c r="N255" s="732"/>
      <c r="O255" s="732"/>
      <c r="P255" s="746"/>
      <c r="Q255" s="733"/>
    </row>
    <row r="256" spans="1:17" ht="14.4" customHeight="1" x14ac:dyDescent="0.3">
      <c r="A256" s="727" t="s">
        <v>6913</v>
      </c>
      <c r="B256" s="728" t="s">
        <v>6745</v>
      </c>
      <c r="C256" s="728" t="s">
        <v>6631</v>
      </c>
      <c r="D256" s="728" t="s">
        <v>6824</v>
      </c>
      <c r="E256" s="728" t="s">
        <v>6825</v>
      </c>
      <c r="F256" s="732"/>
      <c r="G256" s="732"/>
      <c r="H256" s="732"/>
      <c r="I256" s="732"/>
      <c r="J256" s="732"/>
      <c r="K256" s="732"/>
      <c r="L256" s="732"/>
      <c r="M256" s="732"/>
      <c r="N256" s="732">
        <v>1</v>
      </c>
      <c r="O256" s="732">
        <v>547</v>
      </c>
      <c r="P256" s="746"/>
      <c r="Q256" s="733">
        <v>547</v>
      </c>
    </row>
    <row r="257" spans="1:17" ht="14.4" customHeight="1" x14ac:dyDescent="0.3">
      <c r="A257" s="727" t="s">
        <v>6913</v>
      </c>
      <c r="B257" s="728" t="s">
        <v>6745</v>
      </c>
      <c r="C257" s="728" t="s">
        <v>6631</v>
      </c>
      <c r="D257" s="728" t="s">
        <v>6826</v>
      </c>
      <c r="E257" s="728" t="s">
        <v>6827</v>
      </c>
      <c r="F257" s="732"/>
      <c r="G257" s="732"/>
      <c r="H257" s="732"/>
      <c r="I257" s="732"/>
      <c r="J257" s="732"/>
      <c r="K257" s="732"/>
      <c r="L257" s="732"/>
      <c r="M257" s="732"/>
      <c r="N257" s="732">
        <v>1</v>
      </c>
      <c r="O257" s="732">
        <v>517</v>
      </c>
      <c r="P257" s="746"/>
      <c r="Q257" s="733">
        <v>517</v>
      </c>
    </row>
    <row r="258" spans="1:17" ht="14.4" customHeight="1" x14ac:dyDescent="0.3">
      <c r="A258" s="727" t="s">
        <v>6913</v>
      </c>
      <c r="B258" s="728" t="s">
        <v>6745</v>
      </c>
      <c r="C258" s="728" t="s">
        <v>6631</v>
      </c>
      <c r="D258" s="728" t="s">
        <v>6828</v>
      </c>
      <c r="E258" s="728" t="s">
        <v>6829</v>
      </c>
      <c r="F258" s="732"/>
      <c r="G258" s="732"/>
      <c r="H258" s="732"/>
      <c r="I258" s="732"/>
      <c r="J258" s="732"/>
      <c r="K258" s="732"/>
      <c r="L258" s="732"/>
      <c r="M258" s="732"/>
      <c r="N258" s="732">
        <v>1</v>
      </c>
      <c r="O258" s="732">
        <v>736</v>
      </c>
      <c r="P258" s="746"/>
      <c r="Q258" s="733">
        <v>736</v>
      </c>
    </row>
    <row r="259" spans="1:17" ht="14.4" customHeight="1" x14ac:dyDescent="0.3">
      <c r="A259" s="727" t="s">
        <v>6913</v>
      </c>
      <c r="B259" s="728" t="s">
        <v>6745</v>
      </c>
      <c r="C259" s="728" t="s">
        <v>6631</v>
      </c>
      <c r="D259" s="728" t="s">
        <v>6830</v>
      </c>
      <c r="E259" s="728" t="s">
        <v>6831</v>
      </c>
      <c r="F259" s="732">
        <v>1</v>
      </c>
      <c r="G259" s="732">
        <v>327</v>
      </c>
      <c r="H259" s="732"/>
      <c r="I259" s="732">
        <v>327</v>
      </c>
      <c r="J259" s="732"/>
      <c r="K259" s="732"/>
      <c r="L259" s="732"/>
      <c r="M259" s="732"/>
      <c r="N259" s="732">
        <v>2</v>
      </c>
      <c r="O259" s="732">
        <v>658</v>
      </c>
      <c r="P259" s="746"/>
      <c r="Q259" s="733">
        <v>329</v>
      </c>
    </row>
    <row r="260" spans="1:17" ht="14.4" customHeight="1" x14ac:dyDescent="0.3">
      <c r="A260" s="727" t="s">
        <v>6913</v>
      </c>
      <c r="B260" s="728" t="s">
        <v>6745</v>
      </c>
      <c r="C260" s="728" t="s">
        <v>6631</v>
      </c>
      <c r="D260" s="728" t="s">
        <v>6832</v>
      </c>
      <c r="E260" s="728" t="s">
        <v>6833</v>
      </c>
      <c r="F260" s="732"/>
      <c r="G260" s="732"/>
      <c r="H260" s="732"/>
      <c r="I260" s="732"/>
      <c r="J260" s="732"/>
      <c r="K260" s="732"/>
      <c r="L260" s="732"/>
      <c r="M260" s="732"/>
      <c r="N260" s="732">
        <v>1</v>
      </c>
      <c r="O260" s="732">
        <v>346</v>
      </c>
      <c r="P260" s="746"/>
      <c r="Q260" s="733">
        <v>346</v>
      </c>
    </row>
    <row r="261" spans="1:17" ht="14.4" customHeight="1" x14ac:dyDescent="0.3">
      <c r="A261" s="727" t="s">
        <v>6913</v>
      </c>
      <c r="B261" s="728" t="s">
        <v>6745</v>
      </c>
      <c r="C261" s="728" t="s">
        <v>6631</v>
      </c>
      <c r="D261" s="728" t="s">
        <v>6836</v>
      </c>
      <c r="E261" s="728" t="s">
        <v>6837</v>
      </c>
      <c r="F261" s="732">
        <v>3</v>
      </c>
      <c r="G261" s="732">
        <v>693</v>
      </c>
      <c r="H261" s="732">
        <v>2.9870689655172415</v>
      </c>
      <c r="I261" s="732">
        <v>231</v>
      </c>
      <c r="J261" s="732">
        <v>1</v>
      </c>
      <c r="K261" s="732">
        <v>232</v>
      </c>
      <c r="L261" s="732">
        <v>1</v>
      </c>
      <c r="M261" s="732">
        <v>232</v>
      </c>
      <c r="N261" s="732">
        <v>3</v>
      </c>
      <c r="O261" s="732">
        <v>696</v>
      </c>
      <c r="P261" s="746">
        <v>3</v>
      </c>
      <c r="Q261" s="733">
        <v>232</v>
      </c>
    </row>
    <row r="262" spans="1:17" ht="14.4" customHeight="1" x14ac:dyDescent="0.3">
      <c r="A262" s="727" t="s">
        <v>6913</v>
      </c>
      <c r="B262" s="728" t="s">
        <v>6745</v>
      </c>
      <c r="C262" s="728" t="s">
        <v>6631</v>
      </c>
      <c r="D262" s="728" t="s">
        <v>6844</v>
      </c>
      <c r="E262" s="728" t="s">
        <v>6845</v>
      </c>
      <c r="F262" s="732"/>
      <c r="G262" s="732"/>
      <c r="H262" s="732"/>
      <c r="I262" s="732"/>
      <c r="J262" s="732"/>
      <c r="K262" s="732"/>
      <c r="L262" s="732"/>
      <c r="M262" s="732"/>
      <c r="N262" s="732">
        <v>4</v>
      </c>
      <c r="O262" s="732">
        <v>2608</v>
      </c>
      <c r="P262" s="746"/>
      <c r="Q262" s="733">
        <v>652</v>
      </c>
    </row>
    <row r="263" spans="1:17" ht="14.4" customHeight="1" x14ac:dyDescent="0.3">
      <c r="A263" s="727" t="s">
        <v>6913</v>
      </c>
      <c r="B263" s="728" t="s">
        <v>6745</v>
      </c>
      <c r="C263" s="728" t="s">
        <v>6631</v>
      </c>
      <c r="D263" s="728" t="s">
        <v>6850</v>
      </c>
      <c r="E263" s="728" t="s">
        <v>6851</v>
      </c>
      <c r="F263" s="732"/>
      <c r="G263" s="732"/>
      <c r="H263" s="732"/>
      <c r="I263" s="732"/>
      <c r="J263" s="732"/>
      <c r="K263" s="732"/>
      <c r="L263" s="732"/>
      <c r="M263" s="732"/>
      <c r="N263" s="732">
        <v>1</v>
      </c>
      <c r="O263" s="732">
        <v>420</v>
      </c>
      <c r="P263" s="746"/>
      <c r="Q263" s="733">
        <v>420</v>
      </c>
    </row>
    <row r="264" spans="1:17" ht="14.4" customHeight="1" x14ac:dyDescent="0.3">
      <c r="A264" s="727" t="s">
        <v>6913</v>
      </c>
      <c r="B264" s="728" t="s">
        <v>6745</v>
      </c>
      <c r="C264" s="728" t="s">
        <v>6631</v>
      </c>
      <c r="D264" s="728" t="s">
        <v>6852</v>
      </c>
      <c r="E264" s="728" t="s">
        <v>6853</v>
      </c>
      <c r="F264" s="732"/>
      <c r="G264" s="732"/>
      <c r="H264" s="732"/>
      <c r="I264" s="732"/>
      <c r="J264" s="732"/>
      <c r="K264" s="732"/>
      <c r="L264" s="732"/>
      <c r="M264" s="732"/>
      <c r="N264" s="732">
        <v>1</v>
      </c>
      <c r="O264" s="732">
        <v>170</v>
      </c>
      <c r="P264" s="746"/>
      <c r="Q264" s="733">
        <v>170</v>
      </c>
    </row>
    <row r="265" spans="1:17" ht="14.4" customHeight="1" x14ac:dyDescent="0.3">
      <c r="A265" s="727" t="s">
        <v>6913</v>
      </c>
      <c r="B265" s="728" t="s">
        <v>6745</v>
      </c>
      <c r="C265" s="728" t="s">
        <v>6631</v>
      </c>
      <c r="D265" s="728" t="s">
        <v>6854</v>
      </c>
      <c r="E265" s="728" t="s">
        <v>6855</v>
      </c>
      <c r="F265" s="732"/>
      <c r="G265" s="732"/>
      <c r="H265" s="732"/>
      <c r="I265" s="732"/>
      <c r="J265" s="732"/>
      <c r="K265" s="732"/>
      <c r="L265" s="732"/>
      <c r="M265" s="732"/>
      <c r="N265" s="732">
        <v>3</v>
      </c>
      <c r="O265" s="732">
        <v>2367</v>
      </c>
      <c r="P265" s="746"/>
      <c r="Q265" s="733">
        <v>789</v>
      </c>
    </row>
    <row r="266" spans="1:17" ht="14.4" customHeight="1" x14ac:dyDescent="0.3">
      <c r="A266" s="727" t="s">
        <v>6913</v>
      </c>
      <c r="B266" s="728" t="s">
        <v>6745</v>
      </c>
      <c r="C266" s="728" t="s">
        <v>6631</v>
      </c>
      <c r="D266" s="728" t="s">
        <v>6856</v>
      </c>
      <c r="E266" s="728" t="s">
        <v>6857</v>
      </c>
      <c r="F266" s="732">
        <v>1</v>
      </c>
      <c r="G266" s="732">
        <v>222</v>
      </c>
      <c r="H266" s="732">
        <v>0.9910714285714286</v>
      </c>
      <c r="I266" s="732">
        <v>222</v>
      </c>
      <c r="J266" s="732">
        <v>1</v>
      </c>
      <c r="K266" s="732">
        <v>224</v>
      </c>
      <c r="L266" s="732">
        <v>1</v>
      </c>
      <c r="M266" s="732">
        <v>224</v>
      </c>
      <c r="N266" s="732">
        <v>2</v>
      </c>
      <c r="O266" s="732">
        <v>448</v>
      </c>
      <c r="P266" s="746">
        <v>2</v>
      </c>
      <c r="Q266" s="733">
        <v>224</v>
      </c>
    </row>
    <row r="267" spans="1:17" ht="14.4" customHeight="1" x14ac:dyDescent="0.3">
      <c r="A267" s="727" t="s">
        <v>6914</v>
      </c>
      <c r="B267" s="728" t="s">
        <v>6421</v>
      </c>
      <c r="C267" s="728" t="s">
        <v>6631</v>
      </c>
      <c r="D267" s="728" t="s">
        <v>6636</v>
      </c>
      <c r="E267" s="728" t="s">
        <v>6637</v>
      </c>
      <c r="F267" s="732">
        <v>1</v>
      </c>
      <c r="G267" s="732">
        <v>35</v>
      </c>
      <c r="H267" s="732">
        <v>0.47297297297297297</v>
      </c>
      <c r="I267" s="732">
        <v>35</v>
      </c>
      <c r="J267" s="732">
        <v>2</v>
      </c>
      <c r="K267" s="732">
        <v>74</v>
      </c>
      <c r="L267" s="732">
        <v>1</v>
      </c>
      <c r="M267" s="732">
        <v>37</v>
      </c>
      <c r="N267" s="732"/>
      <c r="O267" s="732"/>
      <c r="P267" s="746"/>
      <c r="Q267" s="733"/>
    </row>
    <row r="268" spans="1:17" ht="14.4" customHeight="1" x14ac:dyDescent="0.3">
      <c r="A268" s="727" t="s">
        <v>6914</v>
      </c>
      <c r="B268" s="728" t="s">
        <v>6704</v>
      </c>
      <c r="C268" s="728" t="s">
        <v>6631</v>
      </c>
      <c r="D268" s="728" t="s">
        <v>6711</v>
      </c>
      <c r="E268" s="728" t="s">
        <v>6712</v>
      </c>
      <c r="F268" s="732">
        <v>4</v>
      </c>
      <c r="G268" s="732">
        <v>92</v>
      </c>
      <c r="H268" s="732">
        <v>0.8</v>
      </c>
      <c r="I268" s="732">
        <v>23</v>
      </c>
      <c r="J268" s="732">
        <v>5</v>
      </c>
      <c r="K268" s="732">
        <v>115</v>
      </c>
      <c r="L268" s="732">
        <v>1</v>
      </c>
      <c r="M268" s="732">
        <v>23</v>
      </c>
      <c r="N268" s="732">
        <v>3</v>
      </c>
      <c r="O268" s="732">
        <v>69</v>
      </c>
      <c r="P268" s="746">
        <v>0.6</v>
      </c>
      <c r="Q268" s="733">
        <v>23</v>
      </c>
    </row>
    <row r="269" spans="1:17" ht="14.4" customHeight="1" x14ac:dyDescent="0.3">
      <c r="A269" s="727" t="s">
        <v>6914</v>
      </c>
      <c r="B269" s="728" t="s">
        <v>6704</v>
      </c>
      <c r="C269" s="728" t="s">
        <v>6631</v>
      </c>
      <c r="D269" s="728" t="s">
        <v>6715</v>
      </c>
      <c r="E269" s="728" t="s">
        <v>6716</v>
      </c>
      <c r="F269" s="732">
        <v>2</v>
      </c>
      <c r="G269" s="732">
        <v>2536</v>
      </c>
      <c r="H269" s="732">
        <v>0.65887243439854504</v>
      </c>
      <c r="I269" s="732">
        <v>1268</v>
      </c>
      <c r="J269" s="732">
        <v>3</v>
      </c>
      <c r="K269" s="732">
        <v>3849</v>
      </c>
      <c r="L269" s="732">
        <v>1</v>
      </c>
      <c r="M269" s="732">
        <v>1283</v>
      </c>
      <c r="N269" s="732">
        <v>2</v>
      </c>
      <c r="O269" s="732">
        <v>2570</v>
      </c>
      <c r="P269" s="746">
        <v>0.6677058976357495</v>
      </c>
      <c r="Q269" s="733">
        <v>1285</v>
      </c>
    </row>
    <row r="270" spans="1:17" ht="14.4" customHeight="1" x14ac:dyDescent="0.3">
      <c r="A270" s="727" t="s">
        <v>6914</v>
      </c>
      <c r="B270" s="728" t="s">
        <v>6704</v>
      </c>
      <c r="C270" s="728" t="s">
        <v>6631</v>
      </c>
      <c r="D270" s="728" t="s">
        <v>6721</v>
      </c>
      <c r="E270" s="728" t="s">
        <v>6722</v>
      </c>
      <c r="F270" s="732">
        <v>3</v>
      </c>
      <c r="G270" s="732">
        <v>1296</v>
      </c>
      <c r="H270" s="732">
        <v>0.7448275862068966</v>
      </c>
      <c r="I270" s="732">
        <v>432</v>
      </c>
      <c r="J270" s="732">
        <v>4</v>
      </c>
      <c r="K270" s="732">
        <v>1740</v>
      </c>
      <c r="L270" s="732">
        <v>1</v>
      </c>
      <c r="M270" s="732">
        <v>435</v>
      </c>
      <c r="N270" s="732"/>
      <c r="O270" s="732"/>
      <c r="P270" s="746"/>
      <c r="Q270" s="733"/>
    </row>
    <row r="271" spans="1:17" ht="14.4" customHeight="1" x14ac:dyDescent="0.3">
      <c r="A271" s="727" t="s">
        <v>6914</v>
      </c>
      <c r="B271" s="728" t="s">
        <v>6704</v>
      </c>
      <c r="C271" s="728" t="s">
        <v>6631</v>
      </c>
      <c r="D271" s="728" t="s">
        <v>6725</v>
      </c>
      <c r="E271" s="728" t="s">
        <v>6726</v>
      </c>
      <c r="F271" s="732">
        <v>3</v>
      </c>
      <c r="G271" s="732">
        <v>3024</v>
      </c>
      <c r="H271" s="732">
        <v>0.74777448071216612</v>
      </c>
      <c r="I271" s="732">
        <v>1008</v>
      </c>
      <c r="J271" s="732">
        <v>4</v>
      </c>
      <c r="K271" s="732">
        <v>4044</v>
      </c>
      <c r="L271" s="732">
        <v>1</v>
      </c>
      <c r="M271" s="732">
        <v>1011</v>
      </c>
      <c r="N271" s="732">
        <v>2</v>
      </c>
      <c r="O271" s="732">
        <v>2024</v>
      </c>
      <c r="P271" s="746">
        <v>0.50049455984174085</v>
      </c>
      <c r="Q271" s="733">
        <v>1012</v>
      </c>
    </row>
    <row r="272" spans="1:17" ht="14.4" customHeight="1" x14ac:dyDescent="0.3">
      <c r="A272" s="727" t="s">
        <v>6914</v>
      </c>
      <c r="B272" s="728" t="s">
        <v>6704</v>
      </c>
      <c r="C272" s="728" t="s">
        <v>6631</v>
      </c>
      <c r="D272" s="728" t="s">
        <v>6727</v>
      </c>
      <c r="E272" s="728" t="s">
        <v>6728</v>
      </c>
      <c r="F272" s="732">
        <v>1</v>
      </c>
      <c r="G272" s="732">
        <v>2264</v>
      </c>
      <c r="H272" s="732">
        <v>0.98692240627724503</v>
      </c>
      <c r="I272" s="732">
        <v>2264</v>
      </c>
      <c r="J272" s="732">
        <v>1</v>
      </c>
      <c r="K272" s="732">
        <v>2294</v>
      </c>
      <c r="L272" s="732">
        <v>1</v>
      </c>
      <c r="M272" s="732">
        <v>2294</v>
      </c>
      <c r="N272" s="732">
        <v>1</v>
      </c>
      <c r="O272" s="732">
        <v>2297</v>
      </c>
      <c r="P272" s="746">
        <v>1.0013077593722755</v>
      </c>
      <c r="Q272" s="733">
        <v>2297</v>
      </c>
    </row>
    <row r="273" spans="1:17" ht="14.4" customHeight="1" x14ac:dyDescent="0.3">
      <c r="A273" s="727" t="s">
        <v>6914</v>
      </c>
      <c r="B273" s="728" t="s">
        <v>6704</v>
      </c>
      <c r="C273" s="728" t="s">
        <v>6631</v>
      </c>
      <c r="D273" s="728" t="s">
        <v>6740</v>
      </c>
      <c r="E273" s="728" t="s">
        <v>6741</v>
      </c>
      <c r="F273" s="732"/>
      <c r="G273" s="732"/>
      <c r="H273" s="732"/>
      <c r="I273" s="732"/>
      <c r="J273" s="732"/>
      <c r="K273" s="732"/>
      <c r="L273" s="732"/>
      <c r="M273" s="732"/>
      <c r="N273" s="732">
        <v>1</v>
      </c>
      <c r="O273" s="732">
        <v>8060</v>
      </c>
      <c r="P273" s="746"/>
      <c r="Q273" s="733">
        <v>8060</v>
      </c>
    </row>
    <row r="274" spans="1:17" ht="14.4" customHeight="1" x14ac:dyDescent="0.3">
      <c r="A274" s="727" t="s">
        <v>6914</v>
      </c>
      <c r="B274" s="728" t="s">
        <v>6704</v>
      </c>
      <c r="C274" s="728" t="s">
        <v>6631</v>
      </c>
      <c r="D274" s="728" t="s">
        <v>6742</v>
      </c>
      <c r="E274" s="728"/>
      <c r="F274" s="732"/>
      <c r="G274" s="732"/>
      <c r="H274" s="732"/>
      <c r="I274" s="732"/>
      <c r="J274" s="732"/>
      <c r="K274" s="732"/>
      <c r="L274" s="732"/>
      <c r="M274" s="732"/>
      <c r="N274" s="732">
        <v>1</v>
      </c>
      <c r="O274" s="732">
        <v>0</v>
      </c>
      <c r="P274" s="746"/>
      <c r="Q274" s="733">
        <v>0</v>
      </c>
    </row>
    <row r="275" spans="1:17" ht="14.4" customHeight="1" x14ac:dyDescent="0.3">
      <c r="A275" s="727" t="s">
        <v>6914</v>
      </c>
      <c r="B275" s="728" t="s">
        <v>6745</v>
      </c>
      <c r="C275" s="728" t="s">
        <v>6631</v>
      </c>
      <c r="D275" s="728" t="s">
        <v>6752</v>
      </c>
      <c r="E275" s="728" t="s">
        <v>6753</v>
      </c>
      <c r="F275" s="732">
        <v>8</v>
      </c>
      <c r="G275" s="732">
        <v>2808</v>
      </c>
      <c r="H275" s="732">
        <v>0.15254237288135594</v>
      </c>
      <c r="I275" s="732">
        <v>351</v>
      </c>
      <c r="J275" s="732">
        <v>52</v>
      </c>
      <c r="K275" s="732">
        <v>18408</v>
      </c>
      <c r="L275" s="732">
        <v>1</v>
      </c>
      <c r="M275" s="732">
        <v>354</v>
      </c>
      <c r="N275" s="732">
        <v>41</v>
      </c>
      <c r="O275" s="732">
        <v>14514</v>
      </c>
      <c r="P275" s="746">
        <v>0.78846153846153844</v>
      </c>
      <c r="Q275" s="733">
        <v>354</v>
      </c>
    </row>
    <row r="276" spans="1:17" ht="14.4" customHeight="1" x14ac:dyDescent="0.3">
      <c r="A276" s="727" t="s">
        <v>6914</v>
      </c>
      <c r="B276" s="728" t="s">
        <v>6745</v>
      </c>
      <c r="C276" s="728" t="s">
        <v>6631</v>
      </c>
      <c r="D276" s="728" t="s">
        <v>6756</v>
      </c>
      <c r="E276" s="728" t="s">
        <v>6757</v>
      </c>
      <c r="F276" s="732">
        <v>73</v>
      </c>
      <c r="G276" s="732">
        <v>4745</v>
      </c>
      <c r="H276" s="732">
        <v>0.78494623655913975</v>
      </c>
      <c r="I276" s="732">
        <v>65</v>
      </c>
      <c r="J276" s="732">
        <v>93</v>
      </c>
      <c r="K276" s="732">
        <v>6045</v>
      </c>
      <c r="L276" s="732">
        <v>1</v>
      </c>
      <c r="M276" s="732">
        <v>65</v>
      </c>
      <c r="N276" s="732">
        <v>88</v>
      </c>
      <c r="O276" s="732">
        <v>5720</v>
      </c>
      <c r="P276" s="746">
        <v>0.94623655913978499</v>
      </c>
      <c r="Q276" s="733">
        <v>65</v>
      </c>
    </row>
    <row r="277" spans="1:17" ht="14.4" customHeight="1" x14ac:dyDescent="0.3">
      <c r="A277" s="727" t="s">
        <v>6914</v>
      </c>
      <c r="B277" s="728" t="s">
        <v>6745</v>
      </c>
      <c r="C277" s="728" t="s">
        <v>6631</v>
      </c>
      <c r="D277" s="728" t="s">
        <v>6760</v>
      </c>
      <c r="E277" s="728" t="s">
        <v>6761</v>
      </c>
      <c r="F277" s="732">
        <v>1</v>
      </c>
      <c r="G277" s="732">
        <v>591</v>
      </c>
      <c r="H277" s="732">
        <v>0.49915540540540543</v>
      </c>
      <c r="I277" s="732">
        <v>591</v>
      </c>
      <c r="J277" s="732">
        <v>2</v>
      </c>
      <c r="K277" s="732">
        <v>1184</v>
      </c>
      <c r="L277" s="732">
        <v>1</v>
      </c>
      <c r="M277" s="732">
        <v>592</v>
      </c>
      <c r="N277" s="732">
        <v>2</v>
      </c>
      <c r="O277" s="732">
        <v>1184</v>
      </c>
      <c r="P277" s="746">
        <v>1</v>
      </c>
      <c r="Q277" s="733">
        <v>592</v>
      </c>
    </row>
    <row r="278" spans="1:17" ht="14.4" customHeight="1" x14ac:dyDescent="0.3">
      <c r="A278" s="727" t="s">
        <v>6914</v>
      </c>
      <c r="B278" s="728" t="s">
        <v>6745</v>
      </c>
      <c r="C278" s="728" t="s">
        <v>6631</v>
      </c>
      <c r="D278" s="728" t="s">
        <v>6762</v>
      </c>
      <c r="E278" s="728" t="s">
        <v>6763</v>
      </c>
      <c r="F278" s="732">
        <v>1</v>
      </c>
      <c r="G278" s="732">
        <v>616</v>
      </c>
      <c r="H278" s="732">
        <v>0.49918962722852511</v>
      </c>
      <c r="I278" s="732">
        <v>616</v>
      </c>
      <c r="J278" s="732">
        <v>2</v>
      </c>
      <c r="K278" s="732">
        <v>1234</v>
      </c>
      <c r="L278" s="732">
        <v>1</v>
      </c>
      <c r="M278" s="732">
        <v>617</v>
      </c>
      <c r="N278" s="732">
        <v>1</v>
      </c>
      <c r="O278" s="732">
        <v>617</v>
      </c>
      <c r="P278" s="746">
        <v>0.5</v>
      </c>
      <c r="Q278" s="733">
        <v>617</v>
      </c>
    </row>
    <row r="279" spans="1:17" ht="14.4" customHeight="1" x14ac:dyDescent="0.3">
      <c r="A279" s="727" t="s">
        <v>6914</v>
      </c>
      <c r="B279" s="728" t="s">
        <v>6745</v>
      </c>
      <c r="C279" s="728" t="s">
        <v>6631</v>
      </c>
      <c r="D279" s="728" t="s">
        <v>6768</v>
      </c>
      <c r="E279" s="728" t="s">
        <v>6769</v>
      </c>
      <c r="F279" s="732">
        <v>1</v>
      </c>
      <c r="G279" s="732">
        <v>24</v>
      </c>
      <c r="H279" s="732"/>
      <c r="I279" s="732">
        <v>24</v>
      </c>
      <c r="J279" s="732"/>
      <c r="K279" s="732"/>
      <c r="L279" s="732"/>
      <c r="M279" s="732"/>
      <c r="N279" s="732">
        <v>4</v>
      </c>
      <c r="O279" s="732">
        <v>96</v>
      </c>
      <c r="P279" s="746"/>
      <c r="Q279" s="733">
        <v>24</v>
      </c>
    </row>
    <row r="280" spans="1:17" ht="14.4" customHeight="1" x14ac:dyDescent="0.3">
      <c r="A280" s="727" t="s">
        <v>6914</v>
      </c>
      <c r="B280" s="728" t="s">
        <v>6745</v>
      </c>
      <c r="C280" s="728" t="s">
        <v>6631</v>
      </c>
      <c r="D280" s="728" t="s">
        <v>6772</v>
      </c>
      <c r="E280" s="728" t="s">
        <v>6773</v>
      </c>
      <c r="F280" s="732">
        <v>1</v>
      </c>
      <c r="G280" s="732">
        <v>54</v>
      </c>
      <c r="H280" s="732">
        <v>0.16363636363636364</v>
      </c>
      <c r="I280" s="732">
        <v>54</v>
      </c>
      <c r="J280" s="732">
        <v>6</v>
      </c>
      <c r="K280" s="732">
        <v>330</v>
      </c>
      <c r="L280" s="732">
        <v>1</v>
      </c>
      <c r="M280" s="732">
        <v>55</v>
      </c>
      <c r="N280" s="732"/>
      <c r="O280" s="732"/>
      <c r="P280" s="746"/>
      <c r="Q280" s="733"/>
    </row>
    <row r="281" spans="1:17" ht="14.4" customHeight="1" x14ac:dyDescent="0.3">
      <c r="A281" s="727" t="s">
        <v>6914</v>
      </c>
      <c r="B281" s="728" t="s">
        <v>6745</v>
      </c>
      <c r="C281" s="728" t="s">
        <v>6631</v>
      </c>
      <c r="D281" s="728" t="s">
        <v>6774</v>
      </c>
      <c r="E281" s="728" t="s">
        <v>6775</v>
      </c>
      <c r="F281" s="732">
        <v>365</v>
      </c>
      <c r="G281" s="732">
        <v>28105</v>
      </c>
      <c r="H281" s="732">
        <v>0.92405063291139244</v>
      </c>
      <c r="I281" s="732">
        <v>77</v>
      </c>
      <c r="J281" s="732">
        <v>395</v>
      </c>
      <c r="K281" s="732">
        <v>30415</v>
      </c>
      <c r="L281" s="732">
        <v>1</v>
      </c>
      <c r="M281" s="732">
        <v>77</v>
      </c>
      <c r="N281" s="732">
        <v>432</v>
      </c>
      <c r="O281" s="732">
        <v>33264</v>
      </c>
      <c r="P281" s="746">
        <v>1.0936708860759494</v>
      </c>
      <c r="Q281" s="733">
        <v>77</v>
      </c>
    </row>
    <row r="282" spans="1:17" ht="14.4" customHeight="1" x14ac:dyDescent="0.3">
      <c r="A282" s="727" t="s">
        <v>6914</v>
      </c>
      <c r="B282" s="728" t="s">
        <v>6745</v>
      </c>
      <c r="C282" s="728" t="s">
        <v>6631</v>
      </c>
      <c r="D282" s="728" t="s">
        <v>6778</v>
      </c>
      <c r="E282" s="728" t="s">
        <v>6779</v>
      </c>
      <c r="F282" s="732">
        <v>6</v>
      </c>
      <c r="G282" s="732">
        <v>138</v>
      </c>
      <c r="H282" s="732">
        <v>5.75</v>
      </c>
      <c r="I282" s="732">
        <v>23</v>
      </c>
      <c r="J282" s="732">
        <v>1</v>
      </c>
      <c r="K282" s="732">
        <v>24</v>
      </c>
      <c r="L282" s="732">
        <v>1</v>
      </c>
      <c r="M282" s="732">
        <v>24</v>
      </c>
      <c r="N282" s="732">
        <v>9</v>
      </c>
      <c r="O282" s="732">
        <v>216</v>
      </c>
      <c r="P282" s="746">
        <v>9</v>
      </c>
      <c r="Q282" s="733">
        <v>24</v>
      </c>
    </row>
    <row r="283" spans="1:17" ht="14.4" customHeight="1" x14ac:dyDescent="0.3">
      <c r="A283" s="727" t="s">
        <v>6914</v>
      </c>
      <c r="B283" s="728" t="s">
        <v>6745</v>
      </c>
      <c r="C283" s="728" t="s">
        <v>6631</v>
      </c>
      <c r="D283" s="728" t="s">
        <v>6790</v>
      </c>
      <c r="E283" s="728" t="s">
        <v>6791</v>
      </c>
      <c r="F283" s="732">
        <v>6</v>
      </c>
      <c r="G283" s="732">
        <v>396</v>
      </c>
      <c r="H283" s="732">
        <v>1.2</v>
      </c>
      <c r="I283" s="732">
        <v>66</v>
      </c>
      <c r="J283" s="732">
        <v>5</v>
      </c>
      <c r="K283" s="732">
        <v>330</v>
      </c>
      <c r="L283" s="732">
        <v>1</v>
      </c>
      <c r="M283" s="732">
        <v>66</v>
      </c>
      <c r="N283" s="732">
        <v>3</v>
      </c>
      <c r="O283" s="732">
        <v>198</v>
      </c>
      <c r="P283" s="746">
        <v>0.6</v>
      </c>
      <c r="Q283" s="733">
        <v>66</v>
      </c>
    </row>
    <row r="284" spans="1:17" ht="14.4" customHeight="1" x14ac:dyDescent="0.3">
      <c r="A284" s="727" t="s">
        <v>6914</v>
      </c>
      <c r="B284" s="728" t="s">
        <v>6745</v>
      </c>
      <c r="C284" s="728" t="s">
        <v>6631</v>
      </c>
      <c r="D284" s="728" t="s">
        <v>6794</v>
      </c>
      <c r="E284" s="728" t="s">
        <v>6795</v>
      </c>
      <c r="F284" s="732">
        <v>375</v>
      </c>
      <c r="G284" s="732">
        <v>6000</v>
      </c>
      <c r="H284" s="732">
        <v>0.75576269051517819</v>
      </c>
      <c r="I284" s="732">
        <v>16</v>
      </c>
      <c r="J284" s="732">
        <v>467</v>
      </c>
      <c r="K284" s="732">
        <v>7939</v>
      </c>
      <c r="L284" s="732">
        <v>1</v>
      </c>
      <c r="M284" s="732">
        <v>17</v>
      </c>
      <c r="N284" s="732">
        <v>482</v>
      </c>
      <c r="O284" s="732">
        <v>8194</v>
      </c>
      <c r="P284" s="746">
        <v>1.0321199143468951</v>
      </c>
      <c r="Q284" s="733">
        <v>17</v>
      </c>
    </row>
    <row r="285" spans="1:17" ht="14.4" customHeight="1" x14ac:dyDescent="0.3">
      <c r="A285" s="727" t="s">
        <v>6914</v>
      </c>
      <c r="B285" s="728" t="s">
        <v>6745</v>
      </c>
      <c r="C285" s="728" t="s">
        <v>6631</v>
      </c>
      <c r="D285" s="728" t="s">
        <v>6800</v>
      </c>
      <c r="E285" s="728" t="s">
        <v>6801</v>
      </c>
      <c r="F285" s="732">
        <v>4</v>
      </c>
      <c r="G285" s="732">
        <v>96</v>
      </c>
      <c r="H285" s="732">
        <v>3.84</v>
      </c>
      <c r="I285" s="732">
        <v>24</v>
      </c>
      <c r="J285" s="732">
        <v>1</v>
      </c>
      <c r="K285" s="732">
        <v>25</v>
      </c>
      <c r="L285" s="732">
        <v>1</v>
      </c>
      <c r="M285" s="732">
        <v>25</v>
      </c>
      <c r="N285" s="732">
        <v>3</v>
      </c>
      <c r="O285" s="732">
        <v>75</v>
      </c>
      <c r="P285" s="746">
        <v>3</v>
      </c>
      <c r="Q285" s="733">
        <v>25</v>
      </c>
    </row>
    <row r="286" spans="1:17" ht="14.4" customHeight="1" x14ac:dyDescent="0.3">
      <c r="A286" s="727" t="s">
        <v>6914</v>
      </c>
      <c r="B286" s="728" t="s">
        <v>6745</v>
      </c>
      <c r="C286" s="728" t="s">
        <v>6631</v>
      </c>
      <c r="D286" s="728" t="s">
        <v>6802</v>
      </c>
      <c r="E286" s="728" t="s">
        <v>6803</v>
      </c>
      <c r="F286" s="732">
        <v>1</v>
      </c>
      <c r="G286" s="732">
        <v>739</v>
      </c>
      <c r="H286" s="732">
        <v>0.49797843665768193</v>
      </c>
      <c r="I286" s="732">
        <v>739</v>
      </c>
      <c r="J286" s="732">
        <v>2</v>
      </c>
      <c r="K286" s="732">
        <v>1484</v>
      </c>
      <c r="L286" s="732">
        <v>1</v>
      </c>
      <c r="M286" s="732">
        <v>742</v>
      </c>
      <c r="N286" s="732">
        <v>1</v>
      </c>
      <c r="O286" s="732">
        <v>742</v>
      </c>
      <c r="P286" s="746">
        <v>0.5</v>
      </c>
      <c r="Q286" s="733">
        <v>742</v>
      </c>
    </row>
    <row r="287" spans="1:17" ht="14.4" customHeight="1" x14ac:dyDescent="0.3">
      <c r="A287" s="727" t="s">
        <v>6914</v>
      </c>
      <c r="B287" s="728" t="s">
        <v>6745</v>
      </c>
      <c r="C287" s="728" t="s">
        <v>6631</v>
      </c>
      <c r="D287" s="728" t="s">
        <v>6804</v>
      </c>
      <c r="E287" s="728" t="s">
        <v>6805</v>
      </c>
      <c r="F287" s="732">
        <v>2</v>
      </c>
      <c r="G287" s="732">
        <v>360</v>
      </c>
      <c r="H287" s="732">
        <v>0.66298342541436461</v>
      </c>
      <c r="I287" s="732">
        <v>180</v>
      </c>
      <c r="J287" s="732">
        <v>3</v>
      </c>
      <c r="K287" s="732">
        <v>543</v>
      </c>
      <c r="L287" s="732">
        <v>1</v>
      </c>
      <c r="M287" s="732">
        <v>181</v>
      </c>
      <c r="N287" s="732">
        <v>4</v>
      </c>
      <c r="O287" s="732">
        <v>724</v>
      </c>
      <c r="P287" s="746">
        <v>1.3333333333333333</v>
      </c>
      <c r="Q287" s="733">
        <v>181</v>
      </c>
    </row>
    <row r="288" spans="1:17" ht="14.4" customHeight="1" x14ac:dyDescent="0.3">
      <c r="A288" s="727" t="s">
        <v>6914</v>
      </c>
      <c r="B288" s="728" t="s">
        <v>6745</v>
      </c>
      <c r="C288" s="728" t="s">
        <v>6631</v>
      </c>
      <c r="D288" s="728" t="s">
        <v>6810</v>
      </c>
      <c r="E288" s="728" t="s">
        <v>6811</v>
      </c>
      <c r="F288" s="732">
        <v>21</v>
      </c>
      <c r="G288" s="732">
        <v>5313</v>
      </c>
      <c r="H288" s="732">
        <v>0.87155511811023623</v>
      </c>
      <c r="I288" s="732">
        <v>253</v>
      </c>
      <c r="J288" s="732">
        <v>24</v>
      </c>
      <c r="K288" s="732">
        <v>6096</v>
      </c>
      <c r="L288" s="732">
        <v>1</v>
      </c>
      <c r="M288" s="732">
        <v>254</v>
      </c>
      <c r="N288" s="732">
        <v>28</v>
      </c>
      <c r="O288" s="732">
        <v>7112</v>
      </c>
      <c r="P288" s="746">
        <v>1.1666666666666667</v>
      </c>
      <c r="Q288" s="733">
        <v>254</v>
      </c>
    </row>
    <row r="289" spans="1:17" ht="14.4" customHeight="1" x14ac:dyDescent="0.3">
      <c r="A289" s="727" t="s">
        <v>6914</v>
      </c>
      <c r="B289" s="728" t="s">
        <v>6745</v>
      </c>
      <c r="C289" s="728" t="s">
        <v>6631</v>
      </c>
      <c r="D289" s="728" t="s">
        <v>6812</v>
      </c>
      <c r="E289" s="728" t="s">
        <v>6813</v>
      </c>
      <c r="F289" s="732">
        <v>1</v>
      </c>
      <c r="G289" s="732">
        <v>265</v>
      </c>
      <c r="H289" s="732">
        <v>0.49440298507462688</v>
      </c>
      <c r="I289" s="732">
        <v>265</v>
      </c>
      <c r="J289" s="732">
        <v>2</v>
      </c>
      <c r="K289" s="732">
        <v>536</v>
      </c>
      <c r="L289" s="732">
        <v>1</v>
      </c>
      <c r="M289" s="732">
        <v>268</v>
      </c>
      <c r="N289" s="732">
        <v>2</v>
      </c>
      <c r="O289" s="732">
        <v>536</v>
      </c>
      <c r="P289" s="746">
        <v>1</v>
      </c>
      <c r="Q289" s="733">
        <v>268</v>
      </c>
    </row>
    <row r="290" spans="1:17" ht="14.4" customHeight="1" x14ac:dyDescent="0.3">
      <c r="A290" s="727" t="s">
        <v>6914</v>
      </c>
      <c r="B290" s="728" t="s">
        <v>6745</v>
      </c>
      <c r="C290" s="728" t="s">
        <v>6631</v>
      </c>
      <c r="D290" s="728" t="s">
        <v>6816</v>
      </c>
      <c r="E290" s="728" t="s">
        <v>6817</v>
      </c>
      <c r="F290" s="732">
        <v>10</v>
      </c>
      <c r="G290" s="732">
        <v>2160</v>
      </c>
      <c r="H290" s="732">
        <v>0.62211981566820274</v>
      </c>
      <c r="I290" s="732">
        <v>216</v>
      </c>
      <c r="J290" s="732">
        <v>16</v>
      </c>
      <c r="K290" s="732">
        <v>3472</v>
      </c>
      <c r="L290" s="732">
        <v>1</v>
      </c>
      <c r="M290" s="732">
        <v>217</v>
      </c>
      <c r="N290" s="732">
        <v>15</v>
      </c>
      <c r="O290" s="732">
        <v>3255</v>
      </c>
      <c r="P290" s="746">
        <v>0.9375</v>
      </c>
      <c r="Q290" s="733">
        <v>217</v>
      </c>
    </row>
    <row r="291" spans="1:17" ht="14.4" customHeight="1" x14ac:dyDescent="0.3">
      <c r="A291" s="727" t="s">
        <v>6914</v>
      </c>
      <c r="B291" s="728" t="s">
        <v>6745</v>
      </c>
      <c r="C291" s="728" t="s">
        <v>6631</v>
      </c>
      <c r="D291" s="728" t="s">
        <v>6818</v>
      </c>
      <c r="E291" s="728" t="s">
        <v>6819</v>
      </c>
      <c r="F291" s="732">
        <v>1</v>
      </c>
      <c r="G291" s="732">
        <v>36</v>
      </c>
      <c r="H291" s="732"/>
      <c r="I291" s="732">
        <v>36</v>
      </c>
      <c r="J291" s="732"/>
      <c r="K291" s="732"/>
      <c r="L291" s="732"/>
      <c r="M291" s="732"/>
      <c r="N291" s="732"/>
      <c r="O291" s="732"/>
      <c r="P291" s="746"/>
      <c r="Q291" s="733"/>
    </row>
    <row r="292" spans="1:17" ht="14.4" customHeight="1" x14ac:dyDescent="0.3">
      <c r="A292" s="727" t="s">
        <v>6914</v>
      </c>
      <c r="B292" s="728" t="s">
        <v>6745</v>
      </c>
      <c r="C292" s="728" t="s">
        <v>6631</v>
      </c>
      <c r="D292" s="728" t="s">
        <v>6820</v>
      </c>
      <c r="E292" s="728" t="s">
        <v>6821</v>
      </c>
      <c r="F292" s="732">
        <v>1</v>
      </c>
      <c r="G292" s="732">
        <v>591</v>
      </c>
      <c r="H292" s="732">
        <v>0.49915540540540543</v>
      </c>
      <c r="I292" s="732">
        <v>591</v>
      </c>
      <c r="J292" s="732">
        <v>2</v>
      </c>
      <c r="K292" s="732">
        <v>1184</v>
      </c>
      <c r="L292" s="732">
        <v>1</v>
      </c>
      <c r="M292" s="732">
        <v>592</v>
      </c>
      <c r="N292" s="732">
        <v>2</v>
      </c>
      <c r="O292" s="732">
        <v>1184</v>
      </c>
      <c r="P292" s="746">
        <v>1</v>
      </c>
      <c r="Q292" s="733">
        <v>592</v>
      </c>
    </row>
    <row r="293" spans="1:17" ht="14.4" customHeight="1" x14ac:dyDescent="0.3">
      <c r="A293" s="727" t="s">
        <v>6914</v>
      </c>
      <c r="B293" s="728" t="s">
        <v>6745</v>
      </c>
      <c r="C293" s="728" t="s">
        <v>6631</v>
      </c>
      <c r="D293" s="728" t="s">
        <v>6824</v>
      </c>
      <c r="E293" s="728" t="s">
        <v>6825</v>
      </c>
      <c r="F293" s="732">
        <v>1</v>
      </c>
      <c r="G293" s="732">
        <v>546</v>
      </c>
      <c r="H293" s="732">
        <v>0.4990859232175503</v>
      </c>
      <c r="I293" s="732">
        <v>546</v>
      </c>
      <c r="J293" s="732">
        <v>2</v>
      </c>
      <c r="K293" s="732">
        <v>1094</v>
      </c>
      <c r="L293" s="732">
        <v>1</v>
      </c>
      <c r="M293" s="732">
        <v>547</v>
      </c>
      <c r="N293" s="732">
        <v>1</v>
      </c>
      <c r="O293" s="732">
        <v>547</v>
      </c>
      <c r="P293" s="746">
        <v>0.5</v>
      </c>
      <c r="Q293" s="733">
        <v>547</v>
      </c>
    </row>
    <row r="294" spans="1:17" ht="14.4" customHeight="1" x14ac:dyDescent="0.3">
      <c r="A294" s="727" t="s">
        <v>6914</v>
      </c>
      <c r="B294" s="728" t="s">
        <v>6745</v>
      </c>
      <c r="C294" s="728" t="s">
        <v>6631</v>
      </c>
      <c r="D294" s="728" t="s">
        <v>6828</v>
      </c>
      <c r="E294" s="728" t="s">
        <v>6829</v>
      </c>
      <c r="F294" s="732">
        <v>1</v>
      </c>
      <c r="G294" s="732">
        <v>735</v>
      </c>
      <c r="H294" s="732">
        <v>0.49932065217391303</v>
      </c>
      <c r="I294" s="732">
        <v>735</v>
      </c>
      <c r="J294" s="732">
        <v>2</v>
      </c>
      <c r="K294" s="732">
        <v>1472</v>
      </c>
      <c r="L294" s="732">
        <v>1</v>
      </c>
      <c r="M294" s="732">
        <v>736</v>
      </c>
      <c r="N294" s="732">
        <v>1</v>
      </c>
      <c r="O294" s="732">
        <v>736</v>
      </c>
      <c r="P294" s="746">
        <v>0.5</v>
      </c>
      <c r="Q294" s="733">
        <v>736</v>
      </c>
    </row>
    <row r="295" spans="1:17" ht="14.4" customHeight="1" x14ac:dyDescent="0.3">
      <c r="A295" s="727" t="s">
        <v>6914</v>
      </c>
      <c r="B295" s="728" t="s">
        <v>6745</v>
      </c>
      <c r="C295" s="728" t="s">
        <v>6631</v>
      </c>
      <c r="D295" s="728" t="s">
        <v>6832</v>
      </c>
      <c r="E295" s="728" t="s">
        <v>6833</v>
      </c>
      <c r="F295" s="732">
        <v>1</v>
      </c>
      <c r="G295" s="732">
        <v>345</v>
      </c>
      <c r="H295" s="732">
        <v>0.49855491329479767</v>
      </c>
      <c r="I295" s="732">
        <v>345</v>
      </c>
      <c r="J295" s="732">
        <v>2</v>
      </c>
      <c r="K295" s="732">
        <v>692</v>
      </c>
      <c r="L295" s="732">
        <v>1</v>
      </c>
      <c r="M295" s="732">
        <v>346</v>
      </c>
      <c r="N295" s="732">
        <v>2</v>
      </c>
      <c r="O295" s="732">
        <v>692</v>
      </c>
      <c r="P295" s="746">
        <v>1</v>
      </c>
      <c r="Q295" s="733">
        <v>346</v>
      </c>
    </row>
    <row r="296" spans="1:17" ht="14.4" customHeight="1" x14ac:dyDescent="0.3">
      <c r="A296" s="727" t="s">
        <v>6914</v>
      </c>
      <c r="B296" s="728" t="s">
        <v>6745</v>
      </c>
      <c r="C296" s="728" t="s">
        <v>6631</v>
      </c>
      <c r="D296" s="728" t="s">
        <v>6836</v>
      </c>
      <c r="E296" s="728" t="s">
        <v>6837</v>
      </c>
      <c r="F296" s="732"/>
      <c r="G296" s="732"/>
      <c r="H296" s="732"/>
      <c r="I296" s="732"/>
      <c r="J296" s="732">
        <v>1</v>
      </c>
      <c r="K296" s="732">
        <v>232</v>
      </c>
      <c r="L296" s="732">
        <v>1</v>
      </c>
      <c r="M296" s="732">
        <v>232</v>
      </c>
      <c r="N296" s="732"/>
      <c r="O296" s="732"/>
      <c r="P296" s="746"/>
      <c r="Q296" s="733"/>
    </row>
    <row r="297" spans="1:17" ht="14.4" customHeight="1" x14ac:dyDescent="0.3">
      <c r="A297" s="727" t="s">
        <v>6914</v>
      </c>
      <c r="B297" s="728" t="s">
        <v>6745</v>
      </c>
      <c r="C297" s="728" t="s">
        <v>6631</v>
      </c>
      <c r="D297" s="728" t="s">
        <v>6842</v>
      </c>
      <c r="E297" s="728" t="s">
        <v>6843</v>
      </c>
      <c r="F297" s="732"/>
      <c r="G297" s="732"/>
      <c r="H297" s="732"/>
      <c r="I297" s="732"/>
      <c r="J297" s="732">
        <v>9</v>
      </c>
      <c r="K297" s="732">
        <v>3690</v>
      </c>
      <c r="L297" s="732">
        <v>1</v>
      </c>
      <c r="M297" s="732">
        <v>410</v>
      </c>
      <c r="N297" s="732">
        <v>5</v>
      </c>
      <c r="O297" s="732">
        <v>2050</v>
      </c>
      <c r="P297" s="746">
        <v>0.55555555555555558</v>
      </c>
      <c r="Q297" s="733">
        <v>410</v>
      </c>
    </row>
    <row r="298" spans="1:17" ht="14.4" customHeight="1" x14ac:dyDescent="0.3">
      <c r="A298" s="727" t="s">
        <v>6914</v>
      </c>
      <c r="B298" s="728" t="s">
        <v>6745</v>
      </c>
      <c r="C298" s="728" t="s">
        <v>6631</v>
      </c>
      <c r="D298" s="728" t="s">
        <v>6846</v>
      </c>
      <c r="E298" s="728" t="s">
        <v>6847</v>
      </c>
      <c r="F298" s="732"/>
      <c r="G298" s="732"/>
      <c r="H298" s="732"/>
      <c r="I298" s="732"/>
      <c r="J298" s="732"/>
      <c r="K298" s="732"/>
      <c r="L298" s="732"/>
      <c r="M298" s="732"/>
      <c r="N298" s="732">
        <v>1</v>
      </c>
      <c r="O298" s="732">
        <v>590</v>
      </c>
      <c r="P298" s="746"/>
      <c r="Q298" s="733">
        <v>590</v>
      </c>
    </row>
    <row r="299" spans="1:17" ht="14.4" customHeight="1" x14ac:dyDescent="0.3">
      <c r="A299" s="727" t="s">
        <v>6914</v>
      </c>
      <c r="B299" s="728" t="s">
        <v>6745</v>
      </c>
      <c r="C299" s="728" t="s">
        <v>6631</v>
      </c>
      <c r="D299" s="728" t="s">
        <v>6854</v>
      </c>
      <c r="E299" s="728" t="s">
        <v>6855</v>
      </c>
      <c r="F299" s="732"/>
      <c r="G299" s="732"/>
      <c r="H299" s="732"/>
      <c r="I299" s="732"/>
      <c r="J299" s="732">
        <v>3</v>
      </c>
      <c r="K299" s="732">
        <v>2367</v>
      </c>
      <c r="L299" s="732">
        <v>1</v>
      </c>
      <c r="M299" s="732">
        <v>789</v>
      </c>
      <c r="N299" s="732"/>
      <c r="O299" s="732"/>
      <c r="P299" s="746"/>
      <c r="Q299" s="733"/>
    </row>
    <row r="300" spans="1:17" ht="14.4" customHeight="1" x14ac:dyDescent="0.3">
      <c r="A300" s="727" t="s">
        <v>6914</v>
      </c>
      <c r="B300" s="728" t="s">
        <v>6745</v>
      </c>
      <c r="C300" s="728" t="s">
        <v>6631</v>
      </c>
      <c r="D300" s="728" t="s">
        <v>6860</v>
      </c>
      <c r="E300" s="728" t="s">
        <v>6861</v>
      </c>
      <c r="F300" s="732">
        <v>1</v>
      </c>
      <c r="G300" s="732">
        <v>916</v>
      </c>
      <c r="H300" s="732">
        <v>0.24918389553862894</v>
      </c>
      <c r="I300" s="732">
        <v>916</v>
      </c>
      <c r="J300" s="732">
        <v>4</v>
      </c>
      <c r="K300" s="732">
        <v>3676</v>
      </c>
      <c r="L300" s="732">
        <v>1</v>
      </c>
      <c r="M300" s="732">
        <v>919</v>
      </c>
      <c r="N300" s="732">
        <v>6</v>
      </c>
      <c r="O300" s="732">
        <v>5514</v>
      </c>
      <c r="P300" s="746">
        <v>1.5</v>
      </c>
      <c r="Q300" s="733">
        <v>919</v>
      </c>
    </row>
    <row r="301" spans="1:17" ht="14.4" customHeight="1" x14ac:dyDescent="0.3">
      <c r="A301" s="727" t="s">
        <v>6914</v>
      </c>
      <c r="B301" s="728" t="s">
        <v>6745</v>
      </c>
      <c r="C301" s="728" t="s">
        <v>6631</v>
      </c>
      <c r="D301" s="728" t="s">
        <v>6862</v>
      </c>
      <c r="E301" s="728" t="s">
        <v>6863</v>
      </c>
      <c r="F301" s="732">
        <v>1</v>
      </c>
      <c r="G301" s="732">
        <v>893</v>
      </c>
      <c r="H301" s="732">
        <v>0.24916294642857142</v>
      </c>
      <c r="I301" s="732">
        <v>893</v>
      </c>
      <c r="J301" s="732">
        <v>4</v>
      </c>
      <c r="K301" s="732">
        <v>3584</v>
      </c>
      <c r="L301" s="732">
        <v>1</v>
      </c>
      <c r="M301" s="732">
        <v>896</v>
      </c>
      <c r="N301" s="732">
        <v>6</v>
      </c>
      <c r="O301" s="732">
        <v>5376</v>
      </c>
      <c r="P301" s="746">
        <v>1.5</v>
      </c>
      <c r="Q301" s="733">
        <v>896</v>
      </c>
    </row>
    <row r="302" spans="1:17" ht="14.4" customHeight="1" x14ac:dyDescent="0.3">
      <c r="A302" s="727" t="s">
        <v>6420</v>
      </c>
      <c r="B302" s="728" t="s">
        <v>6421</v>
      </c>
      <c r="C302" s="728" t="s">
        <v>6631</v>
      </c>
      <c r="D302" s="728" t="s">
        <v>6636</v>
      </c>
      <c r="E302" s="728" t="s">
        <v>6637</v>
      </c>
      <c r="F302" s="732">
        <v>2</v>
      </c>
      <c r="G302" s="732">
        <v>70</v>
      </c>
      <c r="H302" s="732">
        <v>0.63063063063063063</v>
      </c>
      <c r="I302" s="732">
        <v>35</v>
      </c>
      <c r="J302" s="732">
        <v>3</v>
      </c>
      <c r="K302" s="732">
        <v>111</v>
      </c>
      <c r="L302" s="732">
        <v>1</v>
      </c>
      <c r="M302" s="732">
        <v>37</v>
      </c>
      <c r="N302" s="732">
        <v>3</v>
      </c>
      <c r="O302" s="732">
        <v>111</v>
      </c>
      <c r="P302" s="746">
        <v>1</v>
      </c>
      <c r="Q302" s="733">
        <v>37</v>
      </c>
    </row>
    <row r="303" spans="1:17" ht="14.4" customHeight="1" x14ac:dyDescent="0.3">
      <c r="A303" s="727" t="s">
        <v>6420</v>
      </c>
      <c r="B303" s="728" t="s">
        <v>6421</v>
      </c>
      <c r="C303" s="728" t="s">
        <v>6631</v>
      </c>
      <c r="D303" s="728" t="s">
        <v>6676</v>
      </c>
      <c r="E303" s="728" t="s">
        <v>6677</v>
      </c>
      <c r="F303" s="732"/>
      <c r="G303" s="732"/>
      <c r="H303" s="732"/>
      <c r="I303" s="732"/>
      <c r="J303" s="732">
        <v>3</v>
      </c>
      <c r="K303" s="732">
        <v>519</v>
      </c>
      <c r="L303" s="732">
        <v>1</v>
      </c>
      <c r="M303" s="732">
        <v>173</v>
      </c>
      <c r="N303" s="732">
        <v>1</v>
      </c>
      <c r="O303" s="732">
        <v>173</v>
      </c>
      <c r="P303" s="746">
        <v>0.33333333333333331</v>
      </c>
      <c r="Q303" s="733">
        <v>173</v>
      </c>
    </row>
    <row r="304" spans="1:17" ht="14.4" customHeight="1" x14ac:dyDescent="0.3">
      <c r="A304" s="727" t="s">
        <v>6420</v>
      </c>
      <c r="B304" s="728" t="s">
        <v>6421</v>
      </c>
      <c r="C304" s="728" t="s">
        <v>6631</v>
      </c>
      <c r="D304" s="728" t="s">
        <v>6686</v>
      </c>
      <c r="E304" s="728" t="s">
        <v>6687</v>
      </c>
      <c r="F304" s="732"/>
      <c r="G304" s="732"/>
      <c r="H304" s="732"/>
      <c r="I304" s="732"/>
      <c r="J304" s="732">
        <v>1</v>
      </c>
      <c r="K304" s="732">
        <v>701</v>
      </c>
      <c r="L304" s="732">
        <v>1</v>
      </c>
      <c r="M304" s="732">
        <v>701</v>
      </c>
      <c r="N304" s="732"/>
      <c r="O304" s="732"/>
      <c r="P304" s="746"/>
      <c r="Q304" s="733"/>
    </row>
    <row r="305" spans="1:17" ht="14.4" customHeight="1" x14ac:dyDescent="0.3">
      <c r="A305" s="727" t="s">
        <v>6420</v>
      </c>
      <c r="B305" s="728" t="s">
        <v>6704</v>
      </c>
      <c r="C305" s="728" t="s">
        <v>6631</v>
      </c>
      <c r="D305" s="728" t="s">
        <v>6713</v>
      </c>
      <c r="E305" s="728" t="s">
        <v>6714</v>
      </c>
      <c r="F305" s="732"/>
      <c r="G305" s="732"/>
      <c r="H305" s="732"/>
      <c r="I305" s="732"/>
      <c r="J305" s="732"/>
      <c r="K305" s="732"/>
      <c r="L305" s="732"/>
      <c r="M305" s="732"/>
      <c r="N305" s="732">
        <v>3</v>
      </c>
      <c r="O305" s="732">
        <v>38382</v>
      </c>
      <c r="P305" s="746"/>
      <c r="Q305" s="733">
        <v>12794</v>
      </c>
    </row>
    <row r="306" spans="1:17" ht="14.4" customHeight="1" x14ac:dyDescent="0.3">
      <c r="A306" s="727" t="s">
        <v>6420</v>
      </c>
      <c r="B306" s="728" t="s">
        <v>6745</v>
      </c>
      <c r="C306" s="728" t="s">
        <v>6631</v>
      </c>
      <c r="D306" s="728" t="s">
        <v>6752</v>
      </c>
      <c r="E306" s="728" t="s">
        <v>6753</v>
      </c>
      <c r="F306" s="732"/>
      <c r="G306" s="732"/>
      <c r="H306" s="732"/>
      <c r="I306" s="732"/>
      <c r="J306" s="732">
        <v>1</v>
      </c>
      <c r="K306" s="732">
        <v>354</v>
      </c>
      <c r="L306" s="732">
        <v>1</v>
      </c>
      <c r="M306" s="732">
        <v>354</v>
      </c>
      <c r="N306" s="732">
        <v>8</v>
      </c>
      <c r="O306" s="732">
        <v>2832</v>
      </c>
      <c r="P306" s="746">
        <v>8</v>
      </c>
      <c r="Q306" s="733">
        <v>354</v>
      </c>
    </row>
    <row r="307" spans="1:17" ht="14.4" customHeight="1" x14ac:dyDescent="0.3">
      <c r="A307" s="727" t="s">
        <v>6420</v>
      </c>
      <c r="B307" s="728" t="s">
        <v>6745</v>
      </c>
      <c r="C307" s="728" t="s">
        <v>6631</v>
      </c>
      <c r="D307" s="728" t="s">
        <v>6756</v>
      </c>
      <c r="E307" s="728" t="s">
        <v>6757</v>
      </c>
      <c r="F307" s="732">
        <v>89</v>
      </c>
      <c r="G307" s="732">
        <v>5785</v>
      </c>
      <c r="H307" s="732">
        <v>1.5614035087719298</v>
      </c>
      <c r="I307" s="732">
        <v>65</v>
      </c>
      <c r="J307" s="732">
        <v>57</v>
      </c>
      <c r="K307" s="732">
        <v>3705</v>
      </c>
      <c r="L307" s="732">
        <v>1</v>
      </c>
      <c r="M307" s="732">
        <v>65</v>
      </c>
      <c r="N307" s="732">
        <v>110</v>
      </c>
      <c r="O307" s="732">
        <v>7150</v>
      </c>
      <c r="P307" s="746">
        <v>1.9298245614035088</v>
      </c>
      <c r="Q307" s="733">
        <v>65</v>
      </c>
    </row>
    <row r="308" spans="1:17" ht="14.4" customHeight="1" x14ac:dyDescent="0.3">
      <c r="A308" s="727" t="s">
        <v>6420</v>
      </c>
      <c r="B308" s="728" t="s">
        <v>6745</v>
      </c>
      <c r="C308" s="728" t="s">
        <v>6631</v>
      </c>
      <c r="D308" s="728" t="s">
        <v>6760</v>
      </c>
      <c r="E308" s="728" t="s">
        <v>6761</v>
      </c>
      <c r="F308" s="732"/>
      <c r="G308" s="732"/>
      <c r="H308" s="732"/>
      <c r="I308" s="732"/>
      <c r="J308" s="732">
        <v>5</v>
      </c>
      <c r="K308" s="732">
        <v>2960</v>
      </c>
      <c r="L308" s="732">
        <v>1</v>
      </c>
      <c r="M308" s="732">
        <v>592</v>
      </c>
      <c r="N308" s="732"/>
      <c r="O308" s="732"/>
      <c r="P308" s="746"/>
      <c r="Q308" s="733"/>
    </row>
    <row r="309" spans="1:17" ht="14.4" customHeight="1" x14ac:dyDescent="0.3">
      <c r="A309" s="727" t="s">
        <v>6420</v>
      </c>
      <c r="B309" s="728" t="s">
        <v>6745</v>
      </c>
      <c r="C309" s="728" t="s">
        <v>6631</v>
      </c>
      <c r="D309" s="728" t="s">
        <v>6766</v>
      </c>
      <c r="E309" s="728" t="s">
        <v>6767</v>
      </c>
      <c r="F309" s="732"/>
      <c r="G309" s="732"/>
      <c r="H309" s="732"/>
      <c r="I309" s="732"/>
      <c r="J309" s="732"/>
      <c r="K309" s="732"/>
      <c r="L309" s="732"/>
      <c r="M309" s="732"/>
      <c r="N309" s="732">
        <v>1</v>
      </c>
      <c r="O309" s="732">
        <v>679</v>
      </c>
      <c r="P309" s="746"/>
      <c r="Q309" s="733">
        <v>679</v>
      </c>
    </row>
    <row r="310" spans="1:17" ht="14.4" customHeight="1" x14ac:dyDescent="0.3">
      <c r="A310" s="727" t="s">
        <v>6420</v>
      </c>
      <c r="B310" s="728" t="s">
        <v>6745</v>
      </c>
      <c r="C310" s="728" t="s">
        <v>6631</v>
      </c>
      <c r="D310" s="728" t="s">
        <v>6768</v>
      </c>
      <c r="E310" s="728" t="s">
        <v>6769</v>
      </c>
      <c r="F310" s="732">
        <v>10</v>
      </c>
      <c r="G310" s="732">
        <v>240</v>
      </c>
      <c r="H310" s="732">
        <v>1.25</v>
      </c>
      <c r="I310" s="732">
        <v>24</v>
      </c>
      <c r="J310" s="732">
        <v>8</v>
      </c>
      <c r="K310" s="732">
        <v>192</v>
      </c>
      <c r="L310" s="732">
        <v>1</v>
      </c>
      <c r="M310" s="732">
        <v>24</v>
      </c>
      <c r="N310" s="732">
        <v>4</v>
      </c>
      <c r="O310" s="732">
        <v>96</v>
      </c>
      <c r="P310" s="746">
        <v>0.5</v>
      </c>
      <c r="Q310" s="733">
        <v>24</v>
      </c>
    </row>
    <row r="311" spans="1:17" ht="14.4" customHeight="1" x14ac:dyDescent="0.3">
      <c r="A311" s="727" t="s">
        <v>6420</v>
      </c>
      <c r="B311" s="728" t="s">
        <v>6745</v>
      </c>
      <c r="C311" s="728" t="s">
        <v>6631</v>
      </c>
      <c r="D311" s="728" t="s">
        <v>6772</v>
      </c>
      <c r="E311" s="728" t="s">
        <v>6773</v>
      </c>
      <c r="F311" s="732">
        <v>9</v>
      </c>
      <c r="G311" s="732">
        <v>486</v>
      </c>
      <c r="H311" s="732">
        <v>0.80330578512396689</v>
      </c>
      <c r="I311" s="732">
        <v>54</v>
      </c>
      <c r="J311" s="732">
        <v>11</v>
      </c>
      <c r="K311" s="732">
        <v>605</v>
      </c>
      <c r="L311" s="732">
        <v>1</v>
      </c>
      <c r="M311" s="732">
        <v>55</v>
      </c>
      <c r="N311" s="732">
        <v>57</v>
      </c>
      <c r="O311" s="732">
        <v>3135</v>
      </c>
      <c r="P311" s="746">
        <v>5.1818181818181817</v>
      </c>
      <c r="Q311" s="733">
        <v>55</v>
      </c>
    </row>
    <row r="312" spans="1:17" ht="14.4" customHeight="1" x14ac:dyDescent="0.3">
      <c r="A312" s="727" t="s">
        <v>6420</v>
      </c>
      <c r="B312" s="728" t="s">
        <v>6745</v>
      </c>
      <c r="C312" s="728" t="s">
        <v>6631</v>
      </c>
      <c r="D312" s="728" t="s">
        <v>6774</v>
      </c>
      <c r="E312" s="728" t="s">
        <v>6775</v>
      </c>
      <c r="F312" s="732">
        <v>411</v>
      </c>
      <c r="G312" s="732">
        <v>31647</v>
      </c>
      <c r="H312" s="732">
        <v>0.86708860759493667</v>
      </c>
      <c r="I312" s="732">
        <v>77</v>
      </c>
      <c r="J312" s="732">
        <v>474</v>
      </c>
      <c r="K312" s="732">
        <v>36498</v>
      </c>
      <c r="L312" s="732">
        <v>1</v>
      </c>
      <c r="M312" s="732">
        <v>77</v>
      </c>
      <c r="N312" s="732">
        <v>494</v>
      </c>
      <c r="O312" s="732">
        <v>38038</v>
      </c>
      <c r="P312" s="746">
        <v>1.0421940928270041</v>
      </c>
      <c r="Q312" s="733">
        <v>77</v>
      </c>
    </row>
    <row r="313" spans="1:17" ht="14.4" customHeight="1" x14ac:dyDescent="0.3">
      <c r="A313" s="727" t="s">
        <v>6420</v>
      </c>
      <c r="B313" s="728" t="s">
        <v>6745</v>
      </c>
      <c r="C313" s="728" t="s">
        <v>6631</v>
      </c>
      <c r="D313" s="728" t="s">
        <v>6778</v>
      </c>
      <c r="E313" s="728" t="s">
        <v>6779</v>
      </c>
      <c r="F313" s="732">
        <v>17</v>
      </c>
      <c r="G313" s="732">
        <v>391</v>
      </c>
      <c r="H313" s="732">
        <v>1.2532051282051282</v>
      </c>
      <c r="I313" s="732">
        <v>23</v>
      </c>
      <c r="J313" s="732">
        <v>13</v>
      </c>
      <c r="K313" s="732">
        <v>312</v>
      </c>
      <c r="L313" s="732">
        <v>1</v>
      </c>
      <c r="M313" s="732">
        <v>24</v>
      </c>
      <c r="N313" s="732">
        <v>14</v>
      </c>
      <c r="O313" s="732">
        <v>336</v>
      </c>
      <c r="P313" s="746">
        <v>1.0769230769230769</v>
      </c>
      <c r="Q313" s="733">
        <v>24</v>
      </c>
    </row>
    <row r="314" spans="1:17" ht="14.4" customHeight="1" x14ac:dyDescent="0.3">
      <c r="A314" s="727" t="s">
        <v>6420</v>
      </c>
      <c r="B314" s="728" t="s">
        <v>6745</v>
      </c>
      <c r="C314" s="728" t="s">
        <v>6631</v>
      </c>
      <c r="D314" s="728" t="s">
        <v>6790</v>
      </c>
      <c r="E314" s="728" t="s">
        <v>6791</v>
      </c>
      <c r="F314" s="732">
        <v>5</v>
      </c>
      <c r="G314" s="732">
        <v>330</v>
      </c>
      <c r="H314" s="732">
        <v>0.5</v>
      </c>
      <c r="I314" s="732">
        <v>66</v>
      </c>
      <c r="J314" s="732">
        <v>10</v>
      </c>
      <c r="K314" s="732">
        <v>660</v>
      </c>
      <c r="L314" s="732">
        <v>1</v>
      </c>
      <c r="M314" s="732">
        <v>66</v>
      </c>
      <c r="N314" s="732">
        <v>9</v>
      </c>
      <c r="O314" s="732">
        <v>594</v>
      </c>
      <c r="P314" s="746">
        <v>0.9</v>
      </c>
      <c r="Q314" s="733">
        <v>66</v>
      </c>
    </row>
    <row r="315" spans="1:17" ht="14.4" customHeight="1" x14ac:dyDescent="0.3">
      <c r="A315" s="727" t="s">
        <v>6420</v>
      </c>
      <c r="B315" s="728" t="s">
        <v>6745</v>
      </c>
      <c r="C315" s="728" t="s">
        <v>6631</v>
      </c>
      <c r="D315" s="728" t="s">
        <v>6794</v>
      </c>
      <c r="E315" s="728" t="s">
        <v>6795</v>
      </c>
      <c r="F315" s="732">
        <v>423</v>
      </c>
      <c r="G315" s="732">
        <v>6768</v>
      </c>
      <c r="H315" s="732">
        <v>0.83814241486068108</v>
      </c>
      <c r="I315" s="732">
        <v>16</v>
      </c>
      <c r="J315" s="732">
        <v>475</v>
      </c>
      <c r="K315" s="732">
        <v>8075</v>
      </c>
      <c r="L315" s="732">
        <v>1</v>
      </c>
      <c r="M315" s="732">
        <v>17</v>
      </c>
      <c r="N315" s="732">
        <v>509</v>
      </c>
      <c r="O315" s="732">
        <v>8653</v>
      </c>
      <c r="P315" s="746">
        <v>1.071578947368421</v>
      </c>
      <c r="Q315" s="733">
        <v>17</v>
      </c>
    </row>
    <row r="316" spans="1:17" ht="14.4" customHeight="1" x14ac:dyDescent="0.3">
      <c r="A316" s="727" t="s">
        <v>6420</v>
      </c>
      <c r="B316" s="728" t="s">
        <v>6745</v>
      </c>
      <c r="C316" s="728" t="s">
        <v>6631</v>
      </c>
      <c r="D316" s="728" t="s">
        <v>6800</v>
      </c>
      <c r="E316" s="728" t="s">
        <v>6801</v>
      </c>
      <c r="F316" s="732">
        <v>7</v>
      </c>
      <c r="G316" s="732">
        <v>168</v>
      </c>
      <c r="H316" s="732">
        <v>3.36</v>
      </c>
      <c r="I316" s="732">
        <v>24</v>
      </c>
      <c r="J316" s="732">
        <v>2</v>
      </c>
      <c r="K316" s="732">
        <v>50</v>
      </c>
      <c r="L316" s="732">
        <v>1</v>
      </c>
      <c r="M316" s="732">
        <v>25</v>
      </c>
      <c r="N316" s="732">
        <v>8</v>
      </c>
      <c r="O316" s="732">
        <v>200</v>
      </c>
      <c r="P316" s="746">
        <v>4</v>
      </c>
      <c r="Q316" s="733">
        <v>25</v>
      </c>
    </row>
    <row r="317" spans="1:17" ht="14.4" customHeight="1" x14ac:dyDescent="0.3">
      <c r="A317" s="727" t="s">
        <v>6420</v>
      </c>
      <c r="B317" s="728" t="s">
        <v>6745</v>
      </c>
      <c r="C317" s="728" t="s">
        <v>6631</v>
      </c>
      <c r="D317" s="728" t="s">
        <v>6804</v>
      </c>
      <c r="E317" s="728" t="s">
        <v>6805</v>
      </c>
      <c r="F317" s="732">
        <v>50</v>
      </c>
      <c r="G317" s="732">
        <v>9000</v>
      </c>
      <c r="H317" s="732">
        <v>1.6039921582605596</v>
      </c>
      <c r="I317" s="732">
        <v>180</v>
      </c>
      <c r="J317" s="732">
        <v>31</v>
      </c>
      <c r="K317" s="732">
        <v>5611</v>
      </c>
      <c r="L317" s="732">
        <v>1</v>
      </c>
      <c r="M317" s="732">
        <v>181</v>
      </c>
      <c r="N317" s="732">
        <v>37</v>
      </c>
      <c r="O317" s="732">
        <v>6697</v>
      </c>
      <c r="P317" s="746">
        <v>1.1935483870967742</v>
      </c>
      <c r="Q317" s="733">
        <v>181</v>
      </c>
    </row>
    <row r="318" spans="1:17" ht="14.4" customHeight="1" x14ac:dyDescent="0.3">
      <c r="A318" s="727" t="s">
        <v>6420</v>
      </c>
      <c r="B318" s="728" t="s">
        <v>6745</v>
      </c>
      <c r="C318" s="728" t="s">
        <v>6631</v>
      </c>
      <c r="D318" s="728" t="s">
        <v>6810</v>
      </c>
      <c r="E318" s="728" t="s">
        <v>6811</v>
      </c>
      <c r="F318" s="732">
        <v>37</v>
      </c>
      <c r="G318" s="732">
        <v>9361</v>
      </c>
      <c r="H318" s="732">
        <v>1.3649752114319043</v>
      </c>
      <c r="I318" s="732">
        <v>253</v>
      </c>
      <c r="J318" s="732">
        <v>27</v>
      </c>
      <c r="K318" s="732">
        <v>6858</v>
      </c>
      <c r="L318" s="732">
        <v>1</v>
      </c>
      <c r="M318" s="732">
        <v>254</v>
      </c>
      <c r="N318" s="732">
        <v>38</v>
      </c>
      <c r="O318" s="732">
        <v>9652</v>
      </c>
      <c r="P318" s="746">
        <v>1.4074074074074074</v>
      </c>
      <c r="Q318" s="733">
        <v>254</v>
      </c>
    </row>
    <row r="319" spans="1:17" ht="14.4" customHeight="1" x14ac:dyDescent="0.3">
      <c r="A319" s="727" t="s">
        <v>6420</v>
      </c>
      <c r="B319" s="728" t="s">
        <v>6745</v>
      </c>
      <c r="C319" s="728" t="s">
        <v>6631</v>
      </c>
      <c r="D319" s="728" t="s">
        <v>6816</v>
      </c>
      <c r="E319" s="728" t="s">
        <v>6817</v>
      </c>
      <c r="F319" s="732">
        <v>51</v>
      </c>
      <c r="G319" s="732">
        <v>11016</v>
      </c>
      <c r="H319" s="732">
        <v>1.6375799018879145</v>
      </c>
      <c r="I319" s="732">
        <v>216</v>
      </c>
      <c r="J319" s="732">
        <v>31</v>
      </c>
      <c r="K319" s="732">
        <v>6727</v>
      </c>
      <c r="L319" s="732">
        <v>1</v>
      </c>
      <c r="M319" s="732">
        <v>217</v>
      </c>
      <c r="N319" s="732">
        <v>39</v>
      </c>
      <c r="O319" s="732">
        <v>8463</v>
      </c>
      <c r="P319" s="746">
        <v>1.2580645161290323</v>
      </c>
      <c r="Q319" s="733">
        <v>217</v>
      </c>
    </row>
    <row r="320" spans="1:17" ht="14.4" customHeight="1" x14ac:dyDescent="0.3">
      <c r="A320" s="727" t="s">
        <v>6420</v>
      </c>
      <c r="B320" s="728" t="s">
        <v>6745</v>
      </c>
      <c r="C320" s="728" t="s">
        <v>6631</v>
      </c>
      <c r="D320" s="728" t="s">
        <v>6818</v>
      </c>
      <c r="E320" s="728" t="s">
        <v>6819</v>
      </c>
      <c r="F320" s="732"/>
      <c r="G320" s="732"/>
      <c r="H320" s="732"/>
      <c r="I320" s="732"/>
      <c r="J320" s="732"/>
      <c r="K320" s="732"/>
      <c r="L320" s="732"/>
      <c r="M320" s="732"/>
      <c r="N320" s="732">
        <v>2</v>
      </c>
      <c r="O320" s="732">
        <v>74</v>
      </c>
      <c r="P320" s="746"/>
      <c r="Q320" s="733">
        <v>37</v>
      </c>
    </row>
    <row r="321" spans="1:17" ht="14.4" customHeight="1" x14ac:dyDescent="0.3">
      <c r="A321" s="727" t="s">
        <v>6420</v>
      </c>
      <c r="B321" s="728" t="s">
        <v>6745</v>
      </c>
      <c r="C321" s="728" t="s">
        <v>6631</v>
      </c>
      <c r="D321" s="728" t="s">
        <v>6822</v>
      </c>
      <c r="E321" s="728" t="s">
        <v>6823</v>
      </c>
      <c r="F321" s="732"/>
      <c r="G321" s="732"/>
      <c r="H321" s="732"/>
      <c r="I321" s="732"/>
      <c r="J321" s="732">
        <v>1</v>
      </c>
      <c r="K321" s="732">
        <v>50</v>
      </c>
      <c r="L321" s="732">
        <v>1</v>
      </c>
      <c r="M321" s="732">
        <v>50</v>
      </c>
      <c r="N321" s="732"/>
      <c r="O321" s="732"/>
      <c r="P321" s="746"/>
      <c r="Q321" s="733"/>
    </row>
    <row r="322" spans="1:17" ht="14.4" customHeight="1" x14ac:dyDescent="0.3">
      <c r="A322" s="727" t="s">
        <v>6420</v>
      </c>
      <c r="B322" s="728" t="s">
        <v>6745</v>
      </c>
      <c r="C322" s="728" t="s">
        <v>6631</v>
      </c>
      <c r="D322" s="728" t="s">
        <v>6828</v>
      </c>
      <c r="E322" s="728" t="s">
        <v>6829</v>
      </c>
      <c r="F322" s="732">
        <v>1</v>
      </c>
      <c r="G322" s="732">
        <v>735</v>
      </c>
      <c r="H322" s="732"/>
      <c r="I322" s="732">
        <v>735</v>
      </c>
      <c r="J322" s="732"/>
      <c r="K322" s="732"/>
      <c r="L322" s="732"/>
      <c r="M322" s="732"/>
      <c r="N322" s="732"/>
      <c r="O322" s="732"/>
      <c r="P322" s="746"/>
      <c r="Q322" s="733"/>
    </row>
    <row r="323" spans="1:17" ht="14.4" customHeight="1" x14ac:dyDescent="0.3">
      <c r="A323" s="727" t="s">
        <v>6420</v>
      </c>
      <c r="B323" s="728" t="s">
        <v>6745</v>
      </c>
      <c r="C323" s="728" t="s">
        <v>6631</v>
      </c>
      <c r="D323" s="728" t="s">
        <v>6830</v>
      </c>
      <c r="E323" s="728" t="s">
        <v>6831</v>
      </c>
      <c r="F323" s="732"/>
      <c r="G323" s="732"/>
      <c r="H323" s="732"/>
      <c r="I323" s="732"/>
      <c r="J323" s="732"/>
      <c r="K323" s="732"/>
      <c r="L323" s="732"/>
      <c r="M323" s="732"/>
      <c r="N323" s="732">
        <v>1</v>
      </c>
      <c r="O323" s="732">
        <v>329</v>
      </c>
      <c r="P323" s="746"/>
      <c r="Q323" s="733">
        <v>329</v>
      </c>
    </row>
    <row r="324" spans="1:17" ht="14.4" customHeight="1" x14ac:dyDescent="0.3">
      <c r="A324" s="727" t="s">
        <v>6420</v>
      </c>
      <c r="B324" s="728" t="s">
        <v>6745</v>
      </c>
      <c r="C324" s="728" t="s">
        <v>6631</v>
      </c>
      <c r="D324" s="728" t="s">
        <v>6836</v>
      </c>
      <c r="E324" s="728" t="s">
        <v>6837</v>
      </c>
      <c r="F324" s="732">
        <v>1</v>
      </c>
      <c r="G324" s="732">
        <v>231</v>
      </c>
      <c r="H324" s="732"/>
      <c r="I324" s="732">
        <v>231</v>
      </c>
      <c r="J324" s="732"/>
      <c r="K324" s="732"/>
      <c r="L324" s="732"/>
      <c r="M324" s="732"/>
      <c r="N324" s="732">
        <v>1</v>
      </c>
      <c r="O324" s="732">
        <v>232</v>
      </c>
      <c r="P324" s="746"/>
      <c r="Q324" s="733">
        <v>232</v>
      </c>
    </row>
    <row r="325" spans="1:17" ht="14.4" customHeight="1" x14ac:dyDescent="0.3">
      <c r="A325" s="727" t="s">
        <v>6420</v>
      </c>
      <c r="B325" s="728" t="s">
        <v>6745</v>
      </c>
      <c r="C325" s="728" t="s">
        <v>6631</v>
      </c>
      <c r="D325" s="728" t="s">
        <v>6842</v>
      </c>
      <c r="E325" s="728" t="s">
        <v>6843</v>
      </c>
      <c r="F325" s="732"/>
      <c r="G325" s="732"/>
      <c r="H325" s="732"/>
      <c r="I325" s="732"/>
      <c r="J325" s="732"/>
      <c r="K325" s="732"/>
      <c r="L325" s="732"/>
      <c r="M325" s="732"/>
      <c r="N325" s="732">
        <v>2</v>
      </c>
      <c r="O325" s="732">
        <v>820</v>
      </c>
      <c r="P325" s="746"/>
      <c r="Q325" s="733">
        <v>410</v>
      </c>
    </row>
    <row r="326" spans="1:17" ht="14.4" customHeight="1" x14ac:dyDescent="0.3">
      <c r="A326" s="727" t="s">
        <v>6420</v>
      </c>
      <c r="B326" s="728" t="s">
        <v>6745</v>
      </c>
      <c r="C326" s="728" t="s">
        <v>6631</v>
      </c>
      <c r="D326" s="728" t="s">
        <v>6856</v>
      </c>
      <c r="E326" s="728" t="s">
        <v>6857</v>
      </c>
      <c r="F326" s="732"/>
      <c r="G326" s="732"/>
      <c r="H326" s="732"/>
      <c r="I326" s="732"/>
      <c r="J326" s="732"/>
      <c r="K326" s="732"/>
      <c r="L326" s="732"/>
      <c r="M326" s="732"/>
      <c r="N326" s="732">
        <v>1</v>
      </c>
      <c r="O326" s="732">
        <v>224</v>
      </c>
      <c r="P326" s="746"/>
      <c r="Q326" s="733">
        <v>224</v>
      </c>
    </row>
    <row r="327" spans="1:17" ht="14.4" customHeight="1" x14ac:dyDescent="0.3">
      <c r="A327" s="727" t="s">
        <v>6420</v>
      </c>
      <c r="B327" s="728" t="s">
        <v>6745</v>
      </c>
      <c r="C327" s="728" t="s">
        <v>6631</v>
      </c>
      <c r="D327" s="728" t="s">
        <v>6858</v>
      </c>
      <c r="E327" s="728" t="s">
        <v>6859</v>
      </c>
      <c r="F327" s="732"/>
      <c r="G327" s="732"/>
      <c r="H327" s="732"/>
      <c r="I327" s="732"/>
      <c r="J327" s="732"/>
      <c r="K327" s="732"/>
      <c r="L327" s="732"/>
      <c r="M327" s="732"/>
      <c r="N327" s="732">
        <v>1</v>
      </c>
      <c r="O327" s="732">
        <v>566</v>
      </c>
      <c r="P327" s="746"/>
      <c r="Q327" s="733">
        <v>566</v>
      </c>
    </row>
    <row r="328" spans="1:17" ht="14.4" customHeight="1" x14ac:dyDescent="0.3">
      <c r="A328" s="727" t="s">
        <v>6915</v>
      </c>
      <c r="B328" s="728" t="s">
        <v>6421</v>
      </c>
      <c r="C328" s="728" t="s">
        <v>6631</v>
      </c>
      <c r="D328" s="728" t="s">
        <v>6636</v>
      </c>
      <c r="E328" s="728" t="s">
        <v>6637</v>
      </c>
      <c r="F328" s="732">
        <v>10</v>
      </c>
      <c r="G328" s="732">
        <v>350</v>
      </c>
      <c r="H328" s="732">
        <v>0.94594594594594594</v>
      </c>
      <c r="I328" s="732">
        <v>35</v>
      </c>
      <c r="J328" s="732">
        <v>10</v>
      </c>
      <c r="K328" s="732">
        <v>370</v>
      </c>
      <c r="L328" s="732">
        <v>1</v>
      </c>
      <c r="M328" s="732">
        <v>37</v>
      </c>
      <c r="N328" s="732">
        <v>9</v>
      </c>
      <c r="O328" s="732">
        <v>333</v>
      </c>
      <c r="P328" s="746">
        <v>0.9</v>
      </c>
      <c r="Q328" s="733">
        <v>37</v>
      </c>
    </row>
    <row r="329" spans="1:17" ht="14.4" customHeight="1" x14ac:dyDescent="0.3">
      <c r="A329" s="727" t="s">
        <v>6915</v>
      </c>
      <c r="B329" s="728" t="s">
        <v>6421</v>
      </c>
      <c r="C329" s="728" t="s">
        <v>6631</v>
      </c>
      <c r="D329" s="728" t="s">
        <v>6668</v>
      </c>
      <c r="E329" s="728" t="s">
        <v>6669</v>
      </c>
      <c r="F329" s="732"/>
      <c r="G329" s="732"/>
      <c r="H329" s="732"/>
      <c r="I329" s="732"/>
      <c r="J329" s="732"/>
      <c r="K329" s="732"/>
      <c r="L329" s="732"/>
      <c r="M329" s="732"/>
      <c r="N329" s="732">
        <v>4</v>
      </c>
      <c r="O329" s="732">
        <v>1420</v>
      </c>
      <c r="P329" s="746"/>
      <c r="Q329" s="733">
        <v>355</v>
      </c>
    </row>
    <row r="330" spans="1:17" ht="14.4" customHeight="1" x14ac:dyDescent="0.3">
      <c r="A330" s="727" t="s">
        <v>6915</v>
      </c>
      <c r="B330" s="728" t="s">
        <v>6421</v>
      </c>
      <c r="C330" s="728" t="s">
        <v>6631</v>
      </c>
      <c r="D330" s="728" t="s">
        <v>6676</v>
      </c>
      <c r="E330" s="728" t="s">
        <v>6677</v>
      </c>
      <c r="F330" s="732">
        <v>4</v>
      </c>
      <c r="G330" s="732">
        <v>644</v>
      </c>
      <c r="H330" s="732"/>
      <c r="I330" s="732">
        <v>161</v>
      </c>
      <c r="J330" s="732"/>
      <c r="K330" s="732"/>
      <c r="L330" s="732"/>
      <c r="M330" s="732"/>
      <c r="N330" s="732">
        <v>2</v>
      </c>
      <c r="O330" s="732">
        <v>346</v>
      </c>
      <c r="P330" s="746"/>
      <c r="Q330" s="733">
        <v>173</v>
      </c>
    </row>
    <row r="331" spans="1:17" ht="14.4" customHeight="1" x14ac:dyDescent="0.3">
      <c r="A331" s="727" t="s">
        <v>6915</v>
      </c>
      <c r="B331" s="728" t="s">
        <v>6421</v>
      </c>
      <c r="C331" s="728" t="s">
        <v>6631</v>
      </c>
      <c r="D331" s="728" t="s">
        <v>6682</v>
      </c>
      <c r="E331" s="728" t="s">
        <v>6683</v>
      </c>
      <c r="F331" s="732"/>
      <c r="G331" s="732"/>
      <c r="H331" s="732"/>
      <c r="I331" s="732"/>
      <c r="J331" s="732"/>
      <c r="K331" s="732"/>
      <c r="L331" s="732"/>
      <c r="M331" s="732"/>
      <c r="N331" s="732">
        <v>1</v>
      </c>
      <c r="O331" s="732">
        <v>177</v>
      </c>
      <c r="P331" s="746"/>
      <c r="Q331" s="733">
        <v>177</v>
      </c>
    </row>
    <row r="332" spans="1:17" ht="14.4" customHeight="1" x14ac:dyDescent="0.3">
      <c r="A332" s="727" t="s">
        <v>6915</v>
      </c>
      <c r="B332" s="728" t="s">
        <v>6421</v>
      </c>
      <c r="C332" s="728" t="s">
        <v>6631</v>
      </c>
      <c r="D332" s="728" t="s">
        <v>6686</v>
      </c>
      <c r="E332" s="728" t="s">
        <v>6687</v>
      </c>
      <c r="F332" s="732">
        <v>10</v>
      </c>
      <c r="G332" s="732">
        <v>6530</v>
      </c>
      <c r="H332" s="732">
        <v>0.3881359961959106</v>
      </c>
      <c r="I332" s="732">
        <v>653</v>
      </c>
      <c r="J332" s="732">
        <v>24</v>
      </c>
      <c r="K332" s="732">
        <v>16824</v>
      </c>
      <c r="L332" s="732">
        <v>1</v>
      </c>
      <c r="M332" s="732">
        <v>701</v>
      </c>
      <c r="N332" s="732">
        <v>4</v>
      </c>
      <c r="O332" s="732">
        <v>2804</v>
      </c>
      <c r="P332" s="746">
        <v>0.16666666666666666</v>
      </c>
      <c r="Q332" s="733">
        <v>701</v>
      </c>
    </row>
    <row r="333" spans="1:17" ht="14.4" customHeight="1" x14ac:dyDescent="0.3">
      <c r="A333" s="727" t="s">
        <v>6915</v>
      </c>
      <c r="B333" s="728" t="s">
        <v>6704</v>
      </c>
      <c r="C333" s="728" t="s">
        <v>6631</v>
      </c>
      <c r="D333" s="728" t="s">
        <v>6709</v>
      </c>
      <c r="E333" s="728" t="s">
        <v>6710</v>
      </c>
      <c r="F333" s="732">
        <v>1</v>
      </c>
      <c r="G333" s="732">
        <v>303</v>
      </c>
      <c r="H333" s="732"/>
      <c r="I333" s="732">
        <v>303</v>
      </c>
      <c r="J333" s="732"/>
      <c r="K333" s="732"/>
      <c r="L333" s="732"/>
      <c r="M333" s="732"/>
      <c r="N333" s="732"/>
      <c r="O333" s="732"/>
      <c r="P333" s="746"/>
      <c r="Q333" s="733"/>
    </row>
    <row r="334" spans="1:17" ht="14.4" customHeight="1" x14ac:dyDescent="0.3">
      <c r="A334" s="727" t="s">
        <v>6915</v>
      </c>
      <c r="B334" s="728" t="s">
        <v>6704</v>
      </c>
      <c r="C334" s="728" t="s">
        <v>6631</v>
      </c>
      <c r="D334" s="728" t="s">
        <v>6711</v>
      </c>
      <c r="E334" s="728" t="s">
        <v>6712</v>
      </c>
      <c r="F334" s="732"/>
      <c r="G334" s="732"/>
      <c r="H334" s="732"/>
      <c r="I334" s="732"/>
      <c r="J334" s="732"/>
      <c r="K334" s="732"/>
      <c r="L334" s="732"/>
      <c r="M334" s="732"/>
      <c r="N334" s="732">
        <v>1</v>
      </c>
      <c r="O334" s="732">
        <v>23</v>
      </c>
      <c r="P334" s="746"/>
      <c r="Q334" s="733">
        <v>23</v>
      </c>
    </row>
    <row r="335" spans="1:17" ht="14.4" customHeight="1" x14ac:dyDescent="0.3">
      <c r="A335" s="727" t="s">
        <v>6915</v>
      </c>
      <c r="B335" s="728" t="s">
        <v>6704</v>
      </c>
      <c r="C335" s="728" t="s">
        <v>6631</v>
      </c>
      <c r="D335" s="728" t="s">
        <v>6715</v>
      </c>
      <c r="E335" s="728" t="s">
        <v>6716</v>
      </c>
      <c r="F335" s="732"/>
      <c r="G335" s="732"/>
      <c r="H335" s="732"/>
      <c r="I335" s="732"/>
      <c r="J335" s="732"/>
      <c r="K335" s="732"/>
      <c r="L335" s="732"/>
      <c r="M335" s="732"/>
      <c r="N335" s="732">
        <v>4</v>
      </c>
      <c r="O335" s="732">
        <v>5140</v>
      </c>
      <c r="P335" s="746"/>
      <c r="Q335" s="733">
        <v>1285</v>
      </c>
    </row>
    <row r="336" spans="1:17" ht="14.4" customHeight="1" x14ac:dyDescent="0.3">
      <c r="A336" s="727" t="s">
        <v>6915</v>
      </c>
      <c r="B336" s="728" t="s">
        <v>6704</v>
      </c>
      <c r="C336" s="728" t="s">
        <v>6631</v>
      </c>
      <c r="D336" s="728" t="s">
        <v>6719</v>
      </c>
      <c r="E336" s="728" t="s">
        <v>6720</v>
      </c>
      <c r="F336" s="732">
        <v>1</v>
      </c>
      <c r="G336" s="732">
        <v>9864</v>
      </c>
      <c r="H336" s="732"/>
      <c r="I336" s="732">
        <v>9864</v>
      </c>
      <c r="J336" s="732"/>
      <c r="K336" s="732"/>
      <c r="L336" s="732"/>
      <c r="M336" s="732"/>
      <c r="N336" s="732"/>
      <c r="O336" s="732"/>
      <c r="P336" s="746"/>
      <c r="Q336" s="733"/>
    </row>
    <row r="337" spans="1:17" ht="14.4" customHeight="1" x14ac:dyDescent="0.3">
      <c r="A337" s="727" t="s">
        <v>6915</v>
      </c>
      <c r="B337" s="728" t="s">
        <v>6704</v>
      </c>
      <c r="C337" s="728" t="s">
        <v>6631</v>
      </c>
      <c r="D337" s="728" t="s">
        <v>6725</v>
      </c>
      <c r="E337" s="728" t="s">
        <v>6726</v>
      </c>
      <c r="F337" s="732"/>
      <c r="G337" s="732"/>
      <c r="H337" s="732"/>
      <c r="I337" s="732"/>
      <c r="J337" s="732"/>
      <c r="K337" s="732"/>
      <c r="L337" s="732"/>
      <c r="M337" s="732"/>
      <c r="N337" s="732">
        <v>10</v>
      </c>
      <c r="O337" s="732">
        <v>10120</v>
      </c>
      <c r="P337" s="746"/>
      <c r="Q337" s="733">
        <v>1012</v>
      </c>
    </row>
    <row r="338" spans="1:17" ht="14.4" customHeight="1" x14ac:dyDescent="0.3">
      <c r="A338" s="727" t="s">
        <v>6915</v>
      </c>
      <c r="B338" s="728" t="s">
        <v>6704</v>
      </c>
      <c r="C338" s="728" t="s">
        <v>6631</v>
      </c>
      <c r="D338" s="728" t="s">
        <v>6727</v>
      </c>
      <c r="E338" s="728" t="s">
        <v>6728</v>
      </c>
      <c r="F338" s="732"/>
      <c r="G338" s="732"/>
      <c r="H338" s="732"/>
      <c r="I338" s="732"/>
      <c r="J338" s="732"/>
      <c r="K338" s="732"/>
      <c r="L338" s="732"/>
      <c r="M338" s="732"/>
      <c r="N338" s="732">
        <v>15</v>
      </c>
      <c r="O338" s="732">
        <v>34455</v>
      </c>
      <c r="P338" s="746"/>
      <c r="Q338" s="733">
        <v>2297</v>
      </c>
    </row>
    <row r="339" spans="1:17" ht="14.4" customHeight="1" x14ac:dyDescent="0.3">
      <c r="A339" s="727" t="s">
        <v>6915</v>
      </c>
      <c r="B339" s="728" t="s">
        <v>6704</v>
      </c>
      <c r="C339" s="728" t="s">
        <v>6631</v>
      </c>
      <c r="D339" s="728" t="s">
        <v>6729</v>
      </c>
      <c r="E339" s="728" t="s">
        <v>6730</v>
      </c>
      <c r="F339" s="732"/>
      <c r="G339" s="732"/>
      <c r="H339" s="732"/>
      <c r="I339" s="732"/>
      <c r="J339" s="732"/>
      <c r="K339" s="732"/>
      <c r="L339" s="732"/>
      <c r="M339" s="732"/>
      <c r="N339" s="732">
        <v>5</v>
      </c>
      <c r="O339" s="732">
        <v>1870</v>
      </c>
      <c r="P339" s="746"/>
      <c r="Q339" s="733">
        <v>374</v>
      </c>
    </row>
    <row r="340" spans="1:17" ht="14.4" customHeight="1" x14ac:dyDescent="0.3">
      <c r="A340" s="727" t="s">
        <v>6915</v>
      </c>
      <c r="B340" s="728" t="s">
        <v>6745</v>
      </c>
      <c r="C340" s="728" t="s">
        <v>6631</v>
      </c>
      <c r="D340" s="728" t="s">
        <v>6748</v>
      </c>
      <c r="E340" s="728" t="s">
        <v>6749</v>
      </c>
      <c r="F340" s="732">
        <v>1</v>
      </c>
      <c r="G340" s="732">
        <v>219</v>
      </c>
      <c r="H340" s="732"/>
      <c r="I340" s="732">
        <v>219</v>
      </c>
      <c r="J340" s="732"/>
      <c r="K340" s="732"/>
      <c r="L340" s="732"/>
      <c r="M340" s="732"/>
      <c r="N340" s="732">
        <v>1</v>
      </c>
      <c r="O340" s="732">
        <v>221</v>
      </c>
      <c r="P340" s="746"/>
      <c r="Q340" s="733">
        <v>221</v>
      </c>
    </row>
    <row r="341" spans="1:17" ht="14.4" customHeight="1" x14ac:dyDescent="0.3">
      <c r="A341" s="727" t="s">
        <v>6915</v>
      </c>
      <c r="B341" s="728" t="s">
        <v>6745</v>
      </c>
      <c r="C341" s="728" t="s">
        <v>6631</v>
      </c>
      <c r="D341" s="728" t="s">
        <v>6750</v>
      </c>
      <c r="E341" s="728" t="s">
        <v>6751</v>
      </c>
      <c r="F341" s="732">
        <v>1</v>
      </c>
      <c r="G341" s="732">
        <v>503</v>
      </c>
      <c r="H341" s="732"/>
      <c r="I341" s="732">
        <v>503</v>
      </c>
      <c r="J341" s="732"/>
      <c r="K341" s="732"/>
      <c r="L341" s="732"/>
      <c r="M341" s="732"/>
      <c r="N341" s="732">
        <v>2</v>
      </c>
      <c r="O341" s="732">
        <v>1016</v>
      </c>
      <c r="P341" s="746"/>
      <c r="Q341" s="733">
        <v>508</v>
      </c>
    </row>
    <row r="342" spans="1:17" ht="14.4" customHeight="1" x14ac:dyDescent="0.3">
      <c r="A342" s="727" t="s">
        <v>6915</v>
      </c>
      <c r="B342" s="728" t="s">
        <v>6745</v>
      </c>
      <c r="C342" s="728" t="s">
        <v>6631</v>
      </c>
      <c r="D342" s="728" t="s">
        <v>6752</v>
      </c>
      <c r="E342" s="728" t="s">
        <v>6753</v>
      </c>
      <c r="F342" s="732">
        <v>188</v>
      </c>
      <c r="G342" s="732">
        <v>65988</v>
      </c>
      <c r="H342" s="732">
        <v>0.57711077294432489</v>
      </c>
      <c r="I342" s="732">
        <v>351</v>
      </c>
      <c r="J342" s="732">
        <v>323</v>
      </c>
      <c r="K342" s="732">
        <v>114342</v>
      </c>
      <c r="L342" s="732">
        <v>1</v>
      </c>
      <c r="M342" s="732">
        <v>354</v>
      </c>
      <c r="N342" s="732">
        <v>380</v>
      </c>
      <c r="O342" s="732">
        <v>134520</v>
      </c>
      <c r="P342" s="746">
        <v>1.1764705882352942</v>
      </c>
      <c r="Q342" s="733">
        <v>354</v>
      </c>
    </row>
    <row r="343" spans="1:17" ht="14.4" customHeight="1" x14ac:dyDescent="0.3">
      <c r="A343" s="727" t="s">
        <v>6915</v>
      </c>
      <c r="B343" s="728" t="s">
        <v>6745</v>
      </c>
      <c r="C343" s="728" t="s">
        <v>6631</v>
      </c>
      <c r="D343" s="728" t="s">
        <v>6756</v>
      </c>
      <c r="E343" s="728" t="s">
        <v>6757</v>
      </c>
      <c r="F343" s="732">
        <v>112</v>
      </c>
      <c r="G343" s="732">
        <v>7280</v>
      </c>
      <c r="H343" s="732">
        <v>1.1914893617021276</v>
      </c>
      <c r="I343" s="732">
        <v>65</v>
      </c>
      <c r="J343" s="732">
        <v>94</v>
      </c>
      <c r="K343" s="732">
        <v>6110</v>
      </c>
      <c r="L343" s="732">
        <v>1</v>
      </c>
      <c r="M343" s="732">
        <v>65</v>
      </c>
      <c r="N343" s="732">
        <v>199</v>
      </c>
      <c r="O343" s="732">
        <v>12935</v>
      </c>
      <c r="P343" s="746">
        <v>2.1170212765957448</v>
      </c>
      <c r="Q343" s="733">
        <v>65</v>
      </c>
    </row>
    <row r="344" spans="1:17" ht="14.4" customHeight="1" x14ac:dyDescent="0.3">
      <c r="A344" s="727" t="s">
        <v>6915</v>
      </c>
      <c r="B344" s="728" t="s">
        <v>6745</v>
      </c>
      <c r="C344" s="728" t="s">
        <v>6631</v>
      </c>
      <c r="D344" s="728" t="s">
        <v>6760</v>
      </c>
      <c r="E344" s="728" t="s">
        <v>6761</v>
      </c>
      <c r="F344" s="732">
        <v>2</v>
      </c>
      <c r="G344" s="732">
        <v>1182</v>
      </c>
      <c r="H344" s="732"/>
      <c r="I344" s="732">
        <v>591</v>
      </c>
      <c r="J344" s="732"/>
      <c r="K344" s="732"/>
      <c r="L344" s="732"/>
      <c r="M344" s="732"/>
      <c r="N344" s="732"/>
      <c r="O344" s="732"/>
      <c r="P344" s="746"/>
      <c r="Q344" s="733"/>
    </row>
    <row r="345" spans="1:17" ht="14.4" customHeight="1" x14ac:dyDescent="0.3">
      <c r="A345" s="727" t="s">
        <v>6915</v>
      </c>
      <c r="B345" s="728" t="s">
        <v>6745</v>
      </c>
      <c r="C345" s="728" t="s">
        <v>6631</v>
      </c>
      <c r="D345" s="728" t="s">
        <v>6762</v>
      </c>
      <c r="E345" s="728" t="s">
        <v>6763</v>
      </c>
      <c r="F345" s="732">
        <v>2</v>
      </c>
      <c r="G345" s="732">
        <v>1232</v>
      </c>
      <c r="H345" s="732"/>
      <c r="I345" s="732">
        <v>616</v>
      </c>
      <c r="J345" s="732"/>
      <c r="K345" s="732"/>
      <c r="L345" s="732"/>
      <c r="M345" s="732"/>
      <c r="N345" s="732"/>
      <c r="O345" s="732"/>
      <c r="P345" s="746"/>
      <c r="Q345" s="733"/>
    </row>
    <row r="346" spans="1:17" ht="14.4" customHeight="1" x14ac:dyDescent="0.3">
      <c r="A346" s="727" t="s">
        <v>6915</v>
      </c>
      <c r="B346" s="728" t="s">
        <v>6745</v>
      </c>
      <c r="C346" s="728" t="s">
        <v>6631</v>
      </c>
      <c r="D346" s="728" t="s">
        <v>6764</v>
      </c>
      <c r="E346" s="728" t="s">
        <v>6765</v>
      </c>
      <c r="F346" s="732">
        <v>2</v>
      </c>
      <c r="G346" s="732">
        <v>300</v>
      </c>
      <c r="H346" s="732"/>
      <c r="I346" s="732">
        <v>150</v>
      </c>
      <c r="J346" s="732"/>
      <c r="K346" s="732"/>
      <c r="L346" s="732"/>
      <c r="M346" s="732"/>
      <c r="N346" s="732"/>
      <c r="O346" s="732"/>
      <c r="P346" s="746"/>
      <c r="Q346" s="733"/>
    </row>
    <row r="347" spans="1:17" ht="14.4" customHeight="1" x14ac:dyDescent="0.3">
      <c r="A347" s="727" t="s">
        <v>6915</v>
      </c>
      <c r="B347" s="728" t="s">
        <v>6745</v>
      </c>
      <c r="C347" s="728" t="s">
        <v>6631</v>
      </c>
      <c r="D347" s="728" t="s">
        <v>6768</v>
      </c>
      <c r="E347" s="728" t="s">
        <v>6769</v>
      </c>
      <c r="F347" s="732">
        <v>25</v>
      </c>
      <c r="G347" s="732">
        <v>600</v>
      </c>
      <c r="H347" s="732">
        <v>1.3157894736842106</v>
      </c>
      <c r="I347" s="732">
        <v>24</v>
      </c>
      <c r="J347" s="732">
        <v>19</v>
      </c>
      <c r="K347" s="732">
        <v>456</v>
      </c>
      <c r="L347" s="732">
        <v>1</v>
      </c>
      <c r="M347" s="732">
        <v>24</v>
      </c>
      <c r="N347" s="732">
        <v>34</v>
      </c>
      <c r="O347" s="732">
        <v>816</v>
      </c>
      <c r="P347" s="746">
        <v>1.7894736842105263</v>
      </c>
      <c r="Q347" s="733">
        <v>24</v>
      </c>
    </row>
    <row r="348" spans="1:17" ht="14.4" customHeight="1" x14ac:dyDescent="0.3">
      <c r="A348" s="727" t="s">
        <v>6915</v>
      </c>
      <c r="B348" s="728" t="s">
        <v>6745</v>
      </c>
      <c r="C348" s="728" t="s">
        <v>6631</v>
      </c>
      <c r="D348" s="728" t="s">
        <v>6772</v>
      </c>
      <c r="E348" s="728" t="s">
        <v>6773</v>
      </c>
      <c r="F348" s="732">
        <v>58</v>
      </c>
      <c r="G348" s="732">
        <v>3132</v>
      </c>
      <c r="H348" s="732">
        <v>0.91847507331378297</v>
      </c>
      <c r="I348" s="732">
        <v>54</v>
      </c>
      <c r="J348" s="732">
        <v>62</v>
      </c>
      <c r="K348" s="732">
        <v>3410</v>
      </c>
      <c r="L348" s="732">
        <v>1</v>
      </c>
      <c r="M348" s="732">
        <v>55</v>
      </c>
      <c r="N348" s="732">
        <v>140</v>
      </c>
      <c r="O348" s="732">
        <v>7700</v>
      </c>
      <c r="P348" s="746">
        <v>2.2580645161290325</v>
      </c>
      <c r="Q348" s="733">
        <v>55</v>
      </c>
    </row>
    <row r="349" spans="1:17" ht="14.4" customHeight="1" x14ac:dyDescent="0.3">
      <c r="A349" s="727" t="s">
        <v>6915</v>
      </c>
      <c r="B349" s="728" t="s">
        <v>6745</v>
      </c>
      <c r="C349" s="728" t="s">
        <v>6631</v>
      </c>
      <c r="D349" s="728" t="s">
        <v>6774</v>
      </c>
      <c r="E349" s="728" t="s">
        <v>6775</v>
      </c>
      <c r="F349" s="732">
        <v>1055</v>
      </c>
      <c r="G349" s="732">
        <v>81235</v>
      </c>
      <c r="H349" s="732">
        <v>0.88210702341137126</v>
      </c>
      <c r="I349" s="732">
        <v>77</v>
      </c>
      <c r="J349" s="732">
        <v>1196</v>
      </c>
      <c r="K349" s="732">
        <v>92092</v>
      </c>
      <c r="L349" s="732">
        <v>1</v>
      </c>
      <c r="M349" s="732">
        <v>77</v>
      </c>
      <c r="N349" s="732">
        <v>1123</v>
      </c>
      <c r="O349" s="732">
        <v>86471</v>
      </c>
      <c r="P349" s="746">
        <v>0.93896321070234112</v>
      </c>
      <c r="Q349" s="733">
        <v>77</v>
      </c>
    </row>
    <row r="350" spans="1:17" ht="14.4" customHeight="1" x14ac:dyDescent="0.3">
      <c r="A350" s="727" t="s">
        <v>6915</v>
      </c>
      <c r="B350" s="728" t="s">
        <v>6745</v>
      </c>
      <c r="C350" s="728" t="s">
        <v>6631</v>
      </c>
      <c r="D350" s="728" t="s">
        <v>6778</v>
      </c>
      <c r="E350" s="728" t="s">
        <v>6779</v>
      </c>
      <c r="F350" s="732">
        <v>64</v>
      </c>
      <c r="G350" s="732">
        <v>1472</v>
      </c>
      <c r="H350" s="732">
        <v>1.2266666666666666</v>
      </c>
      <c r="I350" s="732">
        <v>23</v>
      </c>
      <c r="J350" s="732">
        <v>50</v>
      </c>
      <c r="K350" s="732">
        <v>1200</v>
      </c>
      <c r="L350" s="732">
        <v>1</v>
      </c>
      <c r="M350" s="732">
        <v>24</v>
      </c>
      <c r="N350" s="732">
        <v>98</v>
      </c>
      <c r="O350" s="732">
        <v>2352</v>
      </c>
      <c r="P350" s="746">
        <v>1.96</v>
      </c>
      <c r="Q350" s="733">
        <v>24</v>
      </c>
    </row>
    <row r="351" spans="1:17" ht="14.4" customHeight="1" x14ac:dyDescent="0.3">
      <c r="A351" s="727" t="s">
        <v>6915</v>
      </c>
      <c r="B351" s="728" t="s">
        <v>6745</v>
      </c>
      <c r="C351" s="728" t="s">
        <v>6631</v>
      </c>
      <c r="D351" s="728" t="s">
        <v>6790</v>
      </c>
      <c r="E351" s="728" t="s">
        <v>6791</v>
      </c>
      <c r="F351" s="732">
        <v>13</v>
      </c>
      <c r="G351" s="732">
        <v>858</v>
      </c>
      <c r="H351" s="732">
        <v>0.8125</v>
      </c>
      <c r="I351" s="732">
        <v>66</v>
      </c>
      <c r="J351" s="732">
        <v>16</v>
      </c>
      <c r="K351" s="732">
        <v>1056</v>
      </c>
      <c r="L351" s="732">
        <v>1</v>
      </c>
      <c r="M351" s="732">
        <v>66</v>
      </c>
      <c r="N351" s="732">
        <v>9</v>
      </c>
      <c r="O351" s="732">
        <v>594</v>
      </c>
      <c r="P351" s="746">
        <v>0.5625</v>
      </c>
      <c r="Q351" s="733">
        <v>66</v>
      </c>
    </row>
    <row r="352" spans="1:17" ht="14.4" customHeight="1" x14ac:dyDescent="0.3">
      <c r="A352" s="727" t="s">
        <v>6915</v>
      </c>
      <c r="B352" s="728" t="s">
        <v>6745</v>
      </c>
      <c r="C352" s="728" t="s">
        <v>6631</v>
      </c>
      <c r="D352" s="728" t="s">
        <v>6794</v>
      </c>
      <c r="E352" s="728" t="s">
        <v>6795</v>
      </c>
      <c r="F352" s="732">
        <v>1216</v>
      </c>
      <c r="G352" s="732">
        <v>19456</v>
      </c>
      <c r="H352" s="732">
        <v>0.80596520298260144</v>
      </c>
      <c r="I352" s="732">
        <v>16</v>
      </c>
      <c r="J352" s="732">
        <v>1420</v>
      </c>
      <c r="K352" s="732">
        <v>24140</v>
      </c>
      <c r="L352" s="732">
        <v>1</v>
      </c>
      <c r="M352" s="732">
        <v>17</v>
      </c>
      <c r="N352" s="732">
        <v>1418</v>
      </c>
      <c r="O352" s="732">
        <v>24106</v>
      </c>
      <c r="P352" s="746">
        <v>0.99859154929577465</v>
      </c>
      <c r="Q352" s="733">
        <v>17</v>
      </c>
    </row>
    <row r="353" spans="1:17" ht="14.4" customHeight="1" x14ac:dyDescent="0.3">
      <c r="A353" s="727" t="s">
        <v>6915</v>
      </c>
      <c r="B353" s="728" t="s">
        <v>6745</v>
      </c>
      <c r="C353" s="728" t="s">
        <v>6631</v>
      </c>
      <c r="D353" s="728" t="s">
        <v>6798</v>
      </c>
      <c r="E353" s="728" t="s">
        <v>6799</v>
      </c>
      <c r="F353" s="732">
        <v>35</v>
      </c>
      <c r="G353" s="732">
        <v>12215</v>
      </c>
      <c r="H353" s="732"/>
      <c r="I353" s="732">
        <v>349</v>
      </c>
      <c r="J353" s="732"/>
      <c r="K353" s="732"/>
      <c r="L353" s="732"/>
      <c r="M353" s="732"/>
      <c r="N353" s="732">
        <v>110</v>
      </c>
      <c r="O353" s="732">
        <v>38500</v>
      </c>
      <c r="P353" s="746"/>
      <c r="Q353" s="733">
        <v>350</v>
      </c>
    </row>
    <row r="354" spans="1:17" ht="14.4" customHeight="1" x14ac:dyDescent="0.3">
      <c r="A354" s="727" t="s">
        <v>6915</v>
      </c>
      <c r="B354" s="728" t="s">
        <v>6745</v>
      </c>
      <c r="C354" s="728" t="s">
        <v>6631</v>
      </c>
      <c r="D354" s="728" t="s">
        <v>6800</v>
      </c>
      <c r="E354" s="728" t="s">
        <v>6801</v>
      </c>
      <c r="F354" s="732">
        <v>36</v>
      </c>
      <c r="G354" s="732">
        <v>864</v>
      </c>
      <c r="H354" s="732">
        <v>1.1917241379310344</v>
      </c>
      <c r="I354" s="732">
        <v>24</v>
      </c>
      <c r="J354" s="732">
        <v>29</v>
      </c>
      <c r="K354" s="732">
        <v>725</v>
      </c>
      <c r="L354" s="732">
        <v>1</v>
      </c>
      <c r="M354" s="732">
        <v>25</v>
      </c>
      <c r="N354" s="732">
        <v>57</v>
      </c>
      <c r="O354" s="732">
        <v>1425</v>
      </c>
      <c r="P354" s="746">
        <v>1.9655172413793103</v>
      </c>
      <c r="Q354" s="733">
        <v>25</v>
      </c>
    </row>
    <row r="355" spans="1:17" ht="14.4" customHeight="1" x14ac:dyDescent="0.3">
      <c r="A355" s="727" t="s">
        <v>6915</v>
      </c>
      <c r="B355" s="728" t="s">
        <v>6745</v>
      </c>
      <c r="C355" s="728" t="s">
        <v>6631</v>
      </c>
      <c r="D355" s="728" t="s">
        <v>6802</v>
      </c>
      <c r="E355" s="728" t="s">
        <v>6803</v>
      </c>
      <c r="F355" s="732">
        <v>2</v>
      </c>
      <c r="G355" s="732">
        <v>1478</v>
      </c>
      <c r="H355" s="732"/>
      <c r="I355" s="732">
        <v>739</v>
      </c>
      <c r="J355" s="732"/>
      <c r="K355" s="732"/>
      <c r="L355" s="732"/>
      <c r="M355" s="732"/>
      <c r="N355" s="732"/>
      <c r="O355" s="732"/>
      <c r="P355" s="746"/>
      <c r="Q355" s="733"/>
    </row>
    <row r="356" spans="1:17" ht="14.4" customHeight="1" x14ac:dyDescent="0.3">
      <c r="A356" s="727" t="s">
        <v>6915</v>
      </c>
      <c r="B356" s="728" t="s">
        <v>6745</v>
      </c>
      <c r="C356" s="728" t="s">
        <v>6631</v>
      </c>
      <c r="D356" s="728" t="s">
        <v>6804</v>
      </c>
      <c r="E356" s="728" t="s">
        <v>6805</v>
      </c>
      <c r="F356" s="732">
        <v>72</v>
      </c>
      <c r="G356" s="732">
        <v>12960</v>
      </c>
      <c r="H356" s="732">
        <v>0.66298342541436461</v>
      </c>
      <c r="I356" s="732">
        <v>180</v>
      </c>
      <c r="J356" s="732">
        <v>108</v>
      </c>
      <c r="K356" s="732">
        <v>19548</v>
      </c>
      <c r="L356" s="732">
        <v>1</v>
      </c>
      <c r="M356" s="732">
        <v>181</v>
      </c>
      <c r="N356" s="732">
        <v>212</v>
      </c>
      <c r="O356" s="732">
        <v>38372</v>
      </c>
      <c r="P356" s="746">
        <v>1.962962962962963</v>
      </c>
      <c r="Q356" s="733">
        <v>181</v>
      </c>
    </row>
    <row r="357" spans="1:17" ht="14.4" customHeight="1" x14ac:dyDescent="0.3">
      <c r="A357" s="727" t="s">
        <v>6915</v>
      </c>
      <c r="B357" s="728" t="s">
        <v>6745</v>
      </c>
      <c r="C357" s="728" t="s">
        <v>6631</v>
      </c>
      <c r="D357" s="728" t="s">
        <v>6810</v>
      </c>
      <c r="E357" s="728" t="s">
        <v>6811</v>
      </c>
      <c r="F357" s="732">
        <v>134</v>
      </c>
      <c r="G357" s="732">
        <v>33902</v>
      </c>
      <c r="H357" s="732">
        <v>0.87810816411106507</v>
      </c>
      <c r="I357" s="732">
        <v>253</v>
      </c>
      <c r="J357" s="732">
        <v>152</v>
      </c>
      <c r="K357" s="732">
        <v>38608</v>
      </c>
      <c r="L357" s="732">
        <v>1</v>
      </c>
      <c r="M357" s="732">
        <v>254</v>
      </c>
      <c r="N357" s="732">
        <v>208</v>
      </c>
      <c r="O357" s="732">
        <v>52832</v>
      </c>
      <c r="P357" s="746">
        <v>1.368421052631579</v>
      </c>
      <c r="Q357" s="733">
        <v>254</v>
      </c>
    </row>
    <row r="358" spans="1:17" ht="14.4" customHeight="1" x14ac:dyDescent="0.3">
      <c r="A358" s="727" t="s">
        <v>6915</v>
      </c>
      <c r="B358" s="728" t="s">
        <v>6745</v>
      </c>
      <c r="C358" s="728" t="s">
        <v>6631</v>
      </c>
      <c r="D358" s="728" t="s">
        <v>6812</v>
      </c>
      <c r="E358" s="728" t="s">
        <v>6813</v>
      </c>
      <c r="F358" s="732">
        <v>2</v>
      </c>
      <c r="G358" s="732">
        <v>530</v>
      </c>
      <c r="H358" s="732"/>
      <c r="I358" s="732">
        <v>265</v>
      </c>
      <c r="J358" s="732"/>
      <c r="K358" s="732"/>
      <c r="L358" s="732"/>
      <c r="M358" s="732"/>
      <c r="N358" s="732"/>
      <c r="O358" s="732"/>
      <c r="P358" s="746"/>
      <c r="Q358" s="733"/>
    </row>
    <row r="359" spans="1:17" ht="14.4" customHeight="1" x14ac:dyDescent="0.3">
      <c r="A359" s="727" t="s">
        <v>6915</v>
      </c>
      <c r="B359" s="728" t="s">
        <v>6745</v>
      </c>
      <c r="C359" s="728" t="s">
        <v>6631</v>
      </c>
      <c r="D359" s="728" t="s">
        <v>6816</v>
      </c>
      <c r="E359" s="728" t="s">
        <v>6817</v>
      </c>
      <c r="F359" s="732">
        <v>108</v>
      </c>
      <c r="G359" s="732">
        <v>23328</v>
      </c>
      <c r="H359" s="732">
        <v>0.95134782431385345</v>
      </c>
      <c r="I359" s="732">
        <v>216</v>
      </c>
      <c r="J359" s="732">
        <v>113</v>
      </c>
      <c r="K359" s="732">
        <v>24521</v>
      </c>
      <c r="L359" s="732">
        <v>1</v>
      </c>
      <c r="M359" s="732">
        <v>217</v>
      </c>
      <c r="N359" s="732">
        <v>200</v>
      </c>
      <c r="O359" s="732">
        <v>43400</v>
      </c>
      <c r="P359" s="746">
        <v>1.7699115044247788</v>
      </c>
      <c r="Q359" s="733">
        <v>217</v>
      </c>
    </row>
    <row r="360" spans="1:17" ht="14.4" customHeight="1" x14ac:dyDescent="0.3">
      <c r="A360" s="727" t="s">
        <v>6915</v>
      </c>
      <c r="B360" s="728" t="s">
        <v>6745</v>
      </c>
      <c r="C360" s="728" t="s">
        <v>6631</v>
      </c>
      <c r="D360" s="728" t="s">
        <v>6818</v>
      </c>
      <c r="E360" s="728" t="s">
        <v>6819</v>
      </c>
      <c r="F360" s="732">
        <v>2</v>
      </c>
      <c r="G360" s="732">
        <v>72</v>
      </c>
      <c r="H360" s="732"/>
      <c r="I360" s="732">
        <v>36</v>
      </c>
      <c r="J360" s="732"/>
      <c r="K360" s="732"/>
      <c r="L360" s="732"/>
      <c r="M360" s="732"/>
      <c r="N360" s="732">
        <v>4</v>
      </c>
      <c r="O360" s="732">
        <v>148</v>
      </c>
      <c r="P360" s="746"/>
      <c r="Q360" s="733">
        <v>37</v>
      </c>
    </row>
    <row r="361" spans="1:17" ht="14.4" customHeight="1" x14ac:dyDescent="0.3">
      <c r="A361" s="727" t="s">
        <v>6915</v>
      </c>
      <c r="B361" s="728" t="s">
        <v>6745</v>
      </c>
      <c r="C361" s="728" t="s">
        <v>6631</v>
      </c>
      <c r="D361" s="728" t="s">
        <v>6820</v>
      </c>
      <c r="E361" s="728" t="s">
        <v>6821</v>
      </c>
      <c r="F361" s="732">
        <v>2</v>
      </c>
      <c r="G361" s="732">
        <v>1182</v>
      </c>
      <c r="H361" s="732"/>
      <c r="I361" s="732">
        <v>591</v>
      </c>
      <c r="J361" s="732"/>
      <c r="K361" s="732"/>
      <c r="L361" s="732"/>
      <c r="M361" s="732"/>
      <c r="N361" s="732"/>
      <c r="O361" s="732"/>
      <c r="P361" s="746"/>
      <c r="Q361" s="733"/>
    </row>
    <row r="362" spans="1:17" ht="14.4" customHeight="1" x14ac:dyDescent="0.3">
      <c r="A362" s="727" t="s">
        <v>6915</v>
      </c>
      <c r="B362" s="728" t="s">
        <v>6745</v>
      </c>
      <c r="C362" s="728" t="s">
        <v>6631</v>
      </c>
      <c r="D362" s="728" t="s">
        <v>6822</v>
      </c>
      <c r="E362" s="728" t="s">
        <v>6823</v>
      </c>
      <c r="F362" s="732">
        <v>726</v>
      </c>
      <c r="G362" s="732">
        <v>36300</v>
      </c>
      <c r="H362" s="732">
        <v>36.299999999999997</v>
      </c>
      <c r="I362" s="732">
        <v>50</v>
      </c>
      <c r="J362" s="732">
        <v>20</v>
      </c>
      <c r="K362" s="732">
        <v>1000</v>
      </c>
      <c r="L362" s="732">
        <v>1</v>
      </c>
      <c r="M362" s="732">
        <v>50</v>
      </c>
      <c r="N362" s="732">
        <v>35</v>
      </c>
      <c r="O362" s="732">
        <v>1750</v>
      </c>
      <c r="P362" s="746">
        <v>1.75</v>
      </c>
      <c r="Q362" s="733">
        <v>50</v>
      </c>
    </row>
    <row r="363" spans="1:17" ht="14.4" customHeight="1" x14ac:dyDescent="0.3">
      <c r="A363" s="727" t="s">
        <v>6915</v>
      </c>
      <c r="B363" s="728" t="s">
        <v>6745</v>
      </c>
      <c r="C363" s="728" t="s">
        <v>6631</v>
      </c>
      <c r="D363" s="728" t="s">
        <v>6824</v>
      </c>
      <c r="E363" s="728" t="s">
        <v>6825</v>
      </c>
      <c r="F363" s="732">
        <v>2</v>
      </c>
      <c r="G363" s="732">
        <v>1092</v>
      </c>
      <c r="H363" s="732"/>
      <c r="I363" s="732">
        <v>546</v>
      </c>
      <c r="J363" s="732"/>
      <c r="K363" s="732"/>
      <c r="L363" s="732"/>
      <c r="M363" s="732"/>
      <c r="N363" s="732"/>
      <c r="O363" s="732"/>
      <c r="P363" s="746"/>
      <c r="Q363" s="733"/>
    </row>
    <row r="364" spans="1:17" ht="14.4" customHeight="1" x14ac:dyDescent="0.3">
      <c r="A364" s="727" t="s">
        <v>6915</v>
      </c>
      <c r="B364" s="728" t="s">
        <v>6745</v>
      </c>
      <c r="C364" s="728" t="s">
        <v>6631</v>
      </c>
      <c r="D364" s="728" t="s">
        <v>6826</v>
      </c>
      <c r="E364" s="728" t="s">
        <v>6827</v>
      </c>
      <c r="F364" s="732">
        <v>1</v>
      </c>
      <c r="G364" s="732">
        <v>485</v>
      </c>
      <c r="H364" s="732"/>
      <c r="I364" s="732">
        <v>485</v>
      </c>
      <c r="J364" s="732"/>
      <c r="K364" s="732"/>
      <c r="L364" s="732"/>
      <c r="M364" s="732"/>
      <c r="N364" s="732"/>
      <c r="O364" s="732"/>
      <c r="P364" s="746"/>
      <c r="Q364" s="733"/>
    </row>
    <row r="365" spans="1:17" ht="14.4" customHeight="1" x14ac:dyDescent="0.3">
      <c r="A365" s="727" t="s">
        <v>6915</v>
      </c>
      <c r="B365" s="728" t="s">
        <v>6745</v>
      </c>
      <c r="C365" s="728" t="s">
        <v>6631</v>
      </c>
      <c r="D365" s="728" t="s">
        <v>6828</v>
      </c>
      <c r="E365" s="728" t="s">
        <v>6829</v>
      </c>
      <c r="F365" s="732">
        <v>2</v>
      </c>
      <c r="G365" s="732">
        <v>1470</v>
      </c>
      <c r="H365" s="732"/>
      <c r="I365" s="732">
        <v>735</v>
      </c>
      <c r="J365" s="732"/>
      <c r="K365" s="732"/>
      <c r="L365" s="732"/>
      <c r="M365" s="732"/>
      <c r="N365" s="732"/>
      <c r="O365" s="732"/>
      <c r="P365" s="746"/>
      <c r="Q365" s="733"/>
    </row>
    <row r="366" spans="1:17" ht="14.4" customHeight="1" x14ac:dyDescent="0.3">
      <c r="A366" s="727" t="s">
        <v>6915</v>
      </c>
      <c r="B366" s="728" t="s">
        <v>6745</v>
      </c>
      <c r="C366" s="728" t="s">
        <v>6631</v>
      </c>
      <c r="D366" s="728" t="s">
        <v>6830</v>
      </c>
      <c r="E366" s="728" t="s">
        <v>6831</v>
      </c>
      <c r="F366" s="732"/>
      <c r="G366" s="732"/>
      <c r="H366" s="732"/>
      <c r="I366" s="732"/>
      <c r="J366" s="732"/>
      <c r="K366" s="732"/>
      <c r="L366" s="732"/>
      <c r="M366" s="732"/>
      <c r="N366" s="732">
        <v>1</v>
      </c>
      <c r="O366" s="732">
        <v>329</v>
      </c>
      <c r="P366" s="746"/>
      <c r="Q366" s="733">
        <v>329</v>
      </c>
    </row>
    <row r="367" spans="1:17" ht="14.4" customHeight="1" x14ac:dyDescent="0.3">
      <c r="A367" s="727" t="s">
        <v>6915</v>
      </c>
      <c r="B367" s="728" t="s">
        <v>6745</v>
      </c>
      <c r="C367" s="728" t="s">
        <v>6631</v>
      </c>
      <c r="D367" s="728" t="s">
        <v>6832</v>
      </c>
      <c r="E367" s="728" t="s">
        <v>6833</v>
      </c>
      <c r="F367" s="732">
        <v>2</v>
      </c>
      <c r="G367" s="732">
        <v>690</v>
      </c>
      <c r="H367" s="732"/>
      <c r="I367" s="732">
        <v>345</v>
      </c>
      <c r="J367" s="732"/>
      <c r="K367" s="732"/>
      <c r="L367" s="732"/>
      <c r="M367" s="732"/>
      <c r="N367" s="732"/>
      <c r="O367" s="732"/>
      <c r="P367" s="746"/>
      <c r="Q367" s="733"/>
    </row>
    <row r="368" spans="1:17" ht="14.4" customHeight="1" x14ac:dyDescent="0.3">
      <c r="A368" s="727" t="s">
        <v>6915</v>
      </c>
      <c r="B368" s="728" t="s">
        <v>6745</v>
      </c>
      <c r="C368" s="728" t="s">
        <v>6631</v>
      </c>
      <c r="D368" s="728" t="s">
        <v>6836</v>
      </c>
      <c r="E368" s="728" t="s">
        <v>6837</v>
      </c>
      <c r="F368" s="732">
        <v>1</v>
      </c>
      <c r="G368" s="732">
        <v>231</v>
      </c>
      <c r="H368" s="732"/>
      <c r="I368" s="732">
        <v>231</v>
      </c>
      <c r="J368" s="732"/>
      <c r="K368" s="732"/>
      <c r="L368" s="732"/>
      <c r="M368" s="732"/>
      <c r="N368" s="732">
        <v>1</v>
      </c>
      <c r="O368" s="732">
        <v>232</v>
      </c>
      <c r="P368" s="746"/>
      <c r="Q368" s="733">
        <v>232</v>
      </c>
    </row>
    <row r="369" spans="1:17" ht="14.4" customHeight="1" x14ac:dyDescent="0.3">
      <c r="A369" s="727" t="s">
        <v>6915</v>
      </c>
      <c r="B369" s="728" t="s">
        <v>6745</v>
      </c>
      <c r="C369" s="728" t="s">
        <v>6631</v>
      </c>
      <c r="D369" s="728" t="s">
        <v>6844</v>
      </c>
      <c r="E369" s="728" t="s">
        <v>6845</v>
      </c>
      <c r="F369" s="732">
        <v>1</v>
      </c>
      <c r="G369" s="732">
        <v>651</v>
      </c>
      <c r="H369" s="732"/>
      <c r="I369" s="732">
        <v>651</v>
      </c>
      <c r="J369" s="732"/>
      <c r="K369" s="732"/>
      <c r="L369" s="732"/>
      <c r="M369" s="732"/>
      <c r="N369" s="732"/>
      <c r="O369" s="732"/>
      <c r="P369" s="746"/>
      <c r="Q369" s="733"/>
    </row>
    <row r="370" spans="1:17" ht="14.4" customHeight="1" x14ac:dyDescent="0.3">
      <c r="A370" s="727" t="s">
        <v>6915</v>
      </c>
      <c r="B370" s="728" t="s">
        <v>6745</v>
      </c>
      <c r="C370" s="728" t="s">
        <v>6631</v>
      </c>
      <c r="D370" s="728" t="s">
        <v>6854</v>
      </c>
      <c r="E370" s="728" t="s">
        <v>6855</v>
      </c>
      <c r="F370" s="732">
        <v>4</v>
      </c>
      <c r="G370" s="732">
        <v>3144</v>
      </c>
      <c r="H370" s="732"/>
      <c r="I370" s="732">
        <v>786</v>
      </c>
      <c r="J370" s="732"/>
      <c r="K370" s="732"/>
      <c r="L370" s="732"/>
      <c r="M370" s="732"/>
      <c r="N370" s="732"/>
      <c r="O370" s="732"/>
      <c r="P370" s="746"/>
      <c r="Q370" s="733"/>
    </row>
    <row r="371" spans="1:17" ht="14.4" customHeight="1" x14ac:dyDescent="0.3">
      <c r="A371" s="727" t="s">
        <v>6915</v>
      </c>
      <c r="B371" s="728" t="s">
        <v>6745</v>
      </c>
      <c r="C371" s="728" t="s">
        <v>6631</v>
      </c>
      <c r="D371" s="728" t="s">
        <v>6856</v>
      </c>
      <c r="E371" s="728" t="s">
        <v>6857</v>
      </c>
      <c r="F371" s="732"/>
      <c r="G371" s="732"/>
      <c r="H371" s="732"/>
      <c r="I371" s="732"/>
      <c r="J371" s="732"/>
      <c r="K371" s="732"/>
      <c r="L371" s="732"/>
      <c r="M371" s="732"/>
      <c r="N371" s="732">
        <v>1</v>
      </c>
      <c r="O371" s="732">
        <v>224</v>
      </c>
      <c r="P371" s="746"/>
      <c r="Q371" s="733">
        <v>224</v>
      </c>
    </row>
    <row r="372" spans="1:17" ht="14.4" customHeight="1" x14ac:dyDescent="0.3">
      <c r="A372" s="727" t="s">
        <v>6915</v>
      </c>
      <c r="B372" s="728" t="s">
        <v>6745</v>
      </c>
      <c r="C372" s="728" t="s">
        <v>6631</v>
      </c>
      <c r="D372" s="728" t="s">
        <v>6860</v>
      </c>
      <c r="E372" s="728" t="s">
        <v>6861</v>
      </c>
      <c r="F372" s="732">
        <v>1</v>
      </c>
      <c r="G372" s="732">
        <v>916</v>
      </c>
      <c r="H372" s="732"/>
      <c r="I372" s="732">
        <v>916</v>
      </c>
      <c r="J372" s="732"/>
      <c r="K372" s="732"/>
      <c r="L372" s="732"/>
      <c r="M372" s="732"/>
      <c r="N372" s="732"/>
      <c r="O372" s="732"/>
      <c r="P372" s="746"/>
      <c r="Q372" s="733"/>
    </row>
    <row r="373" spans="1:17" ht="14.4" customHeight="1" x14ac:dyDescent="0.3">
      <c r="A373" s="727" t="s">
        <v>6915</v>
      </c>
      <c r="B373" s="728" t="s">
        <v>6745</v>
      </c>
      <c r="C373" s="728" t="s">
        <v>6631</v>
      </c>
      <c r="D373" s="728" t="s">
        <v>6862</v>
      </c>
      <c r="E373" s="728" t="s">
        <v>6863</v>
      </c>
      <c r="F373" s="732">
        <v>1</v>
      </c>
      <c r="G373" s="732">
        <v>893</v>
      </c>
      <c r="H373" s="732"/>
      <c r="I373" s="732">
        <v>893</v>
      </c>
      <c r="J373" s="732"/>
      <c r="K373" s="732"/>
      <c r="L373" s="732"/>
      <c r="M373" s="732"/>
      <c r="N373" s="732"/>
      <c r="O373" s="732"/>
      <c r="P373" s="746"/>
      <c r="Q373" s="733"/>
    </row>
    <row r="374" spans="1:17" ht="14.4" customHeight="1" x14ac:dyDescent="0.3">
      <c r="A374" s="727" t="s">
        <v>6915</v>
      </c>
      <c r="B374" s="728" t="s">
        <v>6745</v>
      </c>
      <c r="C374" s="728" t="s">
        <v>6631</v>
      </c>
      <c r="D374" s="728" t="s">
        <v>6916</v>
      </c>
      <c r="E374" s="728" t="s">
        <v>6917</v>
      </c>
      <c r="F374" s="732"/>
      <c r="G374" s="732"/>
      <c r="H374" s="732"/>
      <c r="I374" s="732"/>
      <c r="J374" s="732"/>
      <c r="K374" s="732"/>
      <c r="L374" s="732"/>
      <c r="M374" s="732"/>
      <c r="N374" s="732">
        <v>52</v>
      </c>
      <c r="O374" s="732">
        <v>12688</v>
      </c>
      <c r="P374" s="746"/>
      <c r="Q374" s="733">
        <v>244</v>
      </c>
    </row>
    <row r="375" spans="1:17" ht="14.4" customHeight="1" x14ac:dyDescent="0.3">
      <c r="A375" s="727" t="s">
        <v>6918</v>
      </c>
      <c r="B375" s="728" t="s">
        <v>6421</v>
      </c>
      <c r="C375" s="728" t="s">
        <v>6631</v>
      </c>
      <c r="D375" s="728" t="s">
        <v>6636</v>
      </c>
      <c r="E375" s="728" t="s">
        <v>6637</v>
      </c>
      <c r="F375" s="732">
        <v>8</v>
      </c>
      <c r="G375" s="732">
        <v>280</v>
      </c>
      <c r="H375" s="732">
        <v>1.5135135135135136</v>
      </c>
      <c r="I375" s="732">
        <v>35</v>
      </c>
      <c r="J375" s="732">
        <v>5</v>
      </c>
      <c r="K375" s="732">
        <v>185</v>
      </c>
      <c r="L375" s="732">
        <v>1</v>
      </c>
      <c r="M375" s="732">
        <v>37</v>
      </c>
      <c r="N375" s="732">
        <v>16</v>
      </c>
      <c r="O375" s="732">
        <v>592</v>
      </c>
      <c r="P375" s="746">
        <v>3.2</v>
      </c>
      <c r="Q375" s="733">
        <v>37</v>
      </c>
    </row>
    <row r="376" spans="1:17" ht="14.4" customHeight="1" x14ac:dyDescent="0.3">
      <c r="A376" s="727" t="s">
        <v>6918</v>
      </c>
      <c r="B376" s="728" t="s">
        <v>6421</v>
      </c>
      <c r="C376" s="728" t="s">
        <v>6631</v>
      </c>
      <c r="D376" s="728" t="s">
        <v>6668</v>
      </c>
      <c r="E376" s="728" t="s">
        <v>6669</v>
      </c>
      <c r="F376" s="732">
        <v>4</v>
      </c>
      <c r="G376" s="732">
        <v>1324</v>
      </c>
      <c r="H376" s="732">
        <v>3.7401129943502824</v>
      </c>
      <c r="I376" s="732">
        <v>331</v>
      </c>
      <c r="J376" s="732">
        <v>1</v>
      </c>
      <c r="K376" s="732">
        <v>354</v>
      </c>
      <c r="L376" s="732">
        <v>1</v>
      </c>
      <c r="M376" s="732">
        <v>354</v>
      </c>
      <c r="N376" s="732"/>
      <c r="O376" s="732"/>
      <c r="P376" s="746"/>
      <c r="Q376" s="733"/>
    </row>
    <row r="377" spans="1:17" ht="14.4" customHeight="1" x14ac:dyDescent="0.3">
      <c r="A377" s="727" t="s">
        <v>6918</v>
      </c>
      <c r="B377" s="728" t="s">
        <v>6421</v>
      </c>
      <c r="C377" s="728" t="s">
        <v>6631</v>
      </c>
      <c r="D377" s="728" t="s">
        <v>6676</v>
      </c>
      <c r="E377" s="728" t="s">
        <v>6677</v>
      </c>
      <c r="F377" s="732">
        <v>10</v>
      </c>
      <c r="G377" s="732">
        <v>1610</v>
      </c>
      <c r="H377" s="732">
        <v>0.84603258013662641</v>
      </c>
      <c r="I377" s="732">
        <v>161</v>
      </c>
      <c r="J377" s="732">
        <v>11</v>
      </c>
      <c r="K377" s="732">
        <v>1903</v>
      </c>
      <c r="L377" s="732">
        <v>1</v>
      </c>
      <c r="M377" s="732">
        <v>173</v>
      </c>
      <c r="N377" s="732">
        <v>6</v>
      </c>
      <c r="O377" s="732">
        <v>1038</v>
      </c>
      <c r="P377" s="746">
        <v>0.54545454545454541</v>
      </c>
      <c r="Q377" s="733">
        <v>173</v>
      </c>
    </row>
    <row r="378" spans="1:17" ht="14.4" customHeight="1" x14ac:dyDescent="0.3">
      <c r="A378" s="727" t="s">
        <v>6918</v>
      </c>
      <c r="B378" s="728" t="s">
        <v>6421</v>
      </c>
      <c r="C378" s="728" t="s">
        <v>6631</v>
      </c>
      <c r="D378" s="728" t="s">
        <v>6682</v>
      </c>
      <c r="E378" s="728" t="s">
        <v>6683</v>
      </c>
      <c r="F378" s="732">
        <v>2</v>
      </c>
      <c r="G378" s="732">
        <v>330</v>
      </c>
      <c r="H378" s="732">
        <v>0.93220338983050843</v>
      </c>
      <c r="I378" s="732">
        <v>165</v>
      </c>
      <c r="J378" s="732">
        <v>2</v>
      </c>
      <c r="K378" s="732">
        <v>354</v>
      </c>
      <c r="L378" s="732">
        <v>1</v>
      </c>
      <c r="M378" s="732">
        <v>177</v>
      </c>
      <c r="N378" s="732"/>
      <c r="O378" s="732"/>
      <c r="P378" s="746"/>
      <c r="Q378" s="733"/>
    </row>
    <row r="379" spans="1:17" ht="14.4" customHeight="1" x14ac:dyDescent="0.3">
      <c r="A379" s="727" t="s">
        <v>6918</v>
      </c>
      <c r="B379" s="728" t="s">
        <v>6421</v>
      </c>
      <c r="C379" s="728" t="s">
        <v>6631</v>
      </c>
      <c r="D379" s="728" t="s">
        <v>6686</v>
      </c>
      <c r="E379" s="728" t="s">
        <v>6687</v>
      </c>
      <c r="F379" s="732">
        <v>2</v>
      </c>
      <c r="G379" s="732">
        <v>1306</v>
      </c>
      <c r="H379" s="732">
        <v>0.62101759391345701</v>
      </c>
      <c r="I379" s="732">
        <v>653</v>
      </c>
      <c r="J379" s="732">
        <v>3</v>
      </c>
      <c r="K379" s="732">
        <v>2103</v>
      </c>
      <c r="L379" s="732">
        <v>1</v>
      </c>
      <c r="M379" s="732">
        <v>701</v>
      </c>
      <c r="N379" s="732"/>
      <c r="O379" s="732"/>
      <c r="P379" s="746"/>
      <c r="Q379" s="733"/>
    </row>
    <row r="380" spans="1:17" ht="14.4" customHeight="1" x14ac:dyDescent="0.3">
      <c r="A380" s="727" t="s">
        <v>6918</v>
      </c>
      <c r="B380" s="728" t="s">
        <v>6704</v>
      </c>
      <c r="C380" s="728" t="s">
        <v>6631</v>
      </c>
      <c r="D380" s="728" t="s">
        <v>6711</v>
      </c>
      <c r="E380" s="728" t="s">
        <v>6712</v>
      </c>
      <c r="F380" s="732">
        <v>3</v>
      </c>
      <c r="G380" s="732">
        <v>69</v>
      </c>
      <c r="H380" s="732"/>
      <c r="I380" s="732">
        <v>23</v>
      </c>
      <c r="J380" s="732"/>
      <c r="K380" s="732"/>
      <c r="L380" s="732"/>
      <c r="M380" s="732"/>
      <c r="N380" s="732">
        <v>0</v>
      </c>
      <c r="O380" s="732">
        <v>0</v>
      </c>
      <c r="P380" s="746"/>
      <c r="Q380" s="733"/>
    </row>
    <row r="381" spans="1:17" ht="14.4" customHeight="1" x14ac:dyDescent="0.3">
      <c r="A381" s="727" t="s">
        <v>6918</v>
      </c>
      <c r="B381" s="728" t="s">
        <v>6704</v>
      </c>
      <c r="C381" s="728" t="s">
        <v>6631</v>
      </c>
      <c r="D381" s="728" t="s">
        <v>6715</v>
      </c>
      <c r="E381" s="728" t="s">
        <v>6716</v>
      </c>
      <c r="F381" s="732">
        <v>2</v>
      </c>
      <c r="G381" s="732">
        <v>2536</v>
      </c>
      <c r="H381" s="732"/>
      <c r="I381" s="732">
        <v>1268</v>
      </c>
      <c r="J381" s="732"/>
      <c r="K381" s="732"/>
      <c r="L381" s="732"/>
      <c r="M381" s="732"/>
      <c r="N381" s="732">
        <v>0</v>
      </c>
      <c r="O381" s="732">
        <v>0</v>
      </c>
      <c r="P381" s="746"/>
      <c r="Q381" s="733"/>
    </row>
    <row r="382" spans="1:17" ht="14.4" customHeight="1" x14ac:dyDescent="0.3">
      <c r="A382" s="727" t="s">
        <v>6918</v>
      </c>
      <c r="B382" s="728" t="s">
        <v>6704</v>
      </c>
      <c r="C382" s="728" t="s">
        <v>6631</v>
      </c>
      <c r="D382" s="728" t="s">
        <v>6721</v>
      </c>
      <c r="E382" s="728" t="s">
        <v>6722</v>
      </c>
      <c r="F382" s="732">
        <v>3</v>
      </c>
      <c r="G382" s="732">
        <v>1296</v>
      </c>
      <c r="H382" s="732"/>
      <c r="I382" s="732">
        <v>432</v>
      </c>
      <c r="J382" s="732"/>
      <c r="K382" s="732"/>
      <c r="L382" s="732"/>
      <c r="M382" s="732"/>
      <c r="N382" s="732"/>
      <c r="O382" s="732"/>
      <c r="P382" s="746"/>
      <c r="Q382" s="733"/>
    </row>
    <row r="383" spans="1:17" ht="14.4" customHeight="1" x14ac:dyDescent="0.3">
      <c r="A383" s="727" t="s">
        <v>6918</v>
      </c>
      <c r="B383" s="728" t="s">
        <v>6704</v>
      </c>
      <c r="C383" s="728" t="s">
        <v>6631</v>
      </c>
      <c r="D383" s="728" t="s">
        <v>6725</v>
      </c>
      <c r="E383" s="728" t="s">
        <v>6726</v>
      </c>
      <c r="F383" s="732">
        <v>3</v>
      </c>
      <c r="G383" s="732">
        <v>3024</v>
      </c>
      <c r="H383" s="732"/>
      <c r="I383" s="732">
        <v>1008</v>
      </c>
      <c r="J383" s="732"/>
      <c r="K383" s="732"/>
      <c r="L383" s="732"/>
      <c r="M383" s="732"/>
      <c r="N383" s="732">
        <v>0</v>
      </c>
      <c r="O383" s="732">
        <v>0</v>
      </c>
      <c r="P383" s="746"/>
      <c r="Q383" s="733"/>
    </row>
    <row r="384" spans="1:17" ht="14.4" customHeight="1" x14ac:dyDescent="0.3">
      <c r="A384" s="727" t="s">
        <v>6918</v>
      </c>
      <c r="B384" s="728" t="s">
        <v>6704</v>
      </c>
      <c r="C384" s="728" t="s">
        <v>6631</v>
      </c>
      <c r="D384" s="728" t="s">
        <v>6727</v>
      </c>
      <c r="E384" s="728" t="s">
        <v>6728</v>
      </c>
      <c r="F384" s="732">
        <v>1</v>
      </c>
      <c r="G384" s="732">
        <v>2264</v>
      </c>
      <c r="H384" s="732"/>
      <c r="I384" s="732">
        <v>2264</v>
      </c>
      <c r="J384" s="732"/>
      <c r="K384" s="732"/>
      <c r="L384" s="732"/>
      <c r="M384" s="732"/>
      <c r="N384" s="732">
        <v>0</v>
      </c>
      <c r="O384" s="732">
        <v>0</v>
      </c>
      <c r="P384" s="746"/>
      <c r="Q384" s="733"/>
    </row>
    <row r="385" spans="1:17" ht="14.4" customHeight="1" x14ac:dyDescent="0.3">
      <c r="A385" s="727" t="s">
        <v>6918</v>
      </c>
      <c r="B385" s="728" t="s">
        <v>6704</v>
      </c>
      <c r="C385" s="728" t="s">
        <v>6631</v>
      </c>
      <c r="D385" s="728" t="s">
        <v>6739</v>
      </c>
      <c r="E385" s="728"/>
      <c r="F385" s="732"/>
      <c r="G385" s="732"/>
      <c r="H385" s="732"/>
      <c r="I385" s="732"/>
      <c r="J385" s="732"/>
      <c r="K385" s="732"/>
      <c r="L385" s="732"/>
      <c r="M385" s="732"/>
      <c r="N385" s="732">
        <v>0</v>
      </c>
      <c r="O385" s="732">
        <v>0</v>
      </c>
      <c r="P385" s="746"/>
      <c r="Q385" s="733"/>
    </row>
    <row r="386" spans="1:17" ht="14.4" customHeight="1" x14ac:dyDescent="0.3">
      <c r="A386" s="727" t="s">
        <v>6918</v>
      </c>
      <c r="B386" s="728" t="s">
        <v>6704</v>
      </c>
      <c r="C386" s="728" t="s">
        <v>6631</v>
      </c>
      <c r="D386" s="728" t="s">
        <v>6740</v>
      </c>
      <c r="E386" s="728" t="s">
        <v>6741</v>
      </c>
      <c r="F386" s="732"/>
      <c r="G386" s="732"/>
      <c r="H386" s="732"/>
      <c r="I386" s="732"/>
      <c r="J386" s="732"/>
      <c r="K386" s="732"/>
      <c r="L386" s="732"/>
      <c r="M386" s="732"/>
      <c r="N386" s="732">
        <v>0</v>
      </c>
      <c r="O386" s="732">
        <v>0</v>
      </c>
      <c r="P386" s="746"/>
      <c r="Q386" s="733"/>
    </row>
    <row r="387" spans="1:17" ht="14.4" customHeight="1" x14ac:dyDescent="0.3">
      <c r="A387" s="727" t="s">
        <v>6918</v>
      </c>
      <c r="B387" s="728" t="s">
        <v>6745</v>
      </c>
      <c r="C387" s="728" t="s">
        <v>6631</v>
      </c>
      <c r="D387" s="728" t="s">
        <v>6752</v>
      </c>
      <c r="E387" s="728" t="s">
        <v>6753</v>
      </c>
      <c r="F387" s="732">
        <v>37</v>
      </c>
      <c r="G387" s="732">
        <v>12987</v>
      </c>
      <c r="H387" s="732">
        <v>1.1464512711864407</v>
      </c>
      <c r="I387" s="732">
        <v>351</v>
      </c>
      <c r="J387" s="732">
        <v>32</v>
      </c>
      <c r="K387" s="732">
        <v>11328</v>
      </c>
      <c r="L387" s="732">
        <v>1</v>
      </c>
      <c r="M387" s="732">
        <v>354</v>
      </c>
      <c r="N387" s="732">
        <v>111</v>
      </c>
      <c r="O387" s="732">
        <v>39294</v>
      </c>
      <c r="P387" s="746">
        <v>3.46875</v>
      </c>
      <c r="Q387" s="733">
        <v>354</v>
      </c>
    </row>
    <row r="388" spans="1:17" ht="14.4" customHeight="1" x14ac:dyDescent="0.3">
      <c r="A388" s="727" t="s">
        <v>6918</v>
      </c>
      <c r="B388" s="728" t="s">
        <v>6745</v>
      </c>
      <c r="C388" s="728" t="s">
        <v>6631</v>
      </c>
      <c r="D388" s="728" t="s">
        <v>6756</v>
      </c>
      <c r="E388" s="728" t="s">
        <v>6757</v>
      </c>
      <c r="F388" s="732">
        <v>364</v>
      </c>
      <c r="G388" s="732">
        <v>23660</v>
      </c>
      <c r="H388" s="732">
        <v>1.1629392971246006</v>
      </c>
      <c r="I388" s="732">
        <v>65</v>
      </c>
      <c r="J388" s="732">
        <v>313</v>
      </c>
      <c r="K388" s="732">
        <v>20345</v>
      </c>
      <c r="L388" s="732">
        <v>1</v>
      </c>
      <c r="M388" s="732">
        <v>65</v>
      </c>
      <c r="N388" s="732">
        <v>314</v>
      </c>
      <c r="O388" s="732">
        <v>20410</v>
      </c>
      <c r="P388" s="746">
        <v>1.0031948881789137</v>
      </c>
      <c r="Q388" s="733">
        <v>65</v>
      </c>
    </row>
    <row r="389" spans="1:17" ht="14.4" customHeight="1" x14ac:dyDescent="0.3">
      <c r="A389" s="727" t="s">
        <v>6918</v>
      </c>
      <c r="B389" s="728" t="s">
        <v>6745</v>
      </c>
      <c r="C389" s="728" t="s">
        <v>6631</v>
      </c>
      <c r="D389" s="728" t="s">
        <v>6760</v>
      </c>
      <c r="E389" s="728" t="s">
        <v>6761</v>
      </c>
      <c r="F389" s="732">
        <v>1</v>
      </c>
      <c r="G389" s="732">
        <v>591</v>
      </c>
      <c r="H389" s="732">
        <v>0.99831081081081086</v>
      </c>
      <c r="I389" s="732">
        <v>591</v>
      </c>
      <c r="J389" s="732">
        <v>1</v>
      </c>
      <c r="K389" s="732">
        <v>592</v>
      </c>
      <c r="L389" s="732">
        <v>1</v>
      </c>
      <c r="M389" s="732">
        <v>592</v>
      </c>
      <c r="N389" s="732"/>
      <c r="O389" s="732"/>
      <c r="P389" s="746"/>
      <c r="Q389" s="733"/>
    </row>
    <row r="390" spans="1:17" ht="14.4" customHeight="1" x14ac:dyDescent="0.3">
      <c r="A390" s="727" t="s">
        <v>6918</v>
      </c>
      <c r="B390" s="728" t="s">
        <v>6745</v>
      </c>
      <c r="C390" s="728" t="s">
        <v>6631</v>
      </c>
      <c r="D390" s="728" t="s">
        <v>6762</v>
      </c>
      <c r="E390" s="728" t="s">
        <v>6763</v>
      </c>
      <c r="F390" s="732"/>
      <c r="G390" s="732"/>
      <c r="H390" s="732"/>
      <c r="I390" s="732"/>
      <c r="J390" s="732">
        <v>1</v>
      </c>
      <c r="K390" s="732">
        <v>617</v>
      </c>
      <c r="L390" s="732">
        <v>1</v>
      </c>
      <c r="M390" s="732">
        <v>617</v>
      </c>
      <c r="N390" s="732"/>
      <c r="O390" s="732"/>
      <c r="P390" s="746"/>
      <c r="Q390" s="733"/>
    </row>
    <row r="391" spans="1:17" ht="14.4" customHeight="1" x14ac:dyDescent="0.3">
      <c r="A391" s="727" t="s">
        <v>6918</v>
      </c>
      <c r="B391" s="728" t="s">
        <v>6745</v>
      </c>
      <c r="C391" s="728" t="s">
        <v>6631</v>
      </c>
      <c r="D391" s="728" t="s">
        <v>6764</v>
      </c>
      <c r="E391" s="728" t="s">
        <v>6765</v>
      </c>
      <c r="F391" s="732">
        <v>1</v>
      </c>
      <c r="G391" s="732">
        <v>150</v>
      </c>
      <c r="H391" s="732">
        <v>0.49019607843137253</v>
      </c>
      <c r="I391" s="732">
        <v>150</v>
      </c>
      <c r="J391" s="732">
        <v>2</v>
      </c>
      <c r="K391" s="732">
        <v>306</v>
      </c>
      <c r="L391" s="732">
        <v>1</v>
      </c>
      <c r="M391" s="732">
        <v>153</v>
      </c>
      <c r="N391" s="732"/>
      <c r="O391" s="732"/>
      <c r="P391" s="746"/>
      <c r="Q391" s="733"/>
    </row>
    <row r="392" spans="1:17" ht="14.4" customHeight="1" x14ac:dyDescent="0.3">
      <c r="A392" s="727" t="s">
        <v>6918</v>
      </c>
      <c r="B392" s="728" t="s">
        <v>6745</v>
      </c>
      <c r="C392" s="728" t="s">
        <v>6631</v>
      </c>
      <c r="D392" s="728" t="s">
        <v>6768</v>
      </c>
      <c r="E392" s="728" t="s">
        <v>6769</v>
      </c>
      <c r="F392" s="732">
        <v>11</v>
      </c>
      <c r="G392" s="732">
        <v>264</v>
      </c>
      <c r="H392" s="732">
        <v>1.8333333333333333</v>
      </c>
      <c r="I392" s="732">
        <v>24</v>
      </c>
      <c r="J392" s="732">
        <v>6</v>
      </c>
      <c r="K392" s="732">
        <v>144</v>
      </c>
      <c r="L392" s="732">
        <v>1</v>
      </c>
      <c r="M392" s="732">
        <v>24</v>
      </c>
      <c r="N392" s="732">
        <v>4</v>
      </c>
      <c r="O392" s="732">
        <v>96</v>
      </c>
      <c r="P392" s="746">
        <v>0.66666666666666663</v>
      </c>
      <c r="Q392" s="733">
        <v>24</v>
      </c>
    </row>
    <row r="393" spans="1:17" ht="14.4" customHeight="1" x14ac:dyDescent="0.3">
      <c r="A393" s="727" t="s">
        <v>6918</v>
      </c>
      <c r="B393" s="728" t="s">
        <v>6745</v>
      </c>
      <c r="C393" s="728" t="s">
        <v>6631</v>
      </c>
      <c r="D393" s="728" t="s">
        <v>6772</v>
      </c>
      <c r="E393" s="728" t="s">
        <v>6773</v>
      </c>
      <c r="F393" s="732">
        <v>145</v>
      </c>
      <c r="G393" s="732">
        <v>7830</v>
      </c>
      <c r="H393" s="732">
        <v>0.82769556025369984</v>
      </c>
      <c r="I393" s="732">
        <v>54</v>
      </c>
      <c r="J393" s="732">
        <v>172</v>
      </c>
      <c r="K393" s="732">
        <v>9460</v>
      </c>
      <c r="L393" s="732">
        <v>1</v>
      </c>
      <c r="M393" s="732">
        <v>55</v>
      </c>
      <c r="N393" s="732">
        <v>139</v>
      </c>
      <c r="O393" s="732">
        <v>7645</v>
      </c>
      <c r="P393" s="746">
        <v>0.80813953488372092</v>
      </c>
      <c r="Q393" s="733">
        <v>55</v>
      </c>
    </row>
    <row r="394" spans="1:17" ht="14.4" customHeight="1" x14ac:dyDescent="0.3">
      <c r="A394" s="727" t="s">
        <v>6918</v>
      </c>
      <c r="B394" s="728" t="s">
        <v>6745</v>
      </c>
      <c r="C394" s="728" t="s">
        <v>6631</v>
      </c>
      <c r="D394" s="728" t="s">
        <v>6774</v>
      </c>
      <c r="E394" s="728" t="s">
        <v>6775</v>
      </c>
      <c r="F394" s="732">
        <v>911</v>
      </c>
      <c r="G394" s="732">
        <v>70147</v>
      </c>
      <c r="H394" s="732">
        <v>1.0044101433296582</v>
      </c>
      <c r="I394" s="732">
        <v>77</v>
      </c>
      <c r="J394" s="732">
        <v>907</v>
      </c>
      <c r="K394" s="732">
        <v>69839</v>
      </c>
      <c r="L394" s="732">
        <v>1</v>
      </c>
      <c r="M394" s="732">
        <v>77</v>
      </c>
      <c r="N394" s="732">
        <v>1039</v>
      </c>
      <c r="O394" s="732">
        <v>80003</v>
      </c>
      <c r="P394" s="746">
        <v>1.1455347298787211</v>
      </c>
      <c r="Q394" s="733">
        <v>77</v>
      </c>
    </row>
    <row r="395" spans="1:17" ht="14.4" customHeight="1" x14ac:dyDescent="0.3">
      <c r="A395" s="727" t="s">
        <v>6918</v>
      </c>
      <c r="B395" s="728" t="s">
        <v>6745</v>
      </c>
      <c r="C395" s="728" t="s">
        <v>6631</v>
      </c>
      <c r="D395" s="728" t="s">
        <v>6778</v>
      </c>
      <c r="E395" s="728" t="s">
        <v>6779</v>
      </c>
      <c r="F395" s="732">
        <v>96</v>
      </c>
      <c r="G395" s="732">
        <v>2208</v>
      </c>
      <c r="H395" s="732">
        <v>0.97872340425531912</v>
      </c>
      <c r="I395" s="732">
        <v>23</v>
      </c>
      <c r="J395" s="732">
        <v>94</v>
      </c>
      <c r="K395" s="732">
        <v>2256</v>
      </c>
      <c r="L395" s="732">
        <v>1</v>
      </c>
      <c r="M395" s="732">
        <v>24</v>
      </c>
      <c r="N395" s="732">
        <v>117</v>
      </c>
      <c r="O395" s="732">
        <v>2808</v>
      </c>
      <c r="P395" s="746">
        <v>1.2446808510638299</v>
      </c>
      <c r="Q395" s="733">
        <v>24</v>
      </c>
    </row>
    <row r="396" spans="1:17" ht="14.4" customHeight="1" x14ac:dyDescent="0.3">
      <c r="A396" s="727" t="s">
        <v>6918</v>
      </c>
      <c r="B396" s="728" t="s">
        <v>6745</v>
      </c>
      <c r="C396" s="728" t="s">
        <v>6631</v>
      </c>
      <c r="D396" s="728" t="s">
        <v>6790</v>
      </c>
      <c r="E396" s="728" t="s">
        <v>6791</v>
      </c>
      <c r="F396" s="732">
        <v>31</v>
      </c>
      <c r="G396" s="732">
        <v>2046</v>
      </c>
      <c r="H396" s="732">
        <v>1.1481481481481481</v>
      </c>
      <c r="I396" s="732">
        <v>66</v>
      </c>
      <c r="J396" s="732">
        <v>27</v>
      </c>
      <c r="K396" s="732">
        <v>1782</v>
      </c>
      <c r="L396" s="732">
        <v>1</v>
      </c>
      <c r="M396" s="732">
        <v>66</v>
      </c>
      <c r="N396" s="732">
        <v>23</v>
      </c>
      <c r="O396" s="732">
        <v>1518</v>
      </c>
      <c r="P396" s="746">
        <v>0.85185185185185186</v>
      </c>
      <c r="Q396" s="733">
        <v>66</v>
      </c>
    </row>
    <row r="397" spans="1:17" ht="14.4" customHeight="1" x14ac:dyDescent="0.3">
      <c r="A397" s="727" t="s">
        <v>6918</v>
      </c>
      <c r="B397" s="728" t="s">
        <v>6745</v>
      </c>
      <c r="C397" s="728" t="s">
        <v>6631</v>
      </c>
      <c r="D397" s="728" t="s">
        <v>6794</v>
      </c>
      <c r="E397" s="728" t="s">
        <v>6795</v>
      </c>
      <c r="F397" s="732">
        <v>926</v>
      </c>
      <c r="G397" s="732">
        <v>14816</v>
      </c>
      <c r="H397" s="732">
        <v>0.93211701793016677</v>
      </c>
      <c r="I397" s="732">
        <v>16</v>
      </c>
      <c r="J397" s="732">
        <v>935</v>
      </c>
      <c r="K397" s="732">
        <v>15895</v>
      </c>
      <c r="L397" s="732">
        <v>1</v>
      </c>
      <c r="M397" s="732">
        <v>17</v>
      </c>
      <c r="N397" s="732">
        <v>1138</v>
      </c>
      <c r="O397" s="732">
        <v>19346</v>
      </c>
      <c r="P397" s="746">
        <v>1.2171122994652406</v>
      </c>
      <c r="Q397" s="733">
        <v>17</v>
      </c>
    </row>
    <row r="398" spans="1:17" ht="14.4" customHeight="1" x14ac:dyDescent="0.3">
      <c r="A398" s="727" t="s">
        <v>6918</v>
      </c>
      <c r="B398" s="728" t="s">
        <v>6745</v>
      </c>
      <c r="C398" s="728" t="s">
        <v>6631</v>
      </c>
      <c r="D398" s="728" t="s">
        <v>6796</v>
      </c>
      <c r="E398" s="728" t="s">
        <v>6797</v>
      </c>
      <c r="F398" s="732">
        <v>1</v>
      </c>
      <c r="G398" s="732">
        <v>100</v>
      </c>
      <c r="H398" s="732"/>
      <c r="I398" s="732">
        <v>100</v>
      </c>
      <c r="J398" s="732"/>
      <c r="K398" s="732"/>
      <c r="L398" s="732"/>
      <c r="M398" s="732"/>
      <c r="N398" s="732"/>
      <c r="O398" s="732"/>
      <c r="P398" s="746"/>
      <c r="Q398" s="733"/>
    </row>
    <row r="399" spans="1:17" ht="14.4" customHeight="1" x14ac:dyDescent="0.3">
      <c r="A399" s="727" t="s">
        <v>6918</v>
      </c>
      <c r="B399" s="728" t="s">
        <v>6745</v>
      </c>
      <c r="C399" s="728" t="s">
        <v>6631</v>
      </c>
      <c r="D399" s="728" t="s">
        <v>6800</v>
      </c>
      <c r="E399" s="728" t="s">
        <v>6801</v>
      </c>
      <c r="F399" s="732">
        <v>39</v>
      </c>
      <c r="G399" s="732">
        <v>936</v>
      </c>
      <c r="H399" s="732">
        <v>1.44</v>
      </c>
      <c r="I399" s="732">
        <v>24</v>
      </c>
      <c r="J399" s="732">
        <v>26</v>
      </c>
      <c r="K399" s="732">
        <v>650</v>
      </c>
      <c r="L399" s="732">
        <v>1</v>
      </c>
      <c r="M399" s="732">
        <v>25</v>
      </c>
      <c r="N399" s="732">
        <v>19</v>
      </c>
      <c r="O399" s="732">
        <v>475</v>
      </c>
      <c r="P399" s="746">
        <v>0.73076923076923073</v>
      </c>
      <c r="Q399" s="733">
        <v>25</v>
      </c>
    </row>
    <row r="400" spans="1:17" ht="14.4" customHeight="1" x14ac:dyDescent="0.3">
      <c r="A400" s="727" t="s">
        <v>6918</v>
      </c>
      <c r="B400" s="728" t="s">
        <v>6745</v>
      </c>
      <c r="C400" s="728" t="s">
        <v>6631</v>
      </c>
      <c r="D400" s="728" t="s">
        <v>6802</v>
      </c>
      <c r="E400" s="728" t="s">
        <v>6803</v>
      </c>
      <c r="F400" s="732"/>
      <c r="G400" s="732"/>
      <c r="H400" s="732"/>
      <c r="I400" s="732"/>
      <c r="J400" s="732">
        <v>1</v>
      </c>
      <c r="K400" s="732">
        <v>742</v>
      </c>
      <c r="L400" s="732">
        <v>1</v>
      </c>
      <c r="M400" s="732">
        <v>742</v>
      </c>
      <c r="N400" s="732">
        <v>1</v>
      </c>
      <c r="O400" s="732">
        <v>742</v>
      </c>
      <c r="P400" s="746">
        <v>1</v>
      </c>
      <c r="Q400" s="733">
        <v>742</v>
      </c>
    </row>
    <row r="401" spans="1:17" ht="14.4" customHeight="1" x14ac:dyDescent="0.3">
      <c r="A401" s="727" t="s">
        <v>6918</v>
      </c>
      <c r="B401" s="728" t="s">
        <v>6745</v>
      </c>
      <c r="C401" s="728" t="s">
        <v>6631</v>
      </c>
      <c r="D401" s="728" t="s">
        <v>6804</v>
      </c>
      <c r="E401" s="728" t="s">
        <v>6805</v>
      </c>
      <c r="F401" s="732">
        <v>152</v>
      </c>
      <c r="G401" s="732">
        <v>27360</v>
      </c>
      <c r="H401" s="732">
        <v>0.82152294018736494</v>
      </c>
      <c r="I401" s="732">
        <v>180</v>
      </c>
      <c r="J401" s="732">
        <v>184</v>
      </c>
      <c r="K401" s="732">
        <v>33304</v>
      </c>
      <c r="L401" s="732">
        <v>1</v>
      </c>
      <c r="M401" s="732">
        <v>181</v>
      </c>
      <c r="N401" s="732">
        <v>135</v>
      </c>
      <c r="O401" s="732">
        <v>24435</v>
      </c>
      <c r="P401" s="746">
        <v>0.73369565217391308</v>
      </c>
      <c r="Q401" s="733">
        <v>181</v>
      </c>
    </row>
    <row r="402" spans="1:17" ht="14.4" customHeight="1" x14ac:dyDescent="0.3">
      <c r="A402" s="727" t="s">
        <v>6918</v>
      </c>
      <c r="B402" s="728" t="s">
        <v>6745</v>
      </c>
      <c r="C402" s="728" t="s">
        <v>6631</v>
      </c>
      <c r="D402" s="728" t="s">
        <v>6810</v>
      </c>
      <c r="E402" s="728" t="s">
        <v>6811</v>
      </c>
      <c r="F402" s="732">
        <v>272</v>
      </c>
      <c r="G402" s="732">
        <v>68816</v>
      </c>
      <c r="H402" s="732">
        <v>0.84139482564679413</v>
      </c>
      <c r="I402" s="732">
        <v>253</v>
      </c>
      <c r="J402" s="732">
        <v>322</v>
      </c>
      <c r="K402" s="732">
        <v>81788</v>
      </c>
      <c r="L402" s="732">
        <v>1</v>
      </c>
      <c r="M402" s="732">
        <v>254</v>
      </c>
      <c r="N402" s="732">
        <v>188</v>
      </c>
      <c r="O402" s="732">
        <v>47752</v>
      </c>
      <c r="P402" s="746">
        <v>0.58385093167701863</v>
      </c>
      <c r="Q402" s="733">
        <v>254</v>
      </c>
    </row>
    <row r="403" spans="1:17" ht="14.4" customHeight="1" x14ac:dyDescent="0.3">
      <c r="A403" s="727" t="s">
        <v>6918</v>
      </c>
      <c r="B403" s="728" t="s">
        <v>6745</v>
      </c>
      <c r="C403" s="728" t="s">
        <v>6631</v>
      </c>
      <c r="D403" s="728" t="s">
        <v>6812</v>
      </c>
      <c r="E403" s="728" t="s">
        <v>6813</v>
      </c>
      <c r="F403" s="732"/>
      <c r="G403" s="732"/>
      <c r="H403" s="732"/>
      <c r="I403" s="732"/>
      <c r="J403" s="732">
        <v>1</v>
      </c>
      <c r="K403" s="732">
        <v>268</v>
      </c>
      <c r="L403" s="732">
        <v>1</v>
      </c>
      <c r="M403" s="732">
        <v>268</v>
      </c>
      <c r="N403" s="732"/>
      <c r="O403" s="732"/>
      <c r="P403" s="746"/>
      <c r="Q403" s="733"/>
    </row>
    <row r="404" spans="1:17" ht="14.4" customHeight="1" x14ac:dyDescent="0.3">
      <c r="A404" s="727" t="s">
        <v>6918</v>
      </c>
      <c r="B404" s="728" t="s">
        <v>6745</v>
      </c>
      <c r="C404" s="728" t="s">
        <v>6631</v>
      </c>
      <c r="D404" s="728" t="s">
        <v>6816</v>
      </c>
      <c r="E404" s="728" t="s">
        <v>6817</v>
      </c>
      <c r="F404" s="732">
        <v>169</v>
      </c>
      <c r="G404" s="732">
        <v>36504</v>
      </c>
      <c r="H404" s="732">
        <v>0.88537472714043175</v>
      </c>
      <c r="I404" s="732">
        <v>216</v>
      </c>
      <c r="J404" s="732">
        <v>190</v>
      </c>
      <c r="K404" s="732">
        <v>41230</v>
      </c>
      <c r="L404" s="732">
        <v>1</v>
      </c>
      <c r="M404" s="732">
        <v>217</v>
      </c>
      <c r="N404" s="732">
        <v>185</v>
      </c>
      <c r="O404" s="732">
        <v>40145</v>
      </c>
      <c r="P404" s="746">
        <v>0.97368421052631582</v>
      </c>
      <c r="Q404" s="733">
        <v>217</v>
      </c>
    </row>
    <row r="405" spans="1:17" ht="14.4" customHeight="1" x14ac:dyDescent="0.3">
      <c r="A405" s="727" t="s">
        <v>6918</v>
      </c>
      <c r="B405" s="728" t="s">
        <v>6745</v>
      </c>
      <c r="C405" s="728" t="s">
        <v>6631</v>
      </c>
      <c r="D405" s="728" t="s">
        <v>6818</v>
      </c>
      <c r="E405" s="728" t="s">
        <v>6819</v>
      </c>
      <c r="F405" s="732">
        <v>42</v>
      </c>
      <c r="G405" s="732">
        <v>1512</v>
      </c>
      <c r="H405" s="732">
        <v>0.70456663560111832</v>
      </c>
      <c r="I405" s="732">
        <v>36</v>
      </c>
      <c r="J405" s="732">
        <v>58</v>
      </c>
      <c r="K405" s="732">
        <v>2146</v>
      </c>
      <c r="L405" s="732">
        <v>1</v>
      </c>
      <c r="M405" s="732">
        <v>37</v>
      </c>
      <c r="N405" s="732">
        <v>91</v>
      </c>
      <c r="O405" s="732">
        <v>3367</v>
      </c>
      <c r="P405" s="746">
        <v>1.5689655172413792</v>
      </c>
      <c r="Q405" s="733">
        <v>37</v>
      </c>
    </row>
    <row r="406" spans="1:17" ht="14.4" customHeight="1" x14ac:dyDescent="0.3">
      <c r="A406" s="727" t="s">
        <v>6918</v>
      </c>
      <c r="B406" s="728" t="s">
        <v>6745</v>
      </c>
      <c r="C406" s="728" t="s">
        <v>6631</v>
      </c>
      <c r="D406" s="728" t="s">
        <v>6820</v>
      </c>
      <c r="E406" s="728" t="s">
        <v>6821</v>
      </c>
      <c r="F406" s="732"/>
      <c r="G406" s="732"/>
      <c r="H406" s="732"/>
      <c r="I406" s="732"/>
      <c r="J406" s="732">
        <v>1</v>
      </c>
      <c r="K406" s="732">
        <v>592</v>
      </c>
      <c r="L406" s="732">
        <v>1</v>
      </c>
      <c r="M406" s="732">
        <v>592</v>
      </c>
      <c r="N406" s="732"/>
      <c r="O406" s="732"/>
      <c r="P406" s="746"/>
      <c r="Q406" s="733"/>
    </row>
    <row r="407" spans="1:17" ht="14.4" customHeight="1" x14ac:dyDescent="0.3">
      <c r="A407" s="727" t="s">
        <v>6918</v>
      </c>
      <c r="B407" s="728" t="s">
        <v>6745</v>
      </c>
      <c r="C407" s="728" t="s">
        <v>6631</v>
      </c>
      <c r="D407" s="728" t="s">
        <v>6824</v>
      </c>
      <c r="E407" s="728" t="s">
        <v>6825</v>
      </c>
      <c r="F407" s="732"/>
      <c r="G407" s="732"/>
      <c r="H407" s="732"/>
      <c r="I407" s="732"/>
      <c r="J407" s="732">
        <v>1</v>
      </c>
      <c r="K407" s="732">
        <v>547</v>
      </c>
      <c r="L407" s="732">
        <v>1</v>
      </c>
      <c r="M407" s="732">
        <v>547</v>
      </c>
      <c r="N407" s="732"/>
      <c r="O407" s="732"/>
      <c r="P407" s="746"/>
      <c r="Q407" s="733"/>
    </row>
    <row r="408" spans="1:17" ht="14.4" customHeight="1" x14ac:dyDescent="0.3">
      <c r="A408" s="727" t="s">
        <v>6918</v>
      </c>
      <c r="B408" s="728" t="s">
        <v>6745</v>
      </c>
      <c r="C408" s="728" t="s">
        <v>6631</v>
      </c>
      <c r="D408" s="728" t="s">
        <v>6828</v>
      </c>
      <c r="E408" s="728" t="s">
        <v>6829</v>
      </c>
      <c r="F408" s="732"/>
      <c r="G408" s="732"/>
      <c r="H408" s="732"/>
      <c r="I408" s="732"/>
      <c r="J408" s="732">
        <v>1</v>
      </c>
      <c r="K408" s="732">
        <v>736</v>
      </c>
      <c r="L408" s="732">
        <v>1</v>
      </c>
      <c r="M408" s="732">
        <v>736</v>
      </c>
      <c r="N408" s="732"/>
      <c r="O408" s="732"/>
      <c r="P408" s="746"/>
      <c r="Q408" s="733"/>
    </row>
    <row r="409" spans="1:17" ht="14.4" customHeight="1" x14ac:dyDescent="0.3">
      <c r="A409" s="727" t="s">
        <v>6918</v>
      </c>
      <c r="B409" s="728" t="s">
        <v>6745</v>
      </c>
      <c r="C409" s="728" t="s">
        <v>6631</v>
      </c>
      <c r="D409" s="728" t="s">
        <v>6832</v>
      </c>
      <c r="E409" s="728" t="s">
        <v>6833</v>
      </c>
      <c r="F409" s="732"/>
      <c r="G409" s="732"/>
      <c r="H409" s="732"/>
      <c r="I409" s="732"/>
      <c r="J409" s="732">
        <v>1</v>
      </c>
      <c r="K409" s="732">
        <v>346</v>
      </c>
      <c r="L409" s="732">
        <v>1</v>
      </c>
      <c r="M409" s="732">
        <v>346</v>
      </c>
      <c r="N409" s="732"/>
      <c r="O409" s="732"/>
      <c r="P409" s="746"/>
      <c r="Q409" s="733"/>
    </row>
    <row r="410" spans="1:17" ht="14.4" customHeight="1" x14ac:dyDescent="0.3">
      <c r="A410" s="727" t="s">
        <v>6918</v>
      </c>
      <c r="B410" s="728" t="s">
        <v>6745</v>
      </c>
      <c r="C410" s="728" t="s">
        <v>6631</v>
      </c>
      <c r="D410" s="728" t="s">
        <v>6836</v>
      </c>
      <c r="E410" s="728" t="s">
        <v>6837</v>
      </c>
      <c r="F410" s="732">
        <v>1</v>
      </c>
      <c r="G410" s="732">
        <v>231</v>
      </c>
      <c r="H410" s="732">
        <v>0.49784482758620691</v>
      </c>
      <c r="I410" s="732">
        <v>231</v>
      </c>
      <c r="J410" s="732">
        <v>2</v>
      </c>
      <c r="K410" s="732">
        <v>464</v>
      </c>
      <c r="L410" s="732">
        <v>1</v>
      </c>
      <c r="M410" s="732">
        <v>232</v>
      </c>
      <c r="N410" s="732"/>
      <c r="O410" s="732"/>
      <c r="P410" s="746"/>
      <c r="Q410" s="733"/>
    </row>
    <row r="411" spans="1:17" ht="14.4" customHeight="1" x14ac:dyDescent="0.3">
      <c r="A411" s="727" t="s">
        <v>6918</v>
      </c>
      <c r="B411" s="728" t="s">
        <v>6745</v>
      </c>
      <c r="C411" s="728" t="s">
        <v>6631</v>
      </c>
      <c r="D411" s="728" t="s">
        <v>6840</v>
      </c>
      <c r="E411" s="728" t="s">
        <v>6841</v>
      </c>
      <c r="F411" s="732"/>
      <c r="G411" s="732"/>
      <c r="H411" s="732"/>
      <c r="I411" s="732"/>
      <c r="J411" s="732">
        <v>2</v>
      </c>
      <c r="K411" s="732">
        <v>466</v>
      </c>
      <c r="L411" s="732">
        <v>1</v>
      </c>
      <c r="M411" s="732">
        <v>233</v>
      </c>
      <c r="N411" s="732"/>
      <c r="O411" s="732"/>
      <c r="P411" s="746"/>
      <c r="Q411" s="733"/>
    </row>
    <row r="412" spans="1:17" ht="14.4" customHeight="1" x14ac:dyDescent="0.3">
      <c r="A412" s="727" t="s">
        <v>6918</v>
      </c>
      <c r="B412" s="728" t="s">
        <v>6745</v>
      </c>
      <c r="C412" s="728" t="s">
        <v>6631</v>
      </c>
      <c r="D412" s="728" t="s">
        <v>6842</v>
      </c>
      <c r="E412" s="728" t="s">
        <v>6843</v>
      </c>
      <c r="F412" s="732">
        <v>2</v>
      </c>
      <c r="G412" s="732">
        <v>814</v>
      </c>
      <c r="H412" s="732">
        <v>1.9853658536585366</v>
      </c>
      <c r="I412" s="732">
        <v>407</v>
      </c>
      <c r="J412" s="732">
        <v>1</v>
      </c>
      <c r="K412" s="732">
        <v>410</v>
      </c>
      <c r="L412" s="732">
        <v>1</v>
      </c>
      <c r="M412" s="732">
        <v>410</v>
      </c>
      <c r="N412" s="732"/>
      <c r="O412" s="732"/>
      <c r="P412" s="746"/>
      <c r="Q412" s="733"/>
    </row>
    <row r="413" spans="1:17" ht="14.4" customHeight="1" x14ac:dyDescent="0.3">
      <c r="A413" s="727" t="s">
        <v>6918</v>
      </c>
      <c r="B413" s="728" t="s">
        <v>6745</v>
      </c>
      <c r="C413" s="728" t="s">
        <v>6631</v>
      </c>
      <c r="D413" s="728" t="s">
        <v>6844</v>
      </c>
      <c r="E413" s="728" t="s">
        <v>6845</v>
      </c>
      <c r="F413" s="732"/>
      <c r="G413" s="732"/>
      <c r="H413" s="732"/>
      <c r="I413" s="732"/>
      <c r="J413" s="732">
        <v>1</v>
      </c>
      <c r="K413" s="732">
        <v>652</v>
      </c>
      <c r="L413" s="732">
        <v>1</v>
      </c>
      <c r="M413" s="732">
        <v>652</v>
      </c>
      <c r="N413" s="732"/>
      <c r="O413" s="732"/>
      <c r="P413" s="746"/>
      <c r="Q413" s="733"/>
    </row>
    <row r="414" spans="1:17" ht="14.4" customHeight="1" x14ac:dyDescent="0.3">
      <c r="A414" s="727" t="s">
        <v>6918</v>
      </c>
      <c r="B414" s="728" t="s">
        <v>6745</v>
      </c>
      <c r="C414" s="728" t="s">
        <v>6631</v>
      </c>
      <c r="D414" s="728" t="s">
        <v>6846</v>
      </c>
      <c r="E414" s="728" t="s">
        <v>6847</v>
      </c>
      <c r="F414" s="732">
        <v>2</v>
      </c>
      <c r="G414" s="732">
        <v>1174</v>
      </c>
      <c r="H414" s="732">
        <v>1.9898305084745762</v>
      </c>
      <c r="I414" s="732">
        <v>587</v>
      </c>
      <c r="J414" s="732">
        <v>1</v>
      </c>
      <c r="K414" s="732">
        <v>590</v>
      </c>
      <c r="L414" s="732">
        <v>1</v>
      </c>
      <c r="M414" s="732">
        <v>590</v>
      </c>
      <c r="N414" s="732"/>
      <c r="O414" s="732"/>
      <c r="P414" s="746"/>
      <c r="Q414" s="733"/>
    </row>
    <row r="415" spans="1:17" ht="14.4" customHeight="1" x14ac:dyDescent="0.3">
      <c r="A415" s="727" t="s">
        <v>6918</v>
      </c>
      <c r="B415" s="728" t="s">
        <v>6745</v>
      </c>
      <c r="C415" s="728" t="s">
        <v>6631</v>
      </c>
      <c r="D415" s="728" t="s">
        <v>6854</v>
      </c>
      <c r="E415" s="728" t="s">
        <v>6855</v>
      </c>
      <c r="F415" s="732">
        <v>2</v>
      </c>
      <c r="G415" s="732">
        <v>1572</v>
      </c>
      <c r="H415" s="732">
        <v>0.24904942965779467</v>
      </c>
      <c r="I415" s="732">
        <v>786</v>
      </c>
      <c r="J415" s="732">
        <v>8</v>
      </c>
      <c r="K415" s="732">
        <v>6312</v>
      </c>
      <c r="L415" s="732">
        <v>1</v>
      </c>
      <c r="M415" s="732">
        <v>789</v>
      </c>
      <c r="N415" s="732"/>
      <c r="O415" s="732"/>
      <c r="P415" s="746"/>
      <c r="Q415" s="733"/>
    </row>
    <row r="416" spans="1:17" ht="14.4" customHeight="1" x14ac:dyDescent="0.3">
      <c r="A416" s="727" t="s">
        <v>6918</v>
      </c>
      <c r="B416" s="728" t="s">
        <v>6745</v>
      </c>
      <c r="C416" s="728" t="s">
        <v>6631</v>
      </c>
      <c r="D416" s="728" t="s">
        <v>6860</v>
      </c>
      <c r="E416" s="728" t="s">
        <v>6861</v>
      </c>
      <c r="F416" s="732">
        <v>1</v>
      </c>
      <c r="G416" s="732">
        <v>916</v>
      </c>
      <c r="H416" s="732"/>
      <c r="I416" s="732">
        <v>916</v>
      </c>
      <c r="J416" s="732"/>
      <c r="K416" s="732"/>
      <c r="L416" s="732"/>
      <c r="M416" s="732"/>
      <c r="N416" s="732">
        <v>1</v>
      </c>
      <c r="O416" s="732">
        <v>919</v>
      </c>
      <c r="P416" s="746"/>
      <c r="Q416" s="733">
        <v>919</v>
      </c>
    </row>
    <row r="417" spans="1:17" ht="14.4" customHeight="1" x14ac:dyDescent="0.3">
      <c r="A417" s="727" t="s">
        <v>6918</v>
      </c>
      <c r="B417" s="728" t="s">
        <v>6745</v>
      </c>
      <c r="C417" s="728" t="s">
        <v>6631</v>
      </c>
      <c r="D417" s="728" t="s">
        <v>6862</v>
      </c>
      <c r="E417" s="728" t="s">
        <v>6863</v>
      </c>
      <c r="F417" s="732">
        <v>1</v>
      </c>
      <c r="G417" s="732">
        <v>893</v>
      </c>
      <c r="H417" s="732"/>
      <c r="I417" s="732">
        <v>893</v>
      </c>
      <c r="J417" s="732"/>
      <c r="K417" s="732"/>
      <c r="L417" s="732"/>
      <c r="M417" s="732"/>
      <c r="N417" s="732">
        <v>1</v>
      </c>
      <c r="O417" s="732">
        <v>896</v>
      </c>
      <c r="P417" s="746"/>
      <c r="Q417" s="733">
        <v>896</v>
      </c>
    </row>
    <row r="418" spans="1:17" ht="14.4" customHeight="1" x14ac:dyDescent="0.3">
      <c r="A418" s="727" t="s">
        <v>6918</v>
      </c>
      <c r="B418" s="728" t="s">
        <v>6745</v>
      </c>
      <c r="C418" s="728" t="s">
        <v>6631</v>
      </c>
      <c r="D418" s="728" t="s">
        <v>6916</v>
      </c>
      <c r="E418" s="728" t="s">
        <v>6917</v>
      </c>
      <c r="F418" s="732"/>
      <c r="G418" s="732"/>
      <c r="H418" s="732"/>
      <c r="I418" s="732"/>
      <c r="J418" s="732"/>
      <c r="K418" s="732"/>
      <c r="L418" s="732"/>
      <c r="M418" s="732"/>
      <c r="N418" s="732">
        <v>4</v>
      </c>
      <c r="O418" s="732">
        <v>976</v>
      </c>
      <c r="P418" s="746"/>
      <c r="Q418" s="733">
        <v>244</v>
      </c>
    </row>
    <row r="419" spans="1:17" ht="14.4" customHeight="1" x14ac:dyDescent="0.3">
      <c r="A419" s="727" t="s">
        <v>6703</v>
      </c>
      <c r="B419" s="728" t="s">
        <v>6421</v>
      </c>
      <c r="C419" s="728" t="s">
        <v>6631</v>
      </c>
      <c r="D419" s="728" t="s">
        <v>6668</v>
      </c>
      <c r="E419" s="728" t="s">
        <v>6669</v>
      </c>
      <c r="F419" s="732">
        <v>1</v>
      </c>
      <c r="G419" s="732">
        <v>331</v>
      </c>
      <c r="H419" s="732"/>
      <c r="I419" s="732">
        <v>331</v>
      </c>
      <c r="J419" s="732"/>
      <c r="K419" s="732"/>
      <c r="L419" s="732"/>
      <c r="M419" s="732"/>
      <c r="N419" s="732"/>
      <c r="O419" s="732"/>
      <c r="P419" s="746"/>
      <c r="Q419" s="733"/>
    </row>
    <row r="420" spans="1:17" ht="14.4" customHeight="1" x14ac:dyDescent="0.3">
      <c r="A420" s="727" t="s">
        <v>6703</v>
      </c>
      <c r="B420" s="728" t="s">
        <v>6745</v>
      </c>
      <c r="C420" s="728" t="s">
        <v>6631</v>
      </c>
      <c r="D420" s="728" t="s">
        <v>6752</v>
      </c>
      <c r="E420" s="728" t="s">
        <v>6753</v>
      </c>
      <c r="F420" s="732"/>
      <c r="G420" s="732"/>
      <c r="H420" s="732"/>
      <c r="I420" s="732"/>
      <c r="J420" s="732"/>
      <c r="K420" s="732"/>
      <c r="L420" s="732"/>
      <c r="M420" s="732"/>
      <c r="N420" s="732">
        <v>3</v>
      </c>
      <c r="O420" s="732">
        <v>1062</v>
      </c>
      <c r="P420" s="746"/>
      <c r="Q420" s="733">
        <v>354</v>
      </c>
    </row>
    <row r="421" spans="1:17" ht="14.4" customHeight="1" x14ac:dyDescent="0.3">
      <c r="A421" s="727" t="s">
        <v>6703</v>
      </c>
      <c r="B421" s="728" t="s">
        <v>6745</v>
      </c>
      <c r="C421" s="728" t="s">
        <v>6631</v>
      </c>
      <c r="D421" s="728" t="s">
        <v>6756</v>
      </c>
      <c r="E421" s="728" t="s">
        <v>6757</v>
      </c>
      <c r="F421" s="732">
        <v>961</v>
      </c>
      <c r="G421" s="732">
        <v>62465</v>
      </c>
      <c r="H421" s="732">
        <v>1.3164383561643835</v>
      </c>
      <c r="I421" s="732">
        <v>65</v>
      </c>
      <c r="J421" s="732">
        <v>730</v>
      </c>
      <c r="K421" s="732">
        <v>47450</v>
      </c>
      <c r="L421" s="732">
        <v>1</v>
      </c>
      <c r="M421" s="732">
        <v>65</v>
      </c>
      <c r="N421" s="732">
        <v>1011</v>
      </c>
      <c r="O421" s="732">
        <v>65715</v>
      </c>
      <c r="P421" s="746">
        <v>1.3849315068493151</v>
      </c>
      <c r="Q421" s="733">
        <v>65</v>
      </c>
    </row>
    <row r="422" spans="1:17" ht="14.4" customHeight="1" x14ac:dyDescent="0.3">
      <c r="A422" s="727" t="s">
        <v>6703</v>
      </c>
      <c r="B422" s="728" t="s">
        <v>6745</v>
      </c>
      <c r="C422" s="728" t="s">
        <v>6631</v>
      </c>
      <c r="D422" s="728" t="s">
        <v>6768</v>
      </c>
      <c r="E422" s="728" t="s">
        <v>6769</v>
      </c>
      <c r="F422" s="732">
        <v>15</v>
      </c>
      <c r="G422" s="732">
        <v>360</v>
      </c>
      <c r="H422" s="732">
        <v>1.25</v>
      </c>
      <c r="I422" s="732">
        <v>24</v>
      </c>
      <c r="J422" s="732">
        <v>12</v>
      </c>
      <c r="K422" s="732">
        <v>288</v>
      </c>
      <c r="L422" s="732">
        <v>1</v>
      </c>
      <c r="M422" s="732">
        <v>24</v>
      </c>
      <c r="N422" s="732">
        <v>20</v>
      </c>
      <c r="O422" s="732">
        <v>480</v>
      </c>
      <c r="P422" s="746">
        <v>1.6666666666666667</v>
      </c>
      <c r="Q422" s="733">
        <v>24</v>
      </c>
    </row>
    <row r="423" spans="1:17" ht="14.4" customHeight="1" x14ac:dyDescent="0.3">
      <c r="A423" s="727" t="s">
        <v>6703</v>
      </c>
      <c r="B423" s="728" t="s">
        <v>6745</v>
      </c>
      <c r="C423" s="728" t="s">
        <v>6631</v>
      </c>
      <c r="D423" s="728" t="s">
        <v>6772</v>
      </c>
      <c r="E423" s="728" t="s">
        <v>6773</v>
      </c>
      <c r="F423" s="732">
        <v>4</v>
      </c>
      <c r="G423" s="732">
        <v>216</v>
      </c>
      <c r="H423" s="732"/>
      <c r="I423" s="732">
        <v>54</v>
      </c>
      <c r="J423" s="732"/>
      <c r="K423" s="732"/>
      <c r="L423" s="732"/>
      <c r="M423" s="732"/>
      <c r="N423" s="732">
        <v>6</v>
      </c>
      <c r="O423" s="732">
        <v>330</v>
      </c>
      <c r="P423" s="746"/>
      <c r="Q423" s="733">
        <v>55</v>
      </c>
    </row>
    <row r="424" spans="1:17" ht="14.4" customHeight="1" x14ac:dyDescent="0.3">
      <c r="A424" s="727" t="s">
        <v>6703</v>
      </c>
      <c r="B424" s="728" t="s">
        <v>6745</v>
      </c>
      <c r="C424" s="728" t="s">
        <v>6631</v>
      </c>
      <c r="D424" s="728" t="s">
        <v>6774</v>
      </c>
      <c r="E424" s="728" t="s">
        <v>6775</v>
      </c>
      <c r="F424" s="732">
        <v>54</v>
      </c>
      <c r="G424" s="732">
        <v>4158</v>
      </c>
      <c r="H424" s="732">
        <v>2.25</v>
      </c>
      <c r="I424" s="732">
        <v>77</v>
      </c>
      <c r="J424" s="732">
        <v>24</v>
      </c>
      <c r="K424" s="732">
        <v>1848</v>
      </c>
      <c r="L424" s="732">
        <v>1</v>
      </c>
      <c r="M424" s="732">
        <v>77</v>
      </c>
      <c r="N424" s="732">
        <v>76</v>
      </c>
      <c r="O424" s="732">
        <v>5852</v>
      </c>
      <c r="P424" s="746">
        <v>3.1666666666666665</v>
      </c>
      <c r="Q424" s="733">
        <v>77</v>
      </c>
    </row>
    <row r="425" spans="1:17" ht="14.4" customHeight="1" x14ac:dyDescent="0.3">
      <c r="A425" s="727" t="s">
        <v>6703</v>
      </c>
      <c r="B425" s="728" t="s">
        <v>6745</v>
      </c>
      <c r="C425" s="728" t="s">
        <v>6631</v>
      </c>
      <c r="D425" s="728" t="s">
        <v>6778</v>
      </c>
      <c r="E425" s="728" t="s">
        <v>6779</v>
      </c>
      <c r="F425" s="732">
        <v>618</v>
      </c>
      <c r="G425" s="732">
        <v>14214</v>
      </c>
      <c r="H425" s="732">
        <v>2.8337320574162681</v>
      </c>
      <c r="I425" s="732">
        <v>23</v>
      </c>
      <c r="J425" s="732">
        <v>209</v>
      </c>
      <c r="K425" s="732">
        <v>5016</v>
      </c>
      <c r="L425" s="732">
        <v>1</v>
      </c>
      <c r="M425" s="732">
        <v>24</v>
      </c>
      <c r="N425" s="732">
        <v>333</v>
      </c>
      <c r="O425" s="732">
        <v>7992</v>
      </c>
      <c r="P425" s="746">
        <v>1.5933014354066986</v>
      </c>
      <c r="Q425" s="733">
        <v>24</v>
      </c>
    </row>
    <row r="426" spans="1:17" ht="14.4" customHeight="1" x14ac:dyDescent="0.3">
      <c r="A426" s="727" t="s">
        <v>6703</v>
      </c>
      <c r="B426" s="728" t="s">
        <v>6745</v>
      </c>
      <c r="C426" s="728" t="s">
        <v>6631</v>
      </c>
      <c r="D426" s="728" t="s">
        <v>6780</v>
      </c>
      <c r="E426" s="728" t="s">
        <v>6781</v>
      </c>
      <c r="F426" s="732"/>
      <c r="G426" s="732"/>
      <c r="H426" s="732"/>
      <c r="I426" s="732"/>
      <c r="J426" s="732"/>
      <c r="K426" s="732"/>
      <c r="L426" s="732"/>
      <c r="M426" s="732"/>
      <c r="N426" s="732">
        <v>2</v>
      </c>
      <c r="O426" s="732">
        <v>200</v>
      </c>
      <c r="P426" s="746"/>
      <c r="Q426" s="733">
        <v>100</v>
      </c>
    </row>
    <row r="427" spans="1:17" ht="14.4" customHeight="1" x14ac:dyDescent="0.3">
      <c r="A427" s="727" t="s">
        <v>6703</v>
      </c>
      <c r="B427" s="728" t="s">
        <v>6745</v>
      </c>
      <c r="C427" s="728" t="s">
        <v>6631</v>
      </c>
      <c r="D427" s="728" t="s">
        <v>6788</v>
      </c>
      <c r="E427" s="728" t="s">
        <v>6789</v>
      </c>
      <c r="F427" s="732">
        <v>1</v>
      </c>
      <c r="G427" s="732">
        <v>209</v>
      </c>
      <c r="H427" s="732"/>
      <c r="I427" s="732">
        <v>209</v>
      </c>
      <c r="J427" s="732"/>
      <c r="K427" s="732"/>
      <c r="L427" s="732"/>
      <c r="M427" s="732"/>
      <c r="N427" s="732"/>
      <c r="O427" s="732"/>
      <c r="P427" s="746"/>
      <c r="Q427" s="733"/>
    </row>
    <row r="428" spans="1:17" ht="14.4" customHeight="1" x14ac:dyDescent="0.3">
      <c r="A428" s="727" t="s">
        <v>6703</v>
      </c>
      <c r="B428" s="728" t="s">
        <v>6745</v>
      </c>
      <c r="C428" s="728" t="s">
        <v>6631</v>
      </c>
      <c r="D428" s="728" t="s">
        <v>6790</v>
      </c>
      <c r="E428" s="728" t="s">
        <v>6791</v>
      </c>
      <c r="F428" s="732">
        <v>94</v>
      </c>
      <c r="G428" s="732">
        <v>6204</v>
      </c>
      <c r="H428" s="732">
        <v>1.175</v>
      </c>
      <c r="I428" s="732">
        <v>66</v>
      </c>
      <c r="J428" s="732">
        <v>80</v>
      </c>
      <c r="K428" s="732">
        <v>5280</v>
      </c>
      <c r="L428" s="732">
        <v>1</v>
      </c>
      <c r="M428" s="732">
        <v>66</v>
      </c>
      <c r="N428" s="732">
        <v>101</v>
      </c>
      <c r="O428" s="732">
        <v>6666</v>
      </c>
      <c r="P428" s="746">
        <v>1.2625</v>
      </c>
      <c r="Q428" s="733">
        <v>66</v>
      </c>
    </row>
    <row r="429" spans="1:17" ht="14.4" customHeight="1" x14ac:dyDescent="0.3">
      <c r="A429" s="727" t="s">
        <v>6703</v>
      </c>
      <c r="B429" s="728" t="s">
        <v>6745</v>
      </c>
      <c r="C429" s="728" t="s">
        <v>6631</v>
      </c>
      <c r="D429" s="728" t="s">
        <v>6794</v>
      </c>
      <c r="E429" s="728" t="s">
        <v>6795</v>
      </c>
      <c r="F429" s="732">
        <v>49</v>
      </c>
      <c r="G429" s="732">
        <v>784</v>
      </c>
      <c r="H429" s="732">
        <v>2.0051150895140664</v>
      </c>
      <c r="I429" s="732">
        <v>16</v>
      </c>
      <c r="J429" s="732">
        <v>23</v>
      </c>
      <c r="K429" s="732">
        <v>391</v>
      </c>
      <c r="L429" s="732">
        <v>1</v>
      </c>
      <c r="M429" s="732">
        <v>17</v>
      </c>
      <c r="N429" s="732">
        <v>81</v>
      </c>
      <c r="O429" s="732">
        <v>1377</v>
      </c>
      <c r="P429" s="746">
        <v>3.5217391304347827</v>
      </c>
      <c r="Q429" s="733">
        <v>17</v>
      </c>
    </row>
    <row r="430" spans="1:17" ht="14.4" customHeight="1" x14ac:dyDescent="0.3">
      <c r="A430" s="727" t="s">
        <v>6703</v>
      </c>
      <c r="B430" s="728" t="s">
        <v>6745</v>
      </c>
      <c r="C430" s="728" t="s">
        <v>6631</v>
      </c>
      <c r="D430" s="728" t="s">
        <v>6798</v>
      </c>
      <c r="E430" s="728" t="s">
        <v>6799</v>
      </c>
      <c r="F430" s="732"/>
      <c r="G430" s="732"/>
      <c r="H430" s="732"/>
      <c r="I430" s="732"/>
      <c r="J430" s="732">
        <v>695</v>
      </c>
      <c r="K430" s="732">
        <v>243250</v>
      </c>
      <c r="L430" s="732">
        <v>1</v>
      </c>
      <c r="M430" s="732">
        <v>350</v>
      </c>
      <c r="N430" s="732">
        <v>470</v>
      </c>
      <c r="O430" s="732">
        <v>164500</v>
      </c>
      <c r="P430" s="746">
        <v>0.67625899280575541</v>
      </c>
      <c r="Q430" s="733">
        <v>350</v>
      </c>
    </row>
    <row r="431" spans="1:17" ht="14.4" customHeight="1" x14ac:dyDescent="0.3">
      <c r="A431" s="727" t="s">
        <v>6703</v>
      </c>
      <c r="B431" s="728" t="s">
        <v>6745</v>
      </c>
      <c r="C431" s="728" t="s">
        <v>6631</v>
      </c>
      <c r="D431" s="728" t="s">
        <v>6800</v>
      </c>
      <c r="E431" s="728" t="s">
        <v>6801</v>
      </c>
      <c r="F431" s="732">
        <v>580</v>
      </c>
      <c r="G431" s="732">
        <v>13920</v>
      </c>
      <c r="H431" s="732">
        <v>2.8553846153846152</v>
      </c>
      <c r="I431" s="732">
        <v>24</v>
      </c>
      <c r="J431" s="732">
        <v>195</v>
      </c>
      <c r="K431" s="732">
        <v>4875</v>
      </c>
      <c r="L431" s="732">
        <v>1</v>
      </c>
      <c r="M431" s="732">
        <v>25</v>
      </c>
      <c r="N431" s="732">
        <v>295</v>
      </c>
      <c r="O431" s="732">
        <v>7375</v>
      </c>
      <c r="P431" s="746">
        <v>1.5128205128205128</v>
      </c>
      <c r="Q431" s="733">
        <v>25</v>
      </c>
    </row>
    <row r="432" spans="1:17" ht="14.4" customHeight="1" x14ac:dyDescent="0.3">
      <c r="A432" s="727" t="s">
        <v>6703</v>
      </c>
      <c r="B432" s="728" t="s">
        <v>6745</v>
      </c>
      <c r="C432" s="728" t="s">
        <v>6631</v>
      </c>
      <c r="D432" s="728" t="s">
        <v>6802</v>
      </c>
      <c r="E432" s="728" t="s">
        <v>6803</v>
      </c>
      <c r="F432" s="732">
        <v>1</v>
      </c>
      <c r="G432" s="732">
        <v>739</v>
      </c>
      <c r="H432" s="732"/>
      <c r="I432" s="732">
        <v>739</v>
      </c>
      <c r="J432" s="732"/>
      <c r="K432" s="732"/>
      <c r="L432" s="732"/>
      <c r="M432" s="732"/>
      <c r="N432" s="732"/>
      <c r="O432" s="732"/>
      <c r="P432" s="746"/>
      <c r="Q432" s="733"/>
    </row>
    <row r="433" spans="1:17" ht="14.4" customHeight="1" x14ac:dyDescent="0.3">
      <c r="A433" s="727" t="s">
        <v>6703</v>
      </c>
      <c r="B433" s="728" t="s">
        <v>6745</v>
      </c>
      <c r="C433" s="728" t="s">
        <v>6631</v>
      </c>
      <c r="D433" s="728" t="s">
        <v>6804</v>
      </c>
      <c r="E433" s="728" t="s">
        <v>6805</v>
      </c>
      <c r="F433" s="732">
        <v>11</v>
      </c>
      <c r="G433" s="732">
        <v>1980</v>
      </c>
      <c r="H433" s="732">
        <v>3.6464088397790055</v>
      </c>
      <c r="I433" s="732">
        <v>180</v>
      </c>
      <c r="J433" s="732">
        <v>3</v>
      </c>
      <c r="K433" s="732">
        <v>543</v>
      </c>
      <c r="L433" s="732">
        <v>1</v>
      </c>
      <c r="M433" s="732">
        <v>181</v>
      </c>
      <c r="N433" s="732">
        <v>23</v>
      </c>
      <c r="O433" s="732">
        <v>4163</v>
      </c>
      <c r="P433" s="746">
        <v>7.666666666666667</v>
      </c>
      <c r="Q433" s="733">
        <v>181</v>
      </c>
    </row>
    <row r="434" spans="1:17" ht="14.4" customHeight="1" x14ac:dyDescent="0.3">
      <c r="A434" s="727" t="s">
        <v>6703</v>
      </c>
      <c r="B434" s="728" t="s">
        <v>6745</v>
      </c>
      <c r="C434" s="728" t="s">
        <v>6631</v>
      </c>
      <c r="D434" s="728" t="s">
        <v>6810</v>
      </c>
      <c r="E434" s="728" t="s">
        <v>6811</v>
      </c>
      <c r="F434" s="732">
        <v>22</v>
      </c>
      <c r="G434" s="732">
        <v>5566</v>
      </c>
      <c r="H434" s="732">
        <v>10.956692913385826</v>
      </c>
      <c r="I434" s="732">
        <v>253</v>
      </c>
      <c r="J434" s="732">
        <v>2</v>
      </c>
      <c r="K434" s="732">
        <v>508</v>
      </c>
      <c r="L434" s="732">
        <v>1</v>
      </c>
      <c r="M434" s="732">
        <v>254</v>
      </c>
      <c r="N434" s="732">
        <v>18</v>
      </c>
      <c r="O434" s="732">
        <v>4572</v>
      </c>
      <c r="P434" s="746">
        <v>9</v>
      </c>
      <c r="Q434" s="733">
        <v>254</v>
      </c>
    </row>
    <row r="435" spans="1:17" ht="14.4" customHeight="1" x14ac:dyDescent="0.3">
      <c r="A435" s="727" t="s">
        <v>6703</v>
      </c>
      <c r="B435" s="728" t="s">
        <v>6745</v>
      </c>
      <c r="C435" s="728" t="s">
        <v>6631</v>
      </c>
      <c r="D435" s="728" t="s">
        <v>6816</v>
      </c>
      <c r="E435" s="728" t="s">
        <v>6817</v>
      </c>
      <c r="F435" s="732">
        <v>12</v>
      </c>
      <c r="G435" s="732">
        <v>2592</v>
      </c>
      <c r="H435" s="732">
        <v>1.706385780118499</v>
      </c>
      <c r="I435" s="732">
        <v>216</v>
      </c>
      <c r="J435" s="732">
        <v>7</v>
      </c>
      <c r="K435" s="732">
        <v>1519</v>
      </c>
      <c r="L435" s="732">
        <v>1</v>
      </c>
      <c r="M435" s="732">
        <v>217</v>
      </c>
      <c r="N435" s="732">
        <v>12</v>
      </c>
      <c r="O435" s="732">
        <v>2604</v>
      </c>
      <c r="P435" s="746">
        <v>1.7142857142857142</v>
      </c>
      <c r="Q435" s="733">
        <v>217</v>
      </c>
    </row>
    <row r="436" spans="1:17" ht="14.4" customHeight="1" x14ac:dyDescent="0.3">
      <c r="A436" s="727" t="s">
        <v>6703</v>
      </c>
      <c r="B436" s="728" t="s">
        <v>6745</v>
      </c>
      <c r="C436" s="728" t="s">
        <v>6631</v>
      </c>
      <c r="D436" s="728" t="s">
        <v>6818</v>
      </c>
      <c r="E436" s="728" t="s">
        <v>6819</v>
      </c>
      <c r="F436" s="732">
        <v>1</v>
      </c>
      <c r="G436" s="732">
        <v>36</v>
      </c>
      <c r="H436" s="732"/>
      <c r="I436" s="732">
        <v>36</v>
      </c>
      <c r="J436" s="732"/>
      <c r="K436" s="732"/>
      <c r="L436" s="732"/>
      <c r="M436" s="732"/>
      <c r="N436" s="732">
        <v>2</v>
      </c>
      <c r="O436" s="732">
        <v>74</v>
      </c>
      <c r="P436" s="746"/>
      <c r="Q436" s="733">
        <v>37</v>
      </c>
    </row>
    <row r="437" spans="1:17" ht="14.4" customHeight="1" x14ac:dyDescent="0.3">
      <c r="A437" s="727" t="s">
        <v>6703</v>
      </c>
      <c r="B437" s="728" t="s">
        <v>6745</v>
      </c>
      <c r="C437" s="728" t="s">
        <v>6631</v>
      </c>
      <c r="D437" s="728" t="s">
        <v>6822</v>
      </c>
      <c r="E437" s="728" t="s">
        <v>6823</v>
      </c>
      <c r="F437" s="732">
        <v>140</v>
      </c>
      <c r="G437" s="732">
        <v>7000</v>
      </c>
      <c r="H437" s="732">
        <v>1.5909090909090908</v>
      </c>
      <c r="I437" s="732">
        <v>50</v>
      </c>
      <c r="J437" s="732">
        <v>88</v>
      </c>
      <c r="K437" s="732">
        <v>4400</v>
      </c>
      <c r="L437" s="732">
        <v>1</v>
      </c>
      <c r="M437" s="732">
        <v>50</v>
      </c>
      <c r="N437" s="732">
        <v>146</v>
      </c>
      <c r="O437" s="732">
        <v>7300</v>
      </c>
      <c r="P437" s="746">
        <v>1.6590909090909092</v>
      </c>
      <c r="Q437" s="733">
        <v>50</v>
      </c>
    </row>
    <row r="438" spans="1:17" ht="14.4" customHeight="1" x14ac:dyDescent="0.3">
      <c r="A438" s="727" t="s">
        <v>6703</v>
      </c>
      <c r="B438" s="728" t="s">
        <v>6745</v>
      </c>
      <c r="C438" s="728" t="s">
        <v>6631</v>
      </c>
      <c r="D438" s="728" t="s">
        <v>6828</v>
      </c>
      <c r="E438" s="728" t="s">
        <v>6829</v>
      </c>
      <c r="F438" s="732">
        <v>1</v>
      </c>
      <c r="G438" s="732">
        <v>735</v>
      </c>
      <c r="H438" s="732"/>
      <c r="I438" s="732">
        <v>735</v>
      </c>
      <c r="J438" s="732"/>
      <c r="K438" s="732"/>
      <c r="L438" s="732"/>
      <c r="M438" s="732"/>
      <c r="N438" s="732"/>
      <c r="O438" s="732"/>
      <c r="P438" s="746"/>
      <c r="Q438" s="733"/>
    </row>
    <row r="439" spans="1:17" ht="14.4" customHeight="1" x14ac:dyDescent="0.3">
      <c r="A439" s="727" t="s">
        <v>6703</v>
      </c>
      <c r="B439" s="728" t="s">
        <v>6745</v>
      </c>
      <c r="C439" s="728" t="s">
        <v>6631</v>
      </c>
      <c r="D439" s="728" t="s">
        <v>6919</v>
      </c>
      <c r="E439" s="728" t="s">
        <v>6920</v>
      </c>
      <c r="F439" s="732"/>
      <c r="G439" s="732"/>
      <c r="H439" s="732"/>
      <c r="I439" s="732"/>
      <c r="J439" s="732">
        <v>51</v>
      </c>
      <c r="K439" s="732">
        <v>15300</v>
      </c>
      <c r="L439" s="732">
        <v>1</v>
      </c>
      <c r="M439" s="732">
        <v>300</v>
      </c>
      <c r="N439" s="732"/>
      <c r="O439" s="732"/>
      <c r="P439" s="746"/>
      <c r="Q439" s="733"/>
    </row>
    <row r="440" spans="1:17" ht="14.4" customHeight="1" x14ac:dyDescent="0.3">
      <c r="A440" s="727" t="s">
        <v>6921</v>
      </c>
      <c r="B440" s="728" t="s">
        <v>6421</v>
      </c>
      <c r="C440" s="728" t="s">
        <v>6631</v>
      </c>
      <c r="D440" s="728" t="s">
        <v>6682</v>
      </c>
      <c r="E440" s="728" t="s">
        <v>6683</v>
      </c>
      <c r="F440" s="732"/>
      <c r="G440" s="732"/>
      <c r="H440" s="732"/>
      <c r="I440" s="732"/>
      <c r="J440" s="732">
        <v>1</v>
      </c>
      <c r="K440" s="732">
        <v>177</v>
      </c>
      <c r="L440" s="732">
        <v>1</v>
      </c>
      <c r="M440" s="732">
        <v>177</v>
      </c>
      <c r="N440" s="732">
        <v>1</v>
      </c>
      <c r="O440" s="732">
        <v>177</v>
      </c>
      <c r="P440" s="746">
        <v>1</v>
      </c>
      <c r="Q440" s="733">
        <v>177</v>
      </c>
    </row>
    <row r="441" spans="1:17" ht="14.4" customHeight="1" x14ac:dyDescent="0.3">
      <c r="A441" s="727" t="s">
        <v>6921</v>
      </c>
      <c r="B441" s="728" t="s">
        <v>6704</v>
      </c>
      <c r="C441" s="728" t="s">
        <v>6631</v>
      </c>
      <c r="D441" s="728" t="s">
        <v>6705</v>
      </c>
      <c r="E441" s="728" t="s">
        <v>6706</v>
      </c>
      <c r="F441" s="732">
        <v>8</v>
      </c>
      <c r="G441" s="732">
        <v>7376</v>
      </c>
      <c r="H441" s="732"/>
      <c r="I441" s="732">
        <v>922</v>
      </c>
      <c r="J441" s="732"/>
      <c r="K441" s="732"/>
      <c r="L441" s="732"/>
      <c r="M441" s="732"/>
      <c r="N441" s="732"/>
      <c r="O441" s="732"/>
      <c r="P441" s="746"/>
      <c r="Q441" s="733"/>
    </row>
    <row r="442" spans="1:17" ht="14.4" customHeight="1" x14ac:dyDescent="0.3">
      <c r="A442" s="727" t="s">
        <v>6921</v>
      </c>
      <c r="B442" s="728" t="s">
        <v>6704</v>
      </c>
      <c r="C442" s="728" t="s">
        <v>6631</v>
      </c>
      <c r="D442" s="728" t="s">
        <v>6709</v>
      </c>
      <c r="E442" s="728" t="s">
        <v>6710</v>
      </c>
      <c r="F442" s="732">
        <v>3</v>
      </c>
      <c r="G442" s="732">
        <v>909</v>
      </c>
      <c r="H442" s="732">
        <v>2.894904458598726</v>
      </c>
      <c r="I442" s="732">
        <v>303</v>
      </c>
      <c r="J442" s="732">
        <v>1</v>
      </c>
      <c r="K442" s="732">
        <v>314</v>
      </c>
      <c r="L442" s="732">
        <v>1</v>
      </c>
      <c r="M442" s="732">
        <v>314</v>
      </c>
      <c r="N442" s="732">
        <v>2</v>
      </c>
      <c r="O442" s="732">
        <v>630</v>
      </c>
      <c r="P442" s="746">
        <v>2.0063694267515926</v>
      </c>
      <c r="Q442" s="733">
        <v>315</v>
      </c>
    </row>
    <row r="443" spans="1:17" ht="14.4" customHeight="1" x14ac:dyDescent="0.3">
      <c r="A443" s="727" t="s">
        <v>6921</v>
      </c>
      <c r="B443" s="728" t="s">
        <v>6704</v>
      </c>
      <c r="C443" s="728" t="s">
        <v>6631</v>
      </c>
      <c r="D443" s="728" t="s">
        <v>6711</v>
      </c>
      <c r="E443" s="728" t="s">
        <v>6712</v>
      </c>
      <c r="F443" s="732">
        <v>20</v>
      </c>
      <c r="G443" s="732">
        <v>460</v>
      </c>
      <c r="H443" s="732">
        <v>1.6666666666666667</v>
      </c>
      <c r="I443" s="732">
        <v>23</v>
      </c>
      <c r="J443" s="732">
        <v>12</v>
      </c>
      <c r="K443" s="732">
        <v>276</v>
      </c>
      <c r="L443" s="732">
        <v>1</v>
      </c>
      <c r="M443" s="732">
        <v>23</v>
      </c>
      <c r="N443" s="732">
        <v>9</v>
      </c>
      <c r="O443" s="732">
        <v>207</v>
      </c>
      <c r="P443" s="746">
        <v>0.75</v>
      </c>
      <c r="Q443" s="733">
        <v>23</v>
      </c>
    </row>
    <row r="444" spans="1:17" ht="14.4" customHeight="1" x14ac:dyDescent="0.3">
      <c r="A444" s="727" t="s">
        <v>6921</v>
      </c>
      <c r="B444" s="728" t="s">
        <v>6704</v>
      </c>
      <c r="C444" s="728" t="s">
        <v>6631</v>
      </c>
      <c r="D444" s="728" t="s">
        <v>6713</v>
      </c>
      <c r="E444" s="728" t="s">
        <v>6714</v>
      </c>
      <c r="F444" s="732"/>
      <c r="G444" s="732"/>
      <c r="H444" s="732"/>
      <c r="I444" s="732"/>
      <c r="J444" s="732"/>
      <c r="K444" s="732"/>
      <c r="L444" s="732"/>
      <c r="M444" s="732"/>
      <c r="N444" s="732">
        <v>1</v>
      </c>
      <c r="O444" s="732">
        <v>12794</v>
      </c>
      <c r="P444" s="746"/>
      <c r="Q444" s="733">
        <v>12794</v>
      </c>
    </row>
    <row r="445" spans="1:17" ht="14.4" customHeight="1" x14ac:dyDescent="0.3">
      <c r="A445" s="727" t="s">
        <v>6921</v>
      </c>
      <c r="B445" s="728" t="s">
        <v>6704</v>
      </c>
      <c r="C445" s="728" t="s">
        <v>6631</v>
      </c>
      <c r="D445" s="728" t="s">
        <v>6715</v>
      </c>
      <c r="E445" s="728" t="s">
        <v>6716</v>
      </c>
      <c r="F445" s="732">
        <v>22</v>
      </c>
      <c r="G445" s="732">
        <v>27896</v>
      </c>
      <c r="H445" s="732">
        <v>1.3589243959469992</v>
      </c>
      <c r="I445" s="732">
        <v>1268</v>
      </c>
      <c r="J445" s="732">
        <v>16</v>
      </c>
      <c r="K445" s="732">
        <v>20528</v>
      </c>
      <c r="L445" s="732">
        <v>1</v>
      </c>
      <c r="M445" s="732">
        <v>1283</v>
      </c>
      <c r="N445" s="732">
        <v>13</v>
      </c>
      <c r="O445" s="732">
        <v>16705</v>
      </c>
      <c r="P445" s="746">
        <v>0.81376656274356973</v>
      </c>
      <c r="Q445" s="733">
        <v>1285</v>
      </c>
    </row>
    <row r="446" spans="1:17" ht="14.4" customHeight="1" x14ac:dyDescent="0.3">
      <c r="A446" s="727" t="s">
        <v>6921</v>
      </c>
      <c r="B446" s="728" t="s">
        <v>6704</v>
      </c>
      <c r="C446" s="728" t="s">
        <v>6631</v>
      </c>
      <c r="D446" s="728" t="s">
        <v>6717</v>
      </c>
      <c r="E446" s="728" t="s">
        <v>6718</v>
      </c>
      <c r="F446" s="732">
        <v>45</v>
      </c>
      <c r="G446" s="732">
        <v>425070</v>
      </c>
      <c r="H446" s="732">
        <v>2.0754053697763326</v>
      </c>
      <c r="I446" s="732">
        <v>9446</v>
      </c>
      <c r="J446" s="732">
        <v>21</v>
      </c>
      <c r="K446" s="732">
        <v>204813</v>
      </c>
      <c r="L446" s="732">
        <v>1</v>
      </c>
      <c r="M446" s="732">
        <v>9753</v>
      </c>
      <c r="N446" s="732">
        <v>27</v>
      </c>
      <c r="O446" s="732">
        <v>263574</v>
      </c>
      <c r="P446" s="746">
        <v>1.286900733840137</v>
      </c>
      <c r="Q446" s="733">
        <v>9762</v>
      </c>
    </row>
    <row r="447" spans="1:17" ht="14.4" customHeight="1" x14ac:dyDescent="0.3">
      <c r="A447" s="727" t="s">
        <v>6921</v>
      </c>
      <c r="B447" s="728" t="s">
        <v>6704</v>
      </c>
      <c r="C447" s="728" t="s">
        <v>6631</v>
      </c>
      <c r="D447" s="728" t="s">
        <v>6719</v>
      </c>
      <c r="E447" s="728" t="s">
        <v>6720</v>
      </c>
      <c r="F447" s="732">
        <v>2</v>
      </c>
      <c r="G447" s="732">
        <v>19728</v>
      </c>
      <c r="H447" s="732">
        <v>0.63401465483995367</v>
      </c>
      <c r="I447" s="732">
        <v>9864</v>
      </c>
      <c r="J447" s="732">
        <v>3</v>
      </c>
      <c r="K447" s="732">
        <v>31116</v>
      </c>
      <c r="L447" s="732">
        <v>1</v>
      </c>
      <c r="M447" s="732">
        <v>10372</v>
      </c>
      <c r="N447" s="732">
        <v>6</v>
      </c>
      <c r="O447" s="732">
        <v>62286</v>
      </c>
      <c r="P447" s="746">
        <v>2.0017354415734672</v>
      </c>
      <c r="Q447" s="733">
        <v>10381</v>
      </c>
    </row>
    <row r="448" spans="1:17" ht="14.4" customHeight="1" x14ac:dyDescent="0.3">
      <c r="A448" s="727" t="s">
        <v>6921</v>
      </c>
      <c r="B448" s="728" t="s">
        <v>6704</v>
      </c>
      <c r="C448" s="728" t="s">
        <v>6631</v>
      </c>
      <c r="D448" s="728" t="s">
        <v>6721</v>
      </c>
      <c r="E448" s="728" t="s">
        <v>6722</v>
      </c>
      <c r="F448" s="732">
        <v>15</v>
      </c>
      <c r="G448" s="732">
        <v>6480</v>
      </c>
      <c r="H448" s="732">
        <v>2.4827586206896552</v>
      </c>
      <c r="I448" s="732">
        <v>432</v>
      </c>
      <c r="J448" s="732">
        <v>6</v>
      </c>
      <c r="K448" s="732">
        <v>2610</v>
      </c>
      <c r="L448" s="732">
        <v>1</v>
      </c>
      <c r="M448" s="732">
        <v>435</v>
      </c>
      <c r="N448" s="732">
        <v>2</v>
      </c>
      <c r="O448" s="732">
        <v>870</v>
      </c>
      <c r="P448" s="746">
        <v>0.33333333333333331</v>
      </c>
      <c r="Q448" s="733">
        <v>435</v>
      </c>
    </row>
    <row r="449" spans="1:17" ht="14.4" customHeight="1" x14ac:dyDescent="0.3">
      <c r="A449" s="727" t="s">
        <v>6921</v>
      </c>
      <c r="B449" s="728" t="s">
        <v>6704</v>
      </c>
      <c r="C449" s="728" t="s">
        <v>6631</v>
      </c>
      <c r="D449" s="728" t="s">
        <v>6723</v>
      </c>
      <c r="E449" s="728" t="s">
        <v>6724</v>
      </c>
      <c r="F449" s="732">
        <v>6</v>
      </c>
      <c r="G449" s="732">
        <v>3432</v>
      </c>
      <c r="H449" s="732"/>
      <c r="I449" s="732">
        <v>572</v>
      </c>
      <c r="J449" s="732"/>
      <c r="K449" s="732"/>
      <c r="L449" s="732"/>
      <c r="M449" s="732"/>
      <c r="N449" s="732"/>
      <c r="O449" s="732"/>
      <c r="P449" s="746"/>
      <c r="Q449" s="733"/>
    </row>
    <row r="450" spans="1:17" ht="14.4" customHeight="1" x14ac:dyDescent="0.3">
      <c r="A450" s="727" t="s">
        <v>6921</v>
      </c>
      <c r="B450" s="728" t="s">
        <v>6704</v>
      </c>
      <c r="C450" s="728" t="s">
        <v>6631</v>
      </c>
      <c r="D450" s="728" t="s">
        <v>6725</v>
      </c>
      <c r="E450" s="728" t="s">
        <v>6726</v>
      </c>
      <c r="F450" s="732">
        <v>23</v>
      </c>
      <c r="G450" s="732">
        <v>23184</v>
      </c>
      <c r="H450" s="732">
        <v>2.5479723046488627</v>
      </c>
      <c r="I450" s="732">
        <v>1008</v>
      </c>
      <c r="J450" s="732">
        <v>9</v>
      </c>
      <c r="K450" s="732">
        <v>9099</v>
      </c>
      <c r="L450" s="732">
        <v>1</v>
      </c>
      <c r="M450" s="732">
        <v>1011</v>
      </c>
      <c r="N450" s="732">
        <v>8</v>
      </c>
      <c r="O450" s="732">
        <v>8096</v>
      </c>
      <c r="P450" s="746">
        <v>0.88976810638531711</v>
      </c>
      <c r="Q450" s="733">
        <v>1012</v>
      </c>
    </row>
    <row r="451" spans="1:17" ht="14.4" customHeight="1" x14ac:dyDescent="0.3">
      <c r="A451" s="727" t="s">
        <v>6921</v>
      </c>
      <c r="B451" s="728" t="s">
        <v>6704</v>
      </c>
      <c r="C451" s="728" t="s">
        <v>6631</v>
      </c>
      <c r="D451" s="728" t="s">
        <v>6727</v>
      </c>
      <c r="E451" s="728" t="s">
        <v>6728</v>
      </c>
      <c r="F451" s="732">
        <v>9</v>
      </c>
      <c r="G451" s="732">
        <v>20376</v>
      </c>
      <c r="H451" s="732">
        <v>1.776460331299041</v>
      </c>
      <c r="I451" s="732">
        <v>2264</v>
      </c>
      <c r="J451" s="732">
        <v>5</v>
      </c>
      <c r="K451" s="732">
        <v>11470</v>
      </c>
      <c r="L451" s="732">
        <v>1</v>
      </c>
      <c r="M451" s="732">
        <v>2294</v>
      </c>
      <c r="N451" s="732">
        <v>5</v>
      </c>
      <c r="O451" s="732">
        <v>11485</v>
      </c>
      <c r="P451" s="746">
        <v>1.0013077593722755</v>
      </c>
      <c r="Q451" s="733">
        <v>2297</v>
      </c>
    </row>
    <row r="452" spans="1:17" ht="14.4" customHeight="1" x14ac:dyDescent="0.3">
      <c r="A452" s="727" t="s">
        <v>6921</v>
      </c>
      <c r="B452" s="728" t="s">
        <v>6704</v>
      </c>
      <c r="C452" s="728" t="s">
        <v>6631</v>
      </c>
      <c r="D452" s="728" t="s">
        <v>6733</v>
      </c>
      <c r="E452" s="728" t="s">
        <v>6734</v>
      </c>
      <c r="F452" s="732">
        <v>4</v>
      </c>
      <c r="G452" s="732">
        <v>43436</v>
      </c>
      <c r="H452" s="732">
        <v>3.8025037205637751</v>
      </c>
      <c r="I452" s="732">
        <v>10859</v>
      </c>
      <c r="J452" s="732">
        <v>1</v>
      </c>
      <c r="K452" s="732">
        <v>11423</v>
      </c>
      <c r="L452" s="732">
        <v>1</v>
      </c>
      <c r="M452" s="732">
        <v>11423</v>
      </c>
      <c r="N452" s="732">
        <v>1</v>
      </c>
      <c r="O452" s="732">
        <v>11433</v>
      </c>
      <c r="P452" s="746">
        <v>1.0008754267705506</v>
      </c>
      <c r="Q452" s="733">
        <v>11433</v>
      </c>
    </row>
    <row r="453" spans="1:17" ht="14.4" customHeight="1" x14ac:dyDescent="0.3">
      <c r="A453" s="727" t="s">
        <v>6921</v>
      </c>
      <c r="B453" s="728" t="s">
        <v>6704</v>
      </c>
      <c r="C453" s="728" t="s">
        <v>6631</v>
      </c>
      <c r="D453" s="728" t="s">
        <v>6735</v>
      </c>
      <c r="E453" s="728" t="s">
        <v>6736</v>
      </c>
      <c r="F453" s="732"/>
      <c r="G453" s="732"/>
      <c r="H453" s="732"/>
      <c r="I453" s="732"/>
      <c r="J453" s="732"/>
      <c r="K453" s="732"/>
      <c r="L453" s="732"/>
      <c r="M453" s="732"/>
      <c r="N453" s="732">
        <v>2</v>
      </c>
      <c r="O453" s="732">
        <v>784</v>
      </c>
      <c r="P453" s="746"/>
      <c r="Q453" s="733">
        <v>392</v>
      </c>
    </row>
    <row r="454" spans="1:17" ht="14.4" customHeight="1" x14ac:dyDescent="0.3">
      <c r="A454" s="727" t="s">
        <v>6921</v>
      </c>
      <c r="B454" s="728" t="s">
        <v>6704</v>
      </c>
      <c r="C454" s="728" t="s">
        <v>6631</v>
      </c>
      <c r="D454" s="728" t="s">
        <v>6737</v>
      </c>
      <c r="E454" s="728" t="s">
        <v>6738</v>
      </c>
      <c r="F454" s="732"/>
      <c r="G454" s="732"/>
      <c r="H454" s="732"/>
      <c r="I454" s="732"/>
      <c r="J454" s="732"/>
      <c r="K454" s="732"/>
      <c r="L454" s="732"/>
      <c r="M454" s="732"/>
      <c r="N454" s="732">
        <v>2</v>
      </c>
      <c r="O454" s="732">
        <v>1968</v>
      </c>
      <c r="P454" s="746"/>
      <c r="Q454" s="733">
        <v>984</v>
      </c>
    </row>
    <row r="455" spans="1:17" ht="14.4" customHeight="1" x14ac:dyDescent="0.3">
      <c r="A455" s="727" t="s">
        <v>6921</v>
      </c>
      <c r="B455" s="728" t="s">
        <v>6704</v>
      </c>
      <c r="C455" s="728" t="s">
        <v>6631</v>
      </c>
      <c r="D455" s="728" t="s">
        <v>6740</v>
      </c>
      <c r="E455" s="728" t="s">
        <v>6741</v>
      </c>
      <c r="F455" s="732"/>
      <c r="G455" s="732"/>
      <c r="H455" s="732"/>
      <c r="I455" s="732"/>
      <c r="J455" s="732"/>
      <c r="K455" s="732"/>
      <c r="L455" s="732"/>
      <c r="M455" s="732"/>
      <c r="N455" s="732">
        <v>1</v>
      </c>
      <c r="O455" s="732">
        <v>8060</v>
      </c>
      <c r="P455" s="746"/>
      <c r="Q455" s="733">
        <v>8060</v>
      </c>
    </row>
    <row r="456" spans="1:17" ht="14.4" customHeight="1" x14ac:dyDescent="0.3">
      <c r="A456" s="727" t="s">
        <v>6921</v>
      </c>
      <c r="B456" s="728" t="s">
        <v>6704</v>
      </c>
      <c r="C456" s="728" t="s">
        <v>6631</v>
      </c>
      <c r="D456" s="728" t="s">
        <v>6742</v>
      </c>
      <c r="E456" s="728"/>
      <c r="F456" s="732"/>
      <c r="G456" s="732"/>
      <c r="H456" s="732"/>
      <c r="I456" s="732"/>
      <c r="J456" s="732"/>
      <c r="K456" s="732"/>
      <c r="L456" s="732"/>
      <c r="M456" s="732"/>
      <c r="N456" s="732">
        <v>1</v>
      </c>
      <c r="O456" s="732">
        <v>0</v>
      </c>
      <c r="P456" s="746"/>
      <c r="Q456" s="733">
        <v>0</v>
      </c>
    </row>
    <row r="457" spans="1:17" ht="14.4" customHeight="1" x14ac:dyDescent="0.3">
      <c r="A457" s="727" t="s">
        <v>6921</v>
      </c>
      <c r="B457" s="728" t="s">
        <v>6704</v>
      </c>
      <c r="C457" s="728" t="s">
        <v>6631</v>
      </c>
      <c r="D457" s="728" t="s">
        <v>6743</v>
      </c>
      <c r="E457" s="728" t="s">
        <v>6744</v>
      </c>
      <c r="F457" s="732"/>
      <c r="G457" s="732"/>
      <c r="H457" s="732"/>
      <c r="I457" s="732"/>
      <c r="J457" s="732"/>
      <c r="K457" s="732"/>
      <c r="L457" s="732"/>
      <c r="M457" s="732"/>
      <c r="N457" s="732">
        <v>0</v>
      </c>
      <c r="O457" s="732">
        <v>0</v>
      </c>
      <c r="P457" s="746"/>
      <c r="Q457" s="733"/>
    </row>
    <row r="458" spans="1:17" ht="14.4" customHeight="1" x14ac:dyDescent="0.3">
      <c r="A458" s="727" t="s">
        <v>6921</v>
      </c>
      <c r="B458" s="728" t="s">
        <v>6745</v>
      </c>
      <c r="C458" s="728" t="s">
        <v>6631</v>
      </c>
      <c r="D458" s="728" t="s">
        <v>6748</v>
      </c>
      <c r="E458" s="728" t="s">
        <v>6749</v>
      </c>
      <c r="F458" s="732">
        <v>8</v>
      </c>
      <c r="G458" s="732">
        <v>1752</v>
      </c>
      <c r="H458" s="732">
        <v>1.9819004524886878</v>
      </c>
      <c r="I458" s="732">
        <v>219</v>
      </c>
      <c r="J458" s="732">
        <v>4</v>
      </c>
      <c r="K458" s="732">
        <v>884</v>
      </c>
      <c r="L458" s="732">
        <v>1</v>
      </c>
      <c r="M458" s="732">
        <v>221</v>
      </c>
      <c r="N458" s="732">
        <v>2</v>
      </c>
      <c r="O458" s="732">
        <v>442</v>
      </c>
      <c r="P458" s="746">
        <v>0.5</v>
      </c>
      <c r="Q458" s="733">
        <v>221</v>
      </c>
    </row>
    <row r="459" spans="1:17" ht="14.4" customHeight="1" x14ac:dyDescent="0.3">
      <c r="A459" s="727" t="s">
        <v>6921</v>
      </c>
      <c r="B459" s="728" t="s">
        <v>6745</v>
      </c>
      <c r="C459" s="728" t="s">
        <v>6631</v>
      </c>
      <c r="D459" s="728" t="s">
        <v>6750</v>
      </c>
      <c r="E459" s="728" t="s">
        <v>6751</v>
      </c>
      <c r="F459" s="732">
        <v>8</v>
      </c>
      <c r="G459" s="732">
        <v>4024</v>
      </c>
      <c r="H459" s="732">
        <v>1.9803149606299213</v>
      </c>
      <c r="I459" s="732">
        <v>503</v>
      </c>
      <c r="J459" s="732">
        <v>4</v>
      </c>
      <c r="K459" s="732">
        <v>2032</v>
      </c>
      <c r="L459" s="732">
        <v>1</v>
      </c>
      <c r="M459" s="732">
        <v>508</v>
      </c>
      <c r="N459" s="732">
        <v>3</v>
      </c>
      <c r="O459" s="732">
        <v>1524</v>
      </c>
      <c r="P459" s="746">
        <v>0.75</v>
      </c>
      <c r="Q459" s="733">
        <v>508</v>
      </c>
    </row>
    <row r="460" spans="1:17" ht="14.4" customHeight="1" x14ac:dyDescent="0.3">
      <c r="A460" s="727" t="s">
        <v>6921</v>
      </c>
      <c r="B460" s="728" t="s">
        <v>6745</v>
      </c>
      <c r="C460" s="728" t="s">
        <v>6631</v>
      </c>
      <c r="D460" s="728" t="s">
        <v>6705</v>
      </c>
      <c r="E460" s="728" t="s">
        <v>6706</v>
      </c>
      <c r="F460" s="732"/>
      <c r="G460" s="732"/>
      <c r="H460" s="732"/>
      <c r="I460" s="732"/>
      <c r="J460" s="732">
        <v>2</v>
      </c>
      <c r="K460" s="732">
        <v>1862</v>
      </c>
      <c r="L460" s="732">
        <v>1</v>
      </c>
      <c r="M460" s="732">
        <v>931</v>
      </c>
      <c r="N460" s="732"/>
      <c r="O460" s="732"/>
      <c r="P460" s="746"/>
      <c r="Q460" s="733"/>
    </row>
    <row r="461" spans="1:17" ht="14.4" customHeight="1" x14ac:dyDescent="0.3">
      <c r="A461" s="727" t="s">
        <v>6921</v>
      </c>
      <c r="B461" s="728" t="s">
        <v>6745</v>
      </c>
      <c r="C461" s="728" t="s">
        <v>6631</v>
      </c>
      <c r="D461" s="728" t="s">
        <v>6752</v>
      </c>
      <c r="E461" s="728" t="s">
        <v>6753</v>
      </c>
      <c r="F461" s="732">
        <v>21</v>
      </c>
      <c r="G461" s="732">
        <v>7371</v>
      </c>
      <c r="H461" s="732">
        <v>1.3013771186440677</v>
      </c>
      <c r="I461" s="732">
        <v>351</v>
      </c>
      <c r="J461" s="732">
        <v>16</v>
      </c>
      <c r="K461" s="732">
        <v>5664</v>
      </c>
      <c r="L461" s="732">
        <v>1</v>
      </c>
      <c r="M461" s="732">
        <v>354</v>
      </c>
      <c r="N461" s="732">
        <v>11</v>
      </c>
      <c r="O461" s="732">
        <v>3894</v>
      </c>
      <c r="P461" s="746">
        <v>0.6875</v>
      </c>
      <c r="Q461" s="733">
        <v>354</v>
      </c>
    </row>
    <row r="462" spans="1:17" ht="14.4" customHeight="1" x14ac:dyDescent="0.3">
      <c r="A462" s="727" t="s">
        <v>6921</v>
      </c>
      <c r="B462" s="728" t="s">
        <v>6745</v>
      </c>
      <c r="C462" s="728" t="s">
        <v>6631</v>
      </c>
      <c r="D462" s="728" t="s">
        <v>6756</v>
      </c>
      <c r="E462" s="728" t="s">
        <v>6757</v>
      </c>
      <c r="F462" s="732">
        <v>2222</v>
      </c>
      <c r="G462" s="732">
        <v>144430</v>
      </c>
      <c r="H462" s="732">
        <v>0.89524576954069301</v>
      </c>
      <c r="I462" s="732">
        <v>65</v>
      </c>
      <c r="J462" s="732">
        <v>2482</v>
      </c>
      <c r="K462" s="732">
        <v>161330</v>
      </c>
      <c r="L462" s="732">
        <v>1</v>
      </c>
      <c r="M462" s="732">
        <v>65</v>
      </c>
      <c r="N462" s="732">
        <v>2407</v>
      </c>
      <c r="O462" s="732">
        <v>156455</v>
      </c>
      <c r="P462" s="746">
        <v>0.96978243352135374</v>
      </c>
      <c r="Q462" s="733">
        <v>65</v>
      </c>
    </row>
    <row r="463" spans="1:17" ht="14.4" customHeight="1" x14ac:dyDescent="0.3">
      <c r="A463" s="727" t="s">
        <v>6921</v>
      </c>
      <c r="B463" s="728" t="s">
        <v>6745</v>
      </c>
      <c r="C463" s="728" t="s">
        <v>6631</v>
      </c>
      <c r="D463" s="728" t="s">
        <v>6758</v>
      </c>
      <c r="E463" s="728" t="s">
        <v>6759</v>
      </c>
      <c r="F463" s="732">
        <v>3</v>
      </c>
      <c r="G463" s="732">
        <v>1632</v>
      </c>
      <c r="H463" s="732">
        <v>0.74862385321100922</v>
      </c>
      <c r="I463" s="732">
        <v>544</v>
      </c>
      <c r="J463" s="732">
        <v>4</v>
      </c>
      <c r="K463" s="732">
        <v>2180</v>
      </c>
      <c r="L463" s="732">
        <v>1</v>
      </c>
      <c r="M463" s="732">
        <v>545</v>
      </c>
      <c r="N463" s="732">
        <v>10</v>
      </c>
      <c r="O463" s="732">
        <v>5450</v>
      </c>
      <c r="P463" s="746">
        <v>2.5</v>
      </c>
      <c r="Q463" s="733">
        <v>545</v>
      </c>
    </row>
    <row r="464" spans="1:17" ht="14.4" customHeight="1" x14ac:dyDescent="0.3">
      <c r="A464" s="727" t="s">
        <v>6921</v>
      </c>
      <c r="B464" s="728" t="s">
        <v>6745</v>
      </c>
      <c r="C464" s="728" t="s">
        <v>6631</v>
      </c>
      <c r="D464" s="728" t="s">
        <v>6760</v>
      </c>
      <c r="E464" s="728" t="s">
        <v>6761</v>
      </c>
      <c r="F464" s="732">
        <v>29</v>
      </c>
      <c r="G464" s="732">
        <v>17139</v>
      </c>
      <c r="H464" s="732">
        <v>1.9300675675675676</v>
      </c>
      <c r="I464" s="732">
        <v>591</v>
      </c>
      <c r="J464" s="732">
        <v>15</v>
      </c>
      <c r="K464" s="732">
        <v>8880</v>
      </c>
      <c r="L464" s="732">
        <v>1</v>
      </c>
      <c r="M464" s="732">
        <v>592</v>
      </c>
      <c r="N464" s="732">
        <v>29</v>
      </c>
      <c r="O464" s="732">
        <v>17168</v>
      </c>
      <c r="P464" s="746">
        <v>1.9333333333333333</v>
      </c>
      <c r="Q464" s="733">
        <v>592</v>
      </c>
    </row>
    <row r="465" spans="1:17" ht="14.4" customHeight="1" x14ac:dyDescent="0.3">
      <c r="A465" s="727" t="s">
        <v>6921</v>
      </c>
      <c r="B465" s="728" t="s">
        <v>6745</v>
      </c>
      <c r="C465" s="728" t="s">
        <v>6631</v>
      </c>
      <c r="D465" s="728" t="s">
        <v>6762</v>
      </c>
      <c r="E465" s="728" t="s">
        <v>6763</v>
      </c>
      <c r="F465" s="732">
        <v>13</v>
      </c>
      <c r="G465" s="732">
        <v>8008</v>
      </c>
      <c r="H465" s="732">
        <v>0.92706645056726089</v>
      </c>
      <c r="I465" s="732">
        <v>616</v>
      </c>
      <c r="J465" s="732">
        <v>14</v>
      </c>
      <c r="K465" s="732">
        <v>8638</v>
      </c>
      <c r="L465" s="732">
        <v>1</v>
      </c>
      <c r="M465" s="732">
        <v>617</v>
      </c>
      <c r="N465" s="732">
        <v>18</v>
      </c>
      <c r="O465" s="732">
        <v>11106</v>
      </c>
      <c r="P465" s="746">
        <v>1.2857142857142858</v>
      </c>
      <c r="Q465" s="733">
        <v>617</v>
      </c>
    </row>
    <row r="466" spans="1:17" ht="14.4" customHeight="1" x14ac:dyDescent="0.3">
      <c r="A466" s="727" t="s">
        <v>6921</v>
      </c>
      <c r="B466" s="728" t="s">
        <v>6745</v>
      </c>
      <c r="C466" s="728" t="s">
        <v>6631</v>
      </c>
      <c r="D466" s="728" t="s">
        <v>6764</v>
      </c>
      <c r="E466" s="728" t="s">
        <v>6765</v>
      </c>
      <c r="F466" s="732">
        <v>1</v>
      </c>
      <c r="G466" s="732">
        <v>150</v>
      </c>
      <c r="H466" s="732"/>
      <c r="I466" s="732">
        <v>150</v>
      </c>
      <c r="J466" s="732"/>
      <c r="K466" s="732"/>
      <c r="L466" s="732"/>
      <c r="M466" s="732"/>
      <c r="N466" s="732">
        <v>11</v>
      </c>
      <c r="O466" s="732">
        <v>1683</v>
      </c>
      <c r="P466" s="746"/>
      <c r="Q466" s="733">
        <v>153</v>
      </c>
    </row>
    <row r="467" spans="1:17" ht="14.4" customHeight="1" x14ac:dyDescent="0.3">
      <c r="A467" s="727" t="s">
        <v>6921</v>
      </c>
      <c r="B467" s="728" t="s">
        <v>6745</v>
      </c>
      <c r="C467" s="728" t="s">
        <v>6631</v>
      </c>
      <c r="D467" s="728" t="s">
        <v>6766</v>
      </c>
      <c r="E467" s="728" t="s">
        <v>6767</v>
      </c>
      <c r="F467" s="732"/>
      <c r="G467" s="732"/>
      <c r="H467" s="732"/>
      <c r="I467" s="732"/>
      <c r="J467" s="732">
        <v>1</v>
      </c>
      <c r="K467" s="732">
        <v>679</v>
      </c>
      <c r="L467" s="732">
        <v>1</v>
      </c>
      <c r="M467" s="732">
        <v>679</v>
      </c>
      <c r="N467" s="732"/>
      <c r="O467" s="732"/>
      <c r="P467" s="746"/>
      <c r="Q467" s="733"/>
    </row>
    <row r="468" spans="1:17" ht="14.4" customHeight="1" x14ac:dyDescent="0.3">
      <c r="A468" s="727" t="s">
        <v>6921</v>
      </c>
      <c r="B468" s="728" t="s">
        <v>6745</v>
      </c>
      <c r="C468" s="728" t="s">
        <v>6631</v>
      </c>
      <c r="D468" s="728" t="s">
        <v>6768</v>
      </c>
      <c r="E468" s="728" t="s">
        <v>6769</v>
      </c>
      <c r="F468" s="732">
        <v>30</v>
      </c>
      <c r="G468" s="732">
        <v>720</v>
      </c>
      <c r="H468" s="732">
        <v>0.55555555555555558</v>
      </c>
      <c r="I468" s="732">
        <v>24</v>
      </c>
      <c r="J468" s="732">
        <v>54</v>
      </c>
      <c r="K468" s="732">
        <v>1296</v>
      </c>
      <c r="L468" s="732">
        <v>1</v>
      </c>
      <c r="M468" s="732">
        <v>24</v>
      </c>
      <c r="N468" s="732">
        <v>32</v>
      </c>
      <c r="O468" s="732">
        <v>768</v>
      </c>
      <c r="P468" s="746">
        <v>0.59259259259259256</v>
      </c>
      <c r="Q468" s="733">
        <v>24</v>
      </c>
    </row>
    <row r="469" spans="1:17" ht="14.4" customHeight="1" x14ac:dyDescent="0.3">
      <c r="A469" s="727" t="s">
        <v>6921</v>
      </c>
      <c r="B469" s="728" t="s">
        <v>6745</v>
      </c>
      <c r="C469" s="728" t="s">
        <v>6631</v>
      </c>
      <c r="D469" s="728" t="s">
        <v>6770</v>
      </c>
      <c r="E469" s="728" t="s">
        <v>6771</v>
      </c>
      <c r="F469" s="732"/>
      <c r="G469" s="732"/>
      <c r="H469" s="732"/>
      <c r="I469" s="732"/>
      <c r="J469" s="732">
        <v>8</v>
      </c>
      <c r="K469" s="732">
        <v>1328</v>
      </c>
      <c r="L469" s="732">
        <v>1</v>
      </c>
      <c r="M469" s="732">
        <v>166</v>
      </c>
      <c r="N469" s="732"/>
      <c r="O469" s="732"/>
      <c r="P469" s="746"/>
      <c r="Q469" s="733"/>
    </row>
    <row r="470" spans="1:17" ht="14.4" customHeight="1" x14ac:dyDescent="0.3">
      <c r="A470" s="727" t="s">
        <v>6921</v>
      </c>
      <c r="B470" s="728" t="s">
        <v>6745</v>
      </c>
      <c r="C470" s="728" t="s">
        <v>6631</v>
      </c>
      <c r="D470" s="728" t="s">
        <v>6772</v>
      </c>
      <c r="E470" s="728" t="s">
        <v>6773</v>
      </c>
      <c r="F470" s="732">
        <v>1</v>
      </c>
      <c r="G470" s="732">
        <v>54</v>
      </c>
      <c r="H470" s="732">
        <v>0.32727272727272727</v>
      </c>
      <c r="I470" s="732">
        <v>54</v>
      </c>
      <c r="J470" s="732">
        <v>3</v>
      </c>
      <c r="K470" s="732">
        <v>165</v>
      </c>
      <c r="L470" s="732">
        <v>1</v>
      </c>
      <c r="M470" s="732">
        <v>55</v>
      </c>
      <c r="N470" s="732">
        <v>12</v>
      </c>
      <c r="O470" s="732">
        <v>660</v>
      </c>
      <c r="P470" s="746">
        <v>4</v>
      </c>
      <c r="Q470" s="733">
        <v>55</v>
      </c>
    </row>
    <row r="471" spans="1:17" ht="14.4" customHeight="1" x14ac:dyDescent="0.3">
      <c r="A471" s="727" t="s">
        <v>6921</v>
      </c>
      <c r="B471" s="728" t="s">
        <v>6745</v>
      </c>
      <c r="C471" s="728" t="s">
        <v>6631</v>
      </c>
      <c r="D471" s="728" t="s">
        <v>6774</v>
      </c>
      <c r="E471" s="728" t="s">
        <v>6775</v>
      </c>
      <c r="F471" s="732">
        <v>594</v>
      </c>
      <c r="G471" s="732">
        <v>45738</v>
      </c>
      <c r="H471" s="732">
        <v>1.010204081632653</v>
      </c>
      <c r="I471" s="732">
        <v>77</v>
      </c>
      <c r="J471" s="732">
        <v>588</v>
      </c>
      <c r="K471" s="732">
        <v>45276</v>
      </c>
      <c r="L471" s="732">
        <v>1</v>
      </c>
      <c r="M471" s="732">
        <v>77</v>
      </c>
      <c r="N471" s="732">
        <v>692</v>
      </c>
      <c r="O471" s="732">
        <v>53284</v>
      </c>
      <c r="P471" s="746">
        <v>1.1768707482993197</v>
      </c>
      <c r="Q471" s="733">
        <v>77</v>
      </c>
    </row>
    <row r="472" spans="1:17" ht="14.4" customHeight="1" x14ac:dyDescent="0.3">
      <c r="A472" s="727" t="s">
        <v>6921</v>
      </c>
      <c r="B472" s="728" t="s">
        <v>6745</v>
      </c>
      <c r="C472" s="728" t="s">
        <v>6631</v>
      </c>
      <c r="D472" s="728" t="s">
        <v>6776</v>
      </c>
      <c r="E472" s="728" t="s">
        <v>6777</v>
      </c>
      <c r="F472" s="732">
        <v>2</v>
      </c>
      <c r="G472" s="732">
        <v>3260</v>
      </c>
      <c r="H472" s="732"/>
      <c r="I472" s="732">
        <v>1630</v>
      </c>
      <c r="J472" s="732"/>
      <c r="K472" s="732"/>
      <c r="L472" s="732"/>
      <c r="M472" s="732"/>
      <c r="N472" s="732">
        <v>1</v>
      </c>
      <c r="O472" s="732">
        <v>1633</v>
      </c>
      <c r="P472" s="746"/>
      <c r="Q472" s="733">
        <v>1633</v>
      </c>
    </row>
    <row r="473" spans="1:17" ht="14.4" customHeight="1" x14ac:dyDescent="0.3">
      <c r="A473" s="727" t="s">
        <v>6921</v>
      </c>
      <c r="B473" s="728" t="s">
        <v>6745</v>
      </c>
      <c r="C473" s="728" t="s">
        <v>6631</v>
      </c>
      <c r="D473" s="728" t="s">
        <v>6778</v>
      </c>
      <c r="E473" s="728" t="s">
        <v>6779</v>
      </c>
      <c r="F473" s="732">
        <v>729</v>
      </c>
      <c r="G473" s="732">
        <v>16767</v>
      </c>
      <c r="H473" s="732">
        <v>0.87001867995018678</v>
      </c>
      <c r="I473" s="732">
        <v>23</v>
      </c>
      <c r="J473" s="732">
        <v>803</v>
      </c>
      <c r="K473" s="732">
        <v>19272</v>
      </c>
      <c r="L473" s="732">
        <v>1</v>
      </c>
      <c r="M473" s="732">
        <v>24</v>
      </c>
      <c r="N473" s="732">
        <v>767</v>
      </c>
      <c r="O473" s="732">
        <v>18408</v>
      </c>
      <c r="P473" s="746">
        <v>0.95516811955168124</v>
      </c>
      <c r="Q473" s="733">
        <v>24</v>
      </c>
    </row>
    <row r="474" spans="1:17" ht="14.4" customHeight="1" x14ac:dyDescent="0.3">
      <c r="A474" s="727" t="s">
        <v>6921</v>
      </c>
      <c r="B474" s="728" t="s">
        <v>6745</v>
      </c>
      <c r="C474" s="728" t="s">
        <v>6631</v>
      </c>
      <c r="D474" s="728" t="s">
        <v>6780</v>
      </c>
      <c r="E474" s="728" t="s">
        <v>6781</v>
      </c>
      <c r="F474" s="732">
        <v>4</v>
      </c>
      <c r="G474" s="732">
        <v>392</v>
      </c>
      <c r="H474" s="732">
        <v>0.98</v>
      </c>
      <c r="I474" s="732">
        <v>98</v>
      </c>
      <c r="J474" s="732">
        <v>4</v>
      </c>
      <c r="K474" s="732">
        <v>400</v>
      </c>
      <c r="L474" s="732">
        <v>1</v>
      </c>
      <c r="M474" s="732">
        <v>100</v>
      </c>
      <c r="N474" s="732">
        <v>2</v>
      </c>
      <c r="O474" s="732">
        <v>200</v>
      </c>
      <c r="P474" s="746">
        <v>0.5</v>
      </c>
      <c r="Q474" s="733">
        <v>100</v>
      </c>
    </row>
    <row r="475" spans="1:17" ht="14.4" customHeight="1" x14ac:dyDescent="0.3">
      <c r="A475" s="727" t="s">
        <v>6921</v>
      </c>
      <c r="B475" s="728" t="s">
        <v>6745</v>
      </c>
      <c r="C475" s="728" t="s">
        <v>6631</v>
      </c>
      <c r="D475" s="728" t="s">
        <v>6784</v>
      </c>
      <c r="E475" s="728" t="s">
        <v>6785</v>
      </c>
      <c r="F475" s="732">
        <v>1</v>
      </c>
      <c r="G475" s="732">
        <v>406</v>
      </c>
      <c r="H475" s="732"/>
      <c r="I475" s="732">
        <v>406</v>
      </c>
      <c r="J475" s="732"/>
      <c r="K475" s="732"/>
      <c r="L475" s="732"/>
      <c r="M475" s="732"/>
      <c r="N475" s="732"/>
      <c r="O475" s="732"/>
      <c r="P475" s="746"/>
      <c r="Q475" s="733"/>
    </row>
    <row r="476" spans="1:17" ht="14.4" customHeight="1" x14ac:dyDescent="0.3">
      <c r="A476" s="727" t="s">
        <v>6921</v>
      </c>
      <c r="B476" s="728" t="s">
        <v>6745</v>
      </c>
      <c r="C476" s="728" t="s">
        <v>6631</v>
      </c>
      <c r="D476" s="728" t="s">
        <v>6786</v>
      </c>
      <c r="E476" s="728" t="s">
        <v>6787</v>
      </c>
      <c r="F476" s="732">
        <v>2</v>
      </c>
      <c r="G476" s="732">
        <v>1256</v>
      </c>
      <c r="H476" s="732">
        <v>0.28435589766810054</v>
      </c>
      <c r="I476" s="732">
        <v>628</v>
      </c>
      <c r="J476" s="732">
        <v>7</v>
      </c>
      <c r="K476" s="732">
        <v>4417</v>
      </c>
      <c r="L476" s="732">
        <v>1</v>
      </c>
      <c r="M476" s="732">
        <v>631</v>
      </c>
      <c r="N476" s="732">
        <v>7</v>
      </c>
      <c r="O476" s="732">
        <v>4417</v>
      </c>
      <c r="P476" s="746">
        <v>1</v>
      </c>
      <c r="Q476" s="733">
        <v>631</v>
      </c>
    </row>
    <row r="477" spans="1:17" ht="14.4" customHeight="1" x14ac:dyDescent="0.3">
      <c r="A477" s="727" t="s">
        <v>6921</v>
      </c>
      <c r="B477" s="728" t="s">
        <v>6745</v>
      </c>
      <c r="C477" s="728" t="s">
        <v>6631</v>
      </c>
      <c r="D477" s="728" t="s">
        <v>6788</v>
      </c>
      <c r="E477" s="728" t="s">
        <v>6789</v>
      </c>
      <c r="F477" s="732">
        <v>1</v>
      </c>
      <c r="G477" s="732">
        <v>209</v>
      </c>
      <c r="H477" s="732"/>
      <c r="I477" s="732">
        <v>209</v>
      </c>
      <c r="J477" s="732"/>
      <c r="K477" s="732"/>
      <c r="L477" s="732"/>
      <c r="M477" s="732"/>
      <c r="N477" s="732"/>
      <c r="O477" s="732"/>
      <c r="P477" s="746"/>
      <c r="Q477" s="733"/>
    </row>
    <row r="478" spans="1:17" ht="14.4" customHeight="1" x14ac:dyDescent="0.3">
      <c r="A478" s="727" t="s">
        <v>6921</v>
      </c>
      <c r="B478" s="728" t="s">
        <v>6745</v>
      </c>
      <c r="C478" s="728" t="s">
        <v>6631</v>
      </c>
      <c r="D478" s="728" t="s">
        <v>6790</v>
      </c>
      <c r="E478" s="728" t="s">
        <v>6791</v>
      </c>
      <c r="F478" s="732">
        <v>154</v>
      </c>
      <c r="G478" s="732">
        <v>10164</v>
      </c>
      <c r="H478" s="732">
        <v>0.72300469483568075</v>
      </c>
      <c r="I478" s="732">
        <v>66</v>
      </c>
      <c r="J478" s="732">
        <v>213</v>
      </c>
      <c r="K478" s="732">
        <v>14058</v>
      </c>
      <c r="L478" s="732">
        <v>1</v>
      </c>
      <c r="M478" s="732">
        <v>66</v>
      </c>
      <c r="N478" s="732">
        <v>182</v>
      </c>
      <c r="O478" s="732">
        <v>12012</v>
      </c>
      <c r="P478" s="746">
        <v>0.85446009389671362</v>
      </c>
      <c r="Q478" s="733">
        <v>66</v>
      </c>
    </row>
    <row r="479" spans="1:17" ht="14.4" customHeight="1" x14ac:dyDescent="0.3">
      <c r="A479" s="727" t="s">
        <v>6921</v>
      </c>
      <c r="B479" s="728" t="s">
        <v>6745</v>
      </c>
      <c r="C479" s="728" t="s">
        <v>6631</v>
      </c>
      <c r="D479" s="728" t="s">
        <v>6794</v>
      </c>
      <c r="E479" s="728" t="s">
        <v>6795</v>
      </c>
      <c r="F479" s="732">
        <v>702</v>
      </c>
      <c r="G479" s="732">
        <v>11232</v>
      </c>
      <c r="H479" s="732">
        <v>0.89284578696343397</v>
      </c>
      <c r="I479" s="732">
        <v>16</v>
      </c>
      <c r="J479" s="732">
        <v>740</v>
      </c>
      <c r="K479" s="732">
        <v>12580</v>
      </c>
      <c r="L479" s="732">
        <v>1</v>
      </c>
      <c r="M479" s="732">
        <v>17</v>
      </c>
      <c r="N479" s="732">
        <v>865</v>
      </c>
      <c r="O479" s="732">
        <v>14705</v>
      </c>
      <c r="P479" s="746">
        <v>1.1689189189189189</v>
      </c>
      <c r="Q479" s="733">
        <v>17</v>
      </c>
    </row>
    <row r="480" spans="1:17" ht="14.4" customHeight="1" x14ac:dyDescent="0.3">
      <c r="A480" s="727" t="s">
        <v>6921</v>
      </c>
      <c r="B480" s="728" t="s">
        <v>6745</v>
      </c>
      <c r="C480" s="728" t="s">
        <v>6631</v>
      </c>
      <c r="D480" s="728" t="s">
        <v>6796</v>
      </c>
      <c r="E480" s="728" t="s">
        <v>6797</v>
      </c>
      <c r="F480" s="732"/>
      <c r="G480" s="732"/>
      <c r="H480" s="732"/>
      <c r="I480" s="732"/>
      <c r="J480" s="732">
        <v>2</v>
      </c>
      <c r="K480" s="732">
        <v>204</v>
      </c>
      <c r="L480" s="732">
        <v>1</v>
      </c>
      <c r="M480" s="732">
        <v>102</v>
      </c>
      <c r="N480" s="732">
        <v>2</v>
      </c>
      <c r="O480" s="732">
        <v>204</v>
      </c>
      <c r="P480" s="746">
        <v>1</v>
      </c>
      <c r="Q480" s="733">
        <v>102</v>
      </c>
    </row>
    <row r="481" spans="1:17" ht="14.4" customHeight="1" x14ac:dyDescent="0.3">
      <c r="A481" s="727" t="s">
        <v>6921</v>
      </c>
      <c r="B481" s="728" t="s">
        <v>6745</v>
      </c>
      <c r="C481" s="728" t="s">
        <v>6631</v>
      </c>
      <c r="D481" s="728" t="s">
        <v>6798</v>
      </c>
      <c r="E481" s="728" t="s">
        <v>6799</v>
      </c>
      <c r="F481" s="732">
        <v>347</v>
      </c>
      <c r="G481" s="732">
        <v>121103</v>
      </c>
      <c r="H481" s="732">
        <v>2.1899276672694392</v>
      </c>
      <c r="I481" s="732">
        <v>349</v>
      </c>
      <c r="J481" s="732">
        <v>158</v>
      </c>
      <c r="K481" s="732">
        <v>55300</v>
      </c>
      <c r="L481" s="732">
        <v>1</v>
      </c>
      <c r="M481" s="732">
        <v>350</v>
      </c>
      <c r="N481" s="732">
        <v>91</v>
      </c>
      <c r="O481" s="732">
        <v>31850</v>
      </c>
      <c r="P481" s="746">
        <v>0.57594936708860756</v>
      </c>
      <c r="Q481" s="733">
        <v>350</v>
      </c>
    </row>
    <row r="482" spans="1:17" ht="14.4" customHeight="1" x14ac:dyDescent="0.3">
      <c r="A482" s="727" t="s">
        <v>6921</v>
      </c>
      <c r="B482" s="728" t="s">
        <v>6745</v>
      </c>
      <c r="C482" s="728" t="s">
        <v>6631</v>
      </c>
      <c r="D482" s="728" t="s">
        <v>6800</v>
      </c>
      <c r="E482" s="728" t="s">
        <v>6801</v>
      </c>
      <c r="F482" s="732">
        <v>682</v>
      </c>
      <c r="G482" s="732">
        <v>16368</v>
      </c>
      <c r="H482" s="732">
        <v>0.92605374823196607</v>
      </c>
      <c r="I482" s="732">
        <v>24</v>
      </c>
      <c r="J482" s="732">
        <v>707</v>
      </c>
      <c r="K482" s="732">
        <v>17675</v>
      </c>
      <c r="L482" s="732">
        <v>1</v>
      </c>
      <c r="M482" s="732">
        <v>25</v>
      </c>
      <c r="N482" s="732">
        <v>691</v>
      </c>
      <c r="O482" s="732">
        <v>17275</v>
      </c>
      <c r="P482" s="746">
        <v>0.97736916548797736</v>
      </c>
      <c r="Q482" s="733">
        <v>25</v>
      </c>
    </row>
    <row r="483" spans="1:17" ht="14.4" customHeight="1" x14ac:dyDescent="0.3">
      <c r="A483" s="727" t="s">
        <v>6921</v>
      </c>
      <c r="B483" s="728" t="s">
        <v>6745</v>
      </c>
      <c r="C483" s="728" t="s">
        <v>6631</v>
      </c>
      <c r="D483" s="728" t="s">
        <v>6802</v>
      </c>
      <c r="E483" s="728" t="s">
        <v>6803</v>
      </c>
      <c r="F483" s="732">
        <v>9</v>
      </c>
      <c r="G483" s="732">
        <v>6651</v>
      </c>
      <c r="H483" s="732">
        <v>0.99595687331536387</v>
      </c>
      <c r="I483" s="732">
        <v>739</v>
      </c>
      <c r="J483" s="732">
        <v>9</v>
      </c>
      <c r="K483" s="732">
        <v>6678</v>
      </c>
      <c r="L483" s="732">
        <v>1</v>
      </c>
      <c r="M483" s="732">
        <v>742</v>
      </c>
      <c r="N483" s="732">
        <v>7</v>
      </c>
      <c r="O483" s="732">
        <v>5194</v>
      </c>
      <c r="P483" s="746">
        <v>0.77777777777777779</v>
      </c>
      <c r="Q483" s="733">
        <v>742</v>
      </c>
    </row>
    <row r="484" spans="1:17" ht="14.4" customHeight="1" x14ac:dyDescent="0.3">
      <c r="A484" s="727" t="s">
        <v>6921</v>
      </c>
      <c r="B484" s="728" t="s">
        <v>6745</v>
      </c>
      <c r="C484" s="728" t="s">
        <v>6631</v>
      </c>
      <c r="D484" s="728" t="s">
        <v>6717</v>
      </c>
      <c r="E484" s="728" t="s">
        <v>6718</v>
      </c>
      <c r="F484" s="732"/>
      <c r="G484" s="732"/>
      <c r="H484" s="732"/>
      <c r="I484" s="732"/>
      <c r="J484" s="732">
        <v>33</v>
      </c>
      <c r="K484" s="732">
        <v>321849</v>
      </c>
      <c r="L484" s="732">
        <v>1</v>
      </c>
      <c r="M484" s="732">
        <v>9753</v>
      </c>
      <c r="N484" s="732"/>
      <c r="O484" s="732"/>
      <c r="P484" s="746"/>
      <c r="Q484" s="733"/>
    </row>
    <row r="485" spans="1:17" ht="14.4" customHeight="1" x14ac:dyDescent="0.3">
      <c r="A485" s="727" t="s">
        <v>6921</v>
      </c>
      <c r="B485" s="728" t="s">
        <v>6745</v>
      </c>
      <c r="C485" s="728" t="s">
        <v>6631</v>
      </c>
      <c r="D485" s="728" t="s">
        <v>6804</v>
      </c>
      <c r="E485" s="728" t="s">
        <v>6805</v>
      </c>
      <c r="F485" s="732">
        <v>202</v>
      </c>
      <c r="G485" s="732">
        <v>36360</v>
      </c>
      <c r="H485" s="732">
        <v>0.81993460367572446</v>
      </c>
      <c r="I485" s="732">
        <v>180</v>
      </c>
      <c r="J485" s="732">
        <v>245</v>
      </c>
      <c r="K485" s="732">
        <v>44345</v>
      </c>
      <c r="L485" s="732">
        <v>1</v>
      </c>
      <c r="M485" s="732">
        <v>181</v>
      </c>
      <c r="N485" s="732">
        <v>228</v>
      </c>
      <c r="O485" s="732">
        <v>41268</v>
      </c>
      <c r="P485" s="746">
        <v>0.93061224489795913</v>
      </c>
      <c r="Q485" s="733">
        <v>181</v>
      </c>
    </row>
    <row r="486" spans="1:17" ht="14.4" customHeight="1" x14ac:dyDescent="0.3">
      <c r="A486" s="727" t="s">
        <v>6921</v>
      </c>
      <c r="B486" s="728" t="s">
        <v>6745</v>
      </c>
      <c r="C486" s="728" t="s">
        <v>6631</v>
      </c>
      <c r="D486" s="728" t="s">
        <v>6810</v>
      </c>
      <c r="E486" s="728" t="s">
        <v>6811</v>
      </c>
      <c r="F486" s="732">
        <v>176</v>
      </c>
      <c r="G486" s="732">
        <v>44528</v>
      </c>
      <c r="H486" s="732">
        <v>1.3913260842394701</v>
      </c>
      <c r="I486" s="732">
        <v>253</v>
      </c>
      <c r="J486" s="732">
        <v>126</v>
      </c>
      <c r="K486" s="732">
        <v>32004</v>
      </c>
      <c r="L486" s="732">
        <v>1</v>
      </c>
      <c r="M486" s="732">
        <v>254</v>
      </c>
      <c r="N486" s="732">
        <v>127</v>
      </c>
      <c r="O486" s="732">
        <v>32258</v>
      </c>
      <c r="P486" s="746">
        <v>1.0079365079365079</v>
      </c>
      <c r="Q486" s="733">
        <v>254</v>
      </c>
    </row>
    <row r="487" spans="1:17" ht="14.4" customHeight="1" x14ac:dyDescent="0.3">
      <c r="A487" s="727" t="s">
        <v>6921</v>
      </c>
      <c r="B487" s="728" t="s">
        <v>6745</v>
      </c>
      <c r="C487" s="728" t="s">
        <v>6631</v>
      </c>
      <c r="D487" s="728" t="s">
        <v>6812</v>
      </c>
      <c r="E487" s="728" t="s">
        <v>6813</v>
      </c>
      <c r="F487" s="732">
        <v>9</v>
      </c>
      <c r="G487" s="732">
        <v>2385</v>
      </c>
      <c r="H487" s="732">
        <v>1.1124067164179106</v>
      </c>
      <c r="I487" s="732">
        <v>265</v>
      </c>
      <c r="J487" s="732">
        <v>8</v>
      </c>
      <c r="K487" s="732">
        <v>2144</v>
      </c>
      <c r="L487" s="732">
        <v>1</v>
      </c>
      <c r="M487" s="732">
        <v>268</v>
      </c>
      <c r="N487" s="732">
        <v>8</v>
      </c>
      <c r="O487" s="732">
        <v>2144</v>
      </c>
      <c r="P487" s="746">
        <v>1</v>
      </c>
      <c r="Q487" s="733">
        <v>268</v>
      </c>
    </row>
    <row r="488" spans="1:17" ht="14.4" customHeight="1" x14ac:dyDescent="0.3">
      <c r="A488" s="727" t="s">
        <v>6921</v>
      </c>
      <c r="B488" s="728" t="s">
        <v>6745</v>
      </c>
      <c r="C488" s="728" t="s">
        <v>6631</v>
      </c>
      <c r="D488" s="728" t="s">
        <v>6719</v>
      </c>
      <c r="E488" s="728" t="s">
        <v>6720</v>
      </c>
      <c r="F488" s="732"/>
      <c r="G488" s="732"/>
      <c r="H488" s="732"/>
      <c r="I488" s="732"/>
      <c r="J488" s="732">
        <v>4</v>
      </c>
      <c r="K488" s="732">
        <v>41488</v>
      </c>
      <c r="L488" s="732">
        <v>1</v>
      </c>
      <c r="M488" s="732">
        <v>10372</v>
      </c>
      <c r="N488" s="732"/>
      <c r="O488" s="732"/>
      <c r="P488" s="746"/>
      <c r="Q488" s="733"/>
    </row>
    <row r="489" spans="1:17" ht="14.4" customHeight="1" x14ac:dyDescent="0.3">
      <c r="A489" s="727" t="s">
        <v>6921</v>
      </c>
      <c r="B489" s="728" t="s">
        <v>6745</v>
      </c>
      <c r="C489" s="728" t="s">
        <v>6631</v>
      </c>
      <c r="D489" s="728" t="s">
        <v>6816</v>
      </c>
      <c r="E489" s="728" t="s">
        <v>6817</v>
      </c>
      <c r="F489" s="732">
        <v>191</v>
      </c>
      <c r="G489" s="732">
        <v>41256</v>
      </c>
      <c r="H489" s="732">
        <v>0.94118720627823149</v>
      </c>
      <c r="I489" s="732">
        <v>216</v>
      </c>
      <c r="J489" s="732">
        <v>202</v>
      </c>
      <c r="K489" s="732">
        <v>43834</v>
      </c>
      <c r="L489" s="732">
        <v>1</v>
      </c>
      <c r="M489" s="732">
        <v>217</v>
      </c>
      <c r="N489" s="732">
        <v>227</v>
      </c>
      <c r="O489" s="732">
        <v>49259</v>
      </c>
      <c r="P489" s="746">
        <v>1.1237623762376239</v>
      </c>
      <c r="Q489" s="733">
        <v>217</v>
      </c>
    </row>
    <row r="490" spans="1:17" ht="14.4" customHeight="1" x14ac:dyDescent="0.3">
      <c r="A490" s="727" t="s">
        <v>6921</v>
      </c>
      <c r="B490" s="728" t="s">
        <v>6745</v>
      </c>
      <c r="C490" s="728" t="s">
        <v>6631</v>
      </c>
      <c r="D490" s="728" t="s">
        <v>6818</v>
      </c>
      <c r="E490" s="728" t="s">
        <v>6819</v>
      </c>
      <c r="F490" s="732">
        <v>5</v>
      </c>
      <c r="G490" s="732">
        <v>180</v>
      </c>
      <c r="H490" s="732">
        <v>1.6216216216216217</v>
      </c>
      <c r="I490" s="732">
        <v>36</v>
      </c>
      <c r="J490" s="732">
        <v>3</v>
      </c>
      <c r="K490" s="732">
        <v>111</v>
      </c>
      <c r="L490" s="732">
        <v>1</v>
      </c>
      <c r="M490" s="732">
        <v>37</v>
      </c>
      <c r="N490" s="732">
        <v>9</v>
      </c>
      <c r="O490" s="732">
        <v>333</v>
      </c>
      <c r="P490" s="746">
        <v>3</v>
      </c>
      <c r="Q490" s="733">
        <v>37</v>
      </c>
    </row>
    <row r="491" spans="1:17" ht="14.4" customHeight="1" x14ac:dyDescent="0.3">
      <c r="A491" s="727" t="s">
        <v>6921</v>
      </c>
      <c r="B491" s="728" t="s">
        <v>6745</v>
      </c>
      <c r="C491" s="728" t="s">
        <v>6631</v>
      </c>
      <c r="D491" s="728" t="s">
        <v>6725</v>
      </c>
      <c r="E491" s="728" t="s">
        <v>6726</v>
      </c>
      <c r="F491" s="732"/>
      <c r="G491" s="732"/>
      <c r="H491" s="732"/>
      <c r="I491" s="732"/>
      <c r="J491" s="732">
        <v>2</v>
      </c>
      <c r="K491" s="732">
        <v>2022</v>
      </c>
      <c r="L491" s="732">
        <v>1</v>
      </c>
      <c r="M491" s="732">
        <v>1011</v>
      </c>
      <c r="N491" s="732"/>
      <c r="O491" s="732"/>
      <c r="P491" s="746"/>
      <c r="Q491" s="733"/>
    </row>
    <row r="492" spans="1:17" ht="14.4" customHeight="1" x14ac:dyDescent="0.3">
      <c r="A492" s="727" t="s">
        <v>6921</v>
      </c>
      <c r="B492" s="728" t="s">
        <v>6745</v>
      </c>
      <c r="C492" s="728" t="s">
        <v>6631</v>
      </c>
      <c r="D492" s="728" t="s">
        <v>6820</v>
      </c>
      <c r="E492" s="728" t="s">
        <v>6821</v>
      </c>
      <c r="F492" s="732">
        <v>14</v>
      </c>
      <c r="G492" s="732">
        <v>8274</v>
      </c>
      <c r="H492" s="732">
        <v>1.0751039501039501</v>
      </c>
      <c r="I492" s="732">
        <v>591</v>
      </c>
      <c r="J492" s="732">
        <v>13</v>
      </c>
      <c r="K492" s="732">
        <v>7696</v>
      </c>
      <c r="L492" s="732">
        <v>1</v>
      </c>
      <c r="M492" s="732">
        <v>592</v>
      </c>
      <c r="N492" s="732">
        <v>19</v>
      </c>
      <c r="O492" s="732">
        <v>11248</v>
      </c>
      <c r="P492" s="746">
        <v>1.4615384615384615</v>
      </c>
      <c r="Q492" s="733">
        <v>592</v>
      </c>
    </row>
    <row r="493" spans="1:17" ht="14.4" customHeight="1" x14ac:dyDescent="0.3">
      <c r="A493" s="727" t="s">
        <v>6921</v>
      </c>
      <c r="B493" s="728" t="s">
        <v>6745</v>
      </c>
      <c r="C493" s="728" t="s">
        <v>6631</v>
      </c>
      <c r="D493" s="728" t="s">
        <v>6822</v>
      </c>
      <c r="E493" s="728" t="s">
        <v>6823</v>
      </c>
      <c r="F493" s="732">
        <v>10</v>
      </c>
      <c r="G493" s="732">
        <v>500</v>
      </c>
      <c r="H493" s="732">
        <v>0.55555555555555558</v>
      </c>
      <c r="I493" s="732">
        <v>50</v>
      </c>
      <c r="J493" s="732">
        <v>18</v>
      </c>
      <c r="K493" s="732">
        <v>900</v>
      </c>
      <c r="L493" s="732">
        <v>1</v>
      </c>
      <c r="M493" s="732">
        <v>50</v>
      </c>
      <c r="N493" s="732">
        <v>2</v>
      </c>
      <c r="O493" s="732">
        <v>100</v>
      </c>
      <c r="P493" s="746">
        <v>0.1111111111111111</v>
      </c>
      <c r="Q493" s="733">
        <v>50</v>
      </c>
    </row>
    <row r="494" spans="1:17" ht="14.4" customHeight="1" x14ac:dyDescent="0.3">
      <c r="A494" s="727" t="s">
        <v>6921</v>
      </c>
      <c r="B494" s="728" t="s">
        <v>6745</v>
      </c>
      <c r="C494" s="728" t="s">
        <v>6631</v>
      </c>
      <c r="D494" s="728" t="s">
        <v>6824</v>
      </c>
      <c r="E494" s="728" t="s">
        <v>6825</v>
      </c>
      <c r="F494" s="732">
        <v>12</v>
      </c>
      <c r="G494" s="732">
        <v>6552</v>
      </c>
      <c r="H494" s="732">
        <v>1.0889147415655642</v>
      </c>
      <c r="I494" s="732">
        <v>546</v>
      </c>
      <c r="J494" s="732">
        <v>11</v>
      </c>
      <c r="K494" s="732">
        <v>6017</v>
      </c>
      <c r="L494" s="732">
        <v>1</v>
      </c>
      <c r="M494" s="732">
        <v>547</v>
      </c>
      <c r="N494" s="732">
        <v>16</v>
      </c>
      <c r="O494" s="732">
        <v>8752</v>
      </c>
      <c r="P494" s="746">
        <v>1.4545454545454546</v>
      </c>
      <c r="Q494" s="733">
        <v>547</v>
      </c>
    </row>
    <row r="495" spans="1:17" ht="14.4" customHeight="1" x14ac:dyDescent="0.3">
      <c r="A495" s="727" t="s">
        <v>6921</v>
      </c>
      <c r="B495" s="728" t="s">
        <v>6745</v>
      </c>
      <c r="C495" s="728" t="s">
        <v>6631</v>
      </c>
      <c r="D495" s="728" t="s">
        <v>6826</v>
      </c>
      <c r="E495" s="728" t="s">
        <v>6827</v>
      </c>
      <c r="F495" s="732">
        <v>24</v>
      </c>
      <c r="G495" s="732">
        <v>11640</v>
      </c>
      <c r="H495" s="732">
        <v>0.56395348837209303</v>
      </c>
      <c r="I495" s="732">
        <v>485</v>
      </c>
      <c r="J495" s="732">
        <v>40</v>
      </c>
      <c r="K495" s="732">
        <v>20640</v>
      </c>
      <c r="L495" s="732">
        <v>1</v>
      </c>
      <c r="M495" s="732">
        <v>516</v>
      </c>
      <c r="N495" s="732">
        <v>13</v>
      </c>
      <c r="O495" s="732">
        <v>6721</v>
      </c>
      <c r="P495" s="746">
        <v>0.32562984496124031</v>
      </c>
      <c r="Q495" s="733">
        <v>517</v>
      </c>
    </row>
    <row r="496" spans="1:17" ht="14.4" customHeight="1" x14ac:dyDescent="0.3">
      <c r="A496" s="727" t="s">
        <v>6921</v>
      </c>
      <c r="B496" s="728" t="s">
        <v>6745</v>
      </c>
      <c r="C496" s="728" t="s">
        <v>6631</v>
      </c>
      <c r="D496" s="728" t="s">
        <v>6828</v>
      </c>
      <c r="E496" s="728" t="s">
        <v>6829</v>
      </c>
      <c r="F496" s="732">
        <v>11</v>
      </c>
      <c r="G496" s="732">
        <v>8085</v>
      </c>
      <c r="H496" s="732">
        <v>0.91542119565217395</v>
      </c>
      <c r="I496" s="732">
        <v>735</v>
      </c>
      <c r="J496" s="732">
        <v>12</v>
      </c>
      <c r="K496" s="732">
        <v>8832</v>
      </c>
      <c r="L496" s="732">
        <v>1</v>
      </c>
      <c r="M496" s="732">
        <v>736</v>
      </c>
      <c r="N496" s="732">
        <v>7</v>
      </c>
      <c r="O496" s="732">
        <v>5152</v>
      </c>
      <c r="P496" s="746">
        <v>0.58333333333333337</v>
      </c>
      <c r="Q496" s="733">
        <v>736</v>
      </c>
    </row>
    <row r="497" spans="1:17" ht="14.4" customHeight="1" x14ac:dyDescent="0.3">
      <c r="A497" s="727" t="s">
        <v>6921</v>
      </c>
      <c r="B497" s="728" t="s">
        <v>6745</v>
      </c>
      <c r="C497" s="728" t="s">
        <v>6631</v>
      </c>
      <c r="D497" s="728" t="s">
        <v>6830</v>
      </c>
      <c r="E497" s="728" t="s">
        <v>6831</v>
      </c>
      <c r="F497" s="732">
        <v>6</v>
      </c>
      <c r="G497" s="732">
        <v>1962</v>
      </c>
      <c r="H497" s="732">
        <v>0.99392097264437695</v>
      </c>
      <c r="I497" s="732">
        <v>327</v>
      </c>
      <c r="J497" s="732">
        <v>6</v>
      </c>
      <c r="K497" s="732">
        <v>1974</v>
      </c>
      <c r="L497" s="732">
        <v>1</v>
      </c>
      <c r="M497" s="732">
        <v>329</v>
      </c>
      <c r="N497" s="732">
        <v>9</v>
      </c>
      <c r="O497" s="732">
        <v>2961</v>
      </c>
      <c r="P497" s="746">
        <v>1.5</v>
      </c>
      <c r="Q497" s="733">
        <v>329</v>
      </c>
    </row>
    <row r="498" spans="1:17" ht="14.4" customHeight="1" x14ac:dyDescent="0.3">
      <c r="A498" s="727" t="s">
        <v>6921</v>
      </c>
      <c r="B498" s="728" t="s">
        <v>6745</v>
      </c>
      <c r="C498" s="728" t="s">
        <v>6631</v>
      </c>
      <c r="D498" s="728" t="s">
        <v>6832</v>
      </c>
      <c r="E498" s="728" t="s">
        <v>6833</v>
      </c>
      <c r="F498" s="732">
        <v>9</v>
      </c>
      <c r="G498" s="732">
        <v>3105</v>
      </c>
      <c r="H498" s="732">
        <v>1.281998348472337</v>
      </c>
      <c r="I498" s="732">
        <v>345</v>
      </c>
      <c r="J498" s="732">
        <v>7</v>
      </c>
      <c r="K498" s="732">
        <v>2422</v>
      </c>
      <c r="L498" s="732">
        <v>1</v>
      </c>
      <c r="M498" s="732">
        <v>346</v>
      </c>
      <c r="N498" s="732">
        <v>8</v>
      </c>
      <c r="O498" s="732">
        <v>2768</v>
      </c>
      <c r="P498" s="746">
        <v>1.1428571428571428</v>
      </c>
      <c r="Q498" s="733">
        <v>346</v>
      </c>
    </row>
    <row r="499" spans="1:17" ht="14.4" customHeight="1" x14ac:dyDescent="0.3">
      <c r="A499" s="727" t="s">
        <v>6921</v>
      </c>
      <c r="B499" s="728" t="s">
        <v>6745</v>
      </c>
      <c r="C499" s="728" t="s">
        <v>6631</v>
      </c>
      <c r="D499" s="728" t="s">
        <v>6834</v>
      </c>
      <c r="E499" s="728" t="s">
        <v>6835</v>
      </c>
      <c r="F499" s="732">
        <v>4</v>
      </c>
      <c r="G499" s="732">
        <v>3008</v>
      </c>
      <c r="H499" s="732">
        <v>0.57066970214380575</v>
      </c>
      <c r="I499" s="732">
        <v>752</v>
      </c>
      <c r="J499" s="732">
        <v>7</v>
      </c>
      <c r="K499" s="732">
        <v>5271</v>
      </c>
      <c r="L499" s="732">
        <v>1</v>
      </c>
      <c r="M499" s="732">
        <v>753</v>
      </c>
      <c r="N499" s="732">
        <v>12</v>
      </c>
      <c r="O499" s="732">
        <v>9036</v>
      </c>
      <c r="P499" s="746">
        <v>1.7142857142857142</v>
      </c>
      <c r="Q499" s="733">
        <v>753</v>
      </c>
    </row>
    <row r="500" spans="1:17" ht="14.4" customHeight="1" x14ac:dyDescent="0.3">
      <c r="A500" s="727" t="s">
        <v>6921</v>
      </c>
      <c r="B500" s="728" t="s">
        <v>6745</v>
      </c>
      <c r="C500" s="728" t="s">
        <v>6631</v>
      </c>
      <c r="D500" s="728" t="s">
        <v>6836</v>
      </c>
      <c r="E500" s="728" t="s">
        <v>6837</v>
      </c>
      <c r="F500" s="732">
        <v>16</v>
      </c>
      <c r="G500" s="732">
        <v>3696</v>
      </c>
      <c r="H500" s="732">
        <v>0.99568965517241381</v>
      </c>
      <c r="I500" s="732">
        <v>231</v>
      </c>
      <c r="J500" s="732">
        <v>16</v>
      </c>
      <c r="K500" s="732">
        <v>3712</v>
      </c>
      <c r="L500" s="732">
        <v>1</v>
      </c>
      <c r="M500" s="732">
        <v>232</v>
      </c>
      <c r="N500" s="732">
        <v>28</v>
      </c>
      <c r="O500" s="732">
        <v>6496</v>
      </c>
      <c r="P500" s="746">
        <v>1.75</v>
      </c>
      <c r="Q500" s="733">
        <v>232</v>
      </c>
    </row>
    <row r="501" spans="1:17" ht="14.4" customHeight="1" x14ac:dyDescent="0.3">
      <c r="A501" s="727" t="s">
        <v>6921</v>
      </c>
      <c r="B501" s="728" t="s">
        <v>6745</v>
      </c>
      <c r="C501" s="728" t="s">
        <v>6631</v>
      </c>
      <c r="D501" s="728" t="s">
        <v>6840</v>
      </c>
      <c r="E501" s="728" t="s">
        <v>6841</v>
      </c>
      <c r="F501" s="732">
        <v>1</v>
      </c>
      <c r="G501" s="732">
        <v>230</v>
      </c>
      <c r="H501" s="732"/>
      <c r="I501" s="732">
        <v>230</v>
      </c>
      <c r="J501" s="732"/>
      <c r="K501" s="732"/>
      <c r="L501" s="732"/>
      <c r="M501" s="732"/>
      <c r="N501" s="732">
        <v>6</v>
      </c>
      <c r="O501" s="732">
        <v>1398</v>
      </c>
      <c r="P501" s="746"/>
      <c r="Q501" s="733">
        <v>233</v>
      </c>
    </row>
    <row r="502" spans="1:17" ht="14.4" customHeight="1" x14ac:dyDescent="0.3">
      <c r="A502" s="727" t="s">
        <v>6921</v>
      </c>
      <c r="B502" s="728" t="s">
        <v>6745</v>
      </c>
      <c r="C502" s="728" t="s">
        <v>6631</v>
      </c>
      <c r="D502" s="728" t="s">
        <v>6842</v>
      </c>
      <c r="E502" s="728" t="s">
        <v>6843</v>
      </c>
      <c r="F502" s="732">
        <v>5</v>
      </c>
      <c r="G502" s="732">
        <v>2035</v>
      </c>
      <c r="H502" s="732">
        <v>0.99268292682926829</v>
      </c>
      <c r="I502" s="732">
        <v>407</v>
      </c>
      <c r="J502" s="732">
        <v>5</v>
      </c>
      <c r="K502" s="732">
        <v>2050</v>
      </c>
      <c r="L502" s="732">
        <v>1</v>
      </c>
      <c r="M502" s="732">
        <v>410</v>
      </c>
      <c r="N502" s="732">
        <v>12</v>
      </c>
      <c r="O502" s="732">
        <v>4920</v>
      </c>
      <c r="P502" s="746">
        <v>2.4</v>
      </c>
      <c r="Q502" s="733">
        <v>410</v>
      </c>
    </row>
    <row r="503" spans="1:17" ht="14.4" customHeight="1" x14ac:dyDescent="0.3">
      <c r="A503" s="727" t="s">
        <v>6921</v>
      </c>
      <c r="B503" s="728" t="s">
        <v>6745</v>
      </c>
      <c r="C503" s="728" t="s">
        <v>6631</v>
      </c>
      <c r="D503" s="728" t="s">
        <v>6844</v>
      </c>
      <c r="E503" s="728" t="s">
        <v>6845</v>
      </c>
      <c r="F503" s="732">
        <v>3</v>
      </c>
      <c r="G503" s="732">
        <v>1953</v>
      </c>
      <c r="H503" s="732">
        <v>0.74884969325153372</v>
      </c>
      <c r="I503" s="732">
        <v>651</v>
      </c>
      <c r="J503" s="732">
        <v>4</v>
      </c>
      <c r="K503" s="732">
        <v>2608</v>
      </c>
      <c r="L503" s="732">
        <v>1</v>
      </c>
      <c r="M503" s="732">
        <v>652</v>
      </c>
      <c r="N503" s="732">
        <v>11</v>
      </c>
      <c r="O503" s="732">
        <v>7172</v>
      </c>
      <c r="P503" s="746">
        <v>2.75</v>
      </c>
      <c r="Q503" s="733">
        <v>652</v>
      </c>
    </row>
    <row r="504" spans="1:17" ht="14.4" customHeight="1" x14ac:dyDescent="0.3">
      <c r="A504" s="727" t="s">
        <v>6921</v>
      </c>
      <c r="B504" s="728" t="s">
        <v>6745</v>
      </c>
      <c r="C504" s="728" t="s">
        <v>6631</v>
      </c>
      <c r="D504" s="728" t="s">
        <v>6846</v>
      </c>
      <c r="E504" s="728" t="s">
        <v>6847</v>
      </c>
      <c r="F504" s="732">
        <v>6</v>
      </c>
      <c r="G504" s="732">
        <v>3522</v>
      </c>
      <c r="H504" s="732">
        <v>1.1938983050847458</v>
      </c>
      <c r="I504" s="732">
        <v>587</v>
      </c>
      <c r="J504" s="732">
        <v>5</v>
      </c>
      <c r="K504" s="732">
        <v>2950</v>
      </c>
      <c r="L504" s="732">
        <v>1</v>
      </c>
      <c r="M504" s="732">
        <v>590</v>
      </c>
      <c r="N504" s="732">
        <v>12</v>
      </c>
      <c r="O504" s="732">
        <v>7080</v>
      </c>
      <c r="P504" s="746">
        <v>2.4</v>
      </c>
      <c r="Q504" s="733">
        <v>590</v>
      </c>
    </row>
    <row r="505" spans="1:17" ht="14.4" customHeight="1" x14ac:dyDescent="0.3">
      <c r="A505" s="727" t="s">
        <v>6921</v>
      </c>
      <c r="B505" s="728" t="s">
        <v>6745</v>
      </c>
      <c r="C505" s="728" t="s">
        <v>6631</v>
      </c>
      <c r="D505" s="728" t="s">
        <v>6850</v>
      </c>
      <c r="E505" s="728" t="s">
        <v>6851</v>
      </c>
      <c r="F505" s="732">
        <v>5</v>
      </c>
      <c r="G505" s="732">
        <v>2080</v>
      </c>
      <c r="H505" s="732">
        <v>1.6507936507936507</v>
      </c>
      <c r="I505" s="732">
        <v>416</v>
      </c>
      <c r="J505" s="732">
        <v>3</v>
      </c>
      <c r="K505" s="732">
        <v>1260</v>
      </c>
      <c r="L505" s="732">
        <v>1</v>
      </c>
      <c r="M505" s="732">
        <v>420</v>
      </c>
      <c r="N505" s="732">
        <v>1</v>
      </c>
      <c r="O505" s="732">
        <v>420</v>
      </c>
      <c r="P505" s="746">
        <v>0.33333333333333331</v>
      </c>
      <c r="Q505" s="733">
        <v>420</v>
      </c>
    </row>
    <row r="506" spans="1:17" ht="14.4" customHeight="1" x14ac:dyDescent="0.3">
      <c r="A506" s="727" t="s">
        <v>6921</v>
      </c>
      <c r="B506" s="728" t="s">
        <v>6745</v>
      </c>
      <c r="C506" s="728" t="s">
        <v>6631</v>
      </c>
      <c r="D506" s="728" t="s">
        <v>6852</v>
      </c>
      <c r="E506" s="728" t="s">
        <v>6853</v>
      </c>
      <c r="F506" s="732">
        <v>1</v>
      </c>
      <c r="G506" s="732">
        <v>166</v>
      </c>
      <c r="H506" s="732"/>
      <c r="I506" s="732">
        <v>166</v>
      </c>
      <c r="J506" s="732"/>
      <c r="K506" s="732"/>
      <c r="L506" s="732"/>
      <c r="M506" s="732"/>
      <c r="N506" s="732">
        <v>2</v>
      </c>
      <c r="O506" s="732">
        <v>340</v>
      </c>
      <c r="P506" s="746"/>
      <c r="Q506" s="733">
        <v>170</v>
      </c>
    </row>
    <row r="507" spans="1:17" ht="14.4" customHeight="1" x14ac:dyDescent="0.3">
      <c r="A507" s="727" t="s">
        <v>6921</v>
      </c>
      <c r="B507" s="728" t="s">
        <v>6745</v>
      </c>
      <c r="C507" s="728" t="s">
        <v>6631</v>
      </c>
      <c r="D507" s="728" t="s">
        <v>6854</v>
      </c>
      <c r="E507" s="728" t="s">
        <v>6855</v>
      </c>
      <c r="F507" s="732">
        <v>6</v>
      </c>
      <c r="G507" s="732">
        <v>4716</v>
      </c>
      <c r="H507" s="732">
        <v>0.33206590621039289</v>
      </c>
      <c r="I507" s="732">
        <v>786</v>
      </c>
      <c r="J507" s="732">
        <v>18</v>
      </c>
      <c r="K507" s="732">
        <v>14202</v>
      </c>
      <c r="L507" s="732">
        <v>1</v>
      </c>
      <c r="M507" s="732">
        <v>789</v>
      </c>
      <c r="N507" s="732">
        <v>15</v>
      </c>
      <c r="O507" s="732">
        <v>11835</v>
      </c>
      <c r="P507" s="746">
        <v>0.83333333333333337</v>
      </c>
      <c r="Q507" s="733">
        <v>789</v>
      </c>
    </row>
    <row r="508" spans="1:17" ht="14.4" customHeight="1" x14ac:dyDescent="0.3">
      <c r="A508" s="727" t="s">
        <v>6921</v>
      </c>
      <c r="B508" s="728" t="s">
        <v>6745</v>
      </c>
      <c r="C508" s="728" t="s">
        <v>6631</v>
      </c>
      <c r="D508" s="728" t="s">
        <v>6856</v>
      </c>
      <c r="E508" s="728" t="s">
        <v>6857</v>
      </c>
      <c r="F508" s="732">
        <v>6</v>
      </c>
      <c r="G508" s="732">
        <v>1332</v>
      </c>
      <c r="H508" s="732">
        <v>0.9910714285714286</v>
      </c>
      <c r="I508" s="732">
        <v>222</v>
      </c>
      <c r="J508" s="732">
        <v>6</v>
      </c>
      <c r="K508" s="732">
        <v>1344</v>
      </c>
      <c r="L508" s="732">
        <v>1</v>
      </c>
      <c r="M508" s="732">
        <v>224</v>
      </c>
      <c r="N508" s="732">
        <v>9</v>
      </c>
      <c r="O508" s="732">
        <v>2016</v>
      </c>
      <c r="P508" s="746">
        <v>1.5</v>
      </c>
      <c r="Q508" s="733">
        <v>224</v>
      </c>
    </row>
    <row r="509" spans="1:17" ht="14.4" customHeight="1" x14ac:dyDescent="0.3">
      <c r="A509" s="727" t="s">
        <v>6921</v>
      </c>
      <c r="B509" s="728" t="s">
        <v>6745</v>
      </c>
      <c r="C509" s="728" t="s">
        <v>6631</v>
      </c>
      <c r="D509" s="728" t="s">
        <v>6858</v>
      </c>
      <c r="E509" s="728" t="s">
        <v>6859</v>
      </c>
      <c r="F509" s="732">
        <v>3</v>
      </c>
      <c r="G509" s="732">
        <v>1695</v>
      </c>
      <c r="H509" s="732">
        <v>0.74867491166077738</v>
      </c>
      <c r="I509" s="732">
        <v>565</v>
      </c>
      <c r="J509" s="732">
        <v>4</v>
      </c>
      <c r="K509" s="732">
        <v>2264</v>
      </c>
      <c r="L509" s="732">
        <v>1</v>
      </c>
      <c r="M509" s="732">
        <v>566</v>
      </c>
      <c r="N509" s="732">
        <v>10</v>
      </c>
      <c r="O509" s="732">
        <v>5660</v>
      </c>
      <c r="P509" s="746">
        <v>2.5</v>
      </c>
      <c r="Q509" s="733">
        <v>566</v>
      </c>
    </row>
    <row r="510" spans="1:17" ht="14.4" customHeight="1" x14ac:dyDescent="0.3">
      <c r="A510" s="727" t="s">
        <v>6921</v>
      </c>
      <c r="B510" s="728" t="s">
        <v>6745</v>
      </c>
      <c r="C510" s="728" t="s">
        <v>6631</v>
      </c>
      <c r="D510" s="728" t="s">
        <v>6733</v>
      </c>
      <c r="E510" s="728" t="s">
        <v>6734</v>
      </c>
      <c r="F510" s="732"/>
      <c r="G510" s="732"/>
      <c r="H510" s="732"/>
      <c r="I510" s="732"/>
      <c r="J510" s="732">
        <v>1</v>
      </c>
      <c r="K510" s="732">
        <v>11423</v>
      </c>
      <c r="L510" s="732">
        <v>1</v>
      </c>
      <c r="M510" s="732">
        <v>11423</v>
      </c>
      <c r="N510" s="732"/>
      <c r="O510" s="732"/>
      <c r="P510" s="746"/>
      <c r="Q510" s="733"/>
    </row>
    <row r="511" spans="1:17" ht="14.4" customHeight="1" x14ac:dyDescent="0.3">
      <c r="A511" s="727" t="s">
        <v>6921</v>
      </c>
      <c r="B511" s="728" t="s">
        <v>6745</v>
      </c>
      <c r="C511" s="728" t="s">
        <v>6631</v>
      </c>
      <c r="D511" s="728" t="s">
        <v>6860</v>
      </c>
      <c r="E511" s="728" t="s">
        <v>6861</v>
      </c>
      <c r="F511" s="732">
        <v>5</v>
      </c>
      <c r="G511" s="732">
        <v>4580</v>
      </c>
      <c r="H511" s="732">
        <v>1.2459194776931448</v>
      </c>
      <c r="I511" s="732">
        <v>916</v>
      </c>
      <c r="J511" s="732">
        <v>4</v>
      </c>
      <c r="K511" s="732">
        <v>3676</v>
      </c>
      <c r="L511" s="732">
        <v>1</v>
      </c>
      <c r="M511" s="732">
        <v>919</v>
      </c>
      <c r="N511" s="732">
        <v>5</v>
      </c>
      <c r="O511" s="732">
        <v>4595</v>
      </c>
      <c r="P511" s="746">
        <v>1.25</v>
      </c>
      <c r="Q511" s="733">
        <v>919</v>
      </c>
    </row>
    <row r="512" spans="1:17" ht="14.4" customHeight="1" x14ac:dyDescent="0.3">
      <c r="A512" s="727" t="s">
        <v>6921</v>
      </c>
      <c r="B512" s="728" t="s">
        <v>6745</v>
      </c>
      <c r="C512" s="728" t="s">
        <v>6631</v>
      </c>
      <c r="D512" s="728" t="s">
        <v>6862</v>
      </c>
      <c r="E512" s="728" t="s">
        <v>6863</v>
      </c>
      <c r="F512" s="732">
        <v>5</v>
      </c>
      <c r="G512" s="732">
        <v>4465</v>
      </c>
      <c r="H512" s="732">
        <v>1.2458147321428572</v>
      </c>
      <c r="I512" s="732">
        <v>893</v>
      </c>
      <c r="J512" s="732">
        <v>4</v>
      </c>
      <c r="K512" s="732">
        <v>3584</v>
      </c>
      <c r="L512" s="732">
        <v>1</v>
      </c>
      <c r="M512" s="732">
        <v>896</v>
      </c>
      <c r="N512" s="732">
        <v>5</v>
      </c>
      <c r="O512" s="732">
        <v>4480</v>
      </c>
      <c r="P512" s="746">
        <v>1.25</v>
      </c>
      <c r="Q512" s="733">
        <v>896</v>
      </c>
    </row>
    <row r="513" spans="1:17" ht="14.4" customHeight="1" x14ac:dyDescent="0.3">
      <c r="A513" s="727" t="s">
        <v>6921</v>
      </c>
      <c r="B513" s="728" t="s">
        <v>6745</v>
      </c>
      <c r="C513" s="728" t="s">
        <v>6631</v>
      </c>
      <c r="D513" s="728" t="s">
        <v>6864</v>
      </c>
      <c r="E513" s="728" t="s">
        <v>6865</v>
      </c>
      <c r="F513" s="732">
        <v>1</v>
      </c>
      <c r="G513" s="732">
        <v>345</v>
      </c>
      <c r="H513" s="732">
        <v>0.24927745664739884</v>
      </c>
      <c r="I513" s="732">
        <v>345</v>
      </c>
      <c r="J513" s="732">
        <v>4</v>
      </c>
      <c r="K513" s="732">
        <v>1384</v>
      </c>
      <c r="L513" s="732">
        <v>1</v>
      </c>
      <c r="M513" s="732">
        <v>346</v>
      </c>
      <c r="N513" s="732"/>
      <c r="O513" s="732"/>
      <c r="P513" s="746"/>
      <c r="Q513" s="733"/>
    </row>
    <row r="514" spans="1:17" ht="14.4" customHeight="1" x14ac:dyDescent="0.3">
      <c r="A514" s="727" t="s">
        <v>6921</v>
      </c>
      <c r="B514" s="728" t="s">
        <v>6745</v>
      </c>
      <c r="C514" s="728" t="s">
        <v>6631</v>
      </c>
      <c r="D514" s="728" t="s">
        <v>6868</v>
      </c>
      <c r="E514" s="728" t="s">
        <v>6869</v>
      </c>
      <c r="F514" s="732">
        <v>1</v>
      </c>
      <c r="G514" s="732">
        <v>418</v>
      </c>
      <c r="H514" s="732">
        <v>0.24530516431924881</v>
      </c>
      <c r="I514" s="732">
        <v>418</v>
      </c>
      <c r="J514" s="732">
        <v>4</v>
      </c>
      <c r="K514" s="732">
        <v>1704</v>
      </c>
      <c r="L514" s="732">
        <v>1</v>
      </c>
      <c r="M514" s="732">
        <v>426</v>
      </c>
      <c r="N514" s="732"/>
      <c r="O514" s="732"/>
      <c r="P514" s="746"/>
      <c r="Q514" s="733"/>
    </row>
    <row r="515" spans="1:17" ht="14.4" customHeight="1" x14ac:dyDescent="0.3">
      <c r="A515" s="727" t="s">
        <v>6922</v>
      </c>
      <c r="B515" s="728" t="s">
        <v>6421</v>
      </c>
      <c r="C515" s="728" t="s">
        <v>6422</v>
      </c>
      <c r="D515" s="728" t="s">
        <v>6539</v>
      </c>
      <c r="E515" s="728" t="s">
        <v>1527</v>
      </c>
      <c r="F515" s="732"/>
      <c r="G515" s="732"/>
      <c r="H515" s="732"/>
      <c r="I515" s="732"/>
      <c r="J515" s="732">
        <v>18</v>
      </c>
      <c r="K515" s="732">
        <v>117374.39999999999</v>
      </c>
      <c r="L515" s="732">
        <v>1</v>
      </c>
      <c r="M515" s="732">
        <v>6520.7999999999993</v>
      </c>
      <c r="N515" s="732"/>
      <c r="O515" s="732"/>
      <c r="P515" s="746"/>
      <c r="Q515" s="733"/>
    </row>
    <row r="516" spans="1:17" ht="14.4" customHeight="1" x14ac:dyDescent="0.3">
      <c r="A516" s="727" t="s">
        <v>6922</v>
      </c>
      <c r="B516" s="728" t="s">
        <v>6421</v>
      </c>
      <c r="C516" s="728" t="s">
        <v>6624</v>
      </c>
      <c r="D516" s="728" t="s">
        <v>6625</v>
      </c>
      <c r="E516" s="728" t="s">
        <v>6626</v>
      </c>
      <c r="F516" s="732"/>
      <c r="G516" s="732"/>
      <c r="H516" s="732"/>
      <c r="I516" s="732"/>
      <c r="J516" s="732"/>
      <c r="K516" s="732"/>
      <c r="L516" s="732"/>
      <c r="M516" s="732"/>
      <c r="N516" s="732">
        <v>1</v>
      </c>
      <c r="O516" s="732">
        <v>565.1</v>
      </c>
      <c r="P516" s="746"/>
      <c r="Q516" s="733">
        <v>565.1</v>
      </c>
    </row>
    <row r="517" spans="1:17" ht="14.4" customHeight="1" x14ac:dyDescent="0.3">
      <c r="A517" s="727" t="s">
        <v>6922</v>
      </c>
      <c r="B517" s="728" t="s">
        <v>6421</v>
      </c>
      <c r="C517" s="728" t="s">
        <v>6624</v>
      </c>
      <c r="D517" s="728" t="s">
        <v>6627</v>
      </c>
      <c r="E517" s="728" t="s">
        <v>6628</v>
      </c>
      <c r="F517" s="732"/>
      <c r="G517" s="732"/>
      <c r="H517" s="732"/>
      <c r="I517" s="732"/>
      <c r="J517" s="732"/>
      <c r="K517" s="732"/>
      <c r="L517" s="732"/>
      <c r="M517" s="732"/>
      <c r="N517" s="732">
        <v>1</v>
      </c>
      <c r="O517" s="732">
        <v>1049</v>
      </c>
      <c r="P517" s="746"/>
      <c r="Q517" s="733">
        <v>1049</v>
      </c>
    </row>
    <row r="518" spans="1:17" ht="14.4" customHeight="1" x14ac:dyDescent="0.3">
      <c r="A518" s="727" t="s">
        <v>6922</v>
      </c>
      <c r="B518" s="728" t="s">
        <v>6421</v>
      </c>
      <c r="C518" s="728" t="s">
        <v>6631</v>
      </c>
      <c r="D518" s="728" t="s">
        <v>6636</v>
      </c>
      <c r="E518" s="728" t="s">
        <v>6637</v>
      </c>
      <c r="F518" s="732">
        <v>3</v>
      </c>
      <c r="G518" s="732">
        <v>105</v>
      </c>
      <c r="H518" s="732">
        <v>0.70945945945945943</v>
      </c>
      <c r="I518" s="732">
        <v>35</v>
      </c>
      <c r="J518" s="732">
        <v>4</v>
      </c>
      <c r="K518" s="732">
        <v>148</v>
      </c>
      <c r="L518" s="732">
        <v>1</v>
      </c>
      <c r="M518" s="732">
        <v>37</v>
      </c>
      <c r="N518" s="732">
        <v>2</v>
      </c>
      <c r="O518" s="732">
        <v>74</v>
      </c>
      <c r="P518" s="746">
        <v>0.5</v>
      </c>
      <c r="Q518" s="733">
        <v>37</v>
      </c>
    </row>
    <row r="519" spans="1:17" ht="14.4" customHeight="1" x14ac:dyDescent="0.3">
      <c r="A519" s="727" t="s">
        <v>6922</v>
      </c>
      <c r="B519" s="728" t="s">
        <v>6421</v>
      </c>
      <c r="C519" s="728" t="s">
        <v>6631</v>
      </c>
      <c r="D519" s="728" t="s">
        <v>6642</v>
      </c>
      <c r="E519" s="728" t="s">
        <v>6643</v>
      </c>
      <c r="F519" s="732"/>
      <c r="G519" s="732"/>
      <c r="H519" s="732"/>
      <c r="I519" s="732"/>
      <c r="J519" s="732"/>
      <c r="K519" s="732"/>
      <c r="L519" s="732"/>
      <c r="M519" s="732"/>
      <c r="N519" s="732">
        <v>1</v>
      </c>
      <c r="O519" s="732">
        <v>177</v>
      </c>
      <c r="P519" s="746"/>
      <c r="Q519" s="733">
        <v>177</v>
      </c>
    </row>
    <row r="520" spans="1:17" ht="14.4" customHeight="1" x14ac:dyDescent="0.3">
      <c r="A520" s="727" t="s">
        <v>6922</v>
      </c>
      <c r="B520" s="728" t="s">
        <v>6421</v>
      </c>
      <c r="C520" s="728" t="s">
        <v>6631</v>
      </c>
      <c r="D520" s="728" t="s">
        <v>6646</v>
      </c>
      <c r="E520" s="728" t="s">
        <v>6647</v>
      </c>
      <c r="F520" s="732"/>
      <c r="G520" s="732"/>
      <c r="H520" s="732"/>
      <c r="I520" s="732"/>
      <c r="J520" s="732"/>
      <c r="K520" s="732"/>
      <c r="L520" s="732"/>
      <c r="M520" s="732"/>
      <c r="N520" s="732">
        <v>1</v>
      </c>
      <c r="O520" s="732">
        <v>49</v>
      </c>
      <c r="P520" s="746"/>
      <c r="Q520" s="733">
        <v>49</v>
      </c>
    </row>
    <row r="521" spans="1:17" ht="14.4" customHeight="1" x14ac:dyDescent="0.3">
      <c r="A521" s="727" t="s">
        <v>6922</v>
      </c>
      <c r="B521" s="728" t="s">
        <v>6421</v>
      </c>
      <c r="C521" s="728" t="s">
        <v>6631</v>
      </c>
      <c r="D521" s="728" t="s">
        <v>6648</v>
      </c>
      <c r="E521" s="728" t="s">
        <v>6649</v>
      </c>
      <c r="F521" s="732"/>
      <c r="G521" s="732"/>
      <c r="H521" s="732"/>
      <c r="I521" s="732"/>
      <c r="J521" s="732">
        <v>1</v>
      </c>
      <c r="K521" s="732">
        <v>0</v>
      </c>
      <c r="L521" s="732"/>
      <c r="M521" s="732">
        <v>0</v>
      </c>
      <c r="N521" s="732"/>
      <c r="O521" s="732"/>
      <c r="P521" s="746"/>
      <c r="Q521" s="733"/>
    </row>
    <row r="522" spans="1:17" ht="14.4" customHeight="1" x14ac:dyDescent="0.3">
      <c r="A522" s="727" t="s">
        <v>6922</v>
      </c>
      <c r="B522" s="728" t="s">
        <v>6421</v>
      </c>
      <c r="C522" s="728" t="s">
        <v>6631</v>
      </c>
      <c r="D522" s="728" t="s">
        <v>6658</v>
      </c>
      <c r="E522" s="728" t="s">
        <v>6659</v>
      </c>
      <c r="F522" s="732"/>
      <c r="G522" s="732"/>
      <c r="H522" s="732"/>
      <c r="I522" s="732"/>
      <c r="J522" s="732"/>
      <c r="K522" s="732"/>
      <c r="L522" s="732"/>
      <c r="M522" s="732"/>
      <c r="N522" s="732">
        <v>1</v>
      </c>
      <c r="O522" s="732">
        <v>86</v>
      </c>
      <c r="P522" s="746"/>
      <c r="Q522" s="733">
        <v>86</v>
      </c>
    </row>
    <row r="523" spans="1:17" ht="14.4" customHeight="1" x14ac:dyDescent="0.3">
      <c r="A523" s="727" t="s">
        <v>6922</v>
      </c>
      <c r="B523" s="728" t="s">
        <v>6421</v>
      </c>
      <c r="C523" s="728" t="s">
        <v>6631</v>
      </c>
      <c r="D523" s="728" t="s">
        <v>6674</v>
      </c>
      <c r="E523" s="728" t="s">
        <v>6675</v>
      </c>
      <c r="F523" s="732"/>
      <c r="G523" s="732"/>
      <c r="H523" s="732"/>
      <c r="I523" s="732"/>
      <c r="J523" s="732"/>
      <c r="K523" s="732"/>
      <c r="L523" s="732"/>
      <c r="M523" s="732"/>
      <c r="N523" s="732">
        <v>1</v>
      </c>
      <c r="O523" s="732">
        <v>475</v>
      </c>
      <c r="P523" s="746"/>
      <c r="Q523" s="733">
        <v>475</v>
      </c>
    </row>
    <row r="524" spans="1:17" ht="14.4" customHeight="1" x14ac:dyDescent="0.3">
      <c r="A524" s="727" t="s">
        <v>6922</v>
      </c>
      <c r="B524" s="728" t="s">
        <v>6421</v>
      </c>
      <c r="C524" s="728" t="s">
        <v>6631</v>
      </c>
      <c r="D524" s="728" t="s">
        <v>6676</v>
      </c>
      <c r="E524" s="728" t="s">
        <v>6677</v>
      </c>
      <c r="F524" s="732">
        <v>6</v>
      </c>
      <c r="G524" s="732">
        <v>966</v>
      </c>
      <c r="H524" s="732">
        <v>5.5838150289017339</v>
      </c>
      <c r="I524" s="732">
        <v>161</v>
      </c>
      <c r="J524" s="732">
        <v>1</v>
      </c>
      <c r="K524" s="732">
        <v>173</v>
      </c>
      <c r="L524" s="732">
        <v>1</v>
      </c>
      <c r="M524" s="732">
        <v>173</v>
      </c>
      <c r="N524" s="732">
        <v>1</v>
      </c>
      <c r="O524" s="732">
        <v>173</v>
      </c>
      <c r="P524" s="746">
        <v>1</v>
      </c>
      <c r="Q524" s="733">
        <v>173</v>
      </c>
    </row>
    <row r="525" spans="1:17" ht="14.4" customHeight="1" x14ac:dyDescent="0.3">
      <c r="A525" s="727" t="s">
        <v>6922</v>
      </c>
      <c r="B525" s="728" t="s">
        <v>6421</v>
      </c>
      <c r="C525" s="728" t="s">
        <v>6631</v>
      </c>
      <c r="D525" s="728" t="s">
        <v>6682</v>
      </c>
      <c r="E525" s="728" t="s">
        <v>6683</v>
      </c>
      <c r="F525" s="732"/>
      <c r="G525" s="732"/>
      <c r="H525" s="732"/>
      <c r="I525" s="732"/>
      <c r="J525" s="732">
        <v>1</v>
      </c>
      <c r="K525" s="732">
        <v>177</v>
      </c>
      <c r="L525" s="732">
        <v>1</v>
      </c>
      <c r="M525" s="732">
        <v>177</v>
      </c>
      <c r="N525" s="732">
        <v>2</v>
      </c>
      <c r="O525" s="732">
        <v>354</v>
      </c>
      <c r="P525" s="746">
        <v>2</v>
      </c>
      <c r="Q525" s="733">
        <v>177</v>
      </c>
    </row>
    <row r="526" spans="1:17" ht="14.4" customHeight="1" x14ac:dyDescent="0.3">
      <c r="A526" s="727" t="s">
        <v>6922</v>
      </c>
      <c r="B526" s="728" t="s">
        <v>6421</v>
      </c>
      <c r="C526" s="728" t="s">
        <v>6631</v>
      </c>
      <c r="D526" s="728" t="s">
        <v>6686</v>
      </c>
      <c r="E526" s="728" t="s">
        <v>6687</v>
      </c>
      <c r="F526" s="732"/>
      <c r="G526" s="732"/>
      <c r="H526" s="732"/>
      <c r="I526" s="732"/>
      <c r="J526" s="732"/>
      <c r="K526" s="732"/>
      <c r="L526" s="732"/>
      <c r="M526" s="732"/>
      <c r="N526" s="732">
        <v>1</v>
      </c>
      <c r="O526" s="732">
        <v>701</v>
      </c>
      <c r="P526" s="746"/>
      <c r="Q526" s="733">
        <v>701</v>
      </c>
    </row>
    <row r="527" spans="1:17" ht="14.4" customHeight="1" x14ac:dyDescent="0.3">
      <c r="A527" s="727" t="s">
        <v>6922</v>
      </c>
      <c r="B527" s="728" t="s">
        <v>6704</v>
      </c>
      <c r="C527" s="728" t="s">
        <v>6631</v>
      </c>
      <c r="D527" s="728" t="s">
        <v>6709</v>
      </c>
      <c r="E527" s="728" t="s">
        <v>6710</v>
      </c>
      <c r="F527" s="732"/>
      <c r="G527" s="732"/>
      <c r="H527" s="732"/>
      <c r="I527" s="732"/>
      <c r="J527" s="732"/>
      <c r="K527" s="732"/>
      <c r="L527" s="732"/>
      <c r="M527" s="732"/>
      <c r="N527" s="732">
        <v>1</v>
      </c>
      <c r="O527" s="732">
        <v>315</v>
      </c>
      <c r="P527" s="746"/>
      <c r="Q527" s="733">
        <v>315</v>
      </c>
    </row>
    <row r="528" spans="1:17" ht="14.4" customHeight="1" x14ac:dyDescent="0.3">
      <c r="A528" s="727" t="s">
        <v>6922</v>
      </c>
      <c r="B528" s="728" t="s">
        <v>6704</v>
      </c>
      <c r="C528" s="728" t="s">
        <v>6631</v>
      </c>
      <c r="D528" s="728" t="s">
        <v>6719</v>
      </c>
      <c r="E528" s="728" t="s">
        <v>6720</v>
      </c>
      <c r="F528" s="732"/>
      <c r="G528" s="732"/>
      <c r="H528" s="732"/>
      <c r="I528" s="732"/>
      <c r="J528" s="732"/>
      <c r="K528" s="732"/>
      <c r="L528" s="732"/>
      <c r="M528" s="732"/>
      <c r="N528" s="732">
        <v>1</v>
      </c>
      <c r="O528" s="732">
        <v>10381</v>
      </c>
      <c r="P528" s="746"/>
      <c r="Q528" s="733">
        <v>10381</v>
      </c>
    </row>
    <row r="529" spans="1:17" ht="14.4" customHeight="1" x14ac:dyDescent="0.3">
      <c r="A529" s="727" t="s">
        <v>6922</v>
      </c>
      <c r="B529" s="728" t="s">
        <v>6745</v>
      </c>
      <c r="C529" s="728" t="s">
        <v>6631</v>
      </c>
      <c r="D529" s="728" t="s">
        <v>6752</v>
      </c>
      <c r="E529" s="728" t="s">
        <v>6753</v>
      </c>
      <c r="F529" s="732">
        <v>4</v>
      </c>
      <c r="G529" s="732">
        <v>1404</v>
      </c>
      <c r="H529" s="732">
        <v>1.9830508474576272</v>
      </c>
      <c r="I529" s="732">
        <v>351</v>
      </c>
      <c r="J529" s="732">
        <v>2</v>
      </c>
      <c r="K529" s="732">
        <v>708</v>
      </c>
      <c r="L529" s="732">
        <v>1</v>
      </c>
      <c r="M529" s="732">
        <v>354</v>
      </c>
      <c r="N529" s="732">
        <v>25</v>
      </c>
      <c r="O529" s="732">
        <v>8850</v>
      </c>
      <c r="P529" s="746">
        <v>12.5</v>
      </c>
      <c r="Q529" s="733">
        <v>354</v>
      </c>
    </row>
    <row r="530" spans="1:17" ht="14.4" customHeight="1" x14ac:dyDescent="0.3">
      <c r="A530" s="727" t="s">
        <v>6922</v>
      </c>
      <c r="B530" s="728" t="s">
        <v>6745</v>
      </c>
      <c r="C530" s="728" t="s">
        <v>6631</v>
      </c>
      <c r="D530" s="728" t="s">
        <v>6756</v>
      </c>
      <c r="E530" s="728" t="s">
        <v>6757</v>
      </c>
      <c r="F530" s="732">
        <v>79</v>
      </c>
      <c r="G530" s="732">
        <v>5135</v>
      </c>
      <c r="H530" s="732">
        <v>1.0972222222222223</v>
      </c>
      <c r="I530" s="732">
        <v>65</v>
      </c>
      <c r="J530" s="732">
        <v>72</v>
      </c>
      <c r="K530" s="732">
        <v>4680</v>
      </c>
      <c r="L530" s="732">
        <v>1</v>
      </c>
      <c r="M530" s="732">
        <v>65</v>
      </c>
      <c r="N530" s="732">
        <v>82</v>
      </c>
      <c r="O530" s="732">
        <v>5330</v>
      </c>
      <c r="P530" s="746">
        <v>1.1388888888888888</v>
      </c>
      <c r="Q530" s="733">
        <v>65</v>
      </c>
    </row>
    <row r="531" spans="1:17" ht="14.4" customHeight="1" x14ac:dyDescent="0.3">
      <c r="A531" s="727" t="s">
        <v>6922</v>
      </c>
      <c r="B531" s="728" t="s">
        <v>6745</v>
      </c>
      <c r="C531" s="728" t="s">
        <v>6631</v>
      </c>
      <c r="D531" s="728" t="s">
        <v>6760</v>
      </c>
      <c r="E531" s="728" t="s">
        <v>6761</v>
      </c>
      <c r="F531" s="732"/>
      <c r="G531" s="732"/>
      <c r="H531" s="732"/>
      <c r="I531" s="732"/>
      <c r="J531" s="732">
        <v>2</v>
      </c>
      <c r="K531" s="732">
        <v>1184</v>
      </c>
      <c r="L531" s="732">
        <v>1</v>
      </c>
      <c r="M531" s="732">
        <v>592</v>
      </c>
      <c r="N531" s="732"/>
      <c r="O531" s="732"/>
      <c r="P531" s="746"/>
      <c r="Q531" s="733"/>
    </row>
    <row r="532" spans="1:17" ht="14.4" customHeight="1" x14ac:dyDescent="0.3">
      <c r="A532" s="727" t="s">
        <v>6922</v>
      </c>
      <c r="B532" s="728" t="s">
        <v>6745</v>
      </c>
      <c r="C532" s="728" t="s">
        <v>6631</v>
      </c>
      <c r="D532" s="728" t="s">
        <v>6768</v>
      </c>
      <c r="E532" s="728" t="s">
        <v>6769</v>
      </c>
      <c r="F532" s="732">
        <v>4</v>
      </c>
      <c r="G532" s="732">
        <v>96</v>
      </c>
      <c r="H532" s="732">
        <v>1.3333333333333333</v>
      </c>
      <c r="I532" s="732">
        <v>24</v>
      </c>
      <c r="J532" s="732">
        <v>3</v>
      </c>
      <c r="K532" s="732">
        <v>72</v>
      </c>
      <c r="L532" s="732">
        <v>1</v>
      </c>
      <c r="M532" s="732">
        <v>24</v>
      </c>
      <c r="N532" s="732">
        <v>4</v>
      </c>
      <c r="O532" s="732">
        <v>96</v>
      </c>
      <c r="P532" s="746">
        <v>1.3333333333333333</v>
      </c>
      <c r="Q532" s="733">
        <v>24</v>
      </c>
    </row>
    <row r="533" spans="1:17" ht="14.4" customHeight="1" x14ac:dyDescent="0.3">
      <c r="A533" s="727" t="s">
        <v>6922</v>
      </c>
      <c r="B533" s="728" t="s">
        <v>6745</v>
      </c>
      <c r="C533" s="728" t="s">
        <v>6631</v>
      </c>
      <c r="D533" s="728" t="s">
        <v>6772</v>
      </c>
      <c r="E533" s="728" t="s">
        <v>6773</v>
      </c>
      <c r="F533" s="732">
        <v>4</v>
      </c>
      <c r="G533" s="732">
        <v>216</v>
      </c>
      <c r="H533" s="732">
        <v>3.9272727272727272</v>
      </c>
      <c r="I533" s="732">
        <v>54</v>
      </c>
      <c r="J533" s="732">
        <v>1</v>
      </c>
      <c r="K533" s="732">
        <v>55</v>
      </c>
      <c r="L533" s="732">
        <v>1</v>
      </c>
      <c r="M533" s="732">
        <v>55</v>
      </c>
      <c r="N533" s="732">
        <v>9</v>
      </c>
      <c r="O533" s="732">
        <v>495</v>
      </c>
      <c r="P533" s="746">
        <v>9</v>
      </c>
      <c r="Q533" s="733">
        <v>55</v>
      </c>
    </row>
    <row r="534" spans="1:17" ht="14.4" customHeight="1" x14ac:dyDescent="0.3">
      <c r="A534" s="727" t="s">
        <v>6922</v>
      </c>
      <c r="B534" s="728" t="s">
        <v>6745</v>
      </c>
      <c r="C534" s="728" t="s">
        <v>6631</v>
      </c>
      <c r="D534" s="728" t="s">
        <v>6774</v>
      </c>
      <c r="E534" s="728" t="s">
        <v>6775</v>
      </c>
      <c r="F534" s="732">
        <v>306</v>
      </c>
      <c r="G534" s="732">
        <v>23562</v>
      </c>
      <c r="H534" s="732">
        <v>1</v>
      </c>
      <c r="I534" s="732">
        <v>77</v>
      </c>
      <c r="J534" s="732">
        <v>306</v>
      </c>
      <c r="K534" s="732">
        <v>23562</v>
      </c>
      <c r="L534" s="732">
        <v>1</v>
      </c>
      <c r="M534" s="732">
        <v>77</v>
      </c>
      <c r="N534" s="732">
        <v>329</v>
      </c>
      <c r="O534" s="732">
        <v>25333</v>
      </c>
      <c r="P534" s="746">
        <v>1.0751633986928104</v>
      </c>
      <c r="Q534" s="733">
        <v>77</v>
      </c>
    </row>
    <row r="535" spans="1:17" ht="14.4" customHeight="1" x14ac:dyDescent="0.3">
      <c r="A535" s="727" t="s">
        <v>6922</v>
      </c>
      <c r="B535" s="728" t="s">
        <v>6745</v>
      </c>
      <c r="C535" s="728" t="s">
        <v>6631</v>
      </c>
      <c r="D535" s="728" t="s">
        <v>6778</v>
      </c>
      <c r="E535" s="728" t="s">
        <v>6779</v>
      </c>
      <c r="F535" s="732">
        <v>13</v>
      </c>
      <c r="G535" s="732">
        <v>299</v>
      </c>
      <c r="H535" s="732">
        <v>1.2458333333333333</v>
      </c>
      <c r="I535" s="732">
        <v>23</v>
      </c>
      <c r="J535" s="732">
        <v>10</v>
      </c>
      <c r="K535" s="732">
        <v>240</v>
      </c>
      <c r="L535" s="732">
        <v>1</v>
      </c>
      <c r="M535" s="732">
        <v>24</v>
      </c>
      <c r="N535" s="732">
        <v>12</v>
      </c>
      <c r="O535" s="732">
        <v>288</v>
      </c>
      <c r="P535" s="746">
        <v>1.2</v>
      </c>
      <c r="Q535" s="733">
        <v>24</v>
      </c>
    </row>
    <row r="536" spans="1:17" ht="14.4" customHeight="1" x14ac:dyDescent="0.3">
      <c r="A536" s="727" t="s">
        <v>6922</v>
      </c>
      <c r="B536" s="728" t="s">
        <v>6745</v>
      </c>
      <c r="C536" s="728" t="s">
        <v>6631</v>
      </c>
      <c r="D536" s="728" t="s">
        <v>6786</v>
      </c>
      <c r="E536" s="728" t="s">
        <v>6787</v>
      </c>
      <c r="F536" s="732"/>
      <c r="G536" s="732"/>
      <c r="H536" s="732"/>
      <c r="I536" s="732"/>
      <c r="J536" s="732">
        <v>1</v>
      </c>
      <c r="K536" s="732">
        <v>631</v>
      </c>
      <c r="L536" s="732">
        <v>1</v>
      </c>
      <c r="M536" s="732">
        <v>631</v>
      </c>
      <c r="N536" s="732"/>
      <c r="O536" s="732"/>
      <c r="P536" s="746"/>
      <c r="Q536" s="733"/>
    </row>
    <row r="537" spans="1:17" ht="14.4" customHeight="1" x14ac:dyDescent="0.3">
      <c r="A537" s="727" t="s">
        <v>6922</v>
      </c>
      <c r="B537" s="728" t="s">
        <v>6745</v>
      </c>
      <c r="C537" s="728" t="s">
        <v>6631</v>
      </c>
      <c r="D537" s="728" t="s">
        <v>6790</v>
      </c>
      <c r="E537" s="728" t="s">
        <v>6791</v>
      </c>
      <c r="F537" s="732">
        <v>8</v>
      </c>
      <c r="G537" s="732">
        <v>528</v>
      </c>
      <c r="H537" s="732">
        <v>1</v>
      </c>
      <c r="I537" s="732">
        <v>66</v>
      </c>
      <c r="J537" s="732">
        <v>8</v>
      </c>
      <c r="K537" s="732">
        <v>528</v>
      </c>
      <c r="L537" s="732">
        <v>1</v>
      </c>
      <c r="M537" s="732">
        <v>66</v>
      </c>
      <c r="N537" s="732">
        <v>6</v>
      </c>
      <c r="O537" s="732">
        <v>396</v>
      </c>
      <c r="P537" s="746">
        <v>0.75</v>
      </c>
      <c r="Q537" s="733">
        <v>66</v>
      </c>
    </row>
    <row r="538" spans="1:17" ht="14.4" customHeight="1" x14ac:dyDescent="0.3">
      <c r="A538" s="727" t="s">
        <v>6922</v>
      </c>
      <c r="B538" s="728" t="s">
        <v>6745</v>
      </c>
      <c r="C538" s="728" t="s">
        <v>6631</v>
      </c>
      <c r="D538" s="728" t="s">
        <v>6792</v>
      </c>
      <c r="E538" s="728" t="s">
        <v>6793</v>
      </c>
      <c r="F538" s="732"/>
      <c r="G538" s="732"/>
      <c r="H538" s="732"/>
      <c r="I538" s="732"/>
      <c r="J538" s="732"/>
      <c r="K538" s="732"/>
      <c r="L538" s="732"/>
      <c r="M538" s="732"/>
      <c r="N538" s="732">
        <v>1</v>
      </c>
      <c r="O538" s="732">
        <v>299</v>
      </c>
      <c r="P538" s="746"/>
      <c r="Q538" s="733">
        <v>299</v>
      </c>
    </row>
    <row r="539" spans="1:17" ht="14.4" customHeight="1" x14ac:dyDescent="0.3">
      <c r="A539" s="727" t="s">
        <v>6922</v>
      </c>
      <c r="B539" s="728" t="s">
        <v>6745</v>
      </c>
      <c r="C539" s="728" t="s">
        <v>6631</v>
      </c>
      <c r="D539" s="728" t="s">
        <v>6794</v>
      </c>
      <c r="E539" s="728" t="s">
        <v>6795</v>
      </c>
      <c r="F539" s="732">
        <v>319</v>
      </c>
      <c r="G539" s="732">
        <v>5104</v>
      </c>
      <c r="H539" s="732">
        <v>0.9441361450240473</v>
      </c>
      <c r="I539" s="732">
        <v>16</v>
      </c>
      <c r="J539" s="732">
        <v>318</v>
      </c>
      <c r="K539" s="732">
        <v>5406</v>
      </c>
      <c r="L539" s="732">
        <v>1</v>
      </c>
      <c r="M539" s="732">
        <v>17</v>
      </c>
      <c r="N539" s="732">
        <v>348</v>
      </c>
      <c r="O539" s="732">
        <v>5916</v>
      </c>
      <c r="P539" s="746">
        <v>1.0943396226415094</v>
      </c>
      <c r="Q539" s="733">
        <v>17</v>
      </c>
    </row>
    <row r="540" spans="1:17" ht="14.4" customHeight="1" x14ac:dyDescent="0.3">
      <c r="A540" s="727" t="s">
        <v>6922</v>
      </c>
      <c r="B540" s="728" t="s">
        <v>6745</v>
      </c>
      <c r="C540" s="728" t="s">
        <v>6631</v>
      </c>
      <c r="D540" s="728" t="s">
        <v>6798</v>
      </c>
      <c r="E540" s="728" t="s">
        <v>6799</v>
      </c>
      <c r="F540" s="732"/>
      <c r="G540" s="732"/>
      <c r="H540" s="732"/>
      <c r="I540" s="732"/>
      <c r="J540" s="732"/>
      <c r="K540" s="732"/>
      <c r="L540" s="732"/>
      <c r="M540" s="732"/>
      <c r="N540" s="732">
        <v>10</v>
      </c>
      <c r="O540" s="732">
        <v>3500</v>
      </c>
      <c r="P540" s="746"/>
      <c r="Q540" s="733">
        <v>350</v>
      </c>
    </row>
    <row r="541" spans="1:17" ht="14.4" customHeight="1" x14ac:dyDescent="0.3">
      <c r="A541" s="727" t="s">
        <v>6922</v>
      </c>
      <c r="B541" s="728" t="s">
        <v>6745</v>
      </c>
      <c r="C541" s="728" t="s">
        <v>6631</v>
      </c>
      <c r="D541" s="728" t="s">
        <v>6800</v>
      </c>
      <c r="E541" s="728" t="s">
        <v>6801</v>
      </c>
      <c r="F541" s="732">
        <v>8</v>
      </c>
      <c r="G541" s="732">
        <v>192</v>
      </c>
      <c r="H541" s="732">
        <v>1.0971428571428572</v>
      </c>
      <c r="I541" s="732">
        <v>24</v>
      </c>
      <c r="J541" s="732">
        <v>7</v>
      </c>
      <c r="K541" s="732">
        <v>175</v>
      </c>
      <c r="L541" s="732">
        <v>1</v>
      </c>
      <c r="M541" s="732">
        <v>25</v>
      </c>
      <c r="N541" s="732">
        <v>7</v>
      </c>
      <c r="O541" s="732">
        <v>175</v>
      </c>
      <c r="P541" s="746">
        <v>1</v>
      </c>
      <c r="Q541" s="733">
        <v>25</v>
      </c>
    </row>
    <row r="542" spans="1:17" ht="14.4" customHeight="1" x14ac:dyDescent="0.3">
      <c r="A542" s="727" t="s">
        <v>6922</v>
      </c>
      <c r="B542" s="728" t="s">
        <v>6745</v>
      </c>
      <c r="C542" s="728" t="s">
        <v>6631</v>
      </c>
      <c r="D542" s="728" t="s">
        <v>6804</v>
      </c>
      <c r="E542" s="728" t="s">
        <v>6805</v>
      </c>
      <c r="F542" s="732">
        <v>8</v>
      </c>
      <c r="G542" s="732">
        <v>1440</v>
      </c>
      <c r="H542" s="732">
        <v>3.9779005524861879</v>
      </c>
      <c r="I542" s="732">
        <v>180</v>
      </c>
      <c r="J542" s="732">
        <v>2</v>
      </c>
      <c r="K542" s="732">
        <v>362</v>
      </c>
      <c r="L542" s="732">
        <v>1</v>
      </c>
      <c r="M542" s="732">
        <v>181</v>
      </c>
      <c r="N542" s="732">
        <v>18</v>
      </c>
      <c r="O542" s="732">
        <v>3258</v>
      </c>
      <c r="P542" s="746">
        <v>9</v>
      </c>
      <c r="Q542" s="733">
        <v>181</v>
      </c>
    </row>
    <row r="543" spans="1:17" ht="14.4" customHeight="1" x14ac:dyDescent="0.3">
      <c r="A543" s="727" t="s">
        <v>6922</v>
      </c>
      <c r="B543" s="728" t="s">
        <v>6745</v>
      </c>
      <c r="C543" s="728" t="s">
        <v>6631</v>
      </c>
      <c r="D543" s="728" t="s">
        <v>6810</v>
      </c>
      <c r="E543" s="728" t="s">
        <v>6811</v>
      </c>
      <c r="F543" s="732">
        <v>18</v>
      </c>
      <c r="G543" s="732">
        <v>4554</v>
      </c>
      <c r="H543" s="732">
        <v>1.4940944881889764</v>
      </c>
      <c r="I543" s="732">
        <v>253</v>
      </c>
      <c r="J543" s="732">
        <v>12</v>
      </c>
      <c r="K543" s="732">
        <v>3048</v>
      </c>
      <c r="L543" s="732">
        <v>1</v>
      </c>
      <c r="M543" s="732">
        <v>254</v>
      </c>
      <c r="N543" s="732">
        <v>8</v>
      </c>
      <c r="O543" s="732">
        <v>2032</v>
      </c>
      <c r="P543" s="746">
        <v>0.66666666666666663</v>
      </c>
      <c r="Q543" s="733">
        <v>254</v>
      </c>
    </row>
    <row r="544" spans="1:17" ht="14.4" customHeight="1" x14ac:dyDescent="0.3">
      <c r="A544" s="727" t="s">
        <v>6922</v>
      </c>
      <c r="B544" s="728" t="s">
        <v>6745</v>
      </c>
      <c r="C544" s="728" t="s">
        <v>6631</v>
      </c>
      <c r="D544" s="728" t="s">
        <v>6816</v>
      </c>
      <c r="E544" s="728" t="s">
        <v>6817</v>
      </c>
      <c r="F544" s="732">
        <v>9</v>
      </c>
      <c r="G544" s="732">
        <v>1944</v>
      </c>
      <c r="H544" s="732">
        <v>2.2396313364055298</v>
      </c>
      <c r="I544" s="732">
        <v>216</v>
      </c>
      <c r="J544" s="732">
        <v>4</v>
      </c>
      <c r="K544" s="732">
        <v>868</v>
      </c>
      <c r="L544" s="732">
        <v>1</v>
      </c>
      <c r="M544" s="732">
        <v>217</v>
      </c>
      <c r="N544" s="732">
        <v>12</v>
      </c>
      <c r="O544" s="732">
        <v>2604</v>
      </c>
      <c r="P544" s="746">
        <v>3</v>
      </c>
      <c r="Q544" s="733">
        <v>217</v>
      </c>
    </row>
    <row r="545" spans="1:17" ht="14.4" customHeight="1" x14ac:dyDescent="0.3">
      <c r="A545" s="727" t="s">
        <v>6922</v>
      </c>
      <c r="B545" s="728" t="s">
        <v>6745</v>
      </c>
      <c r="C545" s="728" t="s">
        <v>6631</v>
      </c>
      <c r="D545" s="728" t="s">
        <v>6818</v>
      </c>
      <c r="E545" s="728" t="s">
        <v>6819</v>
      </c>
      <c r="F545" s="732">
        <v>1</v>
      </c>
      <c r="G545" s="732">
        <v>36</v>
      </c>
      <c r="H545" s="732"/>
      <c r="I545" s="732">
        <v>36</v>
      </c>
      <c r="J545" s="732"/>
      <c r="K545" s="732"/>
      <c r="L545" s="732"/>
      <c r="M545" s="732"/>
      <c r="N545" s="732">
        <v>1</v>
      </c>
      <c r="O545" s="732">
        <v>37</v>
      </c>
      <c r="P545" s="746"/>
      <c r="Q545" s="733">
        <v>37</v>
      </c>
    </row>
    <row r="546" spans="1:17" ht="14.4" customHeight="1" x14ac:dyDescent="0.3">
      <c r="A546" s="727" t="s">
        <v>6922</v>
      </c>
      <c r="B546" s="728" t="s">
        <v>6745</v>
      </c>
      <c r="C546" s="728" t="s">
        <v>6631</v>
      </c>
      <c r="D546" s="728" t="s">
        <v>6822</v>
      </c>
      <c r="E546" s="728" t="s">
        <v>6823</v>
      </c>
      <c r="F546" s="732">
        <v>6</v>
      </c>
      <c r="G546" s="732">
        <v>300</v>
      </c>
      <c r="H546" s="732"/>
      <c r="I546" s="732">
        <v>50</v>
      </c>
      <c r="J546" s="732"/>
      <c r="K546" s="732"/>
      <c r="L546" s="732"/>
      <c r="M546" s="732"/>
      <c r="N546" s="732"/>
      <c r="O546" s="732"/>
      <c r="P546" s="746"/>
      <c r="Q546" s="733"/>
    </row>
    <row r="547" spans="1:17" ht="14.4" customHeight="1" x14ac:dyDescent="0.3">
      <c r="A547" s="727" t="s">
        <v>6922</v>
      </c>
      <c r="B547" s="728" t="s">
        <v>6745</v>
      </c>
      <c r="C547" s="728" t="s">
        <v>6631</v>
      </c>
      <c r="D547" s="728" t="s">
        <v>6826</v>
      </c>
      <c r="E547" s="728" t="s">
        <v>6827</v>
      </c>
      <c r="F547" s="732"/>
      <c r="G547" s="732"/>
      <c r="H547" s="732"/>
      <c r="I547" s="732"/>
      <c r="J547" s="732"/>
      <c r="K547" s="732"/>
      <c r="L547" s="732"/>
      <c r="M547" s="732"/>
      <c r="N547" s="732">
        <v>1</v>
      </c>
      <c r="O547" s="732">
        <v>517</v>
      </c>
      <c r="P547" s="746"/>
      <c r="Q547" s="733">
        <v>517</v>
      </c>
    </row>
    <row r="548" spans="1:17" ht="14.4" customHeight="1" x14ac:dyDescent="0.3">
      <c r="A548" s="727" t="s">
        <v>6922</v>
      </c>
      <c r="B548" s="728" t="s">
        <v>6745</v>
      </c>
      <c r="C548" s="728" t="s">
        <v>6631</v>
      </c>
      <c r="D548" s="728" t="s">
        <v>6830</v>
      </c>
      <c r="E548" s="728" t="s">
        <v>6831</v>
      </c>
      <c r="F548" s="732"/>
      <c r="G548" s="732"/>
      <c r="H548" s="732"/>
      <c r="I548" s="732"/>
      <c r="J548" s="732">
        <v>1</v>
      </c>
      <c r="K548" s="732">
        <v>329</v>
      </c>
      <c r="L548" s="732">
        <v>1</v>
      </c>
      <c r="M548" s="732">
        <v>329</v>
      </c>
      <c r="N548" s="732"/>
      <c r="O548" s="732"/>
      <c r="P548" s="746"/>
      <c r="Q548" s="733"/>
    </row>
    <row r="549" spans="1:17" ht="14.4" customHeight="1" x14ac:dyDescent="0.3">
      <c r="A549" s="727" t="s">
        <v>6922</v>
      </c>
      <c r="B549" s="728" t="s">
        <v>6745</v>
      </c>
      <c r="C549" s="728" t="s">
        <v>6631</v>
      </c>
      <c r="D549" s="728" t="s">
        <v>6836</v>
      </c>
      <c r="E549" s="728" t="s">
        <v>6837</v>
      </c>
      <c r="F549" s="732">
        <v>1</v>
      </c>
      <c r="G549" s="732">
        <v>231</v>
      </c>
      <c r="H549" s="732">
        <v>0.99568965517241381</v>
      </c>
      <c r="I549" s="732">
        <v>231</v>
      </c>
      <c r="J549" s="732">
        <v>1</v>
      </c>
      <c r="K549" s="732">
        <v>232</v>
      </c>
      <c r="L549" s="732">
        <v>1</v>
      </c>
      <c r="M549" s="732">
        <v>232</v>
      </c>
      <c r="N549" s="732">
        <v>1</v>
      </c>
      <c r="O549" s="732">
        <v>232</v>
      </c>
      <c r="P549" s="746">
        <v>1</v>
      </c>
      <c r="Q549" s="733">
        <v>232</v>
      </c>
    </row>
    <row r="550" spans="1:17" ht="14.4" customHeight="1" x14ac:dyDescent="0.3">
      <c r="A550" s="727" t="s">
        <v>6922</v>
      </c>
      <c r="B550" s="728" t="s">
        <v>6745</v>
      </c>
      <c r="C550" s="728" t="s">
        <v>6631</v>
      </c>
      <c r="D550" s="728" t="s">
        <v>6842</v>
      </c>
      <c r="E550" s="728" t="s">
        <v>6843</v>
      </c>
      <c r="F550" s="732"/>
      <c r="G550" s="732"/>
      <c r="H550" s="732"/>
      <c r="I550" s="732"/>
      <c r="J550" s="732">
        <v>2</v>
      </c>
      <c r="K550" s="732">
        <v>820</v>
      </c>
      <c r="L550" s="732">
        <v>1</v>
      </c>
      <c r="M550" s="732">
        <v>410</v>
      </c>
      <c r="N550" s="732"/>
      <c r="O550" s="732"/>
      <c r="P550" s="746"/>
      <c r="Q550" s="733"/>
    </row>
    <row r="551" spans="1:17" ht="14.4" customHeight="1" x14ac:dyDescent="0.3">
      <c r="A551" s="727" t="s">
        <v>6922</v>
      </c>
      <c r="B551" s="728" t="s">
        <v>6745</v>
      </c>
      <c r="C551" s="728" t="s">
        <v>6631</v>
      </c>
      <c r="D551" s="728" t="s">
        <v>6846</v>
      </c>
      <c r="E551" s="728" t="s">
        <v>6847</v>
      </c>
      <c r="F551" s="732"/>
      <c r="G551" s="732"/>
      <c r="H551" s="732"/>
      <c r="I551" s="732"/>
      <c r="J551" s="732">
        <v>2</v>
      </c>
      <c r="K551" s="732">
        <v>1180</v>
      </c>
      <c r="L551" s="732">
        <v>1</v>
      </c>
      <c r="M551" s="732">
        <v>590</v>
      </c>
      <c r="N551" s="732"/>
      <c r="O551" s="732"/>
      <c r="P551" s="746"/>
      <c r="Q551" s="733"/>
    </row>
    <row r="552" spans="1:17" ht="14.4" customHeight="1" x14ac:dyDescent="0.3">
      <c r="A552" s="727" t="s">
        <v>6922</v>
      </c>
      <c r="B552" s="728" t="s">
        <v>6745</v>
      </c>
      <c r="C552" s="728" t="s">
        <v>6631</v>
      </c>
      <c r="D552" s="728" t="s">
        <v>6856</v>
      </c>
      <c r="E552" s="728" t="s">
        <v>6857</v>
      </c>
      <c r="F552" s="732"/>
      <c r="G552" s="732"/>
      <c r="H552" s="732"/>
      <c r="I552" s="732"/>
      <c r="J552" s="732">
        <v>1</v>
      </c>
      <c r="K552" s="732">
        <v>224</v>
      </c>
      <c r="L552" s="732">
        <v>1</v>
      </c>
      <c r="M552" s="732">
        <v>224</v>
      </c>
      <c r="N552" s="732"/>
      <c r="O552" s="732"/>
      <c r="P552" s="746"/>
      <c r="Q552" s="733"/>
    </row>
    <row r="553" spans="1:17" ht="14.4" customHeight="1" x14ac:dyDescent="0.3">
      <c r="A553" s="727" t="s">
        <v>6922</v>
      </c>
      <c r="B553" s="728" t="s">
        <v>6745</v>
      </c>
      <c r="C553" s="728" t="s">
        <v>6631</v>
      </c>
      <c r="D553" s="728" t="s">
        <v>6858</v>
      </c>
      <c r="E553" s="728" t="s">
        <v>6859</v>
      </c>
      <c r="F553" s="732"/>
      <c r="G553" s="732"/>
      <c r="H553" s="732"/>
      <c r="I553" s="732"/>
      <c r="J553" s="732"/>
      <c r="K553" s="732"/>
      <c r="L553" s="732"/>
      <c r="M553" s="732"/>
      <c r="N553" s="732">
        <v>1</v>
      </c>
      <c r="O553" s="732">
        <v>566</v>
      </c>
      <c r="P553" s="746"/>
      <c r="Q553" s="733">
        <v>566</v>
      </c>
    </row>
    <row r="554" spans="1:17" ht="14.4" customHeight="1" x14ac:dyDescent="0.3">
      <c r="A554" s="727" t="s">
        <v>6923</v>
      </c>
      <c r="B554" s="728" t="s">
        <v>6421</v>
      </c>
      <c r="C554" s="728" t="s">
        <v>6631</v>
      </c>
      <c r="D554" s="728" t="s">
        <v>6636</v>
      </c>
      <c r="E554" s="728" t="s">
        <v>6637</v>
      </c>
      <c r="F554" s="732">
        <v>1</v>
      </c>
      <c r="G554" s="732">
        <v>35</v>
      </c>
      <c r="H554" s="732">
        <v>0.47297297297297297</v>
      </c>
      <c r="I554" s="732">
        <v>35</v>
      </c>
      <c r="J554" s="732">
        <v>2</v>
      </c>
      <c r="K554" s="732">
        <v>74</v>
      </c>
      <c r="L554" s="732">
        <v>1</v>
      </c>
      <c r="M554" s="732">
        <v>37</v>
      </c>
      <c r="N554" s="732">
        <v>4</v>
      </c>
      <c r="O554" s="732">
        <v>148</v>
      </c>
      <c r="P554" s="746">
        <v>2</v>
      </c>
      <c r="Q554" s="733">
        <v>37</v>
      </c>
    </row>
    <row r="555" spans="1:17" ht="14.4" customHeight="1" x14ac:dyDescent="0.3">
      <c r="A555" s="727" t="s">
        <v>6923</v>
      </c>
      <c r="B555" s="728" t="s">
        <v>6421</v>
      </c>
      <c r="C555" s="728" t="s">
        <v>6631</v>
      </c>
      <c r="D555" s="728" t="s">
        <v>6668</v>
      </c>
      <c r="E555" s="728" t="s">
        <v>6669</v>
      </c>
      <c r="F555" s="732"/>
      <c r="G555" s="732"/>
      <c r="H555" s="732"/>
      <c r="I555" s="732"/>
      <c r="J555" s="732">
        <v>2</v>
      </c>
      <c r="K555" s="732">
        <v>708</v>
      </c>
      <c r="L555" s="732">
        <v>1</v>
      </c>
      <c r="M555" s="732">
        <v>354</v>
      </c>
      <c r="N555" s="732"/>
      <c r="O555" s="732"/>
      <c r="P555" s="746"/>
      <c r="Q555" s="733"/>
    </row>
    <row r="556" spans="1:17" ht="14.4" customHeight="1" x14ac:dyDescent="0.3">
      <c r="A556" s="727" t="s">
        <v>6923</v>
      </c>
      <c r="B556" s="728" t="s">
        <v>6421</v>
      </c>
      <c r="C556" s="728" t="s">
        <v>6631</v>
      </c>
      <c r="D556" s="728" t="s">
        <v>6676</v>
      </c>
      <c r="E556" s="728" t="s">
        <v>6677</v>
      </c>
      <c r="F556" s="732">
        <v>3</v>
      </c>
      <c r="G556" s="732">
        <v>483</v>
      </c>
      <c r="H556" s="732">
        <v>0.34898843930635837</v>
      </c>
      <c r="I556" s="732">
        <v>161</v>
      </c>
      <c r="J556" s="732">
        <v>8</v>
      </c>
      <c r="K556" s="732">
        <v>1384</v>
      </c>
      <c r="L556" s="732">
        <v>1</v>
      </c>
      <c r="M556" s="732">
        <v>173</v>
      </c>
      <c r="N556" s="732">
        <v>8</v>
      </c>
      <c r="O556" s="732">
        <v>1384</v>
      </c>
      <c r="P556" s="746">
        <v>1</v>
      </c>
      <c r="Q556" s="733">
        <v>173</v>
      </c>
    </row>
    <row r="557" spans="1:17" ht="14.4" customHeight="1" x14ac:dyDescent="0.3">
      <c r="A557" s="727" t="s">
        <v>6923</v>
      </c>
      <c r="B557" s="728" t="s">
        <v>6421</v>
      </c>
      <c r="C557" s="728" t="s">
        <v>6631</v>
      </c>
      <c r="D557" s="728" t="s">
        <v>6686</v>
      </c>
      <c r="E557" s="728" t="s">
        <v>6687</v>
      </c>
      <c r="F557" s="732">
        <v>1</v>
      </c>
      <c r="G557" s="732">
        <v>653</v>
      </c>
      <c r="H557" s="732">
        <v>0.18630527817403708</v>
      </c>
      <c r="I557" s="732">
        <v>653</v>
      </c>
      <c r="J557" s="732">
        <v>5</v>
      </c>
      <c r="K557" s="732">
        <v>3505</v>
      </c>
      <c r="L557" s="732">
        <v>1</v>
      </c>
      <c r="M557" s="732">
        <v>701</v>
      </c>
      <c r="N557" s="732"/>
      <c r="O557" s="732"/>
      <c r="P557" s="746"/>
      <c r="Q557" s="733"/>
    </row>
    <row r="558" spans="1:17" ht="14.4" customHeight="1" x14ac:dyDescent="0.3">
      <c r="A558" s="727" t="s">
        <v>6923</v>
      </c>
      <c r="B558" s="728" t="s">
        <v>6704</v>
      </c>
      <c r="C558" s="728" t="s">
        <v>6631</v>
      </c>
      <c r="D558" s="728" t="s">
        <v>6715</v>
      </c>
      <c r="E558" s="728" t="s">
        <v>6716</v>
      </c>
      <c r="F558" s="732">
        <v>2</v>
      </c>
      <c r="G558" s="732">
        <v>2536</v>
      </c>
      <c r="H558" s="732"/>
      <c r="I558" s="732">
        <v>1268</v>
      </c>
      <c r="J558" s="732"/>
      <c r="K558" s="732"/>
      <c r="L558" s="732"/>
      <c r="M558" s="732"/>
      <c r="N558" s="732"/>
      <c r="O558" s="732"/>
      <c r="P558" s="746"/>
      <c r="Q558" s="733"/>
    </row>
    <row r="559" spans="1:17" ht="14.4" customHeight="1" x14ac:dyDescent="0.3">
      <c r="A559" s="727" t="s">
        <v>6923</v>
      </c>
      <c r="B559" s="728" t="s">
        <v>6704</v>
      </c>
      <c r="C559" s="728" t="s">
        <v>6631</v>
      </c>
      <c r="D559" s="728" t="s">
        <v>6717</v>
      </c>
      <c r="E559" s="728" t="s">
        <v>6718</v>
      </c>
      <c r="F559" s="732">
        <v>1</v>
      </c>
      <c r="G559" s="732">
        <v>9446</v>
      </c>
      <c r="H559" s="732"/>
      <c r="I559" s="732">
        <v>9446</v>
      </c>
      <c r="J559" s="732"/>
      <c r="K559" s="732"/>
      <c r="L559" s="732"/>
      <c r="M559" s="732"/>
      <c r="N559" s="732"/>
      <c r="O559" s="732"/>
      <c r="P559" s="746"/>
      <c r="Q559" s="733"/>
    </row>
    <row r="560" spans="1:17" ht="14.4" customHeight="1" x14ac:dyDescent="0.3">
      <c r="A560" s="727" t="s">
        <v>6923</v>
      </c>
      <c r="B560" s="728" t="s">
        <v>6704</v>
      </c>
      <c r="C560" s="728" t="s">
        <v>6631</v>
      </c>
      <c r="D560" s="728" t="s">
        <v>6719</v>
      </c>
      <c r="E560" s="728" t="s">
        <v>6720</v>
      </c>
      <c r="F560" s="732">
        <v>1</v>
      </c>
      <c r="G560" s="732">
        <v>9864</v>
      </c>
      <c r="H560" s="732"/>
      <c r="I560" s="732">
        <v>9864</v>
      </c>
      <c r="J560" s="732"/>
      <c r="K560" s="732"/>
      <c r="L560" s="732"/>
      <c r="M560" s="732"/>
      <c r="N560" s="732"/>
      <c r="O560" s="732"/>
      <c r="P560" s="746"/>
      <c r="Q560" s="733"/>
    </row>
    <row r="561" spans="1:17" ht="14.4" customHeight="1" x14ac:dyDescent="0.3">
      <c r="A561" s="727" t="s">
        <v>6923</v>
      </c>
      <c r="B561" s="728" t="s">
        <v>6704</v>
      </c>
      <c r="C561" s="728" t="s">
        <v>6631</v>
      </c>
      <c r="D561" s="728" t="s">
        <v>6727</v>
      </c>
      <c r="E561" s="728" t="s">
        <v>6728</v>
      </c>
      <c r="F561" s="732">
        <v>2</v>
      </c>
      <c r="G561" s="732">
        <v>4528</v>
      </c>
      <c r="H561" s="732"/>
      <c r="I561" s="732">
        <v>2264</v>
      </c>
      <c r="J561" s="732"/>
      <c r="K561" s="732"/>
      <c r="L561" s="732"/>
      <c r="M561" s="732"/>
      <c r="N561" s="732"/>
      <c r="O561" s="732"/>
      <c r="P561" s="746"/>
      <c r="Q561" s="733"/>
    </row>
    <row r="562" spans="1:17" ht="14.4" customHeight="1" x14ac:dyDescent="0.3">
      <c r="A562" s="727" t="s">
        <v>6923</v>
      </c>
      <c r="B562" s="728" t="s">
        <v>6704</v>
      </c>
      <c r="C562" s="728" t="s">
        <v>6631</v>
      </c>
      <c r="D562" s="728" t="s">
        <v>6729</v>
      </c>
      <c r="E562" s="728" t="s">
        <v>6730</v>
      </c>
      <c r="F562" s="732">
        <v>1</v>
      </c>
      <c r="G562" s="732">
        <v>371</v>
      </c>
      <c r="H562" s="732"/>
      <c r="I562" s="732">
        <v>371</v>
      </c>
      <c r="J562" s="732"/>
      <c r="K562" s="732"/>
      <c r="L562" s="732"/>
      <c r="M562" s="732"/>
      <c r="N562" s="732"/>
      <c r="O562" s="732"/>
      <c r="P562" s="746"/>
      <c r="Q562" s="733"/>
    </row>
    <row r="563" spans="1:17" ht="14.4" customHeight="1" x14ac:dyDescent="0.3">
      <c r="A563" s="727" t="s">
        <v>6923</v>
      </c>
      <c r="B563" s="728" t="s">
        <v>6745</v>
      </c>
      <c r="C563" s="728" t="s">
        <v>6631</v>
      </c>
      <c r="D563" s="728" t="s">
        <v>6752</v>
      </c>
      <c r="E563" s="728" t="s">
        <v>6753</v>
      </c>
      <c r="F563" s="732">
        <v>4</v>
      </c>
      <c r="G563" s="732">
        <v>1404</v>
      </c>
      <c r="H563" s="732">
        <v>3.9661016949152543</v>
      </c>
      <c r="I563" s="732">
        <v>351</v>
      </c>
      <c r="J563" s="732">
        <v>1</v>
      </c>
      <c r="K563" s="732">
        <v>354</v>
      </c>
      <c r="L563" s="732">
        <v>1</v>
      </c>
      <c r="M563" s="732">
        <v>354</v>
      </c>
      <c r="N563" s="732">
        <v>4</v>
      </c>
      <c r="O563" s="732">
        <v>1416</v>
      </c>
      <c r="P563" s="746">
        <v>4</v>
      </c>
      <c r="Q563" s="733">
        <v>354</v>
      </c>
    </row>
    <row r="564" spans="1:17" ht="14.4" customHeight="1" x14ac:dyDescent="0.3">
      <c r="A564" s="727" t="s">
        <v>6923</v>
      </c>
      <c r="B564" s="728" t="s">
        <v>6745</v>
      </c>
      <c r="C564" s="728" t="s">
        <v>6631</v>
      </c>
      <c r="D564" s="728" t="s">
        <v>6756</v>
      </c>
      <c r="E564" s="728" t="s">
        <v>6757</v>
      </c>
      <c r="F564" s="732">
        <v>171</v>
      </c>
      <c r="G564" s="732">
        <v>11115</v>
      </c>
      <c r="H564" s="732">
        <v>1.8</v>
      </c>
      <c r="I564" s="732">
        <v>65</v>
      </c>
      <c r="J564" s="732">
        <v>95</v>
      </c>
      <c r="K564" s="732">
        <v>6175</v>
      </c>
      <c r="L564" s="732">
        <v>1</v>
      </c>
      <c r="M564" s="732">
        <v>65</v>
      </c>
      <c r="N564" s="732">
        <v>161</v>
      </c>
      <c r="O564" s="732">
        <v>10465</v>
      </c>
      <c r="P564" s="746">
        <v>1.6947368421052631</v>
      </c>
      <c r="Q564" s="733">
        <v>65</v>
      </c>
    </row>
    <row r="565" spans="1:17" ht="14.4" customHeight="1" x14ac:dyDescent="0.3">
      <c r="A565" s="727" t="s">
        <v>6923</v>
      </c>
      <c r="B565" s="728" t="s">
        <v>6745</v>
      </c>
      <c r="C565" s="728" t="s">
        <v>6631</v>
      </c>
      <c r="D565" s="728" t="s">
        <v>6760</v>
      </c>
      <c r="E565" s="728" t="s">
        <v>6761</v>
      </c>
      <c r="F565" s="732">
        <v>4</v>
      </c>
      <c r="G565" s="732">
        <v>2364</v>
      </c>
      <c r="H565" s="732">
        <v>0.49915540540540543</v>
      </c>
      <c r="I565" s="732">
        <v>591</v>
      </c>
      <c r="J565" s="732">
        <v>8</v>
      </c>
      <c r="K565" s="732">
        <v>4736</v>
      </c>
      <c r="L565" s="732">
        <v>1</v>
      </c>
      <c r="M565" s="732">
        <v>592</v>
      </c>
      <c r="N565" s="732">
        <v>16</v>
      </c>
      <c r="O565" s="732">
        <v>9472</v>
      </c>
      <c r="P565" s="746">
        <v>2</v>
      </c>
      <c r="Q565" s="733">
        <v>592</v>
      </c>
    </row>
    <row r="566" spans="1:17" ht="14.4" customHeight="1" x14ac:dyDescent="0.3">
      <c r="A566" s="727" t="s">
        <v>6923</v>
      </c>
      <c r="B566" s="728" t="s">
        <v>6745</v>
      </c>
      <c r="C566" s="728" t="s">
        <v>6631</v>
      </c>
      <c r="D566" s="728" t="s">
        <v>6768</v>
      </c>
      <c r="E566" s="728" t="s">
        <v>6769</v>
      </c>
      <c r="F566" s="732">
        <v>6</v>
      </c>
      <c r="G566" s="732">
        <v>144</v>
      </c>
      <c r="H566" s="732">
        <v>2</v>
      </c>
      <c r="I566" s="732">
        <v>24</v>
      </c>
      <c r="J566" s="732">
        <v>3</v>
      </c>
      <c r="K566" s="732">
        <v>72</v>
      </c>
      <c r="L566" s="732">
        <v>1</v>
      </c>
      <c r="M566" s="732">
        <v>24</v>
      </c>
      <c r="N566" s="732">
        <v>6</v>
      </c>
      <c r="O566" s="732">
        <v>144</v>
      </c>
      <c r="P566" s="746">
        <v>2</v>
      </c>
      <c r="Q566" s="733">
        <v>24</v>
      </c>
    </row>
    <row r="567" spans="1:17" ht="14.4" customHeight="1" x14ac:dyDescent="0.3">
      <c r="A567" s="727" t="s">
        <v>6923</v>
      </c>
      <c r="B567" s="728" t="s">
        <v>6745</v>
      </c>
      <c r="C567" s="728" t="s">
        <v>6631</v>
      </c>
      <c r="D567" s="728" t="s">
        <v>6772</v>
      </c>
      <c r="E567" s="728" t="s">
        <v>6773</v>
      </c>
      <c r="F567" s="732">
        <v>2</v>
      </c>
      <c r="G567" s="732">
        <v>108</v>
      </c>
      <c r="H567" s="732">
        <v>0.24545454545454545</v>
      </c>
      <c r="I567" s="732">
        <v>54</v>
      </c>
      <c r="J567" s="732">
        <v>8</v>
      </c>
      <c r="K567" s="732">
        <v>440</v>
      </c>
      <c r="L567" s="732">
        <v>1</v>
      </c>
      <c r="M567" s="732">
        <v>55</v>
      </c>
      <c r="N567" s="732">
        <v>5</v>
      </c>
      <c r="O567" s="732">
        <v>275</v>
      </c>
      <c r="P567" s="746">
        <v>0.625</v>
      </c>
      <c r="Q567" s="733">
        <v>55</v>
      </c>
    </row>
    <row r="568" spans="1:17" ht="14.4" customHeight="1" x14ac:dyDescent="0.3">
      <c r="A568" s="727" t="s">
        <v>6923</v>
      </c>
      <c r="B568" s="728" t="s">
        <v>6745</v>
      </c>
      <c r="C568" s="728" t="s">
        <v>6631</v>
      </c>
      <c r="D568" s="728" t="s">
        <v>6774</v>
      </c>
      <c r="E568" s="728" t="s">
        <v>6775</v>
      </c>
      <c r="F568" s="732">
        <v>272</v>
      </c>
      <c r="G568" s="732">
        <v>20944</v>
      </c>
      <c r="H568" s="732">
        <v>1.2890995260663507</v>
      </c>
      <c r="I568" s="732">
        <v>77</v>
      </c>
      <c r="J568" s="732">
        <v>211</v>
      </c>
      <c r="K568" s="732">
        <v>16247</v>
      </c>
      <c r="L568" s="732">
        <v>1</v>
      </c>
      <c r="M568" s="732">
        <v>77</v>
      </c>
      <c r="N568" s="732">
        <v>342</v>
      </c>
      <c r="O568" s="732">
        <v>26334</v>
      </c>
      <c r="P568" s="746">
        <v>1.6208530805687205</v>
      </c>
      <c r="Q568" s="733">
        <v>77</v>
      </c>
    </row>
    <row r="569" spans="1:17" ht="14.4" customHeight="1" x14ac:dyDescent="0.3">
      <c r="A569" s="727" t="s">
        <v>6923</v>
      </c>
      <c r="B569" s="728" t="s">
        <v>6745</v>
      </c>
      <c r="C569" s="728" t="s">
        <v>6631</v>
      </c>
      <c r="D569" s="728" t="s">
        <v>6778</v>
      </c>
      <c r="E569" s="728" t="s">
        <v>6779</v>
      </c>
      <c r="F569" s="732">
        <v>17</v>
      </c>
      <c r="G569" s="732">
        <v>391</v>
      </c>
      <c r="H569" s="732">
        <v>0.85745614035087714</v>
      </c>
      <c r="I569" s="732">
        <v>23</v>
      </c>
      <c r="J569" s="732">
        <v>19</v>
      </c>
      <c r="K569" s="732">
        <v>456</v>
      </c>
      <c r="L569" s="732">
        <v>1</v>
      </c>
      <c r="M569" s="732">
        <v>24</v>
      </c>
      <c r="N569" s="732">
        <v>15</v>
      </c>
      <c r="O569" s="732">
        <v>360</v>
      </c>
      <c r="P569" s="746">
        <v>0.78947368421052633</v>
      </c>
      <c r="Q569" s="733">
        <v>24</v>
      </c>
    </row>
    <row r="570" spans="1:17" ht="14.4" customHeight="1" x14ac:dyDescent="0.3">
      <c r="A570" s="727" t="s">
        <v>6923</v>
      </c>
      <c r="B570" s="728" t="s">
        <v>6745</v>
      </c>
      <c r="C570" s="728" t="s">
        <v>6631</v>
      </c>
      <c r="D570" s="728" t="s">
        <v>6790</v>
      </c>
      <c r="E570" s="728" t="s">
        <v>6791</v>
      </c>
      <c r="F570" s="732">
        <v>1</v>
      </c>
      <c r="G570" s="732">
        <v>66</v>
      </c>
      <c r="H570" s="732">
        <v>7.6923076923076927E-2</v>
      </c>
      <c r="I570" s="732">
        <v>66</v>
      </c>
      <c r="J570" s="732">
        <v>13</v>
      </c>
      <c r="K570" s="732">
        <v>858</v>
      </c>
      <c r="L570" s="732">
        <v>1</v>
      </c>
      <c r="M570" s="732">
        <v>66</v>
      </c>
      <c r="N570" s="732">
        <v>3</v>
      </c>
      <c r="O570" s="732">
        <v>198</v>
      </c>
      <c r="P570" s="746">
        <v>0.23076923076923078</v>
      </c>
      <c r="Q570" s="733">
        <v>66</v>
      </c>
    </row>
    <row r="571" spans="1:17" ht="14.4" customHeight="1" x14ac:dyDescent="0.3">
      <c r="A571" s="727" t="s">
        <v>6923</v>
      </c>
      <c r="B571" s="728" t="s">
        <v>6745</v>
      </c>
      <c r="C571" s="728" t="s">
        <v>6631</v>
      </c>
      <c r="D571" s="728" t="s">
        <v>6794</v>
      </c>
      <c r="E571" s="728" t="s">
        <v>6795</v>
      </c>
      <c r="F571" s="732">
        <v>271</v>
      </c>
      <c r="G571" s="732">
        <v>4336</v>
      </c>
      <c r="H571" s="732">
        <v>1.1186790505675954</v>
      </c>
      <c r="I571" s="732">
        <v>16</v>
      </c>
      <c r="J571" s="732">
        <v>228</v>
      </c>
      <c r="K571" s="732">
        <v>3876</v>
      </c>
      <c r="L571" s="732">
        <v>1</v>
      </c>
      <c r="M571" s="732">
        <v>17</v>
      </c>
      <c r="N571" s="732">
        <v>360</v>
      </c>
      <c r="O571" s="732">
        <v>6120</v>
      </c>
      <c r="P571" s="746">
        <v>1.5789473684210527</v>
      </c>
      <c r="Q571" s="733">
        <v>17</v>
      </c>
    </row>
    <row r="572" spans="1:17" ht="14.4" customHeight="1" x14ac:dyDescent="0.3">
      <c r="A572" s="727" t="s">
        <v>6923</v>
      </c>
      <c r="B572" s="728" t="s">
        <v>6745</v>
      </c>
      <c r="C572" s="728" t="s">
        <v>6631</v>
      </c>
      <c r="D572" s="728" t="s">
        <v>6798</v>
      </c>
      <c r="E572" s="728" t="s">
        <v>6799</v>
      </c>
      <c r="F572" s="732">
        <v>15</v>
      </c>
      <c r="G572" s="732">
        <v>5235</v>
      </c>
      <c r="H572" s="732"/>
      <c r="I572" s="732">
        <v>349</v>
      </c>
      <c r="J572" s="732"/>
      <c r="K572" s="732"/>
      <c r="L572" s="732"/>
      <c r="M572" s="732"/>
      <c r="N572" s="732"/>
      <c r="O572" s="732"/>
      <c r="P572" s="746"/>
      <c r="Q572" s="733"/>
    </row>
    <row r="573" spans="1:17" ht="14.4" customHeight="1" x14ac:dyDescent="0.3">
      <c r="A573" s="727" t="s">
        <v>6923</v>
      </c>
      <c r="B573" s="728" t="s">
        <v>6745</v>
      </c>
      <c r="C573" s="728" t="s">
        <v>6631</v>
      </c>
      <c r="D573" s="728" t="s">
        <v>6800</v>
      </c>
      <c r="E573" s="728" t="s">
        <v>6801</v>
      </c>
      <c r="F573" s="732">
        <v>11</v>
      </c>
      <c r="G573" s="732">
        <v>264</v>
      </c>
      <c r="H573" s="732">
        <v>1.056</v>
      </c>
      <c r="I573" s="732">
        <v>24</v>
      </c>
      <c r="J573" s="732">
        <v>10</v>
      </c>
      <c r="K573" s="732">
        <v>250</v>
      </c>
      <c r="L573" s="732">
        <v>1</v>
      </c>
      <c r="M573" s="732">
        <v>25</v>
      </c>
      <c r="N573" s="732">
        <v>8</v>
      </c>
      <c r="O573" s="732">
        <v>200</v>
      </c>
      <c r="P573" s="746">
        <v>0.8</v>
      </c>
      <c r="Q573" s="733">
        <v>25</v>
      </c>
    </row>
    <row r="574" spans="1:17" ht="14.4" customHeight="1" x14ac:dyDescent="0.3">
      <c r="A574" s="727" t="s">
        <v>6923</v>
      </c>
      <c r="B574" s="728" t="s">
        <v>6745</v>
      </c>
      <c r="C574" s="728" t="s">
        <v>6631</v>
      </c>
      <c r="D574" s="728" t="s">
        <v>6804</v>
      </c>
      <c r="E574" s="728" t="s">
        <v>6805</v>
      </c>
      <c r="F574" s="732"/>
      <c r="G574" s="732"/>
      <c r="H574" s="732"/>
      <c r="I574" s="732"/>
      <c r="J574" s="732">
        <v>3</v>
      </c>
      <c r="K574" s="732">
        <v>543</v>
      </c>
      <c r="L574" s="732">
        <v>1</v>
      </c>
      <c r="M574" s="732">
        <v>181</v>
      </c>
      <c r="N574" s="732">
        <v>5</v>
      </c>
      <c r="O574" s="732">
        <v>905</v>
      </c>
      <c r="P574" s="746">
        <v>1.6666666666666667</v>
      </c>
      <c r="Q574" s="733">
        <v>181</v>
      </c>
    </row>
    <row r="575" spans="1:17" ht="14.4" customHeight="1" x14ac:dyDescent="0.3">
      <c r="A575" s="727" t="s">
        <v>6923</v>
      </c>
      <c r="B575" s="728" t="s">
        <v>6745</v>
      </c>
      <c r="C575" s="728" t="s">
        <v>6631</v>
      </c>
      <c r="D575" s="728" t="s">
        <v>6810</v>
      </c>
      <c r="E575" s="728" t="s">
        <v>6811</v>
      </c>
      <c r="F575" s="732">
        <v>14</v>
      </c>
      <c r="G575" s="732">
        <v>3542</v>
      </c>
      <c r="H575" s="732">
        <v>1.0726832222895215</v>
      </c>
      <c r="I575" s="732">
        <v>253</v>
      </c>
      <c r="J575" s="732">
        <v>13</v>
      </c>
      <c r="K575" s="732">
        <v>3302</v>
      </c>
      <c r="L575" s="732">
        <v>1</v>
      </c>
      <c r="M575" s="732">
        <v>254</v>
      </c>
      <c r="N575" s="732">
        <v>9</v>
      </c>
      <c r="O575" s="732">
        <v>2286</v>
      </c>
      <c r="P575" s="746">
        <v>0.69230769230769229</v>
      </c>
      <c r="Q575" s="733">
        <v>254</v>
      </c>
    </row>
    <row r="576" spans="1:17" ht="14.4" customHeight="1" x14ac:dyDescent="0.3">
      <c r="A576" s="727" t="s">
        <v>6923</v>
      </c>
      <c r="B576" s="728" t="s">
        <v>6745</v>
      </c>
      <c r="C576" s="728" t="s">
        <v>6631</v>
      </c>
      <c r="D576" s="728" t="s">
        <v>6816</v>
      </c>
      <c r="E576" s="728" t="s">
        <v>6817</v>
      </c>
      <c r="F576" s="732">
        <v>5</v>
      </c>
      <c r="G576" s="732">
        <v>1080</v>
      </c>
      <c r="H576" s="732">
        <v>0.71099407504937462</v>
      </c>
      <c r="I576" s="732">
        <v>216</v>
      </c>
      <c r="J576" s="732">
        <v>7</v>
      </c>
      <c r="K576" s="732">
        <v>1519</v>
      </c>
      <c r="L576" s="732">
        <v>1</v>
      </c>
      <c r="M576" s="732">
        <v>217</v>
      </c>
      <c r="N576" s="732">
        <v>8</v>
      </c>
      <c r="O576" s="732">
        <v>1736</v>
      </c>
      <c r="P576" s="746">
        <v>1.1428571428571428</v>
      </c>
      <c r="Q576" s="733">
        <v>217</v>
      </c>
    </row>
    <row r="577" spans="1:17" ht="14.4" customHeight="1" x14ac:dyDescent="0.3">
      <c r="A577" s="727" t="s">
        <v>6923</v>
      </c>
      <c r="B577" s="728" t="s">
        <v>6745</v>
      </c>
      <c r="C577" s="728" t="s">
        <v>6631</v>
      </c>
      <c r="D577" s="728" t="s">
        <v>6818</v>
      </c>
      <c r="E577" s="728" t="s">
        <v>6819</v>
      </c>
      <c r="F577" s="732"/>
      <c r="G577" s="732"/>
      <c r="H577" s="732"/>
      <c r="I577" s="732"/>
      <c r="J577" s="732">
        <v>5</v>
      </c>
      <c r="K577" s="732">
        <v>185</v>
      </c>
      <c r="L577" s="732">
        <v>1</v>
      </c>
      <c r="M577" s="732">
        <v>37</v>
      </c>
      <c r="N577" s="732"/>
      <c r="O577" s="732"/>
      <c r="P577" s="746"/>
      <c r="Q577" s="733"/>
    </row>
    <row r="578" spans="1:17" ht="14.4" customHeight="1" x14ac:dyDescent="0.3">
      <c r="A578" s="727" t="s">
        <v>6923</v>
      </c>
      <c r="B578" s="728" t="s">
        <v>6745</v>
      </c>
      <c r="C578" s="728" t="s">
        <v>6631</v>
      </c>
      <c r="D578" s="728" t="s">
        <v>6822</v>
      </c>
      <c r="E578" s="728" t="s">
        <v>6823</v>
      </c>
      <c r="F578" s="732"/>
      <c r="G578" s="732"/>
      <c r="H578" s="732"/>
      <c r="I578" s="732"/>
      <c r="J578" s="732">
        <v>5</v>
      </c>
      <c r="K578" s="732">
        <v>250</v>
      </c>
      <c r="L578" s="732">
        <v>1</v>
      </c>
      <c r="M578" s="732">
        <v>50</v>
      </c>
      <c r="N578" s="732"/>
      <c r="O578" s="732"/>
      <c r="P578" s="746"/>
      <c r="Q578" s="733"/>
    </row>
    <row r="579" spans="1:17" ht="14.4" customHeight="1" x14ac:dyDescent="0.3">
      <c r="A579" s="727" t="s">
        <v>6923</v>
      </c>
      <c r="B579" s="728" t="s">
        <v>6745</v>
      </c>
      <c r="C579" s="728" t="s">
        <v>6631</v>
      </c>
      <c r="D579" s="728" t="s">
        <v>6830</v>
      </c>
      <c r="E579" s="728" t="s">
        <v>6831</v>
      </c>
      <c r="F579" s="732">
        <v>1</v>
      </c>
      <c r="G579" s="732">
        <v>327</v>
      </c>
      <c r="H579" s="732"/>
      <c r="I579" s="732">
        <v>327</v>
      </c>
      <c r="J579" s="732"/>
      <c r="K579" s="732"/>
      <c r="L579" s="732"/>
      <c r="M579" s="732"/>
      <c r="N579" s="732"/>
      <c r="O579" s="732"/>
      <c r="P579" s="746"/>
      <c r="Q579" s="733"/>
    </row>
    <row r="580" spans="1:17" ht="14.4" customHeight="1" x14ac:dyDescent="0.3">
      <c r="A580" s="727" t="s">
        <v>6923</v>
      </c>
      <c r="B580" s="728" t="s">
        <v>6745</v>
      </c>
      <c r="C580" s="728" t="s">
        <v>6631</v>
      </c>
      <c r="D580" s="728" t="s">
        <v>6836</v>
      </c>
      <c r="E580" s="728" t="s">
        <v>6837</v>
      </c>
      <c r="F580" s="732">
        <v>1</v>
      </c>
      <c r="G580" s="732">
        <v>231</v>
      </c>
      <c r="H580" s="732"/>
      <c r="I580" s="732">
        <v>231</v>
      </c>
      <c r="J580" s="732"/>
      <c r="K580" s="732"/>
      <c r="L580" s="732"/>
      <c r="M580" s="732"/>
      <c r="N580" s="732"/>
      <c r="O580" s="732"/>
      <c r="P580" s="746"/>
      <c r="Q580" s="733"/>
    </row>
    <row r="581" spans="1:17" ht="14.4" customHeight="1" x14ac:dyDescent="0.3">
      <c r="A581" s="727" t="s">
        <v>6923</v>
      </c>
      <c r="B581" s="728" t="s">
        <v>6745</v>
      </c>
      <c r="C581" s="728" t="s">
        <v>6631</v>
      </c>
      <c r="D581" s="728" t="s">
        <v>6842</v>
      </c>
      <c r="E581" s="728" t="s">
        <v>6843</v>
      </c>
      <c r="F581" s="732">
        <v>4</v>
      </c>
      <c r="G581" s="732">
        <v>1628</v>
      </c>
      <c r="H581" s="732">
        <v>3.9707317073170731</v>
      </c>
      <c r="I581" s="732">
        <v>407</v>
      </c>
      <c r="J581" s="732">
        <v>1</v>
      </c>
      <c r="K581" s="732">
        <v>410</v>
      </c>
      <c r="L581" s="732">
        <v>1</v>
      </c>
      <c r="M581" s="732">
        <v>410</v>
      </c>
      <c r="N581" s="732"/>
      <c r="O581" s="732"/>
      <c r="P581" s="746"/>
      <c r="Q581" s="733"/>
    </row>
    <row r="582" spans="1:17" ht="14.4" customHeight="1" x14ac:dyDescent="0.3">
      <c r="A582" s="727" t="s">
        <v>6923</v>
      </c>
      <c r="B582" s="728" t="s">
        <v>6745</v>
      </c>
      <c r="C582" s="728" t="s">
        <v>6631</v>
      </c>
      <c r="D582" s="728" t="s">
        <v>6846</v>
      </c>
      <c r="E582" s="728" t="s">
        <v>6847</v>
      </c>
      <c r="F582" s="732">
        <v>4</v>
      </c>
      <c r="G582" s="732">
        <v>2348</v>
      </c>
      <c r="H582" s="732">
        <v>3.9796610169491524</v>
      </c>
      <c r="I582" s="732">
        <v>587</v>
      </c>
      <c r="J582" s="732">
        <v>1</v>
      </c>
      <c r="K582" s="732">
        <v>590</v>
      </c>
      <c r="L582" s="732">
        <v>1</v>
      </c>
      <c r="M582" s="732">
        <v>590</v>
      </c>
      <c r="N582" s="732"/>
      <c r="O582" s="732"/>
      <c r="P582" s="746"/>
      <c r="Q582" s="733"/>
    </row>
    <row r="583" spans="1:17" ht="14.4" customHeight="1" x14ac:dyDescent="0.3">
      <c r="A583" s="727" t="s">
        <v>6923</v>
      </c>
      <c r="B583" s="728" t="s">
        <v>6745</v>
      </c>
      <c r="C583" s="728" t="s">
        <v>6631</v>
      </c>
      <c r="D583" s="728" t="s">
        <v>6848</v>
      </c>
      <c r="E583" s="728" t="s">
        <v>6849</v>
      </c>
      <c r="F583" s="732"/>
      <c r="G583" s="732"/>
      <c r="H583" s="732"/>
      <c r="I583" s="732"/>
      <c r="J583" s="732"/>
      <c r="K583" s="732"/>
      <c r="L583" s="732"/>
      <c r="M583" s="732"/>
      <c r="N583" s="732">
        <v>1</v>
      </c>
      <c r="O583" s="732">
        <v>387</v>
      </c>
      <c r="P583" s="746"/>
      <c r="Q583" s="733">
        <v>387</v>
      </c>
    </row>
    <row r="584" spans="1:17" ht="14.4" customHeight="1" x14ac:dyDescent="0.3">
      <c r="A584" s="727" t="s">
        <v>6923</v>
      </c>
      <c r="B584" s="728" t="s">
        <v>6745</v>
      </c>
      <c r="C584" s="728" t="s">
        <v>6631</v>
      </c>
      <c r="D584" s="728" t="s">
        <v>6856</v>
      </c>
      <c r="E584" s="728" t="s">
        <v>6857</v>
      </c>
      <c r="F584" s="732">
        <v>1</v>
      </c>
      <c r="G584" s="732">
        <v>222</v>
      </c>
      <c r="H584" s="732"/>
      <c r="I584" s="732">
        <v>222</v>
      </c>
      <c r="J584" s="732"/>
      <c r="K584" s="732"/>
      <c r="L584" s="732"/>
      <c r="M584" s="732"/>
      <c r="N584" s="732"/>
      <c r="O584" s="732"/>
      <c r="P584" s="746"/>
      <c r="Q584" s="733"/>
    </row>
    <row r="585" spans="1:17" ht="14.4" customHeight="1" x14ac:dyDescent="0.3">
      <c r="A585" s="727" t="s">
        <v>6924</v>
      </c>
      <c r="B585" s="728" t="s">
        <v>6421</v>
      </c>
      <c r="C585" s="728" t="s">
        <v>6631</v>
      </c>
      <c r="D585" s="728" t="s">
        <v>6636</v>
      </c>
      <c r="E585" s="728" t="s">
        <v>6637</v>
      </c>
      <c r="F585" s="732">
        <v>2</v>
      </c>
      <c r="G585" s="732">
        <v>70</v>
      </c>
      <c r="H585" s="732">
        <v>1.8918918918918919</v>
      </c>
      <c r="I585" s="732">
        <v>35</v>
      </c>
      <c r="J585" s="732">
        <v>1</v>
      </c>
      <c r="K585" s="732">
        <v>37</v>
      </c>
      <c r="L585" s="732">
        <v>1</v>
      </c>
      <c r="M585" s="732">
        <v>37</v>
      </c>
      <c r="N585" s="732">
        <v>3</v>
      </c>
      <c r="O585" s="732">
        <v>111</v>
      </c>
      <c r="P585" s="746">
        <v>3</v>
      </c>
      <c r="Q585" s="733">
        <v>37</v>
      </c>
    </row>
    <row r="586" spans="1:17" ht="14.4" customHeight="1" x14ac:dyDescent="0.3">
      <c r="A586" s="727" t="s">
        <v>6924</v>
      </c>
      <c r="B586" s="728" t="s">
        <v>6421</v>
      </c>
      <c r="C586" s="728" t="s">
        <v>6631</v>
      </c>
      <c r="D586" s="728" t="s">
        <v>6676</v>
      </c>
      <c r="E586" s="728" t="s">
        <v>6677</v>
      </c>
      <c r="F586" s="732">
        <v>1</v>
      </c>
      <c r="G586" s="732">
        <v>161</v>
      </c>
      <c r="H586" s="732">
        <v>0.93063583815028905</v>
      </c>
      <c r="I586" s="732">
        <v>161</v>
      </c>
      <c r="J586" s="732">
        <v>1</v>
      </c>
      <c r="K586" s="732">
        <v>173</v>
      </c>
      <c r="L586" s="732">
        <v>1</v>
      </c>
      <c r="M586" s="732">
        <v>173</v>
      </c>
      <c r="N586" s="732">
        <v>1</v>
      </c>
      <c r="O586" s="732">
        <v>173</v>
      </c>
      <c r="P586" s="746">
        <v>1</v>
      </c>
      <c r="Q586" s="733">
        <v>173</v>
      </c>
    </row>
    <row r="587" spans="1:17" ht="14.4" customHeight="1" x14ac:dyDescent="0.3">
      <c r="A587" s="727" t="s">
        <v>6924</v>
      </c>
      <c r="B587" s="728" t="s">
        <v>6421</v>
      </c>
      <c r="C587" s="728" t="s">
        <v>6631</v>
      </c>
      <c r="D587" s="728" t="s">
        <v>6686</v>
      </c>
      <c r="E587" s="728" t="s">
        <v>6687</v>
      </c>
      <c r="F587" s="732">
        <v>1</v>
      </c>
      <c r="G587" s="732">
        <v>653</v>
      </c>
      <c r="H587" s="732"/>
      <c r="I587" s="732">
        <v>653</v>
      </c>
      <c r="J587" s="732"/>
      <c r="K587" s="732"/>
      <c r="L587" s="732"/>
      <c r="M587" s="732"/>
      <c r="N587" s="732"/>
      <c r="O587" s="732"/>
      <c r="P587" s="746"/>
      <c r="Q587" s="733"/>
    </row>
    <row r="588" spans="1:17" ht="14.4" customHeight="1" x14ac:dyDescent="0.3">
      <c r="A588" s="727" t="s">
        <v>6924</v>
      </c>
      <c r="B588" s="728" t="s">
        <v>6704</v>
      </c>
      <c r="C588" s="728" t="s">
        <v>6631</v>
      </c>
      <c r="D588" s="728" t="s">
        <v>6713</v>
      </c>
      <c r="E588" s="728" t="s">
        <v>6714</v>
      </c>
      <c r="F588" s="732"/>
      <c r="G588" s="732"/>
      <c r="H588" s="732"/>
      <c r="I588" s="732"/>
      <c r="J588" s="732"/>
      <c r="K588" s="732"/>
      <c r="L588" s="732"/>
      <c r="M588" s="732"/>
      <c r="N588" s="732">
        <v>11</v>
      </c>
      <c r="O588" s="732">
        <v>140734</v>
      </c>
      <c r="P588" s="746"/>
      <c r="Q588" s="733">
        <v>12794</v>
      </c>
    </row>
    <row r="589" spans="1:17" ht="14.4" customHeight="1" x14ac:dyDescent="0.3">
      <c r="A589" s="727" t="s">
        <v>6924</v>
      </c>
      <c r="B589" s="728" t="s">
        <v>6704</v>
      </c>
      <c r="C589" s="728" t="s">
        <v>6631</v>
      </c>
      <c r="D589" s="728" t="s">
        <v>6715</v>
      </c>
      <c r="E589" s="728" t="s">
        <v>6716</v>
      </c>
      <c r="F589" s="732"/>
      <c r="G589" s="732"/>
      <c r="H589" s="732"/>
      <c r="I589" s="732"/>
      <c r="J589" s="732"/>
      <c r="K589" s="732"/>
      <c r="L589" s="732"/>
      <c r="M589" s="732"/>
      <c r="N589" s="732">
        <v>4</v>
      </c>
      <c r="O589" s="732">
        <v>5140</v>
      </c>
      <c r="P589" s="746"/>
      <c r="Q589" s="733">
        <v>1285</v>
      </c>
    </row>
    <row r="590" spans="1:17" ht="14.4" customHeight="1" x14ac:dyDescent="0.3">
      <c r="A590" s="727" t="s">
        <v>6924</v>
      </c>
      <c r="B590" s="728" t="s">
        <v>6704</v>
      </c>
      <c r="C590" s="728" t="s">
        <v>6631</v>
      </c>
      <c r="D590" s="728" t="s">
        <v>6717</v>
      </c>
      <c r="E590" s="728" t="s">
        <v>6718</v>
      </c>
      <c r="F590" s="732"/>
      <c r="G590" s="732"/>
      <c r="H590" s="732"/>
      <c r="I590" s="732"/>
      <c r="J590" s="732"/>
      <c r="K590" s="732"/>
      <c r="L590" s="732"/>
      <c r="M590" s="732"/>
      <c r="N590" s="732">
        <v>7</v>
      </c>
      <c r="O590" s="732">
        <v>68334</v>
      </c>
      <c r="P590" s="746"/>
      <c r="Q590" s="733">
        <v>9762</v>
      </c>
    </row>
    <row r="591" spans="1:17" ht="14.4" customHeight="1" x14ac:dyDescent="0.3">
      <c r="A591" s="727" t="s">
        <v>6924</v>
      </c>
      <c r="B591" s="728" t="s">
        <v>6704</v>
      </c>
      <c r="C591" s="728" t="s">
        <v>6631</v>
      </c>
      <c r="D591" s="728" t="s">
        <v>6719</v>
      </c>
      <c r="E591" s="728" t="s">
        <v>6720</v>
      </c>
      <c r="F591" s="732"/>
      <c r="G591" s="732"/>
      <c r="H591" s="732"/>
      <c r="I591" s="732"/>
      <c r="J591" s="732"/>
      <c r="K591" s="732"/>
      <c r="L591" s="732"/>
      <c r="M591" s="732"/>
      <c r="N591" s="732">
        <v>1</v>
      </c>
      <c r="O591" s="732">
        <v>10381</v>
      </c>
      <c r="P591" s="746"/>
      <c r="Q591" s="733">
        <v>10381</v>
      </c>
    </row>
    <row r="592" spans="1:17" ht="14.4" customHeight="1" x14ac:dyDescent="0.3">
      <c r="A592" s="727" t="s">
        <v>6924</v>
      </c>
      <c r="B592" s="728" t="s">
        <v>6704</v>
      </c>
      <c r="C592" s="728" t="s">
        <v>6631</v>
      </c>
      <c r="D592" s="728" t="s">
        <v>6727</v>
      </c>
      <c r="E592" s="728" t="s">
        <v>6728</v>
      </c>
      <c r="F592" s="732"/>
      <c r="G592" s="732"/>
      <c r="H592" s="732"/>
      <c r="I592" s="732"/>
      <c r="J592" s="732"/>
      <c r="K592" s="732"/>
      <c r="L592" s="732"/>
      <c r="M592" s="732"/>
      <c r="N592" s="732">
        <v>4</v>
      </c>
      <c r="O592" s="732">
        <v>9188</v>
      </c>
      <c r="P592" s="746"/>
      <c r="Q592" s="733">
        <v>2297</v>
      </c>
    </row>
    <row r="593" spans="1:17" ht="14.4" customHeight="1" x14ac:dyDescent="0.3">
      <c r="A593" s="727" t="s">
        <v>6924</v>
      </c>
      <c r="B593" s="728" t="s">
        <v>6704</v>
      </c>
      <c r="C593" s="728" t="s">
        <v>6631</v>
      </c>
      <c r="D593" s="728" t="s">
        <v>6729</v>
      </c>
      <c r="E593" s="728" t="s">
        <v>6730</v>
      </c>
      <c r="F593" s="732"/>
      <c r="G593" s="732"/>
      <c r="H593" s="732"/>
      <c r="I593" s="732"/>
      <c r="J593" s="732"/>
      <c r="K593" s="732"/>
      <c r="L593" s="732"/>
      <c r="M593" s="732"/>
      <c r="N593" s="732">
        <v>2</v>
      </c>
      <c r="O593" s="732">
        <v>748</v>
      </c>
      <c r="P593" s="746"/>
      <c r="Q593" s="733">
        <v>374</v>
      </c>
    </row>
    <row r="594" spans="1:17" ht="14.4" customHeight="1" x14ac:dyDescent="0.3">
      <c r="A594" s="727" t="s">
        <v>6924</v>
      </c>
      <c r="B594" s="728" t="s">
        <v>6745</v>
      </c>
      <c r="C594" s="728" t="s">
        <v>6631</v>
      </c>
      <c r="D594" s="728" t="s">
        <v>6748</v>
      </c>
      <c r="E594" s="728" t="s">
        <v>6749</v>
      </c>
      <c r="F594" s="732"/>
      <c r="G594" s="732"/>
      <c r="H594" s="732"/>
      <c r="I594" s="732"/>
      <c r="J594" s="732"/>
      <c r="K594" s="732"/>
      <c r="L594" s="732"/>
      <c r="M594" s="732"/>
      <c r="N594" s="732">
        <v>2</v>
      </c>
      <c r="O594" s="732">
        <v>442</v>
      </c>
      <c r="P594" s="746"/>
      <c r="Q594" s="733">
        <v>221</v>
      </c>
    </row>
    <row r="595" spans="1:17" ht="14.4" customHeight="1" x14ac:dyDescent="0.3">
      <c r="A595" s="727" t="s">
        <v>6924</v>
      </c>
      <c r="B595" s="728" t="s">
        <v>6745</v>
      </c>
      <c r="C595" s="728" t="s">
        <v>6631</v>
      </c>
      <c r="D595" s="728" t="s">
        <v>6750</v>
      </c>
      <c r="E595" s="728" t="s">
        <v>6751</v>
      </c>
      <c r="F595" s="732"/>
      <c r="G595" s="732"/>
      <c r="H595" s="732"/>
      <c r="I595" s="732"/>
      <c r="J595" s="732"/>
      <c r="K595" s="732"/>
      <c r="L595" s="732"/>
      <c r="M595" s="732"/>
      <c r="N595" s="732">
        <v>3</v>
      </c>
      <c r="O595" s="732">
        <v>1524</v>
      </c>
      <c r="P595" s="746"/>
      <c r="Q595" s="733">
        <v>508</v>
      </c>
    </row>
    <row r="596" spans="1:17" ht="14.4" customHeight="1" x14ac:dyDescent="0.3">
      <c r="A596" s="727" t="s">
        <v>6924</v>
      </c>
      <c r="B596" s="728" t="s">
        <v>6745</v>
      </c>
      <c r="C596" s="728" t="s">
        <v>6631</v>
      </c>
      <c r="D596" s="728" t="s">
        <v>6752</v>
      </c>
      <c r="E596" s="728" t="s">
        <v>6753</v>
      </c>
      <c r="F596" s="732">
        <v>1</v>
      </c>
      <c r="G596" s="732">
        <v>351</v>
      </c>
      <c r="H596" s="732">
        <v>0.99152542372881358</v>
      </c>
      <c r="I596" s="732">
        <v>351</v>
      </c>
      <c r="J596" s="732">
        <v>1</v>
      </c>
      <c r="K596" s="732">
        <v>354</v>
      </c>
      <c r="L596" s="732">
        <v>1</v>
      </c>
      <c r="M596" s="732">
        <v>354</v>
      </c>
      <c r="N596" s="732">
        <v>2</v>
      </c>
      <c r="O596" s="732">
        <v>708</v>
      </c>
      <c r="P596" s="746">
        <v>2</v>
      </c>
      <c r="Q596" s="733">
        <v>354</v>
      </c>
    </row>
    <row r="597" spans="1:17" ht="14.4" customHeight="1" x14ac:dyDescent="0.3">
      <c r="A597" s="727" t="s">
        <v>6924</v>
      </c>
      <c r="B597" s="728" t="s">
        <v>6745</v>
      </c>
      <c r="C597" s="728" t="s">
        <v>6631</v>
      </c>
      <c r="D597" s="728" t="s">
        <v>6756</v>
      </c>
      <c r="E597" s="728" t="s">
        <v>6757</v>
      </c>
      <c r="F597" s="732">
        <v>191</v>
      </c>
      <c r="G597" s="732">
        <v>12415</v>
      </c>
      <c r="H597" s="732">
        <v>1.446969696969697</v>
      </c>
      <c r="I597" s="732">
        <v>65</v>
      </c>
      <c r="J597" s="732">
        <v>132</v>
      </c>
      <c r="K597" s="732">
        <v>8580</v>
      </c>
      <c r="L597" s="732">
        <v>1</v>
      </c>
      <c r="M597" s="732">
        <v>65</v>
      </c>
      <c r="N597" s="732">
        <v>214</v>
      </c>
      <c r="O597" s="732">
        <v>13910</v>
      </c>
      <c r="P597" s="746">
        <v>1.6212121212121211</v>
      </c>
      <c r="Q597" s="733">
        <v>65</v>
      </c>
    </row>
    <row r="598" spans="1:17" ht="14.4" customHeight="1" x14ac:dyDescent="0.3">
      <c r="A598" s="727" t="s">
        <v>6924</v>
      </c>
      <c r="B598" s="728" t="s">
        <v>6745</v>
      </c>
      <c r="C598" s="728" t="s">
        <v>6631</v>
      </c>
      <c r="D598" s="728" t="s">
        <v>6760</v>
      </c>
      <c r="E598" s="728" t="s">
        <v>6761</v>
      </c>
      <c r="F598" s="732">
        <v>1</v>
      </c>
      <c r="G598" s="732">
        <v>591</v>
      </c>
      <c r="H598" s="732"/>
      <c r="I598" s="732">
        <v>591</v>
      </c>
      <c r="J598" s="732"/>
      <c r="K598" s="732"/>
      <c r="L598" s="732"/>
      <c r="M598" s="732"/>
      <c r="N598" s="732">
        <v>1</v>
      </c>
      <c r="O598" s="732">
        <v>592</v>
      </c>
      <c r="P598" s="746"/>
      <c r="Q598" s="733">
        <v>592</v>
      </c>
    </row>
    <row r="599" spans="1:17" ht="14.4" customHeight="1" x14ac:dyDescent="0.3">
      <c r="A599" s="727" t="s">
        <v>6924</v>
      </c>
      <c r="B599" s="728" t="s">
        <v>6745</v>
      </c>
      <c r="C599" s="728" t="s">
        <v>6631</v>
      </c>
      <c r="D599" s="728" t="s">
        <v>6762</v>
      </c>
      <c r="E599" s="728" t="s">
        <v>6763</v>
      </c>
      <c r="F599" s="732">
        <v>1</v>
      </c>
      <c r="G599" s="732">
        <v>616</v>
      </c>
      <c r="H599" s="732"/>
      <c r="I599" s="732">
        <v>616</v>
      </c>
      <c r="J599" s="732"/>
      <c r="K599" s="732"/>
      <c r="L599" s="732"/>
      <c r="M599" s="732"/>
      <c r="N599" s="732"/>
      <c r="O599" s="732"/>
      <c r="P599" s="746"/>
      <c r="Q599" s="733"/>
    </row>
    <row r="600" spans="1:17" ht="14.4" customHeight="1" x14ac:dyDescent="0.3">
      <c r="A600" s="727" t="s">
        <v>6924</v>
      </c>
      <c r="B600" s="728" t="s">
        <v>6745</v>
      </c>
      <c r="C600" s="728" t="s">
        <v>6631</v>
      </c>
      <c r="D600" s="728" t="s">
        <v>6768</v>
      </c>
      <c r="E600" s="728" t="s">
        <v>6769</v>
      </c>
      <c r="F600" s="732">
        <v>1</v>
      </c>
      <c r="G600" s="732">
        <v>24</v>
      </c>
      <c r="H600" s="732">
        <v>0.33333333333333331</v>
      </c>
      <c r="I600" s="732">
        <v>24</v>
      </c>
      <c r="J600" s="732">
        <v>3</v>
      </c>
      <c r="K600" s="732">
        <v>72</v>
      </c>
      <c r="L600" s="732">
        <v>1</v>
      </c>
      <c r="M600" s="732">
        <v>24</v>
      </c>
      <c r="N600" s="732"/>
      <c r="O600" s="732"/>
      <c r="P600" s="746"/>
      <c r="Q600" s="733"/>
    </row>
    <row r="601" spans="1:17" ht="14.4" customHeight="1" x14ac:dyDescent="0.3">
      <c r="A601" s="727" t="s">
        <v>6924</v>
      </c>
      <c r="B601" s="728" t="s">
        <v>6745</v>
      </c>
      <c r="C601" s="728" t="s">
        <v>6631</v>
      </c>
      <c r="D601" s="728" t="s">
        <v>6772</v>
      </c>
      <c r="E601" s="728" t="s">
        <v>6773</v>
      </c>
      <c r="F601" s="732">
        <v>3</v>
      </c>
      <c r="G601" s="732">
        <v>162</v>
      </c>
      <c r="H601" s="732">
        <v>2.9454545454545453</v>
      </c>
      <c r="I601" s="732">
        <v>54</v>
      </c>
      <c r="J601" s="732">
        <v>1</v>
      </c>
      <c r="K601" s="732">
        <v>55</v>
      </c>
      <c r="L601" s="732">
        <v>1</v>
      </c>
      <c r="M601" s="732">
        <v>55</v>
      </c>
      <c r="N601" s="732">
        <v>2</v>
      </c>
      <c r="O601" s="732">
        <v>110</v>
      </c>
      <c r="P601" s="746">
        <v>2</v>
      </c>
      <c r="Q601" s="733">
        <v>55</v>
      </c>
    </row>
    <row r="602" spans="1:17" ht="14.4" customHeight="1" x14ac:dyDescent="0.3">
      <c r="A602" s="727" t="s">
        <v>6924</v>
      </c>
      <c r="B602" s="728" t="s">
        <v>6745</v>
      </c>
      <c r="C602" s="728" t="s">
        <v>6631</v>
      </c>
      <c r="D602" s="728" t="s">
        <v>6774</v>
      </c>
      <c r="E602" s="728" t="s">
        <v>6775</v>
      </c>
      <c r="F602" s="732">
        <v>126</v>
      </c>
      <c r="G602" s="732">
        <v>9702</v>
      </c>
      <c r="H602" s="732">
        <v>1.0862068965517242</v>
      </c>
      <c r="I602" s="732">
        <v>77</v>
      </c>
      <c r="J602" s="732">
        <v>116</v>
      </c>
      <c r="K602" s="732">
        <v>8932</v>
      </c>
      <c r="L602" s="732">
        <v>1</v>
      </c>
      <c r="M602" s="732">
        <v>77</v>
      </c>
      <c r="N602" s="732">
        <v>178</v>
      </c>
      <c r="O602" s="732">
        <v>13706</v>
      </c>
      <c r="P602" s="746">
        <v>1.5344827586206897</v>
      </c>
      <c r="Q602" s="733">
        <v>77</v>
      </c>
    </row>
    <row r="603" spans="1:17" ht="14.4" customHeight="1" x14ac:dyDescent="0.3">
      <c r="A603" s="727" t="s">
        <v>6924</v>
      </c>
      <c r="B603" s="728" t="s">
        <v>6745</v>
      </c>
      <c r="C603" s="728" t="s">
        <v>6631</v>
      </c>
      <c r="D603" s="728" t="s">
        <v>6778</v>
      </c>
      <c r="E603" s="728" t="s">
        <v>6779</v>
      </c>
      <c r="F603" s="732">
        <v>21</v>
      </c>
      <c r="G603" s="732">
        <v>483</v>
      </c>
      <c r="H603" s="732">
        <v>1.1180555555555556</v>
      </c>
      <c r="I603" s="732">
        <v>23</v>
      </c>
      <c r="J603" s="732">
        <v>18</v>
      </c>
      <c r="K603" s="732">
        <v>432</v>
      </c>
      <c r="L603" s="732">
        <v>1</v>
      </c>
      <c r="M603" s="732">
        <v>24</v>
      </c>
      <c r="N603" s="732">
        <v>23</v>
      </c>
      <c r="O603" s="732">
        <v>552</v>
      </c>
      <c r="P603" s="746">
        <v>1.2777777777777777</v>
      </c>
      <c r="Q603" s="733">
        <v>24</v>
      </c>
    </row>
    <row r="604" spans="1:17" ht="14.4" customHeight="1" x14ac:dyDescent="0.3">
      <c r="A604" s="727" t="s">
        <v>6924</v>
      </c>
      <c r="B604" s="728" t="s">
        <v>6745</v>
      </c>
      <c r="C604" s="728" t="s">
        <v>6631</v>
      </c>
      <c r="D604" s="728" t="s">
        <v>6790</v>
      </c>
      <c r="E604" s="728" t="s">
        <v>6791</v>
      </c>
      <c r="F604" s="732">
        <v>3</v>
      </c>
      <c r="G604" s="732">
        <v>198</v>
      </c>
      <c r="H604" s="732">
        <v>0.42857142857142855</v>
      </c>
      <c r="I604" s="732">
        <v>66</v>
      </c>
      <c r="J604" s="732">
        <v>7</v>
      </c>
      <c r="K604" s="732">
        <v>462</v>
      </c>
      <c r="L604" s="732">
        <v>1</v>
      </c>
      <c r="M604" s="732">
        <v>66</v>
      </c>
      <c r="N604" s="732">
        <v>7</v>
      </c>
      <c r="O604" s="732">
        <v>462</v>
      </c>
      <c r="P604" s="746">
        <v>1</v>
      </c>
      <c r="Q604" s="733">
        <v>66</v>
      </c>
    </row>
    <row r="605" spans="1:17" ht="14.4" customHeight="1" x14ac:dyDescent="0.3">
      <c r="A605" s="727" t="s">
        <v>6924</v>
      </c>
      <c r="B605" s="728" t="s">
        <v>6745</v>
      </c>
      <c r="C605" s="728" t="s">
        <v>6631</v>
      </c>
      <c r="D605" s="728" t="s">
        <v>6794</v>
      </c>
      <c r="E605" s="728" t="s">
        <v>6795</v>
      </c>
      <c r="F605" s="732">
        <v>130</v>
      </c>
      <c r="G605" s="732">
        <v>2080</v>
      </c>
      <c r="H605" s="732">
        <v>1.0028929604628736</v>
      </c>
      <c r="I605" s="732">
        <v>16</v>
      </c>
      <c r="J605" s="732">
        <v>122</v>
      </c>
      <c r="K605" s="732">
        <v>2074</v>
      </c>
      <c r="L605" s="732">
        <v>1</v>
      </c>
      <c r="M605" s="732">
        <v>17</v>
      </c>
      <c r="N605" s="732">
        <v>184</v>
      </c>
      <c r="O605" s="732">
        <v>3128</v>
      </c>
      <c r="P605" s="746">
        <v>1.5081967213114753</v>
      </c>
      <c r="Q605" s="733">
        <v>17</v>
      </c>
    </row>
    <row r="606" spans="1:17" ht="14.4" customHeight="1" x14ac:dyDescent="0.3">
      <c r="A606" s="727" t="s">
        <v>6924</v>
      </c>
      <c r="B606" s="728" t="s">
        <v>6745</v>
      </c>
      <c r="C606" s="728" t="s">
        <v>6631</v>
      </c>
      <c r="D606" s="728" t="s">
        <v>6798</v>
      </c>
      <c r="E606" s="728" t="s">
        <v>6799</v>
      </c>
      <c r="F606" s="732"/>
      <c r="G606" s="732"/>
      <c r="H606" s="732"/>
      <c r="I606" s="732"/>
      <c r="J606" s="732"/>
      <c r="K606" s="732"/>
      <c r="L606" s="732"/>
      <c r="M606" s="732"/>
      <c r="N606" s="732">
        <v>32</v>
      </c>
      <c r="O606" s="732">
        <v>11200</v>
      </c>
      <c r="P606" s="746"/>
      <c r="Q606" s="733">
        <v>350</v>
      </c>
    </row>
    <row r="607" spans="1:17" ht="14.4" customHeight="1" x14ac:dyDescent="0.3">
      <c r="A607" s="727" t="s">
        <v>6924</v>
      </c>
      <c r="B607" s="728" t="s">
        <v>6745</v>
      </c>
      <c r="C607" s="728" t="s">
        <v>6631</v>
      </c>
      <c r="D607" s="728" t="s">
        <v>6800</v>
      </c>
      <c r="E607" s="728" t="s">
        <v>6801</v>
      </c>
      <c r="F607" s="732">
        <v>20</v>
      </c>
      <c r="G607" s="732">
        <v>480</v>
      </c>
      <c r="H607" s="732">
        <v>1.6</v>
      </c>
      <c r="I607" s="732">
        <v>24</v>
      </c>
      <c r="J607" s="732">
        <v>12</v>
      </c>
      <c r="K607" s="732">
        <v>300</v>
      </c>
      <c r="L607" s="732">
        <v>1</v>
      </c>
      <c r="M607" s="732">
        <v>25</v>
      </c>
      <c r="N607" s="732">
        <v>22</v>
      </c>
      <c r="O607" s="732">
        <v>550</v>
      </c>
      <c r="P607" s="746">
        <v>1.8333333333333333</v>
      </c>
      <c r="Q607" s="733">
        <v>25</v>
      </c>
    </row>
    <row r="608" spans="1:17" ht="14.4" customHeight="1" x14ac:dyDescent="0.3">
      <c r="A608" s="727" t="s">
        <v>6924</v>
      </c>
      <c r="B608" s="728" t="s">
        <v>6745</v>
      </c>
      <c r="C608" s="728" t="s">
        <v>6631</v>
      </c>
      <c r="D608" s="728" t="s">
        <v>6804</v>
      </c>
      <c r="E608" s="728" t="s">
        <v>6805</v>
      </c>
      <c r="F608" s="732">
        <v>2</v>
      </c>
      <c r="G608" s="732">
        <v>360</v>
      </c>
      <c r="H608" s="732"/>
      <c r="I608" s="732">
        <v>180</v>
      </c>
      <c r="J608" s="732"/>
      <c r="K608" s="732"/>
      <c r="L608" s="732"/>
      <c r="M608" s="732"/>
      <c r="N608" s="732"/>
      <c r="O608" s="732"/>
      <c r="P608" s="746"/>
      <c r="Q608" s="733"/>
    </row>
    <row r="609" spans="1:17" ht="14.4" customHeight="1" x14ac:dyDescent="0.3">
      <c r="A609" s="727" t="s">
        <v>6924</v>
      </c>
      <c r="B609" s="728" t="s">
        <v>6745</v>
      </c>
      <c r="C609" s="728" t="s">
        <v>6631</v>
      </c>
      <c r="D609" s="728" t="s">
        <v>6810</v>
      </c>
      <c r="E609" s="728" t="s">
        <v>6811</v>
      </c>
      <c r="F609" s="732">
        <v>6</v>
      </c>
      <c r="G609" s="732">
        <v>1518</v>
      </c>
      <c r="H609" s="732">
        <v>1.4940944881889764</v>
      </c>
      <c r="I609" s="732">
        <v>253</v>
      </c>
      <c r="J609" s="732">
        <v>4</v>
      </c>
      <c r="K609" s="732">
        <v>1016</v>
      </c>
      <c r="L609" s="732">
        <v>1</v>
      </c>
      <c r="M609" s="732">
        <v>254</v>
      </c>
      <c r="N609" s="732">
        <v>8</v>
      </c>
      <c r="O609" s="732">
        <v>2032</v>
      </c>
      <c r="P609" s="746">
        <v>2</v>
      </c>
      <c r="Q609" s="733">
        <v>254</v>
      </c>
    </row>
    <row r="610" spans="1:17" ht="14.4" customHeight="1" x14ac:dyDescent="0.3">
      <c r="A610" s="727" t="s">
        <v>6924</v>
      </c>
      <c r="B610" s="728" t="s">
        <v>6745</v>
      </c>
      <c r="C610" s="728" t="s">
        <v>6631</v>
      </c>
      <c r="D610" s="728" t="s">
        <v>6719</v>
      </c>
      <c r="E610" s="728" t="s">
        <v>6720</v>
      </c>
      <c r="F610" s="732"/>
      <c r="G610" s="732"/>
      <c r="H610" s="732"/>
      <c r="I610" s="732"/>
      <c r="J610" s="732">
        <v>1</v>
      </c>
      <c r="K610" s="732">
        <v>10372</v>
      </c>
      <c r="L610" s="732">
        <v>1</v>
      </c>
      <c r="M610" s="732">
        <v>10372</v>
      </c>
      <c r="N610" s="732"/>
      <c r="O610" s="732"/>
      <c r="P610" s="746"/>
      <c r="Q610" s="733"/>
    </row>
    <row r="611" spans="1:17" ht="14.4" customHeight="1" x14ac:dyDescent="0.3">
      <c r="A611" s="727" t="s">
        <v>6924</v>
      </c>
      <c r="B611" s="728" t="s">
        <v>6745</v>
      </c>
      <c r="C611" s="728" t="s">
        <v>6631</v>
      </c>
      <c r="D611" s="728" t="s">
        <v>6816</v>
      </c>
      <c r="E611" s="728" t="s">
        <v>6817</v>
      </c>
      <c r="F611" s="732">
        <v>3</v>
      </c>
      <c r="G611" s="732">
        <v>648</v>
      </c>
      <c r="H611" s="732">
        <v>0.99539170506912444</v>
      </c>
      <c r="I611" s="732">
        <v>216</v>
      </c>
      <c r="J611" s="732">
        <v>3</v>
      </c>
      <c r="K611" s="732">
        <v>651</v>
      </c>
      <c r="L611" s="732">
        <v>1</v>
      </c>
      <c r="M611" s="732">
        <v>217</v>
      </c>
      <c r="N611" s="732">
        <v>1</v>
      </c>
      <c r="O611" s="732">
        <v>217</v>
      </c>
      <c r="P611" s="746">
        <v>0.33333333333333331</v>
      </c>
      <c r="Q611" s="733">
        <v>217</v>
      </c>
    </row>
    <row r="612" spans="1:17" ht="14.4" customHeight="1" x14ac:dyDescent="0.3">
      <c r="A612" s="727" t="s">
        <v>6924</v>
      </c>
      <c r="B612" s="728" t="s">
        <v>6745</v>
      </c>
      <c r="C612" s="728" t="s">
        <v>6631</v>
      </c>
      <c r="D612" s="728" t="s">
        <v>6820</v>
      </c>
      <c r="E612" s="728" t="s">
        <v>6821</v>
      </c>
      <c r="F612" s="732">
        <v>1</v>
      </c>
      <c r="G612" s="732">
        <v>591</v>
      </c>
      <c r="H612" s="732"/>
      <c r="I612" s="732">
        <v>591</v>
      </c>
      <c r="J612" s="732"/>
      <c r="K612" s="732"/>
      <c r="L612" s="732"/>
      <c r="M612" s="732"/>
      <c r="N612" s="732"/>
      <c r="O612" s="732"/>
      <c r="P612" s="746"/>
      <c r="Q612" s="733"/>
    </row>
    <row r="613" spans="1:17" ht="14.4" customHeight="1" x14ac:dyDescent="0.3">
      <c r="A613" s="727" t="s">
        <v>6924</v>
      </c>
      <c r="B613" s="728" t="s">
        <v>6745</v>
      </c>
      <c r="C613" s="728" t="s">
        <v>6631</v>
      </c>
      <c r="D613" s="728" t="s">
        <v>6834</v>
      </c>
      <c r="E613" s="728" t="s">
        <v>6835</v>
      </c>
      <c r="F613" s="732">
        <v>1</v>
      </c>
      <c r="G613" s="732">
        <v>752</v>
      </c>
      <c r="H613" s="732"/>
      <c r="I613" s="732">
        <v>752</v>
      </c>
      <c r="J613" s="732"/>
      <c r="K613" s="732"/>
      <c r="L613" s="732"/>
      <c r="M613" s="732"/>
      <c r="N613" s="732"/>
      <c r="O613" s="732"/>
      <c r="P613" s="746"/>
      <c r="Q613" s="733"/>
    </row>
    <row r="614" spans="1:17" ht="14.4" customHeight="1" x14ac:dyDescent="0.3">
      <c r="A614" s="727" t="s">
        <v>6925</v>
      </c>
      <c r="B614" s="728" t="s">
        <v>6421</v>
      </c>
      <c r="C614" s="728" t="s">
        <v>6631</v>
      </c>
      <c r="D614" s="728" t="s">
        <v>6636</v>
      </c>
      <c r="E614" s="728" t="s">
        <v>6637</v>
      </c>
      <c r="F614" s="732">
        <v>1</v>
      </c>
      <c r="G614" s="732">
        <v>35</v>
      </c>
      <c r="H614" s="732"/>
      <c r="I614" s="732">
        <v>35</v>
      </c>
      <c r="J614" s="732"/>
      <c r="K614" s="732"/>
      <c r="L614" s="732"/>
      <c r="M614" s="732"/>
      <c r="N614" s="732"/>
      <c r="O614" s="732"/>
      <c r="P614" s="746"/>
      <c r="Q614" s="733"/>
    </row>
    <row r="615" spans="1:17" ht="14.4" customHeight="1" x14ac:dyDescent="0.3">
      <c r="A615" s="727" t="s">
        <v>6925</v>
      </c>
      <c r="B615" s="728" t="s">
        <v>6421</v>
      </c>
      <c r="C615" s="728" t="s">
        <v>6631</v>
      </c>
      <c r="D615" s="728" t="s">
        <v>6676</v>
      </c>
      <c r="E615" s="728" t="s">
        <v>6677</v>
      </c>
      <c r="F615" s="732"/>
      <c r="G615" s="732"/>
      <c r="H615" s="732"/>
      <c r="I615" s="732"/>
      <c r="J615" s="732">
        <v>1</v>
      </c>
      <c r="K615" s="732">
        <v>173</v>
      </c>
      <c r="L615" s="732">
        <v>1</v>
      </c>
      <c r="M615" s="732">
        <v>173</v>
      </c>
      <c r="N615" s="732"/>
      <c r="O615" s="732"/>
      <c r="P615" s="746"/>
      <c r="Q615" s="733"/>
    </row>
    <row r="616" spans="1:17" ht="14.4" customHeight="1" x14ac:dyDescent="0.3">
      <c r="A616" s="727" t="s">
        <v>6925</v>
      </c>
      <c r="B616" s="728" t="s">
        <v>6421</v>
      </c>
      <c r="C616" s="728" t="s">
        <v>6631</v>
      </c>
      <c r="D616" s="728" t="s">
        <v>6682</v>
      </c>
      <c r="E616" s="728" t="s">
        <v>6683</v>
      </c>
      <c r="F616" s="732"/>
      <c r="G616" s="732"/>
      <c r="H616" s="732"/>
      <c r="I616" s="732"/>
      <c r="J616" s="732"/>
      <c r="K616" s="732"/>
      <c r="L616" s="732"/>
      <c r="M616" s="732"/>
      <c r="N616" s="732">
        <v>1</v>
      </c>
      <c r="O616" s="732">
        <v>177</v>
      </c>
      <c r="P616" s="746"/>
      <c r="Q616" s="733">
        <v>177</v>
      </c>
    </row>
    <row r="617" spans="1:17" ht="14.4" customHeight="1" x14ac:dyDescent="0.3">
      <c r="A617" s="727" t="s">
        <v>6925</v>
      </c>
      <c r="B617" s="728" t="s">
        <v>6704</v>
      </c>
      <c r="C617" s="728" t="s">
        <v>6631</v>
      </c>
      <c r="D617" s="728" t="s">
        <v>6705</v>
      </c>
      <c r="E617" s="728" t="s">
        <v>6706</v>
      </c>
      <c r="F617" s="732">
        <v>1</v>
      </c>
      <c r="G617" s="732">
        <v>922</v>
      </c>
      <c r="H617" s="732"/>
      <c r="I617" s="732">
        <v>922</v>
      </c>
      <c r="J617" s="732"/>
      <c r="K617" s="732"/>
      <c r="L617" s="732"/>
      <c r="M617" s="732"/>
      <c r="N617" s="732"/>
      <c r="O617" s="732"/>
      <c r="P617" s="746"/>
      <c r="Q617" s="733"/>
    </row>
    <row r="618" spans="1:17" ht="14.4" customHeight="1" x14ac:dyDescent="0.3">
      <c r="A618" s="727" t="s">
        <v>6925</v>
      </c>
      <c r="B618" s="728" t="s">
        <v>6704</v>
      </c>
      <c r="C618" s="728" t="s">
        <v>6631</v>
      </c>
      <c r="D618" s="728" t="s">
        <v>6711</v>
      </c>
      <c r="E618" s="728" t="s">
        <v>6712</v>
      </c>
      <c r="F618" s="732">
        <v>3</v>
      </c>
      <c r="G618" s="732">
        <v>69</v>
      </c>
      <c r="H618" s="732"/>
      <c r="I618" s="732">
        <v>23</v>
      </c>
      <c r="J618" s="732"/>
      <c r="K618" s="732"/>
      <c r="L618" s="732"/>
      <c r="M618" s="732"/>
      <c r="N618" s="732"/>
      <c r="O618" s="732"/>
      <c r="P618" s="746"/>
      <c r="Q618" s="733"/>
    </row>
    <row r="619" spans="1:17" ht="14.4" customHeight="1" x14ac:dyDescent="0.3">
      <c r="A619" s="727" t="s">
        <v>6925</v>
      </c>
      <c r="B619" s="728" t="s">
        <v>6704</v>
      </c>
      <c r="C619" s="728" t="s">
        <v>6631</v>
      </c>
      <c r="D619" s="728" t="s">
        <v>6715</v>
      </c>
      <c r="E619" s="728" t="s">
        <v>6716</v>
      </c>
      <c r="F619" s="732">
        <v>3</v>
      </c>
      <c r="G619" s="732">
        <v>3804</v>
      </c>
      <c r="H619" s="732"/>
      <c r="I619" s="732">
        <v>1268</v>
      </c>
      <c r="J619" s="732"/>
      <c r="K619" s="732"/>
      <c r="L619" s="732"/>
      <c r="M619" s="732"/>
      <c r="N619" s="732"/>
      <c r="O619" s="732"/>
      <c r="P619" s="746"/>
      <c r="Q619" s="733"/>
    </row>
    <row r="620" spans="1:17" ht="14.4" customHeight="1" x14ac:dyDescent="0.3">
      <c r="A620" s="727" t="s">
        <v>6925</v>
      </c>
      <c r="B620" s="728" t="s">
        <v>6704</v>
      </c>
      <c r="C620" s="728" t="s">
        <v>6631</v>
      </c>
      <c r="D620" s="728" t="s">
        <v>6725</v>
      </c>
      <c r="E620" s="728" t="s">
        <v>6726</v>
      </c>
      <c r="F620" s="732">
        <v>7</v>
      </c>
      <c r="G620" s="732">
        <v>7056</v>
      </c>
      <c r="H620" s="732"/>
      <c r="I620" s="732">
        <v>1008</v>
      </c>
      <c r="J620" s="732"/>
      <c r="K620" s="732"/>
      <c r="L620" s="732"/>
      <c r="M620" s="732"/>
      <c r="N620" s="732"/>
      <c r="O620" s="732"/>
      <c r="P620" s="746"/>
      <c r="Q620" s="733"/>
    </row>
    <row r="621" spans="1:17" ht="14.4" customHeight="1" x14ac:dyDescent="0.3">
      <c r="A621" s="727" t="s">
        <v>6925</v>
      </c>
      <c r="B621" s="728" t="s">
        <v>6704</v>
      </c>
      <c r="C621" s="728" t="s">
        <v>6631</v>
      </c>
      <c r="D621" s="728" t="s">
        <v>6727</v>
      </c>
      <c r="E621" s="728" t="s">
        <v>6728</v>
      </c>
      <c r="F621" s="732">
        <v>9</v>
      </c>
      <c r="G621" s="732">
        <v>20376</v>
      </c>
      <c r="H621" s="732"/>
      <c r="I621" s="732">
        <v>2264</v>
      </c>
      <c r="J621" s="732"/>
      <c r="K621" s="732"/>
      <c r="L621" s="732"/>
      <c r="M621" s="732"/>
      <c r="N621" s="732"/>
      <c r="O621" s="732"/>
      <c r="P621" s="746"/>
      <c r="Q621" s="733"/>
    </row>
    <row r="622" spans="1:17" ht="14.4" customHeight="1" x14ac:dyDescent="0.3">
      <c r="A622" s="727" t="s">
        <v>6925</v>
      </c>
      <c r="B622" s="728" t="s">
        <v>6704</v>
      </c>
      <c r="C622" s="728" t="s">
        <v>6631</v>
      </c>
      <c r="D622" s="728" t="s">
        <v>6729</v>
      </c>
      <c r="E622" s="728" t="s">
        <v>6730</v>
      </c>
      <c r="F622" s="732">
        <v>2</v>
      </c>
      <c r="G622" s="732">
        <v>742</v>
      </c>
      <c r="H622" s="732"/>
      <c r="I622" s="732">
        <v>371</v>
      </c>
      <c r="J622" s="732"/>
      <c r="K622" s="732"/>
      <c r="L622" s="732"/>
      <c r="M622" s="732"/>
      <c r="N622" s="732"/>
      <c r="O622" s="732"/>
      <c r="P622" s="746"/>
      <c r="Q622" s="733"/>
    </row>
    <row r="623" spans="1:17" ht="14.4" customHeight="1" x14ac:dyDescent="0.3">
      <c r="A623" s="727" t="s">
        <v>6925</v>
      </c>
      <c r="B623" s="728" t="s">
        <v>6745</v>
      </c>
      <c r="C623" s="728" t="s">
        <v>6631</v>
      </c>
      <c r="D623" s="728" t="s">
        <v>6752</v>
      </c>
      <c r="E623" s="728" t="s">
        <v>6753</v>
      </c>
      <c r="F623" s="732">
        <v>2</v>
      </c>
      <c r="G623" s="732">
        <v>702</v>
      </c>
      <c r="H623" s="732">
        <v>0.66101694915254239</v>
      </c>
      <c r="I623" s="732">
        <v>351</v>
      </c>
      <c r="J623" s="732">
        <v>3</v>
      </c>
      <c r="K623" s="732">
        <v>1062</v>
      </c>
      <c r="L623" s="732">
        <v>1</v>
      </c>
      <c r="M623" s="732">
        <v>354</v>
      </c>
      <c r="N623" s="732"/>
      <c r="O623" s="732"/>
      <c r="P623" s="746"/>
      <c r="Q623" s="733"/>
    </row>
    <row r="624" spans="1:17" ht="14.4" customHeight="1" x14ac:dyDescent="0.3">
      <c r="A624" s="727" t="s">
        <v>6925</v>
      </c>
      <c r="B624" s="728" t="s">
        <v>6745</v>
      </c>
      <c r="C624" s="728" t="s">
        <v>6631</v>
      </c>
      <c r="D624" s="728" t="s">
        <v>6756</v>
      </c>
      <c r="E624" s="728" t="s">
        <v>6757</v>
      </c>
      <c r="F624" s="732">
        <v>66</v>
      </c>
      <c r="G624" s="732">
        <v>4290</v>
      </c>
      <c r="H624" s="732">
        <v>0.88</v>
      </c>
      <c r="I624" s="732">
        <v>65</v>
      </c>
      <c r="J624" s="732">
        <v>75</v>
      </c>
      <c r="K624" s="732">
        <v>4875</v>
      </c>
      <c r="L624" s="732">
        <v>1</v>
      </c>
      <c r="M624" s="732">
        <v>65</v>
      </c>
      <c r="N624" s="732">
        <v>86</v>
      </c>
      <c r="O624" s="732">
        <v>5590</v>
      </c>
      <c r="P624" s="746">
        <v>1.1466666666666667</v>
      </c>
      <c r="Q624" s="733">
        <v>65</v>
      </c>
    </row>
    <row r="625" spans="1:17" ht="14.4" customHeight="1" x14ac:dyDescent="0.3">
      <c r="A625" s="727" t="s">
        <v>6925</v>
      </c>
      <c r="B625" s="728" t="s">
        <v>6745</v>
      </c>
      <c r="C625" s="728" t="s">
        <v>6631</v>
      </c>
      <c r="D625" s="728" t="s">
        <v>6760</v>
      </c>
      <c r="E625" s="728" t="s">
        <v>6761</v>
      </c>
      <c r="F625" s="732">
        <v>2</v>
      </c>
      <c r="G625" s="732">
        <v>1182</v>
      </c>
      <c r="H625" s="732">
        <v>1.9966216216216217</v>
      </c>
      <c r="I625" s="732">
        <v>591</v>
      </c>
      <c r="J625" s="732">
        <v>1</v>
      </c>
      <c r="K625" s="732">
        <v>592</v>
      </c>
      <c r="L625" s="732">
        <v>1</v>
      </c>
      <c r="M625" s="732">
        <v>592</v>
      </c>
      <c r="N625" s="732"/>
      <c r="O625" s="732"/>
      <c r="P625" s="746"/>
      <c r="Q625" s="733"/>
    </row>
    <row r="626" spans="1:17" ht="14.4" customHeight="1" x14ac:dyDescent="0.3">
      <c r="A626" s="727" t="s">
        <v>6925</v>
      </c>
      <c r="B626" s="728" t="s">
        <v>6745</v>
      </c>
      <c r="C626" s="728" t="s">
        <v>6631</v>
      </c>
      <c r="D626" s="728" t="s">
        <v>6762</v>
      </c>
      <c r="E626" s="728" t="s">
        <v>6763</v>
      </c>
      <c r="F626" s="732">
        <v>2</v>
      </c>
      <c r="G626" s="732">
        <v>1232</v>
      </c>
      <c r="H626" s="732">
        <v>1.9967585089141004</v>
      </c>
      <c r="I626" s="732">
        <v>616</v>
      </c>
      <c r="J626" s="732">
        <v>1</v>
      </c>
      <c r="K626" s="732">
        <v>617</v>
      </c>
      <c r="L626" s="732">
        <v>1</v>
      </c>
      <c r="M626" s="732">
        <v>617</v>
      </c>
      <c r="N626" s="732"/>
      <c r="O626" s="732"/>
      <c r="P626" s="746"/>
      <c r="Q626" s="733"/>
    </row>
    <row r="627" spans="1:17" ht="14.4" customHeight="1" x14ac:dyDescent="0.3">
      <c r="A627" s="727" t="s">
        <v>6925</v>
      </c>
      <c r="B627" s="728" t="s">
        <v>6745</v>
      </c>
      <c r="C627" s="728" t="s">
        <v>6631</v>
      </c>
      <c r="D627" s="728" t="s">
        <v>6764</v>
      </c>
      <c r="E627" s="728" t="s">
        <v>6765</v>
      </c>
      <c r="F627" s="732">
        <v>2</v>
      </c>
      <c r="G627" s="732">
        <v>300</v>
      </c>
      <c r="H627" s="732"/>
      <c r="I627" s="732">
        <v>150</v>
      </c>
      <c r="J627" s="732"/>
      <c r="K627" s="732"/>
      <c r="L627" s="732"/>
      <c r="M627" s="732"/>
      <c r="N627" s="732"/>
      <c r="O627" s="732"/>
      <c r="P627" s="746"/>
      <c r="Q627" s="733"/>
    </row>
    <row r="628" spans="1:17" ht="14.4" customHeight="1" x14ac:dyDescent="0.3">
      <c r="A628" s="727" t="s">
        <v>6925</v>
      </c>
      <c r="B628" s="728" t="s">
        <v>6745</v>
      </c>
      <c r="C628" s="728" t="s">
        <v>6631</v>
      </c>
      <c r="D628" s="728" t="s">
        <v>6768</v>
      </c>
      <c r="E628" s="728" t="s">
        <v>6769</v>
      </c>
      <c r="F628" s="732">
        <v>1</v>
      </c>
      <c r="G628" s="732">
        <v>24</v>
      </c>
      <c r="H628" s="732"/>
      <c r="I628" s="732">
        <v>24</v>
      </c>
      <c r="J628" s="732"/>
      <c r="K628" s="732"/>
      <c r="L628" s="732"/>
      <c r="M628" s="732"/>
      <c r="N628" s="732"/>
      <c r="O628" s="732"/>
      <c r="P628" s="746"/>
      <c r="Q628" s="733"/>
    </row>
    <row r="629" spans="1:17" ht="14.4" customHeight="1" x14ac:dyDescent="0.3">
      <c r="A629" s="727" t="s">
        <v>6925</v>
      </c>
      <c r="B629" s="728" t="s">
        <v>6745</v>
      </c>
      <c r="C629" s="728" t="s">
        <v>6631</v>
      </c>
      <c r="D629" s="728" t="s">
        <v>6772</v>
      </c>
      <c r="E629" s="728" t="s">
        <v>6773</v>
      </c>
      <c r="F629" s="732">
        <v>15</v>
      </c>
      <c r="G629" s="732">
        <v>810</v>
      </c>
      <c r="H629" s="732">
        <v>1.051948051948052</v>
      </c>
      <c r="I629" s="732">
        <v>54</v>
      </c>
      <c r="J629" s="732">
        <v>14</v>
      </c>
      <c r="K629" s="732">
        <v>770</v>
      </c>
      <c r="L629" s="732">
        <v>1</v>
      </c>
      <c r="M629" s="732">
        <v>55</v>
      </c>
      <c r="N629" s="732">
        <v>19</v>
      </c>
      <c r="O629" s="732">
        <v>1045</v>
      </c>
      <c r="P629" s="746">
        <v>1.3571428571428572</v>
      </c>
      <c r="Q629" s="733">
        <v>55</v>
      </c>
    </row>
    <row r="630" spans="1:17" ht="14.4" customHeight="1" x14ac:dyDescent="0.3">
      <c r="A630" s="727" t="s">
        <v>6925</v>
      </c>
      <c r="B630" s="728" t="s">
        <v>6745</v>
      </c>
      <c r="C630" s="728" t="s">
        <v>6631</v>
      </c>
      <c r="D630" s="728" t="s">
        <v>6774</v>
      </c>
      <c r="E630" s="728" t="s">
        <v>6775</v>
      </c>
      <c r="F630" s="732">
        <v>86</v>
      </c>
      <c r="G630" s="732">
        <v>6622</v>
      </c>
      <c r="H630" s="732">
        <v>1.3870967741935485</v>
      </c>
      <c r="I630" s="732">
        <v>77</v>
      </c>
      <c r="J630" s="732">
        <v>62</v>
      </c>
      <c r="K630" s="732">
        <v>4774</v>
      </c>
      <c r="L630" s="732">
        <v>1</v>
      </c>
      <c r="M630" s="732">
        <v>77</v>
      </c>
      <c r="N630" s="732">
        <v>108</v>
      </c>
      <c r="O630" s="732">
        <v>8316</v>
      </c>
      <c r="P630" s="746">
        <v>1.7419354838709677</v>
      </c>
      <c r="Q630" s="733">
        <v>77</v>
      </c>
    </row>
    <row r="631" spans="1:17" ht="14.4" customHeight="1" x14ac:dyDescent="0.3">
      <c r="A631" s="727" t="s">
        <v>6925</v>
      </c>
      <c r="B631" s="728" t="s">
        <v>6745</v>
      </c>
      <c r="C631" s="728" t="s">
        <v>6631</v>
      </c>
      <c r="D631" s="728" t="s">
        <v>6778</v>
      </c>
      <c r="E631" s="728" t="s">
        <v>6779</v>
      </c>
      <c r="F631" s="732">
        <v>4</v>
      </c>
      <c r="G631" s="732">
        <v>92</v>
      </c>
      <c r="H631" s="732">
        <v>0.34848484848484851</v>
      </c>
      <c r="I631" s="732">
        <v>23</v>
      </c>
      <c r="J631" s="732">
        <v>11</v>
      </c>
      <c r="K631" s="732">
        <v>264</v>
      </c>
      <c r="L631" s="732">
        <v>1</v>
      </c>
      <c r="M631" s="732">
        <v>24</v>
      </c>
      <c r="N631" s="732">
        <v>3</v>
      </c>
      <c r="O631" s="732">
        <v>72</v>
      </c>
      <c r="P631" s="746">
        <v>0.27272727272727271</v>
      </c>
      <c r="Q631" s="733">
        <v>24</v>
      </c>
    </row>
    <row r="632" spans="1:17" ht="14.4" customHeight="1" x14ac:dyDescent="0.3">
      <c r="A632" s="727" t="s">
        <v>6925</v>
      </c>
      <c r="B632" s="728" t="s">
        <v>6745</v>
      </c>
      <c r="C632" s="728" t="s">
        <v>6631</v>
      </c>
      <c r="D632" s="728" t="s">
        <v>6790</v>
      </c>
      <c r="E632" s="728" t="s">
        <v>6791</v>
      </c>
      <c r="F632" s="732">
        <v>4</v>
      </c>
      <c r="G632" s="732">
        <v>264</v>
      </c>
      <c r="H632" s="732"/>
      <c r="I632" s="732">
        <v>66</v>
      </c>
      <c r="J632" s="732"/>
      <c r="K632" s="732"/>
      <c r="L632" s="732"/>
      <c r="M632" s="732"/>
      <c r="N632" s="732"/>
      <c r="O632" s="732"/>
      <c r="P632" s="746"/>
      <c r="Q632" s="733"/>
    </row>
    <row r="633" spans="1:17" ht="14.4" customHeight="1" x14ac:dyDescent="0.3">
      <c r="A633" s="727" t="s">
        <v>6925</v>
      </c>
      <c r="B633" s="728" t="s">
        <v>6745</v>
      </c>
      <c r="C633" s="728" t="s">
        <v>6631</v>
      </c>
      <c r="D633" s="728" t="s">
        <v>6794</v>
      </c>
      <c r="E633" s="728" t="s">
        <v>6795</v>
      </c>
      <c r="F633" s="732">
        <v>91</v>
      </c>
      <c r="G633" s="732">
        <v>1456</v>
      </c>
      <c r="H633" s="732">
        <v>1.2783143107989465</v>
      </c>
      <c r="I633" s="732">
        <v>16</v>
      </c>
      <c r="J633" s="732">
        <v>67</v>
      </c>
      <c r="K633" s="732">
        <v>1139</v>
      </c>
      <c r="L633" s="732">
        <v>1</v>
      </c>
      <c r="M633" s="732">
        <v>17</v>
      </c>
      <c r="N633" s="732">
        <v>112</v>
      </c>
      <c r="O633" s="732">
        <v>1904</v>
      </c>
      <c r="P633" s="746">
        <v>1.6716417910447761</v>
      </c>
      <c r="Q633" s="733">
        <v>17</v>
      </c>
    </row>
    <row r="634" spans="1:17" ht="14.4" customHeight="1" x14ac:dyDescent="0.3">
      <c r="A634" s="727" t="s">
        <v>6925</v>
      </c>
      <c r="B634" s="728" t="s">
        <v>6745</v>
      </c>
      <c r="C634" s="728" t="s">
        <v>6631</v>
      </c>
      <c r="D634" s="728" t="s">
        <v>6800</v>
      </c>
      <c r="E634" s="728" t="s">
        <v>6801</v>
      </c>
      <c r="F634" s="732">
        <v>2</v>
      </c>
      <c r="G634" s="732">
        <v>48</v>
      </c>
      <c r="H634" s="732">
        <v>0.17454545454545456</v>
      </c>
      <c r="I634" s="732">
        <v>24</v>
      </c>
      <c r="J634" s="732">
        <v>11</v>
      </c>
      <c r="K634" s="732">
        <v>275</v>
      </c>
      <c r="L634" s="732">
        <v>1</v>
      </c>
      <c r="M634" s="732">
        <v>25</v>
      </c>
      <c r="N634" s="732">
        <v>3</v>
      </c>
      <c r="O634" s="732">
        <v>75</v>
      </c>
      <c r="P634" s="746">
        <v>0.27272727272727271</v>
      </c>
      <c r="Q634" s="733">
        <v>25</v>
      </c>
    </row>
    <row r="635" spans="1:17" ht="14.4" customHeight="1" x14ac:dyDescent="0.3">
      <c r="A635" s="727" t="s">
        <v>6925</v>
      </c>
      <c r="B635" s="728" t="s">
        <v>6745</v>
      </c>
      <c r="C635" s="728" t="s">
        <v>6631</v>
      </c>
      <c r="D635" s="728" t="s">
        <v>6802</v>
      </c>
      <c r="E635" s="728" t="s">
        <v>6803</v>
      </c>
      <c r="F635" s="732">
        <v>2</v>
      </c>
      <c r="G635" s="732">
        <v>1478</v>
      </c>
      <c r="H635" s="732">
        <v>1.9919137466307277</v>
      </c>
      <c r="I635" s="732">
        <v>739</v>
      </c>
      <c r="J635" s="732">
        <v>1</v>
      </c>
      <c r="K635" s="732">
        <v>742</v>
      </c>
      <c r="L635" s="732">
        <v>1</v>
      </c>
      <c r="M635" s="732">
        <v>742</v>
      </c>
      <c r="N635" s="732"/>
      <c r="O635" s="732"/>
      <c r="P635" s="746"/>
      <c r="Q635" s="733"/>
    </row>
    <row r="636" spans="1:17" ht="14.4" customHeight="1" x14ac:dyDescent="0.3">
      <c r="A636" s="727" t="s">
        <v>6925</v>
      </c>
      <c r="B636" s="728" t="s">
        <v>6745</v>
      </c>
      <c r="C636" s="728" t="s">
        <v>6631</v>
      </c>
      <c r="D636" s="728" t="s">
        <v>6804</v>
      </c>
      <c r="E636" s="728" t="s">
        <v>6805</v>
      </c>
      <c r="F636" s="732">
        <v>3</v>
      </c>
      <c r="G636" s="732">
        <v>540</v>
      </c>
      <c r="H636" s="732">
        <v>0.59668508287292821</v>
      </c>
      <c r="I636" s="732">
        <v>180</v>
      </c>
      <c r="J636" s="732">
        <v>5</v>
      </c>
      <c r="K636" s="732">
        <v>905</v>
      </c>
      <c r="L636" s="732">
        <v>1</v>
      </c>
      <c r="M636" s="732">
        <v>181</v>
      </c>
      <c r="N636" s="732"/>
      <c r="O636" s="732"/>
      <c r="P636" s="746"/>
      <c r="Q636" s="733"/>
    </row>
    <row r="637" spans="1:17" ht="14.4" customHeight="1" x14ac:dyDescent="0.3">
      <c r="A637" s="727" t="s">
        <v>6925</v>
      </c>
      <c r="B637" s="728" t="s">
        <v>6745</v>
      </c>
      <c r="C637" s="728" t="s">
        <v>6631</v>
      </c>
      <c r="D637" s="728" t="s">
        <v>6810</v>
      </c>
      <c r="E637" s="728" t="s">
        <v>6811</v>
      </c>
      <c r="F637" s="732">
        <v>2</v>
      </c>
      <c r="G637" s="732">
        <v>506</v>
      </c>
      <c r="H637" s="732"/>
      <c r="I637" s="732">
        <v>253</v>
      </c>
      <c r="J637" s="732"/>
      <c r="K637" s="732"/>
      <c r="L637" s="732"/>
      <c r="M637" s="732"/>
      <c r="N637" s="732"/>
      <c r="O637" s="732"/>
      <c r="P637" s="746"/>
      <c r="Q637" s="733"/>
    </row>
    <row r="638" spans="1:17" ht="14.4" customHeight="1" x14ac:dyDescent="0.3">
      <c r="A638" s="727" t="s">
        <v>6925</v>
      </c>
      <c r="B638" s="728" t="s">
        <v>6745</v>
      </c>
      <c r="C638" s="728" t="s">
        <v>6631</v>
      </c>
      <c r="D638" s="728" t="s">
        <v>6812</v>
      </c>
      <c r="E638" s="728" t="s">
        <v>6813</v>
      </c>
      <c r="F638" s="732">
        <v>2</v>
      </c>
      <c r="G638" s="732">
        <v>530</v>
      </c>
      <c r="H638" s="732">
        <v>1.9776119402985075</v>
      </c>
      <c r="I638" s="732">
        <v>265</v>
      </c>
      <c r="J638" s="732">
        <v>1</v>
      </c>
      <c r="K638" s="732">
        <v>268</v>
      </c>
      <c r="L638" s="732">
        <v>1</v>
      </c>
      <c r="M638" s="732">
        <v>268</v>
      </c>
      <c r="N638" s="732"/>
      <c r="O638" s="732"/>
      <c r="P638" s="746"/>
      <c r="Q638" s="733"/>
    </row>
    <row r="639" spans="1:17" ht="14.4" customHeight="1" x14ac:dyDescent="0.3">
      <c r="A639" s="727" t="s">
        <v>6925</v>
      </c>
      <c r="B639" s="728" t="s">
        <v>6745</v>
      </c>
      <c r="C639" s="728" t="s">
        <v>6631</v>
      </c>
      <c r="D639" s="728" t="s">
        <v>6816</v>
      </c>
      <c r="E639" s="728" t="s">
        <v>6817</v>
      </c>
      <c r="F639" s="732">
        <v>5</v>
      </c>
      <c r="G639" s="732">
        <v>1080</v>
      </c>
      <c r="H639" s="732">
        <v>0.82949308755760365</v>
      </c>
      <c r="I639" s="732">
        <v>216</v>
      </c>
      <c r="J639" s="732">
        <v>6</v>
      </c>
      <c r="K639" s="732">
        <v>1302</v>
      </c>
      <c r="L639" s="732">
        <v>1</v>
      </c>
      <c r="M639" s="732">
        <v>217</v>
      </c>
      <c r="N639" s="732">
        <v>4</v>
      </c>
      <c r="O639" s="732">
        <v>868</v>
      </c>
      <c r="P639" s="746">
        <v>0.66666666666666663</v>
      </c>
      <c r="Q639" s="733">
        <v>217</v>
      </c>
    </row>
    <row r="640" spans="1:17" ht="14.4" customHeight="1" x14ac:dyDescent="0.3">
      <c r="A640" s="727" t="s">
        <v>6925</v>
      </c>
      <c r="B640" s="728" t="s">
        <v>6745</v>
      </c>
      <c r="C640" s="728" t="s">
        <v>6631</v>
      </c>
      <c r="D640" s="728" t="s">
        <v>6820</v>
      </c>
      <c r="E640" s="728" t="s">
        <v>6821</v>
      </c>
      <c r="F640" s="732">
        <v>2</v>
      </c>
      <c r="G640" s="732">
        <v>1182</v>
      </c>
      <c r="H640" s="732">
        <v>1.9966216216216217</v>
      </c>
      <c r="I640" s="732">
        <v>591</v>
      </c>
      <c r="J640" s="732">
        <v>1</v>
      </c>
      <c r="K640" s="732">
        <v>592</v>
      </c>
      <c r="L640" s="732">
        <v>1</v>
      </c>
      <c r="M640" s="732">
        <v>592</v>
      </c>
      <c r="N640" s="732"/>
      <c r="O640" s="732"/>
      <c r="P640" s="746"/>
      <c r="Q640" s="733"/>
    </row>
    <row r="641" spans="1:17" ht="14.4" customHeight="1" x14ac:dyDescent="0.3">
      <c r="A641" s="727" t="s">
        <v>6925</v>
      </c>
      <c r="B641" s="728" t="s">
        <v>6745</v>
      </c>
      <c r="C641" s="728" t="s">
        <v>6631</v>
      </c>
      <c r="D641" s="728" t="s">
        <v>6824</v>
      </c>
      <c r="E641" s="728" t="s">
        <v>6825</v>
      </c>
      <c r="F641" s="732">
        <v>2</v>
      </c>
      <c r="G641" s="732">
        <v>1092</v>
      </c>
      <c r="H641" s="732">
        <v>1.9963436928702012</v>
      </c>
      <c r="I641" s="732">
        <v>546</v>
      </c>
      <c r="J641" s="732">
        <v>1</v>
      </c>
      <c r="K641" s="732">
        <v>547</v>
      </c>
      <c r="L641" s="732">
        <v>1</v>
      </c>
      <c r="M641" s="732">
        <v>547</v>
      </c>
      <c r="N641" s="732"/>
      <c r="O641" s="732"/>
      <c r="P641" s="746"/>
      <c r="Q641" s="733"/>
    </row>
    <row r="642" spans="1:17" ht="14.4" customHeight="1" x14ac:dyDescent="0.3">
      <c r="A642" s="727" t="s">
        <v>6925</v>
      </c>
      <c r="B642" s="728" t="s">
        <v>6745</v>
      </c>
      <c r="C642" s="728" t="s">
        <v>6631</v>
      </c>
      <c r="D642" s="728" t="s">
        <v>6828</v>
      </c>
      <c r="E642" s="728" t="s">
        <v>6829</v>
      </c>
      <c r="F642" s="732">
        <v>2</v>
      </c>
      <c r="G642" s="732">
        <v>1470</v>
      </c>
      <c r="H642" s="732">
        <v>1.9972826086956521</v>
      </c>
      <c r="I642" s="732">
        <v>735</v>
      </c>
      <c r="J642" s="732">
        <v>1</v>
      </c>
      <c r="K642" s="732">
        <v>736</v>
      </c>
      <c r="L642" s="732">
        <v>1</v>
      </c>
      <c r="M642" s="732">
        <v>736</v>
      </c>
      <c r="N642" s="732"/>
      <c r="O642" s="732"/>
      <c r="P642" s="746"/>
      <c r="Q642" s="733"/>
    </row>
    <row r="643" spans="1:17" ht="14.4" customHeight="1" x14ac:dyDescent="0.3">
      <c r="A643" s="727" t="s">
        <v>6925</v>
      </c>
      <c r="B643" s="728" t="s">
        <v>6745</v>
      </c>
      <c r="C643" s="728" t="s">
        <v>6631</v>
      </c>
      <c r="D643" s="728" t="s">
        <v>6830</v>
      </c>
      <c r="E643" s="728" t="s">
        <v>6831</v>
      </c>
      <c r="F643" s="732">
        <v>1</v>
      </c>
      <c r="G643" s="732">
        <v>327</v>
      </c>
      <c r="H643" s="732"/>
      <c r="I643" s="732">
        <v>327</v>
      </c>
      <c r="J643" s="732"/>
      <c r="K643" s="732"/>
      <c r="L643" s="732"/>
      <c r="M643" s="732"/>
      <c r="N643" s="732"/>
      <c r="O643" s="732"/>
      <c r="P643" s="746"/>
      <c r="Q643" s="733"/>
    </row>
    <row r="644" spans="1:17" ht="14.4" customHeight="1" x14ac:dyDescent="0.3">
      <c r="A644" s="727" t="s">
        <v>6925</v>
      </c>
      <c r="B644" s="728" t="s">
        <v>6745</v>
      </c>
      <c r="C644" s="728" t="s">
        <v>6631</v>
      </c>
      <c r="D644" s="728" t="s">
        <v>6832</v>
      </c>
      <c r="E644" s="728" t="s">
        <v>6833</v>
      </c>
      <c r="F644" s="732">
        <v>2</v>
      </c>
      <c r="G644" s="732">
        <v>690</v>
      </c>
      <c r="H644" s="732">
        <v>1.9942196531791907</v>
      </c>
      <c r="I644" s="732">
        <v>345</v>
      </c>
      <c r="J644" s="732">
        <v>1</v>
      </c>
      <c r="K644" s="732">
        <v>346</v>
      </c>
      <c r="L644" s="732">
        <v>1</v>
      </c>
      <c r="M644" s="732">
        <v>346</v>
      </c>
      <c r="N644" s="732"/>
      <c r="O644" s="732"/>
      <c r="P644" s="746"/>
      <c r="Q644" s="733"/>
    </row>
    <row r="645" spans="1:17" ht="14.4" customHeight="1" x14ac:dyDescent="0.3">
      <c r="A645" s="727" t="s">
        <v>6925</v>
      </c>
      <c r="B645" s="728" t="s">
        <v>6745</v>
      </c>
      <c r="C645" s="728" t="s">
        <v>6631</v>
      </c>
      <c r="D645" s="728" t="s">
        <v>6836</v>
      </c>
      <c r="E645" s="728" t="s">
        <v>6837</v>
      </c>
      <c r="F645" s="732">
        <v>2</v>
      </c>
      <c r="G645" s="732">
        <v>462</v>
      </c>
      <c r="H645" s="732">
        <v>1.9913793103448276</v>
      </c>
      <c r="I645" s="732">
        <v>231</v>
      </c>
      <c r="J645" s="732">
        <v>1</v>
      </c>
      <c r="K645" s="732">
        <v>232</v>
      </c>
      <c r="L645" s="732">
        <v>1</v>
      </c>
      <c r="M645" s="732">
        <v>232</v>
      </c>
      <c r="N645" s="732"/>
      <c r="O645" s="732"/>
      <c r="P645" s="746"/>
      <c r="Q645" s="733"/>
    </row>
    <row r="646" spans="1:17" ht="14.4" customHeight="1" x14ac:dyDescent="0.3">
      <c r="A646" s="727" t="s">
        <v>6925</v>
      </c>
      <c r="B646" s="728" t="s">
        <v>6745</v>
      </c>
      <c r="C646" s="728" t="s">
        <v>6631</v>
      </c>
      <c r="D646" s="728" t="s">
        <v>6840</v>
      </c>
      <c r="E646" s="728" t="s">
        <v>6841</v>
      </c>
      <c r="F646" s="732">
        <v>2</v>
      </c>
      <c r="G646" s="732">
        <v>460</v>
      </c>
      <c r="H646" s="732"/>
      <c r="I646" s="732">
        <v>230</v>
      </c>
      <c r="J646" s="732"/>
      <c r="K646" s="732"/>
      <c r="L646" s="732"/>
      <c r="M646" s="732"/>
      <c r="N646" s="732"/>
      <c r="O646" s="732"/>
      <c r="P646" s="746"/>
      <c r="Q646" s="733"/>
    </row>
    <row r="647" spans="1:17" ht="14.4" customHeight="1" x14ac:dyDescent="0.3">
      <c r="A647" s="727" t="s">
        <v>6925</v>
      </c>
      <c r="B647" s="728" t="s">
        <v>6745</v>
      </c>
      <c r="C647" s="728" t="s">
        <v>6631</v>
      </c>
      <c r="D647" s="728" t="s">
        <v>6854</v>
      </c>
      <c r="E647" s="728" t="s">
        <v>6855</v>
      </c>
      <c r="F647" s="732">
        <v>2</v>
      </c>
      <c r="G647" s="732">
        <v>1572</v>
      </c>
      <c r="H647" s="732">
        <v>0.66413181242078578</v>
      </c>
      <c r="I647" s="732">
        <v>786</v>
      </c>
      <c r="J647" s="732">
        <v>3</v>
      </c>
      <c r="K647" s="732">
        <v>2367</v>
      </c>
      <c r="L647" s="732">
        <v>1</v>
      </c>
      <c r="M647" s="732">
        <v>789</v>
      </c>
      <c r="N647" s="732"/>
      <c r="O647" s="732"/>
      <c r="P647" s="746"/>
      <c r="Q647" s="733"/>
    </row>
    <row r="648" spans="1:17" ht="14.4" customHeight="1" x14ac:dyDescent="0.3">
      <c r="A648" s="727" t="s">
        <v>6925</v>
      </c>
      <c r="B648" s="728" t="s">
        <v>6745</v>
      </c>
      <c r="C648" s="728" t="s">
        <v>6631</v>
      </c>
      <c r="D648" s="728" t="s">
        <v>6856</v>
      </c>
      <c r="E648" s="728" t="s">
        <v>6857</v>
      </c>
      <c r="F648" s="732">
        <v>1</v>
      </c>
      <c r="G648" s="732">
        <v>222</v>
      </c>
      <c r="H648" s="732"/>
      <c r="I648" s="732">
        <v>222</v>
      </c>
      <c r="J648" s="732"/>
      <c r="K648" s="732"/>
      <c r="L648" s="732"/>
      <c r="M648" s="732"/>
      <c r="N648" s="732"/>
      <c r="O648" s="732"/>
      <c r="P648" s="746"/>
      <c r="Q648" s="733"/>
    </row>
    <row r="649" spans="1:17" ht="14.4" customHeight="1" x14ac:dyDescent="0.3">
      <c r="A649" s="727" t="s">
        <v>6926</v>
      </c>
      <c r="B649" s="728" t="s">
        <v>6421</v>
      </c>
      <c r="C649" s="728" t="s">
        <v>6624</v>
      </c>
      <c r="D649" s="728" t="s">
        <v>6625</v>
      </c>
      <c r="E649" s="728" t="s">
        <v>6626</v>
      </c>
      <c r="F649" s="732"/>
      <c r="G649" s="732"/>
      <c r="H649" s="732"/>
      <c r="I649" s="732"/>
      <c r="J649" s="732">
        <v>1</v>
      </c>
      <c r="K649" s="732">
        <v>565.1</v>
      </c>
      <c r="L649" s="732">
        <v>1</v>
      </c>
      <c r="M649" s="732">
        <v>565.1</v>
      </c>
      <c r="N649" s="732"/>
      <c r="O649" s="732"/>
      <c r="P649" s="746"/>
      <c r="Q649" s="733"/>
    </row>
    <row r="650" spans="1:17" ht="14.4" customHeight="1" x14ac:dyDescent="0.3">
      <c r="A650" s="727" t="s">
        <v>6926</v>
      </c>
      <c r="B650" s="728" t="s">
        <v>6421</v>
      </c>
      <c r="C650" s="728" t="s">
        <v>6624</v>
      </c>
      <c r="D650" s="728" t="s">
        <v>6627</v>
      </c>
      <c r="E650" s="728" t="s">
        <v>6628</v>
      </c>
      <c r="F650" s="732"/>
      <c r="G650" s="732"/>
      <c r="H650" s="732"/>
      <c r="I650" s="732"/>
      <c r="J650" s="732">
        <v>2</v>
      </c>
      <c r="K650" s="732">
        <v>2098</v>
      </c>
      <c r="L650" s="732">
        <v>1</v>
      </c>
      <c r="M650" s="732">
        <v>1049</v>
      </c>
      <c r="N650" s="732"/>
      <c r="O650" s="732"/>
      <c r="P650" s="746"/>
      <c r="Q650" s="733"/>
    </row>
    <row r="651" spans="1:17" ht="14.4" customHeight="1" x14ac:dyDescent="0.3">
      <c r="A651" s="727" t="s">
        <v>6926</v>
      </c>
      <c r="B651" s="728" t="s">
        <v>6421</v>
      </c>
      <c r="C651" s="728" t="s">
        <v>6631</v>
      </c>
      <c r="D651" s="728" t="s">
        <v>6636</v>
      </c>
      <c r="E651" s="728" t="s">
        <v>6637</v>
      </c>
      <c r="F651" s="732">
        <v>3</v>
      </c>
      <c r="G651" s="732">
        <v>105</v>
      </c>
      <c r="H651" s="732">
        <v>0.1891891891891892</v>
      </c>
      <c r="I651" s="732">
        <v>35</v>
      </c>
      <c r="J651" s="732">
        <v>15</v>
      </c>
      <c r="K651" s="732">
        <v>555</v>
      </c>
      <c r="L651" s="732">
        <v>1</v>
      </c>
      <c r="M651" s="732">
        <v>37</v>
      </c>
      <c r="N651" s="732">
        <v>9</v>
      </c>
      <c r="O651" s="732">
        <v>333</v>
      </c>
      <c r="P651" s="746">
        <v>0.6</v>
      </c>
      <c r="Q651" s="733">
        <v>37</v>
      </c>
    </row>
    <row r="652" spans="1:17" ht="14.4" customHeight="1" x14ac:dyDescent="0.3">
      <c r="A652" s="727" t="s">
        <v>6926</v>
      </c>
      <c r="B652" s="728" t="s">
        <v>6421</v>
      </c>
      <c r="C652" s="728" t="s">
        <v>6631</v>
      </c>
      <c r="D652" s="728" t="s">
        <v>6640</v>
      </c>
      <c r="E652" s="728" t="s">
        <v>6641</v>
      </c>
      <c r="F652" s="732"/>
      <c r="G652" s="732"/>
      <c r="H652" s="732"/>
      <c r="I652" s="732"/>
      <c r="J652" s="732">
        <v>1</v>
      </c>
      <c r="K652" s="732">
        <v>145</v>
      </c>
      <c r="L652" s="732">
        <v>1</v>
      </c>
      <c r="M652" s="732">
        <v>145</v>
      </c>
      <c r="N652" s="732"/>
      <c r="O652" s="732"/>
      <c r="P652" s="746"/>
      <c r="Q652" s="733"/>
    </row>
    <row r="653" spans="1:17" ht="14.4" customHeight="1" x14ac:dyDescent="0.3">
      <c r="A653" s="727" t="s">
        <v>6926</v>
      </c>
      <c r="B653" s="728" t="s">
        <v>6421</v>
      </c>
      <c r="C653" s="728" t="s">
        <v>6631</v>
      </c>
      <c r="D653" s="728" t="s">
        <v>6642</v>
      </c>
      <c r="E653" s="728" t="s">
        <v>6643</v>
      </c>
      <c r="F653" s="732"/>
      <c r="G653" s="732"/>
      <c r="H653" s="732"/>
      <c r="I653" s="732"/>
      <c r="J653" s="732">
        <v>1</v>
      </c>
      <c r="K653" s="732">
        <v>177</v>
      </c>
      <c r="L653" s="732">
        <v>1</v>
      </c>
      <c r="M653" s="732">
        <v>177</v>
      </c>
      <c r="N653" s="732"/>
      <c r="O653" s="732"/>
      <c r="P653" s="746"/>
      <c r="Q653" s="733"/>
    </row>
    <row r="654" spans="1:17" ht="14.4" customHeight="1" x14ac:dyDescent="0.3">
      <c r="A654" s="727" t="s">
        <v>6926</v>
      </c>
      <c r="B654" s="728" t="s">
        <v>6421</v>
      </c>
      <c r="C654" s="728" t="s">
        <v>6631</v>
      </c>
      <c r="D654" s="728" t="s">
        <v>6646</v>
      </c>
      <c r="E654" s="728" t="s">
        <v>6647</v>
      </c>
      <c r="F654" s="732"/>
      <c r="G654" s="732"/>
      <c r="H654" s="732"/>
      <c r="I654" s="732"/>
      <c r="J654" s="732">
        <v>1</v>
      </c>
      <c r="K654" s="732">
        <v>49</v>
      </c>
      <c r="L654" s="732">
        <v>1</v>
      </c>
      <c r="M654" s="732">
        <v>49</v>
      </c>
      <c r="N654" s="732"/>
      <c r="O654" s="732"/>
      <c r="P654" s="746"/>
      <c r="Q654" s="733"/>
    </row>
    <row r="655" spans="1:17" ht="14.4" customHeight="1" x14ac:dyDescent="0.3">
      <c r="A655" s="727" t="s">
        <v>6926</v>
      </c>
      <c r="B655" s="728" t="s">
        <v>6421</v>
      </c>
      <c r="C655" s="728" t="s">
        <v>6631</v>
      </c>
      <c r="D655" s="728" t="s">
        <v>6654</v>
      </c>
      <c r="E655" s="728" t="s">
        <v>6655</v>
      </c>
      <c r="F655" s="732">
        <v>1</v>
      </c>
      <c r="G655" s="732">
        <v>0</v>
      </c>
      <c r="H655" s="732"/>
      <c r="I655" s="732">
        <v>0</v>
      </c>
      <c r="J655" s="732"/>
      <c r="K655" s="732"/>
      <c r="L655" s="732"/>
      <c r="M655" s="732"/>
      <c r="N655" s="732"/>
      <c r="O655" s="732"/>
      <c r="P655" s="746"/>
      <c r="Q655" s="733"/>
    </row>
    <row r="656" spans="1:17" ht="14.4" customHeight="1" x14ac:dyDescent="0.3">
      <c r="A656" s="727" t="s">
        <v>6926</v>
      </c>
      <c r="B656" s="728" t="s">
        <v>6421</v>
      </c>
      <c r="C656" s="728" t="s">
        <v>6631</v>
      </c>
      <c r="D656" s="728" t="s">
        <v>6658</v>
      </c>
      <c r="E656" s="728" t="s">
        <v>6659</v>
      </c>
      <c r="F656" s="732"/>
      <c r="G656" s="732"/>
      <c r="H656" s="732"/>
      <c r="I656" s="732"/>
      <c r="J656" s="732">
        <v>3</v>
      </c>
      <c r="K656" s="732">
        <v>258</v>
      </c>
      <c r="L656" s="732">
        <v>1</v>
      </c>
      <c r="M656" s="732">
        <v>86</v>
      </c>
      <c r="N656" s="732"/>
      <c r="O656" s="732"/>
      <c r="P656" s="746"/>
      <c r="Q656" s="733"/>
    </row>
    <row r="657" spans="1:17" ht="14.4" customHeight="1" x14ac:dyDescent="0.3">
      <c r="A657" s="727" t="s">
        <v>6926</v>
      </c>
      <c r="B657" s="728" t="s">
        <v>6421</v>
      </c>
      <c r="C657" s="728" t="s">
        <v>6631</v>
      </c>
      <c r="D657" s="728" t="s">
        <v>6668</v>
      </c>
      <c r="E657" s="728" t="s">
        <v>6669</v>
      </c>
      <c r="F657" s="732">
        <v>2</v>
      </c>
      <c r="G657" s="732">
        <v>662</v>
      </c>
      <c r="H657" s="732">
        <v>1.8700564971751412</v>
      </c>
      <c r="I657" s="732">
        <v>331</v>
      </c>
      <c r="J657" s="732">
        <v>1</v>
      </c>
      <c r="K657" s="732">
        <v>354</v>
      </c>
      <c r="L657" s="732">
        <v>1</v>
      </c>
      <c r="M657" s="732">
        <v>354</v>
      </c>
      <c r="N657" s="732"/>
      <c r="O657" s="732"/>
      <c r="P657" s="746"/>
      <c r="Q657" s="733"/>
    </row>
    <row r="658" spans="1:17" ht="14.4" customHeight="1" x14ac:dyDescent="0.3">
      <c r="A658" s="727" t="s">
        <v>6926</v>
      </c>
      <c r="B658" s="728" t="s">
        <v>6421</v>
      </c>
      <c r="C658" s="728" t="s">
        <v>6631</v>
      </c>
      <c r="D658" s="728" t="s">
        <v>6674</v>
      </c>
      <c r="E658" s="728" t="s">
        <v>6675</v>
      </c>
      <c r="F658" s="732"/>
      <c r="G658" s="732"/>
      <c r="H658" s="732"/>
      <c r="I658" s="732"/>
      <c r="J658" s="732">
        <v>2</v>
      </c>
      <c r="K658" s="732">
        <v>948</v>
      </c>
      <c r="L658" s="732">
        <v>1</v>
      </c>
      <c r="M658" s="732">
        <v>474</v>
      </c>
      <c r="N658" s="732"/>
      <c r="O658" s="732"/>
      <c r="P658" s="746"/>
      <c r="Q658" s="733"/>
    </row>
    <row r="659" spans="1:17" ht="14.4" customHeight="1" x14ac:dyDescent="0.3">
      <c r="A659" s="727" t="s">
        <v>6926</v>
      </c>
      <c r="B659" s="728" t="s">
        <v>6421</v>
      </c>
      <c r="C659" s="728" t="s">
        <v>6631</v>
      </c>
      <c r="D659" s="728" t="s">
        <v>6676</v>
      </c>
      <c r="E659" s="728" t="s">
        <v>6677</v>
      </c>
      <c r="F659" s="732">
        <v>7</v>
      </c>
      <c r="G659" s="732">
        <v>1127</v>
      </c>
      <c r="H659" s="732">
        <v>1.0857418111753372</v>
      </c>
      <c r="I659" s="732">
        <v>161</v>
      </c>
      <c r="J659" s="732">
        <v>6</v>
      </c>
      <c r="K659" s="732">
        <v>1038</v>
      </c>
      <c r="L659" s="732">
        <v>1</v>
      </c>
      <c r="M659" s="732">
        <v>173</v>
      </c>
      <c r="N659" s="732">
        <v>4</v>
      </c>
      <c r="O659" s="732">
        <v>692</v>
      </c>
      <c r="P659" s="746">
        <v>0.66666666666666663</v>
      </c>
      <c r="Q659" s="733">
        <v>173</v>
      </c>
    </row>
    <row r="660" spans="1:17" ht="14.4" customHeight="1" x14ac:dyDescent="0.3">
      <c r="A660" s="727" t="s">
        <v>6926</v>
      </c>
      <c r="B660" s="728" t="s">
        <v>6421</v>
      </c>
      <c r="C660" s="728" t="s">
        <v>6631</v>
      </c>
      <c r="D660" s="728" t="s">
        <v>6682</v>
      </c>
      <c r="E660" s="728" t="s">
        <v>6683</v>
      </c>
      <c r="F660" s="732">
        <v>3</v>
      </c>
      <c r="G660" s="732">
        <v>495</v>
      </c>
      <c r="H660" s="732">
        <v>1.3983050847457628</v>
      </c>
      <c r="I660" s="732">
        <v>165</v>
      </c>
      <c r="J660" s="732">
        <v>2</v>
      </c>
      <c r="K660" s="732">
        <v>354</v>
      </c>
      <c r="L660" s="732">
        <v>1</v>
      </c>
      <c r="M660" s="732">
        <v>177</v>
      </c>
      <c r="N660" s="732">
        <v>1</v>
      </c>
      <c r="O660" s="732">
        <v>177</v>
      </c>
      <c r="P660" s="746">
        <v>0.5</v>
      </c>
      <c r="Q660" s="733">
        <v>177</v>
      </c>
    </row>
    <row r="661" spans="1:17" ht="14.4" customHeight="1" x14ac:dyDescent="0.3">
      <c r="A661" s="727" t="s">
        <v>6926</v>
      </c>
      <c r="B661" s="728" t="s">
        <v>6421</v>
      </c>
      <c r="C661" s="728" t="s">
        <v>6631</v>
      </c>
      <c r="D661" s="728" t="s">
        <v>6686</v>
      </c>
      <c r="E661" s="728" t="s">
        <v>6687</v>
      </c>
      <c r="F661" s="732"/>
      <c r="G661" s="732"/>
      <c r="H661" s="732"/>
      <c r="I661" s="732"/>
      <c r="J661" s="732">
        <v>2</v>
      </c>
      <c r="K661" s="732">
        <v>1402</v>
      </c>
      <c r="L661" s="732">
        <v>1</v>
      </c>
      <c r="M661" s="732">
        <v>701</v>
      </c>
      <c r="N661" s="732">
        <v>3</v>
      </c>
      <c r="O661" s="732">
        <v>2103</v>
      </c>
      <c r="P661" s="746">
        <v>1.5</v>
      </c>
      <c r="Q661" s="733">
        <v>701</v>
      </c>
    </row>
    <row r="662" spans="1:17" ht="14.4" customHeight="1" x14ac:dyDescent="0.3">
      <c r="A662" s="727" t="s">
        <v>6926</v>
      </c>
      <c r="B662" s="728" t="s">
        <v>6704</v>
      </c>
      <c r="C662" s="728" t="s">
        <v>6631</v>
      </c>
      <c r="D662" s="728" t="s">
        <v>6711</v>
      </c>
      <c r="E662" s="728" t="s">
        <v>6712</v>
      </c>
      <c r="F662" s="732">
        <v>3</v>
      </c>
      <c r="G662" s="732">
        <v>69</v>
      </c>
      <c r="H662" s="732">
        <v>0.375</v>
      </c>
      <c r="I662" s="732">
        <v>23</v>
      </c>
      <c r="J662" s="732">
        <v>8</v>
      </c>
      <c r="K662" s="732">
        <v>184</v>
      </c>
      <c r="L662" s="732">
        <v>1</v>
      </c>
      <c r="M662" s="732">
        <v>23</v>
      </c>
      <c r="N662" s="732"/>
      <c r="O662" s="732"/>
      <c r="P662" s="746"/>
      <c r="Q662" s="733"/>
    </row>
    <row r="663" spans="1:17" ht="14.4" customHeight="1" x14ac:dyDescent="0.3">
      <c r="A663" s="727" t="s">
        <v>6926</v>
      </c>
      <c r="B663" s="728" t="s">
        <v>6704</v>
      </c>
      <c r="C663" s="728" t="s">
        <v>6631</v>
      </c>
      <c r="D663" s="728" t="s">
        <v>6715</v>
      </c>
      <c r="E663" s="728" t="s">
        <v>6716</v>
      </c>
      <c r="F663" s="732">
        <v>1</v>
      </c>
      <c r="G663" s="732">
        <v>1268</v>
      </c>
      <c r="H663" s="732">
        <v>0.19766173031956352</v>
      </c>
      <c r="I663" s="732">
        <v>1268</v>
      </c>
      <c r="J663" s="732">
        <v>5</v>
      </c>
      <c r="K663" s="732">
        <v>6415</v>
      </c>
      <c r="L663" s="732">
        <v>1</v>
      </c>
      <c r="M663" s="732">
        <v>1283</v>
      </c>
      <c r="N663" s="732">
        <v>2</v>
      </c>
      <c r="O663" s="732">
        <v>2570</v>
      </c>
      <c r="P663" s="746">
        <v>0.40062353858144972</v>
      </c>
      <c r="Q663" s="733">
        <v>1285</v>
      </c>
    </row>
    <row r="664" spans="1:17" ht="14.4" customHeight="1" x14ac:dyDescent="0.3">
      <c r="A664" s="727" t="s">
        <v>6926</v>
      </c>
      <c r="B664" s="728" t="s">
        <v>6704</v>
      </c>
      <c r="C664" s="728" t="s">
        <v>6631</v>
      </c>
      <c r="D664" s="728" t="s">
        <v>6721</v>
      </c>
      <c r="E664" s="728" t="s">
        <v>6722</v>
      </c>
      <c r="F664" s="732">
        <v>3</v>
      </c>
      <c r="G664" s="732">
        <v>1296</v>
      </c>
      <c r="H664" s="732">
        <v>0.49655172413793103</v>
      </c>
      <c r="I664" s="732">
        <v>432</v>
      </c>
      <c r="J664" s="732">
        <v>6</v>
      </c>
      <c r="K664" s="732">
        <v>2610</v>
      </c>
      <c r="L664" s="732">
        <v>1</v>
      </c>
      <c r="M664" s="732">
        <v>435</v>
      </c>
      <c r="N664" s="732"/>
      <c r="O664" s="732"/>
      <c r="P664" s="746"/>
      <c r="Q664" s="733"/>
    </row>
    <row r="665" spans="1:17" ht="14.4" customHeight="1" x14ac:dyDescent="0.3">
      <c r="A665" s="727" t="s">
        <v>6926</v>
      </c>
      <c r="B665" s="728" t="s">
        <v>6704</v>
      </c>
      <c r="C665" s="728" t="s">
        <v>6631</v>
      </c>
      <c r="D665" s="728" t="s">
        <v>6725</v>
      </c>
      <c r="E665" s="728" t="s">
        <v>6726</v>
      </c>
      <c r="F665" s="732">
        <v>3</v>
      </c>
      <c r="G665" s="732">
        <v>3024</v>
      </c>
      <c r="H665" s="732">
        <v>0.49851632047477745</v>
      </c>
      <c r="I665" s="732">
        <v>1008</v>
      </c>
      <c r="J665" s="732">
        <v>6</v>
      </c>
      <c r="K665" s="732">
        <v>6066</v>
      </c>
      <c r="L665" s="732">
        <v>1</v>
      </c>
      <c r="M665" s="732">
        <v>1011</v>
      </c>
      <c r="N665" s="732">
        <v>4</v>
      </c>
      <c r="O665" s="732">
        <v>4048</v>
      </c>
      <c r="P665" s="746">
        <v>0.66732607978898784</v>
      </c>
      <c r="Q665" s="733">
        <v>1012</v>
      </c>
    </row>
    <row r="666" spans="1:17" ht="14.4" customHeight="1" x14ac:dyDescent="0.3">
      <c r="A666" s="727" t="s">
        <v>6926</v>
      </c>
      <c r="B666" s="728" t="s">
        <v>6704</v>
      </c>
      <c r="C666" s="728" t="s">
        <v>6631</v>
      </c>
      <c r="D666" s="728" t="s">
        <v>6727</v>
      </c>
      <c r="E666" s="728" t="s">
        <v>6728</v>
      </c>
      <c r="F666" s="732"/>
      <c r="G666" s="732"/>
      <c r="H666" s="732"/>
      <c r="I666" s="732"/>
      <c r="J666" s="732">
        <v>2</v>
      </c>
      <c r="K666" s="732">
        <v>4588</v>
      </c>
      <c r="L666" s="732">
        <v>1</v>
      </c>
      <c r="M666" s="732">
        <v>2294</v>
      </c>
      <c r="N666" s="732">
        <v>6</v>
      </c>
      <c r="O666" s="732">
        <v>13782</v>
      </c>
      <c r="P666" s="746">
        <v>3.0039232781168264</v>
      </c>
      <c r="Q666" s="733">
        <v>2297</v>
      </c>
    </row>
    <row r="667" spans="1:17" ht="14.4" customHeight="1" x14ac:dyDescent="0.3">
      <c r="A667" s="727" t="s">
        <v>6926</v>
      </c>
      <c r="B667" s="728" t="s">
        <v>6704</v>
      </c>
      <c r="C667" s="728" t="s">
        <v>6631</v>
      </c>
      <c r="D667" s="728" t="s">
        <v>6729</v>
      </c>
      <c r="E667" s="728" t="s">
        <v>6730</v>
      </c>
      <c r="F667" s="732"/>
      <c r="G667" s="732"/>
      <c r="H667" s="732"/>
      <c r="I667" s="732"/>
      <c r="J667" s="732"/>
      <c r="K667" s="732"/>
      <c r="L667" s="732"/>
      <c r="M667" s="732"/>
      <c r="N667" s="732">
        <v>2</v>
      </c>
      <c r="O667" s="732">
        <v>748</v>
      </c>
      <c r="P667" s="746"/>
      <c r="Q667" s="733">
        <v>374</v>
      </c>
    </row>
    <row r="668" spans="1:17" ht="14.4" customHeight="1" x14ac:dyDescent="0.3">
      <c r="A668" s="727" t="s">
        <v>6926</v>
      </c>
      <c r="B668" s="728" t="s">
        <v>6745</v>
      </c>
      <c r="C668" s="728" t="s">
        <v>6631</v>
      </c>
      <c r="D668" s="728" t="s">
        <v>6748</v>
      </c>
      <c r="E668" s="728" t="s">
        <v>6749</v>
      </c>
      <c r="F668" s="732">
        <v>4</v>
      </c>
      <c r="G668" s="732">
        <v>876</v>
      </c>
      <c r="H668" s="732">
        <v>1.3212669683257918</v>
      </c>
      <c r="I668" s="732">
        <v>219</v>
      </c>
      <c r="J668" s="732">
        <v>3</v>
      </c>
      <c r="K668" s="732">
        <v>663</v>
      </c>
      <c r="L668" s="732">
        <v>1</v>
      </c>
      <c r="M668" s="732">
        <v>221</v>
      </c>
      <c r="N668" s="732">
        <v>1</v>
      </c>
      <c r="O668" s="732">
        <v>221</v>
      </c>
      <c r="P668" s="746">
        <v>0.33333333333333331</v>
      </c>
      <c r="Q668" s="733">
        <v>221</v>
      </c>
    </row>
    <row r="669" spans="1:17" ht="14.4" customHeight="1" x14ac:dyDescent="0.3">
      <c r="A669" s="727" t="s">
        <v>6926</v>
      </c>
      <c r="B669" s="728" t="s">
        <v>6745</v>
      </c>
      <c r="C669" s="728" t="s">
        <v>6631</v>
      </c>
      <c r="D669" s="728" t="s">
        <v>6750</v>
      </c>
      <c r="E669" s="728" t="s">
        <v>6751</v>
      </c>
      <c r="F669" s="732">
        <v>4</v>
      </c>
      <c r="G669" s="732">
        <v>2012</v>
      </c>
      <c r="H669" s="732">
        <v>0.79212598425196845</v>
      </c>
      <c r="I669" s="732">
        <v>503</v>
      </c>
      <c r="J669" s="732">
        <v>5</v>
      </c>
      <c r="K669" s="732">
        <v>2540</v>
      </c>
      <c r="L669" s="732">
        <v>1</v>
      </c>
      <c r="M669" s="732">
        <v>508</v>
      </c>
      <c r="N669" s="732">
        <v>1</v>
      </c>
      <c r="O669" s="732">
        <v>508</v>
      </c>
      <c r="P669" s="746">
        <v>0.2</v>
      </c>
      <c r="Q669" s="733">
        <v>508</v>
      </c>
    </row>
    <row r="670" spans="1:17" ht="14.4" customHeight="1" x14ac:dyDescent="0.3">
      <c r="A670" s="727" t="s">
        <v>6926</v>
      </c>
      <c r="B670" s="728" t="s">
        <v>6745</v>
      </c>
      <c r="C670" s="728" t="s">
        <v>6631</v>
      </c>
      <c r="D670" s="728" t="s">
        <v>6752</v>
      </c>
      <c r="E670" s="728" t="s">
        <v>6753</v>
      </c>
      <c r="F670" s="732">
        <v>47</v>
      </c>
      <c r="G670" s="732">
        <v>16497</v>
      </c>
      <c r="H670" s="732">
        <v>1.1366267052501033</v>
      </c>
      <c r="I670" s="732">
        <v>351</v>
      </c>
      <c r="J670" s="732">
        <v>41</v>
      </c>
      <c r="K670" s="732">
        <v>14514</v>
      </c>
      <c r="L670" s="732">
        <v>1</v>
      </c>
      <c r="M670" s="732">
        <v>354</v>
      </c>
      <c r="N670" s="732">
        <v>101</v>
      </c>
      <c r="O670" s="732">
        <v>35754</v>
      </c>
      <c r="P670" s="746">
        <v>2.4634146341463414</v>
      </c>
      <c r="Q670" s="733">
        <v>354</v>
      </c>
    </row>
    <row r="671" spans="1:17" ht="14.4" customHeight="1" x14ac:dyDescent="0.3">
      <c r="A671" s="727" t="s">
        <v>6926</v>
      </c>
      <c r="B671" s="728" t="s">
        <v>6745</v>
      </c>
      <c r="C671" s="728" t="s">
        <v>6631</v>
      </c>
      <c r="D671" s="728" t="s">
        <v>6756</v>
      </c>
      <c r="E671" s="728" t="s">
        <v>6757</v>
      </c>
      <c r="F671" s="732">
        <v>1657</v>
      </c>
      <c r="G671" s="732">
        <v>107705</v>
      </c>
      <c r="H671" s="732">
        <v>1.1793594306049822</v>
      </c>
      <c r="I671" s="732">
        <v>65</v>
      </c>
      <c r="J671" s="732">
        <v>1405</v>
      </c>
      <c r="K671" s="732">
        <v>91325</v>
      </c>
      <c r="L671" s="732">
        <v>1</v>
      </c>
      <c r="M671" s="732">
        <v>65</v>
      </c>
      <c r="N671" s="732">
        <v>1866</v>
      </c>
      <c r="O671" s="732">
        <v>121290</v>
      </c>
      <c r="P671" s="746">
        <v>1.3281138790035587</v>
      </c>
      <c r="Q671" s="733">
        <v>65</v>
      </c>
    </row>
    <row r="672" spans="1:17" ht="14.4" customHeight="1" x14ac:dyDescent="0.3">
      <c r="A672" s="727" t="s">
        <v>6926</v>
      </c>
      <c r="B672" s="728" t="s">
        <v>6745</v>
      </c>
      <c r="C672" s="728" t="s">
        <v>6631</v>
      </c>
      <c r="D672" s="728" t="s">
        <v>6758</v>
      </c>
      <c r="E672" s="728" t="s">
        <v>6759</v>
      </c>
      <c r="F672" s="732"/>
      <c r="G672" s="732"/>
      <c r="H672" s="732"/>
      <c r="I672" s="732"/>
      <c r="J672" s="732">
        <v>2</v>
      </c>
      <c r="K672" s="732">
        <v>1090</v>
      </c>
      <c r="L672" s="732">
        <v>1</v>
      </c>
      <c r="M672" s="732">
        <v>545</v>
      </c>
      <c r="N672" s="732"/>
      <c r="O672" s="732"/>
      <c r="P672" s="746"/>
      <c r="Q672" s="733"/>
    </row>
    <row r="673" spans="1:17" ht="14.4" customHeight="1" x14ac:dyDescent="0.3">
      <c r="A673" s="727" t="s">
        <v>6926</v>
      </c>
      <c r="B673" s="728" t="s">
        <v>6745</v>
      </c>
      <c r="C673" s="728" t="s">
        <v>6631</v>
      </c>
      <c r="D673" s="728" t="s">
        <v>6760</v>
      </c>
      <c r="E673" s="728" t="s">
        <v>6761</v>
      </c>
      <c r="F673" s="732">
        <v>4</v>
      </c>
      <c r="G673" s="732">
        <v>2364</v>
      </c>
      <c r="H673" s="732">
        <v>0.33277027027027029</v>
      </c>
      <c r="I673" s="732">
        <v>591</v>
      </c>
      <c r="J673" s="732">
        <v>12</v>
      </c>
      <c r="K673" s="732">
        <v>7104</v>
      </c>
      <c r="L673" s="732">
        <v>1</v>
      </c>
      <c r="M673" s="732">
        <v>592</v>
      </c>
      <c r="N673" s="732">
        <v>21</v>
      </c>
      <c r="O673" s="732">
        <v>12432</v>
      </c>
      <c r="P673" s="746">
        <v>1.75</v>
      </c>
      <c r="Q673" s="733">
        <v>592</v>
      </c>
    </row>
    <row r="674" spans="1:17" ht="14.4" customHeight="1" x14ac:dyDescent="0.3">
      <c r="A674" s="727" t="s">
        <v>6926</v>
      </c>
      <c r="B674" s="728" t="s">
        <v>6745</v>
      </c>
      <c r="C674" s="728" t="s">
        <v>6631</v>
      </c>
      <c r="D674" s="728" t="s">
        <v>6762</v>
      </c>
      <c r="E674" s="728" t="s">
        <v>6763</v>
      </c>
      <c r="F674" s="732">
        <v>4</v>
      </c>
      <c r="G674" s="732">
        <v>2464</v>
      </c>
      <c r="H674" s="732">
        <v>0.33279308481901676</v>
      </c>
      <c r="I674" s="732">
        <v>616</v>
      </c>
      <c r="J674" s="732">
        <v>12</v>
      </c>
      <c r="K674" s="732">
        <v>7404</v>
      </c>
      <c r="L674" s="732">
        <v>1</v>
      </c>
      <c r="M674" s="732">
        <v>617</v>
      </c>
      <c r="N674" s="732">
        <v>7</v>
      </c>
      <c r="O674" s="732">
        <v>4319</v>
      </c>
      <c r="P674" s="746">
        <v>0.58333333333333337</v>
      </c>
      <c r="Q674" s="733">
        <v>617</v>
      </c>
    </row>
    <row r="675" spans="1:17" ht="14.4" customHeight="1" x14ac:dyDescent="0.3">
      <c r="A675" s="727" t="s">
        <v>6926</v>
      </c>
      <c r="B675" s="728" t="s">
        <v>6745</v>
      </c>
      <c r="C675" s="728" t="s">
        <v>6631</v>
      </c>
      <c r="D675" s="728" t="s">
        <v>6764</v>
      </c>
      <c r="E675" s="728" t="s">
        <v>6765</v>
      </c>
      <c r="F675" s="732"/>
      <c r="G675" s="732"/>
      <c r="H675" s="732"/>
      <c r="I675" s="732"/>
      <c r="J675" s="732">
        <v>2</v>
      </c>
      <c r="K675" s="732">
        <v>306</v>
      </c>
      <c r="L675" s="732">
        <v>1</v>
      </c>
      <c r="M675" s="732">
        <v>153</v>
      </c>
      <c r="N675" s="732">
        <v>1</v>
      </c>
      <c r="O675" s="732">
        <v>153</v>
      </c>
      <c r="P675" s="746">
        <v>0.5</v>
      </c>
      <c r="Q675" s="733">
        <v>153</v>
      </c>
    </row>
    <row r="676" spans="1:17" ht="14.4" customHeight="1" x14ac:dyDescent="0.3">
      <c r="A676" s="727" t="s">
        <v>6926</v>
      </c>
      <c r="B676" s="728" t="s">
        <v>6745</v>
      </c>
      <c r="C676" s="728" t="s">
        <v>6631</v>
      </c>
      <c r="D676" s="728" t="s">
        <v>6766</v>
      </c>
      <c r="E676" s="728" t="s">
        <v>6767</v>
      </c>
      <c r="F676" s="732">
        <v>1</v>
      </c>
      <c r="G676" s="732">
        <v>676</v>
      </c>
      <c r="H676" s="732"/>
      <c r="I676" s="732">
        <v>676</v>
      </c>
      <c r="J676" s="732"/>
      <c r="K676" s="732"/>
      <c r="L676" s="732"/>
      <c r="M676" s="732"/>
      <c r="N676" s="732"/>
      <c r="O676" s="732"/>
      <c r="P676" s="746"/>
      <c r="Q676" s="733"/>
    </row>
    <row r="677" spans="1:17" ht="14.4" customHeight="1" x14ac:dyDescent="0.3">
      <c r="A677" s="727" t="s">
        <v>6926</v>
      </c>
      <c r="B677" s="728" t="s">
        <v>6745</v>
      </c>
      <c r="C677" s="728" t="s">
        <v>6631</v>
      </c>
      <c r="D677" s="728" t="s">
        <v>6768</v>
      </c>
      <c r="E677" s="728" t="s">
        <v>6769</v>
      </c>
      <c r="F677" s="732">
        <v>28</v>
      </c>
      <c r="G677" s="732">
        <v>672</v>
      </c>
      <c r="H677" s="732">
        <v>1.4736842105263157</v>
      </c>
      <c r="I677" s="732">
        <v>24</v>
      </c>
      <c r="J677" s="732">
        <v>19</v>
      </c>
      <c r="K677" s="732">
        <v>456</v>
      </c>
      <c r="L677" s="732">
        <v>1</v>
      </c>
      <c r="M677" s="732">
        <v>24</v>
      </c>
      <c r="N677" s="732">
        <v>32</v>
      </c>
      <c r="O677" s="732">
        <v>768</v>
      </c>
      <c r="P677" s="746">
        <v>1.6842105263157894</v>
      </c>
      <c r="Q677" s="733">
        <v>24</v>
      </c>
    </row>
    <row r="678" spans="1:17" ht="14.4" customHeight="1" x14ac:dyDescent="0.3">
      <c r="A678" s="727" t="s">
        <v>6926</v>
      </c>
      <c r="B678" s="728" t="s">
        <v>6745</v>
      </c>
      <c r="C678" s="728" t="s">
        <v>6631</v>
      </c>
      <c r="D678" s="728" t="s">
        <v>6772</v>
      </c>
      <c r="E678" s="728" t="s">
        <v>6773</v>
      </c>
      <c r="F678" s="732">
        <v>3</v>
      </c>
      <c r="G678" s="732">
        <v>162</v>
      </c>
      <c r="H678" s="732">
        <v>0.24545454545454545</v>
      </c>
      <c r="I678" s="732">
        <v>54</v>
      </c>
      <c r="J678" s="732">
        <v>12</v>
      </c>
      <c r="K678" s="732">
        <v>660</v>
      </c>
      <c r="L678" s="732">
        <v>1</v>
      </c>
      <c r="M678" s="732">
        <v>55</v>
      </c>
      <c r="N678" s="732">
        <v>8</v>
      </c>
      <c r="O678" s="732">
        <v>440</v>
      </c>
      <c r="P678" s="746">
        <v>0.66666666666666663</v>
      </c>
      <c r="Q678" s="733">
        <v>55</v>
      </c>
    </row>
    <row r="679" spans="1:17" ht="14.4" customHeight="1" x14ac:dyDescent="0.3">
      <c r="A679" s="727" t="s">
        <v>6926</v>
      </c>
      <c r="B679" s="728" t="s">
        <v>6745</v>
      </c>
      <c r="C679" s="728" t="s">
        <v>6631</v>
      </c>
      <c r="D679" s="728" t="s">
        <v>6774</v>
      </c>
      <c r="E679" s="728" t="s">
        <v>6775</v>
      </c>
      <c r="F679" s="732">
        <v>960</v>
      </c>
      <c r="G679" s="732">
        <v>73920</v>
      </c>
      <c r="H679" s="732">
        <v>0.98360655737704916</v>
      </c>
      <c r="I679" s="732">
        <v>77</v>
      </c>
      <c r="J679" s="732">
        <v>976</v>
      </c>
      <c r="K679" s="732">
        <v>75152</v>
      </c>
      <c r="L679" s="732">
        <v>1</v>
      </c>
      <c r="M679" s="732">
        <v>77</v>
      </c>
      <c r="N679" s="732">
        <v>1187</v>
      </c>
      <c r="O679" s="732">
        <v>91399</v>
      </c>
      <c r="P679" s="746">
        <v>1.216188524590164</v>
      </c>
      <c r="Q679" s="733">
        <v>77</v>
      </c>
    </row>
    <row r="680" spans="1:17" ht="14.4" customHeight="1" x14ac:dyDescent="0.3">
      <c r="A680" s="727" t="s">
        <v>6926</v>
      </c>
      <c r="B680" s="728" t="s">
        <v>6745</v>
      </c>
      <c r="C680" s="728" t="s">
        <v>6631</v>
      </c>
      <c r="D680" s="728" t="s">
        <v>6778</v>
      </c>
      <c r="E680" s="728" t="s">
        <v>6779</v>
      </c>
      <c r="F680" s="732">
        <v>272</v>
      </c>
      <c r="G680" s="732">
        <v>6256</v>
      </c>
      <c r="H680" s="732">
        <v>1.3299319727891157</v>
      </c>
      <c r="I680" s="732">
        <v>23</v>
      </c>
      <c r="J680" s="732">
        <v>196</v>
      </c>
      <c r="K680" s="732">
        <v>4704</v>
      </c>
      <c r="L680" s="732">
        <v>1</v>
      </c>
      <c r="M680" s="732">
        <v>24</v>
      </c>
      <c r="N680" s="732">
        <v>253</v>
      </c>
      <c r="O680" s="732">
        <v>6072</v>
      </c>
      <c r="P680" s="746">
        <v>1.2908163265306123</v>
      </c>
      <c r="Q680" s="733">
        <v>24</v>
      </c>
    </row>
    <row r="681" spans="1:17" ht="14.4" customHeight="1" x14ac:dyDescent="0.3">
      <c r="A681" s="727" t="s">
        <v>6926</v>
      </c>
      <c r="B681" s="728" t="s">
        <v>6745</v>
      </c>
      <c r="C681" s="728" t="s">
        <v>6631</v>
      </c>
      <c r="D681" s="728" t="s">
        <v>6786</v>
      </c>
      <c r="E681" s="728" t="s">
        <v>6787</v>
      </c>
      <c r="F681" s="732">
        <v>2</v>
      </c>
      <c r="G681" s="732">
        <v>1256</v>
      </c>
      <c r="H681" s="732">
        <v>0.49762282091917592</v>
      </c>
      <c r="I681" s="732">
        <v>628</v>
      </c>
      <c r="J681" s="732">
        <v>4</v>
      </c>
      <c r="K681" s="732">
        <v>2524</v>
      </c>
      <c r="L681" s="732">
        <v>1</v>
      </c>
      <c r="M681" s="732">
        <v>631</v>
      </c>
      <c r="N681" s="732"/>
      <c r="O681" s="732"/>
      <c r="P681" s="746"/>
      <c r="Q681" s="733"/>
    </row>
    <row r="682" spans="1:17" ht="14.4" customHeight="1" x14ac:dyDescent="0.3">
      <c r="A682" s="727" t="s">
        <v>6926</v>
      </c>
      <c r="B682" s="728" t="s">
        <v>6745</v>
      </c>
      <c r="C682" s="728" t="s">
        <v>6631</v>
      </c>
      <c r="D682" s="728" t="s">
        <v>6790</v>
      </c>
      <c r="E682" s="728" t="s">
        <v>6791</v>
      </c>
      <c r="F682" s="732">
        <v>59</v>
      </c>
      <c r="G682" s="732">
        <v>3894</v>
      </c>
      <c r="H682" s="732">
        <v>1.2291666666666667</v>
      </c>
      <c r="I682" s="732">
        <v>66</v>
      </c>
      <c r="J682" s="732">
        <v>48</v>
      </c>
      <c r="K682" s="732">
        <v>3168</v>
      </c>
      <c r="L682" s="732">
        <v>1</v>
      </c>
      <c r="M682" s="732">
        <v>66</v>
      </c>
      <c r="N682" s="732">
        <v>91</v>
      </c>
      <c r="O682" s="732">
        <v>6006</v>
      </c>
      <c r="P682" s="746">
        <v>1.8958333333333333</v>
      </c>
      <c r="Q682" s="733">
        <v>66</v>
      </c>
    </row>
    <row r="683" spans="1:17" ht="14.4" customHeight="1" x14ac:dyDescent="0.3">
      <c r="A683" s="727" t="s">
        <v>6926</v>
      </c>
      <c r="B683" s="728" t="s">
        <v>6745</v>
      </c>
      <c r="C683" s="728" t="s">
        <v>6631</v>
      </c>
      <c r="D683" s="728" t="s">
        <v>6792</v>
      </c>
      <c r="E683" s="728" t="s">
        <v>6793</v>
      </c>
      <c r="F683" s="732">
        <v>2</v>
      </c>
      <c r="G683" s="732">
        <v>592</v>
      </c>
      <c r="H683" s="732"/>
      <c r="I683" s="732">
        <v>296</v>
      </c>
      <c r="J683" s="732"/>
      <c r="K683" s="732"/>
      <c r="L683" s="732"/>
      <c r="M683" s="732"/>
      <c r="N683" s="732">
        <v>3</v>
      </c>
      <c r="O683" s="732">
        <v>897</v>
      </c>
      <c r="P683" s="746"/>
      <c r="Q683" s="733">
        <v>299</v>
      </c>
    </row>
    <row r="684" spans="1:17" ht="14.4" customHeight="1" x14ac:dyDescent="0.3">
      <c r="A684" s="727" t="s">
        <v>6926</v>
      </c>
      <c r="B684" s="728" t="s">
        <v>6745</v>
      </c>
      <c r="C684" s="728" t="s">
        <v>6631</v>
      </c>
      <c r="D684" s="728" t="s">
        <v>6794</v>
      </c>
      <c r="E684" s="728" t="s">
        <v>6795</v>
      </c>
      <c r="F684" s="732">
        <v>1091</v>
      </c>
      <c r="G684" s="732">
        <v>17456</v>
      </c>
      <c r="H684" s="732">
        <v>0.95607404973162446</v>
      </c>
      <c r="I684" s="732">
        <v>16</v>
      </c>
      <c r="J684" s="732">
        <v>1074</v>
      </c>
      <c r="K684" s="732">
        <v>18258</v>
      </c>
      <c r="L684" s="732">
        <v>1</v>
      </c>
      <c r="M684" s="732">
        <v>17</v>
      </c>
      <c r="N684" s="732">
        <v>1327</v>
      </c>
      <c r="O684" s="732">
        <v>22559</v>
      </c>
      <c r="P684" s="746">
        <v>1.2355679702048417</v>
      </c>
      <c r="Q684" s="733">
        <v>17</v>
      </c>
    </row>
    <row r="685" spans="1:17" ht="14.4" customHeight="1" x14ac:dyDescent="0.3">
      <c r="A685" s="727" t="s">
        <v>6926</v>
      </c>
      <c r="B685" s="728" t="s">
        <v>6745</v>
      </c>
      <c r="C685" s="728" t="s">
        <v>6631</v>
      </c>
      <c r="D685" s="728" t="s">
        <v>6798</v>
      </c>
      <c r="E685" s="728" t="s">
        <v>6799</v>
      </c>
      <c r="F685" s="732">
        <v>82</v>
      </c>
      <c r="G685" s="732">
        <v>28618</v>
      </c>
      <c r="H685" s="732">
        <v>0.73005102040816328</v>
      </c>
      <c r="I685" s="732">
        <v>349</v>
      </c>
      <c r="J685" s="732">
        <v>112</v>
      </c>
      <c r="K685" s="732">
        <v>39200</v>
      </c>
      <c r="L685" s="732">
        <v>1</v>
      </c>
      <c r="M685" s="732">
        <v>350</v>
      </c>
      <c r="N685" s="732">
        <v>97</v>
      </c>
      <c r="O685" s="732">
        <v>33950</v>
      </c>
      <c r="P685" s="746">
        <v>0.8660714285714286</v>
      </c>
      <c r="Q685" s="733">
        <v>350</v>
      </c>
    </row>
    <row r="686" spans="1:17" ht="14.4" customHeight="1" x14ac:dyDescent="0.3">
      <c r="A686" s="727" t="s">
        <v>6926</v>
      </c>
      <c r="B686" s="728" t="s">
        <v>6745</v>
      </c>
      <c r="C686" s="728" t="s">
        <v>6631</v>
      </c>
      <c r="D686" s="728" t="s">
        <v>6800</v>
      </c>
      <c r="E686" s="728" t="s">
        <v>6801</v>
      </c>
      <c r="F686" s="732">
        <v>241</v>
      </c>
      <c r="G686" s="732">
        <v>5784</v>
      </c>
      <c r="H686" s="732">
        <v>1.352982456140351</v>
      </c>
      <c r="I686" s="732">
        <v>24</v>
      </c>
      <c r="J686" s="732">
        <v>171</v>
      </c>
      <c r="K686" s="732">
        <v>4275</v>
      </c>
      <c r="L686" s="732">
        <v>1</v>
      </c>
      <c r="M686" s="732">
        <v>25</v>
      </c>
      <c r="N686" s="732">
        <v>204</v>
      </c>
      <c r="O686" s="732">
        <v>5100</v>
      </c>
      <c r="P686" s="746">
        <v>1.1929824561403508</v>
      </c>
      <c r="Q686" s="733">
        <v>25</v>
      </c>
    </row>
    <row r="687" spans="1:17" ht="14.4" customHeight="1" x14ac:dyDescent="0.3">
      <c r="A687" s="727" t="s">
        <v>6926</v>
      </c>
      <c r="B687" s="728" t="s">
        <v>6745</v>
      </c>
      <c r="C687" s="728" t="s">
        <v>6631</v>
      </c>
      <c r="D687" s="728" t="s">
        <v>6802</v>
      </c>
      <c r="E687" s="728" t="s">
        <v>6803</v>
      </c>
      <c r="F687" s="732">
        <v>4</v>
      </c>
      <c r="G687" s="732">
        <v>2956</v>
      </c>
      <c r="H687" s="732">
        <v>0.3621661357510414</v>
      </c>
      <c r="I687" s="732">
        <v>739</v>
      </c>
      <c r="J687" s="732">
        <v>11</v>
      </c>
      <c r="K687" s="732">
        <v>8162</v>
      </c>
      <c r="L687" s="732">
        <v>1</v>
      </c>
      <c r="M687" s="732">
        <v>742</v>
      </c>
      <c r="N687" s="732">
        <v>7</v>
      </c>
      <c r="O687" s="732">
        <v>5194</v>
      </c>
      <c r="P687" s="746">
        <v>0.63636363636363635</v>
      </c>
      <c r="Q687" s="733">
        <v>742</v>
      </c>
    </row>
    <row r="688" spans="1:17" ht="14.4" customHeight="1" x14ac:dyDescent="0.3">
      <c r="A688" s="727" t="s">
        <v>6926</v>
      </c>
      <c r="B688" s="728" t="s">
        <v>6745</v>
      </c>
      <c r="C688" s="728" t="s">
        <v>6631</v>
      </c>
      <c r="D688" s="728" t="s">
        <v>6804</v>
      </c>
      <c r="E688" s="728" t="s">
        <v>6805</v>
      </c>
      <c r="F688" s="732">
        <v>9</v>
      </c>
      <c r="G688" s="732">
        <v>1620</v>
      </c>
      <c r="H688" s="732">
        <v>0.3729281767955801</v>
      </c>
      <c r="I688" s="732">
        <v>180</v>
      </c>
      <c r="J688" s="732">
        <v>24</v>
      </c>
      <c r="K688" s="732">
        <v>4344</v>
      </c>
      <c r="L688" s="732">
        <v>1</v>
      </c>
      <c r="M688" s="732">
        <v>181</v>
      </c>
      <c r="N688" s="732">
        <v>21</v>
      </c>
      <c r="O688" s="732">
        <v>3801</v>
      </c>
      <c r="P688" s="746">
        <v>0.875</v>
      </c>
      <c r="Q688" s="733">
        <v>181</v>
      </c>
    </row>
    <row r="689" spans="1:17" ht="14.4" customHeight="1" x14ac:dyDescent="0.3">
      <c r="A689" s="727" t="s">
        <v>6926</v>
      </c>
      <c r="B689" s="728" t="s">
        <v>6745</v>
      </c>
      <c r="C689" s="728" t="s">
        <v>6631</v>
      </c>
      <c r="D689" s="728" t="s">
        <v>6810</v>
      </c>
      <c r="E689" s="728" t="s">
        <v>6811</v>
      </c>
      <c r="F689" s="732">
        <v>188</v>
      </c>
      <c r="G689" s="732">
        <v>47564</v>
      </c>
      <c r="H689" s="732">
        <v>1.2826016610937332</v>
      </c>
      <c r="I689" s="732">
        <v>253</v>
      </c>
      <c r="J689" s="732">
        <v>146</v>
      </c>
      <c r="K689" s="732">
        <v>37084</v>
      </c>
      <c r="L689" s="732">
        <v>1</v>
      </c>
      <c r="M689" s="732">
        <v>254</v>
      </c>
      <c r="N689" s="732">
        <v>241</v>
      </c>
      <c r="O689" s="732">
        <v>61214</v>
      </c>
      <c r="P689" s="746">
        <v>1.6506849315068493</v>
      </c>
      <c r="Q689" s="733">
        <v>254</v>
      </c>
    </row>
    <row r="690" spans="1:17" ht="14.4" customHeight="1" x14ac:dyDescent="0.3">
      <c r="A690" s="727" t="s">
        <v>6926</v>
      </c>
      <c r="B690" s="728" t="s">
        <v>6745</v>
      </c>
      <c r="C690" s="728" t="s">
        <v>6631</v>
      </c>
      <c r="D690" s="728" t="s">
        <v>6812</v>
      </c>
      <c r="E690" s="728" t="s">
        <v>6813</v>
      </c>
      <c r="F690" s="732">
        <v>4</v>
      </c>
      <c r="G690" s="732">
        <v>1060</v>
      </c>
      <c r="H690" s="732">
        <v>0.32960199004975127</v>
      </c>
      <c r="I690" s="732">
        <v>265</v>
      </c>
      <c r="J690" s="732">
        <v>12</v>
      </c>
      <c r="K690" s="732">
        <v>3216</v>
      </c>
      <c r="L690" s="732">
        <v>1</v>
      </c>
      <c r="M690" s="732">
        <v>268</v>
      </c>
      <c r="N690" s="732">
        <v>7</v>
      </c>
      <c r="O690" s="732">
        <v>1876</v>
      </c>
      <c r="P690" s="746">
        <v>0.58333333333333337</v>
      </c>
      <c r="Q690" s="733">
        <v>268</v>
      </c>
    </row>
    <row r="691" spans="1:17" ht="14.4" customHeight="1" x14ac:dyDescent="0.3">
      <c r="A691" s="727" t="s">
        <v>6926</v>
      </c>
      <c r="B691" s="728" t="s">
        <v>6745</v>
      </c>
      <c r="C691" s="728" t="s">
        <v>6631</v>
      </c>
      <c r="D691" s="728" t="s">
        <v>6816</v>
      </c>
      <c r="E691" s="728" t="s">
        <v>6817</v>
      </c>
      <c r="F691" s="732">
        <v>5</v>
      </c>
      <c r="G691" s="732">
        <v>1080</v>
      </c>
      <c r="H691" s="732">
        <v>0.3828429634881248</v>
      </c>
      <c r="I691" s="732">
        <v>216</v>
      </c>
      <c r="J691" s="732">
        <v>13</v>
      </c>
      <c r="K691" s="732">
        <v>2821</v>
      </c>
      <c r="L691" s="732">
        <v>1</v>
      </c>
      <c r="M691" s="732">
        <v>217</v>
      </c>
      <c r="N691" s="732">
        <v>24</v>
      </c>
      <c r="O691" s="732">
        <v>5208</v>
      </c>
      <c r="P691" s="746">
        <v>1.8461538461538463</v>
      </c>
      <c r="Q691" s="733">
        <v>217</v>
      </c>
    </row>
    <row r="692" spans="1:17" ht="14.4" customHeight="1" x14ac:dyDescent="0.3">
      <c r="A692" s="727" t="s">
        <v>6926</v>
      </c>
      <c r="B692" s="728" t="s">
        <v>6745</v>
      </c>
      <c r="C692" s="728" t="s">
        <v>6631</v>
      </c>
      <c r="D692" s="728" t="s">
        <v>6818</v>
      </c>
      <c r="E692" s="728" t="s">
        <v>6819</v>
      </c>
      <c r="F692" s="732">
        <v>3</v>
      </c>
      <c r="G692" s="732">
        <v>108</v>
      </c>
      <c r="H692" s="732">
        <v>1.4594594594594594</v>
      </c>
      <c r="I692" s="732">
        <v>36</v>
      </c>
      <c r="J692" s="732">
        <v>2</v>
      </c>
      <c r="K692" s="732">
        <v>74</v>
      </c>
      <c r="L692" s="732">
        <v>1</v>
      </c>
      <c r="M692" s="732">
        <v>37</v>
      </c>
      <c r="N692" s="732">
        <v>7</v>
      </c>
      <c r="O692" s="732">
        <v>259</v>
      </c>
      <c r="P692" s="746">
        <v>3.5</v>
      </c>
      <c r="Q692" s="733">
        <v>37</v>
      </c>
    </row>
    <row r="693" spans="1:17" ht="14.4" customHeight="1" x14ac:dyDescent="0.3">
      <c r="A693" s="727" t="s">
        <v>6926</v>
      </c>
      <c r="B693" s="728" t="s">
        <v>6745</v>
      </c>
      <c r="C693" s="728" t="s">
        <v>6631</v>
      </c>
      <c r="D693" s="728" t="s">
        <v>6820</v>
      </c>
      <c r="E693" s="728" t="s">
        <v>6821</v>
      </c>
      <c r="F693" s="732">
        <v>4</v>
      </c>
      <c r="G693" s="732">
        <v>2364</v>
      </c>
      <c r="H693" s="732">
        <v>0.33277027027027029</v>
      </c>
      <c r="I693" s="732">
        <v>591</v>
      </c>
      <c r="J693" s="732">
        <v>12</v>
      </c>
      <c r="K693" s="732">
        <v>7104</v>
      </c>
      <c r="L693" s="732">
        <v>1</v>
      </c>
      <c r="M693" s="732">
        <v>592</v>
      </c>
      <c r="N693" s="732">
        <v>7</v>
      </c>
      <c r="O693" s="732">
        <v>4144</v>
      </c>
      <c r="P693" s="746">
        <v>0.58333333333333337</v>
      </c>
      <c r="Q693" s="733">
        <v>592</v>
      </c>
    </row>
    <row r="694" spans="1:17" ht="14.4" customHeight="1" x14ac:dyDescent="0.3">
      <c r="A694" s="727" t="s">
        <v>6926</v>
      </c>
      <c r="B694" s="728" t="s">
        <v>6745</v>
      </c>
      <c r="C694" s="728" t="s">
        <v>6631</v>
      </c>
      <c r="D694" s="728" t="s">
        <v>6822</v>
      </c>
      <c r="E694" s="728" t="s">
        <v>6823</v>
      </c>
      <c r="F694" s="732">
        <v>4</v>
      </c>
      <c r="G694" s="732">
        <v>200</v>
      </c>
      <c r="H694" s="732">
        <v>0.23529411764705882</v>
      </c>
      <c r="I694" s="732">
        <v>50</v>
      </c>
      <c r="J694" s="732">
        <v>17</v>
      </c>
      <c r="K694" s="732">
        <v>850</v>
      </c>
      <c r="L694" s="732">
        <v>1</v>
      </c>
      <c r="M694" s="732">
        <v>50</v>
      </c>
      <c r="N694" s="732">
        <v>10</v>
      </c>
      <c r="O694" s="732">
        <v>500</v>
      </c>
      <c r="P694" s="746">
        <v>0.58823529411764708</v>
      </c>
      <c r="Q694" s="733">
        <v>50</v>
      </c>
    </row>
    <row r="695" spans="1:17" ht="14.4" customHeight="1" x14ac:dyDescent="0.3">
      <c r="A695" s="727" t="s">
        <v>6926</v>
      </c>
      <c r="B695" s="728" t="s">
        <v>6745</v>
      </c>
      <c r="C695" s="728" t="s">
        <v>6631</v>
      </c>
      <c r="D695" s="728" t="s">
        <v>6824</v>
      </c>
      <c r="E695" s="728" t="s">
        <v>6825</v>
      </c>
      <c r="F695" s="732">
        <v>4</v>
      </c>
      <c r="G695" s="732">
        <v>2184</v>
      </c>
      <c r="H695" s="732">
        <v>0.30712979890310788</v>
      </c>
      <c r="I695" s="732">
        <v>546</v>
      </c>
      <c r="J695" s="732">
        <v>13</v>
      </c>
      <c r="K695" s="732">
        <v>7111</v>
      </c>
      <c r="L695" s="732">
        <v>1</v>
      </c>
      <c r="M695" s="732">
        <v>547</v>
      </c>
      <c r="N695" s="732">
        <v>7</v>
      </c>
      <c r="O695" s="732">
        <v>3829</v>
      </c>
      <c r="P695" s="746">
        <v>0.53846153846153844</v>
      </c>
      <c r="Q695" s="733">
        <v>547</v>
      </c>
    </row>
    <row r="696" spans="1:17" ht="14.4" customHeight="1" x14ac:dyDescent="0.3">
      <c r="A696" s="727" t="s">
        <v>6926</v>
      </c>
      <c r="B696" s="728" t="s">
        <v>6745</v>
      </c>
      <c r="C696" s="728" t="s">
        <v>6631</v>
      </c>
      <c r="D696" s="728" t="s">
        <v>6826</v>
      </c>
      <c r="E696" s="728" t="s">
        <v>6827</v>
      </c>
      <c r="F696" s="732"/>
      <c r="G696" s="732"/>
      <c r="H696" s="732"/>
      <c r="I696" s="732"/>
      <c r="J696" s="732">
        <v>1</v>
      </c>
      <c r="K696" s="732">
        <v>516</v>
      </c>
      <c r="L696" s="732">
        <v>1</v>
      </c>
      <c r="M696" s="732">
        <v>516</v>
      </c>
      <c r="N696" s="732"/>
      <c r="O696" s="732"/>
      <c r="P696" s="746"/>
      <c r="Q696" s="733"/>
    </row>
    <row r="697" spans="1:17" ht="14.4" customHeight="1" x14ac:dyDescent="0.3">
      <c r="A697" s="727" t="s">
        <v>6926</v>
      </c>
      <c r="B697" s="728" t="s">
        <v>6745</v>
      </c>
      <c r="C697" s="728" t="s">
        <v>6631</v>
      </c>
      <c r="D697" s="728" t="s">
        <v>6828</v>
      </c>
      <c r="E697" s="728" t="s">
        <v>6829</v>
      </c>
      <c r="F697" s="732">
        <v>4</v>
      </c>
      <c r="G697" s="732">
        <v>2940</v>
      </c>
      <c r="H697" s="732">
        <v>0.30727424749163879</v>
      </c>
      <c r="I697" s="732">
        <v>735</v>
      </c>
      <c r="J697" s="732">
        <v>13</v>
      </c>
      <c r="K697" s="732">
        <v>9568</v>
      </c>
      <c r="L697" s="732">
        <v>1</v>
      </c>
      <c r="M697" s="732">
        <v>736</v>
      </c>
      <c r="N697" s="732">
        <v>7</v>
      </c>
      <c r="O697" s="732">
        <v>5152</v>
      </c>
      <c r="P697" s="746">
        <v>0.53846153846153844</v>
      </c>
      <c r="Q697" s="733">
        <v>736</v>
      </c>
    </row>
    <row r="698" spans="1:17" ht="14.4" customHeight="1" x14ac:dyDescent="0.3">
      <c r="A698" s="727" t="s">
        <v>6926</v>
      </c>
      <c r="B698" s="728" t="s">
        <v>6745</v>
      </c>
      <c r="C698" s="728" t="s">
        <v>6631</v>
      </c>
      <c r="D698" s="728" t="s">
        <v>6830</v>
      </c>
      <c r="E698" s="728" t="s">
        <v>6831</v>
      </c>
      <c r="F698" s="732">
        <v>1</v>
      </c>
      <c r="G698" s="732">
        <v>327</v>
      </c>
      <c r="H698" s="732">
        <v>0.19878419452887539</v>
      </c>
      <c r="I698" s="732">
        <v>327</v>
      </c>
      <c r="J698" s="732">
        <v>5</v>
      </c>
      <c r="K698" s="732">
        <v>1645</v>
      </c>
      <c r="L698" s="732">
        <v>1</v>
      </c>
      <c r="M698" s="732">
        <v>329</v>
      </c>
      <c r="N698" s="732">
        <v>4</v>
      </c>
      <c r="O698" s="732">
        <v>1316</v>
      </c>
      <c r="P698" s="746">
        <v>0.8</v>
      </c>
      <c r="Q698" s="733">
        <v>329</v>
      </c>
    </row>
    <row r="699" spans="1:17" ht="14.4" customHeight="1" x14ac:dyDescent="0.3">
      <c r="A699" s="727" t="s">
        <v>6926</v>
      </c>
      <c r="B699" s="728" t="s">
        <v>6745</v>
      </c>
      <c r="C699" s="728" t="s">
        <v>6631</v>
      </c>
      <c r="D699" s="728" t="s">
        <v>6832</v>
      </c>
      <c r="E699" s="728" t="s">
        <v>6833</v>
      </c>
      <c r="F699" s="732">
        <v>4</v>
      </c>
      <c r="G699" s="732">
        <v>1380</v>
      </c>
      <c r="H699" s="732">
        <v>0.33236994219653176</v>
      </c>
      <c r="I699" s="732">
        <v>345</v>
      </c>
      <c r="J699" s="732">
        <v>12</v>
      </c>
      <c r="K699" s="732">
        <v>4152</v>
      </c>
      <c r="L699" s="732">
        <v>1</v>
      </c>
      <c r="M699" s="732">
        <v>346</v>
      </c>
      <c r="N699" s="732">
        <v>7</v>
      </c>
      <c r="O699" s="732">
        <v>2422</v>
      </c>
      <c r="P699" s="746">
        <v>0.58333333333333337</v>
      </c>
      <c r="Q699" s="733">
        <v>346</v>
      </c>
    </row>
    <row r="700" spans="1:17" ht="14.4" customHeight="1" x14ac:dyDescent="0.3">
      <c r="A700" s="727" t="s">
        <v>6926</v>
      </c>
      <c r="B700" s="728" t="s">
        <v>6745</v>
      </c>
      <c r="C700" s="728" t="s">
        <v>6631</v>
      </c>
      <c r="D700" s="728" t="s">
        <v>6836</v>
      </c>
      <c r="E700" s="728" t="s">
        <v>6837</v>
      </c>
      <c r="F700" s="732">
        <v>7</v>
      </c>
      <c r="G700" s="732">
        <v>1617</v>
      </c>
      <c r="H700" s="732">
        <v>0.46465517241379312</v>
      </c>
      <c r="I700" s="732">
        <v>231</v>
      </c>
      <c r="J700" s="732">
        <v>15</v>
      </c>
      <c r="K700" s="732">
        <v>3480</v>
      </c>
      <c r="L700" s="732">
        <v>1</v>
      </c>
      <c r="M700" s="732">
        <v>232</v>
      </c>
      <c r="N700" s="732">
        <v>11</v>
      </c>
      <c r="O700" s="732">
        <v>2552</v>
      </c>
      <c r="P700" s="746">
        <v>0.73333333333333328</v>
      </c>
      <c r="Q700" s="733">
        <v>232</v>
      </c>
    </row>
    <row r="701" spans="1:17" ht="14.4" customHeight="1" x14ac:dyDescent="0.3">
      <c r="A701" s="727" t="s">
        <v>6926</v>
      </c>
      <c r="B701" s="728" t="s">
        <v>6745</v>
      </c>
      <c r="C701" s="728" t="s">
        <v>6631</v>
      </c>
      <c r="D701" s="728" t="s">
        <v>6840</v>
      </c>
      <c r="E701" s="728" t="s">
        <v>6841</v>
      </c>
      <c r="F701" s="732"/>
      <c r="G701" s="732"/>
      <c r="H701" s="732"/>
      <c r="I701" s="732"/>
      <c r="J701" s="732">
        <v>2</v>
      </c>
      <c r="K701" s="732">
        <v>466</v>
      </c>
      <c r="L701" s="732">
        <v>1</v>
      </c>
      <c r="M701" s="732">
        <v>233</v>
      </c>
      <c r="N701" s="732">
        <v>1</v>
      </c>
      <c r="O701" s="732">
        <v>233</v>
      </c>
      <c r="P701" s="746">
        <v>0.5</v>
      </c>
      <c r="Q701" s="733">
        <v>233</v>
      </c>
    </row>
    <row r="702" spans="1:17" ht="14.4" customHeight="1" x14ac:dyDescent="0.3">
      <c r="A702" s="727" t="s">
        <v>6926</v>
      </c>
      <c r="B702" s="728" t="s">
        <v>6745</v>
      </c>
      <c r="C702" s="728" t="s">
        <v>6631</v>
      </c>
      <c r="D702" s="728" t="s">
        <v>6842</v>
      </c>
      <c r="E702" s="728" t="s">
        <v>6843</v>
      </c>
      <c r="F702" s="732"/>
      <c r="G702" s="732"/>
      <c r="H702" s="732"/>
      <c r="I702" s="732"/>
      <c r="J702" s="732"/>
      <c r="K702" s="732"/>
      <c r="L702" s="732"/>
      <c r="M702" s="732"/>
      <c r="N702" s="732">
        <v>2</v>
      </c>
      <c r="O702" s="732">
        <v>820</v>
      </c>
      <c r="P702" s="746"/>
      <c r="Q702" s="733">
        <v>410</v>
      </c>
    </row>
    <row r="703" spans="1:17" ht="14.4" customHeight="1" x14ac:dyDescent="0.3">
      <c r="A703" s="727" t="s">
        <v>6926</v>
      </c>
      <c r="B703" s="728" t="s">
        <v>6745</v>
      </c>
      <c r="C703" s="728" t="s">
        <v>6631</v>
      </c>
      <c r="D703" s="728" t="s">
        <v>6844</v>
      </c>
      <c r="E703" s="728" t="s">
        <v>6845</v>
      </c>
      <c r="F703" s="732">
        <v>1</v>
      </c>
      <c r="G703" s="732">
        <v>651</v>
      </c>
      <c r="H703" s="732">
        <v>0.99846625766871167</v>
      </c>
      <c r="I703" s="732">
        <v>651</v>
      </c>
      <c r="J703" s="732">
        <v>1</v>
      </c>
      <c r="K703" s="732">
        <v>652</v>
      </c>
      <c r="L703" s="732">
        <v>1</v>
      </c>
      <c r="M703" s="732">
        <v>652</v>
      </c>
      <c r="N703" s="732"/>
      <c r="O703" s="732"/>
      <c r="P703" s="746"/>
      <c r="Q703" s="733"/>
    </row>
    <row r="704" spans="1:17" ht="14.4" customHeight="1" x14ac:dyDescent="0.3">
      <c r="A704" s="727" t="s">
        <v>6926</v>
      </c>
      <c r="B704" s="728" t="s">
        <v>6745</v>
      </c>
      <c r="C704" s="728" t="s">
        <v>6631</v>
      </c>
      <c r="D704" s="728" t="s">
        <v>6846</v>
      </c>
      <c r="E704" s="728" t="s">
        <v>6847</v>
      </c>
      <c r="F704" s="732"/>
      <c r="G704" s="732"/>
      <c r="H704" s="732"/>
      <c r="I704" s="732"/>
      <c r="J704" s="732"/>
      <c r="K704" s="732"/>
      <c r="L704" s="732"/>
      <c r="M704" s="732"/>
      <c r="N704" s="732">
        <v>2</v>
      </c>
      <c r="O704" s="732">
        <v>1180</v>
      </c>
      <c r="P704" s="746"/>
      <c r="Q704" s="733">
        <v>590</v>
      </c>
    </row>
    <row r="705" spans="1:17" ht="14.4" customHeight="1" x14ac:dyDescent="0.3">
      <c r="A705" s="727" t="s">
        <v>6926</v>
      </c>
      <c r="B705" s="728" t="s">
        <v>6745</v>
      </c>
      <c r="C705" s="728" t="s">
        <v>6631</v>
      </c>
      <c r="D705" s="728" t="s">
        <v>6852</v>
      </c>
      <c r="E705" s="728" t="s">
        <v>6853</v>
      </c>
      <c r="F705" s="732"/>
      <c r="G705" s="732"/>
      <c r="H705" s="732"/>
      <c r="I705" s="732"/>
      <c r="J705" s="732"/>
      <c r="K705" s="732"/>
      <c r="L705" s="732"/>
      <c r="M705" s="732"/>
      <c r="N705" s="732">
        <v>2</v>
      </c>
      <c r="O705" s="732">
        <v>340</v>
      </c>
      <c r="P705" s="746"/>
      <c r="Q705" s="733">
        <v>170</v>
      </c>
    </row>
    <row r="706" spans="1:17" ht="14.4" customHeight="1" x14ac:dyDescent="0.3">
      <c r="A706" s="727" t="s">
        <v>6926</v>
      </c>
      <c r="B706" s="728" t="s">
        <v>6745</v>
      </c>
      <c r="C706" s="728" t="s">
        <v>6631</v>
      </c>
      <c r="D706" s="728" t="s">
        <v>6854</v>
      </c>
      <c r="E706" s="728" t="s">
        <v>6855</v>
      </c>
      <c r="F706" s="732">
        <v>10</v>
      </c>
      <c r="G706" s="732">
        <v>7860</v>
      </c>
      <c r="H706" s="732">
        <v>0.2371899330074235</v>
      </c>
      <c r="I706" s="732">
        <v>786</v>
      </c>
      <c r="J706" s="732">
        <v>42</v>
      </c>
      <c r="K706" s="732">
        <v>33138</v>
      </c>
      <c r="L706" s="732">
        <v>1</v>
      </c>
      <c r="M706" s="732">
        <v>789</v>
      </c>
      <c r="N706" s="732">
        <v>24</v>
      </c>
      <c r="O706" s="732">
        <v>18936</v>
      </c>
      <c r="P706" s="746">
        <v>0.5714285714285714</v>
      </c>
      <c r="Q706" s="733">
        <v>789</v>
      </c>
    </row>
    <row r="707" spans="1:17" ht="14.4" customHeight="1" x14ac:dyDescent="0.3">
      <c r="A707" s="727" t="s">
        <v>6926</v>
      </c>
      <c r="B707" s="728" t="s">
        <v>6745</v>
      </c>
      <c r="C707" s="728" t="s">
        <v>6631</v>
      </c>
      <c r="D707" s="728" t="s">
        <v>6856</v>
      </c>
      <c r="E707" s="728" t="s">
        <v>6857</v>
      </c>
      <c r="F707" s="732">
        <v>1</v>
      </c>
      <c r="G707" s="732">
        <v>222</v>
      </c>
      <c r="H707" s="732">
        <v>0.1982142857142857</v>
      </c>
      <c r="I707" s="732">
        <v>222</v>
      </c>
      <c r="J707" s="732">
        <v>5</v>
      </c>
      <c r="K707" s="732">
        <v>1120</v>
      </c>
      <c r="L707" s="732">
        <v>1</v>
      </c>
      <c r="M707" s="732">
        <v>224</v>
      </c>
      <c r="N707" s="732">
        <v>4</v>
      </c>
      <c r="O707" s="732">
        <v>896</v>
      </c>
      <c r="P707" s="746">
        <v>0.8</v>
      </c>
      <c r="Q707" s="733">
        <v>224</v>
      </c>
    </row>
    <row r="708" spans="1:17" ht="14.4" customHeight="1" x14ac:dyDescent="0.3">
      <c r="A708" s="727" t="s">
        <v>6926</v>
      </c>
      <c r="B708" s="728" t="s">
        <v>6745</v>
      </c>
      <c r="C708" s="728" t="s">
        <v>6631</v>
      </c>
      <c r="D708" s="728" t="s">
        <v>6858</v>
      </c>
      <c r="E708" s="728" t="s">
        <v>6859</v>
      </c>
      <c r="F708" s="732"/>
      <c r="G708" s="732"/>
      <c r="H708" s="732"/>
      <c r="I708" s="732"/>
      <c r="J708" s="732">
        <v>1</v>
      </c>
      <c r="K708" s="732">
        <v>566</v>
      </c>
      <c r="L708" s="732">
        <v>1</v>
      </c>
      <c r="M708" s="732">
        <v>566</v>
      </c>
      <c r="N708" s="732">
        <v>1</v>
      </c>
      <c r="O708" s="732">
        <v>566</v>
      </c>
      <c r="P708" s="746">
        <v>1</v>
      </c>
      <c r="Q708" s="733">
        <v>566</v>
      </c>
    </row>
    <row r="709" spans="1:17" ht="14.4" customHeight="1" x14ac:dyDescent="0.3">
      <c r="A709" s="727" t="s">
        <v>6926</v>
      </c>
      <c r="B709" s="728" t="s">
        <v>6745</v>
      </c>
      <c r="C709" s="728" t="s">
        <v>6631</v>
      </c>
      <c r="D709" s="728" t="s">
        <v>6860</v>
      </c>
      <c r="E709" s="728" t="s">
        <v>6861</v>
      </c>
      <c r="F709" s="732"/>
      <c r="G709" s="732"/>
      <c r="H709" s="732"/>
      <c r="I709" s="732"/>
      <c r="J709" s="732">
        <v>2</v>
      </c>
      <c r="K709" s="732">
        <v>1838</v>
      </c>
      <c r="L709" s="732">
        <v>1</v>
      </c>
      <c r="M709" s="732">
        <v>919</v>
      </c>
      <c r="N709" s="732"/>
      <c r="O709" s="732"/>
      <c r="P709" s="746"/>
      <c r="Q709" s="733"/>
    </row>
    <row r="710" spans="1:17" ht="14.4" customHeight="1" x14ac:dyDescent="0.3">
      <c r="A710" s="727" t="s">
        <v>6926</v>
      </c>
      <c r="B710" s="728" t="s">
        <v>6745</v>
      </c>
      <c r="C710" s="728" t="s">
        <v>6631</v>
      </c>
      <c r="D710" s="728" t="s">
        <v>6862</v>
      </c>
      <c r="E710" s="728" t="s">
        <v>6863</v>
      </c>
      <c r="F710" s="732"/>
      <c r="G710" s="732"/>
      <c r="H710" s="732"/>
      <c r="I710" s="732"/>
      <c r="J710" s="732">
        <v>2</v>
      </c>
      <c r="K710" s="732">
        <v>1792</v>
      </c>
      <c r="L710" s="732">
        <v>1</v>
      </c>
      <c r="M710" s="732">
        <v>896</v>
      </c>
      <c r="N710" s="732"/>
      <c r="O710" s="732"/>
      <c r="P710" s="746"/>
      <c r="Q710" s="733"/>
    </row>
    <row r="711" spans="1:17" ht="14.4" customHeight="1" x14ac:dyDescent="0.3">
      <c r="A711" s="727" t="s">
        <v>6927</v>
      </c>
      <c r="B711" s="728" t="s">
        <v>6421</v>
      </c>
      <c r="C711" s="728" t="s">
        <v>6609</v>
      </c>
      <c r="D711" s="728" t="s">
        <v>6612</v>
      </c>
      <c r="E711" s="728" t="s">
        <v>6613</v>
      </c>
      <c r="F711" s="732">
        <v>1</v>
      </c>
      <c r="G711" s="732">
        <v>1865.58</v>
      </c>
      <c r="H711" s="732"/>
      <c r="I711" s="732">
        <v>1865.58</v>
      </c>
      <c r="J711" s="732"/>
      <c r="K711" s="732"/>
      <c r="L711" s="732"/>
      <c r="M711" s="732"/>
      <c r="N711" s="732"/>
      <c r="O711" s="732"/>
      <c r="P711" s="746"/>
      <c r="Q711" s="733"/>
    </row>
    <row r="712" spans="1:17" ht="14.4" customHeight="1" x14ac:dyDescent="0.3">
      <c r="A712" s="727" t="s">
        <v>6927</v>
      </c>
      <c r="B712" s="728" t="s">
        <v>6421</v>
      </c>
      <c r="C712" s="728" t="s">
        <v>6609</v>
      </c>
      <c r="D712" s="728" t="s">
        <v>6622</v>
      </c>
      <c r="E712" s="728" t="s">
        <v>6623</v>
      </c>
      <c r="F712" s="732">
        <v>1</v>
      </c>
      <c r="G712" s="732">
        <v>238.68</v>
      </c>
      <c r="H712" s="732"/>
      <c r="I712" s="732">
        <v>238.68</v>
      </c>
      <c r="J712" s="732"/>
      <c r="K712" s="732"/>
      <c r="L712" s="732"/>
      <c r="M712" s="732"/>
      <c r="N712" s="732"/>
      <c r="O712" s="732"/>
      <c r="P712" s="746"/>
      <c r="Q712" s="733"/>
    </row>
    <row r="713" spans="1:17" ht="14.4" customHeight="1" x14ac:dyDescent="0.3">
      <c r="A713" s="727" t="s">
        <v>6927</v>
      </c>
      <c r="B713" s="728" t="s">
        <v>6421</v>
      </c>
      <c r="C713" s="728" t="s">
        <v>6624</v>
      </c>
      <c r="D713" s="728" t="s">
        <v>6625</v>
      </c>
      <c r="E713" s="728" t="s">
        <v>6626</v>
      </c>
      <c r="F713" s="732"/>
      <c r="G713" s="732"/>
      <c r="H713" s="732"/>
      <c r="I713" s="732"/>
      <c r="J713" s="732">
        <v>2</v>
      </c>
      <c r="K713" s="732">
        <v>1130.2</v>
      </c>
      <c r="L713" s="732">
        <v>1</v>
      </c>
      <c r="M713" s="732">
        <v>565.1</v>
      </c>
      <c r="N713" s="732">
        <v>2</v>
      </c>
      <c r="O713" s="732">
        <v>1130.2</v>
      </c>
      <c r="P713" s="746">
        <v>1</v>
      </c>
      <c r="Q713" s="733">
        <v>565.1</v>
      </c>
    </row>
    <row r="714" spans="1:17" ht="14.4" customHeight="1" x14ac:dyDescent="0.3">
      <c r="A714" s="727" t="s">
        <v>6927</v>
      </c>
      <c r="B714" s="728" t="s">
        <v>6421</v>
      </c>
      <c r="C714" s="728" t="s">
        <v>6624</v>
      </c>
      <c r="D714" s="728" t="s">
        <v>6627</v>
      </c>
      <c r="E714" s="728" t="s">
        <v>6628</v>
      </c>
      <c r="F714" s="732"/>
      <c r="G714" s="732"/>
      <c r="H714" s="732"/>
      <c r="I714" s="732"/>
      <c r="J714" s="732"/>
      <c r="K714" s="732"/>
      <c r="L714" s="732"/>
      <c r="M714" s="732"/>
      <c r="N714" s="732">
        <v>1</v>
      </c>
      <c r="O714" s="732">
        <v>1049</v>
      </c>
      <c r="P714" s="746"/>
      <c r="Q714" s="733">
        <v>1049</v>
      </c>
    </row>
    <row r="715" spans="1:17" ht="14.4" customHeight="1" x14ac:dyDescent="0.3">
      <c r="A715" s="727" t="s">
        <v>6927</v>
      </c>
      <c r="B715" s="728" t="s">
        <v>6421</v>
      </c>
      <c r="C715" s="728" t="s">
        <v>6631</v>
      </c>
      <c r="D715" s="728" t="s">
        <v>6634</v>
      </c>
      <c r="E715" s="728" t="s">
        <v>6635</v>
      </c>
      <c r="F715" s="732">
        <v>1</v>
      </c>
      <c r="G715" s="732">
        <v>189</v>
      </c>
      <c r="H715" s="732"/>
      <c r="I715" s="732">
        <v>189</v>
      </c>
      <c r="J715" s="732"/>
      <c r="K715" s="732"/>
      <c r="L715" s="732"/>
      <c r="M715" s="732"/>
      <c r="N715" s="732"/>
      <c r="O715" s="732"/>
      <c r="P715" s="746"/>
      <c r="Q715" s="733"/>
    </row>
    <row r="716" spans="1:17" ht="14.4" customHeight="1" x14ac:dyDescent="0.3">
      <c r="A716" s="727" t="s">
        <v>6927</v>
      </c>
      <c r="B716" s="728" t="s">
        <v>6421</v>
      </c>
      <c r="C716" s="728" t="s">
        <v>6631</v>
      </c>
      <c r="D716" s="728" t="s">
        <v>6636</v>
      </c>
      <c r="E716" s="728" t="s">
        <v>6637</v>
      </c>
      <c r="F716" s="732"/>
      <c r="G716" s="732"/>
      <c r="H716" s="732"/>
      <c r="I716" s="732"/>
      <c r="J716" s="732">
        <v>6</v>
      </c>
      <c r="K716" s="732">
        <v>222</v>
      </c>
      <c r="L716" s="732">
        <v>1</v>
      </c>
      <c r="M716" s="732">
        <v>37</v>
      </c>
      <c r="N716" s="732">
        <v>7</v>
      </c>
      <c r="O716" s="732">
        <v>259</v>
      </c>
      <c r="P716" s="746">
        <v>1.1666666666666667</v>
      </c>
      <c r="Q716" s="733">
        <v>37</v>
      </c>
    </row>
    <row r="717" spans="1:17" ht="14.4" customHeight="1" x14ac:dyDescent="0.3">
      <c r="A717" s="727" t="s">
        <v>6927</v>
      </c>
      <c r="B717" s="728" t="s">
        <v>6421</v>
      </c>
      <c r="C717" s="728" t="s">
        <v>6631</v>
      </c>
      <c r="D717" s="728" t="s">
        <v>6640</v>
      </c>
      <c r="E717" s="728" t="s">
        <v>6641</v>
      </c>
      <c r="F717" s="732">
        <v>1</v>
      </c>
      <c r="G717" s="732">
        <v>143</v>
      </c>
      <c r="H717" s="732"/>
      <c r="I717" s="732">
        <v>143</v>
      </c>
      <c r="J717" s="732"/>
      <c r="K717" s="732"/>
      <c r="L717" s="732"/>
      <c r="M717" s="732"/>
      <c r="N717" s="732"/>
      <c r="O717" s="732"/>
      <c r="P717" s="746"/>
      <c r="Q717" s="733"/>
    </row>
    <row r="718" spans="1:17" ht="14.4" customHeight="1" x14ac:dyDescent="0.3">
      <c r="A718" s="727" t="s">
        <v>6927</v>
      </c>
      <c r="B718" s="728" t="s">
        <v>6421</v>
      </c>
      <c r="C718" s="728" t="s">
        <v>6631</v>
      </c>
      <c r="D718" s="728" t="s">
        <v>6642</v>
      </c>
      <c r="E718" s="728" t="s">
        <v>6643</v>
      </c>
      <c r="F718" s="732"/>
      <c r="G718" s="732"/>
      <c r="H718" s="732"/>
      <c r="I718" s="732"/>
      <c r="J718" s="732">
        <v>2</v>
      </c>
      <c r="K718" s="732">
        <v>354</v>
      </c>
      <c r="L718" s="732">
        <v>1</v>
      </c>
      <c r="M718" s="732">
        <v>177</v>
      </c>
      <c r="N718" s="732">
        <v>2</v>
      </c>
      <c r="O718" s="732">
        <v>354</v>
      </c>
      <c r="P718" s="746">
        <v>1</v>
      </c>
      <c r="Q718" s="733">
        <v>177</v>
      </c>
    </row>
    <row r="719" spans="1:17" ht="14.4" customHeight="1" x14ac:dyDescent="0.3">
      <c r="A719" s="727" t="s">
        <v>6927</v>
      </c>
      <c r="B719" s="728" t="s">
        <v>6421</v>
      </c>
      <c r="C719" s="728" t="s">
        <v>6631</v>
      </c>
      <c r="D719" s="728" t="s">
        <v>6646</v>
      </c>
      <c r="E719" s="728" t="s">
        <v>6647</v>
      </c>
      <c r="F719" s="732"/>
      <c r="G719" s="732"/>
      <c r="H719" s="732"/>
      <c r="I719" s="732"/>
      <c r="J719" s="732">
        <v>2</v>
      </c>
      <c r="K719" s="732">
        <v>98</v>
      </c>
      <c r="L719" s="732">
        <v>1</v>
      </c>
      <c r="M719" s="732">
        <v>49</v>
      </c>
      <c r="N719" s="732">
        <v>2</v>
      </c>
      <c r="O719" s="732">
        <v>98</v>
      </c>
      <c r="P719" s="746">
        <v>1</v>
      </c>
      <c r="Q719" s="733">
        <v>49</v>
      </c>
    </row>
    <row r="720" spans="1:17" ht="14.4" customHeight="1" x14ac:dyDescent="0.3">
      <c r="A720" s="727" t="s">
        <v>6927</v>
      </c>
      <c r="B720" s="728" t="s">
        <v>6421</v>
      </c>
      <c r="C720" s="728" t="s">
        <v>6631</v>
      </c>
      <c r="D720" s="728" t="s">
        <v>6654</v>
      </c>
      <c r="E720" s="728" t="s">
        <v>6655</v>
      </c>
      <c r="F720" s="732">
        <v>2</v>
      </c>
      <c r="G720" s="732">
        <v>0</v>
      </c>
      <c r="H720" s="732"/>
      <c r="I720" s="732">
        <v>0</v>
      </c>
      <c r="J720" s="732"/>
      <c r="K720" s="732"/>
      <c r="L720" s="732"/>
      <c r="M720" s="732"/>
      <c r="N720" s="732"/>
      <c r="O720" s="732"/>
      <c r="P720" s="746"/>
      <c r="Q720" s="733"/>
    </row>
    <row r="721" spans="1:17" ht="14.4" customHeight="1" x14ac:dyDescent="0.3">
      <c r="A721" s="727" t="s">
        <v>6927</v>
      </c>
      <c r="B721" s="728" t="s">
        <v>6421</v>
      </c>
      <c r="C721" s="728" t="s">
        <v>6631</v>
      </c>
      <c r="D721" s="728" t="s">
        <v>6658</v>
      </c>
      <c r="E721" s="728" t="s">
        <v>6659</v>
      </c>
      <c r="F721" s="732"/>
      <c r="G721" s="732"/>
      <c r="H721" s="732"/>
      <c r="I721" s="732"/>
      <c r="J721" s="732">
        <v>2</v>
      </c>
      <c r="K721" s="732">
        <v>172</v>
      </c>
      <c r="L721" s="732">
        <v>1</v>
      </c>
      <c r="M721" s="732">
        <v>86</v>
      </c>
      <c r="N721" s="732">
        <v>3</v>
      </c>
      <c r="O721" s="732">
        <v>258</v>
      </c>
      <c r="P721" s="746">
        <v>1.5</v>
      </c>
      <c r="Q721" s="733">
        <v>86</v>
      </c>
    </row>
    <row r="722" spans="1:17" ht="14.4" customHeight="1" x14ac:dyDescent="0.3">
      <c r="A722" s="727" t="s">
        <v>6927</v>
      </c>
      <c r="B722" s="728" t="s">
        <v>6421</v>
      </c>
      <c r="C722" s="728" t="s">
        <v>6631</v>
      </c>
      <c r="D722" s="728" t="s">
        <v>6668</v>
      </c>
      <c r="E722" s="728" t="s">
        <v>6669</v>
      </c>
      <c r="F722" s="732">
        <v>2</v>
      </c>
      <c r="G722" s="732">
        <v>662</v>
      </c>
      <c r="H722" s="732"/>
      <c r="I722" s="732">
        <v>331</v>
      </c>
      <c r="J722" s="732"/>
      <c r="K722" s="732"/>
      <c r="L722" s="732"/>
      <c r="M722" s="732"/>
      <c r="N722" s="732"/>
      <c r="O722" s="732"/>
      <c r="P722" s="746"/>
      <c r="Q722" s="733"/>
    </row>
    <row r="723" spans="1:17" ht="14.4" customHeight="1" x14ac:dyDescent="0.3">
      <c r="A723" s="727" t="s">
        <v>6927</v>
      </c>
      <c r="B723" s="728" t="s">
        <v>6421</v>
      </c>
      <c r="C723" s="728" t="s">
        <v>6631</v>
      </c>
      <c r="D723" s="728" t="s">
        <v>6674</v>
      </c>
      <c r="E723" s="728" t="s">
        <v>6675</v>
      </c>
      <c r="F723" s="732"/>
      <c r="G723" s="732"/>
      <c r="H723" s="732"/>
      <c r="I723" s="732"/>
      <c r="J723" s="732"/>
      <c r="K723" s="732"/>
      <c r="L723" s="732"/>
      <c r="M723" s="732"/>
      <c r="N723" s="732">
        <v>1</v>
      </c>
      <c r="O723" s="732">
        <v>475</v>
      </c>
      <c r="P723" s="746"/>
      <c r="Q723" s="733">
        <v>475</v>
      </c>
    </row>
    <row r="724" spans="1:17" ht="14.4" customHeight="1" x14ac:dyDescent="0.3">
      <c r="A724" s="727" t="s">
        <v>6927</v>
      </c>
      <c r="B724" s="728" t="s">
        <v>6421</v>
      </c>
      <c r="C724" s="728" t="s">
        <v>6631</v>
      </c>
      <c r="D724" s="728" t="s">
        <v>6676</v>
      </c>
      <c r="E724" s="728" t="s">
        <v>6677</v>
      </c>
      <c r="F724" s="732">
        <v>2</v>
      </c>
      <c r="G724" s="732">
        <v>322</v>
      </c>
      <c r="H724" s="732">
        <v>1.8612716763005781</v>
      </c>
      <c r="I724" s="732">
        <v>161</v>
      </c>
      <c r="J724" s="732">
        <v>1</v>
      </c>
      <c r="K724" s="732">
        <v>173</v>
      </c>
      <c r="L724" s="732">
        <v>1</v>
      </c>
      <c r="M724" s="732">
        <v>173</v>
      </c>
      <c r="N724" s="732">
        <v>1</v>
      </c>
      <c r="O724" s="732">
        <v>173</v>
      </c>
      <c r="P724" s="746">
        <v>1</v>
      </c>
      <c r="Q724" s="733">
        <v>173</v>
      </c>
    </row>
    <row r="725" spans="1:17" ht="14.4" customHeight="1" x14ac:dyDescent="0.3">
      <c r="A725" s="727" t="s">
        <v>6927</v>
      </c>
      <c r="B725" s="728" t="s">
        <v>6421</v>
      </c>
      <c r="C725" s="728" t="s">
        <v>6631</v>
      </c>
      <c r="D725" s="728" t="s">
        <v>6682</v>
      </c>
      <c r="E725" s="728" t="s">
        <v>6683</v>
      </c>
      <c r="F725" s="732">
        <v>4</v>
      </c>
      <c r="G725" s="732">
        <v>660</v>
      </c>
      <c r="H725" s="732">
        <v>3.7288135593220337</v>
      </c>
      <c r="I725" s="732">
        <v>165</v>
      </c>
      <c r="J725" s="732">
        <v>1</v>
      </c>
      <c r="K725" s="732">
        <v>177</v>
      </c>
      <c r="L725" s="732">
        <v>1</v>
      </c>
      <c r="M725" s="732">
        <v>177</v>
      </c>
      <c r="N725" s="732">
        <v>2</v>
      </c>
      <c r="O725" s="732">
        <v>354</v>
      </c>
      <c r="P725" s="746">
        <v>2</v>
      </c>
      <c r="Q725" s="733">
        <v>177</v>
      </c>
    </row>
    <row r="726" spans="1:17" ht="14.4" customHeight="1" x14ac:dyDescent="0.3">
      <c r="A726" s="727" t="s">
        <v>6927</v>
      </c>
      <c r="B726" s="728" t="s">
        <v>6421</v>
      </c>
      <c r="C726" s="728" t="s">
        <v>6631</v>
      </c>
      <c r="D726" s="728" t="s">
        <v>6686</v>
      </c>
      <c r="E726" s="728" t="s">
        <v>6687</v>
      </c>
      <c r="F726" s="732">
        <v>4</v>
      </c>
      <c r="G726" s="732">
        <v>2612</v>
      </c>
      <c r="H726" s="732">
        <v>1.8630527817403708</v>
      </c>
      <c r="I726" s="732">
        <v>653</v>
      </c>
      <c r="J726" s="732">
        <v>2</v>
      </c>
      <c r="K726" s="732">
        <v>1402</v>
      </c>
      <c r="L726" s="732">
        <v>1</v>
      </c>
      <c r="M726" s="732">
        <v>701</v>
      </c>
      <c r="N726" s="732">
        <v>4</v>
      </c>
      <c r="O726" s="732">
        <v>2804</v>
      </c>
      <c r="P726" s="746">
        <v>2</v>
      </c>
      <c r="Q726" s="733">
        <v>701</v>
      </c>
    </row>
    <row r="727" spans="1:17" ht="14.4" customHeight="1" x14ac:dyDescent="0.3">
      <c r="A727" s="727" t="s">
        <v>6927</v>
      </c>
      <c r="B727" s="728" t="s">
        <v>6704</v>
      </c>
      <c r="C727" s="728" t="s">
        <v>6631</v>
      </c>
      <c r="D727" s="728" t="s">
        <v>6705</v>
      </c>
      <c r="E727" s="728" t="s">
        <v>6706</v>
      </c>
      <c r="F727" s="732"/>
      <c r="G727" s="732"/>
      <c r="H727" s="732"/>
      <c r="I727" s="732"/>
      <c r="J727" s="732"/>
      <c r="K727" s="732"/>
      <c r="L727" s="732"/>
      <c r="M727" s="732"/>
      <c r="N727" s="732">
        <v>2</v>
      </c>
      <c r="O727" s="732">
        <v>1866</v>
      </c>
      <c r="P727" s="746"/>
      <c r="Q727" s="733">
        <v>933</v>
      </c>
    </row>
    <row r="728" spans="1:17" ht="14.4" customHeight="1" x14ac:dyDescent="0.3">
      <c r="A728" s="727" t="s">
        <v>6927</v>
      </c>
      <c r="B728" s="728" t="s">
        <v>6704</v>
      </c>
      <c r="C728" s="728" t="s">
        <v>6631</v>
      </c>
      <c r="D728" s="728" t="s">
        <v>6709</v>
      </c>
      <c r="E728" s="728" t="s">
        <v>6710</v>
      </c>
      <c r="F728" s="732"/>
      <c r="G728" s="732"/>
      <c r="H728" s="732"/>
      <c r="I728" s="732"/>
      <c r="J728" s="732">
        <v>1</v>
      </c>
      <c r="K728" s="732">
        <v>314</v>
      </c>
      <c r="L728" s="732">
        <v>1</v>
      </c>
      <c r="M728" s="732">
        <v>314</v>
      </c>
      <c r="N728" s="732">
        <v>1</v>
      </c>
      <c r="O728" s="732">
        <v>315</v>
      </c>
      <c r="P728" s="746">
        <v>1.0031847133757963</v>
      </c>
      <c r="Q728" s="733">
        <v>315</v>
      </c>
    </row>
    <row r="729" spans="1:17" ht="14.4" customHeight="1" x14ac:dyDescent="0.3">
      <c r="A729" s="727" t="s">
        <v>6927</v>
      </c>
      <c r="B729" s="728" t="s">
        <v>6704</v>
      </c>
      <c r="C729" s="728" t="s">
        <v>6631</v>
      </c>
      <c r="D729" s="728" t="s">
        <v>6711</v>
      </c>
      <c r="E729" s="728" t="s">
        <v>6712</v>
      </c>
      <c r="F729" s="732">
        <v>165</v>
      </c>
      <c r="G729" s="732">
        <v>3795</v>
      </c>
      <c r="H729" s="732">
        <v>4.7142857142857144</v>
      </c>
      <c r="I729" s="732">
        <v>23</v>
      </c>
      <c r="J729" s="732">
        <v>35</v>
      </c>
      <c r="K729" s="732">
        <v>805</v>
      </c>
      <c r="L729" s="732">
        <v>1</v>
      </c>
      <c r="M729" s="732">
        <v>23</v>
      </c>
      <c r="N729" s="732">
        <v>13</v>
      </c>
      <c r="O729" s="732">
        <v>299</v>
      </c>
      <c r="P729" s="746">
        <v>0.37142857142857144</v>
      </c>
      <c r="Q729" s="733">
        <v>23</v>
      </c>
    </row>
    <row r="730" spans="1:17" ht="14.4" customHeight="1" x14ac:dyDescent="0.3">
      <c r="A730" s="727" t="s">
        <v>6927</v>
      </c>
      <c r="B730" s="728" t="s">
        <v>6704</v>
      </c>
      <c r="C730" s="728" t="s">
        <v>6631</v>
      </c>
      <c r="D730" s="728" t="s">
        <v>6715</v>
      </c>
      <c r="E730" s="728" t="s">
        <v>6716</v>
      </c>
      <c r="F730" s="732">
        <v>81</v>
      </c>
      <c r="G730" s="732">
        <v>102708</v>
      </c>
      <c r="H730" s="732">
        <v>3.3355416991426345</v>
      </c>
      <c r="I730" s="732">
        <v>1268</v>
      </c>
      <c r="J730" s="732">
        <v>24</v>
      </c>
      <c r="K730" s="732">
        <v>30792</v>
      </c>
      <c r="L730" s="732">
        <v>1</v>
      </c>
      <c r="M730" s="732">
        <v>1283</v>
      </c>
      <c r="N730" s="732">
        <v>19</v>
      </c>
      <c r="O730" s="732">
        <v>24415</v>
      </c>
      <c r="P730" s="746">
        <v>0.79290075344245259</v>
      </c>
      <c r="Q730" s="733">
        <v>1285</v>
      </c>
    </row>
    <row r="731" spans="1:17" ht="14.4" customHeight="1" x14ac:dyDescent="0.3">
      <c r="A731" s="727" t="s">
        <v>6927</v>
      </c>
      <c r="B731" s="728" t="s">
        <v>6704</v>
      </c>
      <c r="C731" s="728" t="s">
        <v>6631</v>
      </c>
      <c r="D731" s="728" t="s">
        <v>6717</v>
      </c>
      <c r="E731" s="728" t="s">
        <v>6718</v>
      </c>
      <c r="F731" s="732"/>
      <c r="G731" s="732"/>
      <c r="H731" s="732"/>
      <c r="I731" s="732"/>
      <c r="J731" s="732"/>
      <c r="K731" s="732"/>
      <c r="L731" s="732"/>
      <c r="M731" s="732"/>
      <c r="N731" s="732">
        <v>6</v>
      </c>
      <c r="O731" s="732">
        <v>58572</v>
      </c>
      <c r="P731" s="746"/>
      <c r="Q731" s="733">
        <v>9762</v>
      </c>
    </row>
    <row r="732" spans="1:17" ht="14.4" customHeight="1" x14ac:dyDescent="0.3">
      <c r="A732" s="727" t="s">
        <v>6927</v>
      </c>
      <c r="B732" s="728" t="s">
        <v>6704</v>
      </c>
      <c r="C732" s="728" t="s">
        <v>6631</v>
      </c>
      <c r="D732" s="728" t="s">
        <v>6719</v>
      </c>
      <c r="E732" s="728" t="s">
        <v>6720</v>
      </c>
      <c r="F732" s="732"/>
      <c r="G732" s="732"/>
      <c r="H732" s="732"/>
      <c r="I732" s="732"/>
      <c r="J732" s="732">
        <v>1</v>
      </c>
      <c r="K732" s="732">
        <v>10372</v>
      </c>
      <c r="L732" s="732">
        <v>1</v>
      </c>
      <c r="M732" s="732">
        <v>10372</v>
      </c>
      <c r="N732" s="732">
        <v>2</v>
      </c>
      <c r="O732" s="732">
        <v>20762</v>
      </c>
      <c r="P732" s="746">
        <v>2.0017354415734672</v>
      </c>
      <c r="Q732" s="733">
        <v>10381</v>
      </c>
    </row>
    <row r="733" spans="1:17" ht="14.4" customHeight="1" x14ac:dyDescent="0.3">
      <c r="A733" s="727" t="s">
        <v>6927</v>
      </c>
      <c r="B733" s="728" t="s">
        <v>6704</v>
      </c>
      <c r="C733" s="728" t="s">
        <v>6631</v>
      </c>
      <c r="D733" s="728" t="s">
        <v>6721</v>
      </c>
      <c r="E733" s="728" t="s">
        <v>6722</v>
      </c>
      <c r="F733" s="732">
        <v>124</v>
      </c>
      <c r="G733" s="732">
        <v>53568</v>
      </c>
      <c r="H733" s="732">
        <v>9.4726790450928373</v>
      </c>
      <c r="I733" s="732">
        <v>432</v>
      </c>
      <c r="J733" s="732">
        <v>13</v>
      </c>
      <c r="K733" s="732">
        <v>5655</v>
      </c>
      <c r="L733" s="732">
        <v>1</v>
      </c>
      <c r="M733" s="732">
        <v>435</v>
      </c>
      <c r="N733" s="732"/>
      <c r="O733" s="732"/>
      <c r="P733" s="746"/>
      <c r="Q733" s="733"/>
    </row>
    <row r="734" spans="1:17" ht="14.4" customHeight="1" x14ac:dyDescent="0.3">
      <c r="A734" s="727" t="s">
        <v>6927</v>
      </c>
      <c r="B734" s="728" t="s">
        <v>6704</v>
      </c>
      <c r="C734" s="728" t="s">
        <v>6631</v>
      </c>
      <c r="D734" s="728" t="s">
        <v>6725</v>
      </c>
      <c r="E734" s="728" t="s">
        <v>6726</v>
      </c>
      <c r="F734" s="732">
        <v>126</v>
      </c>
      <c r="G734" s="732">
        <v>127008</v>
      </c>
      <c r="H734" s="732">
        <v>4.8317735676786118</v>
      </c>
      <c r="I734" s="732">
        <v>1008</v>
      </c>
      <c r="J734" s="732">
        <v>26</v>
      </c>
      <c r="K734" s="732">
        <v>26286</v>
      </c>
      <c r="L734" s="732">
        <v>1</v>
      </c>
      <c r="M734" s="732">
        <v>1011</v>
      </c>
      <c r="N734" s="732">
        <v>18</v>
      </c>
      <c r="O734" s="732">
        <v>18216</v>
      </c>
      <c r="P734" s="746">
        <v>0.69299246747317966</v>
      </c>
      <c r="Q734" s="733">
        <v>1012</v>
      </c>
    </row>
    <row r="735" spans="1:17" ht="14.4" customHeight="1" x14ac:dyDescent="0.3">
      <c r="A735" s="727" t="s">
        <v>6927</v>
      </c>
      <c r="B735" s="728" t="s">
        <v>6704</v>
      </c>
      <c r="C735" s="728" t="s">
        <v>6631</v>
      </c>
      <c r="D735" s="728" t="s">
        <v>6727</v>
      </c>
      <c r="E735" s="728" t="s">
        <v>6728</v>
      </c>
      <c r="F735" s="732">
        <v>39</v>
      </c>
      <c r="G735" s="732">
        <v>88296</v>
      </c>
      <c r="H735" s="732">
        <v>3.2074978204010463</v>
      </c>
      <c r="I735" s="732">
        <v>2264</v>
      </c>
      <c r="J735" s="732">
        <v>12</v>
      </c>
      <c r="K735" s="732">
        <v>27528</v>
      </c>
      <c r="L735" s="732">
        <v>1</v>
      </c>
      <c r="M735" s="732">
        <v>2294</v>
      </c>
      <c r="N735" s="732">
        <v>30</v>
      </c>
      <c r="O735" s="732">
        <v>68910</v>
      </c>
      <c r="P735" s="746">
        <v>2.5032693984306889</v>
      </c>
      <c r="Q735" s="733">
        <v>2297</v>
      </c>
    </row>
    <row r="736" spans="1:17" ht="14.4" customHeight="1" x14ac:dyDescent="0.3">
      <c r="A736" s="727" t="s">
        <v>6927</v>
      </c>
      <c r="B736" s="728" t="s">
        <v>6704</v>
      </c>
      <c r="C736" s="728" t="s">
        <v>6631</v>
      </c>
      <c r="D736" s="728" t="s">
        <v>6729</v>
      </c>
      <c r="E736" s="728" t="s">
        <v>6730</v>
      </c>
      <c r="F736" s="732"/>
      <c r="G736" s="732"/>
      <c r="H736" s="732"/>
      <c r="I736" s="732"/>
      <c r="J736" s="732"/>
      <c r="K736" s="732"/>
      <c r="L736" s="732"/>
      <c r="M736" s="732"/>
      <c r="N736" s="732">
        <v>3</v>
      </c>
      <c r="O736" s="732">
        <v>1122</v>
      </c>
      <c r="P736" s="746"/>
      <c r="Q736" s="733">
        <v>374</v>
      </c>
    </row>
    <row r="737" spans="1:17" ht="14.4" customHeight="1" x14ac:dyDescent="0.3">
      <c r="A737" s="727" t="s">
        <v>6927</v>
      </c>
      <c r="B737" s="728" t="s">
        <v>6704</v>
      </c>
      <c r="C737" s="728" t="s">
        <v>6631</v>
      </c>
      <c r="D737" s="728" t="s">
        <v>6739</v>
      </c>
      <c r="E737" s="728"/>
      <c r="F737" s="732"/>
      <c r="G737" s="732"/>
      <c r="H737" s="732"/>
      <c r="I737" s="732"/>
      <c r="J737" s="732"/>
      <c r="K737" s="732"/>
      <c r="L737" s="732"/>
      <c r="M737" s="732"/>
      <c r="N737" s="732">
        <v>3</v>
      </c>
      <c r="O737" s="732">
        <v>0</v>
      </c>
      <c r="P737" s="746"/>
      <c r="Q737" s="733">
        <v>0</v>
      </c>
    </row>
    <row r="738" spans="1:17" ht="14.4" customHeight="1" x14ac:dyDescent="0.3">
      <c r="A738" s="727" t="s">
        <v>6927</v>
      </c>
      <c r="B738" s="728" t="s">
        <v>6704</v>
      </c>
      <c r="C738" s="728" t="s">
        <v>6631</v>
      </c>
      <c r="D738" s="728" t="s">
        <v>6740</v>
      </c>
      <c r="E738" s="728" t="s">
        <v>6741</v>
      </c>
      <c r="F738" s="732"/>
      <c r="G738" s="732"/>
      <c r="H738" s="732"/>
      <c r="I738" s="732"/>
      <c r="J738" s="732"/>
      <c r="K738" s="732"/>
      <c r="L738" s="732"/>
      <c r="M738" s="732"/>
      <c r="N738" s="732">
        <v>4</v>
      </c>
      <c r="O738" s="732">
        <v>32240</v>
      </c>
      <c r="P738" s="746"/>
      <c r="Q738" s="733">
        <v>8060</v>
      </c>
    </row>
    <row r="739" spans="1:17" ht="14.4" customHeight="1" x14ac:dyDescent="0.3">
      <c r="A739" s="727" t="s">
        <v>6927</v>
      </c>
      <c r="B739" s="728" t="s">
        <v>6704</v>
      </c>
      <c r="C739" s="728" t="s">
        <v>6631</v>
      </c>
      <c r="D739" s="728" t="s">
        <v>6742</v>
      </c>
      <c r="E739" s="728"/>
      <c r="F739" s="732"/>
      <c r="G739" s="732"/>
      <c r="H739" s="732"/>
      <c r="I739" s="732"/>
      <c r="J739" s="732"/>
      <c r="K739" s="732"/>
      <c r="L739" s="732"/>
      <c r="M739" s="732"/>
      <c r="N739" s="732">
        <v>2</v>
      </c>
      <c r="O739" s="732">
        <v>0</v>
      </c>
      <c r="P739" s="746"/>
      <c r="Q739" s="733">
        <v>0</v>
      </c>
    </row>
    <row r="740" spans="1:17" ht="14.4" customHeight="1" x14ac:dyDescent="0.3">
      <c r="A740" s="727" t="s">
        <v>6927</v>
      </c>
      <c r="B740" s="728" t="s">
        <v>6704</v>
      </c>
      <c r="C740" s="728" t="s">
        <v>6631</v>
      </c>
      <c r="D740" s="728" t="s">
        <v>6743</v>
      </c>
      <c r="E740" s="728" t="s">
        <v>6744</v>
      </c>
      <c r="F740" s="732"/>
      <c r="G740" s="732"/>
      <c r="H740" s="732"/>
      <c r="I740" s="732"/>
      <c r="J740" s="732"/>
      <c r="K740" s="732"/>
      <c r="L740" s="732"/>
      <c r="M740" s="732"/>
      <c r="N740" s="732">
        <v>1</v>
      </c>
      <c r="O740" s="732">
        <v>5796</v>
      </c>
      <c r="P740" s="746"/>
      <c r="Q740" s="733">
        <v>5796</v>
      </c>
    </row>
    <row r="741" spans="1:17" ht="14.4" customHeight="1" x14ac:dyDescent="0.3">
      <c r="A741" s="727" t="s">
        <v>6927</v>
      </c>
      <c r="B741" s="728" t="s">
        <v>6745</v>
      </c>
      <c r="C741" s="728" t="s">
        <v>6631</v>
      </c>
      <c r="D741" s="728" t="s">
        <v>6748</v>
      </c>
      <c r="E741" s="728" t="s">
        <v>6749</v>
      </c>
      <c r="F741" s="732"/>
      <c r="G741" s="732"/>
      <c r="H741" s="732"/>
      <c r="I741" s="732"/>
      <c r="J741" s="732">
        <v>1</v>
      </c>
      <c r="K741" s="732">
        <v>221</v>
      </c>
      <c r="L741" s="732">
        <v>1</v>
      </c>
      <c r="M741" s="732">
        <v>221</v>
      </c>
      <c r="N741" s="732">
        <v>4</v>
      </c>
      <c r="O741" s="732">
        <v>884</v>
      </c>
      <c r="P741" s="746">
        <v>4</v>
      </c>
      <c r="Q741" s="733">
        <v>221</v>
      </c>
    </row>
    <row r="742" spans="1:17" ht="14.4" customHeight="1" x14ac:dyDescent="0.3">
      <c r="A742" s="727" t="s">
        <v>6927</v>
      </c>
      <c r="B742" s="728" t="s">
        <v>6745</v>
      </c>
      <c r="C742" s="728" t="s">
        <v>6631</v>
      </c>
      <c r="D742" s="728" t="s">
        <v>6750</v>
      </c>
      <c r="E742" s="728" t="s">
        <v>6751</v>
      </c>
      <c r="F742" s="732"/>
      <c r="G742" s="732"/>
      <c r="H742" s="732"/>
      <c r="I742" s="732"/>
      <c r="J742" s="732">
        <v>1</v>
      </c>
      <c r="K742" s="732">
        <v>508</v>
      </c>
      <c r="L742" s="732">
        <v>1</v>
      </c>
      <c r="M742" s="732">
        <v>508</v>
      </c>
      <c r="N742" s="732">
        <v>6</v>
      </c>
      <c r="O742" s="732">
        <v>3048</v>
      </c>
      <c r="P742" s="746">
        <v>6</v>
      </c>
      <c r="Q742" s="733">
        <v>508</v>
      </c>
    </row>
    <row r="743" spans="1:17" ht="14.4" customHeight="1" x14ac:dyDescent="0.3">
      <c r="A743" s="727" t="s">
        <v>6927</v>
      </c>
      <c r="B743" s="728" t="s">
        <v>6745</v>
      </c>
      <c r="C743" s="728" t="s">
        <v>6631</v>
      </c>
      <c r="D743" s="728" t="s">
        <v>6909</v>
      </c>
      <c r="E743" s="728" t="s">
        <v>6910</v>
      </c>
      <c r="F743" s="732">
        <v>37</v>
      </c>
      <c r="G743" s="732">
        <v>10915</v>
      </c>
      <c r="H743" s="732">
        <v>3.0522930648769573</v>
      </c>
      <c r="I743" s="732">
        <v>295</v>
      </c>
      <c r="J743" s="732">
        <v>12</v>
      </c>
      <c r="K743" s="732">
        <v>3576</v>
      </c>
      <c r="L743" s="732">
        <v>1</v>
      </c>
      <c r="M743" s="732">
        <v>298</v>
      </c>
      <c r="N743" s="732"/>
      <c r="O743" s="732"/>
      <c r="P743" s="746"/>
      <c r="Q743" s="733"/>
    </row>
    <row r="744" spans="1:17" ht="14.4" customHeight="1" x14ac:dyDescent="0.3">
      <c r="A744" s="727" t="s">
        <v>6927</v>
      </c>
      <c r="B744" s="728" t="s">
        <v>6745</v>
      </c>
      <c r="C744" s="728" t="s">
        <v>6631</v>
      </c>
      <c r="D744" s="728" t="s">
        <v>6752</v>
      </c>
      <c r="E744" s="728" t="s">
        <v>6753</v>
      </c>
      <c r="F744" s="732">
        <v>42</v>
      </c>
      <c r="G744" s="732">
        <v>14742</v>
      </c>
      <c r="H744" s="732">
        <v>0.42493946731234866</v>
      </c>
      <c r="I744" s="732">
        <v>351</v>
      </c>
      <c r="J744" s="732">
        <v>98</v>
      </c>
      <c r="K744" s="732">
        <v>34692</v>
      </c>
      <c r="L744" s="732">
        <v>1</v>
      </c>
      <c r="M744" s="732">
        <v>354</v>
      </c>
      <c r="N744" s="732">
        <v>87</v>
      </c>
      <c r="O744" s="732">
        <v>30798</v>
      </c>
      <c r="P744" s="746">
        <v>0.88775510204081631</v>
      </c>
      <c r="Q744" s="733">
        <v>354</v>
      </c>
    </row>
    <row r="745" spans="1:17" ht="14.4" customHeight="1" x14ac:dyDescent="0.3">
      <c r="A745" s="727" t="s">
        <v>6927</v>
      </c>
      <c r="B745" s="728" t="s">
        <v>6745</v>
      </c>
      <c r="C745" s="728" t="s">
        <v>6631</v>
      </c>
      <c r="D745" s="728" t="s">
        <v>6756</v>
      </c>
      <c r="E745" s="728" t="s">
        <v>6757</v>
      </c>
      <c r="F745" s="732">
        <v>1829</v>
      </c>
      <c r="G745" s="732">
        <v>118885</v>
      </c>
      <c r="H745" s="732">
        <v>1.0409789413773478</v>
      </c>
      <c r="I745" s="732">
        <v>65</v>
      </c>
      <c r="J745" s="732">
        <v>1757</v>
      </c>
      <c r="K745" s="732">
        <v>114205</v>
      </c>
      <c r="L745" s="732">
        <v>1</v>
      </c>
      <c r="M745" s="732">
        <v>65</v>
      </c>
      <c r="N745" s="732">
        <v>2154</v>
      </c>
      <c r="O745" s="732">
        <v>140010</v>
      </c>
      <c r="P745" s="746">
        <v>1.2259533295389868</v>
      </c>
      <c r="Q745" s="733">
        <v>65</v>
      </c>
    </row>
    <row r="746" spans="1:17" ht="14.4" customHeight="1" x14ac:dyDescent="0.3">
      <c r="A746" s="727" t="s">
        <v>6927</v>
      </c>
      <c r="B746" s="728" t="s">
        <v>6745</v>
      </c>
      <c r="C746" s="728" t="s">
        <v>6631</v>
      </c>
      <c r="D746" s="728" t="s">
        <v>6760</v>
      </c>
      <c r="E746" s="728" t="s">
        <v>6761</v>
      </c>
      <c r="F746" s="732">
        <v>47</v>
      </c>
      <c r="G746" s="732">
        <v>27777</v>
      </c>
      <c r="H746" s="732">
        <v>2.7600357710651826</v>
      </c>
      <c r="I746" s="732">
        <v>591</v>
      </c>
      <c r="J746" s="732">
        <v>17</v>
      </c>
      <c r="K746" s="732">
        <v>10064</v>
      </c>
      <c r="L746" s="732">
        <v>1</v>
      </c>
      <c r="M746" s="732">
        <v>592</v>
      </c>
      <c r="N746" s="732">
        <v>22</v>
      </c>
      <c r="O746" s="732">
        <v>13024</v>
      </c>
      <c r="P746" s="746">
        <v>1.2941176470588236</v>
      </c>
      <c r="Q746" s="733">
        <v>592</v>
      </c>
    </row>
    <row r="747" spans="1:17" ht="14.4" customHeight="1" x14ac:dyDescent="0.3">
      <c r="A747" s="727" t="s">
        <v>6927</v>
      </c>
      <c r="B747" s="728" t="s">
        <v>6745</v>
      </c>
      <c r="C747" s="728" t="s">
        <v>6631</v>
      </c>
      <c r="D747" s="728" t="s">
        <v>6762</v>
      </c>
      <c r="E747" s="728" t="s">
        <v>6763</v>
      </c>
      <c r="F747" s="732">
        <v>47</v>
      </c>
      <c r="G747" s="732">
        <v>28952</v>
      </c>
      <c r="H747" s="732">
        <v>2.7602249976165507</v>
      </c>
      <c r="I747" s="732">
        <v>616</v>
      </c>
      <c r="J747" s="732">
        <v>17</v>
      </c>
      <c r="K747" s="732">
        <v>10489</v>
      </c>
      <c r="L747" s="732">
        <v>1</v>
      </c>
      <c r="M747" s="732">
        <v>617</v>
      </c>
      <c r="N747" s="732">
        <v>19</v>
      </c>
      <c r="O747" s="732">
        <v>11723</v>
      </c>
      <c r="P747" s="746">
        <v>1.1176470588235294</v>
      </c>
      <c r="Q747" s="733">
        <v>617</v>
      </c>
    </row>
    <row r="748" spans="1:17" ht="14.4" customHeight="1" x14ac:dyDescent="0.3">
      <c r="A748" s="727" t="s">
        <v>6927</v>
      </c>
      <c r="B748" s="728" t="s">
        <v>6745</v>
      </c>
      <c r="C748" s="728" t="s">
        <v>6631</v>
      </c>
      <c r="D748" s="728" t="s">
        <v>6764</v>
      </c>
      <c r="E748" s="728" t="s">
        <v>6765</v>
      </c>
      <c r="F748" s="732">
        <v>6</v>
      </c>
      <c r="G748" s="732">
        <v>900</v>
      </c>
      <c r="H748" s="732"/>
      <c r="I748" s="732">
        <v>150</v>
      </c>
      <c r="J748" s="732"/>
      <c r="K748" s="732"/>
      <c r="L748" s="732"/>
      <c r="M748" s="732"/>
      <c r="N748" s="732">
        <v>8</v>
      </c>
      <c r="O748" s="732">
        <v>1224</v>
      </c>
      <c r="P748" s="746"/>
      <c r="Q748" s="733">
        <v>153</v>
      </c>
    </row>
    <row r="749" spans="1:17" ht="14.4" customHeight="1" x14ac:dyDescent="0.3">
      <c r="A749" s="727" t="s">
        <v>6927</v>
      </c>
      <c r="B749" s="728" t="s">
        <v>6745</v>
      </c>
      <c r="C749" s="728" t="s">
        <v>6631</v>
      </c>
      <c r="D749" s="728" t="s">
        <v>6768</v>
      </c>
      <c r="E749" s="728" t="s">
        <v>6769</v>
      </c>
      <c r="F749" s="732">
        <v>5</v>
      </c>
      <c r="G749" s="732">
        <v>120</v>
      </c>
      <c r="H749" s="732">
        <v>0.5</v>
      </c>
      <c r="I749" s="732">
        <v>24</v>
      </c>
      <c r="J749" s="732">
        <v>10</v>
      </c>
      <c r="K749" s="732">
        <v>240</v>
      </c>
      <c r="L749" s="732">
        <v>1</v>
      </c>
      <c r="M749" s="732">
        <v>24</v>
      </c>
      <c r="N749" s="732">
        <v>3</v>
      </c>
      <c r="O749" s="732">
        <v>72</v>
      </c>
      <c r="P749" s="746">
        <v>0.3</v>
      </c>
      <c r="Q749" s="733">
        <v>24</v>
      </c>
    </row>
    <row r="750" spans="1:17" ht="14.4" customHeight="1" x14ac:dyDescent="0.3">
      <c r="A750" s="727" t="s">
        <v>6927</v>
      </c>
      <c r="B750" s="728" t="s">
        <v>6745</v>
      </c>
      <c r="C750" s="728" t="s">
        <v>6631</v>
      </c>
      <c r="D750" s="728" t="s">
        <v>6772</v>
      </c>
      <c r="E750" s="728" t="s">
        <v>6773</v>
      </c>
      <c r="F750" s="732">
        <v>318</v>
      </c>
      <c r="G750" s="732">
        <v>17172</v>
      </c>
      <c r="H750" s="732">
        <v>0.76336963769726607</v>
      </c>
      <c r="I750" s="732">
        <v>54</v>
      </c>
      <c r="J750" s="732">
        <v>409</v>
      </c>
      <c r="K750" s="732">
        <v>22495</v>
      </c>
      <c r="L750" s="732">
        <v>1</v>
      </c>
      <c r="M750" s="732">
        <v>55</v>
      </c>
      <c r="N750" s="732">
        <v>555</v>
      </c>
      <c r="O750" s="732">
        <v>30525</v>
      </c>
      <c r="P750" s="746">
        <v>1.3569682151589242</v>
      </c>
      <c r="Q750" s="733">
        <v>55</v>
      </c>
    </row>
    <row r="751" spans="1:17" ht="14.4" customHeight="1" x14ac:dyDescent="0.3">
      <c r="A751" s="727" t="s">
        <v>6927</v>
      </c>
      <c r="B751" s="728" t="s">
        <v>6745</v>
      </c>
      <c r="C751" s="728" t="s">
        <v>6631</v>
      </c>
      <c r="D751" s="728" t="s">
        <v>6774</v>
      </c>
      <c r="E751" s="728" t="s">
        <v>6775</v>
      </c>
      <c r="F751" s="732">
        <v>1268</v>
      </c>
      <c r="G751" s="732">
        <v>97636</v>
      </c>
      <c r="H751" s="732">
        <v>1.1201413427561837</v>
      </c>
      <c r="I751" s="732">
        <v>77</v>
      </c>
      <c r="J751" s="732">
        <v>1132</v>
      </c>
      <c r="K751" s="732">
        <v>87164</v>
      </c>
      <c r="L751" s="732">
        <v>1</v>
      </c>
      <c r="M751" s="732">
        <v>77</v>
      </c>
      <c r="N751" s="732">
        <v>1442</v>
      </c>
      <c r="O751" s="732">
        <v>111034</v>
      </c>
      <c r="P751" s="746">
        <v>1.273851590106007</v>
      </c>
      <c r="Q751" s="733">
        <v>77</v>
      </c>
    </row>
    <row r="752" spans="1:17" ht="14.4" customHeight="1" x14ac:dyDescent="0.3">
      <c r="A752" s="727" t="s">
        <v>6927</v>
      </c>
      <c r="B752" s="728" t="s">
        <v>6745</v>
      </c>
      <c r="C752" s="728" t="s">
        <v>6631</v>
      </c>
      <c r="D752" s="728" t="s">
        <v>6778</v>
      </c>
      <c r="E752" s="728" t="s">
        <v>6779</v>
      </c>
      <c r="F752" s="732">
        <v>165</v>
      </c>
      <c r="G752" s="732">
        <v>3795</v>
      </c>
      <c r="H752" s="732">
        <v>1.2549603174603174</v>
      </c>
      <c r="I752" s="732">
        <v>23</v>
      </c>
      <c r="J752" s="732">
        <v>126</v>
      </c>
      <c r="K752" s="732">
        <v>3024</v>
      </c>
      <c r="L752" s="732">
        <v>1</v>
      </c>
      <c r="M752" s="732">
        <v>24</v>
      </c>
      <c r="N752" s="732">
        <v>140</v>
      </c>
      <c r="O752" s="732">
        <v>3360</v>
      </c>
      <c r="P752" s="746">
        <v>1.1111111111111112</v>
      </c>
      <c r="Q752" s="733">
        <v>24</v>
      </c>
    </row>
    <row r="753" spans="1:17" ht="14.4" customHeight="1" x14ac:dyDescent="0.3">
      <c r="A753" s="727" t="s">
        <v>6927</v>
      </c>
      <c r="B753" s="728" t="s">
        <v>6745</v>
      </c>
      <c r="C753" s="728" t="s">
        <v>6631</v>
      </c>
      <c r="D753" s="728" t="s">
        <v>6784</v>
      </c>
      <c r="E753" s="728" t="s">
        <v>6785</v>
      </c>
      <c r="F753" s="732"/>
      <c r="G753" s="732"/>
      <c r="H753" s="732"/>
      <c r="I753" s="732"/>
      <c r="J753" s="732"/>
      <c r="K753" s="732"/>
      <c r="L753" s="732"/>
      <c r="M753" s="732"/>
      <c r="N753" s="732">
        <v>1</v>
      </c>
      <c r="O753" s="732">
        <v>410</v>
      </c>
      <c r="P753" s="746"/>
      <c r="Q753" s="733">
        <v>410</v>
      </c>
    </row>
    <row r="754" spans="1:17" ht="14.4" customHeight="1" x14ac:dyDescent="0.3">
      <c r="A754" s="727" t="s">
        <v>6927</v>
      </c>
      <c r="B754" s="728" t="s">
        <v>6745</v>
      </c>
      <c r="C754" s="728" t="s">
        <v>6631</v>
      </c>
      <c r="D754" s="728" t="s">
        <v>6788</v>
      </c>
      <c r="E754" s="728" t="s">
        <v>6789</v>
      </c>
      <c r="F754" s="732">
        <v>3</v>
      </c>
      <c r="G754" s="732">
        <v>627</v>
      </c>
      <c r="H754" s="732"/>
      <c r="I754" s="732">
        <v>209</v>
      </c>
      <c r="J754" s="732"/>
      <c r="K754" s="732"/>
      <c r="L754" s="732"/>
      <c r="M754" s="732"/>
      <c r="N754" s="732"/>
      <c r="O754" s="732"/>
      <c r="P754" s="746"/>
      <c r="Q754" s="733"/>
    </row>
    <row r="755" spans="1:17" ht="14.4" customHeight="1" x14ac:dyDescent="0.3">
      <c r="A755" s="727" t="s">
        <v>6927</v>
      </c>
      <c r="B755" s="728" t="s">
        <v>6745</v>
      </c>
      <c r="C755" s="728" t="s">
        <v>6631</v>
      </c>
      <c r="D755" s="728" t="s">
        <v>6790</v>
      </c>
      <c r="E755" s="728" t="s">
        <v>6791</v>
      </c>
      <c r="F755" s="732">
        <v>20</v>
      </c>
      <c r="G755" s="732">
        <v>1320</v>
      </c>
      <c r="H755" s="732">
        <v>2</v>
      </c>
      <c r="I755" s="732">
        <v>66</v>
      </c>
      <c r="J755" s="732">
        <v>10</v>
      </c>
      <c r="K755" s="732">
        <v>660</v>
      </c>
      <c r="L755" s="732">
        <v>1</v>
      </c>
      <c r="M755" s="732">
        <v>66</v>
      </c>
      <c r="N755" s="732">
        <v>10</v>
      </c>
      <c r="O755" s="732">
        <v>660</v>
      </c>
      <c r="P755" s="746">
        <v>1</v>
      </c>
      <c r="Q755" s="733">
        <v>66</v>
      </c>
    </row>
    <row r="756" spans="1:17" ht="14.4" customHeight="1" x14ac:dyDescent="0.3">
      <c r="A756" s="727" t="s">
        <v>6927</v>
      </c>
      <c r="B756" s="728" t="s">
        <v>6745</v>
      </c>
      <c r="C756" s="728" t="s">
        <v>6631</v>
      </c>
      <c r="D756" s="728" t="s">
        <v>6794</v>
      </c>
      <c r="E756" s="728" t="s">
        <v>6795</v>
      </c>
      <c r="F756" s="732">
        <v>1402</v>
      </c>
      <c r="G756" s="732">
        <v>22432</v>
      </c>
      <c r="H756" s="732">
        <v>0.98106275967636125</v>
      </c>
      <c r="I756" s="732">
        <v>16</v>
      </c>
      <c r="J756" s="732">
        <v>1345</v>
      </c>
      <c r="K756" s="732">
        <v>22865</v>
      </c>
      <c r="L756" s="732">
        <v>1</v>
      </c>
      <c r="M756" s="732">
        <v>17</v>
      </c>
      <c r="N756" s="732">
        <v>1663</v>
      </c>
      <c r="O756" s="732">
        <v>28271</v>
      </c>
      <c r="P756" s="746">
        <v>1.2364312267657993</v>
      </c>
      <c r="Q756" s="733">
        <v>17</v>
      </c>
    </row>
    <row r="757" spans="1:17" ht="14.4" customHeight="1" x14ac:dyDescent="0.3">
      <c r="A757" s="727" t="s">
        <v>6927</v>
      </c>
      <c r="B757" s="728" t="s">
        <v>6745</v>
      </c>
      <c r="C757" s="728" t="s">
        <v>6631</v>
      </c>
      <c r="D757" s="728" t="s">
        <v>6798</v>
      </c>
      <c r="E757" s="728" t="s">
        <v>6799</v>
      </c>
      <c r="F757" s="732">
        <v>8</v>
      </c>
      <c r="G757" s="732">
        <v>2792</v>
      </c>
      <c r="H757" s="732">
        <v>0.30681318681318681</v>
      </c>
      <c r="I757" s="732">
        <v>349</v>
      </c>
      <c r="J757" s="732">
        <v>26</v>
      </c>
      <c r="K757" s="732">
        <v>9100</v>
      </c>
      <c r="L757" s="732">
        <v>1</v>
      </c>
      <c r="M757" s="732">
        <v>350</v>
      </c>
      <c r="N757" s="732">
        <v>164</v>
      </c>
      <c r="O757" s="732">
        <v>57400</v>
      </c>
      <c r="P757" s="746">
        <v>6.3076923076923075</v>
      </c>
      <c r="Q757" s="733">
        <v>350</v>
      </c>
    </row>
    <row r="758" spans="1:17" ht="14.4" customHeight="1" x14ac:dyDescent="0.3">
      <c r="A758" s="727" t="s">
        <v>6927</v>
      </c>
      <c r="B758" s="728" t="s">
        <v>6745</v>
      </c>
      <c r="C758" s="728" t="s">
        <v>6631</v>
      </c>
      <c r="D758" s="728" t="s">
        <v>6800</v>
      </c>
      <c r="E758" s="728" t="s">
        <v>6801</v>
      </c>
      <c r="F758" s="732">
        <v>157</v>
      </c>
      <c r="G758" s="732">
        <v>3768</v>
      </c>
      <c r="H758" s="732">
        <v>1.3338053097345133</v>
      </c>
      <c r="I758" s="732">
        <v>24</v>
      </c>
      <c r="J758" s="732">
        <v>113</v>
      </c>
      <c r="K758" s="732">
        <v>2825</v>
      </c>
      <c r="L758" s="732">
        <v>1</v>
      </c>
      <c r="M758" s="732">
        <v>25</v>
      </c>
      <c r="N758" s="732">
        <v>129</v>
      </c>
      <c r="O758" s="732">
        <v>3225</v>
      </c>
      <c r="P758" s="746">
        <v>1.1415929203539823</v>
      </c>
      <c r="Q758" s="733">
        <v>25</v>
      </c>
    </row>
    <row r="759" spans="1:17" ht="14.4" customHeight="1" x14ac:dyDescent="0.3">
      <c r="A759" s="727" t="s">
        <v>6927</v>
      </c>
      <c r="B759" s="728" t="s">
        <v>6745</v>
      </c>
      <c r="C759" s="728" t="s">
        <v>6631</v>
      </c>
      <c r="D759" s="728" t="s">
        <v>6802</v>
      </c>
      <c r="E759" s="728" t="s">
        <v>6803</v>
      </c>
      <c r="F759" s="732">
        <v>47</v>
      </c>
      <c r="G759" s="732">
        <v>34733</v>
      </c>
      <c r="H759" s="732">
        <v>2.7535278262248295</v>
      </c>
      <c r="I759" s="732">
        <v>739</v>
      </c>
      <c r="J759" s="732">
        <v>17</v>
      </c>
      <c r="K759" s="732">
        <v>12614</v>
      </c>
      <c r="L759" s="732">
        <v>1</v>
      </c>
      <c r="M759" s="732">
        <v>742</v>
      </c>
      <c r="N759" s="732">
        <v>16</v>
      </c>
      <c r="O759" s="732">
        <v>11872</v>
      </c>
      <c r="P759" s="746">
        <v>0.94117647058823528</v>
      </c>
      <c r="Q759" s="733">
        <v>742</v>
      </c>
    </row>
    <row r="760" spans="1:17" ht="14.4" customHeight="1" x14ac:dyDescent="0.3">
      <c r="A760" s="727" t="s">
        <v>6927</v>
      </c>
      <c r="B760" s="728" t="s">
        <v>6745</v>
      </c>
      <c r="C760" s="728" t="s">
        <v>6631</v>
      </c>
      <c r="D760" s="728" t="s">
        <v>6804</v>
      </c>
      <c r="E760" s="728" t="s">
        <v>6805</v>
      </c>
      <c r="F760" s="732">
        <v>92</v>
      </c>
      <c r="G760" s="732">
        <v>16560</v>
      </c>
      <c r="H760" s="732">
        <v>2.4076766501890083</v>
      </c>
      <c r="I760" s="732">
        <v>180</v>
      </c>
      <c r="J760" s="732">
        <v>38</v>
      </c>
      <c r="K760" s="732">
        <v>6878</v>
      </c>
      <c r="L760" s="732">
        <v>1</v>
      </c>
      <c r="M760" s="732">
        <v>181</v>
      </c>
      <c r="N760" s="732">
        <v>37</v>
      </c>
      <c r="O760" s="732">
        <v>6697</v>
      </c>
      <c r="P760" s="746">
        <v>0.97368421052631582</v>
      </c>
      <c r="Q760" s="733">
        <v>181</v>
      </c>
    </row>
    <row r="761" spans="1:17" ht="14.4" customHeight="1" x14ac:dyDescent="0.3">
      <c r="A761" s="727" t="s">
        <v>6927</v>
      </c>
      <c r="B761" s="728" t="s">
        <v>6745</v>
      </c>
      <c r="C761" s="728" t="s">
        <v>6631</v>
      </c>
      <c r="D761" s="728" t="s">
        <v>6810</v>
      </c>
      <c r="E761" s="728" t="s">
        <v>6811</v>
      </c>
      <c r="F761" s="732">
        <v>373</v>
      </c>
      <c r="G761" s="732">
        <v>94369</v>
      </c>
      <c r="H761" s="732">
        <v>1.7121267099677056</v>
      </c>
      <c r="I761" s="732">
        <v>253</v>
      </c>
      <c r="J761" s="732">
        <v>217</v>
      </c>
      <c r="K761" s="732">
        <v>55118</v>
      </c>
      <c r="L761" s="732">
        <v>1</v>
      </c>
      <c r="M761" s="732">
        <v>254</v>
      </c>
      <c r="N761" s="732">
        <v>283</v>
      </c>
      <c r="O761" s="732">
        <v>71882</v>
      </c>
      <c r="P761" s="746">
        <v>1.304147465437788</v>
      </c>
      <c r="Q761" s="733">
        <v>254</v>
      </c>
    </row>
    <row r="762" spans="1:17" ht="14.4" customHeight="1" x14ac:dyDescent="0.3">
      <c r="A762" s="727" t="s">
        <v>6927</v>
      </c>
      <c r="B762" s="728" t="s">
        <v>6745</v>
      </c>
      <c r="C762" s="728" t="s">
        <v>6631</v>
      </c>
      <c r="D762" s="728" t="s">
        <v>6812</v>
      </c>
      <c r="E762" s="728" t="s">
        <v>6813</v>
      </c>
      <c r="F762" s="732">
        <v>47</v>
      </c>
      <c r="G762" s="732">
        <v>12455</v>
      </c>
      <c r="H762" s="732">
        <v>2.7337576821773486</v>
      </c>
      <c r="I762" s="732">
        <v>265</v>
      </c>
      <c r="J762" s="732">
        <v>17</v>
      </c>
      <c r="K762" s="732">
        <v>4556</v>
      </c>
      <c r="L762" s="732">
        <v>1</v>
      </c>
      <c r="M762" s="732">
        <v>268</v>
      </c>
      <c r="N762" s="732">
        <v>21</v>
      </c>
      <c r="O762" s="732">
        <v>5628</v>
      </c>
      <c r="P762" s="746">
        <v>1.2352941176470589</v>
      </c>
      <c r="Q762" s="733">
        <v>268</v>
      </c>
    </row>
    <row r="763" spans="1:17" ht="14.4" customHeight="1" x14ac:dyDescent="0.3">
      <c r="A763" s="727" t="s">
        <v>6927</v>
      </c>
      <c r="B763" s="728" t="s">
        <v>6745</v>
      </c>
      <c r="C763" s="728" t="s">
        <v>6631</v>
      </c>
      <c r="D763" s="728" t="s">
        <v>6816</v>
      </c>
      <c r="E763" s="728" t="s">
        <v>6817</v>
      </c>
      <c r="F763" s="732">
        <v>340</v>
      </c>
      <c r="G763" s="732">
        <v>73440</v>
      </c>
      <c r="H763" s="732">
        <v>0.81354129741226511</v>
      </c>
      <c r="I763" s="732">
        <v>216</v>
      </c>
      <c r="J763" s="732">
        <v>416</v>
      </c>
      <c r="K763" s="732">
        <v>90272</v>
      </c>
      <c r="L763" s="732">
        <v>1</v>
      </c>
      <c r="M763" s="732">
        <v>217</v>
      </c>
      <c r="N763" s="732">
        <v>422</v>
      </c>
      <c r="O763" s="732">
        <v>91574</v>
      </c>
      <c r="P763" s="746">
        <v>1.0144230769230769</v>
      </c>
      <c r="Q763" s="733">
        <v>217</v>
      </c>
    </row>
    <row r="764" spans="1:17" ht="14.4" customHeight="1" x14ac:dyDescent="0.3">
      <c r="A764" s="727" t="s">
        <v>6927</v>
      </c>
      <c r="B764" s="728" t="s">
        <v>6745</v>
      </c>
      <c r="C764" s="728" t="s">
        <v>6631</v>
      </c>
      <c r="D764" s="728" t="s">
        <v>6818</v>
      </c>
      <c r="E764" s="728" t="s">
        <v>6819</v>
      </c>
      <c r="F764" s="732">
        <v>2</v>
      </c>
      <c r="G764" s="732">
        <v>72</v>
      </c>
      <c r="H764" s="732">
        <v>0.97297297297297303</v>
      </c>
      <c r="I764" s="732">
        <v>36</v>
      </c>
      <c r="J764" s="732">
        <v>2</v>
      </c>
      <c r="K764" s="732">
        <v>74</v>
      </c>
      <c r="L764" s="732">
        <v>1</v>
      </c>
      <c r="M764" s="732">
        <v>37</v>
      </c>
      <c r="N764" s="732">
        <v>1</v>
      </c>
      <c r="O764" s="732">
        <v>37</v>
      </c>
      <c r="P764" s="746">
        <v>0.5</v>
      </c>
      <c r="Q764" s="733">
        <v>37</v>
      </c>
    </row>
    <row r="765" spans="1:17" ht="14.4" customHeight="1" x14ac:dyDescent="0.3">
      <c r="A765" s="727" t="s">
        <v>6927</v>
      </c>
      <c r="B765" s="728" t="s">
        <v>6745</v>
      </c>
      <c r="C765" s="728" t="s">
        <v>6631</v>
      </c>
      <c r="D765" s="728" t="s">
        <v>6820</v>
      </c>
      <c r="E765" s="728" t="s">
        <v>6821</v>
      </c>
      <c r="F765" s="732">
        <v>47</v>
      </c>
      <c r="G765" s="732">
        <v>27777</v>
      </c>
      <c r="H765" s="732">
        <v>2.7600357710651826</v>
      </c>
      <c r="I765" s="732">
        <v>591</v>
      </c>
      <c r="J765" s="732">
        <v>17</v>
      </c>
      <c r="K765" s="732">
        <v>10064</v>
      </c>
      <c r="L765" s="732">
        <v>1</v>
      </c>
      <c r="M765" s="732">
        <v>592</v>
      </c>
      <c r="N765" s="732">
        <v>21</v>
      </c>
      <c r="O765" s="732">
        <v>12432</v>
      </c>
      <c r="P765" s="746">
        <v>1.2352941176470589</v>
      </c>
      <c r="Q765" s="733">
        <v>592</v>
      </c>
    </row>
    <row r="766" spans="1:17" ht="14.4" customHeight="1" x14ac:dyDescent="0.3">
      <c r="A766" s="727" t="s">
        <v>6927</v>
      </c>
      <c r="B766" s="728" t="s">
        <v>6745</v>
      </c>
      <c r="C766" s="728" t="s">
        <v>6631</v>
      </c>
      <c r="D766" s="728" t="s">
        <v>6822</v>
      </c>
      <c r="E766" s="728" t="s">
        <v>6823</v>
      </c>
      <c r="F766" s="732">
        <v>2</v>
      </c>
      <c r="G766" s="732">
        <v>100</v>
      </c>
      <c r="H766" s="732"/>
      <c r="I766" s="732">
        <v>50</v>
      </c>
      <c r="J766" s="732"/>
      <c r="K766" s="732"/>
      <c r="L766" s="732"/>
      <c r="M766" s="732"/>
      <c r="N766" s="732">
        <v>1</v>
      </c>
      <c r="O766" s="732">
        <v>50</v>
      </c>
      <c r="P766" s="746"/>
      <c r="Q766" s="733">
        <v>50</v>
      </c>
    </row>
    <row r="767" spans="1:17" ht="14.4" customHeight="1" x14ac:dyDescent="0.3">
      <c r="A767" s="727" t="s">
        <v>6927</v>
      </c>
      <c r="B767" s="728" t="s">
        <v>6745</v>
      </c>
      <c r="C767" s="728" t="s">
        <v>6631</v>
      </c>
      <c r="D767" s="728" t="s">
        <v>6824</v>
      </c>
      <c r="E767" s="728" t="s">
        <v>6825</v>
      </c>
      <c r="F767" s="732">
        <v>47</v>
      </c>
      <c r="G767" s="732">
        <v>25662</v>
      </c>
      <c r="H767" s="732">
        <v>2.7596515754382192</v>
      </c>
      <c r="I767" s="732">
        <v>546</v>
      </c>
      <c r="J767" s="732">
        <v>17</v>
      </c>
      <c r="K767" s="732">
        <v>9299</v>
      </c>
      <c r="L767" s="732">
        <v>1</v>
      </c>
      <c r="M767" s="732">
        <v>547</v>
      </c>
      <c r="N767" s="732">
        <v>17</v>
      </c>
      <c r="O767" s="732">
        <v>9299</v>
      </c>
      <c r="P767" s="746">
        <v>1</v>
      </c>
      <c r="Q767" s="733">
        <v>547</v>
      </c>
    </row>
    <row r="768" spans="1:17" ht="14.4" customHeight="1" x14ac:dyDescent="0.3">
      <c r="A768" s="727" t="s">
        <v>6927</v>
      </c>
      <c r="B768" s="728" t="s">
        <v>6745</v>
      </c>
      <c r="C768" s="728" t="s">
        <v>6631</v>
      </c>
      <c r="D768" s="728" t="s">
        <v>6826</v>
      </c>
      <c r="E768" s="728" t="s">
        <v>6827</v>
      </c>
      <c r="F768" s="732"/>
      <c r="G768" s="732"/>
      <c r="H768" s="732"/>
      <c r="I768" s="732"/>
      <c r="J768" s="732">
        <v>1</v>
      </c>
      <c r="K768" s="732">
        <v>516</v>
      </c>
      <c r="L768" s="732">
        <v>1</v>
      </c>
      <c r="M768" s="732">
        <v>516</v>
      </c>
      <c r="N768" s="732">
        <v>3</v>
      </c>
      <c r="O768" s="732">
        <v>1551</v>
      </c>
      <c r="P768" s="746">
        <v>3.0058139534883721</v>
      </c>
      <c r="Q768" s="733">
        <v>517</v>
      </c>
    </row>
    <row r="769" spans="1:17" ht="14.4" customHeight="1" x14ac:dyDescent="0.3">
      <c r="A769" s="727" t="s">
        <v>6927</v>
      </c>
      <c r="B769" s="728" t="s">
        <v>6745</v>
      </c>
      <c r="C769" s="728" t="s">
        <v>6631</v>
      </c>
      <c r="D769" s="728" t="s">
        <v>6828</v>
      </c>
      <c r="E769" s="728" t="s">
        <v>6829</v>
      </c>
      <c r="F769" s="732">
        <v>47</v>
      </c>
      <c r="G769" s="732">
        <v>34545</v>
      </c>
      <c r="H769" s="732">
        <v>2.7609494884910486</v>
      </c>
      <c r="I769" s="732">
        <v>735</v>
      </c>
      <c r="J769" s="732">
        <v>17</v>
      </c>
      <c r="K769" s="732">
        <v>12512</v>
      </c>
      <c r="L769" s="732">
        <v>1</v>
      </c>
      <c r="M769" s="732">
        <v>736</v>
      </c>
      <c r="N769" s="732">
        <v>19</v>
      </c>
      <c r="O769" s="732">
        <v>13984</v>
      </c>
      <c r="P769" s="746">
        <v>1.1176470588235294</v>
      </c>
      <c r="Q769" s="733">
        <v>736</v>
      </c>
    </row>
    <row r="770" spans="1:17" ht="14.4" customHeight="1" x14ac:dyDescent="0.3">
      <c r="A770" s="727" t="s">
        <v>6927</v>
      </c>
      <c r="B770" s="728" t="s">
        <v>6745</v>
      </c>
      <c r="C770" s="728" t="s">
        <v>6631</v>
      </c>
      <c r="D770" s="728" t="s">
        <v>6830</v>
      </c>
      <c r="E770" s="728" t="s">
        <v>6831</v>
      </c>
      <c r="F770" s="732">
        <v>12</v>
      </c>
      <c r="G770" s="732">
        <v>3924</v>
      </c>
      <c r="H770" s="732">
        <v>3.9756838905775078</v>
      </c>
      <c r="I770" s="732">
        <v>327</v>
      </c>
      <c r="J770" s="732">
        <v>3</v>
      </c>
      <c r="K770" s="732">
        <v>987</v>
      </c>
      <c r="L770" s="732">
        <v>1</v>
      </c>
      <c r="M770" s="732">
        <v>329</v>
      </c>
      <c r="N770" s="732">
        <v>6</v>
      </c>
      <c r="O770" s="732">
        <v>1974</v>
      </c>
      <c r="P770" s="746">
        <v>2</v>
      </c>
      <c r="Q770" s="733">
        <v>329</v>
      </c>
    </row>
    <row r="771" spans="1:17" ht="14.4" customHeight="1" x14ac:dyDescent="0.3">
      <c r="A771" s="727" t="s">
        <v>6927</v>
      </c>
      <c r="B771" s="728" t="s">
        <v>6745</v>
      </c>
      <c r="C771" s="728" t="s">
        <v>6631</v>
      </c>
      <c r="D771" s="728" t="s">
        <v>6832</v>
      </c>
      <c r="E771" s="728" t="s">
        <v>6833</v>
      </c>
      <c r="F771" s="732">
        <v>47</v>
      </c>
      <c r="G771" s="732">
        <v>16215</v>
      </c>
      <c r="H771" s="732">
        <v>2.7567154029241756</v>
      </c>
      <c r="I771" s="732">
        <v>345</v>
      </c>
      <c r="J771" s="732">
        <v>17</v>
      </c>
      <c r="K771" s="732">
        <v>5882</v>
      </c>
      <c r="L771" s="732">
        <v>1</v>
      </c>
      <c r="M771" s="732">
        <v>346</v>
      </c>
      <c r="N771" s="732">
        <v>21</v>
      </c>
      <c r="O771" s="732">
        <v>7266</v>
      </c>
      <c r="P771" s="746">
        <v>1.2352941176470589</v>
      </c>
      <c r="Q771" s="733">
        <v>346</v>
      </c>
    </row>
    <row r="772" spans="1:17" ht="14.4" customHeight="1" x14ac:dyDescent="0.3">
      <c r="A772" s="727" t="s">
        <v>6927</v>
      </c>
      <c r="B772" s="728" t="s">
        <v>6745</v>
      </c>
      <c r="C772" s="728" t="s">
        <v>6631</v>
      </c>
      <c r="D772" s="728" t="s">
        <v>6836</v>
      </c>
      <c r="E772" s="728" t="s">
        <v>6837</v>
      </c>
      <c r="F772" s="732">
        <v>120</v>
      </c>
      <c r="G772" s="732">
        <v>27720</v>
      </c>
      <c r="H772" s="732">
        <v>1.2446120689655173</v>
      </c>
      <c r="I772" s="732">
        <v>231</v>
      </c>
      <c r="J772" s="732">
        <v>96</v>
      </c>
      <c r="K772" s="732">
        <v>22272</v>
      </c>
      <c r="L772" s="732">
        <v>1</v>
      </c>
      <c r="M772" s="732">
        <v>232</v>
      </c>
      <c r="N772" s="732">
        <v>81</v>
      </c>
      <c r="O772" s="732">
        <v>18792</v>
      </c>
      <c r="P772" s="746">
        <v>0.84375</v>
      </c>
      <c r="Q772" s="733">
        <v>232</v>
      </c>
    </row>
    <row r="773" spans="1:17" ht="14.4" customHeight="1" x14ac:dyDescent="0.3">
      <c r="A773" s="727" t="s">
        <v>6927</v>
      </c>
      <c r="B773" s="728" t="s">
        <v>6745</v>
      </c>
      <c r="C773" s="728" t="s">
        <v>6631</v>
      </c>
      <c r="D773" s="728" t="s">
        <v>6840</v>
      </c>
      <c r="E773" s="728" t="s">
        <v>6841</v>
      </c>
      <c r="F773" s="732">
        <v>2</v>
      </c>
      <c r="G773" s="732">
        <v>460</v>
      </c>
      <c r="H773" s="732"/>
      <c r="I773" s="732">
        <v>230</v>
      </c>
      <c r="J773" s="732"/>
      <c r="K773" s="732"/>
      <c r="L773" s="732"/>
      <c r="M773" s="732"/>
      <c r="N773" s="732">
        <v>4</v>
      </c>
      <c r="O773" s="732">
        <v>932</v>
      </c>
      <c r="P773" s="746"/>
      <c r="Q773" s="733">
        <v>233</v>
      </c>
    </row>
    <row r="774" spans="1:17" ht="14.4" customHeight="1" x14ac:dyDescent="0.3">
      <c r="A774" s="727" t="s">
        <v>6927</v>
      </c>
      <c r="B774" s="728" t="s">
        <v>6745</v>
      </c>
      <c r="C774" s="728" t="s">
        <v>6631</v>
      </c>
      <c r="D774" s="728" t="s">
        <v>6842</v>
      </c>
      <c r="E774" s="728" t="s">
        <v>6843</v>
      </c>
      <c r="F774" s="732">
        <v>42</v>
      </c>
      <c r="G774" s="732">
        <v>17094</v>
      </c>
      <c r="H774" s="732">
        <v>3.2071294559099437</v>
      </c>
      <c r="I774" s="732">
        <v>407</v>
      </c>
      <c r="J774" s="732">
        <v>13</v>
      </c>
      <c r="K774" s="732">
        <v>5330</v>
      </c>
      <c r="L774" s="732">
        <v>1</v>
      </c>
      <c r="M774" s="732">
        <v>410</v>
      </c>
      <c r="N774" s="732">
        <v>9</v>
      </c>
      <c r="O774" s="732">
        <v>3690</v>
      </c>
      <c r="P774" s="746">
        <v>0.69230769230769229</v>
      </c>
      <c r="Q774" s="733">
        <v>410</v>
      </c>
    </row>
    <row r="775" spans="1:17" ht="14.4" customHeight="1" x14ac:dyDescent="0.3">
      <c r="A775" s="727" t="s">
        <v>6927</v>
      </c>
      <c r="B775" s="728" t="s">
        <v>6745</v>
      </c>
      <c r="C775" s="728" t="s">
        <v>6631</v>
      </c>
      <c r="D775" s="728" t="s">
        <v>6844</v>
      </c>
      <c r="E775" s="728" t="s">
        <v>6845</v>
      </c>
      <c r="F775" s="732"/>
      <c r="G775" s="732"/>
      <c r="H775" s="732"/>
      <c r="I775" s="732"/>
      <c r="J775" s="732">
        <v>1</v>
      </c>
      <c r="K775" s="732">
        <v>652</v>
      </c>
      <c r="L775" s="732">
        <v>1</v>
      </c>
      <c r="M775" s="732">
        <v>652</v>
      </c>
      <c r="N775" s="732">
        <v>1</v>
      </c>
      <c r="O775" s="732">
        <v>652</v>
      </c>
      <c r="P775" s="746">
        <v>1</v>
      </c>
      <c r="Q775" s="733">
        <v>652</v>
      </c>
    </row>
    <row r="776" spans="1:17" ht="14.4" customHeight="1" x14ac:dyDescent="0.3">
      <c r="A776" s="727" t="s">
        <v>6927</v>
      </c>
      <c r="B776" s="728" t="s">
        <v>6745</v>
      </c>
      <c r="C776" s="728" t="s">
        <v>6631</v>
      </c>
      <c r="D776" s="728" t="s">
        <v>6846</v>
      </c>
      <c r="E776" s="728" t="s">
        <v>6847</v>
      </c>
      <c r="F776" s="732">
        <v>42</v>
      </c>
      <c r="G776" s="732">
        <v>24654</v>
      </c>
      <c r="H776" s="732">
        <v>3.214341590612777</v>
      </c>
      <c r="I776" s="732">
        <v>587</v>
      </c>
      <c r="J776" s="732">
        <v>13</v>
      </c>
      <c r="K776" s="732">
        <v>7670</v>
      </c>
      <c r="L776" s="732">
        <v>1</v>
      </c>
      <c r="M776" s="732">
        <v>590</v>
      </c>
      <c r="N776" s="732">
        <v>9</v>
      </c>
      <c r="O776" s="732">
        <v>5310</v>
      </c>
      <c r="P776" s="746">
        <v>0.69230769230769229</v>
      </c>
      <c r="Q776" s="733">
        <v>590</v>
      </c>
    </row>
    <row r="777" spans="1:17" ht="14.4" customHeight="1" x14ac:dyDescent="0.3">
      <c r="A777" s="727" t="s">
        <v>6927</v>
      </c>
      <c r="B777" s="728" t="s">
        <v>6745</v>
      </c>
      <c r="C777" s="728" t="s">
        <v>6631</v>
      </c>
      <c r="D777" s="728" t="s">
        <v>6848</v>
      </c>
      <c r="E777" s="728" t="s">
        <v>6849</v>
      </c>
      <c r="F777" s="732">
        <v>1</v>
      </c>
      <c r="G777" s="732">
        <v>386</v>
      </c>
      <c r="H777" s="732">
        <v>0.19948320413436693</v>
      </c>
      <c r="I777" s="732">
        <v>386</v>
      </c>
      <c r="J777" s="732">
        <v>5</v>
      </c>
      <c r="K777" s="732">
        <v>1935</v>
      </c>
      <c r="L777" s="732">
        <v>1</v>
      </c>
      <c r="M777" s="732">
        <v>387</v>
      </c>
      <c r="N777" s="732"/>
      <c r="O777" s="732"/>
      <c r="P777" s="746"/>
      <c r="Q777" s="733"/>
    </row>
    <row r="778" spans="1:17" ht="14.4" customHeight="1" x14ac:dyDescent="0.3">
      <c r="A778" s="727" t="s">
        <v>6927</v>
      </c>
      <c r="B778" s="728" t="s">
        <v>6745</v>
      </c>
      <c r="C778" s="728" t="s">
        <v>6631</v>
      </c>
      <c r="D778" s="728" t="s">
        <v>6850</v>
      </c>
      <c r="E778" s="728" t="s">
        <v>6851</v>
      </c>
      <c r="F778" s="732"/>
      <c r="G778" s="732"/>
      <c r="H778" s="732"/>
      <c r="I778" s="732"/>
      <c r="J778" s="732"/>
      <c r="K778" s="732"/>
      <c r="L778" s="732"/>
      <c r="M778" s="732"/>
      <c r="N778" s="732">
        <v>1</v>
      </c>
      <c r="O778" s="732">
        <v>420</v>
      </c>
      <c r="P778" s="746"/>
      <c r="Q778" s="733">
        <v>420</v>
      </c>
    </row>
    <row r="779" spans="1:17" ht="14.4" customHeight="1" x14ac:dyDescent="0.3">
      <c r="A779" s="727" t="s">
        <v>6927</v>
      </c>
      <c r="B779" s="728" t="s">
        <v>6745</v>
      </c>
      <c r="C779" s="728" t="s">
        <v>6631</v>
      </c>
      <c r="D779" s="728" t="s">
        <v>6852</v>
      </c>
      <c r="E779" s="728" t="s">
        <v>6853</v>
      </c>
      <c r="F779" s="732"/>
      <c r="G779" s="732"/>
      <c r="H779" s="732"/>
      <c r="I779" s="732"/>
      <c r="J779" s="732"/>
      <c r="K779" s="732"/>
      <c r="L779" s="732"/>
      <c r="M779" s="732"/>
      <c r="N779" s="732">
        <v>1</v>
      </c>
      <c r="O779" s="732">
        <v>170</v>
      </c>
      <c r="P779" s="746"/>
      <c r="Q779" s="733">
        <v>170</v>
      </c>
    </row>
    <row r="780" spans="1:17" ht="14.4" customHeight="1" x14ac:dyDescent="0.3">
      <c r="A780" s="727" t="s">
        <v>6927</v>
      </c>
      <c r="B780" s="728" t="s">
        <v>6745</v>
      </c>
      <c r="C780" s="728" t="s">
        <v>6631</v>
      </c>
      <c r="D780" s="728" t="s">
        <v>6854</v>
      </c>
      <c r="E780" s="728" t="s">
        <v>6855</v>
      </c>
      <c r="F780" s="732">
        <v>156</v>
      </c>
      <c r="G780" s="732">
        <v>122616</v>
      </c>
      <c r="H780" s="732">
        <v>0.61915077333252544</v>
      </c>
      <c r="I780" s="732">
        <v>786</v>
      </c>
      <c r="J780" s="732">
        <v>251</v>
      </c>
      <c r="K780" s="732">
        <v>198039</v>
      </c>
      <c r="L780" s="732">
        <v>1</v>
      </c>
      <c r="M780" s="732">
        <v>789</v>
      </c>
      <c r="N780" s="732">
        <v>254</v>
      </c>
      <c r="O780" s="732">
        <v>200406</v>
      </c>
      <c r="P780" s="746">
        <v>1.0119521912350598</v>
      </c>
      <c r="Q780" s="733">
        <v>789</v>
      </c>
    </row>
    <row r="781" spans="1:17" ht="14.4" customHeight="1" x14ac:dyDescent="0.3">
      <c r="A781" s="727" t="s">
        <v>6927</v>
      </c>
      <c r="B781" s="728" t="s">
        <v>6745</v>
      </c>
      <c r="C781" s="728" t="s">
        <v>6631</v>
      </c>
      <c r="D781" s="728" t="s">
        <v>6856</v>
      </c>
      <c r="E781" s="728" t="s">
        <v>6857</v>
      </c>
      <c r="F781" s="732">
        <v>12</v>
      </c>
      <c r="G781" s="732">
        <v>2664</v>
      </c>
      <c r="H781" s="732">
        <v>3.9642857142857144</v>
      </c>
      <c r="I781" s="732">
        <v>222</v>
      </c>
      <c r="J781" s="732">
        <v>3</v>
      </c>
      <c r="K781" s="732">
        <v>672</v>
      </c>
      <c r="L781" s="732">
        <v>1</v>
      </c>
      <c r="M781" s="732">
        <v>224</v>
      </c>
      <c r="N781" s="732">
        <v>6</v>
      </c>
      <c r="O781" s="732">
        <v>1344</v>
      </c>
      <c r="P781" s="746">
        <v>2</v>
      </c>
      <c r="Q781" s="733">
        <v>224</v>
      </c>
    </row>
    <row r="782" spans="1:17" ht="14.4" customHeight="1" x14ac:dyDescent="0.3">
      <c r="A782" s="727" t="s">
        <v>6927</v>
      </c>
      <c r="B782" s="728" t="s">
        <v>6745</v>
      </c>
      <c r="C782" s="728" t="s">
        <v>6631</v>
      </c>
      <c r="D782" s="728" t="s">
        <v>6858</v>
      </c>
      <c r="E782" s="728" t="s">
        <v>6859</v>
      </c>
      <c r="F782" s="732"/>
      <c r="G782" s="732"/>
      <c r="H782" s="732"/>
      <c r="I782" s="732"/>
      <c r="J782" s="732">
        <v>1</v>
      </c>
      <c r="K782" s="732">
        <v>566</v>
      </c>
      <c r="L782" s="732">
        <v>1</v>
      </c>
      <c r="M782" s="732">
        <v>566</v>
      </c>
      <c r="N782" s="732">
        <v>3</v>
      </c>
      <c r="O782" s="732">
        <v>1698</v>
      </c>
      <c r="P782" s="746">
        <v>3</v>
      </c>
      <c r="Q782" s="733">
        <v>566</v>
      </c>
    </row>
    <row r="783" spans="1:17" ht="14.4" customHeight="1" x14ac:dyDescent="0.3">
      <c r="A783" s="727" t="s">
        <v>6927</v>
      </c>
      <c r="B783" s="728" t="s">
        <v>6745</v>
      </c>
      <c r="C783" s="728" t="s">
        <v>6631</v>
      </c>
      <c r="D783" s="728" t="s">
        <v>6860</v>
      </c>
      <c r="E783" s="728" t="s">
        <v>6861</v>
      </c>
      <c r="F783" s="732">
        <v>42</v>
      </c>
      <c r="G783" s="732">
        <v>38472</v>
      </c>
      <c r="H783" s="732">
        <v>3.488574537540805</v>
      </c>
      <c r="I783" s="732">
        <v>916</v>
      </c>
      <c r="J783" s="732">
        <v>12</v>
      </c>
      <c r="K783" s="732">
        <v>11028</v>
      </c>
      <c r="L783" s="732">
        <v>1</v>
      </c>
      <c r="M783" s="732">
        <v>919</v>
      </c>
      <c r="N783" s="732">
        <v>7</v>
      </c>
      <c r="O783" s="732">
        <v>6433</v>
      </c>
      <c r="P783" s="746">
        <v>0.58333333333333337</v>
      </c>
      <c r="Q783" s="733">
        <v>919</v>
      </c>
    </row>
    <row r="784" spans="1:17" ht="14.4" customHeight="1" x14ac:dyDescent="0.3">
      <c r="A784" s="727" t="s">
        <v>6927</v>
      </c>
      <c r="B784" s="728" t="s">
        <v>6745</v>
      </c>
      <c r="C784" s="728" t="s">
        <v>6631</v>
      </c>
      <c r="D784" s="728" t="s">
        <v>6862</v>
      </c>
      <c r="E784" s="728" t="s">
        <v>6863</v>
      </c>
      <c r="F784" s="732">
        <v>42</v>
      </c>
      <c r="G784" s="732">
        <v>37506</v>
      </c>
      <c r="H784" s="732">
        <v>3.48828125</v>
      </c>
      <c r="I784" s="732">
        <v>893</v>
      </c>
      <c r="J784" s="732">
        <v>12</v>
      </c>
      <c r="K784" s="732">
        <v>10752</v>
      </c>
      <c r="L784" s="732">
        <v>1</v>
      </c>
      <c r="M784" s="732">
        <v>896</v>
      </c>
      <c r="N784" s="732">
        <v>7</v>
      </c>
      <c r="O784" s="732">
        <v>6272</v>
      </c>
      <c r="P784" s="746">
        <v>0.58333333333333337</v>
      </c>
      <c r="Q784" s="733">
        <v>896</v>
      </c>
    </row>
    <row r="785" spans="1:17" ht="14.4" customHeight="1" x14ac:dyDescent="0.3">
      <c r="A785" s="727" t="s">
        <v>6927</v>
      </c>
      <c r="B785" s="728" t="s">
        <v>6745</v>
      </c>
      <c r="C785" s="728" t="s">
        <v>6631</v>
      </c>
      <c r="D785" s="728" t="s">
        <v>6916</v>
      </c>
      <c r="E785" s="728" t="s">
        <v>6917</v>
      </c>
      <c r="F785" s="732"/>
      <c r="G785" s="732"/>
      <c r="H785" s="732"/>
      <c r="I785" s="732"/>
      <c r="J785" s="732"/>
      <c r="K785" s="732"/>
      <c r="L785" s="732"/>
      <c r="M785" s="732"/>
      <c r="N785" s="732">
        <v>4</v>
      </c>
      <c r="O785" s="732">
        <v>976</v>
      </c>
      <c r="P785" s="746"/>
      <c r="Q785" s="733">
        <v>244</v>
      </c>
    </row>
    <row r="786" spans="1:17" ht="14.4" customHeight="1" x14ac:dyDescent="0.3">
      <c r="A786" s="727" t="s">
        <v>6928</v>
      </c>
      <c r="B786" s="728" t="s">
        <v>6421</v>
      </c>
      <c r="C786" s="728" t="s">
        <v>6631</v>
      </c>
      <c r="D786" s="728" t="s">
        <v>6636</v>
      </c>
      <c r="E786" s="728" t="s">
        <v>6637</v>
      </c>
      <c r="F786" s="732">
        <v>3</v>
      </c>
      <c r="G786" s="732">
        <v>105</v>
      </c>
      <c r="H786" s="732">
        <v>1.4189189189189189</v>
      </c>
      <c r="I786" s="732">
        <v>35</v>
      </c>
      <c r="J786" s="732">
        <v>2</v>
      </c>
      <c r="K786" s="732">
        <v>74</v>
      </c>
      <c r="L786" s="732">
        <v>1</v>
      </c>
      <c r="M786" s="732">
        <v>37</v>
      </c>
      <c r="N786" s="732"/>
      <c r="O786" s="732"/>
      <c r="P786" s="746"/>
      <c r="Q786" s="733"/>
    </row>
    <row r="787" spans="1:17" ht="14.4" customHeight="1" x14ac:dyDescent="0.3">
      <c r="A787" s="727" t="s">
        <v>6928</v>
      </c>
      <c r="B787" s="728" t="s">
        <v>6421</v>
      </c>
      <c r="C787" s="728" t="s">
        <v>6631</v>
      </c>
      <c r="D787" s="728" t="s">
        <v>6676</v>
      </c>
      <c r="E787" s="728" t="s">
        <v>6677</v>
      </c>
      <c r="F787" s="732"/>
      <c r="G787" s="732"/>
      <c r="H787" s="732"/>
      <c r="I787" s="732"/>
      <c r="J787" s="732">
        <v>1</v>
      </c>
      <c r="K787" s="732">
        <v>173</v>
      </c>
      <c r="L787" s="732">
        <v>1</v>
      </c>
      <c r="M787" s="732">
        <v>173</v>
      </c>
      <c r="N787" s="732"/>
      <c r="O787" s="732"/>
      <c r="P787" s="746"/>
      <c r="Q787" s="733"/>
    </row>
    <row r="788" spans="1:17" ht="14.4" customHeight="1" x14ac:dyDescent="0.3">
      <c r="A788" s="727" t="s">
        <v>6928</v>
      </c>
      <c r="B788" s="728" t="s">
        <v>6421</v>
      </c>
      <c r="C788" s="728" t="s">
        <v>6631</v>
      </c>
      <c r="D788" s="728" t="s">
        <v>6682</v>
      </c>
      <c r="E788" s="728" t="s">
        <v>6683</v>
      </c>
      <c r="F788" s="732"/>
      <c r="G788" s="732"/>
      <c r="H788" s="732"/>
      <c r="I788" s="732"/>
      <c r="J788" s="732">
        <v>1</v>
      </c>
      <c r="K788" s="732">
        <v>177</v>
      </c>
      <c r="L788" s="732">
        <v>1</v>
      </c>
      <c r="M788" s="732">
        <v>177</v>
      </c>
      <c r="N788" s="732"/>
      <c r="O788" s="732"/>
      <c r="P788" s="746"/>
      <c r="Q788" s="733"/>
    </row>
    <row r="789" spans="1:17" ht="14.4" customHeight="1" x14ac:dyDescent="0.3">
      <c r="A789" s="727" t="s">
        <v>6928</v>
      </c>
      <c r="B789" s="728" t="s">
        <v>6421</v>
      </c>
      <c r="C789" s="728" t="s">
        <v>6631</v>
      </c>
      <c r="D789" s="728" t="s">
        <v>6686</v>
      </c>
      <c r="E789" s="728" t="s">
        <v>6687</v>
      </c>
      <c r="F789" s="732">
        <v>1</v>
      </c>
      <c r="G789" s="732">
        <v>653</v>
      </c>
      <c r="H789" s="732"/>
      <c r="I789" s="732">
        <v>653</v>
      </c>
      <c r="J789" s="732"/>
      <c r="K789" s="732"/>
      <c r="L789" s="732"/>
      <c r="M789" s="732"/>
      <c r="N789" s="732"/>
      <c r="O789" s="732"/>
      <c r="P789" s="746"/>
      <c r="Q789" s="733"/>
    </row>
    <row r="790" spans="1:17" ht="14.4" customHeight="1" x14ac:dyDescent="0.3">
      <c r="A790" s="727" t="s">
        <v>6928</v>
      </c>
      <c r="B790" s="728" t="s">
        <v>6704</v>
      </c>
      <c r="C790" s="728" t="s">
        <v>6631</v>
      </c>
      <c r="D790" s="728" t="s">
        <v>6713</v>
      </c>
      <c r="E790" s="728" t="s">
        <v>6714</v>
      </c>
      <c r="F790" s="732"/>
      <c r="G790" s="732"/>
      <c r="H790" s="732"/>
      <c r="I790" s="732"/>
      <c r="J790" s="732">
        <v>1</v>
      </c>
      <c r="K790" s="732">
        <v>12793</v>
      </c>
      <c r="L790" s="732">
        <v>1</v>
      </c>
      <c r="M790" s="732">
        <v>12793</v>
      </c>
      <c r="N790" s="732"/>
      <c r="O790" s="732"/>
      <c r="P790" s="746"/>
      <c r="Q790" s="733"/>
    </row>
    <row r="791" spans="1:17" ht="14.4" customHeight="1" x14ac:dyDescent="0.3">
      <c r="A791" s="727" t="s">
        <v>6928</v>
      </c>
      <c r="B791" s="728" t="s">
        <v>6745</v>
      </c>
      <c r="C791" s="728" t="s">
        <v>6631</v>
      </c>
      <c r="D791" s="728" t="s">
        <v>6752</v>
      </c>
      <c r="E791" s="728" t="s">
        <v>6753</v>
      </c>
      <c r="F791" s="732"/>
      <c r="G791" s="732"/>
      <c r="H791" s="732"/>
      <c r="I791" s="732"/>
      <c r="J791" s="732">
        <v>6</v>
      </c>
      <c r="K791" s="732">
        <v>2124</v>
      </c>
      <c r="L791" s="732">
        <v>1</v>
      </c>
      <c r="M791" s="732">
        <v>354</v>
      </c>
      <c r="N791" s="732"/>
      <c r="O791" s="732"/>
      <c r="P791" s="746"/>
      <c r="Q791" s="733"/>
    </row>
    <row r="792" spans="1:17" ht="14.4" customHeight="1" x14ac:dyDescent="0.3">
      <c r="A792" s="727" t="s">
        <v>6928</v>
      </c>
      <c r="B792" s="728" t="s">
        <v>6745</v>
      </c>
      <c r="C792" s="728" t="s">
        <v>6631</v>
      </c>
      <c r="D792" s="728" t="s">
        <v>6756</v>
      </c>
      <c r="E792" s="728" t="s">
        <v>6757</v>
      </c>
      <c r="F792" s="732">
        <v>349</v>
      </c>
      <c r="G792" s="732">
        <v>22685</v>
      </c>
      <c r="H792" s="732">
        <v>1.203448275862069</v>
      </c>
      <c r="I792" s="732">
        <v>65</v>
      </c>
      <c r="J792" s="732">
        <v>290</v>
      </c>
      <c r="K792" s="732">
        <v>18850</v>
      </c>
      <c r="L792" s="732">
        <v>1</v>
      </c>
      <c r="M792" s="732">
        <v>65</v>
      </c>
      <c r="N792" s="732">
        <v>309</v>
      </c>
      <c r="O792" s="732">
        <v>20085</v>
      </c>
      <c r="P792" s="746">
        <v>1.0655172413793104</v>
      </c>
      <c r="Q792" s="733">
        <v>65</v>
      </c>
    </row>
    <row r="793" spans="1:17" ht="14.4" customHeight="1" x14ac:dyDescent="0.3">
      <c r="A793" s="727" t="s">
        <v>6928</v>
      </c>
      <c r="B793" s="728" t="s">
        <v>6745</v>
      </c>
      <c r="C793" s="728" t="s">
        <v>6631</v>
      </c>
      <c r="D793" s="728" t="s">
        <v>6768</v>
      </c>
      <c r="E793" s="728" t="s">
        <v>6769</v>
      </c>
      <c r="F793" s="732">
        <v>4</v>
      </c>
      <c r="G793" s="732">
        <v>96</v>
      </c>
      <c r="H793" s="732">
        <v>0.8</v>
      </c>
      <c r="I793" s="732">
        <v>24</v>
      </c>
      <c r="J793" s="732">
        <v>5</v>
      </c>
      <c r="K793" s="732">
        <v>120</v>
      </c>
      <c r="L793" s="732">
        <v>1</v>
      </c>
      <c r="M793" s="732">
        <v>24</v>
      </c>
      <c r="N793" s="732"/>
      <c r="O793" s="732"/>
      <c r="P793" s="746"/>
      <c r="Q793" s="733"/>
    </row>
    <row r="794" spans="1:17" ht="14.4" customHeight="1" x14ac:dyDescent="0.3">
      <c r="A794" s="727" t="s">
        <v>6928</v>
      </c>
      <c r="B794" s="728" t="s">
        <v>6745</v>
      </c>
      <c r="C794" s="728" t="s">
        <v>6631</v>
      </c>
      <c r="D794" s="728" t="s">
        <v>6772</v>
      </c>
      <c r="E794" s="728" t="s">
        <v>6773</v>
      </c>
      <c r="F794" s="732"/>
      <c r="G794" s="732"/>
      <c r="H794" s="732"/>
      <c r="I794" s="732"/>
      <c r="J794" s="732">
        <v>2</v>
      </c>
      <c r="K794" s="732">
        <v>110</v>
      </c>
      <c r="L794" s="732">
        <v>1</v>
      </c>
      <c r="M794" s="732">
        <v>55</v>
      </c>
      <c r="N794" s="732">
        <v>8</v>
      </c>
      <c r="O794" s="732">
        <v>440</v>
      </c>
      <c r="P794" s="746">
        <v>4</v>
      </c>
      <c r="Q794" s="733">
        <v>55</v>
      </c>
    </row>
    <row r="795" spans="1:17" ht="14.4" customHeight="1" x14ac:dyDescent="0.3">
      <c r="A795" s="727" t="s">
        <v>6928</v>
      </c>
      <c r="B795" s="728" t="s">
        <v>6745</v>
      </c>
      <c r="C795" s="728" t="s">
        <v>6631</v>
      </c>
      <c r="D795" s="728" t="s">
        <v>6774</v>
      </c>
      <c r="E795" s="728" t="s">
        <v>6775</v>
      </c>
      <c r="F795" s="732">
        <v>45</v>
      </c>
      <c r="G795" s="732">
        <v>3465</v>
      </c>
      <c r="H795" s="732">
        <v>0.7142857142857143</v>
      </c>
      <c r="I795" s="732">
        <v>77</v>
      </c>
      <c r="J795" s="732">
        <v>63</v>
      </c>
      <c r="K795" s="732">
        <v>4851</v>
      </c>
      <c r="L795" s="732">
        <v>1</v>
      </c>
      <c r="M795" s="732">
        <v>77</v>
      </c>
      <c r="N795" s="732">
        <v>78</v>
      </c>
      <c r="O795" s="732">
        <v>6006</v>
      </c>
      <c r="P795" s="746">
        <v>1.2380952380952381</v>
      </c>
      <c r="Q795" s="733">
        <v>77</v>
      </c>
    </row>
    <row r="796" spans="1:17" ht="14.4" customHeight="1" x14ac:dyDescent="0.3">
      <c r="A796" s="727" t="s">
        <v>6928</v>
      </c>
      <c r="B796" s="728" t="s">
        <v>6745</v>
      </c>
      <c r="C796" s="728" t="s">
        <v>6631</v>
      </c>
      <c r="D796" s="728" t="s">
        <v>6778</v>
      </c>
      <c r="E796" s="728" t="s">
        <v>6779</v>
      </c>
      <c r="F796" s="732">
        <v>26</v>
      </c>
      <c r="G796" s="732">
        <v>598</v>
      </c>
      <c r="H796" s="732">
        <v>0.75505050505050508</v>
      </c>
      <c r="I796" s="732">
        <v>23</v>
      </c>
      <c r="J796" s="732">
        <v>33</v>
      </c>
      <c r="K796" s="732">
        <v>792</v>
      </c>
      <c r="L796" s="732">
        <v>1</v>
      </c>
      <c r="M796" s="732">
        <v>24</v>
      </c>
      <c r="N796" s="732">
        <v>14</v>
      </c>
      <c r="O796" s="732">
        <v>336</v>
      </c>
      <c r="P796" s="746">
        <v>0.42424242424242425</v>
      </c>
      <c r="Q796" s="733">
        <v>24</v>
      </c>
    </row>
    <row r="797" spans="1:17" ht="14.4" customHeight="1" x14ac:dyDescent="0.3">
      <c r="A797" s="727" t="s">
        <v>6928</v>
      </c>
      <c r="B797" s="728" t="s">
        <v>6745</v>
      </c>
      <c r="C797" s="728" t="s">
        <v>6631</v>
      </c>
      <c r="D797" s="728" t="s">
        <v>6790</v>
      </c>
      <c r="E797" s="728" t="s">
        <v>6791</v>
      </c>
      <c r="F797" s="732">
        <v>2</v>
      </c>
      <c r="G797" s="732">
        <v>132</v>
      </c>
      <c r="H797" s="732">
        <v>2</v>
      </c>
      <c r="I797" s="732">
        <v>66</v>
      </c>
      <c r="J797" s="732">
        <v>1</v>
      </c>
      <c r="K797" s="732">
        <v>66</v>
      </c>
      <c r="L797" s="732">
        <v>1</v>
      </c>
      <c r="M797" s="732">
        <v>66</v>
      </c>
      <c r="N797" s="732">
        <v>2</v>
      </c>
      <c r="O797" s="732">
        <v>132</v>
      </c>
      <c r="P797" s="746">
        <v>2</v>
      </c>
      <c r="Q797" s="733">
        <v>66</v>
      </c>
    </row>
    <row r="798" spans="1:17" ht="14.4" customHeight="1" x14ac:dyDescent="0.3">
      <c r="A798" s="727" t="s">
        <v>6928</v>
      </c>
      <c r="B798" s="728" t="s">
        <v>6745</v>
      </c>
      <c r="C798" s="728" t="s">
        <v>6631</v>
      </c>
      <c r="D798" s="728" t="s">
        <v>6794</v>
      </c>
      <c r="E798" s="728" t="s">
        <v>6795</v>
      </c>
      <c r="F798" s="732">
        <v>48</v>
      </c>
      <c r="G798" s="732">
        <v>768</v>
      </c>
      <c r="H798" s="732">
        <v>0.61885576148267529</v>
      </c>
      <c r="I798" s="732">
        <v>16</v>
      </c>
      <c r="J798" s="732">
        <v>73</v>
      </c>
      <c r="K798" s="732">
        <v>1241</v>
      </c>
      <c r="L798" s="732">
        <v>1</v>
      </c>
      <c r="M798" s="732">
        <v>17</v>
      </c>
      <c r="N798" s="732">
        <v>89</v>
      </c>
      <c r="O798" s="732">
        <v>1513</v>
      </c>
      <c r="P798" s="746">
        <v>1.2191780821917808</v>
      </c>
      <c r="Q798" s="733">
        <v>17</v>
      </c>
    </row>
    <row r="799" spans="1:17" ht="14.4" customHeight="1" x14ac:dyDescent="0.3">
      <c r="A799" s="727" t="s">
        <v>6928</v>
      </c>
      <c r="B799" s="728" t="s">
        <v>6745</v>
      </c>
      <c r="C799" s="728" t="s">
        <v>6631</v>
      </c>
      <c r="D799" s="728" t="s">
        <v>6800</v>
      </c>
      <c r="E799" s="728" t="s">
        <v>6801</v>
      </c>
      <c r="F799" s="732">
        <v>22</v>
      </c>
      <c r="G799" s="732">
        <v>528</v>
      </c>
      <c r="H799" s="732">
        <v>0.75428571428571434</v>
      </c>
      <c r="I799" s="732">
        <v>24</v>
      </c>
      <c r="J799" s="732">
        <v>28</v>
      </c>
      <c r="K799" s="732">
        <v>700</v>
      </c>
      <c r="L799" s="732">
        <v>1</v>
      </c>
      <c r="M799" s="732">
        <v>25</v>
      </c>
      <c r="N799" s="732">
        <v>14</v>
      </c>
      <c r="O799" s="732">
        <v>350</v>
      </c>
      <c r="P799" s="746">
        <v>0.5</v>
      </c>
      <c r="Q799" s="733">
        <v>25</v>
      </c>
    </row>
    <row r="800" spans="1:17" ht="14.4" customHeight="1" x14ac:dyDescent="0.3">
      <c r="A800" s="727" t="s">
        <v>6928</v>
      </c>
      <c r="B800" s="728" t="s">
        <v>6745</v>
      </c>
      <c r="C800" s="728" t="s">
        <v>6631</v>
      </c>
      <c r="D800" s="728" t="s">
        <v>6804</v>
      </c>
      <c r="E800" s="728" t="s">
        <v>6805</v>
      </c>
      <c r="F800" s="732"/>
      <c r="G800" s="732"/>
      <c r="H800" s="732"/>
      <c r="I800" s="732"/>
      <c r="J800" s="732">
        <v>4</v>
      </c>
      <c r="K800" s="732">
        <v>724</v>
      </c>
      <c r="L800" s="732">
        <v>1</v>
      </c>
      <c r="M800" s="732">
        <v>181</v>
      </c>
      <c r="N800" s="732">
        <v>1</v>
      </c>
      <c r="O800" s="732">
        <v>181</v>
      </c>
      <c r="P800" s="746">
        <v>0.25</v>
      </c>
      <c r="Q800" s="733">
        <v>181</v>
      </c>
    </row>
    <row r="801" spans="1:17" ht="14.4" customHeight="1" x14ac:dyDescent="0.3">
      <c r="A801" s="727" t="s">
        <v>6928</v>
      </c>
      <c r="B801" s="728" t="s">
        <v>6745</v>
      </c>
      <c r="C801" s="728" t="s">
        <v>6631</v>
      </c>
      <c r="D801" s="728" t="s">
        <v>6810</v>
      </c>
      <c r="E801" s="728" t="s">
        <v>6811</v>
      </c>
      <c r="F801" s="732">
        <v>16</v>
      </c>
      <c r="G801" s="732">
        <v>4048</v>
      </c>
      <c r="H801" s="732">
        <v>0.63748031496062996</v>
      </c>
      <c r="I801" s="732">
        <v>253</v>
      </c>
      <c r="J801" s="732">
        <v>25</v>
      </c>
      <c r="K801" s="732">
        <v>6350</v>
      </c>
      <c r="L801" s="732">
        <v>1</v>
      </c>
      <c r="M801" s="732">
        <v>254</v>
      </c>
      <c r="N801" s="732">
        <v>16</v>
      </c>
      <c r="O801" s="732">
        <v>4064</v>
      </c>
      <c r="P801" s="746">
        <v>0.64</v>
      </c>
      <c r="Q801" s="733">
        <v>254</v>
      </c>
    </row>
    <row r="802" spans="1:17" ht="14.4" customHeight="1" x14ac:dyDescent="0.3">
      <c r="A802" s="727" t="s">
        <v>6928</v>
      </c>
      <c r="B802" s="728" t="s">
        <v>6745</v>
      </c>
      <c r="C802" s="728" t="s">
        <v>6631</v>
      </c>
      <c r="D802" s="728" t="s">
        <v>6816</v>
      </c>
      <c r="E802" s="728" t="s">
        <v>6817</v>
      </c>
      <c r="F802" s="732"/>
      <c r="G802" s="732"/>
      <c r="H802" s="732"/>
      <c r="I802" s="732"/>
      <c r="J802" s="732">
        <v>5</v>
      </c>
      <c r="K802" s="732">
        <v>1085</v>
      </c>
      <c r="L802" s="732">
        <v>1</v>
      </c>
      <c r="M802" s="732">
        <v>217</v>
      </c>
      <c r="N802" s="732">
        <v>2</v>
      </c>
      <c r="O802" s="732">
        <v>434</v>
      </c>
      <c r="P802" s="746">
        <v>0.4</v>
      </c>
      <c r="Q802" s="733">
        <v>217</v>
      </c>
    </row>
    <row r="803" spans="1:17" ht="14.4" customHeight="1" x14ac:dyDescent="0.3">
      <c r="A803" s="727" t="s">
        <v>6928</v>
      </c>
      <c r="B803" s="728" t="s">
        <v>6745</v>
      </c>
      <c r="C803" s="728" t="s">
        <v>6631</v>
      </c>
      <c r="D803" s="728" t="s">
        <v>6830</v>
      </c>
      <c r="E803" s="728" t="s">
        <v>6831</v>
      </c>
      <c r="F803" s="732"/>
      <c r="G803" s="732"/>
      <c r="H803" s="732"/>
      <c r="I803" s="732"/>
      <c r="J803" s="732"/>
      <c r="K803" s="732"/>
      <c r="L803" s="732"/>
      <c r="M803" s="732"/>
      <c r="N803" s="732">
        <v>1</v>
      </c>
      <c r="O803" s="732">
        <v>329</v>
      </c>
      <c r="P803" s="746"/>
      <c r="Q803" s="733">
        <v>329</v>
      </c>
    </row>
    <row r="804" spans="1:17" ht="14.4" customHeight="1" x14ac:dyDescent="0.3">
      <c r="A804" s="727" t="s">
        <v>6928</v>
      </c>
      <c r="B804" s="728" t="s">
        <v>6745</v>
      </c>
      <c r="C804" s="728" t="s">
        <v>6631</v>
      </c>
      <c r="D804" s="728" t="s">
        <v>6836</v>
      </c>
      <c r="E804" s="728" t="s">
        <v>6837</v>
      </c>
      <c r="F804" s="732"/>
      <c r="G804" s="732"/>
      <c r="H804" s="732"/>
      <c r="I804" s="732"/>
      <c r="J804" s="732"/>
      <c r="K804" s="732"/>
      <c r="L804" s="732"/>
      <c r="M804" s="732"/>
      <c r="N804" s="732">
        <v>1</v>
      </c>
      <c r="O804" s="732">
        <v>232</v>
      </c>
      <c r="P804" s="746"/>
      <c r="Q804" s="733">
        <v>232</v>
      </c>
    </row>
    <row r="805" spans="1:17" ht="14.4" customHeight="1" x14ac:dyDescent="0.3">
      <c r="A805" s="727" t="s">
        <v>6928</v>
      </c>
      <c r="B805" s="728" t="s">
        <v>6745</v>
      </c>
      <c r="C805" s="728" t="s">
        <v>6631</v>
      </c>
      <c r="D805" s="728" t="s">
        <v>6842</v>
      </c>
      <c r="E805" s="728" t="s">
        <v>6843</v>
      </c>
      <c r="F805" s="732"/>
      <c r="G805" s="732"/>
      <c r="H805" s="732"/>
      <c r="I805" s="732"/>
      <c r="J805" s="732"/>
      <c r="K805" s="732"/>
      <c r="L805" s="732"/>
      <c r="M805" s="732"/>
      <c r="N805" s="732">
        <v>2</v>
      </c>
      <c r="O805" s="732">
        <v>820</v>
      </c>
      <c r="P805" s="746"/>
      <c r="Q805" s="733">
        <v>410</v>
      </c>
    </row>
    <row r="806" spans="1:17" ht="14.4" customHeight="1" x14ac:dyDescent="0.3">
      <c r="A806" s="727" t="s">
        <v>6928</v>
      </c>
      <c r="B806" s="728" t="s">
        <v>6745</v>
      </c>
      <c r="C806" s="728" t="s">
        <v>6631</v>
      </c>
      <c r="D806" s="728" t="s">
        <v>6856</v>
      </c>
      <c r="E806" s="728" t="s">
        <v>6857</v>
      </c>
      <c r="F806" s="732"/>
      <c r="G806" s="732"/>
      <c r="H806" s="732"/>
      <c r="I806" s="732"/>
      <c r="J806" s="732"/>
      <c r="K806" s="732"/>
      <c r="L806" s="732"/>
      <c r="M806" s="732"/>
      <c r="N806" s="732">
        <v>1</v>
      </c>
      <c r="O806" s="732">
        <v>224</v>
      </c>
      <c r="P806" s="746"/>
      <c r="Q806" s="733">
        <v>224</v>
      </c>
    </row>
    <row r="807" spans="1:17" ht="14.4" customHeight="1" x14ac:dyDescent="0.3">
      <c r="A807" s="727" t="s">
        <v>6928</v>
      </c>
      <c r="B807" s="728" t="s">
        <v>6745</v>
      </c>
      <c r="C807" s="728" t="s">
        <v>6631</v>
      </c>
      <c r="D807" s="728" t="s">
        <v>6860</v>
      </c>
      <c r="E807" s="728" t="s">
        <v>6861</v>
      </c>
      <c r="F807" s="732"/>
      <c r="G807" s="732"/>
      <c r="H807" s="732"/>
      <c r="I807" s="732"/>
      <c r="J807" s="732"/>
      <c r="K807" s="732"/>
      <c r="L807" s="732"/>
      <c r="M807" s="732"/>
      <c r="N807" s="732">
        <v>1</v>
      </c>
      <c r="O807" s="732">
        <v>919</v>
      </c>
      <c r="P807" s="746"/>
      <c r="Q807" s="733">
        <v>919</v>
      </c>
    </row>
    <row r="808" spans="1:17" ht="14.4" customHeight="1" x14ac:dyDescent="0.3">
      <c r="A808" s="727" t="s">
        <v>6928</v>
      </c>
      <c r="B808" s="728" t="s">
        <v>6745</v>
      </c>
      <c r="C808" s="728" t="s">
        <v>6631</v>
      </c>
      <c r="D808" s="728" t="s">
        <v>6862</v>
      </c>
      <c r="E808" s="728" t="s">
        <v>6863</v>
      </c>
      <c r="F808" s="732"/>
      <c r="G808" s="732"/>
      <c r="H808" s="732"/>
      <c r="I808" s="732"/>
      <c r="J808" s="732"/>
      <c r="K808" s="732"/>
      <c r="L808" s="732"/>
      <c r="M808" s="732"/>
      <c r="N808" s="732">
        <v>1</v>
      </c>
      <c r="O808" s="732">
        <v>896</v>
      </c>
      <c r="P808" s="746"/>
      <c r="Q808" s="733">
        <v>896</v>
      </c>
    </row>
    <row r="809" spans="1:17" ht="14.4" customHeight="1" x14ac:dyDescent="0.3">
      <c r="A809" s="727" t="s">
        <v>6928</v>
      </c>
      <c r="B809" s="728" t="s">
        <v>6745</v>
      </c>
      <c r="C809" s="728" t="s">
        <v>6631</v>
      </c>
      <c r="D809" s="728" t="s">
        <v>6916</v>
      </c>
      <c r="E809" s="728" t="s">
        <v>6917</v>
      </c>
      <c r="F809" s="732"/>
      <c r="G809" s="732"/>
      <c r="H809" s="732"/>
      <c r="I809" s="732"/>
      <c r="J809" s="732"/>
      <c r="K809" s="732"/>
      <c r="L809" s="732"/>
      <c r="M809" s="732"/>
      <c r="N809" s="732">
        <v>4</v>
      </c>
      <c r="O809" s="732">
        <v>976</v>
      </c>
      <c r="P809" s="746"/>
      <c r="Q809" s="733">
        <v>244</v>
      </c>
    </row>
    <row r="810" spans="1:17" ht="14.4" customHeight="1" x14ac:dyDescent="0.3">
      <c r="A810" s="727" t="s">
        <v>6929</v>
      </c>
      <c r="B810" s="728" t="s">
        <v>6421</v>
      </c>
      <c r="C810" s="728" t="s">
        <v>6631</v>
      </c>
      <c r="D810" s="728" t="s">
        <v>6636</v>
      </c>
      <c r="E810" s="728" t="s">
        <v>6637</v>
      </c>
      <c r="F810" s="732"/>
      <c r="G810" s="732"/>
      <c r="H810" s="732"/>
      <c r="I810" s="732"/>
      <c r="J810" s="732"/>
      <c r="K810" s="732"/>
      <c r="L810" s="732"/>
      <c r="M810" s="732"/>
      <c r="N810" s="732">
        <v>1</v>
      </c>
      <c r="O810" s="732">
        <v>37</v>
      </c>
      <c r="P810" s="746"/>
      <c r="Q810" s="733">
        <v>37</v>
      </c>
    </row>
    <row r="811" spans="1:17" ht="14.4" customHeight="1" x14ac:dyDescent="0.3">
      <c r="A811" s="727" t="s">
        <v>6929</v>
      </c>
      <c r="B811" s="728" t="s">
        <v>6421</v>
      </c>
      <c r="C811" s="728" t="s">
        <v>6631</v>
      </c>
      <c r="D811" s="728" t="s">
        <v>6676</v>
      </c>
      <c r="E811" s="728" t="s">
        <v>6677</v>
      </c>
      <c r="F811" s="732"/>
      <c r="G811" s="732"/>
      <c r="H811" s="732"/>
      <c r="I811" s="732"/>
      <c r="J811" s="732"/>
      <c r="K811" s="732"/>
      <c r="L811" s="732"/>
      <c r="M811" s="732"/>
      <c r="N811" s="732">
        <v>1</v>
      </c>
      <c r="O811" s="732">
        <v>173</v>
      </c>
      <c r="P811" s="746"/>
      <c r="Q811" s="733">
        <v>173</v>
      </c>
    </row>
    <row r="812" spans="1:17" ht="14.4" customHeight="1" x14ac:dyDescent="0.3">
      <c r="A812" s="727" t="s">
        <v>6929</v>
      </c>
      <c r="B812" s="728" t="s">
        <v>6421</v>
      </c>
      <c r="C812" s="728" t="s">
        <v>6631</v>
      </c>
      <c r="D812" s="728" t="s">
        <v>6682</v>
      </c>
      <c r="E812" s="728" t="s">
        <v>6683</v>
      </c>
      <c r="F812" s="732">
        <v>1</v>
      </c>
      <c r="G812" s="732">
        <v>165</v>
      </c>
      <c r="H812" s="732"/>
      <c r="I812" s="732">
        <v>165</v>
      </c>
      <c r="J812" s="732"/>
      <c r="K812" s="732"/>
      <c r="L812" s="732"/>
      <c r="M812" s="732"/>
      <c r="N812" s="732">
        <v>1</v>
      </c>
      <c r="O812" s="732">
        <v>177</v>
      </c>
      <c r="P812" s="746"/>
      <c r="Q812" s="733">
        <v>177</v>
      </c>
    </row>
    <row r="813" spans="1:17" ht="14.4" customHeight="1" x14ac:dyDescent="0.3">
      <c r="A813" s="727" t="s">
        <v>6929</v>
      </c>
      <c r="B813" s="728" t="s">
        <v>6421</v>
      </c>
      <c r="C813" s="728" t="s">
        <v>6631</v>
      </c>
      <c r="D813" s="728" t="s">
        <v>6686</v>
      </c>
      <c r="E813" s="728" t="s">
        <v>6687</v>
      </c>
      <c r="F813" s="732"/>
      <c r="G813" s="732"/>
      <c r="H813" s="732"/>
      <c r="I813" s="732"/>
      <c r="J813" s="732"/>
      <c r="K813" s="732"/>
      <c r="L813" s="732"/>
      <c r="M813" s="732"/>
      <c r="N813" s="732">
        <v>1</v>
      </c>
      <c r="O813" s="732">
        <v>701</v>
      </c>
      <c r="P813" s="746"/>
      <c r="Q813" s="733">
        <v>701</v>
      </c>
    </row>
    <row r="814" spans="1:17" ht="14.4" customHeight="1" x14ac:dyDescent="0.3">
      <c r="A814" s="727" t="s">
        <v>6929</v>
      </c>
      <c r="B814" s="728" t="s">
        <v>6704</v>
      </c>
      <c r="C814" s="728" t="s">
        <v>6631</v>
      </c>
      <c r="D814" s="728" t="s">
        <v>6740</v>
      </c>
      <c r="E814" s="728" t="s">
        <v>6741</v>
      </c>
      <c r="F814" s="732"/>
      <c r="G814" s="732"/>
      <c r="H814" s="732"/>
      <c r="I814" s="732"/>
      <c r="J814" s="732"/>
      <c r="K814" s="732"/>
      <c r="L814" s="732"/>
      <c r="M814" s="732"/>
      <c r="N814" s="732">
        <v>1</v>
      </c>
      <c r="O814" s="732">
        <v>8060</v>
      </c>
      <c r="P814" s="746"/>
      <c r="Q814" s="733">
        <v>8060</v>
      </c>
    </row>
    <row r="815" spans="1:17" ht="14.4" customHeight="1" x14ac:dyDescent="0.3">
      <c r="A815" s="727" t="s">
        <v>6929</v>
      </c>
      <c r="B815" s="728" t="s">
        <v>6704</v>
      </c>
      <c r="C815" s="728" t="s">
        <v>6631</v>
      </c>
      <c r="D815" s="728" t="s">
        <v>6742</v>
      </c>
      <c r="E815" s="728"/>
      <c r="F815" s="732"/>
      <c r="G815" s="732"/>
      <c r="H815" s="732"/>
      <c r="I815" s="732"/>
      <c r="J815" s="732"/>
      <c r="K815" s="732"/>
      <c r="L815" s="732"/>
      <c r="M815" s="732"/>
      <c r="N815" s="732">
        <v>1</v>
      </c>
      <c r="O815" s="732">
        <v>0</v>
      </c>
      <c r="P815" s="746"/>
      <c r="Q815" s="733">
        <v>0</v>
      </c>
    </row>
    <row r="816" spans="1:17" ht="14.4" customHeight="1" x14ac:dyDescent="0.3">
      <c r="A816" s="727" t="s">
        <v>6929</v>
      </c>
      <c r="B816" s="728" t="s">
        <v>6745</v>
      </c>
      <c r="C816" s="728" t="s">
        <v>6631</v>
      </c>
      <c r="D816" s="728" t="s">
        <v>6756</v>
      </c>
      <c r="E816" s="728" t="s">
        <v>6757</v>
      </c>
      <c r="F816" s="732">
        <v>378</v>
      </c>
      <c r="G816" s="732">
        <v>24570</v>
      </c>
      <c r="H816" s="732">
        <v>0.95696202531645569</v>
      </c>
      <c r="I816" s="732">
        <v>65</v>
      </c>
      <c r="J816" s="732">
        <v>395</v>
      </c>
      <c r="K816" s="732">
        <v>25675</v>
      </c>
      <c r="L816" s="732">
        <v>1</v>
      </c>
      <c r="M816" s="732">
        <v>65</v>
      </c>
      <c r="N816" s="732">
        <v>367</v>
      </c>
      <c r="O816" s="732">
        <v>23855</v>
      </c>
      <c r="P816" s="746">
        <v>0.92911392405063287</v>
      </c>
      <c r="Q816" s="733">
        <v>65</v>
      </c>
    </row>
    <row r="817" spans="1:17" ht="14.4" customHeight="1" x14ac:dyDescent="0.3">
      <c r="A817" s="727" t="s">
        <v>6929</v>
      </c>
      <c r="B817" s="728" t="s">
        <v>6745</v>
      </c>
      <c r="C817" s="728" t="s">
        <v>6631</v>
      </c>
      <c r="D817" s="728" t="s">
        <v>6760</v>
      </c>
      <c r="E817" s="728" t="s">
        <v>6761</v>
      </c>
      <c r="F817" s="732"/>
      <c r="G817" s="732"/>
      <c r="H817" s="732"/>
      <c r="I817" s="732"/>
      <c r="J817" s="732"/>
      <c r="K817" s="732"/>
      <c r="L817" s="732"/>
      <c r="M817" s="732"/>
      <c r="N817" s="732">
        <v>2</v>
      </c>
      <c r="O817" s="732">
        <v>1184</v>
      </c>
      <c r="P817" s="746"/>
      <c r="Q817" s="733">
        <v>592</v>
      </c>
    </row>
    <row r="818" spans="1:17" ht="14.4" customHeight="1" x14ac:dyDescent="0.3">
      <c r="A818" s="727" t="s">
        <v>6929</v>
      </c>
      <c r="B818" s="728" t="s">
        <v>6745</v>
      </c>
      <c r="C818" s="728" t="s">
        <v>6631</v>
      </c>
      <c r="D818" s="728" t="s">
        <v>6762</v>
      </c>
      <c r="E818" s="728" t="s">
        <v>6763</v>
      </c>
      <c r="F818" s="732"/>
      <c r="G818" s="732"/>
      <c r="H818" s="732"/>
      <c r="I818" s="732"/>
      <c r="J818" s="732"/>
      <c r="K818" s="732"/>
      <c r="L818" s="732"/>
      <c r="M818" s="732"/>
      <c r="N818" s="732">
        <v>2</v>
      </c>
      <c r="O818" s="732">
        <v>1234</v>
      </c>
      <c r="P818" s="746"/>
      <c r="Q818" s="733">
        <v>617</v>
      </c>
    </row>
    <row r="819" spans="1:17" ht="14.4" customHeight="1" x14ac:dyDescent="0.3">
      <c r="A819" s="727" t="s">
        <v>6929</v>
      </c>
      <c r="B819" s="728" t="s">
        <v>6745</v>
      </c>
      <c r="C819" s="728" t="s">
        <v>6631</v>
      </c>
      <c r="D819" s="728" t="s">
        <v>6768</v>
      </c>
      <c r="E819" s="728" t="s">
        <v>6769</v>
      </c>
      <c r="F819" s="732"/>
      <c r="G819" s="732"/>
      <c r="H819" s="732"/>
      <c r="I819" s="732"/>
      <c r="J819" s="732">
        <v>2</v>
      </c>
      <c r="K819" s="732">
        <v>48</v>
      </c>
      <c r="L819" s="732">
        <v>1</v>
      </c>
      <c r="M819" s="732">
        <v>24</v>
      </c>
      <c r="N819" s="732">
        <v>2</v>
      </c>
      <c r="O819" s="732">
        <v>48</v>
      </c>
      <c r="P819" s="746">
        <v>1</v>
      </c>
      <c r="Q819" s="733">
        <v>24</v>
      </c>
    </row>
    <row r="820" spans="1:17" ht="14.4" customHeight="1" x14ac:dyDescent="0.3">
      <c r="A820" s="727" t="s">
        <v>6929</v>
      </c>
      <c r="B820" s="728" t="s">
        <v>6745</v>
      </c>
      <c r="C820" s="728" t="s">
        <v>6631</v>
      </c>
      <c r="D820" s="728" t="s">
        <v>6772</v>
      </c>
      <c r="E820" s="728" t="s">
        <v>6773</v>
      </c>
      <c r="F820" s="732"/>
      <c r="G820" s="732"/>
      <c r="H820" s="732"/>
      <c r="I820" s="732"/>
      <c r="J820" s="732">
        <v>2</v>
      </c>
      <c r="K820" s="732">
        <v>110</v>
      </c>
      <c r="L820" s="732">
        <v>1</v>
      </c>
      <c r="M820" s="732">
        <v>55</v>
      </c>
      <c r="N820" s="732"/>
      <c r="O820" s="732"/>
      <c r="P820" s="746"/>
      <c r="Q820" s="733"/>
    </row>
    <row r="821" spans="1:17" ht="14.4" customHeight="1" x14ac:dyDescent="0.3">
      <c r="A821" s="727" t="s">
        <v>6929</v>
      </c>
      <c r="B821" s="728" t="s">
        <v>6745</v>
      </c>
      <c r="C821" s="728" t="s">
        <v>6631</v>
      </c>
      <c r="D821" s="728" t="s">
        <v>6774</v>
      </c>
      <c r="E821" s="728" t="s">
        <v>6775</v>
      </c>
      <c r="F821" s="732">
        <v>50</v>
      </c>
      <c r="G821" s="732">
        <v>3850</v>
      </c>
      <c r="H821" s="732">
        <v>1.0638297872340425</v>
      </c>
      <c r="I821" s="732">
        <v>77</v>
      </c>
      <c r="J821" s="732">
        <v>47</v>
      </c>
      <c r="K821" s="732">
        <v>3619</v>
      </c>
      <c r="L821" s="732">
        <v>1</v>
      </c>
      <c r="M821" s="732">
        <v>77</v>
      </c>
      <c r="N821" s="732">
        <v>57</v>
      </c>
      <c r="O821" s="732">
        <v>4389</v>
      </c>
      <c r="P821" s="746">
        <v>1.2127659574468086</v>
      </c>
      <c r="Q821" s="733">
        <v>77</v>
      </c>
    </row>
    <row r="822" spans="1:17" ht="14.4" customHeight="1" x14ac:dyDescent="0.3">
      <c r="A822" s="727" t="s">
        <v>6929</v>
      </c>
      <c r="B822" s="728" t="s">
        <v>6745</v>
      </c>
      <c r="C822" s="728" t="s">
        <v>6631</v>
      </c>
      <c r="D822" s="728" t="s">
        <v>6778</v>
      </c>
      <c r="E822" s="728" t="s">
        <v>6779</v>
      </c>
      <c r="F822" s="732">
        <v>35</v>
      </c>
      <c r="G822" s="732">
        <v>805</v>
      </c>
      <c r="H822" s="732">
        <v>1.0164141414141414</v>
      </c>
      <c r="I822" s="732">
        <v>23</v>
      </c>
      <c r="J822" s="732">
        <v>33</v>
      </c>
      <c r="K822" s="732">
        <v>792</v>
      </c>
      <c r="L822" s="732">
        <v>1</v>
      </c>
      <c r="M822" s="732">
        <v>24</v>
      </c>
      <c r="N822" s="732">
        <v>27</v>
      </c>
      <c r="O822" s="732">
        <v>648</v>
      </c>
      <c r="P822" s="746">
        <v>0.81818181818181823</v>
      </c>
      <c r="Q822" s="733">
        <v>24</v>
      </c>
    </row>
    <row r="823" spans="1:17" ht="14.4" customHeight="1" x14ac:dyDescent="0.3">
      <c r="A823" s="727" t="s">
        <v>6929</v>
      </c>
      <c r="B823" s="728" t="s">
        <v>6745</v>
      </c>
      <c r="C823" s="728" t="s">
        <v>6631</v>
      </c>
      <c r="D823" s="728" t="s">
        <v>6790</v>
      </c>
      <c r="E823" s="728" t="s">
        <v>6791</v>
      </c>
      <c r="F823" s="732">
        <v>1</v>
      </c>
      <c r="G823" s="732">
        <v>66</v>
      </c>
      <c r="H823" s="732">
        <v>0.16666666666666666</v>
      </c>
      <c r="I823" s="732">
        <v>66</v>
      </c>
      <c r="J823" s="732">
        <v>6</v>
      </c>
      <c r="K823" s="732">
        <v>396</v>
      </c>
      <c r="L823" s="732">
        <v>1</v>
      </c>
      <c r="M823" s="732">
        <v>66</v>
      </c>
      <c r="N823" s="732">
        <v>1</v>
      </c>
      <c r="O823" s="732">
        <v>66</v>
      </c>
      <c r="P823" s="746">
        <v>0.16666666666666666</v>
      </c>
      <c r="Q823" s="733">
        <v>66</v>
      </c>
    </row>
    <row r="824" spans="1:17" ht="14.4" customHeight="1" x14ac:dyDescent="0.3">
      <c r="A824" s="727" t="s">
        <v>6929</v>
      </c>
      <c r="B824" s="728" t="s">
        <v>6745</v>
      </c>
      <c r="C824" s="728" t="s">
        <v>6631</v>
      </c>
      <c r="D824" s="728" t="s">
        <v>6794</v>
      </c>
      <c r="E824" s="728" t="s">
        <v>6795</v>
      </c>
      <c r="F824" s="732">
        <v>53</v>
      </c>
      <c r="G824" s="732">
        <v>848</v>
      </c>
      <c r="H824" s="732">
        <v>1.0180072028811524</v>
      </c>
      <c r="I824" s="732">
        <v>16</v>
      </c>
      <c r="J824" s="732">
        <v>49</v>
      </c>
      <c r="K824" s="732">
        <v>833</v>
      </c>
      <c r="L824" s="732">
        <v>1</v>
      </c>
      <c r="M824" s="732">
        <v>17</v>
      </c>
      <c r="N824" s="732">
        <v>62</v>
      </c>
      <c r="O824" s="732">
        <v>1054</v>
      </c>
      <c r="P824" s="746">
        <v>1.2653061224489797</v>
      </c>
      <c r="Q824" s="733">
        <v>17</v>
      </c>
    </row>
    <row r="825" spans="1:17" ht="14.4" customHeight="1" x14ac:dyDescent="0.3">
      <c r="A825" s="727" t="s">
        <v>6929</v>
      </c>
      <c r="B825" s="728" t="s">
        <v>6745</v>
      </c>
      <c r="C825" s="728" t="s">
        <v>6631</v>
      </c>
      <c r="D825" s="728" t="s">
        <v>6800</v>
      </c>
      <c r="E825" s="728" t="s">
        <v>6801</v>
      </c>
      <c r="F825" s="732">
        <v>35</v>
      </c>
      <c r="G825" s="732">
        <v>840</v>
      </c>
      <c r="H825" s="732">
        <v>1.0838709677419356</v>
      </c>
      <c r="I825" s="732">
        <v>24</v>
      </c>
      <c r="J825" s="732">
        <v>31</v>
      </c>
      <c r="K825" s="732">
        <v>775</v>
      </c>
      <c r="L825" s="732">
        <v>1</v>
      </c>
      <c r="M825" s="732">
        <v>25</v>
      </c>
      <c r="N825" s="732">
        <v>24</v>
      </c>
      <c r="O825" s="732">
        <v>600</v>
      </c>
      <c r="P825" s="746">
        <v>0.77419354838709675</v>
      </c>
      <c r="Q825" s="733">
        <v>25</v>
      </c>
    </row>
    <row r="826" spans="1:17" ht="14.4" customHeight="1" x14ac:dyDescent="0.3">
      <c r="A826" s="727" t="s">
        <v>6929</v>
      </c>
      <c r="B826" s="728" t="s">
        <v>6745</v>
      </c>
      <c r="C826" s="728" t="s">
        <v>6631</v>
      </c>
      <c r="D826" s="728" t="s">
        <v>6802</v>
      </c>
      <c r="E826" s="728" t="s">
        <v>6803</v>
      </c>
      <c r="F826" s="732"/>
      <c r="G826" s="732"/>
      <c r="H826" s="732"/>
      <c r="I826" s="732"/>
      <c r="J826" s="732"/>
      <c r="K826" s="732"/>
      <c r="L826" s="732"/>
      <c r="M826" s="732"/>
      <c r="N826" s="732">
        <v>2</v>
      </c>
      <c r="O826" s="732">
        <v>1484</v>
      </c>
      <c r="P826" s="746"/>
      <c r="Q826" s="733">
        <v>742</v>
      </c>
    </row>
    <row r="827" spans="1:17" ht="14.4" customHeight="1" x14ac:dyDescent="0.3">
      <c r="A827" s="727" t="s">
        <v>6929</v>
      </c>
      <c r="B827" s="728" t="s">
        <v>6745</v>
      </c>
      <c r="C827" s="728" t="s">
        <v>6631</v>
      </c>
      <c r="D827" s="728" t="s">
        <v>6804</v>
      </c>
      <c r="E827" s="728" t="s">
        <v>6805</v>
      </c>
      <c r="F827" s="732"/>
      <c r="G827" s="732"/>
      <c r="H827" s="732"/>
      <c r="I827" s="732"/>
      <c r="J827" s="732"/>
      <c r="K827" s="732"/>
      <c r="L827" s="732"/>
      <c r="M827" s="732"/>
      <c r="N827" s="732">
        <v>2</v>
      </c>
      <c r="O827" s="732">
        <v>362</v>
      </c>
      <c r="P827" s="746"/>
      <c r="Q827" s="733">
        <v>181</v>
      </c>
    </row>
    <row r="828" spans="1:17" ht="14.4" customHeight="1" x14ac:dyDescent="0.3">
      <c r="A828" s="727" t="s">
        <v>6929</v>
      </c>
      <c r="B828" s="728" t="s">
        <v>6745</v>
      </c>
      <c r="C828" s="728" t="s">
        <v>6631</v>
      </c>
      <c r="D828" s="728" t="s">
        <v>6810</v>
      </c>
      <c r="E828" s="728" t="s">
        <v>6811</v>
      </c>
      <c r="F828" s="732">
        <v>3</v>
      </c>
      <c r="G828" s="732">
        <v>759</v>
      </c>
      <c r="H828" s="732">
        <v>0.59763779527559058</v>
      </c>
      <c r="I828" s="732">
        <v>253</v>
      </c>
      <c r="J828" s="732">
        <v>5</v>
      </c>
      <c r="K828" s="732">
        <v>1270</v>
      </c>
      <c r="L828" s="732">
        <v>1</v>
      </c>
      <c r="M828" s="732">
        <v>254</v>
      </c>
      <c r="N828" s="732">
        <v>2</v>
      </c>
      <c r="O828" s="732">
        <v>508</v>
      </c>
      <c r="P828" s="746">
        <v>0.4</v>
      </c>
      <c r="Q828" s="733">
        <v>254</v>
      </c>
    </row>
    <row r="829" spans="1:17" ht="14.4" customHeight="1" x14ac:dyDescent="0.3">
      <c r="A829" s="727" t="s">
        <v>6929</v>
      </c>
      <c r="B829" s="728" t="s">
        <v>6745</v>
      </c>
      <c r="C829" s="728" t="s">
        <v>6631</v>
      </c>
      <c r="D829" s="728" t="s">
        <v>6812</v>
      </c>
      <c r="E829" s="728" t="s">
        <v>6813</v>
      </c>
      <c r="F829" s="732"/>
      <c r="G829" s="732"/>
      <c r="H829" s="732"/>
      <c r="I829" s="732"/>
      <c r="J829" s="732"/>
      <c r="K829" s="732"/>
      <c r="L829" s="732"/>
      <c r="M829" s="732"/>
      <c r="N829" s="732">
        <v>2</v>
      </c>
      <c r="O829" s="732">
        <v>536</v>
      </c>
      <c r="P829" s="746"/>
      <c r="Q829" s="733">
        <v>268</v>
      </c>
    </row>
    <row r="830" spans="1:17" ht="14.4" customHeight="1" x14ac:dyDescent="0.3">
      <c r="A830" s="727" t="s">
        <v>6929</v>
      </c>
      <c r="B830" s="728" t="s">
        <v>6745</v>
      </c>
      <c r="C830" s="728" t="s">
        <v>6631</v>
      </c>
      <c r="D830" s="728" t="s">
        <v>6816</v>
      </c>
      <c r="E830" s="728" t="s">
        <v>6817</v>
      </c>
      <c r="F830" s="732"/>
      <c r="G830" s="732"/>
      <c r="H830" s="732"/>
      <c r="I830" s="732"/>
      <c r="J830" s="732"/>
      <c r="K830" s="732"/>
      <c r="L830" s="732"/>
      <c r="M830" s="732"/>
      <c r="N830" s="732">
        <v>1</v>
      </c>
      <c r="O830" s="732">
        <v>217</v>
      </c>
      <c r="P830" s="746"/>
      <c r="Q830" s="733">
        <v>217</v>
      </c>
    </row>
    <row r="831" spans="1:17" ht="14.4" customHeight="1" x14ac:dyDescent="0.3">
      <c r="A831" s="727" t="s">
        <v>6929</v>
      </c>
      <c r="B831" s="728" t="s">
        <v>6745</v>
      </c>
      <c r="C831" s="728" t="s">
        <v>6631</v>
      </c>
      <c r="D831" s="728" t="s">
        <v>6820</v>
      </c>
      <c r="E831" s="728" t="s">
        <v>6821</v>
      </c>
      <c r="F831" s="732"/>
      <c r="G831" s="732"/>
      <c r="H831" s="732"/>
      <c r="I831" s="732"/>
      <c r="J831" s="732"/>
      <c r="K831" s="732"/>
      <c r="L831" s="732"/>
      <c r="M831" s="732"/>
      <c r="N831" s="732">
        <v>2</v>
      </c>
      <c r="O831" s="732">
        <v>1184</v>
      </c>
      <c r="P831" s="746"/>
      <c r="Q831" s="733">
        <v>592</v>
      </c>
    </row>
    <row r="832" spans="1:17" ht="14.4" customHeight="1" x14ac:dyDescent="0.3">
      <c r="A832" s="727" t="s">
        <v>6929</v>
      </c>
      <c r="B832" s="728" t="s">
        <v>6745</v>
      </c>
      <c r="C832" s="728" t="s">
        <v>6631</v>
      </c>
      <c r="D832" s="728" t="s">
        <v>6824</v>
      </c>
      <c r="E832" s="728" t="s">
        <v>6825</v>
      </c>
      <c r="F832" s="732"/>
      <c r="G832" s="732"/>
      <c r="H832" s="732"/>
      <c r="I832" s="732"/>
      <c r="J832" s="732"/>
      <c r="K832" s="732"/>
      <c r="L832" s="732"/>
      <c r="M832" s="732"/>
      <c r="N832" s="732">
        <v>2</v>
      </c>
      <c r="O832" s="732">
        <v>1094</v>
      </c>
      <c r="P832" s="746"/>
      <c r="Q832" s="733">
        <v>547</v>
      </c>
    </row>
    <row r="833" spans="1:17" ht="14.4" customHeight="1" x14ac:dyDescent="0.3">
      <c r="A833" s="727" t="s">
        <v>6929</v>
      </c>
      <c r="B833" s="728" t="s">
        <v>6745</v>
      </c>
      <c r="C833" s="728" t="s">
        <v>6631</v>
      </c>
      <c r="D833" s="728" t="s">
        <v>6828</v>
      </c>
      <c r="E833" s="728" t="s">
        <v>6829</v>
      </c>
      <c r="F833" s="732"/>
      <c r="G833" s="732"/>
      <c r="H833" s="732"/>
      <c r="I833" s="732"/>
      <c r="J833" s="732"/>
      <c r="K833" s="732"/>
      <c r="L833" s="732"/>
      <c r="M833" s="732"/>
      <c r="N833" s="732">
        <v>2</v>
      </c>
      <c r="O833" s="732">
        <v>1472</v>
      </c>
      <c r="P833" s="746"/>
      <c r="Q833" s="733">
        <v>736</v>
      </c>
    </row>
    <row r="834" spans="1:17" ht="14.4" customHeight="1" x14ac:dyDescent="0.3">
      <c r="A834" s="727" t="s">
        <v>6929</v>
      </c>
      <c r="B834" s="728" t="s">
        <v>6745</v>
      </c>
      <c r="C834" s="728" t="s">
        <v>6631</v>
      </c>
      <c r="D834" s="728" t="s">
        <v>6830</v>
      </c>
      <c r="E834" s="728" t="s">
        <v>6831</v>
      </c>
      <c r="F834" s="732"/>
      <c r="G834" s="732"/>
      <c r="H834" s="732"/>
      <c r="I834" s="732"/>
      <c r="J834" s="732"/>
      <c r="K834" s="732"/>
      <c r="L834" s="732"/>
      <c r="M834" s="732"/>
      <c r="N834" s="732">
        <v>1</v>
      </c>
      <c r="O834" s="732">
        <v>329</v>
      </c>
      <c r="P834" s="746"/>
      <c r="Q834" s="733">
        <v>329</v>
      </c>
    </row>
    <row r="835" spans="1:17" ht="14.4" customHeight="1" x14ac:dyDescent="0.3">
      <c r="A835" s="727" t="s">
        <v>6929</v>
      </c>
      <c r="B835" s="728" t="s">
        <v>6745</v>
      </c>
      <c r="C835" s="728" t="s">
        <v>6631</v>
      </c>
      <c r="D835" s="728" t="s">
        <v>6832</v>
      </c>
      <c r="E835" s="728" t="s">
        <v>6833</v>
      </c>
      <c r="F835" s="732"/>
      <c r="G835" s="732"/>
      <c r="H835" s="732"/>
      <c r="I835" s="732"/>
      <c r="J835" s="732"/>
      <c r="K835" s="732"/>
      <c r="L835" s="732"/>
      <c r="M835" s="732"/>
      <c r="N835" s="732">
        <v>2</v>
      </c>
      <c r="O835" s="732">
        <v>692</v>
      </c>
      <c r="P835" s="746"/>
      <c r="Q835" s="733">
        <v>346</v>
      </c>
    </row>
    <row r="836" spans="1:17" ht="14.4" customHeight="1" x14ac:dyDescent="0.3">
      <c r="A836" s="727" t="s">
        <v>6929</v>
      </c>
      <c r="B836" s="728" t="s">
        <v>6745</v>
      </c>
      <c r="C836" s="728" t="s">
        <v>6631</v>
      </c>
      <c r="D836" s="728" t="s">
        <v>6836</v>
      </c>
      <c r="E836" s="728" t="s">
        <v>6837</v>
      </c>
      <c r="F836" s="732"/>
      <c r="G836" s="732"/>
      <c r="H836" s="732"/>
      <c r="I836" s="732"/>
      <c r="J836" s="732">
        <v>1</v>
      </c>
      <c r="K836" s="732">
        <v>232</v>
      </c>
      <c r="L836" s="732">
        <v>1</v>
      </c>
      <c r="M836" s="732">
        <v>232</v>
      </c>
      <c r="N836" s="732">
        <v>3</v>
      </c>
      <c r="O836" s="732">
        <v>696</v>
      </c>
      <c r="P836" s="746">
        <v>3</v>
      </c>
      <c r="Q836" s="733">
        <v>232</v>
      </c>
    </row>
    <row r="837" spans="1:17" ht="14.4" customHeight="1" x14ac:dyDescent="0.3">
      <c r="A837" s="727" t="s">
        <v>6929</v>
      </c>
      <c r="B837" s="728" t="s">
        <v>6745</v>
      </c>
      <c r="C837" s="728" t="s">
        <v>6631</v>
      </c>
      <c r="D837" s="728" t="s">
        <v>6854</v>
      </c>
      <c r="E837" s="728" t="s">
        <v>6855</v>
      </c>
      <c r="F837" s="732"/>
      <c r="G837" s="732"/>
      <c r="H837" s="732"/>
      <c r="I837" s="732"/>
      <c r="J837" s="732">
        <v>3</v>
      </c>
      <c r="K837" s="732">
        <v>2367</v>
      </c>
      <c r="L837" s="732">
        <v>1</v>
      </c>
      <c r="M837" s="732">
        <v>789</v>
      </c>
      <c r="N837" s="732">
        <v>9</v>
      </c>
      <c r="O837" s="732">
        <v>7101</v>
      </c>
      <c r="P837" s="746">
        <v>3</v>
      </c>
      <c r="Q837" s="733">
        <v>789</v>
      </c>
    </row>
    <row r="838" spans="1:17" ht="14.4" customHeight="1" x14ac:dyDescent="0.3">
      <c r="A838" s="727" t="s">
        <v>6929</v>
      </c>
      <c r="B838" s="728" t="s">
        <v>6745</v>
      </c>
      <c r="C838" s="728" t="s">
        <v>6631</v>
      </c>
      <c r="D838" s="728" t="s">
        <v>6856</v>
      </c>
      <c r="E838" s="728" t="s">
        <v>6857</v>
      </c>
      <c r="F838" s="732"/>
      <c r="G838" s="732"/>
      <c r="H838" s="732"/>
      <c r="I838" s="732"/>
      <c r="J838" s="732"/>
      <c r="K838" s="732"/>
      <c r="L838" s="732"/>
      <c r="M838" s="732"/>
      <c r="N838" s="732">
        <v>1</v>
      </c>
      <c r="O838" s="732">
        <v>224</v>
      </c>
      <c r="P838" s="746"/>
      <c r="Q838" s="733">
        <v>224</v>
      </c>
    </row>
    <row r="839" spans="1:17" ht="14.4" customHeight="1" x14ac:dyDescent="0.3">
      <c r="A839" s="727" t="s">
        <v>6929</v>
      </c>
      <c r="B839" s="728" t="s">
        <v>6745</v>
      </c>
      <c r="C839" s="728" t="s">
        <v>6631</v>
      </c>
      <c r="D839" s="728" t="s">
        <v>6860</v>
      </c>
      <c r="E839" s="728" t="s">
        <v>6861</v>
      </c>
      <c r="F839" s="732"/>
      <c r="G839" s="732"/>
      <c r="H839" s="732"/>
      <c r="I839" s="732"/>
      <c r="J839" s="732"/>
      <c r="K839" s="732"/>
      <c r="L839" s="732"/>
      <c r="M839" s="732"/>
      <c r="N839" s="732">
        <v>1</v>
      </c>
      <c r="O839" s="732">
        <v>919</v>
      </c>
      <c r="P839" s="746"/>
      <c r="Q839" s="733">
        <v>919</v>
      </c>
    </row>
    <row r="840" spans="1:17" ht="14.4" customHeight="1" x14ac:dyDescent="0.3">
      <c r="A840" s="727" t="s">
        <v>6929</v>
      </c>
      <c r="B840" s="728" t="s">
        <v>6745</v>
      </c>
      <c r="C840" s="728" t="s">
        <v>6631</v>
      </c>
      <c r="D840" s="728" t="s">
        <v>6862</v>
      </c>
      <c r="E840" s="728" t="s">
        <v>6863</v>
      </c>
      <c r="F840" s="732"/>
      <c r="G840" s="732"/>
      <c r="H840" s="732"/>
      <c r="I840" s="732"/>
      <c r="J840" s="732"/>
      <c r="K840" s="732"/>
      <c r="L840" s="732"/>
      <c r="M840" s="732"/>
      <c r="N840" s="732">
        <v>1</v>
      </c>
      <c r="O840" s="732">
        <v>896</v>
      </c>
      <c r="P840" s="746"/>
      <c r="Q840" s="733">
        <v>896</v>
      </c>
    </row>
    <row r="841" spans="1:17" ht="14.4" customHeight="1" x14ac:dyDescent="0.3">
      <c r="A841" s="727" t="s">
        <v>6930</v>
      </c>
      <c r="B841" s="728" t="s">
        <v>6421</v>
      </c>
      <c r="C841" s="728" t="s">
        <v>6624</v>
      </c>
      <c r="D841" s="728" t="s">
        <v>6625</v>
      </c>
      <c r="E841" s="728" t="s">
        <v>6626</v>
      </c>
      <c r="F841" s="732"/>
      <c r="G841" s="732"/>
      <c r="H841" s="732"/>
      <c r="I841" s="732"/>
      <c r="J841" s="732"/>
      <c r="K841" s="732"/>
      <c r="L841" s="732"/>
      <c r="M841" s="732"/>
      <c r="N841" s="732">
        <v>2</v>
      </c>
      <c r="O841" s="732">
        <v>1130.2</v>
      </c>
      <c r="P841" s="746"/>
      <c r="Q841" s="733">
        <v>565.1</v>
      </c>
    </row>
    <row r="842" spans="1:17" ht="14.4" customHeight="1" x14ac:dyDescent="0.3">
      <c r="A842" s="727" t="s">
        <v>6930</v>
      </c>
      <c r="B842" s="728" t="s">
        <v>6421</v>
      </c>
      <c r="C842" s="728" t="s">
        <v>6624</v>
      </c>
      <c r="D842" s="728" t="s">
        <v>6627</v>
      </c>
      <c r="E842" s="728" t="s">
        <v>6628</v>
      </c>
      <c r="F842" s="732"/>
      <c r="G842" s="732"/>
      <c r="H842" s="732"/>
      <c r="I842" s="732"/>
      <c r="J842" s="732"/>
      <c r="K842" s="732"/>
      <c r="L842" s="732"/>
      <c r="M842" s="732"/>
      <c r="N842" s="732">
        <v>2</v>
      </c>
      <c r="O842" s="732">
        <v>2098</v>
      </c>
      <c r="P842" s="746"/>
      <c r="Q842" s="733">
        <v>1049</v>
      </c>
    </row>
    <row r="843" spans="1:17" ht="14.4" customHeight="1" x14ac:dyDescent="0.3">
      <c r="A843" s="727" t="s">
        <v>6930</v>
      </c>
      <c r="B843" s="728" t="s">
        <v>6421</v>
      </c>
      <c r="C843" s="728" t="s">
        <v>6631</v>
      </c>
      <c r="D843" s="728" t="s">
        <v>6636</v>
      </c>
      <c r="E843" s="728" t="s">
        <v>6637</v>
      </c>
      <c r="F843" s="732">
        <v>1</v>
      </c>
      <c r="G843" s="732">
        <v>35</v>
      </c>
      <c r="H843" s="732">
        <v>0.15765765765765766</v>
      </c>
      <c r="I843" s="732">
        <v>35</v>
      </c>
      <c r="J843" s="732">
        <v>6</v>
      </c>
      <c r="K843" s="732">
        <v>222</v>
      </c>
      <c r="L843" s="732">
        <v>1</v>
      </c>
      <c r="M843" s="732">
        <v>37</v>
      </c>
      <c r="N843" s="732">
        <v>15</v>
      </c>
      <c r="O843" s="732">
        <v>555</v>
      </c>
      <c r="P843" s="746">
        <v>2.5</v>
      </c>
      <c r="Q843" s="733">
        <v>37</v>
      </c>
    </row>
    <row r="844" spans="1:17" ht="14.4" customHeight="1" x14ac:dyDescent="0.3">
      <c r="A844" s="727" t="s">
        <v>6930</v>
      </c>
      <c r="B844" s="728" t="s">
        <v>6421</v>
      </c>
      <c r="C844" s="728" t="s">
        <v>6631</v>
      </c>
      <c r="D844" s="728" t="s">
        <v>6642</v>
      </c>
      <c r="E844" s="728" t="s">
        <v>6643</v>
      </c>
      <c r="F844" s="732"/>
      <c r="G844" s="732"/>
      <c r="H844" s="732"/>
      <c r="I844" s="732"/>
      <c r="J844" s="732"/>
      <c r="K844" s="732"/>
      <c r="L844" s="732"/>
      <c r="M844" s="732"/>
      <c r="N844" s="732">
        <v>2</v>
      </c>
      <c r="O844" s="732">
        <v>354</v>
      </c>
      <c r="P844" s="746"/>
      <c r="Q844" s="733">
        <v>177</v>
      </c>
    </row>
    <row r="845" spans="1:17" ht="14.4" customHeight="1" x14ac:dyDescent="0.3">
      <c r="A845" s="727" t="s">
        <v>6930</v>
      </c>
      <c r="B845" s="728" t="s">
        <v>6421</v>
      </c>
      <c r="C845" s="728" t="s">
        <v>6631</v>
      </c>
      <c r="D845" s="728" t="s">
        <v>6644</v>
      </c>
      <c r="E845" s="728" t="s">
        <v>6645</v>
      </c>
      <c r="F845" s="732">
        <v>1</v>
      </c>
      <c r="G845" s="732">
        <v>10454</v>
      </c>
      <c r="H845" s="732"/>
      <c r="I845" s="732">
        <v>10454</v>
      </c>
      <c r="J845" s="732"/>
      <c r="K845" s="732"/>
      <c r="L845" s="732"/>
      <c r="M845" s="732"/>
      <c r="N845" s="732"/>
      <c r="O845" s="732"/>
      <c r="P845" s="746"/>
      <c r="Q845" s="733"/>
    </row>
    <row r="846" spans="1:17" ht="14.4" customHeight="1" x14ac:dyDescent="0.3">
      <c r="A846" s="727" t="s">
        <v>6930</v>
      </c>
      <c r="B846" s="728" t="s">
        <v>6421</v>
      </c>
      <c r="C846" s="728" t="s">
        <v>6631</v>
      </c>
      <c r="D846" s="728" t="s">
        <v>6646</v>
      </c>
      <c r="E846" s="728" t="s">
        <v>6647</v>
      </c>
      <c r="F846" s="732"/>
      <c r="G846" s="732"/>
      <c r="H846" s="732"/>
      <c r="I846" s="732"/>
      <c r="J846" s="732"/>
      <c r="K846" s="732"/>
      <c r="L846" s="732"/>
      <c r="M846" s="732"/>
      <c r="N846" s="732">
        <v>2</v>
      </c>
      <c r="O846" s="732">
        <v>98</v>
      </c>
      <c r="P846" s="746"/>
      <c r="Q846" s="733">
        <v>49</v>
      </c>
    </row>
    <row r="847" spans="1:17" ht="14.4" customHeight="1" x14ac:dyDescent="0.3">
      <c r="A847" s="727" t="s">
        <v>6930</v>
      </c>
      <c r="B847" s="728" t="s">
        <v>6421</v>
      </c>
      <c r="C847" s="728" t="s">
        <v>6631</v>
      </c>
      <c r="D847" s="728" t="s">
        <v>6658</v>
      </c>
      <c r="E847" s="728" t="s">
        <v>6659</v>
      </c>
      <c r="F847" s="732"/>
      <c r="G847" s="732"/>
      <c r="H847" s="732"/>
      <c r="I847" s="732"/>
      <c r="J847" s="732"/>
      <c r="K847" s="732"/>
      <c r="L847" s="732"/>
      <c r="M847" s="732"/>
      <c r="N847" s="732">
        <v>4</v>
      </c>
      <c r="O847" s="732">
        <v>344</v>
      </c>
      <c r="P847" s="746"/>
      <c r="Q847" s="733">
        <v>86</v>
      </c>
    </row>
    <row r="848" spans="1:17" ht="14.4" customHeight="1" x14ac:dyDescent="0.3">
      <c r="A848" s="727" t="s">
        <v>6930</v>
      </c>
      <c r="B848" s="728" t="s">
        <v>6421</v>
      </c>
      <c r="C848" s="728" t="s">
        <v>6631</v>
      </c>
      <c r="D848" s="728" t="s">
        <v>6668</v>
      </c>
      <c r="E848" s="728" t="s">
        <v>6669</v>
      </c>
      <c r="F848" s="732"/>
      <c r="G848" s="732"/>
      <c r="H848" s="732"/>
      <c r="I848" s="732"/>
      <c r="J848" s="732">
        <v>3</v>
      </c>
      <c r="K848" s="732">
        <v>1062</v>
      </c>
      <c r="L848" s="732">
        <v>1</v>
      </c>
      <c r="M848" s="732">
        <v>354</v>
      </c>
      <c r="N848" s="732"/>
      <c r="O848" s="732"/>
      <c r="P848" s="746"/>
      <c r="Q848" s="733"/>
    </row>
    <row r="849" spans="1:17" ht="14.4" customHeight="1" x14ac:dyDescent="0.3">
      <c r="A849" s="727" t="s">
        <v>6930</v>
      </c>
      <c r="B849" s="728" t="s">
        <v>6421</v>
      </c>
      <c r="C849" s="728" t="s">
        <v>6631</v>
      </c>
      <c r="D849" s="728" t="s">
        <v>6674</v>
      </c>
      <c r="E849" s="728" t="s">
        <v>6675</v>
      </c>
      <c r="F849" s="732"/>
      <c r="G849" s="732"/>
      <c r="H849" s="732"/>
      <c r="I849" s="732"/>
      <c r="J849" s="732"/>
      <c r="K849" s="732"/>
      <c r="L849" s="732"/>
      <c r="M849" s="732"/>
      <c r="N849" s="732">
        <v>2</v>
      </c>
      <c r="O849" s="732">
        <v>950</v>
      </c>
      <c r="P849" s="746"/>
      <c r="Q849" s="733">
        <v>475</v>
      </c>
    </row>
    <row r="850" spans="1:17" ht="14.4" customHeight="1" x14ac:dyDescent="0.3">
      <c r="A850" s="727" t="s">
        <v>6930</v>
      </c>
      <c r="B850" s="728" t="s">
        <v>6421</v>
      </c>
      <c r="C850" s="728" t="s">
        <v>6631</v>
      </c>
      <c r="D850" s="728" t="s">
        <v>6676</v>
      </c>
      <c r="E850" s="728" t="s">
        <v>6677</v>
      </c>
      <c r="F850" s="732">
        <v>1</v>
      </c>
      <c r="G850" s="732">
        <v>161</v>
      </c>
      <c r="H850" s="732">
        <v>0.93063583815028905</v>
      </c>
      <c r="I850" s="732">
        <v>161</v>
      </c>
      <c r="J850" s="732">
        <v>1</v>
      </c>
      <c r="K850" s="732">
        <v>173</v>
      </c>
      <c r="L850" s="732">
        <v>1</v>
      </c>
      <c r="M850" s="732">
        <v>173</v>
      </c>
      <c r="N850" s="732">
        <v>2</v>
      </c>
      <c r="O850" s="732">
        <v>346</v>
      </c>
      <c r="P850" s="746">
        <v>2</v>
      </c>
      <c r="Q850" s="733">
        <v>173</v>
      </c>
    </row>
    <row r="851" spans="1:17" ht="14.4" customHeight="1" x14ac:dyDescent="0.3">
      <c r="A851" s="727" t="s">
        <v>6930</v>
      </c>
      <c r="B851" s="728" t="s">
        <v>6421</v>
      </c>
      <c r="C851" s="728" t="s">
        <v>6631</v>
      </c>
      <c r="D851" s="728" t="s">
        <v>6682</v>
      </c>
      <c r="E851" s="728" t="s">
        <v>6683</v>
      </c>
      <c r="F851" s="732"/>
      <c r="G851" s="732"/>
      <c r="H851" s="732"/>
      <c r="I851" s="732"/>
      <c r="J851" s="732"/>
      <c r="K851" s="732"/>
      <c r="L851" s="732"/>
      <c r="M851" s="732"/>
      <c r="N851" s="732">
        <v>1</v>
      </c>
      <c r="O851" s="732">
        <v>177</v>
      </c>
      <c r="P851" s="746"/>
      <c r="Q851" s="733">
        <v>177</v>
      </c>
    </row>
    <row r="852" spans="1:17" ht="14.4" customHeight="1" x14ac:dyDescent="0.3">
      <c r="A852" s="727" t="s">
        <v>6930</v>
      </c>
      <c r="B852" s="728" t="s">
        <v>6421</v>
      </c>
      <c r="C852" s="728" t="s">
        <v>6631</v>
      </c>
      <c r="D852" s="728" t="s">
        <v>6686</v>
      </c>
      <c r="E852" s="728" t="s">
        <v>6687</v>
      </c>
      <c r="F852" s="732"/>
      <c r="G852" s="732"/>
      <c r="H852" s="732"/>
      <c r="I852" s="732"/>
      <c r="J852" s="732">
        <v>3</v>
      </c>
      <c r="K852" s="732">
        <v>2103</v>
      </c>
      <c r="L852" s="732">
        <v>1</v>
      </c>
      <c r="M852" s="732">
        <v>701</v>
      </c>
      <c r="N852" s="732"/>
      <c r="O852" s="732"/>
      <c r="P852" s="746"/>
      <c r="Q852" s="733"/>
    </row>
    <row r="853" spans="1:17" ht="14.4" customHeight="1" x14ac:dyDescent="0.3">
      <c r="A853" s="727" t="s">
        <v>6930</v>
      </c>
      <c r="B853" s="728" t="s">
        <v>6704</v>
      </c>
      <c r="C853" s="728" t="s">
        <v>6631</v>
      </c>
      <c r="D853" s="728" t="s">
        <v>6715</v>
      </c>
      <c r="E853" s="728" t="s">
        <v>6716</v>
      </c>
      <c r="F853" s="732">
        <v>2</v>
      </c>
      <c r="G853" s="732">
        <v>2536</v>
      </c>
      <c r="H853" s="732"/>
      <c r="I853" s="732">
        <v>1268</v>
      </c>
      <c r="J853" s="732"/>
      <c r="K853" s="732"/>
      <c r="L853" s="732"/>
      <c r="M853" s="732"/>
      <c r="N853" s="732">
        <v>2</v>
      </c>
      <c r="O853" s="732">
        <v>2570</v>
      </c>
      <c r="P853" s="746"/>
      <c r="Q853" s="733">
        <v>1285</v>
      </c>
    </row>
    <row r="854" spans="1:17" ht="14.4" customHeight="1" x14ac:dyDescent="0.3">
      <c r="A854" s="727" t="s">
        <v>6930</v>
      </c>
      <c r="B854" s="728" t="s">
        <v>6704</v>
      </c>
      <c r="C854" s="728" t="s">
        <v>6631</v>
      </c>
      <c r="D854" s="728" t="s">
        <v>6717</v>
      </c>
      <c r="E854" s="728" t="s">
        <v>6718</v>
      </c>
      <c r="F854" s="732"/>
      <c r="G854" s="732"/>
      <c r="H854" s="732"/>
      <c r="I854" s="732"/>
      <c r="J854" s="732"/>
      <c r="K854" s="732"/>
      <c r="L854" s="732"/>
      <c r="M854" s="732"/>
      <c r="N854" s="732">
        <v>6</v>
      </c>
      <c r="O854" s="732">
        <v>58572</v>
      </c>
      <c r="P854" s="746"/>
      <c r="Q854" s="733">
        <v>9762</v>
      </c>
    </row>
    <row r="855" spans="1:17" ht="14.4" customHeight="1" x14ac:dyDescent="0.3">
      <c r="A855" s="727" t="s">
        <v>6930</v>
      </c>
      <c r="B855" s="728" t="s">
        <v>6704</v>
      </c>
      <c r="C855" s="728" t="s">
        <v>6631</v>
      </c>
      <c r="D855" s="728" t="s">
        <v>6719</v>
      </c>
      <c r="E855" s="728" t="s">
        <v>6720</v>
      </c>
      <c r="F855" s="732"/>
      <c r="G855" s="732"/>
      <c r="H855" s="732"/>
      <c r="I855" s="732"/>
      <c r="J855" s="732"/>
      <c r="K855" s="732"/>
      <c r="L855" s="732"/>
      <c r="M855" s="732"/>
      <c r="N855" s="732">
        <v>1</v>
      </c>
      <c r="O855" s="732">
        <v>10381</v>
      </c>
      <c r="P855" s="746"/>
      <c r="Q855" s="733">
        <v>10381</v>
      </c>
    </row>
    <row r="856" spans="1:17" ht="14.4" customHeight="1" x14ac:dyDescent="0.3">
      <c r="A856" s="727" t="s">
        <v>6930</v>
      </c>
      <c r="B856" s="728" t="s">
        <v>6704</v>
      </c>
      <c r="C856" s="728" t="s">
        <v>6631</v>
      </c>
      <c r="D856" s="728" t="s">
        <v>6725</v>
      </c>
      <c r="E856" s="728" t="s">
        <v>6726</v>
      </c>
      <c r="F856" s="732">
        <v>4</v>
      </c>
      <c r="G856" s="732">
        <v>4032</v>
      </c>
      <c r="H856" s="732"/>
      <c r="I856" s="732">
        <v>1008</v>
      </c>
      <c r="J856" s="732"/>
      <c r="K856" s="732"/>
      <c r="L856" s="732"/>
      <c r="M856" s="732"/>
      <c r="N856" s="732"/>
      <c r="O856" s="732"/>
      <c r="P856" s="746"/>
      <c r="Q856" s="733"/>
    </row>
    <row r="857" spans="1:17" ht="14.4" customHeight="1" x14ac:dyDescent="0.3">
      <c r="A857" s="727" t="s">
        <v>6930</v>
      </c>
      <c r="B857" s="728" t="s">
        <v>6704</v>
      </c>
      <c r="C857" s="728" t="s">
        <v>6631</v>
      </c>
      <c r="D857" s="728" t="s">
        <v>6727</v>
      </c>
      <c r="E857" s="728" t="s">
        <v>6728</v>
      </c>
      <c r="F857" s="732">
        <v>6</v>
      </c>
      <c r="G857" s="732">
        <v>13584</v>
      </c>
      <c r="H857" s="732"/>
      <c r="I857" s="732">
        <v>2264</v>
      </c>
      <c r="J857" s="732"/>
      <c r="K857" s="732"/>
      <c r="L857" s="732"/>
      <c r="M857" s="732"/>
      <c r="N857" s="732"/>
      <c r="O857" s="732"/>
      <c r="P857" s="746"/>
      <c r="Q857" s="733"/>
    </row>
    <row r="858" spans="1:17" ht="14.4" customHeight="1" x14ac:dyDescent="0.3">
      <c r="A858" s="727" t="s">
        <v>6930</v>
      </c>
      <c r="B858" s="728" t="s">
        <v>6704</v>
      </c>
      <c r="C858" s="728" t="s">
        <v>6631</v>
      </c>
      <c r="D858" s="728" t="s">
        <v>6729</v>
      </c>
      <c r="E858" s="728" t="s">
        <v>6730</v>
      </c>
      <c r="F858" s="732">
        <v>2</v>
      </c>
      <c r="G858" s="732">
        <v>742</v>
      </c>
      <c r="H858" s="732"/>
      <c r="I858" s="732">
        <v>371</v>
      </c>
      <c r="J858" s="732"/>
      <c r="K858" s="732"/>
      <c r="L858" s="732"/>
      <c r="M858" s="732"/>
      <c r="N858" s="732"/>
      <c r="O858" s="732"/>
      <c r="P858" s="746"/>
      <c r="Q858" s="733"/>
    </row>
    <row r="859" spans="1:17" ht="14.4" customHeight="1" x14ac:dyDescent="0.3">
      <c r="A859" s="727" t="s">
        <v>6930</v>
      </c>
      <c r="B859" s="728" t="s">
        <v>6745</v>
      </c>
      <c r="C859" s="728" t="s">
        <v>6631</v>
      </c>
      <c r="D859" s="728" t="s">
        <v>6748</v>
      </c>
      <c r="E859" s="728" t="s">
        <v>6749</v>
      </c>
      <c r="F859" s="732"/>
      <c r="G859" s="732"/>
      <c r="H859" s="732"/>
      <c r="I859" s="732"/>
      <c r="J859" s="732"/>
      <c r="K859" s="732"/>
      <c r="L859" s="732"/>
      <c r="M859" s="732"/>
      <c r="N859" s="732">
        <v>1</v>
      </c>
      <c r="O859" s="732">
        <v>221</v>
      </c>
      <c r="P859" s="746"/>
      <c r="Q859" s="733">
        <v>221</v>
      </c>
    </row>
    <row r="860" spans="1:17" ht="14.4" customHeight="1" x14ac:dyDescent="0.3">
      <c r="A860" s="727" t="s">
        <v>6930</v>
      </c>
      <c r="B860" s="728" t="s">
        <v>6745</v>
      </c>
      <c r="C860" s="728" t="s">
        <v>6631</v>
      </c>
      <c r="D860" s="728" t="s">
        <v>6750</v>
      </c>
      <c r="E860" s="728" t="s">
        <v>6751</v>
      </c>
      <c r="F860" s="732"/>
      <c r="G860" s="732"/>
      <c r="H860" s="732"/>
      <c r="I860" s="732"/>
      <c r="J860" s="732"/>
      <c r="K860" s="732"/>
      <c r="L860" s="732"/>
      <c r="M860" s="732"/>
      <c r="N860" s="732">
        <v>2</v>
      </c>
      <c r="O860" s="732">
        <v>1016</v>
      </c>
      <c r="P860" s="746"/>
      <c r="Q860" s="733">
        <v>508</v>
      </c>
    </row>
    <row r="861" spans="1:17" ht="14.4" customHeight="1" x14ac:dyDescent="0.3">
      <c r="A861" s="727" t="s">
        <v>6930</v>
      </c>
      <c r="B861" s="728" t="s">
        <v>6745</v>
      </c>
      <c r="C861" s="728" t="s">
        <v>6631</v>
      </c>
      <c r="D861" s="728" t="s">
        <v>6752</v>
      </c>
      <c r="E861" s="728" t="s">
        <v>6753</v>
      </c>
      <c r="F861" s="732">
        <v>7</v>
      </c>
      <c r="G861" s="732">
        <v>2457</v>
      </c>
      <c r="H861" s="732">
        <v>0.86758474576271183</v>
      </c>
      <c r="I861" s="732">
        <v>351</v>
      </c>
      <c r="J861" s="732">
        <v>8</v>
      </c>
      <c r="K861" s="732">
        <v>2832</v>
      </c>
      <c r="L861" s="732">
        <v>1</v>
      </c>
      <c r="M861" s="732">
        <v>354</v>
      </c>
      <c r="N861" s="732">
        <v>31</v>
      </c>
      <c r="O861" s="732">
        <v>10974</v>
      </c>
      <c r="P861" s="746">
        <v>3.875</v>
      </c>
      <c r="Q861" s="733">
        <v>354</v>
      </c>
    </row>
    <row r="862" spans="1:17" ht="14.4" customHeight="1" x14ac:dyDescent="0.3">
      <c r="A862" s="727" t="s">
        <v>6930</v>
      </c>
      <c r="B862" s="728" t="s">
        <v>6745</v>
      </c>
      <c r="C862" s="728" t="s">
        <v>6631</v>
      </c>
      <c r="D862" s="728" t="s">
        <v>6756</v>
      </c>
      <c r="E862" s="728" t="s">
        <v>6757</v>
      </c>
      <c r="F862" s="732">
        <v>1910</v>
      </c>
      <c r="G862" s="732">
        <v>124150</v>
      </c>
      <c r="H862" s="732">
        <v>1.249182472204055</v>
      </c>
      <c r="I862" s="732">
        <v>65</v>
      </c>
      <c r="J862" s="732">
        <v>1529</v>
      </c>
      <c r="K862" s="732">
        <v>99385</v>
      </c>
      <c r="L862" s="732">
        <v>1</v>
      </c>
      <c r="M862" s="732">
        <v>65</v>
      </c>
      <c r="N862" s="732">
        <v>2437</v>
      </c>
      <c r="O862" s="732">
        <v>158405</v>
      </c>
      <c r="P862" s="746">
        <v>1.5938521909744932</v>
      </c>
      <c r="Q862" s="733">
        <v>65</v>
      </c>
    </row>
    <row r="863" spans="1:17" ht="14.4" customHeight="1" x14ac:dyDescent="0.3">
      <c r="A863" s="727" t="s">
        <v>6930</v>
      </c>
      <c r="B863" s="728" t="s">
        <v>6745</v>
      </c>
      <c r="C863" s="728" t="s">
        <v>6631</v>
      </c>
      <c r="D863" s="728" t="s">
        <v>6758</v>
      </c>
      <c r="E863" s="728" t="s">
        <v>6759</v>
      </c>
      <c r="F863" s="732"/>
      <c r="G863" s="732"/>
      <c r="H863" s="732"/>
      <c r="I863" s="732"/>
      <c r="J863" s="732"/>
      <c r="K863" s="732"/>
      <c r="L863" s="732"/>
      <c r="M863" s="732"/>
      <c r="N863" s="732">
        <v>1</v>
      </c>
      <c r="O863" s="732">
        <v>545</v>
      </c>
      <c r="P863" s="746"/>
      <c r="Q863" s="733">
        <v>545</v>
      </c>
    </row>
    <row r="864" spans="1:17" ht="14.4" customHeight="1" x14ac:dyDescent="0.3">
      <c r="A864" s="727" t="s">
        <v>6930</v>
      </c>
      <c r="B864" s="728" t="s">
        <v>6745</v>
      </c>
      <c r="C864" s="728" t="s">
        <v>6631</v>
      </c>
      <c r="D864" s="728" t="s">
        <v>6760</v>
      </c>
      <c r="E864" s="728" t="s">
        <v>6761</v>
      </c>
      <c r="F864" s="732"/>
      <c r="G864" s="732"/>
      <c r="H864" s="732"/>
      <c r="I864" s="732"/>
      <c r="J864" s="732"/>
      <c r="K864" s="732"/>
      <c r="L864" s="732"/>
      <c r="M864" s="732"/>
      <c r="N864" s="732">
        <v>1</v>
      </c>
      <c r="O864" s="732">
        <v>592</v>
      </c>
      <c r="P864" s="746"/>
      <c r="Q864" s="733">
        <v>592</v>
      </c>
    </row>
    <row r="865" spans="1:17" ht="14.4" customHeight="1" x14ac:dyDescent="0.3">
      <c r="A865" s="727" t="s">
        <v>6930</v>
      </c>
      <c r="B865" s="728" t="s">
        <v>6745</v>
      </c>
      <c r="C865" s="728" t="s">
        <v>6631</v>
      </c>
      <c r="D865" s="728" t="s">
        <v>6762</v>
      </c>
      <c r="E865" s="728" t="s">
        <v>6763</v>
      </c>
      <c r="F865" s="732"/>
      <c r="G865" s="732"/>
      <c r="H865" s="732"/>
      <c r="I865" s="732"/>
      <c r="J865" s="732"/>
      <c r="K865" s="732"/>
      <c r="L865" s="732"/>
      <c r="M865" s="732"/>
      <c r="N865" s="732">
        <v>1</v>
      </c>
      <c r="O865" s="732">
        <v>617</v>
      </c>
      <c r="P865" s="746"/>
      <c r="Q865" s="733">
        <v>617</v>
      </c>
    </row>
    <row r="866" spans="1:17" ht="14.4" customHeight="1" x14ac:dyDescent="0.3">
      <c r="A866" s="727" t="s">
        <v>6930</v>
      </c>
      <c r="B866" s="728" t="s">
        <v>6745</v>
      </c>
      <c r="C866" s="728" t="s">
        <v>6631</v>
      </c>
      <c r="D866" s="728" t="s">
        <v>6768</v>
      </c>
      <c r="E866" s="728" t="s">
        <v>6769</v>
      </c>
      <c r="F866" s="732">
        <v>42</v>
      </c>
      <c r="G866" s="732">
        <v>1008</v>
      </c>
      <c r="H866" s="732">
        <v>2</v>
      </c>
      <c r="I866" s="732">
        <v>24</v>
      </c>
      <c r="J866" s="732">
        <v>21</v>
      </c>
      <c r="K866" s="732">
        <v>504</v>
      </c>
      <c r="L866" s="732">
        <v>1</v>
      </c>
      <c r="M866" s="732">
        <v>24</v>
      </c>
      <c r="N866" s="732">
        <v>41</v>
      </c>
      <c r="O866" s="732">
        <v>984</v>
      </c>
      <c r="P866" s="746">
        <v>1.9523809523809523</v>
      </c>
      <c r="Q866" s="733">
        <v>24</v>
      </c>
    </row>
    <row r="867" spans="1:17" ht="14.4" customHeight="1" x14ac:dyDescent="0.3">
      <c r="A867" s="727" t="s">
        <v>6930</v>
      </c>
      <c r="B867" s="728" t="s">
        <v>6745</v>
      </c>
      <c r="C867" s="728" t="s">
        <v>6631</v>
      </c>
      <c r="D867" s="728" t="s">
        <v>6772</v>
      </c>
      <c r="E867" s="728" t="s">
        <v>6773</v>
      </c>
      <c r="F867" s="732">
        <v>15</v>
      </c>
      <c r="G867" s="732">
        <v>810</v>
      </c>
      <c r="H867" s="732">
        <v>0.92045454545454541</v>
      </c>
      <c r="I867" s="732">
        <v>54</v>
      </c>
      <c r="J867" s="732">
        <v>16</v>
      </c>
      <c r="K867" s="732">
        <v>880</v>
      </c>
      <c r="L867" s="732">
        <v>1</v>
      </c>
      <c r="M867" s="732">
        <v>55</v>
      </c>
      <c r="N867" s="732">
        <v>32</v>
      </c>
      <c r="O867" s="732">
        <v>1760</v>
      </c>
      <c r="P867" s="746">
        <v>2</v>
      </c>
      <c r="Q867" s="733">
        <v>55</v>
      </c>
    </row>
    <row r="868" spans="1:17" ht="14.4" customHeight="1" x14ac:dyDescent="0.3">
      <c r="A868" s="727" t="s">
        <v>6930</v>
      </c>
      <c r="B868" s="728" t="s">
        <v>6745</v>
      </c>
      <c r="C868" s="728" t="s">
        <v>6631</v>
      </c>
      <c r="D868" s="728" t="s">
        <v>6774</v>
      </c>
      <c r="E868" s="728" t="s">
        <v>6775</v>
      </c>
      <c r="F868" s="732">
        <v>556</v>
      </c>
      <c r="G868" s="732">
        <v>42812</v>
      </c>
      <c r="H868" s="732">
        <v>1.1300813008130082</v>
      </c>
      <c r="I868" s="732">
        <v>77</v>
      </c>
      <c r="J868" s="732">
        <v>492</v>
      </c>
      <c r="K868" s="732">
        <v>37884</v>
      </c>
      <c r="L868" s="732">
        <v>1</v>
      </c>
      <c r="M868" s="732">
        <v>77</v>
      </c>
      <c r="N868" s="732">
        <v>754</v>
      </c>
      <c r="O868" s="732">
        <v>58058</v>
      </c>
      <c r="P868" s="746">
        <v>1.532520325203252</v>
      </c>
      <c r="Q868" s="733">
        <v>77</v>
      </c>
    </row>
    <row r="869" spans="1:17" ht="14.4" customHeight="1" x14ac:dyDescent="0.3">
      <c r="A869" s="727" t="s">
        <v>6930</v>
      </c>
      <c r="B869" s="728" t="s">
        <v>6745</v>
      </c>
      <c r="C869" s="728" t="s">
        <v>6631</v>
      </c>
      <c r="D869" s="728" t="s">
        <v>6778</v>
      </c>
      <c r="E869" s="728" t="s">
        <v>6779</v>
      </c>
      <c r="F869" s="732">
        <v>335</v>
      </c>
      <c r="G869" s="732">
        <v>7705</v>
      </c>
      <c r="H869" s="732">
        <v>1.8557321772639692</v>
      </c>
      <c r="I869" s="732">
        <v>23</v>
      </c>
      <c r="J869" s="732">
        <v>173</v>
      </c>
      <c r="K869" s="732">
        <v>4152</v>
      </c>
      <c r="L869" s="732">
        <v>1</v>
      </c>
      <c r="M869" s="732">
        <v>24</v>
      </c>
      <c r="N869" s="732">
        <v>254</v>
      </c>
      <c r="O869" s="732">
        <v>6096</v>
      </c>
      <c r="P869" s="746">
        <v>1.4682080924855492</v>
      </c>
      <c r="Q869" s="733">
        <v>24</v>
      </c>
    </row>
    <row r="870" spans="1:17" ht="14.4" customHeight="1" x14ac:dyDescent="0.3">
      <c r="A870" s="727" t="s">
        <v>6930</v>
      </c>
      <c r="B870" s="728" t="s">
        <v>6745</v>
      </c>
      <c r="C870" s="728" t="s">
        <v>6631</v>
      </c>
      <c r="D870" s="728" t="s">
        <v>6786</v>
      </c>
      <c r="E870" s="728" t="s">
        <v>6787</v>
      </c>
      <c r="F870" s="732">
        <v>3</v>
      </c>
      <c r="G870" s="732">
        <v>1884</v>
      </c>
      <c r="H870" s="732">
        <v>1.4928684627575277</v>
      </c>
      <c r="I870" s="732">
        <v>628</v>
      </c>
      <c r="J870" s="732">
        <v>2</v>
      </c>
      <c r="K870" s="732">
        <v>1262</v>
      </c>
      <c r="L870" s="732">
        <v>1</v>
      </c>
      <c r="M870" s="732">
        <v>631</v>
      </c>
      <c r="N870" s="732">
        <v>1</v>
      </c>
      <c r="O870" s="732">
        <v>631</v>
      </c>
      <c r="P870" s="746">
        <v>0.5</v>
      </c>
      <c r="Q870" s="733">
        <v>631</v>
      </c>
    </row>
    <row r="871" spans="1:17" ht="14.4" customHeight="1" x14ac:dyDescent="0.3">
      <c r="A871" s="727" t="s">
        <v>6930</v>
      </c>
      <c r="B871" s="728" t="s">
        <v>6745</v>
      </c>
      <c r="C871" s="728" t="s">
        <v>6631</v>
      </c>
      <c r="D871" s="728" t="s">
        <v>6790</v>
      </c>
      <c r="E871" s="728" t="s">
        <v>6791</v>
      </c>
      <c r="F871" s="732">
        <v>178</v>
      </c>
      <c r="G871" s="732">
        <v>11748</v>
      </c>
      <c r="H871" s="732">
        <v>0.84761904761904761</v>
      </c>
      <c r="I871" s="732">
        <v>66</v>
      </c>
      <c r="J871" s="732">
        <v>210</v>
      </c>
      <c r="K871" s="732">
        <v>13860</v>
      </c>
      <c r="L871" s="732">
        <v>1</v>
      </c>
      <c r="M871" s="732">
        <v>66</v>
      </c>
      <c r="N871" s="732">
        <v>647</v>
      </c>
      <c r="O871" s="732">
        <v>42702</v>
      </c>
      <c r="P871" s="746">
        <v>3.0809523809523811</v>
      </c>
      <c r="Q871" s="733">
        <v>66</v>
      </c>
    </row>
    <row r="872" spans="1:17" ht="14.4" customHeight="1" x14ac:dyDescent="0.3">
      <c r="A872" s="727" t="s">
        <v>6930</v>
      </c>
      <c r="B872" s="728" t="s">
        <v>6745</v>
      </c>
      <c r="C872" s="728" t="s">
        <v>6631</v>
      </c>
      <c r="D872" s="728" t="s">
        <v>6792</v>
      </c>
      <c r="E872" s="728" t="s">
        <v>6793</v>
      </c>
      <c r="F872" s="732"/>
      <c r="G872" s="732"/>
      <c r="H872" s="732"/>
      <c r="I872" s="732"/>
      <c r="J872" s="732"/>
      <c r="K872" s="732"/>
      <c r="L872" s="732"/>
      <c r="M872" s="732"/>
      <c r="N872" s="732">
        <v>2</v>
      </c>
      <c r="O872" s="732">
        <v>598</v>
      </c>
      <c r="P872" s="746"/>
      <c r="Q872" s="733">
        <v>299</v>
      </c>
    </row>
    <row r="873" spans="1:17" ht="14.4" customHeight="1" x14ac:dyDescent="0.3">
      <c r="A873" s="727" t="s">
        <v>6930</v>
      </c>
      <c r="B873" s="728" t="s">
        <v>6745</v>
      </c>
      <c r="C873" s="728" t="s">
        <v>6631</v>
      </c>
      <c r="D873" s="728" t="s">
        <v>6794</v>
      </c>
      <c r="E873" s="728" t="s">
        <v>6795</v>
      </c>
      <c r="F873" s="732">
        <v>563</v>
      </c>
      <c r="G873" s="732">
        <v>9008</v>
      </c>
      <c r="H873" s="732">
        <v>1.0308995193408101</v>
      </c>
      <c r="I873" s="732">
        <v>16</v>
      </c>
      <c r="J873" s="732">
        <v>514</v>
      </c>
      <c r="K873" s="732">
        <v>8738</v>
      </c>
      <c r="L873" s="732">
        <v>1</v>
      </c>
      <c r="M873" s="732">
        <v>17</v>
      </c>
      <c r="N873" s="732">
        <v>768</v>
      </c>
      <c r="O873" s="732">
        <v>13056</v>
      </c>
      <c r="P873" s="746">
        <v>1.4941634241245136</v>
      </c>
      <c r="Q873" s="733">
        <v>17</v>
      </c>
    </row>
    <row r="874" spans="1:17" ht="14.4" customHeight="1" x14ac:dyDescent="0.3">
      <c r="A874" s="727" t="s">
        <v>6930</v>
      </c>
      <c r="B874" s="728" t="s">
        <v>6745</v>
      </c>
      <c r="C874" s="728" t="s">
        <v>6631</v>
      </c>
      <c r="D874" s="728" t="s">
        <v>6798</v>
      </c>
      <c r="E874" s="728" t="s">
        <v>6799</v>
      </c>
      <c r="F874" s="732">
        <v>14</v>
      </c>
      <c r="G874" s="732">
        <v>4886</v>
      </c>
      <c r="H874" s="732">
        <v>0.63454545454545452</v>
      </c>
      <c r="I874" s="732">
        <v>349</v>
      </c>
      <c r="J874" s="732">
        <v>22</v>
      </c>
      <c r="K874" s="732">
        <v>7700</v>
      </c>
      <c r="L874" s="732">
        <v>1</v>
      </c>
      <c r="M874" s="732">
        <v>350</v>
      </c>
      <c r="N874" s="732">
        <v>60</v>
      </c>
      <c r="O874" s="732">
        <v>21000</v>
      </c>
      <c r="P874" s="746">
        <v>2.7272727272727271</v>
      </c>
      <c r="Q874" s="733">
        <v>350</v>
      </c>
    </row>
    <row r="875" spans="1:17" ht="14.4" customHeight="1" x14ac:dyDescent="0.3">
      <c r="A875" s="727" t="s">
        <v>6930</v>
      </c>
      <c r="B875" s="728" t="s">
        <v>6745</v>
      </c>
      <c r="C875" s="728" t="s">
        <v>6631</v>
      </c>
      <c r="D875" s="728" t="s">
        <v>6800</v>
      </c>
      <c r="E875" s="728" t="s">
        <v>6801</v>
      </c>
      <c r="F875" s="732">
        <v>291</v>
      </c>
      <c r="G875" s="732">
        <v>6984</v>
      </c>
      <c r="H875" s="732">
        <v>1.8875675675675676</v>
      </c>
      <c r="I875" s="732">
        <v>24</v>
      </c>
      <c r="J875" s="732">
        <v>148</v>
      </c>
      <c r="K875" s="732">
        <v>3700</v>
      </c>
      <c r="L875" s="732">
        <v>1</v>
      </c>
      <c r="M875" s="732">
        <v>25</v>
      </c>
      <c r="N875" s="732">
        <v>188</v>
      </c>
      <c r="O875" s="732">
        <v>4700</v>
      </c>
      <c r="P875" s="746">
        <v>1.2702702702702702</v>
      </c>
      <c r="Q875" s="733">
        <v>25</v>
      </c>
    </row>
    <row r="876" spans="1:17" ht="14.4" customHeight="1" x14ac:dyDescent="0.3">
      <c r="A876" s="727" t="s">
        <v>6930</v>
      </c>
      <c r="B876" s="728" t="s">
        <v>6745</v>
      </c>
      <c r="C876" s="728" t="s">
        <v>6631</v>
      </c>
      <c r="D876" s="728" t="s">
        <v>6802</v>
      </c>
      <c r="E876" s="728" t="s">
        <v>6803</v>
      </c>
      <c r="F876" s="732"/>
      <c r="G876" s="732"/>
      <c r="H876" s="732"/>
      <c r="I876" s="732"/>
      <c r="J876" s="732"/>
      <c r="K876" s="732"/>
      <c r="L876" s="732"/>
      <c r="M876" s="732"/>
      <c r="N876" s="732">
        <v>1</v>
      </c>
      <c r="O876" s="732">
        <v>742</v>
      </c>
      <c r="P876" s="746"/>
      <c r="Q876" s="733">
        <v>742</v>
      </c>
    </row>
    <row r="877" spans="1:17" ht="14.4" customHeight="1" x14ac:dyDescent="0.3">
      <c r="A877" s="727" t="s">
        <v>6930</v>
      </c>
      <c r="B877" s="728" t="s">
        <v>6745</v>
      </c>
      <c r="C877" s="728" t="s">
        <v>6631</v>
      </c>
      <c r="D877" s="728" t="s">
        <v>6804</v>
      </c>
      <c r="E877" s="728" t="s">
        <v>6805</v>
      </c>
      <c r="F877" s="732">
        <v>187</v>
      </c>
      <c r="G877" s="732">
        <v>33660</v>
      </c>
      <c r="H877" s="732">
        <v>4.7683807904802382</v>
      </c>
      <c r="I877" s="732">
        <v>180</v>
      </c>
      <c r="J877" s="732">
        <v>39</v>
      </c>
      <c r="K877" s="732">
        <v>7059</v>
      </c>
      <c r="L877" s="732">
        <v>1</v>
      </c>
      <c r="M877" s="732">
        <v>181</v>
      </c>
      <c r="N877" s="732">
        <v>89</v>
      </c>
      <c r="O877" s="732">
        <v>16109</v>
      </c>
      <c r="P877" s="746">
        <v>2.2820512820512819</v>
      </c>
      <c r="Q877" s="733">
        <v>181</v>
      </c>
    </row>
    <row r="878" spans="1:17" ht="14.4" customHeight="1" x14ac:dyDescent="0.3">
      <c r="A878" s="727" t="s">
        <v>6930</v>
      </c>
      <c r="B878" s="728" t="s">
        <v>6745</v>
      </c>
      <c r="C878" s="728" t="s">
        <v>6631</v>
      </c>
      <c r="D878" s="728" t="s">
        <v>6810</v>
      </c>
      <c r="E878" s="728" t="s">
        <v>6811</v>
      </c>
      <c r="F878" s="732">
        <v>315</v>
      </c>
      <c r="G878" s="732">
        <v>79695</v>
      </c>
      <c r="H878" s="732">
        <v>2.2411417322834644</v>
      </c>
      <c r="I878" s="732">
        <v>253</v>
      </c>
      <c r="J878" s="732">
        <v>140</v>
      </c>
      <c r="K878" s="732">
        <v>35560</v>
      </c>
      <c r="L878" s="732">
        <v>1</v>
      </c>
      <c r="M878" s="732">
        <v>254</v>
      </c>
      <c r="N878" s="732">
        <v>288</v>
      </c>
      <c r="O878" s="732">
        <v>73152</v>
      </c>
      <c r="P878" s="746">
        <v>2.0571428571428569</v>
      </c>
      <c r="Q878" s="733">
        <v>254</v>
      </c>
    </row>
    <row r="879" spans="1:17" ht="14.4" customHeight="1" x14ac:dyDescent="0.3">
      <c r="A879" s="727" t="s">
        <v>6930</v>
      </c>
      <c r="B879" s="728" t="s">
        <v>6745</v>
      </c>
      <c r="C879" s="728" t="s">
        <v>6631</v>
      </c>
      <c r="D879" s="728" t="s">
        <v>6816</v>
      </c>
      <c r="E879" s="728" t="s">
        <v>6817</v>
      </c>
      <c r="F879" s="732">
        <v>198</v>
      </c>
      <c r="G879" s="732">
        <v>42768</v>
      </c>
      <c r="H879" s="732">
        <v>4.3797235023041479</v>
      </c>
      <c r="I879" s="732">
        <v>216</v>
      </c>
      <c r="J879" s="732">
        <v>45</v>
      </c>
      <c r="K879" s="732">
        <v>9765</v>
      </c>
      <c r="L879" s="732">
        <v>1</v>
      </c>
      <c r="M879" s="732">
        <v>217</v>
      </c>
      <c r="N879" s="732">
        <v>80</v>
      </c>
      <c r="O879" s="732">
        <v>17360</v>
      </c>
      <c r="P879" s="746">
        <v>1.7777777777777777</v>
      </c>
      <c r="Q879" s="733">
        <v>217</v>
      </c>
    </row>
    <row r="880" spans="1:17" ht="14.4" customHeight="1" x14ac:dyDescent="0.3">
      <c r="A880" s="727" t="s">
        <v>6930</v>
      </c>
      <c r="B880" s="728" t="s">
        <v>6745</v>
      </c>
      <c r="C880" s="728" t="s">
        <v>6631</v>
      </c>
      <c r="D880" s="728" t="s">
        <v>6818</v>
      </c>
      <c r="E880" s="728" t="s">
        <v>6819</v>
      </c>
      <c r="F880" s="732">
        <v>1</v>
      </c>
      <c r="G880" s="732">
        <v>36</v>
      </c>
      <c r="H880" s="732">
        <v>0.16216216216216217</v>
      </c>
      <c r="I880" s="732">
        <v>36</v>
      </c>
      <c r="J880" s="732">
        <v>6</v>
      </c>
      <c r="K880" s="732">
        <v>222</v>
      </c>
      <c r="L880" s="732">
        <v>1</v>
      </c>
      <c r="M880" s="732">
        <v>37</v>
      </c>
      <c r="N880" s="732">
        <v>12</v>
      </c>
      <c r="O880" s="732">
        <v>444</v>
      </c>
      <c r="P880" s="746">
        <v>2</v>
      </c>
      <c r="Q880" s="733">
        <v>37</v>
      </c>
    </row>
    <row r="881" spans="1:17" ht="14.4" customHeight="1" x14ac:dyDescent="0.3">
      <c r="A881" s="727" t="s">
        <v>6930</v>
      </c>
      <c r="B881" s="728" t="s">
        <v>6745</v>
      </c>
      <c r="C881" s="728" t="s">
        <v>6631</v>
      </c>
      <c r="D881" s="728" t="s">
        <v>6820</v>
      </c>
      <c r="E881" s="728" t="s">
        <v>6821</v>
      </c>
      <c r="F881" s="732"/>
      <c r="G881" s="732"/>
      <c r="H881" s="732"/>
      <c r="I881" s="732"/>
      <c r="J881" s="732"/>
      <c r="K881" s="732"/>
      <c r="L881" s="732"/>
      <c r="M881" s="732"/>
      <c r="N881" s="732">
        <v>1</v>
      </c>
      <c r="O881" s="732">
        <v>592</v>
      </c>
      <c r="P881" s="746"/>
      <c r="Q881" s="733">
        <v>592</v>
      </c>
    </row>
    <row r="882" spans="1:17" ht="14.4" customHeight="1" x14ac:dyDescent="0.3">
      <c r="A882" s="727" t="s">
        <v>6930</v>
      </c>
      <c r="B882" s="728" t="s">
        <v>6745</v>
      </c>
      <c r="C882" s="728" t="s">
        <v>6631</v>
      </c>
      <c r="D882" s="728" t="s">
        <v>6822</v>
      </c>
      <c r="E882" s="728" t="s">
        <v>6823</v>
      </c>
      <c r="F882" s="732">
        <v>15</v>
      </c>
      <c r="G882" s="732">
        <v>750</v>
      </c>
      <c r="H882" s="732">
        <v>1.6666666666666667</v>
      </c>
      <c r="I882" s="732">
        <v>50</v>
      </c>
      <c r="J882" s="732">
        <v>9</v>
      </c>
      <c r="K882" s="732">
        <v>450</v>
      </c>
      <c r="L882" s="732">
        <v>1</v>
      </c>
      <c r="M882" s="732">
        <v>50</v>
      </c>
      <c r="N882" s="732">
        <v>23</v>
      </c>
      <c r="O882" s="732">
        <v>1150</v>
      </c>
      <c r="P882" s="746">
        <v>2.5555555555555554</v>
      </c>
      <c r="Q882" s="733">
        <v>50</v>
      </c>
    </row>
    <row r="883" spans="1:17" ht="14.4" customHeight="1" x14ac:dyDescent="0.3">
      <c r="A883" s="727" t="s">
        <v>6930</v>
      </c>
      <c r="B883" s="728" t="s">
        <v>6745</v>
      </c>
      <c r="C883" s="728" t="s">
        <v>6631</v>
      </c>
      <c r="D883" s="728" t="s">
        <v>6824</v>
      </c>
      <c r="E883" s="728" t="s">
        <v>6825</v>
      </c>
      <c r="F883" s="732"/>
      <c r="G883" s="732"/>
      <c r="H883" s="732"/>
      <c r="I883" s="732"/>
      <c r="J883" s="732"/>
      <c r="K883" s="732"/>
      <c r="L883" s="732"/>
      <c r="M883" s="732"/>
      <c r="N883" s="732">
        <v>1</v>
      </c>
      <c r="O883" s="732">
        <v>547</v>
      </c>
      <c r="P883" s="746"/>
      <c r="Q883" s="733">
        <v>547</v>
      </c>
    </row>
    <row r="884" spans="1:17" ht="14.4" customHeight="1" x14ac:dyDescent="0.3">
      <c r="A884" s="727" t="s">
        <v>6930</v>
      </c>
      <c r="B884" s="728" t="s">
        <v>6745</v>
      </c>
      <c r="C884" s="728" t="s">
        <v>6631</v>
      </c>
      <c r="D884" s="728" t="s">
        <v>6826</v>
      </c>
      <c r="E884" s="728" t="s">
        <v>6827</v>
      </c>
      <c r="F884" s="732"/>
      <c r="G884" s="732"/>
      <c r="H884" s="732"/>
      <c r="I884" s="732"/>
      <c r="J884" s="732">
        <v>1</v>
      </c>
      <c r="K884" s="732">
        <v>516</v>
      </c>
      <c r="L884" s="732">
        <v>1</v>
      </c>
      <c r="M884" s="732">
        <v>516</v>
      </c>
      <c r="N884" s="732">
        <v>2</v>
      </c>
      <c r="O884" s="732">
        <v>1034</v>
      </c>
      <c r="P884" s="746">
        <v>2.0038759689922481</v>
      </c>
      <c r="Q884" s="733">
        <v>517</v>
      </c>
    </row>
    <row r="885" spans="1:17" ht="14.4" customHeight="1" x14ac:dyDescent="0.3">
      <c r="A885" s="727" t="s">
        <v>6930</v>
      </c>
      <c r="B885" s="728" t="s">
        <v>6745</v>
      </c>
      <c r="C885" s="728" t="s">
        <v>6631</v>
      </c>
      <c r="D885" s="728" t="s">
        <v>6828</v>
      </c>
      <c r="E885" s="728" t="s">
        <v>6829</v>
      </c>
      <c r="F885" s="732"/>
      <c r="G885" s="732"/>
      <c r="H885" s="732"/>
      <c r="I885" s="732"/>
      <c r="J885" s="732"/>
      <c r="K885" s="732"/>
      <c r="L885" s="732"/>
      <c r="M885" s="732"/>
      <c r="N885" s="732">
        <v>1</v>
      </c>
      <c r="O885" s="732">
        <v>736</v>
      </c>
      <c r="P885" s="746"/>
      <c r="Q885" s="733">
        <v>736</v>
      </c>
    </row>
    <row r="886" spans="1:17" ht="14.4" customHeight="1" x14ac:dyDescent="0.3">
      <c r="A886" s="727" t="s">
        <v>6930</v>
      </c>
      <c r="B886" s="728" t="s">
        <v>6745</v>
      </c>
      <c r="C886" s="728" t="s">
        <v>6631</v>
      </c>
      <c r="D886" s="728" t="s">
        <v>6830</v>
      </c>
      <c r="E886" s="728" t="s">
        <v>6831</v>
      </c>
      <c r="F886" s="732"/>
      <c r="G886" s="732"/>
      <c r="H886" s="732"/>
      <c r="I886" s="732"/>
      <c r="J886" s="732"/>
      <c r="K886" s="732"/>
      <c r="L886" s="732"/>
      <c r="M886" s="732"/>
      <c r="N886" s="732">
        <v>1</v>
      </c>
      <c r="O886" s="732">
        <v>329</v>
      </c>
      <c r="P886" s="746"/>
      <c r="Q886" s="733">
        <v>329</v>
      </c>
    </row>
    <row r="887" spans="1:17" ht="14.4" customHeight="1" x14ac:dyDescent="0.3">
      <c r="A887" s="727" t="s">
        <v>6930</v>
      </c>
      <c r="B887" s="728" t="s">
        <v>6745</v>
      </c>
      <c r="C887" s="728" t="s">
        <v>6631</v>
      </c>
      <c r="D887" s="728" t="s">
        <v>6834</v>
      </c>
      <c r="E887" s="728" t="s">
        <v>6835</v>
      </c>
      <c r="F887" s="732"/>
      <c r="G887" s="732"/>
      <c r="H887" s="732"/>
      <c r="I887" s="732"/>
      <c r="J887" s="732"/>
      <c r="K887" s="732"/>
      <c r="L887" s="732"/>
      <c r="M887" s="732"/>
      <c r="N887" s="732">
        <v>1</v>
      </c>
      <c r="O887" s="732">
        <v>753</v>
      </c>
      <c r="P887" s="746"/>
      <c r="Q887" s="733">
        <v>753</v>
      </c>
    </row>
    <row r="888" spans="1:17" ht="14.4" customHeight="1" x14ac:dyDescent="0.3">
      <c r="A888" s="727" t="s">
        <v>6930</v>
      </c>
      <c r="B888" s="728" t="s">
        <v>6745</v>
      </c>
      <c r="C888" s="728" t="s">
        <v>6631</v>
      </c>
      <c r="D888" s="728" t="s">
        <v>6836</v>
      </c>
      <c r="E888" s="728" t="s">
        <v>6837</v>
      </c>
      <c r="F888" s="732"/>
      <c r="G888" s="732"/>
      <c r="H888" s="732"/>
      <c r="I888" s="732"/>
      <c r="J888" s="732"/>
      <c r="K888" s="732"/>
      <c r="L888" s="732"/>
      <c r="M888" s="732"/>
      <c r="N888" s="732">
        <v>4</v>
      </c>
      <c r="O888" s="732">
        <v>928</v>
      </c>
      <c r="P888" s="746"/>
      <c r="Q888" s="733">
        <v>232</v>
      </c>
    </row>
    <row r="889" spans="1:17" ht="14.4" customHeight="1" x14ac:dyDescent="0.3">
      <c r="A889" s="727" t="s">
        <v>6930</v>
      </c>
      <c r="B889" s="728" t="s">
        <v>6745</v>
      </c>
      <c r="C889" s="728" t="s">
        <v>6631</v>
      </c>
      <c r="D889" s="728" t="s">
        <v>6844</v>
      </c>
      <c r="E889" s="728" t="s">
        <v>6845</v>
      </c>
      <c r="F889" s="732"/>
      <c r="G889" s="732"/>
      <c r="H889" s="732"/>
      <c r="I889" s="732"/>
      <c r="J889" s="732">
        <v>1</v>
      </c>
      <c r="K889" s="732">
        <v>652</v>
      </c>
      <c r="L889" s="732">
        <v>1</v>
      </c>
      <c r="M889" s="732">
        <v>652</v>
      </c>
      <c r="N889" s="732">
        <v>1</v>
      </c>
      <c r="O889" s="732">
        <v>652</v>
      </c>
      <c r="P889" s="746">
        <v>1</v>
      </c>
      <c r="Q889" s="733">
        <v>652</v>
      </c>
    </row>
    <row r="890" spans="1:17" ht="14.4" customHeight="1" x14ac:dyDescent="0.3">
      <c r="A890" s="727" t="s">
        <v>6930</v>
      </c>
      <c r="B890" s="728" t="s">
        <v>6745</v>
      </c>
      <c r="C890" s="728" t="s">
        <v>6631</v>
      </c>
      <c r="D890" s="728" t="s">
        <v>6854</v>
      </c>
      <c r="E890" s="728" t="s">
        <v>6855</v>
      </c>
      <c r="F890" s="732"/>
      <c r="G890" s="732"/>
      <c r="H890" s="732"/>
      <c r="I890" s="732"/>
      <c r="J890" s="732"/>
      <c r="K890" s="732"/>
      <c r="L890" s="732"/>
      <c r="M890" s="732"/>
      <c r="N890" s="732">
        <v>3</v>
      </c>
      <c r="O890" s="732">
        <v>2367</v>
      </c>
      <c r="P890" s="746"/>
      <c r="Q890" s="733">
        <v>789</v>
      </c>
    </row>
    <row r="891" spans="1:17" ht="14.4" customHeight="1" x14ac:dyDescent="0.3">
      <c r="A891" s="727" t="s">
        <v>6930</v>
      </c>
      <c r="B891" s="728" t="s">
        <v>6745</v>
      </c>
      <c r="C891" s="728" t="s">
        <v>6631</v>
      </c>
      <c r="D891" s="728" t="s">
        <v>6856</v>
      </c>
      <c r="E891" s="728" t="s">
        <v>6857</v>
      </c>
      <c r="F891" s="732"/>
      <c r="G891" s="732"/>
      <c r="H891" s="732"/>
      <c r="I891" s="732"/>
      <c r="J891" s="732"/>
      <c r="K891" s="732"/>
      <c r="L891" s="732"/>
      <c r="M891" s="732"/>
      <c r="N891" s="732">
        <v>1</v>
      </c>
      <c r="O891" s="732">
        <v>224</v>
      </c>
      <c r="P891" s="746"/>
      <c r="Q891" s="733">
        <v>224</v>
      </c>
    </row>
    <row r="892" spans="1:17" ht="14.4" customHeight="1" x14ac:dyDescent="0.3">
      <c r="A892" s="727" t="s">
        <v>6930</v>
      </c>
      <c r="B892" s="728" t="s">
        <v>6745</v>
      </c>
      <c r="C892" s="728" t="s">
        <v>6631</v>
      </c>
      <c r="D892" s="728" t="s">
        <v>6858</v>
      </c>
      <c r="E892" s="728" t="s">
        <v>6859</v>
      </c>
      <c r="F892" s="732"/>
      <c r="G892" s="732"/>
      <c r="H892" s="732"/>
      <c r="I892" s="732"/>
      <c r="J892" s="732"/>
      <c r="K892" s="732"/>
      <c r="L892" s="732"/>
      <c r="M892" s="732"/>
      <c r="N892" s="732">
        <v>1</v>
      </c>
      <c r="O892" s="732">
        <v>566</v>
      </c>
      <c r="P892" s="746"/>
      <c r="Q892" s="733">
        <v>566</v>
      </c>
    </row>
    <row r="893" spans="1:17" ht="14.4" customHeight="1" x14ac:dyDescent="0.3">
      <c r="A893" s="727" t="s">
        <v>6931</v>
      </c>
      <c r="B893" s="728" t="s">
        <v>6745</v>
      </c>
      <c r="C893" s="728" t="s">
        <v>6631</v>
      </c>
      <c r="D893" s="728" t="s">
        <v>6756</v>
      </c>
      <c r="E893" s="728" t="s">
        <v>6757</v>
      </c>
      <c r="F893" s="732">
        <v>119</v>
      </c>
      <c r="G893" s="732">
        <v>7735</v>
      </c>
      <c r="H893" s="732">
        <v>1.0625</v>
      </c>
      <c r="I893" s="732">
        <v>65</v>
      </c>
      <c r="J893" s="732">
        <v>112</v>
      </c>
      <c r="K893" s="732">
        <v>7280</v>
      </c>
      <c r="L893" s="732">
        <v>1</v>
      </c>
      <c r="M893" s="732">
        <v>65</v>
      </c>
      <c r="N893" s="732">
        <v>104</v>
      </c>
      <c r="O893" s="732">
        <v>6760</v>
      </c>
      <c r="P893" s="746">
        <v>0.9285714285714286</v>
      </c>
      <c r="Q893" s="733">
        <v>65</v>
      </c>
    </row>
    <row r="894" spans="1:17" ht="14.4" customHeight="1" x14ac:dyDescent="0.3">
      <c r="A894" s="727" t="s">
        <v>6931</v>
      </c>
      <c r="B894" s="728" t="s">
        <v>6745</v>
      </c>
      <c r="C894" s="728" t="s">
        <v>6631</v>
      </c>
      <c r="D894" s="728" t="s">
        <v>6778</v>
      </c>
      <c r="E894" s="728" t="s">
        <v>6779</v>
      </c>
      <c r="F894" s="732">
        <v>4</v>
      </c>
      <c r="G894" s="732">
        <v>92</v>
      </c>
      <c r="H894" s="732">
        <v>1.9166666666666667</v>
      </c>
      <c r="I894" s="732">
        <v>23</v>
      </c>
      <c r="J894" s="732">
        <v>2</v>
      </c>
      <c r="K894" s="732">
        <v>48</v>
      </c>
      <c r="L894" s="732">
        <v>1</v>
      </c>
      <c r="M894" s="732">
        <v>24</v>
      </c>
      <c r="N894" s="732">
        <v>3</v>
      </c>
      <c r="O894" s="732">
        <v>72</v>
      </c>
      <c r="P894" s="746">
        <v>1.5</v>
      </c>
      <c r="Q894" s="733">
        <v>24</v>
      </c>
    </row>
    <row r="895" spans="1:17" ht="14.4" customHeight="1" x14ac:dyDescent="0.3">
      <c r="A895" s="727" t="s">
        <v>6931</v>
      </c>
      <c r="B895" s="728" t="s">
        <v>6745</v>
      </c>
      <c r="C895" s="728" t="s">
        <v>6631</v>
      </c>
      <c r="D895" s="728" t="s">
        <v>6794</v>
      </c>
      <c r="E895" s="728" t="s">
        <v>6795</v>
      </c>
      <c r="F895" s="732">
        <v>1</v>
      </c>
      <c r="G895" s="732">
        <v>16</v>
      </c>
      <c r="H895" s="732"/>
      <c r="I895" s="732">
        <v>16</v>
      </c>
      <c r="J895" s="732"/>
      <c r="K895" s="732"/>
      <c r="L895" s="732"/>
      <c r="M895" s="732"/>
      <c r="N895" s="732"/>
      <c r="O895" s="732"/>
      <c r="P895" s="746"/>
      <c r="Q895" s="733"/>
    </row>
    <row r="896" spans="1:17" ht="14.4" customHeight="1" x14ac:dyDescent="0.3">
      <c r="A896" s="727" t="s">
        <v>6931</v>
      </c>
      <c r="B896" s="728" t="s">
        <v>6745</v>
      </c>
      <c r="C896" s="728" t="s">
        <v>6631</v>
      </c>
      <c r="D896" s="728" t="s">
        <v>6800</v>
      </c>
      <c r="E896" s="728" t="s">
        <v>6801</v>
      </c>
      <c r="F896" s="732">
        <v>4</v>
      </c>
      <c r="G896" s="732">
        <v>96</v>
      </c>
      <c r="H896" s="732">
        <v>1.92</v>
      </c>
      <c r="I896" s="732">
        <v>24</v>
      </c>
      <c r="J896" s="732">
        <v>2</v>
      </c>
      <c r="K896" s="732">
        <v>50</v>
      </c>
      <c r="L896" s="732">
        <v>1</v>
      </c>
      <c r="M896" s="732">
        <v>25</v>
      </c>
      <c r="N896" s="732">
        <v>3</v>
      </c>
      <c r="O896" s="732">
        <v>75</v>
      </c>
      <c r="P896" s="746">
        <v>1.5</v>
      </c>
      <c r="Q896" s="733">
        <v>25</v>
      </c>
    </row>
    <row r="897" spans="1:17" ht="14.4" customHeight="1" x14ac:dyDescent="0.3">
      <c r="A897" s="727" t="s">
        <v>6932</v>
      </c>
      <c r="B897" s="728" t="s">
        <v>6421</v>
      </c>
      <c r="C897" s="728" t="s">
        <v>6631</v>
      </c>
      <c r="D897" s="728" t="s">
        <v>6636</v>
      </c>
      <c r="E897" s="728" t="s">
        <v>6637</v>
      </c>
      <c r="F897" s="732">
        <v>1</v>
      </c>
      <c r="G897" s="732">
        <v>35</v>
      </c>
      <c r="H897" s="732">
        <v>0.47297297297297297</v>
      </c>
      <c r="I897" s="732">
        <v>35</v>
      </c>
      <c r="J897" s="732">
        <v>2</v>
      </c>
      <c r="K897" s="732">
        <v>74</v>
      </c>
      <c r="L897" s="732">
        <v>1</v>
      </c>
      <c r="M897" s="732">
        <v>37</v>
      </c>
      <c r="N897" s="732"/>
      <c r="O897" s="732"/>
      <c r="P897" s="746"/>
      <c r="Q897" s="733"/>
    </row>
    <row r="898" spans="1:17" ht="14.4" customHeight="1" x14ac:dyDescent="0.3">
      <c r="A898" s="727" t="s">
        <v>6932</v>
      </c>
      <c r="B898" s="728" t="s">
        <v>6421</v>
      </c>
      <c r="C898" s="728" t="s">
        <v>6631</v>
      </c>
      <c r="D898" s="728" t="s">
        <v>6654</v>
      </c>
      <c r="E898" s="728" t="s">
        <v>6655</v>
      </c>
      <c r="F898" s="732">
        <v>1</v>
      </c>
      <c r="G898" s="732">
        <v>33.33</v>
      </c>
      <c r="H898" s="732"/>
      <c r="I898" s="732">
        <v>33.33</v>
      </c>
      <c r="J898" s="732"/>
      <c r="K898" s="732"/>
      <c r="L898" s="732"/>
      <c r="M898" s="732"/>
      <c r="N898" s="732"/>
      <c r="O898" s="732"/>
      <c r="P898" s="746"/>
      <c r="Q898" s="733"/>
    </row>
    <row r="899" spans="1:17" ht="14.4" customHeight="1" x14ac:dyDescent="0.3">
      <c r="A899" s="727" t="s">
        <v>6932</v>
      </c>
      <c r="B899" s="728" t="s">
        <v>6421</v>
      </c>
      <c r="C899" s="728" t="s">
        <v>6631</v>
      </c>
      <c r="D899" s="728" t="s">
        <v>6668</v>
      </c>
      <c r="E899" s="728" t="s">
        <v>6669</v>
      </c>
      <c r="F899" s="732">
        <v>1</v>
      </c>
      <c r="G899" s="732">
        <v>331</v>
      </c>
      <c r="H899" s="732"/>
      <c r="I899" s="732">
        <v>331</v>
      </c>
      <c r="J899" s="732"/>
      <c r="K899" s="732"/>
      <c r="L899" s="732"/>
      <c r="M899" s="732"/>
      <c r="N899" s="732"/>
      <c r="O899" s="732"/>
      <c r="P899" s="746"/>
      <c r="Q899" s="733"/>
    </row>
    <row r="900" spans="1:17" ht="14.4" customHeight="1" x14ac:dyDescent="0.3">
      <c r="A900" s="727" t="s">
        <v>6932</v>
      </c>
      <c r="B900" s="728" t="s">
        <v>6421</v>
      </c>
      <c r="C900" s="728" t="s">
        <v>6631</v>
      </c>
      <c r="D900" s="728" t="s">
        <v>6676</v>
      </c>
      <c r="E900" s="728" t="s">
        <v>6677</v>
      </c>
      <c r="F900" s="732"/>
      <c r="G900" s="732"/>
      <c r="H900" s="732"/>
      <c r="I900" s="732"/>
      <c r="J900" s="732">
        <v>2</v>
      </c>
      <c r="K900" s="732">
        <v>346</v>
      </c>
      <c r="L900" s="732">
        <v>1</v>
      </c>
      <c r="M900" s="732">
        <v>173</v>
      </c>
      <c r="N900" s="732">
        <v>2</v>
      </c>
      <c r="O900" s="732">
        <v>346</v>
      </c>
      <c r="P900" s="746">
        <v>1</v>
      </c>
      <c r="Q900" s="733">
        <v>173</v>
      </c>
    </row>
    <row r="901" spans="1:17" ht="14.4" customHeight="1" x14ac:dyDescent="0.3">
      <c r="A901" s="727" t="s">
        <v>6932</v>
      </c>
      <c r="B901" s="728" t="s">
        <v>6704</v>
      </c>
      <c r="C901" s="728" t="s">
        <v>6631</v>
      </c>
      <c r="D901" s="728" t="s">
        <v>6709</v>
      </c>
      <c r="E901" s="728" t="s">
        <v>6710</v>
      </c>
      <c r="F901" s="732"/>
      <c r="G901" s="732"/>
      <c r="H901" s="732"/>
      <c r="I901" s="732"/>
      <c r="J901" s="732">
        <v>1</v>
      </c>
      <c r="K901" s="732">
        <v>314</v>
      </c>
      <c r="L901" s="732">
        <v>1</v>
      </c>
      <c r="M901" s="732">
        <v>314</v>
      </c>
      <c r="N901" s="732"/>
      <c r="O901" s="732"/>
      <c r="P901" s="746"/>
      <c r="Q901" s="733"/>
    </row>
    <row r="902" spans="1:17" ht="14.4" customHeight="1" x14ac:dyDescent="0.3">
      <c r="A902" s="727" t="s">
        <v>6932</v>
      </c>
      <c r="B902" s="728" t="s">
        <v>6704</v>
      </c>
      <c r="C902" s="728" t="s">
        <v>6631</v>
      </c>
      <c r="D902" s="728" t="s">
        <v>6715</v>
      </c>
      <c r="E902" s="728" t="s">
        <v>6716</v>
      </c>
      <c r="F902" s="732"/>
      <c r="G902" s="732"/>
      <c r="H902" s="732"/>
      <c r="I902" s="732"/>
      <c r="J902" s="732">
        <v>2</v>
      </c>
      <c r="K902" s="732">
        <v>2566</v>
      </c>
      <c r="L902" s="732">
        <v>1</v>
      </c>
      <c r="M902" s="732">
        <v>1283</v>
      </c>
      <c r="N902" s="732"/>
      <c r="O902" s="732"/>
      <c r="P902" s="746"/>
      <c r="Q902" s="733"/>
    </row>
    <row r="903" spans="1:17" ht="14.4" customHeight="1" x14ac:dyDescent="0.3">
      <c r="A903" s="727" t="s">
        <v>6932</v>
      </c>
      <c r="B903" s="728" t="s">
        <v>6704</v>
      </c>
      <c r="C903" s="728" t="s">
        <v>6631</v>
      </c>
      <c r="D903" s="728" t="s">
        <v>6719</v>
      </c>
      <c r="E903" s="728" t="s">
        <v>6720</v>
      </c>
      <c r="F903" s="732"/>
      <c r="G903" s="732"/>
      <c r="H903" s="732"/>
      <c r="I903" s="732"/>
      <c r="J903" s="732">
        <v>1</v>
      </c>
      <c r="K903" s="732">
        <v>10372</v>
      </c>
      <c r="L903" s="732">
        <v>1</v>
      </c>
      <c r="M903" s="732">
        <v>10372</v>
      </c>
      <c r="N903" s="732"/>
      <c r="O903" s="732"/>
      <c r="P903" s="746"/>
      <c r="Q903" s="733"/>
    </row>
    <row r="904" spans="1:17" ht="14.4" customHeight="1" x14ac:dyDescent="0.3">
      <c r="A904" s="727" t="s">
        <v>6932</v>
      </c>
      <c r="B904" s="728" t="s">
        <v>6745</v>
      </c>
      <c r="C904" s="728" t="s">
        <v>6631</v>
      </c>
      <c r="D904" s="728" t="s">
        <v>6748</v>
      </c>
      <c r="E904" s="728" t="s">
        <v>6749</v>
      </c>
      <c r="F904" s="732"/>
      <c r="G904" s="732"/>
      <c r="H904" s="732"/>
      <c r="I904" s="732"/>
      <c r="J904" s="732"/>
      <c r="K904" s="732"/>
      <c r="L904" s="732"/>
      <c r="M904" s="732"/>
      <c r="N904" s="732">
        <v>4</v>
      </c>
      <c r="O904" s="732">
        <v>884</v>
      </c>
      <c r="P904" s="746"/>
      <c r="Q904" s="733">
        <v>221</v>
      </c>
    </row>
    <row r="905" spans="1:17" ht="14.4" customHeight="1" x14ac:dyDescent="0.3">
      <c r="A905" s="727" t="s">
        <v>6932</v>
      </c>
      <c r="B905" s="728" t="s">
        <v>6745</v>
      </c>
      <c r="C905" s="728" t="s">
        <v>6631</v>
      </c>
      <c r="D905" s="728" t="s">
        <v>6750</v>
      </c>
      <c r="E905" s="728" t="s">
        <v>6751</v>
      </c>
      <c r="F905" s="732"/>
      <c r="G905" s="732"/>
      <c r="H905" s="732"/>
      <c r="I905" s="732"/>
      <c r="J905" s="732"/>
      <c r="K905" s="732"/>
      <c r="L905" s="732"/>
      <c r="M905" s="732"/>
      <c r="N905" s="732">
        <v>4</v>
      </c>
      <c r="O905" s="732">
        <v>2032</v>
      </c>
      <c r="P905" s="746"/>
      <c r="Q905" s="733">
        <v>508</v>
      </c>
    </row>
    <row r="906" spans="1:17" ht="14.4" customHeight="1" x14ac:dyDescent="0.3">
      <c r="A906" s="727" t="s">
        <v>6932</v>
      </c>
      <c r="B906" s="728" t="s">
        <v>6745</v>
      </c>
      <c r="C906" s="728" t="s">
        <v>6631</v>
      </c>
      <c r="D906" s="728" t="s">
        <v>6752</v>
      </c>
      <c r="E906" s="728" t="s">
        <v>6753</v>
      </c>
      <c r="F906" s="732"/>
      <c r="G906" s="732"/>
      <c r="H906" s="732"/>
      <c r="I906" s="732"/>
      <c r="J906" s="732">
        <v>1</v>
      </c>
      <c r="K906" s="732">
        <v>354</v>
      </c>
      <c r="L906" s="732">
        <v>1</v>
      </c>
      <c r="M906" s="732">
        <v>354</v>
      </c>
      <c r="N906" s="732">
        <v>10</v>
      </c>
      <c r="O906" s="732">
        <v>3540</v>
      </c>
      <c r="P906" s="746">
        <v>10</v>
      </c>
      <c r="Q906" s="733">
        <v>354</v>
      </c>
    </row>
    <row r="907" spans="1:17" ht="14.4" customHeight="1" x14ac:dyDescent="0.3">
      <c r="A907" s="727" t="s">
        <v>6932</v>
      </c>
      <c r="B907" s="728" t="s">
        <v>6745</v>
      </c>
      <c r="C907" s="728" t="s">
        <v>6631</v>
      </c>
      <c r="D907" s="728" t="s">
        <v>6756</v>
      </c>
      <c r="E907" s="728" t="s">
        <v>6757</v>
      </c>
      <c r="F907" s="732">
        <v>33</v>
      </c>
      <c r="G907" s="732">
        <v>2145</v>
      </c>
      <c r="H907" s="732">
        <v>0.50769230769230766</v>
      </c>
      <c r="I907" s="732">
        <v>65</v>
      </c>
      <c r="J907" s="732">
        <v>65</v>
      </c>
      <c r="K907" s="732">
        <v>4225</v>
      </c>
      <c r="L907" s="732">
        <v>1</v>
      </c>
      <c r="M907" s="732">
        <v>65</v>
      </c>
      <c r="N907" s="732">
        <v>79</v>
      </c>
      <c r="O907" s="732">
        <v>5135</v>
      </c>
      <c r="P907" s="746">
        <v>1.2153846153846153</v>
      </c>
      <c r="Q907" s="733">
        <v>65</v>
      </c>
    </row>
    <row r="908" spans="1:17" ht="14.4" customHeight="1" x14ac:dyDescent="0.3">
      <c r="A908" s="727" t="s">
        <v>6932</v>
      </c>
      <c r="B908" s="728" t="s">
        <v>6745</v>
      </c>
      <c r="C908" s="728" t="s">
        <v>6631</v>
      </c>
      <c r="D908" s="728" t="s">
        <v>6760</v>
      </c>
      <c r="E908" s="728" t="s">
        <v>6761</v>
      </c>
      <c r="F908" s="732"/>
      <c r="G908" s="732"/>
      <c r="H908" s="732"/>
      <c r="I908" s="732"/>
      <c r="J908" s="732">
        <v>5</v>
      </c>
      <c r="K908" s="732">
        <v>2960</v>
      </c>
      <c r="L908" s="732">
        <v>1</v>
      </c>
      <c r="M908" s="732">
        <v>592</v>
      </c>
      <c r="N908" s="732"/>
      <c r="O908" s="732"/>
      <c r="P908" s="746"/>
      <c r="Q908" s="733"/>
    </row>
    <row r="909" spans="1:17" ht="14.4" customHeight="1" x14ac:dyDescent="0.3">
      <c r="A909" s="727" t="s">
        <v>6932</v>
      </c>
      <c r="B909" s="728" t="s">
        <v>6745</v>
      </c>
      <c r="C909" s="728" t="s">
        <v>6631</v>
      </c>
      <c r="D909" s="728" t="s">
        <v>6768</v>
      </c>
      <c r="E909" s="728" t="s">
        <v>6769</v>
      </c>
      <c r="F909" s="732">
        <v>1</v>
      </c>
      <c r="G909" s="732">
        <v>24</v>
      </c>
      <c r="H909" s="732"/>
      <c r="I909" s="732">
        <v>24</v>
      </c>
      <c r="J909" s="732"/>
      <c r="K909" s="732"/>
      <c r="L909" s="732"/>
      <c r="M909" s="732"/>
      <c r="N909" s="732">
        <v>4</v>
      </c>
      <c r="O909" s="732">
        <v>96</v>
      </c>
      <c r="P909" s="746"/>
      <c r="Q909" s="733">
        <v>24</v>
      </c>
    </row>
    <row r="910" spans="1:17" ht="14.4" customHeight="1" x14ac:dyDescent="0.3">
      <c r="A910" s="727" t="s">
        <v>6932</v>
      </c>
      <c r="B910" s="728" t="s">
        <v>6745</v>
      </c>
      <c r="C910" s="728" t="s">
        <v>6631</v>
      </c>
      <c r="D910" s="728" t="s">
        <v>6772</v>
      </c>
      <c r="E910" s="728" t="s">
        <v>6773</v>
      </c>
      <c r="F910" s="732"/>
      <c r="G910" s="732"/>
      <c r="H910" s="732"/>
      <c r="I910" s="732"/>
      <c r="J910" s="732"/>
      <c r="K910" s="732"/>
      <c r="L910" s="732"/>
      <c r="M910" s="732"/>
      <c r="N910" s="732">
        <v>1</v>
      </c>
      <c r="O910" s="732">
        <v>55</v>
      </c>
      <c r="P910" s="746"/>
      <c r="Q910" s="733">
        <v>55</v>
      </c>
    </row>
    <row r="911" spans="1:17" ht="14.4" customHeight="1" x14ac:dyDescent="0.3">
      <c r="A911" s="727" t="s">
        <v>6932</v>
      </c>
      <c r="B911" s="728" t="s">
        <v>6745</v>
      </c>
      <c r="C911" s="728" t="s">
        <v>6631</v>
      </c>
      <c r="D911" s="728" t="s">
        <v>6774</v>
      </c>
      <c r="E911" s="728" t="s">
        <v>6775</v>
      </c>
      <c r="F911" s="732">
        <v>86</v>
      </c>
      <c r="G911" s="732">
        <v>6622</v>
      </c>
      <c r="H911" s="732">
        <v>0.9885057471264368</v>
      </c>
      <c r="I911" s="732">
        <v>77</v>
      </c>
      <c r="J911" s="732">
        <v>87</v>
      </c>
      <c r="K911" s="732">
        <v>6699</v>
      </c>
      <c r="L911" s="732">
        <v>1</v>
      </c>
      <c r="M911" s="732">
        <v>77</v>
      </c>
      <c r="N911" s="732">
        <v>162</v>
      </c>
      <c r="O911" s="732">
        <v>12474</v>
      </c>
      <c r="P911" s="746">
        <v>1.8620689655172413</v>
      </c>
      <c r="Q911" s="733">
        <v>77</v>
      </c>
    </row>
    <row r="912" spans="1:17" ht="14.4" customHeight="1" x14ac:dyDescent="0.3">
      <c r="A912" s="727" t="s">
        <v>6932</v>
      </c>
      <c r="B912" s="728" t="s">
        <v>6745</v>
      </c>
      <c r="C912" s="728" t="s">
        <v>6631</v>
      </c>
      <c r="D912" s="728" t="s">
        <v>6778</v>
      </c>
      <c r="E912" s="728" t="s">
        <v>6779</v>
      </c>
      <c r="F912" s="732">
        <v>4</v>
      </c>
      <c r="G912" s="732">
        <v>92</v>
      </c>
      <c r="H912" s="732">
        <v>0.76666666666666672</v>
      </c>
      <c r="I912" s="732">
        <v>23</v>
      </c>
      <c r="J912" s="732">
        <v>5</v>
      </c>
      <c r="K912" s="732">
        <v>120</v>
      </c>
      <c r="L912" s="732">
        <v>1</v>
      </c>
      <c r="M912" s="732">
        <v>24</v>
      </c>
      <c r="N912" s="732">
        <v>9</v>
      </c>
      <c r="O912" s="732">
        <v>216</v>
      </c>
      <c r="P912" s="746">
        <v>1.8</v>
      </c>
      <c r="Q912" s="733">
        <v>24</v>
      </c>
    </row>
    <row r="913" spans="1:17" ht="14.4" customHeight="1" x14ac:dyDescent="0.3">
      <c r="A913" s="727" t="s">
        <v>6932</v>
      </c>
      <c r="B913" s="728" t="s">
        <v>6745</v>
      </c>
      <c r="C913" s="728" t="s">
        <v>6631</v>
      </c>
      <c r="D913" s="728" t="s">
        <v>6790</v>
      </c>
      <c r="E913" s="728" t="s">
        <v>6791</v>
      </c>
      <c r="F913" s="732"/>
      <c r="G913" s="732"/>
      <c r="H913" s="732"/>
      <c r="I913" s="732"/>
      <c r="J913" s="732">
        <v>2</v>
      </c>
      <c r="K913" s="732">
        <v>132</v>
      </c>
      <c r="L913" s="732">
        <v>1</v>
      </c>
      <c r="M913" s="732">
        <v>66</v>
      </c>
      <c r="N913" s="732">
        <v>2</v>
      </c>
      <c r="O913" s="732">
        <v>132</v>
      </c>
      <c r="P913" s="746">
        <v>1</v>
      </c>
      <c r="Q913" s="733">
        <v>66</v>
      </c>
    </row>
    <row r="914" spans="1:17" ht="14.4" customHeight="1" x14ac:dyDescent="0.3">
      <c r="A914" s="727" t="s">
        <v>6932</v>
      </c>
      <c r="B914" s="728" t="s">
        <v>6745</v>
      </c>
      <c r="C914" s="728" t="s">
        <v>6631</v>
      </c>
      <c r="D914" s="728" t="s">
        <v>6794</v>
      </c>
      <c r="E914" s="728" t="s">
        <v>6795</v>
      </c>
      <c r="F914" s="732">
        <v>93</v>
      </c>
      <c r="G914" s="732">
        <v>1488</v>
      </c>
      <c r="H914" s="732">
        <v>0.73554127533366287</v>
      </c>
      <c r="I914" s="732">
        <v>16</v>
      </c>
      <c r="J914" s="732">
        <v>119</v>
      </c>
      <c r="K914" s="732">
        <v>2023</v>
      </c>
      <c r="L914" s="732">
        <v>1</v>
      </c>
      <c r="M914" s="732">
        <v>17</v>
      </c>
      <c r="N914" s="732">
        <v>168</v>
      </c>
      <c r="O914" s="732">
        <v>2856</v>
      </c>
      <c r="P914" s="746">
        <v>1.411764705882353</v>
      </c>
      <c r="Q914" s="733">
        <v>17</v>
      </c>
    </row>
    <row r="915" spans="1:17" ht="14.4" customHeight="1" x14ac:dyDescent="0.3">
      <c r="A915" s="727" t="s">
        <v>6932</v>
      </c>
      <c r="B915" s="728" t="s">
        <v>6745</v>
      </c>
      <c r="C915" s="728" t="s">
        <v>6631</v>
      </c>
      <c r="D915" s="728" t="s">
        <v>6798</v>
      </c>
      <c r="E915" s="728" t="s">
        <v>6799</v>
      </c>
      <c r="F915" s="732"/>
      <c r="G915" s="732"/>
      <c r="H915" s="732"/>
      <c r="I915" s="732"/>
      <c r="J915" s="732">
        <v>12</v>
      </c>
      <c r="K915" s="732">
        <v>4200</v>
      </c>
      <c r="L915" s="732">
        <v>1</v>
      </c>
      <c r="M915" s="732">
        <v>350</v>
      </c>
      <c r="N915" s="732"/>
      <c r="O915" s="732"/>
      <c r="P915" s="746"/>
      <c r="Q915" s="733"/>
    </row>
    <row r="916" spans="1:17" ht="14.4" customHeight="1" x14ac:dyDescent="0.3">
      <c r="A916" s="727" t="s">
        <v>6932</v>
      </c>
      <c r="B916" s="728" t="s">
        <v>6745</v>
      </c>
      <c r="C916" s="728" t="s">
        <v>6631</v>
      </c>
      <c r="D916" s="728" t="s">
        <v>6800</v>
      </c>
      <c r="E916" s="728" t="s">
        <v>6801</v>
      </c>
      <c r="F916" s="732">
        <v>3</v>
      </c>
      <c r="G916" s="732">
        <v>72</v>
      </c>
      <c r="H916" s="732">
        <v>0.57599999999999996</v>
      </c>
      <c r="I916" s="732">
        <v>24</v>
      </c>
      <c r="J916" s="732">
        <v>5</v>
      </c>
      <c r="K916" s="732">
        <v>125</v>
      </c>
      <c r="L916" s="732">
        <v>1</v>
      </c>
      <c r="M916" s="732">
        <v>25</v>
      </c>
      <c r="N916" s="732">
        <v>5</v>
      </c>
      <c r="O916" s="732">
        <v>125</v>
      </c>
      <c r="P916" s="746">
        <v>1</v>
      </c>
      <c r="Q916" s="733">
        <v>25</v>
      </c>
    </row>
    <row r="917" spans="1:17" ht="14.4" customHeight="1" x14ac:dyDescent="0.3">
      <c r="A917" s="727" t="s">
        <v>6932</v>
      </c>
      <c r="B917" s="728" t="s">
        <v>6745</v>
      </c>
      <c r="C917" s="728" t="s">
        <v>6631</v>
      </c>
      <c r="D917" s="728" t="s">
        <v>6804</v>
      </c>
      <c r="E917" s="728" t="s">
        <v>6805</v>
      </c>
      <c r="F917" s="732">
        <v>1</v>
      </c>
      <c r="G917" s="732">
        <v>180</v>
      </c>
      <c r="H917" s="732"/>
      <c r="I917" s="732">
        <v>180</v>
      </c>
      <c r="J917" s="732"/>
      <c r="K917" s="732"/>
      <c r="L917" s="732"/>
      <c r="M917" s="732"/>
      <c r="N917" s="732">
        <v>2</v>
      </c>
      <c r="O917" s="732">
        <v>362</v>
      </c>
      <c r="P917" s="746"/>
      <c r="Q917" s="733">
        <v>181</v>
      </c>
    </row>
    <row r="918" spans="1:17" ht="14.4" customHeight="1" x14ac:dyDescent="0.3">
      <c r="A918" s="727" t="s">
        <v>6932</v>
      </c>
      <c r="B918" s="728" t="s">
        <v>6745</v>
      </c>
      <c r="C918" s="728" t="s">
        <v>6631</v>
      </c>
      <c r="D918" s="728" t="s">
        <v>6810</v>
      </c>
      <c r="E918" s="728" t="s">
        <v>6811</v>
      </c>
      <c r="F918" s="732"/>
      <c r="G918" s="732"/>
      <c r="H918" s="732"/>
      <c r="I918" s="732"/>
      <c r="J918" s="732">
        <v>4</v>
      </c>
      <c r="K918" s="732">
        <v>1016</v>
      </c>
      <c r="L918" s="732">
        <v>1</v>
      </c>
      <c r="M918" s="732">
        <v>254</v>
      </c>
      <c r="N918" s="732">
        <v>3</v>
      </c>
      <c r="O918" s="732">
        <v>762</v>
      </c>
      <c r="P918" s="746">
        <v>0.75</v>
      </c>
      <c r="Q918" s="733">
        <v>254</v>
      </c>
    </row>
    <row r="919" spans="1:17" ht="14.4" customHeight="1" x14ac:dyDescent="0.3">
      <c r="A919" s="727" t="s">
        <v>6932</v>
      </c>
      <c r="B919" s="728" t="s">
        <v>6745</v>
      </c>
      <c r="C919" s="728" t="s">
        <v>6631</v>
      </c>
      <c r="D919" s="728" t="s">
        <v>6816</v>
      </c>
      <c r="E919" s="728" t="s">
        <v>6817</v>
      </c>
      <c r="F919" s="732">
        <v>1</v>
      </c>
      <c r="G919" s="732">
        <v>216</v>
      </c>
      <c r="H919" s="732"/>
      <c r="I919" s="732">
        <v>216</v>
      </c>
      <c r="J919" s="732"/>
      <c r="K919" s="732"/>
      <c r="L919" s="732"/>
      <c r="M919" s="732"/>
      <c r="N919" s="732">
        <v>2</v>
      </c>
      <c r="O919" s="732">
        <v>434</v>
      </c>
      <c r="P919" s="746"/>
      <c r="Q919" s="733">
        <v>217</v>
      </c>
    </row>
    <row r="920" spans="1:17" ht="14.4" customHeight="1" x14ac:dyDescent="0.3">
      <c r="A920" s="727" t="s">
        <v>6932</v>
      </c>
      <c r="B920" s="728" t="s">
        <v>6745</v>
      </c>
      <c r="C920" s="728" t="s">
        <v>6631</v>
      </c>
      <c r="D920" s="728" t="s">
        <v>6820</v>
      </c>
      <c r="E920" s="728" t="s">
        <v>6821</v>
      </c>
      <c r="F920" s="732">
        <v>3</v>
      </c>
      <c r="G920" s="732">
        <v>1773</v>
      </c>
      <c r="H920" s="732">
        <v>2.9949324324324325</v>
      </c>
      <c r="I920" s="732">
        <v>591</v>
      </c>
      <c r="J920" s="732">
        <v>1</v>
      </c>
      <c r="K920" s="732">
        <v>592</v>
      </c>
      <c r="L920" s="732">
        <v>1</v>
      </c>
      <c r="M920" s="732">
        <v>592</v>
      </c>
      <c r="N920" s="732"/>
      <c r="O920" s="732"/>
      <c r="P920" s="746"/>
      <c r="Q920" s="733"/>
    </row>
    <row r="921" spans="1:17" ht="14.4" customHeight="1" x14ac:dyDescent="0.3">
      <c r="A921" s="727" t="s">
        <v>6932</v>
      </c>
      <c r="B921" s="728" t="s">
        <v>6745</v>
      </c>
      <c r="C921" s="728" t="s">
        <v>6631</v>
      </c>
      <c r="D921" s="728" t="s">
        <v>6838</v>
      </c>
      <c r="E921" s="728" t="s">
        <v>6839</v>
      </c>
      <c r="F921" s="732"/>
      <c r="G921" s="732"/>
      <c r="H921" s="732"/>
      <c r="I921" s="732"/>
      <c r="J921" s="732"/>
      <c r="K921" s="732"/>
      <c r="L921" s="732"/>
      <c r="M921" s="732"/>
      <c r="N921" s="732">
        <v>5</v>
      </c>
      <c r="O921" s="732">
        <v>16750</v>
      </c>
      <c r="P921" s="746"/>
      <c r="Q921" s="733">
        <v>3350</v>
      </c>
    </row>
    <row r="922" spans="1:17" ht="14.4" customHeight="1" x14ac:dyDescent="0.3">
      <c r="A922" s="727" t="s">
        <v>6932</v>
      </c>
      <c r="B922" s="728" t="s">
        <v>6745</v>
      </c>
      <c r="C922" s="728" t="s">
        <v>6631</v>
      </c>
      <c r="D922" s="728" t="s">
        <v>6844</v>
      </c>
      <c r="E922" s="728" t="s">
        <v>6845</v>
      </c>
      <c r="F922" s="732"/>
      <c r="G922" s="732"/>
      <c r="H922" s="732"/>
      <c r="I922" s="732"/>
      <c r="J922" s="732"/>
      <c r="K922" s="732"/>
      <c r="L922" s="732"/>
      <c r="M922" s="732"/>
      <c r="N922" s="732">
        <v>1</v>
      </c>
      <c r="O922" s="732">
        <v>652</v>
      </c>
      <c r="P922" s="746"/>
      <c r="Q922" s="733">
        <v>652</v>
      </c>
    </row>
    <row r="923" spans="1:17" ht="14.4" customHeight="1" x14ac:dyDescent="0.3">
      <c r="A923" s="727" t="s">
        <v>6933</v>
      </c>
      <c r="B923" s="728" t="s">
        <v>6421</v>
      </c>
      <c r="C923" s="728" t="s">
        <v>6624</v>
      </c>
      <c r="D923" s="728" t="s">
        <v>6625</v>
      </c>
      <c r="E923" s="728" t="s">
        <v>6626</v>
      </c>
      <c r="F923" s="732">
        <v>1</v>
      </c>
      <c r="G923" s="732">
        <v>565.1</v>
      </c>
      <c r="H923" s="732"/>
      <c r="I923" s="732">
        <v>565.1</v>
      </c>
      <c r="J923" s="732"/>
      <c r="K923" s="732"/>
      <c r="L923" s="732"/>
      <c r="M923" s="732"/>
      <c r="N923" s="732"/>
      <c r="O923" s="732"/>
      <c r="P923" s="746"/>
      <c r="Q923" s="733"/>
    </row>
    <row r="924" spans="1:17" ht="14.4" customHeight="1" x14ac:dyDescent="0.3">
      <c r="A924" s="727" t="s">
        <v>6933</v>
      </c>
      <c r="B924" s="728" t="s">
        <v>6421</v>
      </c>
      <c r="C924" s="728" t="s">
        <v>6624</v>
      </c>
      <c r="D924" s="728" t="s">
        <v>6627</v>
      </c>
      <c r="E924" s="728" t="s">
        <v>6628</v>
      </c>
      <c r="F924" s="732">
        <v>1</v>
      </c>
      <c r="G924" s="732">
        <v>1049</v>
      </c>
      <c r="H924" s="732"/>
      <c r="I924" s="732">
        <v>1049</v>
      </c>
      <c r="J924" s="732"/>
      <c r="K924" s="732"/>
      <c r="L924" s="732"/>
      <c r="M924" s="732"/>
      <c r="N924" s="732"/>
      <c r="O924" s="732"/>
      <c r="P924" s="746"/>
      <c r="Q924" s="733"/>
    </row>
    <row r="925" spans="1:17" ht="14.4" customHeight="1" x14ac:dyDescent="0.3">
      <c r="A925" s="727" t="s">
        <v>6933</v>
      </c>
      <c r="B925" s="728" t="s">
        <v>6421</v>
      </c>
      <c r="C925" s="728" t="s">
        <v>6631</v>
      </c>
      <c r="D925" s="728" t="s">
        <v>6636</v>
      </c>
      <c r="E925" s="728" t="s">
        <v>6637</v>
      </c>
      <c r="F925" s="732">
        <v>3</v>
      </c>
      <c r="G925" s="732">
        <v>105</v>
      </c>
      <c r="H925" s="732">
        <v>2.8378378378378377</v>
      </c>
      <c r="I925" s="732">
        <v>35</v>
      </c>
      <c r="J925" s="732">
        <v>1</v>
      </c>
      <c r="K925" s="732">
        <v>37</v>
      </c>
      <c r="L925" s="732">
        <v>1</v>
      </c>
      <c r="M925" s="732">
        <v>37</v>
      </c>
      <c r="N925" s="732"/>
      <c r="O925" s="732"/>
      <c r="P925" s="746"/>
      <c r="Q925" s="733"/>
    </row>
    <row r="926" spans="1:17" ht="14.4" customHeight="1" x14ac:dyDescent="0.3">
      <c r="A926" s="727" t="s">
        <v>6933</v>
      </c>
      <c r="B926" s="728" t="s">
        <v>6421</v>
      </c>
      <c r="C926" s="728" t="s">
        <v>6631</v>
      </c>
      <c r="D926" s="728" t="s">
        <v>6642</v>
      </c>
      <c r="E926" s="728" t="s">
        <v>6643</v>
      </c>
      <c r="F926" s="732">
        <v>1</v>
      </c>
      <c r="G926" s="732">
        <v>165</v>
      </c>
      <c r="H926" s="732"/>
      <c r="I926" s="732">
        <v>165</v>
      </c>
      <c r="J926" s="732"/>
      <c r="K926" s="732"/>
      <c r="L926" s="732"/>
      <c r="M926" s="732"/>
      <c r="N926" s="732"/>
      <c r="O926" s="732"/>
      <c r="P926" s="746"/>
      <c r="Q926" s="733"/>
    </row>
    <row r="927" spans="1:17" ht="14.4" customHeight="1" x14ac:dyDescent="0.3">
      <c r="A927" s="727" t="s">
        <v>6933</v>
      </c>
      <c r="B927" s="728" t="s">
        <v>6421</v>
      </c>
      <c r="C927" s="728" t="s">
        <v>6631</v>
      </c>
      <c r="D927" s="728" t="s">
        <v>6646</v>
      </c>
      <c r="E927" s="728" t="s">
        <v>6647</v>
      </c>
      <c r="F927" s="732">
        <v>1</v>
      </c>
      <c r="G927" s="732">
        <v>47</v>
      </c>
      <c r="H927" s="732"/>
      <c r="I927" s="732">
        <v>47</v>
      </c>
      <c r="J927" s="732"/>
      <c r="K927" s="732"/>
      <c r="L927" s="732"/>
      <c r="M927" s="732"/>
      <c r="N927" s="732"/>
      <c r="O927" s="732"/>
      <c r="P927" s="746"/>
      <c r="Q927" s="733"/>
    </row>
    <row r="928" spans="1:17" ht="14.4" customHeight="1" x14ac:dyDescent="0.3">
      <c r="A928" s="727" t="s">
        <v>6933</v>
      </c>
      <c r="B928" s="728" t="s">
        <v>6421</v>
      </c>
      <c r="C928" s="728" t="s">
        <v>6631</v>
      </c>
      <c r="D928" s="728" t="s">
        <v>6658</v>
      </c>
      <c r="E928" s="728" t="s">
        <v>6659</v>
      </c>
      <c r="F928" s="732">
        <v>1</v>
      </c>
      <c r="G928" s="732">
        <v>82</v>
      </c>
      <c r="H928" s="732"/>
      <c r="I928" s="732">
        <v>82</v>
      </c>
      <c r="J928" s="732"/>
      <c r="K928" s="732"/>
      <c r="L928" s="732"/>
      <c r="M928" s="732"/>
      <c r="N928" s="732"/>
      <c r="O928" s="732"/>
      <c r="P928" s="746"/>
      <c r="Q928" s="733"/>
    </row>
    <row r="929" spans="1:17" ht="14.4" customHeight="1" x14ac:dyDescent="0.3">
      <c r="A929" s="727" t="s">
        <v>6933</v>
      </c>
      <c r="B929" s="728" t="s">
        <v>6421</v>
      </c>
      <c r="C929" s="728" t="s">
        <v>6631</v>
      </c>
      <c r="D929" s="728" t="s">
        <v>6668</v>
      </c>
      <c r="E929" s="728" t="s">
        <v>6669</v>
      </c>
      <c r="F929" s="732">
        <v>1</v>
      </c>
      <c r="G929" s="732">
        <v>331</v>
      </c>
      <c r="H929" s="732"/>
      <c r="I929" s="732">
        <v>331</v>
      </c>
      <c r="J929" s="732"/>
      <c r="K929" s="732"/>
      <c r="L929" s="732"/>
      <c r="M929" s="732"/>
      <c r="N929" s="732"/>
      <c r="O929" s="732"/>
      <c r="P929" s="746"/>
      <c r="Q929" s="733"/>
    </row>
    <row r="930" spans="1:17" ht="14.4" customHeight="1" x14ac:dyDescent="0.3">
      <c r="A930" s="727" t="s">
        <v>6933</v>
      </c>
      <c r="B930" s="728" t="s">
        <v>6421</v>
      </c>
      <c r="C930" s="728" t="s">
        <v>6631</v>
      </c>
      <c r="D930" s="728" t="s">
        <v>6674</v>
      </c>
      <c r="E930" s="728" t="s">
        <v>6675</v>
      </c>
      <c r="F930" s="732">
        <v>1</v>
      </c>
      <c r="G930" s="732">
        <v>443</v>
      </c>
      <c r="H930" s="732"/>
      <c r="I930" s="732">
        <v>443</v>
      </c>
      <c r="J930" s="732"/>
      <c r="K930" s="732"/>
      <c r="L930" s="732"/>
      <c r="M930" s="732"/>
      <c r="N930" s="732"/>
      <c r="O930" s="732"/>
      <c r="P930" s="746"/>
      <c r="Q930" s="733"/>
    </row>
    <row r="931" spans="1:17" ht="14.4" customHeight="1" x14ac:dyDescent="0.3">
      <c r="A931" s="727" t="s">
        <v>6933</v>
      </c>
      <c r="B931" s="728" t="s">
        <v>6421</v>
      </c>
      <c r="C931" s="728" t="s">
        <v>6631</v>
      </c>
      <c r="D931" s="728" t="s">
        <v>6682</v>
      </c>
      <c r="E931" s="728" t="s">
        <v>6683</v>
      </c>
      <c r="F931" s="732"/>
      <c r="G931" s="732"/>
      <c r="H931" s="732"/>
      <c r="I931" s="732"/>
      <c r="J931" s="732">
        <v>1</v>
      </c>
      <c r="K931" s="732">
        <v>177</v>
      </c>
      <c r="L931" s="732">
        <v>1</v>
      </c>
      <c r="M931" s="732">
        <v>177</v>
      </c>
      <c r="N931" s="732"/>
      <c r="O931" s="732"/>
      <c r="P931" s="746"/>
      <c r="Q931" s="733"/>
    </row>
    <row r="932" spans="1:17" ht="14.4" customHeight="1" x14ac:dyDescent="0.3">
      <c r="A932" s="727" t="s">
        <v>6933</v>
      </c>
      <c r="B932" s="728" t="s">
        <v>6421</v>
      </c>
      <c r="C932" s="728" t="s">
        <v>6631</v>
      </c>
      <c r="D932" s="728" t="s">
        <v>6686</v>
      </c>
      <c r="E932" s="728" t="s">
        <v>6687</v>
      </c>
      <c r="F932" s="732">
        <v>1</v>
      </c>
      <c r="G932" s="732">
        <v>653</v>
      </c>
      <c r="H932" s="732"/>
      <c r="I932" s="732">
        <v>653</v>
      </c>
      <c r="J932" s="732"/>
      <c r="K932" s="732"/>
      <c r="L932" s="732"/>
      <c r="M932" s="732"/>
      <c r="N932" s="732"/>
      <c r="O932" s="732"/>
      <c r="P932" s="746"/>
      <c r="Q932" s="733"/>
    </row>
    <row r="933" spans="1:17" ht="14.4" customHeight="1" x14ac:dyDescent="0.3">
      <c r="A933" s="727" t="s">
        <v>6933</v>
      </c>
      <c r="B933" s="728" t="s">
        <v>6704</v>
      </c>
      <c r="C933" s="728" t="s">
        <v>6631</v>
      </c>
      <c r="D933" s="728" t="s">
        <v>6711</v>
      </c>
      <c r="E933" s="728" t="s">
        <v>6712</v>
      </c>
      <c r="F933" s="732"/>
      <c r="G933" s="732"/>
      <c r="H933" s="732"/>
      <c r="I933" s="732"/>
      <c r="J933" s="732">
        <v>3</v>
      </c>
      <c r="K933" s="732">
        <v>69</v>
      </c>
      <c r="L933" s="732">
        <v>1</v>
      </c>
      <c r="M933" s="732">
        <v>23</v>
      </c>
      <c r="N933" s="732"/>
      <c r="O933" s="732"/>
      <c r="P933" s="746"/>
      <c r="Q933" s="733"/>
    </row>
    <row r="934" spans="1:17" ht="14.4" customHeight="1" x14ac:dyDescent="0.3">
      <c r="A934" s="727" t="s">
        <v>6933</v>
      </c>
      <c r="B934" s="728" t="s">
        <v>6704</v>
      </c>
      <c r="C934" s="728" t="s">
        <v>6631</v>
      </c>
      <c r="D934" s="728" t="s">
        <v>6715</v>
      </c>
      <c r="E934" s="728" t="s">
        <v>6716</v>
      </c>
      <c r="F934" s="732"/>
      <c r="G934" s="732"/>
      <c r="H934" s="732"/>
      <c r="I934" s="732"/>
      <c r="J934" s="732">
        <v>2</v>
      </c>
      <c r="K934" s="732">
        <v>2566</v>
      </c>
      <c r="L934" s="732">
        <v>1</v>
      </c>
      <c r="M934" s="732">
        <v>1283</v>
      </c>
      <c r="N934" s="732"/>
      <c r="O934" s="732"/>
      <c r="P934" s="746"/>
      <c r="Q934" s="733"/>
    </row>
    <row r="935" spans="1:17" ht="14.4" customHeight="1" x14ac:dyDescent="0.3">
      <c r="A935" s="727" t="s">
        <v>6933</v>
      </c>
      <c r="B935" s="728" t="s">
        <v>6704</v>
      </c>
      <c r="C935" s="728" t="s">
        <v>6631</v>
      </c>
      <c r="D935" s="728" t="s">
        <v>6721</v>
      </c>
      <c r="E935" s="728" t="s">
        <v>6722</v>
      </c>
      <c r="F935" s="732"/>
      <c r="G935" s="732"/>
      <c r="H935" s="732"/>
      <c r="I935" s="732"/>
      <c r="J935" s="732">
        <v>2</v>
      </c>
      <c r="K935" s="732">
        <v>870</v>
      </c>
      <c r="L935" s="732">
        <v>1</v>
      </c>
      <c r="M935" s="732">
        <v>435</v>
      </c>
      <c r="N935" s="732"/>
      <c r="O935" s="732"/>
      <c r="P935" s="746"/>
      <c r="Q935" s="733"/>
    </row>
    <row r="936" spans="1:17" ht="14.4" customHeight="1" x14ac:dyDescent="0.3">
      <c r="A936" s="727" t="s">
        <v>6933</v>
      </c>
      <c r="B936" s="728" t="s">
        <v>6704</v>
      </c>
      <c r="C936" s="728" t="s">
        <v>6631</v>
      </c>
      <c r="D936" s="728" t="s">
        <v>6725</v>
      </c>
      <c r="E936" s="728" t="s">
        <v>6726</v>
      </c>
      <c r="F936" s="732"/>
      <c r="G936" s="732"/>
      <c r="H936" s="732"/>
      <c r="I936" s="732"/>
      <c r="J936" s="732">
        <v>2</v>
      </c>
      <c r="K936" s="732">
        <v>2022</v>
      </c>
      <c r="L936" s="732">
        <v>1</v>
      </c>
      <c r="M936" s="732">
        <v>1011</v>
      </c>
      <c r="N936" s="732"/>
      <c r="O936" s="732"/>
      <c r="P936" s="746"/>
      <c r="Q936" s="733"/>
    </row>
    <row r="937" spans="1:17" ht="14.4" customHeight="1" x14ac:dyDescent="0.3">
      <c r="A937" s="727" t="s">
        <v>6933</v>
      </c>
      <c r="B937" s="728" t="s">
        <v>6704</v>
      </c>
      <c r="C937" s="728" t="s">
        <v>6631</v>
      </c>
      <c r="D937" s="728" t="s">
        <v>6727</v>
      </c>
      <c r="E937" s="728" t="s">
        <v>6728</v>
      </c>
      <c r="F937" s="732"/>
      <c r="G937" s="732"/>
      <c r="H937" s="732"/>
      <c r="I937" s="732"/>
      <c r="J937" s="732">
        <v>1</v>
      </c>
      <c r="K937" s="732">
        <v>2294</v>
      </c>
      <c r="L937" s="732">
        <v>1</v>
      </c>
      <c r="M937" s="732">
        <v>2294</v>
      </c>
      <c r="N937" s="732"/>
      <c r="O937" s="732"/>
      <c r="P937" s="746"/>
      <c r="Q937" s="733"/>
    </row>
    <row r="938" spans="1:17" ht="14.4" customHeight="1" x14ac:dyDescent="0.3">
      <c r="A938" s="727" t="s">
        <v>6933</v>
      </c>
      <c r="B938" s="728" t="s">
        <v>6745</v>
      </c>
      <c r="C938" s="728" t="s">
        <v>6631</v>
      </c>
      <c r="D938" s="728" t="s">
        <v>6752</v>
      </c>
      <c r="E938" s="728" t="s">
        <v>6753</v>
      </c>
      <c r="F938" s="732">
        <v>2</v>
      </c>
      <c r="G938" s="732">
        <v>702</v>
      </c>
      <c r="H938" s="732">
        <v>0.19830508474576272</v>
      </c>
      <c r="I938" s="732">
        <v>351</v>
      </c>
      <c r="J938" s="732">
        <v>10</v>
      </c>
      <c r="K938" s="732">
        <v>3540</v>
      </c>
      <c r="L938" s="732">
        <v>1</v>
      </c>
      <c r="M938" s="732">
        <v>354</v>
      </c>
      <c r="N938" s="732">
        <v>15</v>
      </c>
      <c r="O938" s="732">
        <v>5310</v>
      </c>
      <c r="P938" s="746">
        <v>1.5</v>
      </c>
      <c r="Q938" s="733">
        <v>354</v>
      </c>
    </row>
    <row r="939" spans="1:17" ht="14.4" customHeight="1" x14ac:dyDescent="0.3">
      <c r="A939" s="727" t="s">
        <v>6933</v>
      </c>
      <c r="B939" s="728" t="s">
        <v>6745</v>
      </c>
      <c r="C939" s="728" t="s">
        <v>6631</v>
      </c>
      <c r="D939" s="728" t="s">
        <v>6756</v>
      </c>
      <c r="E939" s="728" t="s">
        <v>6757</v>
      </c>
      <c r="F939" s="732">
        <v>69</v>
      </c>
      <c r="G939" s="732">
        <v>4485</v>
      </c>
      <c r="H939" s="732">
        <v>1</v>
      </c>
      <c r="I939" s="732">
        <v>65</v>
      </c>
      <c r="J939" s="732">
        <v>69</v>
      </c>
      <c r="K939" s="732">
        <v>4485</v>
      </c>
      <c r="L939" s="732">
        <v>1</v>
      </c>
      <c r="M939" s="732">
        <v>65</v>
      </c>
      <c r="N939" s="732">
        <v>69</v>
      </c>
      <c r="O939" s="732">
        <v>4485</v>
      </c>
      <c r="P939" s="746">
        <v>1</v>
      </c>
      <c r="Q939" s="733">
        <v>65</v>
      </c>
    </row>
    <row r="940" spans="1:17" ht="14.4" customHeight="1" x14ac:dyDescent="0.3">
      <c r="A940" s="727" t="s">
        <v>6933</v>
      </c>
      <c r="B940" s="728" t="s">
        <v>6745</v>
      </c>
      <c r="C940" s="728" t="s">
        <v>6631</v>
      </c>
      <c r="D940" s="728" t="s">
        <v>6760</v>
      </c>
      <c r="E940" s="728" t="s">
        <v>6761</v>
      </c>
      <c r="F940" s="732"/>
      <c r="G940" s="732"/>
      <c r="H940" s="732"/>
      <c r="I940" s="732"/>
      <c r="J940" s="732">
        <v>1</v>
      </c>
      <c r="K940" s="732">
        <v>592</v>
      </c>
      <c r="L940" s="732">
        <v>1</v>
      </c>
      <c r="M940" s="732">
        <v>592</v>
      </c>
      <c r="N940" s="732"/>
      <c r="O940" s="732"/>
      <c r="P940" s="746"/>
      <c r="Q940" s="733"/>
    </row>
    <row r="941" spans="1:17" ht="14.4" customHeight="1" x14ac:dyDescent="0.3">
      <c r="A941" s="727" t="s">
        <v>6933</v>
      </c>
      <c r="B941" s="728" t="s">
        <v>6745</v>
      </c>
      <c r="C941" s="728" t="s">
        <v>6631</v>
      </c>
      <c r="D941" s="728" t="s">
        <v>6762</v>
      </c>
      <c r="E941" s="728" t="s">
        <v>6763</v>
      </c>
      <c r="F941" s="732"/>
      <c r="G941" s="732"/>
      <c r="H941" s="732"/>
      <c r="I941" s="732"/>
      <c r="J941" s="732">
        <v>1</v>
      </c>
      <c r="K941" s="732">
        <v>617</v>
      </c>
      <c r="L941" s="732">
        <v>1</v>
      </c>
      <c r="M941" s="732">
        <v>617</v>
      </c>
      <c r="N941" s="732"/>
      <c r="O941" s="732"/>
      <c r="P941" s="746"/>
      <c r="Q941" s="733"/>
    </row>
    <row r="942" spans="1:17" ht="14.4" customHeight="1" x14ac:dyDescent="0.3">
      <c r="A942" s="727" t="s">
        <v>6933</v>
      </c>
      <c r="B942" s="728" t="s">
        <v>6745</v>
      </c>
      <c r="C942" s="728" t="s">
        <v>6631</v>
      </c>
      <c r="D942" s="728" t="s">
        <v>6772</v>
      </c>
      <c r="E942" s="728" t="s">
        <v>6773</v>
      </c>
      <c r="F942" s="732"/>
      <c r="G942" s="732"/>
      <c r="H942" s="732"/>
      <c r="I942" s="732"/>
      <c r="J942" s="732">
        <v>1</v>
      </c>
      <c r="K942" s="732">
        <v>55</v>
      </c>
      <c r="L942" s="732">
        <v>1</v>
      </c>
      <c r="M942" s="732">
        <v>55</v>
      </c>
      <c r="N942" s="732"/>
      <c r="O942" s="732"/>
      <c r="P942" s="746"/>
      <c r="Q942" s="733"/>
    </row>
    <row r="943" spans="1:17" ht="14.4" customHeight="1" x14ac:dyDescent="0.3">
      <c r="A943" s="727" t="s">
        <v>6933</v>
      </c>
      <c r="B943" s="728" t="s">
        <v>6745</v>
      </c>
      <c r="C943" s="728" t="s">
        <v>6631</v>
      </c>
      <c r="D943" s="728" t="s">
        <v>6774</v>
      </c>
      <c r="E943" s="728" t="s">
        <v>6775</v>
      </c>
      <c r="F943" s="732">
        <v>34</v>
      </c>
      <c r="G943" s="732">
        <v>2618</v>
      </c>
      <c r="H943" s="732">
        <v>0.94444444444444442</v>
      </c>
      <c r="I943" s="732">
        <v>77</v>
      </c>
      <c r="J943" s="732">
        <v>36</v>
      </c>
      <c r="K943" s="732">
        <v>2772</v>
      </c>
      <c r="L943" s="732">
        <v>1</v>
      </c>
      <c r="M943" s="732">
        <v>77</v>
      </c>
      <c r="N943" s="732">
        <v>15</v>
      </c>
      <c r="O943" s="732">
        <v>1155</v>
      </c>
      <c r="P943" s="746">
        <v>0.41666666666666669</v>
      </c>
      <c r="Q943" s="733">
        <v>77</v>
      </c>
    </row>
    <row r="944" spans="1:17" ht="14.4" customHeight="1" x14ac:dyDescent="0.3">
      <c r="A944" s="727" t="s">
        <v>6933</v>
      </c>
      <c r="B944" s="728" t="s">
        <v>6745</v>
      </c>
      <c r="C944" s="728" t="s">
        <v>6631</v>
      </c>
      <c r="D944" s="728" t="s">
        <v>6778</v>
      </c>
      <c r="E944" s="728" t="s">
        <v>6779</v>
      </c>
      <c r="F944" s="732">
        <v>11</v>
      </c>
      <c r="G944" s="732">
        <v>253</v>
      </c>
      <c r="H944" s="732">
        <v>5.270833333333333</v>
      </c>
      <c r="I944" s="732">
        <v>23</v>
      </c>
      <c r="J944" s="732">
        <v>2</v>
      </c>
      <c r="K944" s="732">
        <v>48</v>
      </c>
      <c r="L944" s="732">
        <v>1</v>
      </c>
      <c r="M944" s="732">
        <v>24</v>
      </c>
      <c r="N944" s="732">
        <v>5</v>
      </c>
      <c r="O944" s="732">
        <v>120</v>
      </c>
      <c r="P944" s="746">
        <v>2.5</v>
      </c>
      <c r="Q944" s="733">
        <v>24</v>
      </c>
    </row>
    <row r="945" spans="1:17" ht="14.4" customHeight="1" x14ac:dyDescent="0.3">
      <c r="A945" s="727" t="s">
        <v>6933</v>
      </c>
      <c r="B945" s="728" t="s">
        <v>6745</v>
      </c>
      <c r="C945" s="728" t="s">
        <v>6631</v>
      </c>
      <c r="D945" s="728" t="s">
        <v>6790</v>
      </c>
      <c r="E945" s="728" t="s">
        <v>6791</v>
      </c>
      <c r="F945" s="732">
        <v>1</v>
      </c>
      <c r="G945" s="732">
        <v>66</v>
      </c>
      <c r="H945" s="732">
        <v>1</v>
      </c>
      <c r="I945" s="732">
        <v>66</v>
      </c>
      <c r="J945" s="732">
        <v>1</v>
      </c>
      <c r="K945" s="732">
        <v>66</v>
      </c>
      <c r="L945" s="732">
        <v>1</v>
      </c>
      <c r="M945" s="732">
        <v>66</v>
      </c>
      <c r="N945" s="732">
        <v>1</v>
      </c>
      <c r="O945" s="732">
        <v>66</v>
      </c>
      <c r="P945" s="746">
        <v>1</v>
      </c>
      <c r="Q945" s="733">
        <v>66</v>
      </c>
    </row>
    <row r="946" spans="1:17" ht="14.4" customHeight="1" x14ac:dyDescent="0.3">
      <c r="A946" s="727" t="s">
        <v>6933</v>
      </c>
      <c r="B946" s="728" t="s">
        <v>6745</v>
      </c>
      <c r="C946" s="728" t="s">
        <v>6631</v>
      </c>
      <c r="D946" s="728" t="s">
        <v>6794</v>
      </c>
      <c r="E946" s="728" t="s">
        <v>6795</v>
      </c>
      <c r="F946" s="732">
        <v>43</v>
      </c>
      <c r="G946" s="732">
        <v>688</v>
      </c>
      <c r="H946" s="732">
        <v>0.62262443438914028</v>
      </c>
      <c r="I946" s="732">
        <v>16</v>
      </c>
      <c r="J946" s="732">
        <v>65</v>
      </c>
      <c r="K946" s="732">
        <v>1105</v>
      </c>
      <c r="L946" s="732">
        <v>1</v>
      </c>
      <c r="M946" s="732">
        <v>17</v>
      </c>
      <c r="N946" s="732">
        <v>69</v>
      </c>
      <c r="O946" s="732">
        <v>1173</v>
      </c>
      <c r="P946" s="746">
        <v>1.0615384615384615</v>
      </c>
      <c r="Q946" s="733">
        <v>17</v>
      </c>
    </row>
    <row r="947" spans="1:17" ht="14.4" customHeight="1" x14ac:dyDescent="0.3">
      <c r="A947" s="727" t="s">
        <v>6933</v>
      </c>
      <c r="B947" s="728" t="s">
        <v>6745</v>
      </c>
      <c r="C947" s="728" t="s">
        <v>6631</v>
      </c>
      <c r="D947" s="728" t="s">
        <v>6800</v>
      </c>
      <c r="E947" s="728" t="s">
        <v>6801</v>
      </c>
      <c r="F947" s="732">
        <v>11</v>
      </c>
      <c r="G947" s="732">
        <v>264</v>
      </c>
      <c r="H947" s="732">
        <v>5.28</v>
      </c>
      <c r="I947" s="732">
        <v>24</v>
      </c>
      <c r="J947" s="732">
        <v>2</v>
      </c>
      <c r="K947" s="732">
        <v>50</v>
      </c>
      <c r="L947" s="732">
        <v>1</v>
      </c>
      <c r="M947" s="732">
        <v>25</v>
      </c>
      <c r="N947" s="732">
        <v>5</v>
      </c>
      <c r="O947" s="732">
        <v>125</v>
      </c>
      <c r="P947" s="746">
        <v>2.5</v>
      </c>
      <c r="Q947" s="733">
        <v>25</v>
      </c>
    </row>
    <row r="948" spans="1:17" ht="14.4" customHeight="1" x14ac:dyDescent="0.3">
      <c r="A948" s="727" t="s">
        <v>6933</v>
      </c>
      <c r="B948" s="728" t="s">
        <v>6745</v>
      </c>
      <c r="C948" s="728" t="s">
        <v>6631</v>
      </c>
      <c r="D948" s="728" t="s">
        <v>6802</v>
      </c>
      <c r="E948" s="728" t="s">
        <v>6803</v>
      </c>
      <c r="F948" s="732"/>
      <c r="G948" s="732"/>
      <c r="H948" s="732"/>
      <c r="I948" s="732"/>
      <c r="J948" s="732">
        <v>1</v>
      </c>
      <c r="K948" s="732">
        <v>742</v>
      </c>
      <c r="L948" s="732">
        <v>1</v>
      </c>
      <c r="M948" s="732">
        <v>742</v>
      </c>
      <c r="N948" s="732"/>
      <c r="O948" s="732"/>
      <c r="P948" s="746"/>
      <c r="Q948" s="733"/>
    </row>
    <row r="949" spans="1:17" ht="14.4" customHeight="1" x14ac:dyDescent="0.3">
      <c r="A949" s="727" t="s">
        <v>6933</v>
      </c>
      <c r="B949" s="728" t="s">
        <v>6745</v>
      </c>
      <c r="C949" s="728" t="s">
        <v>6631</v>
      </c>
      <c r="D949" s="728" t="s">
        <v>6804</v>
      </c>
      <c r="E949" s="728" t="s">
        <v>6805</v>
      </c>
      <c r="F949" s="732"/>
      <c r="G949" s="732"/>
      <c r="H949" s="732"/>
      <c r="I949" s="732"/>
      <c r="J949" s="732">
        <v>1</v>
      </c>
      <c r="K949" s="732">
        <v>181</v>
      </c>
      <c r="L949" s="732">
        <v>1</v>
      </c>
      <c r="M949" s="732">
        <v>181</v>
      </c>
      <c r="N949" s="732"/>
      <c r="O949" s="732"/>
      <c r="P949" s="746"/>
      <c r="Q949" s="733"/>
    </row>
    <row r="950" spans="1:17" ht="14.4" customHeight="1" x14ac:dyDescent="0.3">
      <c r="A950" s="727" t="s">
        <v>6933</v>
      </c>
      <c r="B950" s="728" t="s">
        <v>6745</v>
      </c>
      <c r="C950" s="728" t="s">
        <v>6631</v>
      </c>
      <c r="D950" s="728" t="s">
        <v>6810</v>
      </c>
      <c r="E950" s="728" t="s">
        <v>6811</v>
      </c>
      <c r="F950" s="732">
        <v>5</v>
      </c>
      <c r="G950" s="732">
        <v>1265</v>
      </c>
      <c r="H950" s="732">
        <v>2.4901574803149606</v>
      </c>
      <c r="I950" s="732">
        <v>253</v>
      </c>
      <c r="J950" s="732">
        <v>2</v>
      </c>
      <c r="K950" s="732">
        <v>508</v>
      </c>
      <c r="L950" s="732">
        <v>1</v>
      </c>
      <c r="M950" s="732">
        <v>254</v>
      </c>
      <c r="N950" s="732">
        <v>3</v>
      </c>
      <c r="O950" s="732">
        <v>762</v>
      </c>
      <c r="P950" s="746">
        <v>1.5</v>
      </c>
      <c r="Q950" s="733">
        <v>254</v>
      </c>
    </row>
    <row r="951" spans="1:17" ht="14.4" customHeight="1" x14ac:dyDescent="0.3">
      <c r="A951" s="727" t="s">
        <v>6933</v>
      </c>
      <c r="B951" s="728" t="s">
        <v>6745</v>
      </c>
      <c r="C951" s="728" t="s">
        <v>6631</v>
      </c>
      <c r="D951" s="728" t="s">
        <v>6812</v>
      </c>
      <c r="E951" s="728" t="s">
        <v>6813</v>
      </c>
      <c r="F951" s="732"/>
      <c r="G951" s="732"/>
      <c r="H951" s="732"/>
      <c r="I951" s="732"/>
      <c r="J951" s="732">
        <v>1</v>
      </c>
      <c r="K951" s="732">
        <v>268</v>
      </c>
      <c r="L951" s="732">
        <v>1</v>
      </c>
      <c r="M951" s="732">
        <v>268</v>
      </c>
      <c r="N951" s="732"/>
      <c r="O951" s="732"/>
      <c r="P951" s="746"/>
      <c r="Q951" s="733"/>
    </row>
    <row r="952" spans="1:17" ht="14.4" customHeight="1" x14ac:dyDescent="0.3">
      <c r="A952" s="727" t="s">
        <v>6933</v>
      </c>
      <c r="B952" s="728" t="s">
        <v>6745</v>
      </c>
      <c r="C952" s="728" t="s">
        <v>6631</v>
      </c>
      <c r="D952" s="728" t="s">
        <v>6816</v>
      </c>
      <c r="E952" s="728" t="s">
        <v>6817</v>
      </c>
      <c r="F952" s="732">
        <v>3</v>
      </c>
      <c r="G952" s="732">
        <v>648</v>
      </c>
      <c r="H952" s="732">
        <v>0.59723502304147469</v>
      </c>
      <c r="I952" s="732">
        <v>216</v>
      </c>
      <c r="J952" s="732">
        <v>5</v>
      </c>
      <c r="K952" s="732">
        <v>1085</v>
      </c>
      <c r="L952" s="732">
        <v>1</v>
      </c>
      <c r="M952" s="732">
        <v>217</v>
      </c>
      <c r="N952" s="732"/>
      <c r="O952" s="732"/>
      <c r="P952" s="746"/>
      <c r="Q952" s="733"/>
    </row>
    <row r="953" spans="1:17" ht="14.4" customHeight="1" x14ac:dyDescent="0.3">
      <c r="A953" s="727" t="s">
        <v>6933</v>
      </c>
      <c r="B953" s="728" t="s">
        <v>6745</v>
      </c>
      <c r="C953" s="728" t="s">
        <v>6631</v>
      </c>
      <c r="D953" s="728" t="s">
        <v>6820</v>
      </c>
      <c r="E953" s="728" t="s">
        <v>6821</v>
      </c>
      <c r="F953" s="732"/>
      <c r="G953" s="732"/>
      <c r="H953" s="732"/>
      <c r="I953" s="732"/>
      <c r="J953" s="732">
        <v>1</v>
      </c>
      <c r="K953" s="732">
        <v>592</v>
      </c>
      <c r="L953" s="732">
        <v>1</v>
      </c>
      <c r="M953" s="732">
        <v>592</v>
      </c>
      <c r="N953" s="732"/>
      <c r="O953" s="732"/>
      <c r="P953" s="746"/>
      <c r="Q953" s="733"/>
    </row>
    <row r="954" spans="1:17" ht="14.4" customHeight="1" x14ac:dyDescent="0.3">
      <c r="A954" s="727" t="s">
        <v>6933</v>
      </c>
      <c r="B954" s="728" t="s">
        <v>6745</v>
      </c>
      <c r="C954" s="728" t="s">
        <v>6631</v>
      </c>
      <c r="D954" s="728" t="s">
        <v>6822</v>
      </c>
      <c r="E954" s="728" t="s">
        <v>6823</v>
      </c>
      <c r="F954" s="732">
        <v>1</v>
      </c>
      <c r="G954" s="732">
        <v>50</v>
      </c>
      <c r="H954" s="732"/>
      <c r="I954" s="732">
        <v>50</v>
      </c>
      <c r="J954" s="732"/>
      <c r="K954" s="732"/>
      <c r="L954" s="732"/>
      <c r="M954" s="732"/>
      <c r="N954" s="732"/>
      <c r="O954" s="732"/>
      <c r="P954" s="746"/>
      <c r="Q954" s="733"/>
    </row>
    <row r="955" spans="1:17" ht="14.4" customHeight="1" x14ac:dyDescent="0.3">
      <c r="A955" s="727" t="s">
        <v>6933</v>
      </c>
      <c r="B955" s="728" t="s">
        <v>6745</v>
      </c>
      <c r="C955" s="728" t="s">
        <v>6631</v>
      </c>
      <c r="D955" s="728" t="s">
        <v>6824</v>
      </c>
      <c r="E955" s="728" t="s">
        <v>6825</v>
      </c>
      <c r="F955" s="732"/>
      <c r="G955" s="732"/>
      <c r="H955" s="732"/>
      <c r="I955" s="732"/>
      <c r="J955" s="732">
        <v>1</v>
      </c>
      <c r="K955" s="732">
        <v>547</v>
      </c>
      <c r="L955" s="732">
        <v>1</v>
      </c>
      <c r="M955" s="732">
        <v>547</v>
      </c>
      <c r="N955" s="732"/>
      <c r="O955" s="732"/>
      <c r="P955" s="746"/>
      <c r="Q955" s="733"/>
    </row>
    <row r="956" spans="1:17" ht="14.4" customHeight="1" x14ac:dyDescent="0.3">
      <c r="A956" s="727" t="s">
        <v>6933</v>
      </c>
      <c r="B956" s="728" t="s">
        <v>6745</v>
      </c>
      <c r="C956" s="728" t="s">
        <v>6631</v>
      </c>
      <c r="D956" s="728" t="s">
        <v>6828</v>
      </c>
      <c r="E956" s="728" t="s">
        <v>6829</v>
      </c>
      <c r="F956" s="732"/>
      <c r="G956" s="732"/>
      <c r="H956" s="732"/>
      <c r="I956" s="732"/>
      <c r="J956" s="732">
        <v>1</v>
      </c>
      <c r="K956" s="732">
        <v>736</v>
      </c>
      <c r="L956" s="732">
        <v>1</v>
      </c>
      <c r="M956" s="732">
        <v>736</v>
      </c>
      <c r="N956" s="732"/>
      <c r="O956" s="732"/>
      <c r="P956" s="746"/>
      <c r="Q956" s="733"/>
    </row>
    <row r="957" spans="1:17" ht="14.4" customHeight="1" x14ac:dyDescent="0.3">
      <c r="A957" s="727" t="s">
        <v>6933</v>
      </c>
      <c r="B957" s="728" t="s">
        <v>6745</v>
      </c>
      <c r="C957" s="728" t="s">
        <v>6631</v>
      </c>
      <c r="D957" s="728" t="s">
        <v>6830</v>
      </c>
      <c r="E957" s="728" t="s">
        <v>6831</v>
      </c>
      <c r="F957" s="732"/>
      <c r="G957" s="732"/>
      <c r="H957" s="732"/>
      <c r="I957" s="732"/>
      <c r="J957" s="732">
        <v>1</v>
      </c>
      <c r="K957" s="732">
        <v>329</v>
      </c>
      <c r="L957" s="732">
        <v>1</v>
      </c>
      <c r="M957" s="732">
        <v>329</v>
      </c>
      <c r="N957" s="732"/>
      <c r="O957" s="732"/>
      <c r="P957" s="746"/>
      <c r="Q957" s="733"/>
    </row>
    <row r="958" spans="1:17" ht="14.4" customHeight="1" x14ac:dyDescent="0.3">
      <c r="A958" s="727" t="s">
        <v>6933</v>
      </c>
      <c r="B958" s="728" t="s">
        <v>6745</v>
      </c>
      <c r="C958" s="728" t="s">
        <v>6631</v>
      </c>
      <c r="D958" s="728" t="s">
        <v>6832</v>
      </c>
      <c r="E958" s="728" t="s">
        <v>6833</v>
      </c>
      <c r="F958" s="732"/>
      <c r="G958" s="732"/>
      <c r="H958" s="732"/>
      <c r="I958" s="732"/>
      <c r="J958" s="732">
        <v>1</v>
      </c>
      <c r="K958" s="732">
        <v>346</v>
      </c>
      <c r="L958" s="732">
        <v>1</v>
      </c>
      <c r="M958" s="732">
        <v>346</v>
      </c>
      <c r="N958" s="732"/>
      <c r="O958" s="732"/>
      <c r="P958" s="746"/>
      <c r="Q958" s="733"/>
    </row>
    <row r="959" spans="1:17" ht="14.4" customHeight="1" x14ac:dyDescent="0.3">
      <c r="A959" s="727" t="s">
        <v>6933</v>
      </c>
      <c r="B959" s="728" t="s">
        <v>6745</v>
      </c>
      <c r="C959" s="728" t="s">
        <v>6631</v>
      </c>
      <c r="D959" s="728" t="s">
        <v>6836</v>
      </c>
      <c r="E959" s="728" t="s">
        <v>6837</v>
      </c>
      <c r="F959" s="732"/>
      <c r="G959" s="732"/>
      <c r="H959" s="732"/>
      <c r="I959" s="732"/>
      <c r="J959" s="732">
        <v>1</v>
      </c>
      <c r="K959" s="732">
        <v>232</v>
      </c>
      <c r="L959" s="732">
        <v>1</v>
      </c>
      <c r="M959" s="732">
        <v>232</v>
      </c>
      <c r="N959" s="732"/>
      <c r="O959" s="732"/>
      <c r="P959" s="746"/>
      <c r="Q959" s="733"/>
    </row>
    <row r="960" spans="1:17" ht="14.4" customHeight="1" x14ac:dyDescent="0.3">
      <c r="A960" s="727" t="s">
        <v>6933</v>
      </c>
      <c r="B960" s="728" t="s">
        <v>6745</v>
      </c>
      <c r="C960" s="728" t="s">
        <v>6631</v>
      </c>
      <c r="D960" s="728" t="s">
        <v>6856</v>
      </c>
      <c r="E960" s="728" t="s">
        <v>6857</v>
      </c>
      <c r="F960" s="732"/>
      <c r="G960" s="732"/>
      <c r="H960" s="732"/>
      <c r="I960" s="732"/>
      <c r="J960" s="732">
        <v>1</v>
      </c>
      <c r="K960" s="732">
        <v>224</v>
      </c>
      <c r="L960" s="732">
        <v>1</v>
      </c>
      <c r="M960" s="732">
        <v>224</v>
      </c>
      <c r="N960" s="732"/>
      <c r="O960" s="732"/>
      <c r="P960" s="746"/>
      <c r="Q960" s="733"/>
    </row>
    <row r="961" spans="1:17" ht="14.4" customHeight="1" x14ac:dyDescent="0.3">
      <c r="A961" s="727" t="s">
        <v>6933</v>
      </c>
      <c r="B961" s="728" t="s">
        <v>6745</v>
      </c>
      <c r="C961" s="728" t="s">
        <v>6631</v>
      </c>
      <c r="D961" s="728" t="s">
        <v>6860</v>
      </c>
      <c r="E961" s="728" t="s">
        <v>6861</v>
      </c>
      <c r="F961" s="732"/>
      <c r="G961" s="732"/>
      <c r="H961" s="732"/>
      <c r="I961" s="732"/>
      <c r="J961" s="732">
        <v>1</v>
      </c>
      <c r="K961" s="732">
        <v>919</v>
      </c>
      <c r="L961" s="732">
        <v>1</v>
      </c>
      <c r="M961" s="732">
        <v>919</v>
      </c>
      <c r="N961" s="732"/>
      <c r="O961" s="732"/>
      <c r="P961" s="746"/>
      <c r="Q961" s="733"/>
    </row>
    <row r="962" spans="1:17" ht="14.4" customHeight="1" x14ac:dyDescent="0.3">
      <c r="A962" s="727" t="s">
        <v>6933</v>
      </c>
      <c r="B962" s="728" t="s">
        <v>6745</v>
      </c>
      <c r="C962" s="728" t="s">
        <v>6631</v>
      </c>
      <c r="D962" s="728" t="s">
        <v>6862</v>
      </c>
      <c r="E962" s="728" t="s">
        <v>6863</v>
      </c>
      <c r="F962" s="732"/>
      <c r="G962" s="732"/>
      <c r="H962" s="732"/>
      <c r="I962" s="732"/>
      <c r="J962" s="732">
        <v>1</v>
      </c>
      <c r="K962" s="732">
        <v>896</v>
      </c>
      <c r="L962" s="732">
        <v>1</v>
      </c>
      <c r="M962" s="732">
        <v>896</v>
      </c>
      <c r="N962" s="732"/>
      <c r="O962" s="732"/>
      <c r="P962" s="746"/>
      <c r="Q962" s="733"/>
    </row>
    <row r="963" spans="1:17" ht="14.4" customHeight="1" x14ac:dyDescent="0.3">
      <c r="A963" s="727" t="s">
        <v>6934</v>
      </c>
      <c r="B963" s="728" t="s">
        <v>6421</v>
      </c>
      <c r="C963" s="728" t="s">
        <v>6631</v>
      </c>
      <c r="D963" s="728" t="s">
        <v>6636</v>
      </c>
      <c r="E963" s="728" t="s">
        <v>6637</v>
      </c>
      <c r="F963" s="732">
        <v>5</v>
      </c>
      <c r="G963" s="732">
        <v>175</v>
      </c>
      <c r="H963" s="732">
        <v>0.78828828828828834</v>
      </c>
      <c r="I963" s="732">
        <v>35</v>
      </c>
      <c r="J963" s="732">
        <v>6</v>
      </c>
      <c r="K963" s="732">
        <v>222</v>
      </c>
      <c r="L963" s="732">
        <v>1</v>
      </c>
      <c r="M963" s="732">
        <v>37</v>
      </c>
      <c r="N963" s="732">
        <v>1</v>
      </c>
      <c r="O963" s="732">
        <v>37</v>
      </c>
      <c r="P963" s="746">
        <v>0.16666666666666666</v>
      </c>
      <c r="Q963" s="733">
        <v>37</v>
      </c>
    </row>
    <row r="964" spans="1:17" ht="14.4" customHeight="1" x14ac:dyDescent="0.3">
      <c r="A964" s="727" t="s">
        <v>6934</v>
      </c>
      <c r="B964" s="728" t="s">
        <v>6421</v>
      </c>
      <c r="C964" s="728" t="s">
        <v>6631</v>
      </c>
      <c r="D964" s="728" t="s">
        <v>6682</v>
      </c>
      <c r="E964" s="728" t="s">
        <v>6683</v>
      </c>
      <c r="F964" s="732"/>
      <c r="G964" s="732"/>
      <c r="H964" s="732"/>
      <c r="I964" s="732"/>
      <c r="J964" s="732">
        <v>1</v>
      </c>
      <c r="K964" s="732">
        <v>177</v>
      </c>
      <c r="L964" s="732">
        <v>1</v>
      </c>
      <c r="M964" s="732">
        <v>177</v>
      </c>
      <c r="N964" s="732"/>
      <c r="O964" s="732"/>
      <c r="P964" s="746"/>
      <c r="Q964" s="733"/>
    </row>
    <row r="965" spans="1:17" ht="14.4" customHeight="1" x14ac:dyDescent="0.3">
      <c r="A965" s="727" t="s">
        <v>6934</v>
      </c>
      <c r="B965" s="728" t="s">
        <v>6421</v>
      </c>
      <c r="C965" s="728" t="s">
        <v>6631</v>
      </c>
      <c r="D965" s="728" t="s">
        <v>6686</v>
      </c>
      <c r="E965" s="728" t="s">
        <v>6687</v>
      </c>
      <c r="F965" s="732">
        <v>1</v>
      </c>
      <c r="G965" s="732">
        <v>653</v>
      </c>
      <c r="H965" s="732">
        <v>0.31050879695672851</v>
      </c>
      <c r="I965" s="732">
        <v>653</v>
      </c>
      <c r="J965" s="732">
        <v>3</v>
      </c>
      <c r="K965" s="732">
        <v>2103</v>
      </c>
      <c r="L965" s="732">
        <v>1</v>
      </c>
      <c r="M965" s="732">
        <v>701</v>
      </c>
      <c r="N965" s="732"/>
      <c r="O965" s="732"/>
      <c r="P965" s="746"/>
      <c r="Q965" s="733"/>
    </row>
    <row r="966" spans="1:17" ht="14.4" customHeight="1" x14ac:dyDescent="0.3">
      <c r="A966" s="727" t="s">
        <v>6934</v>
      </c>
      <c r="B966" s="728" t="s">
        <v>6745</v>
      </c>
      <c r="C966" s="728" t="s">
        <v>6631</v>
      </c>
      <c r="D966" s="728" t="s">
        <v>6752</v>
      </c>
      <c r="E966" s="728" t="s">
        <v>6753</v>
      </c>
      <c r="F966" s="732">
        <v>19</v>
      </c>
      <c r="G966" s="732">
        <v>6669</v>
      </c>
      <c r="H966" s="732">
        <v>0.28117885150518596</v>
      </c>
      <c r="I966" s="732">
        <v>351</v>
      </c>
      <c r="J966" s="732">
        <v>67</v>
      </c>
      <c r="K966" s="732">
        <v>23718</v>
      </c>
      <c r="L966" s="732">
        <v>1</v>
      </c>
      <c r="M966" s="732">
        <v>354</v>
      </c>
      <c r="N966" s="732">
        <v>100</v>
      </c>
      <c r="O966" s="732">
        <v>35400</v>
      </c>
      <c r="P966" s="746">
        <v>1.4925373134328359</v>
      </c>
      <c r="Q966" s="733">
        <v>354</v>
      </c>
    </row>
    <row r="967" spans="1:17" ht="14.4" customHeight="1" x14ac:dyDescent="0.3">
      <c r="A967" s="727" t="s">
        <v>6934</v>
      </c>
      <c r="B967" s="728" t="s">
        <v>6745</v>
      </c>
      <c r="C967" s="728" t="s">
        <v>6631</v>
      </c>
      <c r="D967" s="728" t="s">
        <v>6756</v>
      </c>
      <c r="E967" s="728" t="s">
        <v>6757</v>
      </c>
      <c r="F967" s="732">
        <v>357</v>
      </c>
      <c r="G967" s="732">
        <v>23205</v>
      </c>
      <c r="H967" s="732">
        <v>0.90379746835443042</v>
      </c>
      <c r="I967" s="732">
        <v>65</v>
      </c>
      <c r="J967" s="732">
        <v>395</v>
      </c>
      <c r="K967" s="732">
        <v>25675</v>
      </c>
      <c r="L967" s="732">
        <v>1</v>
      </c>
      <c r="M967" s="732">
        <v>65</v>
      </c>
      <c r="N967" s="732">
        <v>617</v>
      </c>
      <c r="O967" s="732">
        <v>40105</v>
      </c>
      <c r="P967" s="746">
        <v>1.5620253164556963</v>
      </c>
      <c r="Q967" s="733">
        <v>65</v>
      </c>
    </row>
    <row r="968" spans="1:17" ht="14.4" customHeight="1" x14ac:dyDescent="0.3">
      <c r="A968" s="727" t="s">
        <v>6934</v>
      </c>
      <c r="B968" s="728" t="s">
        <v>6745</v>
      </c>
      <c r="C968" s="728" t="s">
        <v>6631</v>
      </c>
      <c r="D968" s="728" t="s">
        <v>6768</v>
      </c>
      <c r="E968" s="728" t="s">
        <v>6769</v>
      </c>
      <c r="F968" s="732">
        <v>2</v>
      </c>
      <c r="G968" s="732">
        <v>48</v>
      </c>
      <c r="H968" s="732"/>
      <c r="I968" s="732">
        <v>24</v>
      </c>
      <c r="J968" s="732"/>
      <c r="K968" s="732"/>
      <c r="L968" s="732"/>
      <c r="M968" s="732"/>
      <c r="N968" s="732">
        <v>6</v>
      </c>
      <c r="O968" s="732">
        <v>144</v>
      </c>
      <c r="P968" s="746"/>
      <c r="Q968" s="733">
        <v>24</v>
      </c>
    </row>
    <row r="969" spans="1:17" ht="14.4" customHeight="1" x14ac:dyDescent="0.3">
      <c r="A969" s="727" t="s">
        <v>6934</v>
      </c>
      <c r="B969" s="728" t="s">
        <v>6745</v>
      </c>
      <c r="C969" s="728" t="s">
        <v>6631</v>
      </c>
      <c r="D969" s="728" t="s">
        <v>6774</v>
      </c>
      <c r="E969" s="728" t="s">
        <v>6775</v>
      </c>
      <c r="F969" s="732">
        <v>154</v>
      </c>
      <c r="G969" s="732">
        <v>11858</v>
      </c>
      <c r="H969" s="732">
        <v>0.875</v>
      </c>
      <c r="I969" s="732">
        <v>77</v>
      </c>
      <c r="J969" s="732">
        <v>176</v>
      </c>
      <c r="K969" s="732">
        <v>13552</v>
      </c>
      <c r="L969" s="732">
        <v>1</v>
      </c>
      <c r="M969" s="732">
        <v>77</v>
      </c>
      <c r="N969" s="732">
        <v>323</v>
      </c>
      <c r="O969" s="732">
        <v>24871</v>
      </c>
      <c r="P969" s="746">
        <v>1.8352272727272727</v>
      </c>
      <c r="Q969" s="733">
        <v>77</v>
      </c>
    </row>
    <row r="970" spans="1:17" ht="14.4" customHeight="1" x14ac:dyDescent="0.3">
      <c r="A970" s="727" t="s">
        <v>6934</v>
      </c>
      <c r="B970" s="728" t="s">
        <v>6745</v>
      </c>
      <c r="C970" s="728" t="s">
        <v>6631</v>
      </c>
      <c r="D970" s="728" t="s">
        <v>6778</v>
      </c>
      <c r="E970" s="728" t="s">
        <v>6779</v>
      </c>
      <c r="F970" s="732">
        <v>31</v>
      </c>
      <c r="G970" s="732">
        <v>713</v>
      </c>
      <c r="H970" s="732">
        <v>0.56053459119496851</v>
      </c>
      <c r="I970" s="732">
        <v>23</v>
      </c>
      <c r="J970" s="732">
        <v>53</v>
      </c>
      <c r="K970" s="732">
        <v>1272</v>
      </c>
      <c r="L970" s="732">
        <v>1</v>
      </c>
      <c r="M970" s="732">
        <v>24</v>
      </c>
      <c r="N970" s="732">
        <v>69</v>
      </c>
      <c r="O970" s="732">
        <v>1656</v>
      </c>
      <c r="P970" s="746">
        <v>1.3018867924528301</v>
      </c>
      <c r="Q970" s="733">
        <v>24</v>
      </c>
    </row>
    <row r="971" spans="1:17" ht="14.4" customHeight="1" x14ac:dyDescent="0.3">
      <c r="A971" s="727" t="s">
        <v>6934</v>
      </c>
      <c r="B971" s="728" t="s">
        <v>6745</v>
      </c>
      <c r="C971" s="728" t="s">
        <v>6631</v>
      </c>
      <c r="D971" s="728" t="s">
        <v>6786</v>
      </c>
      <c r="E971" s="728" t="s">
        <v>6787</v>
      </c>
      <c r="F971" s="732"/>
      <c r="G971" s="732"/>
      <c r="H971" s="732"/>
      <c r="I971" s="732"/>
      <c r="J971" s="732">
        <v>1</v>
      </c>
      <c r="K971" s="732">
        <v>631</v>
      </c>
      <c r="L971" s="732">
        <v>1</v>
      </c>
      <c r="M971" s="732">
        <v>631</v>
      </c>
      <c r="N971" s="732"/>
      <c r="O971" s="732"/>
      <c r="P971" s="746"/>
      <c r="Q971" s="733"/>
    </row>
    <row r="972" spans="1:17" ht="14.4" customHeight="1" x14ac:dyDescent="0.3">
      <c r="A972" s="727" t="s">
        <v>6934</v>
      </c>
      <c r="B972" s="728" t="s">
        <v>6745</v>
      </c>
      <c r="C972" s="728" t="s">
        <v>6631</v>
      </c>
      <c r="D972" s="728" t="s">
        <v>6790</v>
      </c>
      <c r="E972" s="728" t="s">
        <v>6791</v>
      </c>
      <c r="F972" s="732">
        <v>6</v>
      </c>
      <c r="G972" s="732">
        <v>396</v>
      </c>
      <c r="H972" s="732">
        <v>0.46153846153846156</v>
      </c>
      <c r="I972" s="732">
        <v>66</v>
      </c>
      <c r="J972" s="732">
        <v>13</v>
      </c>
      <c r="K972" s="732">
        <v>858</v>
      </c>
      <c r="L972" s="732">
        <v>1</v>
      </c>
      <c r="M972" s="732">
        <v>66</v>
      </c>
      <c r="N972" s="732">
        <v>6</v>
      </c>
      <c r="O972" s="732">
        <v>396</v>
      </c>
      <c r="P972" s="746">
        <v>0.46153846153846156</v>
      </c>
      <c r="Q972" s="733">
        <v>66</v>
      </c>
    </row>
    <row r="973" spans="1:17" ht="14.4" customHeight="1" x14ac:dyDescent="0.3">
      <c r="A973" s="727" t="s">
        <v>6934</v>
      </c>
      <c r="B973" s="728" t="s">
        <v>6745</v>
      </c>
      <c r="C973" s="728" t="s">
        <v>6631</v>
      </c>
      <c r="D973" s="728" t="s">
        <v>6794</v>
      </c>
      <c r="E973" s="728" t="s">
        <v>6795</v>
      </c>
      <c r="F973" s="732">
        <v>262</v>
      </c>
      <c r="G973" s="732">
        <v>4192</v>
      </c>
      <c r="H973" s="732">
        <v>0.81651733541098559</v>
      </c>
      <c r="I973" s="732">
        <v>16</v>
      </c>
      <c r="J973" s="732">
        <v>302</v>
      </c>
      <c r="K973" s="732">
        <v>5134</v>
      </c>
      <c r="L973" s="732">
        <v>1</v>
      </c>
      <c r="M973" s="732">
        <v>17</v>
      </c>
      <c r="N973" s="732">
        <v>455</v>
      </c>
      <c r="O973" s="732">
        <v>7735</v>
      </c>
      <c r="P973" s="746">
        <v>1.5066225165562914</v>
      </c>
      <c r="Q973" s="733">
        <v>17</v>
      </c>
    </row>
    <row r="974" spans="1:17" ht="14.4" customHeight="1" x14ac:dyDescent="0.3">
      <c r="A974" s="727" t="s">
        <v>6934</v>
      </c>
      <c r="B974" s="728" t="s">
        <v>6745</v>
      </c>
      <c r="C974" s="728" t="s">
        <v>6631</v>
      </c>
      <c r="D974" s="728" t="s">
        <v>6800</v>
      </c>
      <c r="E974" s="728" t="s">
        <v>6801</v>
      </c>
      <c r="F974" s="732">
        <v>29</v>
      </c>
      <c r="G974" s="732">
        <v>696</v>
      </c>
      <c r="H974" s="732">
        <v>0.55679999999999996</v>
      </c>
      <c r="I974" s="732">
        <v>24</v>
      </c>
      <c r="J974" s="732">
        <v>50</v>
      </c>
      <c r="K974" s="732">
        <v>1250</v>
      </c>
      <c r="L974" s="732">
        <v>1</v>
      </c>
      <c r="M974" s="732">
        <v>25</v>
      </c>
      <c r="N974" s="732">
        <v>60</v>
      </c>
      <c r="O974" s="732">
        <v>1500</v>
      </c>
      <c r="P974" s="746">
        <v>1.2</v>
      </c>
      <c r="Q974" s="733">
        <v>25</v>
      </c>
    </row>
    <row r="975" spans="1:17" ht="14.4" customHeight="1" x14ac:dyDescent="0.3">
      <c r="A975" s="727" t="s">
        <v>6934</v>
      </c>
      <c r="B975" s="728" t="s">
        <v>6745</v>
      </c>
      <c r="C975" s="728" t="s">
        <v>6631</v>
      </c>
      <c r="D975" s="728" t="s">
        <v>6804</v>
      </c>
      <c r="E975" s="728" t="s">
        <v>6805</v>
      </c>
      <c r="F975" s="732"/>
      <c r="G975" s="732"/>
      <c r="H975" s="732"/>
      <c r="I975" s="732"/>
      <c r="J975" s="732">
        <v>1</v>
      </c>
      <c r="K975" s="732">
        <v>181</v>
      </c>
      <c r="L975" s="732">
        <v>1</v>
      </c>
      <c r="M975" s="732">
        <v>181</v>
      </c>
      <c r="N975" s="732"/>
      <c r="O975" s="732"/>
      <c r="P975" s="746"/>
      <c r="Q975" s="733"/>
    </row>
    <row r="976" spans="1:17" ht="14.4" customHeight="1" x14ac:dyDescent="0.3">
      <c r="A976" s="727" t="s">
        <v>6934</v>
      </c>
      <c r="B976" s="728" t="s">
        <v>6745</v>
      </c>
      <c r="C976" s="728" t="s">
        <v>6631</v>
      </c>
      <c r="D976" s="728" t="s">
        <v>6810</v>
      </c>
      <c r="E976" s="728" t="s">
        <v>6811</v>
      </c>
      <c r="F976" s="732">
        <v>9</v>
      </c>
      <c r="G976" s="732">
        <v>2277</v>
      </c>
      <c r="H976" s="732">
        <v>0.99606299212598426</v>
      </c>
      <c r="I976" s="732">
        <v>253</v>
      </c>
      <c r="J976" s="732">
        <v>9</v>
      </c>
      <c r="K976" s="732">
        <v>2286</v>
      </c>
      <c r="L976" s="732">
        <v>1</v>
      </c>
      <c r="M976" s="732">
        <v>254</v>
      </c>
      <c r="N976" s="732">
        <v>14</v>
      </c>
      <c r="O976" s="732">
        <v>3556</v>
      </c>
      <c r="P976" s="746">
        <v>1.5555555555555556</v>
      </c>
      <c r="Q976" s="733">
        <v>254</v>
      </c>
    </row>
    <row r="977" spans="1:17" ht="14.4" customHeight="1" x14ac:dyDescent="0.3">
      <c r="A977" s="727" t="s">
        <v>6934</v>
      </c>
      <c r="B977" s="728" t="s">
        <v>6745</v>
      </c>
      <c r="C977" s="728" t="s">
        <v>6631</v>
      </c>
      <c r="D977" s="728" t="s">
        <v>6816</v>
      </c>
      <c r="E977" s="728" t="s">
        <v>6817</v>
      </c>
      <c r="F977" s="732"/>
      <c r="G977" s="732"/>
      <c r="H977" s="732"/>
      <c r="I977" s="732"/>
      <c r="J977" s="732">
        <v>2</v>
      </c>
      <c r="K977" s="732">
        <v>434</v>
      </c>
      <c r="L977" s="732">
        <v>1</v>
      </c>
      <c r="M977" s="732">
        <v>217</v>
      </c>
      <c r="N977" s="732">
        <v>2</v>
      </c>
      <c r="O977" s="732">
        <v>434</v>
      </c>
      <c r="P977" s="746">
        <v>1</v>
      </c>
      <c r="Q977" s="733">
        <v>217</v>
      </c>
    </row>
    <row r="978" spans="1:17" ht="14.4" customHeight="1" x14ac:dyDescent="0.3">
      <c r="A978" s="727" t="s">
        <v>6934</v>
      </c>
      <c r="B978" s="728" t="s">
        <v>6745</v>
      </c>
      <c r="C978" s="728" t="s">
        <v>6631</v>
      </c>
      <c r="D978" s="728" t="s">
        <v>6818</v>
      </c>
      <c r="E978" s="728" t="s">
        <v>6819</v>
      </c>
      <c r="F978" s="732"/>
      <c r="G978" s="732"/>
      <c r="H978" s="732"/>
      <c r="I978" s="732"/>
      <c r="J978" s="732">
        <v>2</v>
      </c>
      <c r="K978" s="732">
        <v>74</v>
      </c>
      <c r="L978" s="732">
        <v>1</v>
      </c>
      <c r="M978" s="732">
        <v>37</v>
      </c>
      <c r="N978" s="732"/>
      <c r="O978" s="732"/>
      <c r="P978" s="746"/>
      <c r="Q978" s="733"/>
    </row>
    <row r="979" spans="1:17" ht="14.4" customHeight="1" x14ac:dyDescent="0.3">
      <c r="A979" s="727" t="s">
        <v>6934</v>
      </c>
      <c r="B979" s="728" t="s">
        <v>6745</v>
      </c>
      <c r="C979" s="728" t="s">
        <v>6631</v>
      </c>
      <c r="D979" s="728" t="s">
        <v>6822</v>
      </c>
      <c r="E979" s="728" t="s">
        <v>6823</v>
      </c>
      <c r="F979" s="732">
        <v>2</v>
      </c>
      <c r="G979" s="732">
        <v>100</v>
      </c>
      <c r="H979" s="732"/>
      <c r="I979" s="732">
        <v>50</v>
      </c>
      <c r="J979" s="732"/>
      <c r="K979" s="732"/>
      <c r="L979" s="732"/>
      <c r="M979" s="732"/>
      <c r="N979" s="732">
        <v>1</v>
      </c>
      <c r="O979" s="732">
        <v>50</v>
      </c>
      <c r="P979" s="746"/>
      <c r="Q979" s="733">
        <v>50</v>
      </c>
    </row>
    <row r="980" spans="1:17" ht="14.4" customHeight="1" x14ac:dyDescent="0.3">
      <c r="A980" s="727" t="s">
        <v>6934</v>
      </c>
      <c r="B980" s="728" t="s">
        <v>6745</v>
      </c>
      <c r="C980" s="728" t="s">
        <v>6631</v>
      </c>
      <c r="D980" s="728" t="s">
        <v>6830</v>
      </c>
      <c r="E980" s="728" t="s">
        <v>6831</v>
      </c>
      <c r="F980" s="732"/>
      <c r="G980" s="732"/>
      <c r="H980" s="732"/>
      <c r="I980" s="732"/>
      <c r="J980" s="732"/>
      <c r="K980" s="732"/>
      <c r="L980" s="732"/>
      <c r="M980" s="732"/>
      <c r="N980" s="732">
        <v>1</v>
      </c>
      <c r="O980" s="732">
        <v>329</v>
      </c>
      <c r="P980" s="746"/>
      <c r="Q980" s="733">
        <v>329</v>
      </c>
    </row>
    <row r="981" spans="1:17" ht="14.4" customHeight="1" x14ac:dyDescent="0.3">
      <c r="A981" s="727" t="s">
        <v>6934</v>
      </c>
      <c r="B981" s="728" t="s">
        <v>6745</v>
      </c>
      <c r="C981" s="728" t="s">
        <v>6631</v>
      </c>
      <c r="D981" s="728" t="s">
        <v>6836</v>
      </c>
      <c r="E981" s="728" t="s">
        <v>6837</v>
      </c>
      <c r="F981" s="732"/>
      <c r="G981" s="732"/>
      <c r="H981" s="732"/>
      <c r="I981" s="732"/>
      <c r="J981" s="732"/>
      <c r="K981" s="732"/>
      <c r="L981" s="732"/>
      <c r="M981" s="732"/>
      <c r="N981" s="732">
        <v>1</v>
      </c>
      <c r="O981" s="732">
        <v>232</v>
      </c>
      <c r="P981" s="746"/>
      <c r="Q981" s="733">
        <v>232</v>
      </c>
    </row>
    <row r="982" spans="1:17" ht="14.4" customHeight="1" x14ac:dyDescent="0.3">
      <c r="A982" s="727" t="s">
        <v>6934</v>
      </c>
      <c r="B982" s="728" t="s">
        <v>6745</v>
      </c>
      <c r="C982" s="728" t="s">
        <v>6631</v>
      </c>
      <c r="D982" s="728" t="s">
        <v>6856</v>
      </c>
      <c r="E982" s="728" t="s">
        <v>6857</v>
      </c>
      <c r="F982" s="732"/>
      <c r="G982" s="732"/>
      <c r="H982" s="732"/>
      <c r="I982" s="732"/>
      <c r="J982" s="732"/>
      <c r="K982" s="732"/>
      <c r="L982" s="732"/>
      <c r="M982" s="732"/>
      <c r="N982" s="732">
        <v>1</v>
      </c>
      <c r="O982" s="732">
        <v>224</v>
      </c>
      <c r="P982" s="746"/>
      <c r="Q982" s="733">
        <v>224</v>
      </c>
    </row>
    <row r="983" spans="1:17" ht="14.4" customHeight="1" x14ac:dyDescent="0.3">
      <c r="A983" s="727" t="s">
        <v>6935</v>
      </c>
      <c r="B983" s="728" t="s">
        <v>6421</v>
      </c>
      <c r="C983" s="728" t="s">
        <v>6624</v>
      </c>
      <c r="D983" s="728" t="s">
        <v>6627</v>
      </c>
      <c r="E983" s="728" t="s">
        <v>6628</v>
      </c>
      <c r="F983" s="732">
        <v>1</v>
      </c>
      <c r="G983" s="732">
        <v>1049</v>
      </c>
      <c r="H983" s="732"/>
      <c r="I983" s="732">
        <v>1049</v>
      </c>
      <c r="J983" s="732"/>
      <c r="K983" s="732"/>
      <c r="L983" s="732"/>
      <c r="M983" s="732"/>
      <c r="N983" s="732"/>
      <c r="O983" s="732"/>
      <c r="P983" s="746"/>
      <c r="Q983" s="733"/>
    </row>
    <row r="984" spans="1:17" ht="14.4" customHeight="1" x14ac:dyDescent="0.3">
      <c r="A984" s="727" t="s">
        <v>6935</v>
      </c>
      <c r="B984" s="728" t="s">
        <v>6421</v>
      </c>
      <c r="C984" s="728" t="s">
        <v>6631</v>
      </c>
      <c r="D984" s="728" t="s">
        <v>6636</v>
      </c>
      <c r="E984" s="728" t="s">
        <v>6637</v>
      </c>
      <c r="F984" s="732">
        <v>2</v>
      </c>
      <c r="G984" s="732">
        <v>70</v>
      </c>
      <c r="H984" s="732">
        <v>0.63063063063063063</v>
      </c>
      <c r="I984" s="732">
        <v>35</v>
      </c>
      <c r="J984" s="732">
        <v>3</v>
      </c>
      <c r="K984" s="732">
        <v>111</v>
      </c>
      <c r="L984" s="732">
        <v>1</v>
      </c>
      <c r="M984" s="732">
        <v>37</v>
      </c>
      <c r="N984" s="732">
        <v>2</v>
      </c>
      <c r="O984" s="732">
        <v>74</v>
      </c>
      <c r="P984" s="746">
        <v>0.66666666666666663</v>
      </c>
      <c r="Q984" s="733">
        <v>37</v>
      </c>
    </row>
    <row r="985" spans="1:17" ht="14.4" customHeight="1" x14ac:dyDescent="0.3">
      <c r="A985" s="727" t="s">
        <v>6935</v>
      </c>
      <c r="B985" s="728" t="s">
        <v>6421</v>
      </c>
      <c r="C985" s="728" t="s">
        <v>6631</v>
      </c>
      <c r="D985" s="728" t="s">
        <v>6658</v>
      </c>
      <c r="E985" s="728" t="s">
        <v>6659</v>
      </c>
      <c r="F985" s="732">
        <v>1</v>
      </c>
      <c r="G985" s="732">
        <v>82</v>
      </c>
      <c r="H985" s="732"/>
      <c r="I985" s="732">
        <v>82</v>
      </c>
      <c r="J985" s="732"/>
      <c r="K985" s="732"/>
      <c r="L985" s="732"/>
      <c r="M985" s="732"/>
      <c r="N985" s="732"/>
      <c r="O985" s="732"/>
      <c r="P985" s="746"/>
      <c r="Q985" s="733"/>
    </row>
    <row r="986" spans="1:17" ht="14.4" customHeight="1" x14ac:dyDescent="0.3">
      <c r="A986" s="727" t="s">
        <v>6935</v>
      </c>
      <c r="B986" s="728" t="s">
        <v>6421</v>
      </c>
      <c r="C986" s="728" t="s">
        <v>6631</v>
      </c>
      <c r="D986" s="728" t="s">
        <v>6674</v>
      </c>
      <c r="E986" s="728" t="s">
        <v>6675</v>
      </c>
      <c r="F986" s="732">
        <v>1</v>
      </c>
      <c r="G986" s="732">
        <v>443</v>
      </c>
      <c r="H986" s="732"/>
      <c r="I986" s="732">
        <v>443</v>
      </c>
      <c r="J986" s="732"/>
      <c r="K986" s="732"/>
      <c r="L986" s="732"/>
      <c r="M986" s="732"/>
      <c r="N986" s="732"/>
      <c r="O986" s="732"/>
      <c r="P986" s="746"/>
      <c r="Q986" s="733"/>
    </row>
    <row r="987" spans="1:17" ht="14.4" customHeight="1" x14ac:dyDescent="0.3">
      <c r="A987" s="727" t="s">
        <v>6935</v>
      </c>
      <c r="B987" s="728" t="s">
        <v>6421</v>
      </c>
      <c r="C987" s="728" t="s">
        <v>6631</v>
      </c>
      <c r="D987" s="728" t="s">
        <v>6676</v>
      </c>
      <c r="E987" s="728" t="s">
        <v>6677</v>
      </c>
      <c r="F987" s="732">
        <v>2</v>
      </c>
      <c r="G987" s="732">
        <v>322</v>
      </c>
      <c r="H987" s="732">
        <v>1.8612716763005781</v>
      </c>
      <c r="I987" s="732">
        <v>161</v>
      </c>
      <c r="J987" s="732">
        <v>1</v>
      </c>
      <c r="K987" s="732">
        <v>173</v>
      </c>
      <c r="L987" s="732">
        <v>1</v>
      </c>
      <c r="M987" s="732">
        <v>173</v>
      </c>
      <c r="N987" s="732">
        <v>3</v>
      </c>
      <c r="O987" s="732">
        <v>519</v>
      </c>
      <c r="P987" s="746">
        <v>3</v>
      </c>
      <c r="Q987" s="733">
        <v>173</v>
      </c>
    </row>
    <row r="988" spans="1:17" ht="14.4" customHeight="1" x14ac:dyDescent="0.3">
      <c r="A988" s="727" t="s">
        <v>6935</v>
      </c>
      <c r="B988" s="728" t="s">
        <v>6421</v>
      </c>
      <c r="C988" s="728" t="s">
        <v>6631</v>
      </c>
      <c r="D988" s="728" t="s">
        <v>6682</v>
      </c>
      <c r="E988" s="728" t="s">
        <v>6683</v>
      </c>
      <c r="F988" s="732">
        <v>1</v>
      </c>
      <c r="G988" s="732">
        <v>165</v>
      </c>
      <c r="H988" s="732"/>
      <c r="I988" s="732">
        <v>165</v>
      </c>
      <c r="J988" s="732"/>
      <c r="K988" s="732"/>
      <c r="L988" s="732"/>
      <c r="M988" s="732"/>
      <c r="N988" s="732"/>
      <c r="O988" s="732"/>
      <c r="P988" s="746"/>
      <c r="Q988" s="733"/>
    </row>
    <row r="989" spans="1:17" ht="14.4" customHeight="1" x14ac:dyDescent="0.3">
      <c r="A989" s="727" t="s">
        <v>6935</v>
      </c>
      <c r="B989" s="728" t="s">
        <v>6421</v>
      </c>
      <c r="C989" s="728" t="s">
        <v>6631</v>
      </c>
      <c r="D989" s="728" t="s">
        <v>6686</v>
      </c>
      <c r="E989" s="728" t="s">
        <v>6687</v>
      </c>
      <c r="F989" s="732">
        <v>1</v>
      </c>
      <c r="G989" s="732">
        <v>653</v>
      </c>
      <c r="H989" s="732"/>
      <c r="I989" s="732">
        <v>653</v>
      </c>
      <c r="J989" s="732"/>
      <c r="K989" s="732"/>
      <c r="L989" s="732"/>
      <c r="M989" s="732"/>
      <c r="N989" s="732">
        <v>1</v>
      </c>
      <c r="O989" s="732">
        <v>701</v>
      </c>
      <c r="P989" s="746"/>
      <c r="Q989" s="733">
        <v>701</v>
      </c>
    </row>
    <row r="990" spans="1:17" ht="14.4" customHeight="1" x14ac:dyDescent="0.3">
      <c r="A990" s="727" t="s">
        <v>6935</v>
      </c>
      <c r="B990" s="728" t="s">
        <v>6704</v>
      </c>
      <c r="C990" s="728" t="s">
        <v>6631</v>
      </c>
      <c r="D990" s="728" t="s">
        <v>6715</v>
      </c>
      <c r="E990" s="728" t="s">
        <v>6716</v>
      </c>
      <c r="F990" s="732">
        <v>2</v>
      </c>
      <c r="G990" s="732">
        <v>2536</v>
      </c>
      <c r="H990" s="732"/>
      <c r="I990" s="732">
        <v>1268</v>
      </c>
      <c r="J990" s="732"/>
      <c r="K990" s="732"/>
      <c r="L990" s="732"/>
      <c r="M990" s="732"/>
      <c r="N990" s="732"/>
      <c r="O990" s="732"/>
      <c r="P990" s="746"/>
      <c r="Q990" s="733"/>
    </row>
    <row r="991" spans="1:17" ht="14.4" customHeight="1" x14ac:dyDescent="0.3">
      <c r="A991" s="727" t="s">
        <v>6935</v>
      </c>
      <c r="B991" s="728" t="s">
        <v>6704</v>
      </c>
      <c r="C991" s="728" t="s">
        <v>6631</v>
      </c>
      <c r="D991" s="728" t="s">
        <v>6725</v>
      </c>
      <c r="E991" s="728" t="s">
        <v>6726</v>
      </c>
      <c r="F991" s="732">
        <v>12</v>
      </c>
      <c r="G991" s="732">
        <v>12096</v>
      </c>
      <c r="H991" s="732"/>
      <c r="I991" s="732">
        <v>1008</v>
      </c>
      <c r="J991" s="732"/>
      <c r="K991" s="732"/>
      <c r="L991" s="732"/>
      <c r="M991" s="732"/>
      <c r="N991" s="732"/>
      <c r="O991" s="732"/>
      <c r="P991" s="746"/>
      <c r="Q991" s="733"/>
    </row>
    <row r="992" spans="1:17" ht="14.4" customHeight="1" x14ac:dyDescent="0.3">
      <c r="A992" s="727" t="s">
        <v>6935</v>
      </c>
      <c r="B992" s="728" t="s">
        <v>6704</v>
      </c>
      <c r="C992" s="728" t="s">
        <v>6631</v>
      </c>
      <c r="D992" s="728" t="s">
        <v>6727</v>
      </c>
      <c r="E992" s="728" t="s">
        <v>6728</v>
      </c>
      <c r="F992" s="732">
        <v>8</v>
      </c>
      <c r="G992" s="732">
        <v>18112</v>
      </c>
      <c r="H992" s="732"/>
      <c r="I992" s="732">
        <v>2264</v>
      </c>
      <c r="J992" s="732"/>
      <c r="K992" s="732"/>
      <c r="L992" s="732"/>
      <c r="M992" s="732"/>
      <c r="N992" s="732"/>
      <c r="O992" s="732"/>
      <c r="P992" s="746"/>
      <c r="Q992" s="733"/>
    </row>
    <row r="993" spans="1:17" ht="14.4" customHeight="1" x14ac:dyDescent="0.3">
      <c r="A993" s="727" t="s">
        <v>6935</v>
      </c>
      <c r="B993" s="728" t="s">
        <v>6704</v>
      </c>
      <c r="C993" s="728" t="s">
        <v>6631</v>
      </c>
      <c r="D993" s="728" t="s">
        <v>6729</v>
      </c>
      <c r="E993" s="728" t="s">
        <v>6730</v>
      </c>
      <c r="F993" s="732">
        <v>2</v>
      </c>
      <c r="G993" s="732">
        <v>742</v>
      </c>
      <c r="H993" s="732"/>
      <c r="I993" s="732">
        <v>371</v>
      </c>
      <c r="J993" s="732"/>
      <c r="K993" s="732"/>
      <c r="L993" s="732"/>
      <c r="M993" s="732"/>
      <c r="N993" s="732"/>
      <c r="O993" s="732"/>
      <c r="P993" s="746"/>
      <c r="Q993" s="733"/>
    </row>
    <row r="994" spans="1:17" ht="14.4" customHeight="1" x14ac:dyDescent="0.3">
      <c r="A994" s="727" t="s">
        <v>6935</v>
      </c>
      <c r="B994" s="728" t="s">
        <v>6745</v>
      </c>
      <c r="C994" s="728" t="s">
        <v>6631</v>
      </c>
      <c r="D994" s="728" t="s">
        <v>6752</v>
      </c>
      <c r="E994" s="728" t="s">
        <v>6753</v>
      </c>
      <c r="F994" s="732">
        <v>20</v>
      </c>
      <c r="G994" s="732">
        <v>7020</v>
      </c>
      <c r="H994" s="732">
        <v>0.53595968850206144</v>
      </c>
      <c r="I994" s="732">
        <v>351</v>
      </c>
      <c r="J994" s="732">
        <v>37</v>
      </c>
      <c r="K994" s="732">
        <v>13098</v>
      </c>
      <c r="L994" s="732">
        <v>1</v>
      </c>
      <c r="M994" s="732">
        <v>354</v>
      </c>
      <c r="N994" s="732">
        <v>43</v>
      </c>
      <c r="O994" s="732">
        <v>15222</v>
      </c>
      <c r="P994" s="746">
        <v>1.1621621621621621</v>
      </c>
      <c r="Q994" s="733">
        <v>354</v>
      </c>
    </row>
    <row r="995" spans="1:17" ht="14.4" customHeight="1" x14ac:dyDescent="0.3">
      <c r="A995" s="727" t="s">
        <v>6935</v>
      </c>
      <c r="B995" s="728" t="s">
        <v>6745</v>
      </c>
      <c r="C995" s="728" t="s">
        <v>6631</v>
      </c>
      <c r="D995" s="728" t="s">
        <v>6756</v>
      </c>
      <c r="E995" s="728" t="s">
        <v>6757</v>
      </c>
      <c r="F995" s="732">
        <v>475</v>
      </c>
      <c r="G995" s="732">
        <v>30875</v>
      </c>
      <c r="H995" s="732">
        <v>1.5676567656765676</v>
      </c>
      <c r="I995" s="732">
        <v>65</v>
      </c>
      <c r="J995" s="732">
        <v>303</v>
      </c>
      <c r="K995" s="732">
        <v>19695</v>
      </c>
      <c r="L995" s="732">
        <v>1</v>
      </c>
      <c r="M995" s="732">
        <v>65</v>
      </c>
      <c r="N995" s="732">
        <v>487</v>
      </c>
      <c r="O995" s="732">
        <v>31655</v>
      </c>
      <c r="P995" s="746">
        <v>1.6072607260726073</v>
      </c>
      <c r="Q995" s="733">
        <v>65</v>
      </c>
    </row>
    <row r="996" spans="1:17" ht="14.4" customHeight="1" x14ac:dyDescent="0.3">
      <c r="A996" s="727" t="s">
        <v>6935</v>
      </c>
      <c r="B996" s="728" t="s">
        <v>6745</v>
      </c>
      <c r="C996" s="728" t="s">
        <v>6631</v>
      </c>
      <c r="D996" s="728" t="s">
        <v>6760</v>
      </c>
      <c r="E996" s="728" t="s">
        <v>6761</v>
      </c>
      <c r="F996" s="732"/>
      <c r="G996" s="732"/>
      <c r="H996" s="732"/>
      <c r="I996" s="732"/>
      <c r="J996" s="732"/>
      <c r="K996" s="732"/>
      <c r="L996" s="732"/>
      <c r="M996" s="732"/>
      <c r="N996" s="732">
        <v>5</v>
      </c>
      <c r="O996" s="732">
        <v>2960</v>
      </c>
      <c r="P996" s="746"/>
      <c r="Q996" s="733">
        <v>592</v>
      </c>
    </row>
    <row r="997" spans="1:17" ht="14.4" customHeight="1" x14ac:dyDescent="0.3">
      <c r="A997" s="727" t="s">
        <v>6935</v>
      </c>
      <c r="B997" s="728" t="s">
        <v>6745</v>
      </c>
      <c r="C997" s="728" t="s">
        <v>6631</v>
      </c>
      <c r="D997" s="728" t="s">
        <v>6764</v>
      </c>
      <c r="E997" s="728" t="s">
        <v>6765</v>
      </c>
      <c r="F997" s="732">
        <v>1</v>
      </c>
      <c r="G997" s="732">
        <v>150</v>
      </c>
      <c r="H997" s="732"/>
      <c r="I997" s="732">
        <v>150</v>
      </c>
      <c r="J997" s="732"/>
      <c r="K997" s="732"/>
      <c r="L997" s="732"/>
      <c r="M997" s="732"/>
      <c r="N997" s="732"/>
      <c r="O997" s="732"/>
      <c r="P997" s="746"/>
      <c r="Q997" s="733"/>
    </row>
    <row r="998" spans="1:17" ht="14.4" customHeight="1" x14ac:dyDescent="0.3">
      <c r="A998" s="727" t="s">
        <v>6935</v>
      </c>
      <c r="B998" s="728" t="s">
        <v>6745</v>
      </c>
      <c r="C998" s="728" t="s">
        <v>6631</v>
      </c>
      <c r="D998" s="728" t="s">
        <v>6768</v>
      </c>
      <c r="E998" s="728" t="s">
        <v>6769</v>
      </c>
      <c r="F998" s="732">
        <v>4</v>
      </c>
      <c r="G998" s="732">
        <v>96</v>
      </c>
      <c r="H998" s="732">
        <v>0.8</v>
      </c>
      <c r="I998" s="732">
        <v>24</v>
      </c>
      <c r="J998" s="732">
        <v>5</v>
      </c>
      <c r="K998" s="732">
        <v>120</v>
      </c>
      <c r="L998" s="732">
        <v>1</v>
      </c>
      <c r="M998" s="732">
        <v>24</v>
      </c>
      <c r="N998" s="732">
        <v>1</v>
      </c>
      <c r="O998" s="732">
        <v>24</v>
      </c>
      <c r="P998" s="746">
        <v>0.2</v>
      </c>
      <c r="Q998" s="733">
        <v>24</v>
      </c>
    </row>
    <row r="999" spans="1:17" ht="14.4" customHeight="1" x14ac:dyDescent="0.3">
      <c r="A999" s="727" t="s">
        <v>6935</v>
      </c>
      <c r="B999" s="728" t="s">
        <v>6745</v>
      </c>
      <c r="C999" s="728" t="s">
        <v>6631</v>
      </c>
      <c r="D999" s="728" t="s">
        <v>6772</v>
      </c>
      <c r="E999" s="728" t="s">
        <v>6773</v>
      </c>
      <c r="F999" s="732">
        <v>5</v>
      </c>
      <c r="G999" s="732">
        <v>270</v>
      </c>
      <c r="H999" s="732">
        <v>1.6363636363636365</v>
      </c>
      <c r="I999" s="732">
        <v>54</v>
      </c>
      <c r="J999" s="732">
        <v>3</v>
      </c>
      <c r="K999" s="732">
        <v>165</v>
      </c>
      <c r="L999" s="732">
        <v>1</v>
      </c>
      <c r="M999" s="732">
        <v>55</v>
      </c>
      <c r="N999" s="732">
        <v>90</v>
      </c>
      <c r="O999" s="732">
        <v>4950</v>
      </c>
      <c r="P999" s="746">
        <v>30</v>
      </c>
      <c r="Q999" s="733">
        <v>55</v>
      </c>
    </row>
    <row r="1000" spans="1:17" ht="14.4" customHeight="1" x14ac:dyDescent="0.3">
      <c r="A1000" s="727" t="s">
        <v>6935</v>
      </c>
      <c r="B1000" s="728" t="s">
        <v>6745</v>
      </c>
      <c r="C1000" s="728" t="s">
        <v>6631</v>
      </c>
      <c r="D1000" s="728" t="s">
        <v>6774</v>
      </c>
      <c r="E1000" s="728" t="s">
        <v>6775</v>
      </c>
      <c r="F1000" s="732">
        <v>610</v>
      </c>
      <c r="G1000" s="732">
        <v>46970</v>
      </c>
      <c r="H1000" s="732">
        <v>1.3926940639269407</v>
      </c>
      <c r="I1000" s="732">
        <v>77</v>
      </c>
      <c r="J1000" s="732">
        <v>438</v>
      </c>
      <c r="K1000" s="732">
        <v>33726</v>
      </c>
      <c r="L1000" s="732">
        <v>1</v>
      </c>
      <c r="M1000" s="732">
        <v>77</v>
      </c>
      <c r="N1000" s="732">
        <v>649</v>
      </c>
      <c r="O1000" s="732">
        <v>49973</v>
      </c>
      <c r="P1000" s="746">
        <v>1.4817351598173516</v>
      </c>
      <c r="Q1000" s="733">
        <v>77</v>
      </c>
    </row>
    <row r="1001" spans="1:17" ht="14.4" customHeight="1" x14ac:dyDescent="0.3">
      <c r="A1001" s="727" t="s">
        <v>6935</v>
      </c>
      <c r="B1001" s="728" t="s">
        <v>6745</v>
      </c>
      <c r="C1001" s="728" t="s">
        <v>6631</v>
      </c>
      <c r="D1001" s="728" t="s">
        <v>6778</v>
      </c>
      <c r="E1001" s="728" t="s">
        <v>6779</v>
      </c>
      <c r="F1001" s="732">
        <v>23</v>
      </c>
      <c r="G1001" s="732">
        <v>529</v>
      </c>
      <c r="H1001" s="732">
        <v>1.0018939393939394</v>
      </c>
      <c r="I1001" s="732">
        <v>23</v>
      </c>
      <c r="J1001" s="732">
        <v>22</v>
      </c>
      <c r="K1001" s="732">
        <v>528</v>
      </c>
      <c r="L1001" s="732">
        <v>1</v>
      </c>
      <c r="M1001" s="732">
        <v>24</v>
      </c>
      <c r="N1001" s="732">
        <v>17</v>
      </c>
      <c r="O1001" s="732">
        <v>408</v>
      </c>
      <c r="P1001" s="746">
        <v>0.77272727272727271</v>
      </c>
      <c r="Q1001" s="733">
        <v>24</v>
      </c>
    </row>
    <row r="1002" spans="1:17" ht="14.4" customHeight="1" x14ac:dyDescent="0.3">
      <c r="A1002" s="727" t="s">
        <v>6935</v>
      </c>
      <c r="B1002" s="728" t="s">
        <v>6745</v>
      </c>
      <c r="C1002" s="728" t="s">
        <v>6631</v>
      </c>
      <c r="D1002" s="728" t="s">
        <v>6790</v>
      </c>
      <c r="E1002" s="728" t="s">
        <v>6791</v>
      </c>
      <c r="F1002" s="732">
        <v>6</v>
      </c>
      <c r="G1002" s="732">
        <v>396</v>
      </c>
      <c r="H1002" s="732">
        <v>3</v>
      </c>
      <c r="I1002" s="732">
        <v>66</v>
      </c>
      <c r="J1002" s="732">
        <v>2</v>
      </c>
      <c r="K1002" s="732">
        <v>132</v>
      </c>
      <c r="L1002" s="732">
        <v>1</v>
      </c>
      <c r="M1002" s="732">
        <v>66</v>
      </c>
      <c r="N1002" s="732">
        <v>1</v>
      </c>
      <c r="O1002" s="732">
        <v>66</v>
      </c>
      <c r="P1002" s="746">
        <v>0.5</v>
      </c>
      <c r="Q1002" s="733">
        <v>66</v>
      </c>
    </row>
    <row r="1003" spans="1:17" ht="14.4" customHeight="1" x14ac:dyDescent="0.3">
      <c r="A1003" s="727" t="s">
        <v>6935</v>
      </c>
      <c r="B1003" s="728" t="s">
        <v>6745</v>
      </c>
      <c r="C1003" s="728" t="s">
        <v>6631</v>
      </c>
      <c r="D1003" s="728" t="s">
        <v>6794</v>
      </c>
      <c r="E1003" s="728" t="s">
        <v>6795</v>
      </c>
      <c r="F1003" s="732">
        <v>625</v>
      </c>
      <c r="G1003" s="732">
        <v>10000</v>
      </c>
      <c r="H1003" s="732">
        <v>1.2569130216189039</v>
      </c>
      <c r="I1003" s="732">
        <v>16</v>
      </c>
      <c r="J1003" s="732">
        <v>468</v>
      </c>
      <c r="K1003" s="732">
        <v>7956</v>
      </c>
      <c r="L1003" s="732">
        <v>1</v>
      </c>
      <c r="M1003" s="732">
        <v>17</v>
      </c>
      <c r="N1003" s="732">
        <v>681</v>
      </c>
      <c r="O1003" s="732">
        <v>11577</v>
      </c>
      <c r="P1003" s="746">
        <v>1.4551282051282051</v>
      </c>
      <c r="Q1003" s="733">
        <v>17</v>
      </c>
    </row>
    <row r="1004" spans="1:17" ht="14.4" customHeight="1" x14ac:dyDescent="0.3">
      <c r="A1004" s="727" t="s">
        <v>6935</v>
      </c>
      <c r="B1004" s="728" t="s">
        <v>6745</v>
      </c>
      <c r="C1004" s="728" t="s">
        <v>6631</v>
      </c>
      <c r="D1004" s="728" t="s">
        <v>6800</v>
      </c>
      <c r="E1004" s="728" t="s">
        <v>6801</v>
      </c>
      <c r="F1004" s="732">
        <v>19</v>
      </c>
      <c r="G1004" s="732">
        <v>456</v>
      </c>
      <c r="H1004" s="732">
        <v>1.0729411764705883</v>
      </c>
      <c r="I1004" s="732">
        <v>24</v>
      </c>
      <c r="J1004" s="732">
        <v>17</v>
      </c>
      <c r="K1004" s="732">
        <v>425</v>
      </c>
      <c r="L1004" s="732">
        <v>1</v>
      </c>
      <c r="M1004" s="732">
        <v>25</v>
      </c>
      <c r="N1004" s="732">
        <v>15</v>
      </c>
      <c r="O1004" s="732">
        <v>375</v>
      </c>
      <c r="P1004" s="746">
        <v>0.88235294117647056</v>
      </c>
      <c r="Q1004" s="733">
        <v>25</v>
      </c>
    </row>
    <row r="1005" spans="1:17" ht="14.4" customHeight="1" x14ac:dyDescent="0.3">
      <c r="A1005" s="727" t="s">
        <v>6935</v>
      </c>
      <c r="B1005" s="728" t="s">
        <v>6745</v>
      </c>
      <c r="C1005" s="728" t="s">
        <v>6631</v>
      </c>
      <c r="D1005" s="728" t="s">
        <v>6804</v>
      </c>
      <c r="E1005" s="728" t="s">
        <v>6805</v>
      </c>
      <c r="F1005" s="732">
        <v>74</v>
      </c>
      <c r="G1005" s="732">
        <v>13320</v>
      </c>
      <c r="H1005" s="732">
        <v>1.4718232044198896</v>
      </c>
      <c r="I1005" s="732">
        <v>180</v>
      </c>
      <c r="J1005" s="732">
        <v>50</v>
      </c>
      <c r="K1005" s="732">
        <v>9050</v>
      </c>
      <c r="L1005" s="732">
        <v>1</v>
      </c>
      <c r="M1005" s="732">
        <v>181</v>
      </c>
      <c r="N1005" s="732">
        <v>86</v>
      </c>
      <c r="O1005" s="732">
        <v>15566</v>
      </c>
      <c r="P1005" s="746">
        <v>1.72</v>
      </c>
      <c r="Q1005" s="733">
        <v>181</v>
      </c>
    </row>
    <row r="1006" spans="1:17" ht="14.4" customHeight="1" x14ac:dyDescent="0.3">
      <c r="A1006" s="727" t="s">
        <v>6935</v>
      </c>
      <c r="B1006" s="728" t="s">
        <v>6745</v>
      </c>
      <c r="C1006" s="728" t="s">
        <v>6631</v>
      </c>
      <c r="D1006" s="728" t="s">
        <v>6810</v>
      </c>
      <c r="E1006" s="728" t="s">
        <v>6811</v>
      </c>
      <c r="F1006" s="732">
        <v>23</v>
      </c>
      <c r="G1006" s="732">
        <v>5819</v>
      </c>
      <c r="H1006" s="732">
        <v>1.2727471566054243</v>
      </c>
      <c r="I1006" s="732">
        <v>253</v>
      </c>
      <c r="J1006" s="732">
        <v>18</v>
      </c>
      <c r="K1006" s="732">
        <v>4572</v>
      </c>
      <c r="L1006" s="732">
        <v>1</v>
      </c>
      <c r="M1006" s="732">
        <v>254</v>
      </c>
      <c r="N1006" s="732">
        <v>20</v>
      </c>
      <c r="O1006" s="732">
        <v>5080</v>
      </c>
      <c r="P1006" s="746">
        <v>1.1111111111111112</v>
      </c>
      <c r="Q1006" s="733">
        <v>254</v>
      </c>
    </row>
    <row r="1007" spans="1:17" ht="14.4" customHeight="1" x14ac:dyDescent="0.3">
      <c r="A1007" s="727" t="s">
        <v>6935</v>
      </c>
      <c r="B1007" s="728" t="s">
        <v>6745</v>
      </c>
      <c r="C1007" s="728" t="s">
        <v>6631</v>
      </c>
      <c r="D1007" s="728" t="s">
        <v>6816</v>
      </c>
      <c r="E1007" s="728" t="s">
        <v>6817</v>
      </c>
      <c r="F1007" s="732">
        <v>80</v>
      </c>
      <c r="G1007" s="732">
        <v>17280</v>
      </c>
      <c r="H1007" s="732">
        <v>1.397040989570701</v>
      </c>
      <c r="I1007" s="732">
        <v>216</v>
      </c>
      <c r="J1007" s="732">
        <v>57</v>
      </c>
      <c r="K1007" s="732">
        <v>12369</v>
      </c>
      <c r="L1007" s="732">
        <v>1</v>
      </c>
      <c r="M1007" s="732">
        <v>217</v>
      </c>
      <c r="N1007" s="732">
        <v>88</v>
      </c>
      <c r="O1007" s="732">
        <v>19096</v>
      </c>
      <c r="P1007" s="746">
        <v>1.5438596491228069</v>
      </c>
      <c r="Q1007" s="733">
        <v>217</v>
      </c>
    </row>
    <row r="1008" spans="1:17" ht="14.4" customHeight="1" x14ac:dyDescent="0.3">
      <c r="A1008" s="727" t="s">
        <v>6935</v>
      </c>
      <c r="B1008" s="728" t="s">
        <v>6745</v>
      </c>
      <c r="C1008" s="728" t="s">
        <v>6631</v>
      </c>
      <c r="D1008" s="728" t="s">
        <v>6840</v>
      </c>
      <c r="E1008" s="728" t="s">
        <v>6841</v>
      </c>
      <c r="F1008" s="732">
        <v>1</v>
      </c>
      <c r="G1008" s="732">
        <v>230</v>
      </c>
      <c r="H1008" s="732"/>
      <c r="I1008" s="732">
        <v>230</v>
      </c>
      <c r="J1008" s="732"/>
      <c r="K1008" s="732"/>
      <c r="L1008" s="732"/>
      <c r="M1008" s="732"/>
      <c r="N1008" s="732"/>
      <c r="O1008" s="732"/>
      <c r="P1008" s="746"/>
      <c r="Q1008" s="733"/>
    </row>
    <row r="1009" spans="1:17" ht="14.4" customHeight="1" x14ac:dyDescent="0.3">
      <c r="A1009" s="727" t="s">
        <v>566</v>
      </c>
      <c r="B1009" s="728" t="s">
        <v>6421</v>
      </c>
      <c r="C1009" s="728" t="s">
        <v>6422</v>
      </c>
      <c r="D1009" s="728" t="s">
        <v>6433</v>
      </c>
      <c r="E1009" s="728" t="s">
        <v>6689</v>
      </c>
      <c r="F1009" s="732">
        <v>0</v>
      </c>
      <c r="G1009" s="732">
        <v>0</v>
      </c>
      <c r="H1009" s="732"/>
      <c r="I1009" s="732"/>
      <c r="J1009" s="732"/>
      <c r="K1009" s="732"/>
      <c r="L1009" s="732"/>
      <c r="M1009" s="732"/>
      <c r="N1009" s="732"/>
      <c r="O1009" s="732"/>
      <c r="P1009" s="746"/>
      <c r="Q1009" s="733"/>
    </row>
    <row r="1010" spans="1:17" ht="14.4" customHeight="1" x14ac:dyDescent="0.3">
      <c r="A1010" s="727" t="s">
        <v>566</v>
      </c>
      <c r="B1010" s="728" t="s">
        <v>6421</v>
      </c>
      <c r="C1010" s="728" t="s">
        <v>6422</v>
      </c>
      <c r="D1010" s="728" t="s">
        <v>6433</v>
      </c>
      <c r="E1010" s="728" t="s">
        <v>6434</v>
      </c>
      <c r="F1010" s="732">
        <v>1</v>
      </c>
      <c r="G1010" s="732">
        <v>12495.63</v>
      </c>
      <c r="H1010" s="732"/>
      <c r="I1010" s="732">
        <v>12495.63</v>
      </c>
      <c r="J1010" s="732"/>
      <c r="K1010" s="732"/>
      <c r="L1010" s="732"/>
      <c r="M1010" s="732"/>
      <c r="N1010" s="732"/>
      <c r="O1010" s="732"/>
      <c r="P1010" s="746"/>
      <c r="Q1010" s="733"/>
    </row>
    <row r="1011" spans="1:17" ht="14.4" customHeight="1" x14ac:dyDescent="0.3">
      <c r="A1011" s="727" t="s">
        <v>566</v>
      </c>
      <c r="B1011" s="728" t="s">
        <v>6421</v>
      </c>
      <c r="C1011" s="728" t="s">
        <v>6422</v>
      </c>
      <c r="D1011" s="728" t="s">
        <v>6435</v>
      </c>
      <c r="E1011" s="728" t="s">
        <v>6689</v>
      </c>
      <c r="F1011" s="732">
        <v>0</v>
      </c>
      <c r="G1011" s="732">
        <v>0</v>
      </c>
      <c r="H1011" s="732"/>
      <c r="I1011" s="732"/>
      <c r="J1011" s="732"/>
      <c r="K1011" s="732"/>
      <c r="L1011" s="732"/>
      <c r="M1011" s="732"/>
      <c r="N1011" s="732"/>
      <c r="O1011" s="732"/>
      <c r="P1011" s="746"/>
      <c r="Q1011" s="733"/>
    </row>
    <row r="1012" spans="1:17" ht="14.4" customHeight="1" x14ac:dyDescent="0.3">
      <c r="A1012" s="727" t="s">
        <v>566</v>
      </c>
      <c r="B1012" s="728" t="s">
        <v>6421</v>
      </c>
      <c r="C1012" s="728" t="s">
        <v>6422</v>
      </c>
      <c r="D1012" s="728" t="s">
        <v>6435</v>
      </c>
      <c r="E1012" s="728" t="s">
        <v>6434</v>
      </c>
      <c r="F1012" s="732">
        <v>1</v>
      </c>
      <c r="G1012" s="732">
        <v>31239.07</v>
      </c>
      <c r="H1012" s="732"/>
      <c r="I1012" s="732">
        <v>31239.07</v>
      </c>
      <c r="J1012" s="732"/>
      <c r="K1012" s="732"/>
      <c r="L1012" s="732"/>
      <c r="M1012" s="732"/>
      <c r="N1012" s="732"/>
      <c r="O1012" s="732"/>
      <c r="P1012" s="746"/>
      <c r="Q1012" s="733"/>
    </row>
    <row r="1013" spans="1:17" ht="14.4" customHeight="1" x14ac:dyDescent="0.3">
      <c r="A1013" s="727" t="s">
        <v>566</v>
      </c>
      <c r="B1013" s="728" t="s">
        <v>6421</v>
      </c>
      <c r="C1013" s="728" t="s">
        <v>6422</v>
      </c>
      <c r="D1013" s="728" t="s">
        <v>6446</v>
      </c>
      <c r="E1013" s="728" t="s">
        <v>6691</v>
      </c>
      <c r="F1013" s="732"/>
      <c r="G1013" s="732"/>
      <c r="H1013" s="732"/>
      <c r="I1013" s="732"/>
      <c r="J1013" s="732">
        <v>0</v>
      </c>
      <c r="K1013" s="732">
        <v>0</v>
      </c>
      <c r="L1013" s="732"/>
      <c r="M1013" s="732"/>
      <c r="N1013" s="732"/>
      <c r="O1013" s="732"/>
      <c r="P1013" s="746"/>
      <c r="Q1013" s="733"/>
    </row>
    <row r="1014" spans="1:17" ht="14.4" customHeight="1" x14ac:dyDescent="0.3">
      <c r="A1014" s="727" t="s">
        <v>566</v>
      </c>
      <c r="B1014" s="728" t="s">
        <v>6421</v>
      </c>
      <c r="C1014" s="728" t="s">
        <v>6422</v>
      </c>
      <c r="D1014" s="728" t="s">
        <v>6446</v>
      </c>
      <c r="E1014" s="728" t="s">
        <v>6447</v>
      </c>
      <c r="F1014" s="732"/>
      <c r="G1014" s="732"/>
      <c r="H1014" s="732"/>
      <c r="I1014" s="732"/>
      <c r="J1014" s="732">
        <v>0.62</v>
      </c>
      <c r="K1014" s="732">
        <v>17033.310000000001</v>
      </c>
      <c r="L1014" s="732">
        <v>1</v>
      </c>
      <c r="M1014" s="732">
        <v>27473.080645161292</v>
      </c>
      <c r="N1014" s="732"/>
      <c r="O1014" s="732"/>
      <c r="P1014" s="746"/>
      <c r="Q1014" s="733"/>
    </row>
    <row r="1015" spans="1:17" ht="14.4" customHeight="1" x14ac:dyDescent="0.3">
      <c r="A1015" s="727" t="s">
        <v>566</v>
      </c>
      <c r="B1015" s="728" t="s">
        <v>6421</v>
      </c>
      <c r="C1015" s="728" t="s">
        <v>6422</v>
      </c>
      <c r="D1015" s="728" t="s">
        <v>6481</v>
      </c>
      <c r="E1015" s="728" t="s">
        <v>3284</v>
      </c>
      <c r="F1015" s="732">
        <v>1</v>
      </c>
      <c r="G1015" s="732">
        <v>243.24</v>
      </c>
      <c r="H1015" s="732"/>
      <c r="I1015" s="732">
        <v>243.24</v>
      </c>
      <c r="J1015" s="732"/>
      <c r="K1015" s="732"/>
      <c r="L1015" s="732"/>
      <c r="M1015" s="732"/>
      <c r="N1015" s="732"/>
      <c r="O1015" s="732"/>
      <c r="P1015" s="746"/>
      <c r="Q1015" s="733"/>
    </row>
    <row r="1016" spans="1:17" ht="14.4" customHeight="1" x14ac:dyDescent="0.3">
      <c r="A1016" s="727" t="s">
        <v>566</v>
      </c>
      <c r="B1016" s="728" t="s">
        <v>6421</v>
      </c>
      <c r="C1016" s="728" t="s">
        <v>6422</v>
      </c>
      <c r="D1016" s="728" t="s">
        <v>6522</v>
      </c>
      <c r="E1016" s="728" t="s">
        <v>2289</v>
      </c>
      <c r="F1016" s="732">
        <v>0.8</v>
      </c>
      <c r="G1016" s="732">
        <v>5357.83</v>
      </c>
      <c r="H1016" s="732"/>
      <c r="I1016" s="732">
        <v>6697.2874999999995</v>
      </c>
      <c r="J1016" s="732"/>
      <c r="K1016" s="732"/>
      <c r="L1016" s="732"/>
      <c r="M1016" s="732"/>
      <c r="N1016" s="732"/>
      <c r="O1016" s="732"/>
      <c r="P1016" s="746"/>
      <c r="Q1016" s="733"/>
    </row>
    <row r="1017" spans="1:17" ht="14.4" customHeight="1" x14ac:dyDescent="0.3">
      <c r="A1017" s="727" t="s">
        <v>566</v>
      </c>
      <c r="B1017" s="728" t="s">
        <v>6421</v>
      </c>
      <c r="C1017" s="728" t="s">
        <v>6422</v>
      </c>
      <c r="D1017" s="728" t="s">
        <v>6523</v>
      </c>
      <c r="E1017" s="728" t="s">
        <v>2289</v>
      </c>
      <c r="F1017" s="732">
        <v>0</v>
      </c>
      <c r="G1017" s="732">
        <v>0</v>
      </c>
      <c r="H1017" s="732">
        <v>0</v>
      </c>
      <c r="I1017" s="732"/>
      <c r="J1017" s="732">
        <v>2.2000000000000002</v>
      </c>
      <c r="K1017" s="732">
        <v>14809.19</v>
      </c>
      <c r="L1017" s="732">
        <v>1</v>
      </c>
      <c r="M1017" s="732">
        <v>6731.45</v>
      </c>
      <c r="N1017" s="732">
        <v>0.8</v>
      </c>
      <c r="O1017" s="732">
        <v>5385.16</v>
      </c>
      <c r="P1017" s="746">
        <v>0.36363636363636359</v>
      </c>
      <c r="Q1017" s="733">
        <v>6731.45</v>
      </c>
    </row>
    <row r="1018" spans="1:17" ht="14.4" customHeight="1" x14ac:dyDescent="0.3">
      <c r="A1018" s="727" t="s">
        <v>566</v>
      </c>
      <c r="B1018" s="728" t="s">
        <v>6421</v>
      </c>
      <c r="C1018" s="728" t="s">
        <v>6422</v>
      </c>
      <c r="D1018" s="728" t="s">
        <v>6532</v>
      </c>
      <c r="E1018" s="728" t="s">
        <v>6530</v>
      </c>
      <c r="F1018" s="732">
        <v>3.6</v>
      </c>
      <c r="G1018" s="732">
        <v>347274.78</v>
      </c>
      <c r="H1018" s="732">
        <v>0.63896662044723918</v>
      </c>
      <c r="I1018" s="732">
        <v>96465.216666666674</v>
      </c>
      <c r="J1018" s="732">
        <v>4</v>
      </c>
      <c r="K1018" s="732">
        <v>543494.40000000002</v>
      </c>
      <c r="L1018" s="732">
        <v>1</v>
      </c>
      <c r="M1018" s="732">
        <v>135873.60000000001</v>
      </c>
      <c r="N1018" s="732"/>
      <c r="O1018" s="732"/>
      <c r="P1018" s="746"/>
      <c r="Q1018" s="733"/>
    </row>
    <row r="1019" spans="1:17" ht="14.4" customHeight="1" x14ac:dyDescent="0.3">
      <c r="A1019" s="727" t="s">
        <v>566</v>
      </c>
      <c r="B1019" s="728" t="s">
        <v>6421</v>
      </c>
      <c r="C1019" s="728" t="s">
        <v>6422</v>
      </c>
      <c r="D1019" s="728" t="s">
        <v>6533</v>
      </c>
      <c r="E1019" s="728" t="s">
        <v>2626</v>
      </c>
      <c r="F1019" s="732">
        <v>1.5</v>
      </c>
      <c r="G1019" s="732">
        <v>55316.789999999994</v>
      </c>
      <c r="H1019" s="732">
        <v>0.31249990819923734</v>
      </c>
      <c r="I1019" s="732">
        <v>36877.859999999993</v>
      </c>
      <c r="J1019" s="732">
        <v>4.8</v>
      </c>
      <c r="K1019" s="732">
        <v>177013.78</v>
      </c>
      <c r="L1019" s="732">
        <v>1</v>
      </c>
      <c r="M1019" s="732">
        <v>36877.870833333334</v>
      </c>
      <c r="N1019" s="732"/>
      <c r="O1019" s="732"/>
      <c r="P1019" s="746"/>
      <c r="Q1019" s="733"/>
    </row>
    <row r="1020" spans="1:17" ht="14.4" customHeight="1" x14ac:dyDescent="0.3">
      <c r="A1020" s="727" t="s">
        <v>566</v>
      </c>
      <c r="B1020" s="728" t="s">
        <v>6421</v>
      </c>
      <c r="C1020" s="728" t="s">
        <v>6422</v>
      </c>
      <c r="D1020" s="728" t="s">
        <v>6535</v>
      </c>
      <c r="E1020" s="728" t="s">
        <v>2449</v>
      </c>
      <c r="F1020" s="732"/>
      <c r="G1020" s="732"/>
      <c r="H1020" s="732"/>
      <c r="I1020" s="732"/>
      <c r="J1020" s="732"/>
      <c r="K1020" s="732"/>
      <c r="L1020" s="732"/>
      <c r="M1020" s="732"/>
      <c r="N1020" s="732">
        <v>3</v>
      </c>
      <c r="O1020" s="732">
        <v>289395.65999999997</v>
      </c>
      <c r="P1020" s="746"/>
      <c r="Q1020" s="733">
        <v>96465.219999999987</v>
      </c>
    </row>
    <row r="1021" spans="1:17" ht="14.4" customHeight="1" x14ac:dyDescent="0.3">
      <c r="A1021" s="727" t="s">
        <v>566</v>
      </c>
      <c r="B1021" s="728" t="s">
        <v>6421</v>
      </c>
      <c r="C1021" s="728" t="s">
        <v>6422</v>
      </c>
      <c r="D1021" s="728" t="s">
        <v>6547</v>
      </c>
      <c r="E1021" s="728" t="s">
        <v>2626</v>
      </c>
      <c r="F1021" s="732">
        <v>0.05</v>
      </c>
      <c r="G1021" s="732">
        <v>1843.89</v>
      </c>
      <c r="H1021" s="732"/>
      <c r="I1021" s="732">
        <v>36877.800000000003</v>
      </c>
      <c r="J1021" s="732"/>
      <c r="K1021" s="732"/>
      <c r="L1021" s="732"/>
      <c r="M1021" s="732"/>
      <c r="N1021" s="732"/>
      <c r="O1021" s="732"/>
      <c r="P1021" s="746"/>
      <c r="Q1021" s="733"/>
    </row>
    <row r="1022" spans="1:17" ht="14.4" customHeight="1" x14ac:dyDescent="0.3">
      <c r="A1022" s="727" t="s">
        <v>566</v>
      </c>
      <c r="B1022" s="728" t="s">
        <v>6421</v>
      </c>
      <c r="C1022" s="728" t="s">
        <v>6422</v>
      </c>
      <c r="D1022" s="728" t="s">
        <v>6936</v>
      </c>
      <c r="E1022" s="728" t="s">
        <v>1481</v>
      </c>
      <c r="F1022" s="732"/>
      <c r="G1022" s="732"/>
      <c r="H1022" s="732"/>
      <c r="I1022" s="732"/>
      <c r="J1022" s="732">
        <v>2.84</v>
      </c>
      <c r="K1022" s="732">
        <v>116170.2</v>
      </c>
      <c r="L1022" s="732">
        <v>1</v>
      </c>
      <c r="M1022" s="732">
        <v>40905</v>
      </c>
      <c r="N1022" s="732"/>
      <c r="O1022" s="732"/>
      <c r="P1022" s="746"/>
      <c r="Q1022" s="733"/>
    </row>
    <row r="1023" spans="1:17" ht="14.4" customHeight="1" x14ac:dyDescent="0.3">
      <c r="A1023" s="727" t="s">
        <v>566</v>
      </c>
      <c r="B1023" s="728" t="s">
        <v>6421</v>
      </c>
      <c r="C1023" s="728" t="s">
        <v>6422</v>
      </c>
      <c r="D1023" s="728" t="s">
        <v>6568</v>
      </c>
      <c r="E1023" s="728" t="s">
        <v>6696</v>
      </c>
      <c r="F1023" s="732"/>
      <c r="G1023" s="732"/>
      <c r="H1023" s="732"/>
      <c r="I1023" s="732"/>
      <c r="J1023" s="732">
        <v>0</v>
      </c>
      <c r="K1023" s="732">
        <v>0</v>
      </c>
      <c r="L1023" s="732"/>
      <c r="M1023" s="732"/>
      <c r="N1023" s="732"/>
      <c r="O1023" s="732"/>
      <c r="P1023" s="746"/>
      <c r="Q1023" s="733"/>
    </row>
    <row r="1024" spans="1:17" ht="14.4" customHeight="1" x14ac:dyDescent="0.3">
      <c r="A1024" s="727" t="s">
        <v>566</v>
      </c>
      <c r="B1024" s="728" t="s">
        <v>6421</v>
      </c>
      <c r="C1024" s="728" t="s">
        <v>6422</v>
      </c>
      <c r="D1024" s="728" t="s">
        <v>6568</v>
      </c>
      <c r="E1024" s="728" t="s">
        <v>6569</v>
      </c>
      <c r="F1024" s="732"/>
      <c r="G1024" s="732"/>
      <c r="H1024" s="732"/>
      <c r="I1024" s="732"/>
      <c r="J1024" s="732">
        <v>2.84</v>
      </c>
      <c r="K1024" s="732">
        <v>78023.56</v>
      </c>
      <c r="L1024" s="732">
        <v>1</v>
      </c>
      <c r="M1024" s="732">
        <v>27473.084507042255</v>
      </c>
      <c r="N1024" s="732"/>
      <c r="O1024" s="732"/>
      <c r="P1024" s="746"/>
      <c r="Q1024" s="733"/>
    </row>
    <row r="1025" spans="1:17" ht="14.4" customHeight="1" x14ac:dyDescent="0.3">
      <c r="A1025" s="727" t="s">
        <v>566</v>
      </c>
      <c r="B1025" s="728" t="s">
        <v>6421</v>
      </c>
      <c r="C1025" s="728" t="s">
        <v>6422</v>
      </c>
      <c r="D1025" s="728" t="s">
        <v>6595</v>
      </c>
      <c r="E1025" s="728" t="s">
        <v>2285</v>
      </c>
      <c r="F1025" s="732"/>
      <c r="G1025" s="732"/>
      <c r="H1025" s="732"/>
      <c r="I1025" s="732"/>
      <c r="J1025" s="732"/>
      <c r="K1025" s="732"/>
      <c r="L1025" s="732"/>
      <c r="M1025" s="732"/>
      <c r="N1025" s="732">
        <v>1</v>
      </c>
      <c r="O1025" s="732">
        <v>1000</v>
      </c>
      <c r="P1025" s="746"/>
      <c r="Q1025" s="733">
        <v>1000</v>
      </c>
    </row>
    <row r="1026" spans="1:17" ht="14.4" customHeight="1" x14ac:dyDescent="0.3">
      <c r="A1026" s="727" t="s">
        <v>566</v>
      </c>
      <c r="B1026" s="728" t="s">
        <v>6421</v>
      </c>
      <c r="C1026" s="728" t="s">
        <v>6609</v>
      </c>
      <c r="D1026" s="728" t="s">
        <v>6612</v>
      </c>
      <c r="E1026" s="728" t="s">
        <v>6613</v>
      </c>
      <c r="F1026" s="732">
        <v>6</v>
      </c>
      <c r="G1026" s="732">
        <v>11193.48</v>
      </c>
      <c r="H1026" s="732">
        <v>2.7892908582563756</v>
      </c>
      <c r="I1026" s="732">
        <v>1865.58</v>
      </c>
      <c r="J1026" s="732">
        <v>2</v>
      </c>
      <c r="K1026" s="732">
        <v>4013.02</v>
      </c>
      <c r="L1026" s="732">
        <v>1</v>
      </c>
      <c r="M1026" s="732">
        <v>2006.51</v>
      </c>
      <c r="N1026" s="732"/>
      <c r="O1026" s="732"/>
      <c r="P1026" s="746"/>
      <c r="Q1026" s="733"/>
    </row>
    <row r="1027" spans="1:17" ht="14.4" customHeight="1" x14ac:dyDescent="0.3">
      <c r="A1027" s="727" t="s">
        <v>566</v>
      </c>
      <c r="B1027" s="728" t="s">
        <v>6421</v>
      </c>
      <c r="C1027" s="728" t="s">
        <v>6609</v>
      </c>
      <c r="D1027" s="728" t="s">
        <v>6614</v>
      </c>
      <c r="E1027" s="728" t="s">
        <v>6615</v>
      </c>
      <c r="F1027" s="732"/>
      <c r="G1027" s="732"/>
      <c r="H1027" s="732"/>
      <c r="I1027" s="732"/>
      <c r="J1027" s="732"/>
      <c r="K1027" s="732"/>
      <c r="L1027" s="732"/>
      <c r="M1027" s="732"/>
      <c r="N1027" s="732">
        <v>1</v>
      </c>
      <c r="O1027" s="732">
        <v>2641.15</v>
      </c>
      <c r="P1027" s="746"/>
      <c r="Q1027" s="733">
        <v>2641.15</v>
      </c>
    </row>
    <row r="1028" spans="1:17" ht="14.4" customHeight="1" x14ac:dyDescent="0.3">
      <c r="A1028" s="727" t="s">
        <v>566</v>
      </c>
      <c r="B1028" s="728" t="s">
        <v>6421</v>
      </c>
      <c r="C1028" s="728" t="s">
        <v>6609</v>
      </c>
      <c r="D1028" s="728" t="s">
        <v>6616</v>
      </c>
      <c r="E1028" s="728" t="s">
        <v>6617</v>
      </c>
      <c r="F1028" s="732">
        <v>5</v>
      </c>
      <c r="G1028" s="732">
        <v>40958.15</v>
      </c>
      <c r="H1028" s="732"/>
      <c r="I1028" s="732">
        <v>8191.63</v>
      </c>
      <c r="J1028" s="732"/>
      <c r="K1028" s="732"/>
      <c r="L1028" s="732"/>
      <c r="M1028" s="732"/>
      <c r="N1028" s="732">
        <v>1</v>
      </c>
      <c r="O1028" s="732">
        <v>8655.19</v>
      </c>
      <c r="P1028" s="746"/>
      <c r="Q1028" s="733">
        <v>8655.19</v>
      </c>
    </row>
    <row r="1029" spans="1:17" ht="14.4" customHeight="1" x14ac:dyDescent="0.3">
      <c r="A1029" s="727" t="s">
        <v>566</v>
      </c>
      <c r="B1029" s="728" t="s">
        <v>6421</v>
      </c>
      <c r="C1029" s="728" t="s">
        <v>6609</v>
      </c>
      <c r="D1029" s="728" t="s">
        <v>6622</v>
      </c>
      <c r="E1029" s="728" t="s">
        <v>6623</v>
      </c>
      <c r="F1029" s="732">
        <v>10</v>
      </c>
      <c r="G1029" s="732">
        <v>2386.8000000000002</v>
      </c>
      <c r="H1029" s="732">
        <v>4.935279765104835</v>
      </c>
      <c r="I1029" s="732">
        <v>238.68</v>
      </c>
      <c r="J1029" s="732">
        <v>2</v>
      </c>
      <c r="K1029" s="732">
        <v>483.62</v>
      </c>
      <c r="L1029" s="732">
        <v>1</v>
      </c>
      <c r="M1029" s="732">
        <v>241.81</v>
      </c>
      <c r="N1029" s="732"/>
      <c r="O1029" s="732"/>
      <c r="P1029" s="746"/>
      <c r="Q1029" s="733"/>
    </row>
    <row r="1030" spans="1:17" ht="14.4" customHeight="1" x14ac:dyDescent="0.3">
      <c r="A1030" s="727" t="s">
        <v>566</v>
      </c>
      <c r="B1030" s="728" t="s">
        <v>6421</v>
      </c>
      <c r="C1030" s="728" t="s">
        <v>6624</v>
      </c>
      <c r="D1030" s="728" t="s">
        <v>6625</v>
      </c>
      <c r="E1030" s="728" t="s">
        <v>6626</v>
      </c>
      <c r="F1030" s="732">
        <v>5</v>
      </c>
      <c r="G1030" s="732">
        <v>2825.5</v>
      </c>
      <c r="H1030" s="732">
        <v>2.5</v>
      </c>
      <c r="I1030" s="732">
        <v>565.1</v>
      </c>
      <c r="J1030" s="732">
        <v>2</v>
      </c>
      <c r="K1030" s="732">
        <v>1130.2</v>
      </c>
      <c r="L1030" s="732">
        <v>1</v>
      </c>
      <c r="M1030" s="732">
        <v>565.1</v>
      </c>
      <c r="N1030" s="732">
        <v>2</v>
      </c>
      <c r="O1030" s="732">
        <v>1130.2</v>
      </c>
      <c r="P1030" s="746">
        <v>1</v>
      </c>
      <c r="Q1030" s="733">
        <v>565.1</v>
      </c>
    </row>
    <row r="1031" spans="1:17" ht="14.4" customHeight="1" x14ac:dyDescent="0.3">
      <c r="A1031" s="727" t="s">
        <v>566</v>
      </c>
      <c r="B1031" s="728" t="s">
        <v>6421</v>
      </c>
      <c r="C1031" s="728" t="s">
        <v>6624</v>
      </c>
      <c r="D1031" s="728" t="s">
        <v>6627</v>
      </c>
      <c r="E1031" s="728" t="s">
        <v>6628</v>
      </c>
      <c r="F1031" s="732">
        <v>5</v>
      </c>
      <c r="G1031" s="732">
        <v>5245</v>
      </c>
      <c r="H1031" s="732">
        <v>2.5</v>
      </c>
      <c r="I1031" s="732">
        <v>1049</v>
      </c>
      <c r="J1031" s="732">
        <v>2</v>
      </c>
      <c r="K1031" s="732">
        <v>2098</v>
      </c>
      <c r="L1031" s="732">
        <v>1</v>
      </c>
      <c r="M1031" s="732">
        <v>1049</v>
      </c>
      <c r="N1031" s="732">
        <v>2</v>
      </c>
      <c r="O1031" s="732">
        <v>2098</v>
      </c>
      <c r="P1031" s="746">
        <v>1</v>
      </c>
      <c r="Q1031" s="733">
        <v>1049</v>
      </c>
    </row>
    <row r="1032" spans="1:17" ht="14.4" customHeight="1" x14ac:dyDescent="0.3">
      <c r="A1032" s="727" t="s">
        <v>566</v>
      </c>
      <c r="B1032" s="728" t="s">
        <v>6421</v>
      </c>
      <c r="C1032" s="728" t="s">
        <v>6631</v>
      </c>
      <c r="D1032" s="728" t="s">
        <v>6634</v>
      </c>
      <c r="E1032" s="728" t="s">
        <v>6635</v>
      </c>
      <c r="F1032" s="732">
        <v>6</v>
      </c>
      <c r="G1032" s="732">
        <v>1134</v>
      </c>
      <c r="H1032" s="732">
        <v>2.9076923076923076</v>
      </c>
      <c r="I1032" s="732">
        <v>189</v>
      </c>
      <c r="J1032" s="732">
        <v>2</v>
      </c>
      <c r="K1032" s="732">
        <v>390</v>
      </c>
      <c r="L1032" s="732">
        <v>1</v>
      </c>
      <c r="M1032" s="732">
        <v>195</v>
      </c>
      <c r="N1032" s="732">
        <v>1</v>
      </c>
      <c r="O1032" s="732">
        <v>196</v>
      </c>
      <c r="P1032" s="746">
        <v>0.50256410256410255</v>
      </c>
      <c r="Q1032" s="733">
        <v>196</v>
      </c>
    </row>
    <row r="1033" spans="1:17" ht="14.4" customHeight="1" x14ac:dyDescent="0.3">
      <c r="A1033" s="727" t="s">
        <v>566</v>
      </c>
      <c r="B1033" s="728" t="s">
        <v>6421</v>
      </c>
      <c r="C1033" s="728" t="s">
        <v>6631</v>
      </c>
      <c r="D1033" s="728" t="s">
        <v>6636</v>
      </c>
      <c r="E1033" s="728" t="s">
        <v>6637</v>
      </c>
      <c r="F1033" s="732">
        <v>307</v>
      </c>
      <c r="G1033" s="732">
        <v>10745</v>
      </c>
      <c r="H1033" s="732">
        <v>1.1569936470334876</v>
      </c>
      <c r="I1033" s="732">
        <v>35</v>
      </c>
      <c r="J1033" s="732">
        <v>251</v>
      </c>
      <c r="K1033" s="732">
        <v>9287</v>
      </c>
      <c r="L1033" s="732">
        <v>1</v>
      </c>
      <c r="M1033" s="732">
        <v>37</v>
      </c>
      <c r="N1033" s="732">
        <v>186</v>
      </c>
      <c r="O1033" s="732">
        <v>6882</v>
      </c>
      <c r="P1033" s="746">
        <v>0.74103585657370519</v>
      </c>
      <c r="Q1033" s="733">
        <v>37</v>
      </c>
    </row>
    <row r="1034" spans="1:17" ht="14.4" customHeight="1" x14ac:dyDescent="0.3">
      <c r="A1034" s="727" t="s">
        <v>566</v>
      </c>
      <c r="B1034" s="728" t="s">
        <v>6421</v>
      </c>
      <c r="C1034" s="728" t="s">
        <v>6631</v>
      </c>
      <c r="D1034" s="728" t="s">
        <v>6642</v>
      </c>
      <c r="E1034" s="728" t="s">
        <v>6643</v>
      </c>
      <c r="F1034" s="732">
        <v>5</v>
      </c>
      <c r="G1034" s="732">
        <v>825</v>
      </c>
      <c r="H1034" s="732">
        <v>2.3305084745762712</v>
      </c>
      <c r="I1034" s="732">
        <v>165</v>
      </c>
      <c r="J1034" s="732">
        <v>2</v>
      </c>
      <c r="K1034" s="732">
        <v>354</v>
      </c>
      <c r="L1034" s="732">
        <v>1</v>
      </c>
      <c r="M1034" s="732">
        <v>177</v>
      </c>
      <c r="N1034" s="732">
        <v>2</v>
      </c>
      <c r="O1034" s="732">
        <v>354</v>
      </c>
      <c r="P1034" s="746">
        <v>1</v>
      </c>
      <c r="Q1034" s="733">
        <v>177</v>
      </c>
    </row>
    <row r="1035" spans="1:17" ht="14.4" customHeight="1" x14ac:dyDescent="0.3">
      <c r="A1035" s="727" t="s">
        <v>566</v>
      </c>
      <c r="B1035" s="728" t="s">
        <v>6421</v>
      </c>
      <c r="C1035" s="728" t="s">
        <v>6631</v>
      </c>
      <c r="D1035" s="728" t="s">
        <v>6644</v>
      </c>
      <c r="E1035" s="728" t="s">
        <v>6645</v>
      </c>
      <c r="F1035" s="732"/>
      <c r="G1035" s="732"/>
      <c r="H1035" s="732"/>
      <c r="I1035" s="732"/>
      <c r="J1035" s="732"/>
      <c r="K1035" s="732"/>
      <c r="L1035" s="732"/>
      <c r="M1035" s="732"/>
      <c r="N1035" s="732">
        <v>2</v>
      </c>
      <c r="O1035" s="732">
        <v>21108</v>
      </c>
      <c r="P1035" s="746"/>
      <c r="Q1035" s="733">
        <v>10554</v>
      </c>
    </row>
    <row r="1036" spans="1:17" ht="14.4" customHeight="1" x14ac:dyDescent="0.3">
      <c r="A1036" s="727" t="s">
        <v>566</v>
      </c>
      <c r="B1036" s="728" t="s">
        <v>6421</v>
      </c>
      <c r="C1036" s="728" t="s">
        <v>6631</v>
      </c>
      <c r="D1036" s="728" t="s">
        <v>6646</v>
      </c>
      <c r="E1036" s="728" t="s">
        <v>6647</v>
      </c>
      <c r="F1036" s="732">
        <v>5</v>
      </c>
      <c r="G1036" s="732">
        <v>235</v>
      </c>
      <c r="H1036" s="732">
        <v>2.3979591836734695</v>
      </c>
      <c r="I1036" s="732">
        <v>47</v>
      </c>
      <c r="J1036" s="732">
        <v>2</v>
      </c>
      <c r="K1036" s="732">
        <v>98</v>
      </c>
      <c r="L1036" s="732">
        <v>1</v>
      </c>
      <c r="M1036" s="732">
        <v>49</v>
      </c>
      <c r="N1036" s="732">
        <v>2</v>
      </c>
      <c r="O1036" s="732">
        <v>98</v>
      </c>
      <c r="P1036" s="746">
        <v>1</v>
      </c>
      <c r="Q1036" s="733">
        <v>49</v>
      </c>
    </row>
    <row r="1037" spans="1:17" ht="14.4" customHeight="1" x14ac:dyDescent="0.3">
      <c r="A1037" s="727" t="s">
        <v>566</v>
      </c>
      <c r="B1037" s="728" t="s">
        <v>6421</v>
      </c>
      <c r="C1037" s="728" t="s">
        <v>6631</v>
      </c>
      <c r="D1037" s="728" t="s">
        <v>6650</v>
      </c>
      <c r="E1037" s="728" t="s">
        <v>6651</v>
      </c>
      <c r="F1037" s="732">
        <v>5</v>
      </c>
      <c r="G1037" s="732">
        <v>0</v>
      </c>
      <c r="H1037" s="732"/>
      <c r="I1037" s="732">
        <v>0</v>
      </c>
      <c r="J1037" s="732">
        <v>8</v>
      </c>
      <c r="K1037" s="732">
        <v>0</v>
      </c>
      <c r="L1037" s="732"/>
      <c r="M1037" s="732">
        <v>0</v>
      </c>
      <c r="N1037" s="732">
        <v>2</v>
      </c>
      <c r="O1037" s="732">
        <v>0</v>
      </c>
      <c r="P1037" s="746"/>
      <c r="Q1037" s="733">
        <v>0</v>
      </c>
    </row>
    <row r="1038" spans="1:17" ht="14.4" customHeight="1" x14ac:dyDescent="0.3">
      <c r="A1038" s="727" t="s">
        <v>566</v>
      </c>
      <c r="B1038" s="728" t="s">
        <v>6421</v>
      </c>
      <c r="C1038" s="728" t="s">
        <v>6631</v>
      </c>
      <c r="D1038" s="728" t="s">
        <v>6652</v>
      </c>
      <c r="E1038" s="728" t="s">
        <v>6653</v>
      </c>
      <c r="F1038" s="732">
        <v>1</v>
      </c>
      <c r="G1038" s="732">
        <v>0</v>
      </c>
      <c r="H1038" s="732"/>
      <c r="I1038" s="732">
        <v>0</v>
      </c>
      <c r="J1038" s="732">
        <v>1</v>
      </c>
      <c r="K1038" s="732">
        <v>0</v>
      </c>
      <c r="L1038" s="732"/>
      <c r="M1038" s="732">
        <v>0</v>
      </c>
      <c r="N1038" s="732">
        <v>1</v>
      </c>
      <c r="O1038" s="732">
        <v>0</v>
      </c>
      <c r="P1038" s="746"/>
      <c r="Q1038" s="733">
        <v>0</v>
      </c>
    </row>
    <row r="1039" spans="1:17" ht="14.4" customHeight="1" x14ac:dyDescent="0.3">
      <c r="A1039" s="727" t="s">
        <v>566</v>
      </c>
      <c r="B1039" s="728" t="s">
        <v>6421</v>
      </c>
      <c r="C1039" s="728" t="s">
        <v>6631</v>
      </c>
      <c r="D1039" s="728" t="s">
        <v>6654</v>
      </c>
      <c r="E1039" s="728" t="s">
        <v>6655</v>
      </c>
      <c r="F1039" s="732">
        <v>23</v>
      </c>
      <c r="G1039" s="732">
        <v>433.33</v>
      </c>
      <c r="H1039" s="732"/>
      <c r="I1039" s="732">
        <v>18.840434782608696</v>
      </c>
      <c r="J1039" s="732"/>
      <c r="K1039" s="732"/>
      <c r="L1039" s="732"/>
      <c r="M1039" s="732"/>
      <c r="N1039" s="732">
        <v>1</v>
      </c>
      <c r="O1039" s="732">
        <v>33.33</v>
      </c>
      <c r="P1039" s="746"/>
      <c r="Q1039" s="733">
        <v>33.33</v>
      </c>
    </row>
    <row r="1040" spans="1:17" ht="14.4" customHeight="1" x14ac:dyDescent="0.3">
      <c r="A1040" s="727" t="s">
        <v>566</v>
      </c>
      <c r="B1040" s="728" t="s">
        <v>6421</v>
      </c>
      <c r="C1040" s="728" t="s">
        <v>6631</v>
      </c>
      <c r="D1040" s="728" t="s">
        <v>6658</v>
      </c>
      <c r="E1040" s="728" t="s">
        <v>6659</v>
      </c>
      <c r="F1040" s="732">
        <v>6</v>
      </c>
      <c r="G1040" s="732">
        <v>492</v>
      </c>
      <c r="H1040" s="732">
        <v>2.86046511627907</v>
      </c>
      <c r="I1040" s="732">
        <v>82</v>
      </c>
      <c r="J1040" s="732">
        <v>2</v>
      </c>
      <c r="K1040" s="732">
        <v>172</v>
      </c>
      <c r="L1040" s="732">
        <v>1</v>
      </c>
      <c r="M1040" s="732">
        <v>86</v>
      </c>
      <c r="N1040" s="732">
        <v>2</v>
      </c>
      <c r="O1040" s="732">
        <v>172</v>
      </c>
      <c r="P1040" s="746">
        <v>1</v>
      </c>
      <c r="Q1040" s="733">
        <v>86</v>
      </c>
    </row>
    <row r="1041" spans="1:17" ht="14.4" customHeight="1" x14ac:dyDescent="0.3">
      <c r="A1041" s="727" t="s">
        <v>566</v>
      </c>
      <c r="B1041" s="728" t="s">
        <v>6421</v>
      </c>
      <c r="C1041" s="728" t="s">
        <v>6631</v>
      </c>
      <c r="D1041" s="728" t="s">
        <v>6668</v>
      </c>
      <c r="E1041" s="728" t="s">
        <v>6669</v>
      </c>
      <c r="F1041" s="732">
        <v>11</v>
      </c>
      <c r="G1041" s="732">
        <v>3641</v>
      </c>
      <c r="H1041" s="732">
        <v>1.4693301049233252</v>
      </c>
      <c r="I1041" s="732">
        <v>331</v>
      </c>
      <c r="J1041" s="732">
        <v>7</v>
      </c>
      <c r="K1041" s="732">
        <v>2478</v>
      </c>
      <c r="L1041" s="732">
        <v>1</v>
      </c>
      <c r="M1041" s="732">
        <v>354</v>
      </c>
      <c r="N1041" s="732">
        <v>15</v>
      </c>
      <c r="O1041" s="732">
        <v>5325</v>
      </c>
      <c r="P1041" s="746">
        <v>2.1489104116222761</v>
      </c>
      <c r="Q1041" s="733">
        <v>355</v>
      </c>
    </row>
    <row r="1042" spans="1:17" ht="14.4" customHeight="1" x14ac:dyDescent="0.3">
      <c r="A1042" s="727" t="s">
        <v>566</v>
      </c>
      <c r="B1042" s="728" t="s">
        <v>6421</v>
      </c>
      <c r="C1042" s="728" t="s">
        <v>6631</v>
      </c>
      <c r="D1042" s="728" t="s">
        <v>6672</v>
      </c>
      <c r="E1042" s="728" t="s">
        <v>6673</v>
      </c>
      <c r="F1042" s="732">
        <v>4</v>
      </c>
      <c r="G1042" s="732">
        <v>0</v>
      </c>
      <c r="H1042" s="732"/>
      <c r="I1042" s="732">
        <v>0</v>
      </c>
      <c r="J1042" s="732">
        <v>23</v>
      </c>
      <c r="K1042" s="732">
        <v>0</v>
      </c>
      <c r="L1042" s="732"/>
      <c r="M1042" s="732">
        <v>0</v>
      </c>
      <c r="N1042" s="732"/>
      <c r="O1042" s="732"/>
      <c r="P1042" s="746"/>
      <c r="Q1042" s="733"/>
    </row>
    <row r="1043" spans="1:17" ht="14.4" customHeight="1" x14ac:dyDescent="0.3">
      <c r="A1043" s="727" t="s">
        <v>566</v>
      </c>
      <c r="B1043" s="728" t="s">
        <v>6421</v>
      </c>
      <c r="C1043" s="728" t="s">
        <v>6631</v>
      </c>
      <c r="D1043" s="728" t="s">
        <v>6674</v>
      </c>
      <c r="E1043" s="728" t="s">
        <v>6675</v>
      </c>
      <c r="F1043" s="732">
        <v>5</v>
      </c>
      <c r="G1043" s="732">
        <v>2215</v>
      </c>
      <c r="H1043" s="732">
        <v>2.3364978902953588</v>
      </c>
      <c r="I1043" s="732">
        <v>443</v>
      </c>
      <c r="J1043" s="732">
        <v>2</v>
      </c>
      <c r="K1043" s="732">
        <v>948</v>
      </c>
      <c r="L1043" s="732">
        <v>1</v>
      </c>
      <c r="M1043" s="732">
        <v>474</v>
      </c>
      <c r="N1043" s="732">
        <v>2</v>
      </c>
      <c r="O1043" s="732">
        <v>950</v>
      </c>
      <c r="P1043" s="746">
        <v>1.0021097046413503</v>
      </c>
      <c r="Q1043" s="733">
        <v>475</v>
      </c>
    </row>
    <row r="1044" spans="1:17" ht="14.4" customHeight="1" x14ac:dyDescent="0.3">
      <c r="A1044" s="727" t="s">
        <v>566</v>
      </c>
      <c r="B1044" s="728" t="s">
        <v>6421</v>
      </c>
      <c r="C1044" s="728" t="s">
        <v>6631</v>
      </c>
      <c r="D1044" s="728" t="s">
        <v>6676</v>
      </c>
      <c r="E1044" s="728" t="s">
        <v>6677</v>
      </c>
      <c r="F1044" s="732"/>
      <c r="G1044" s="732"/>
      <c r="H1044" s="732"/>
      <c r="I1044" s="732"/>
      <c r="J1044" s="732">
        <v>1</v>
      </c>
      <c r="K1044" s="732">
        <v>173</v>
      </c>
      <c r="L1044" s="732">
        <v>1</v>
      </c>
      <c r="M1044" s="732">
        <v>173</v>
      </c>
      <c r="N1044" s="732"/>
      <c r="O1044" s="732"/>
      <c r="P1044" s="746"/>
      <c r="Q1044" s="733"/>
    </row>
    <row r="1045" spans="1:17" ht="14.4" customHeight="1" x14ac:dyDescent="0.3">
      <c r="A1045" s="727" t="s">
        <v>566</v>
      </c>
      <c r="B1045" s="728" t="s">
        <v>6421</v>
      </c>
      <c r="C1045" s="728" t="s">
        <v>6631</v>
      </c>
      <c r="D1045" s="728" t="s">
        <v>6682</v>
      </c>
      <c r="E1045" s="728" t="s">
        <v>6683</v>
      </c>
      <c r="F1045" s="732">
        <v>16</v>
      </c>
      <c r="G1045" s="732">
        <v>2640</v>
      </c>
      <c r="H1045" s="732">
        <v>0.78501338090990191</v>
      </c>
      <c r="I1045" s="732">
        <v>165</v>
      </c>
      <c r="J1045" s="732">
        <v>19</v>
      </c>
      <c r="K1045" s="732">
        <v>3363</v>
      </c>
      <c r="L1045" s="732">
        <v>1</v>
      </c>
      <c r="M1045" s="732">
        <v>177</v>
      </c>
      <c r="N1045" s="732">
        <v>9</v>
      </c>
      <c r="O1045" s="732">
        <v>1593</v>
      </c>
      <c r="P1045" s="746">
        <v>0.47368421052631576</v>
      </c>
      <c r="Q1045" s="733">
        <v>177</v>
      </c>
    </row>
    <row r="1046" spans="1:17" ht="14.4" customHeight="1" x14ac:dyDescent="0.3">
      <c r="A1046" s="727" t="s">
        <v>566</v>
      </c>
      <c r="B1046" s="728" t="s">
        <v>6421</v>
      </c>
      <c r="C1046" s="728" t="s">
        <v>6631</v>
      </c>
      <c r="D1046" s="728" t="s">
        <v>6686</v>
      </c>
      <c r="E1046" s="728" t="s">
        <v>6687</v>
      </c>
      <c r="F1046" s="732">
        <v>11</v>
      </c>
      <c r="G1046" s="732">
        <v>7183</v>
      </c>
      <c r="H1046" s="732">
        <v>10.246790299572041</v>
      </c>
      <c r="I1046" s="732">
        <v>653</v>
      </c>
      <c r="J1046" s="732">
        <v>1</v>
      </c>
      <c r="K1046" s="732">
        <v>701</v>
      </c>
      <c r="L1046" s="732">
        <v>1</v>
      </c>
      <c r="M1046" s="732">
        <v>701</v>
      </c>
      <c r="N1046" s="732">
        <v>1</v>
      </c>
      <c r="O1046" s="732">
        <v>701</v>
      </c>
      <c r="P1046" s="746">
        <v>1</v>
      </c>
      <c r="Q1046" s="733">
        <v>701</v>
      </c>
    </row>
    <row r="1047" spans="1:17" ht="14.4" customHeight="1" x14ac:dyDescent="0.3">
      <c r="A1047" s="727" t="s">
        <v>566</v>
      </c>
      <c r="B1047" s="728" t="s">
        <v>6937</v>
      </c>
      <c r="C1047" s="728" t="s">
        <v>6422</v>
      </c>
      <c r="D1047" s="728" t="s">
        <v>6423</v>
      </c>
      <c r="E1047" s="728" t="s">
        <v>1805</v>
      </c>
      <c r="F1047" s="732">
        <v>4</v>
      </c>
      <c r="G1047" s="732">
        <v>12449.24</v>
      </c>
      <c r="H1047" s="732">
        <v>0.27423818809350309</v>
      </c>
      <c r="I1047" s="732">
        <v>3112.31</v>
      </c>
      <c r="J1047" s="732">
        <v>15</v>
      </c>
      <c r="K1047" s="732">
        <v>45395.72</v>
      </c>
      <c r="L1047" s="732">
        <v>1</v>
      </c>
      <c r="M1047" s="732">
        <v>3026.3813333333333</v>
      </c>
      <c r="N1047" s="732">
        <v>8</v>
      </c>
      <c r="O1047" s="732">
        <v>23752.800000000003</v>
      </c>
      <c r="P1047" s="746">
        <v>0.52323875466673953</v>
      </c>
      <c r="Q1047" s="733">
        <v>2969.1000000000004</v>
      </c>
    </row>
    <row r="1048" spans="1:17" ht="14.4" customHeight="1" x14ac:dyDescent="0.3">
      <c r="A1048" s="727" t="s">
        <v>566</v>
      </c>
      <c r="B1048" s="728" t="s">
        <v>6937</v>
      </c>
      <c r="C1048" s="728" t="s">
        <v>6422</v>
      </c>
      <c r="D1048" s="728" t="s">
        <v>6938</v>
      </c>
      <c r="E1048" s="728" t="s">
        <v>1805</v>
      </c>
      <c r="F1048" s="732">
        <v>13</v>
      </c>
      <c r="G1048" s="732">
        <v>20229.95</v>
      </c>
      <c r="H1048" s="732">
        <v>6.5</v>
      </c>
      <c r="I1048" s="732">
        <v>1556.15</v>
      </c>
      <c r="J1048" s="732">
        <v>2</v>
      </c>
      <c r="K1048" s="732">
        <v>3112.3</v>
      </c>
      <c r="L1048" s="732">
        <v>1</v>
      </c>
      <c r="M1048" s="732">
        <v>1556.15</v>
      </c>
      <c r="N1048" s="732">
        <v>4</v>
      </c>
      <c r="O1048" s="732">
        <v>6224.6</v>
      </c>
      <c r="P1048" s="746">
        <v>2</v>
      </c>
      <c r="Q1048" s="733">
        <v>1556.15</v>
      </c>
    </row>
    <row r="1049" spans="1:17" ht="14.4" customHeight="1" x14ac:dyDescent="0.3">
      <c r="A1049" s="727" t="s">
        <v>566</v>
      </c>
      <c r="B1049" s="728" t="s">
        <v>6937</v>
      </c>
      <c r="C1049" s="728" t="s">
        <v>6422</v>
      </c>
      <c r="D1049" s="728" t="s">
        <v>6939</v>
      </c>
      <c r="E1049" s="728" t="s">
        <v>6940</v>
      </c>
      <c r="F1049" s="732"/>
      <c r="G1049" s="732"/>
      <c r="H1049" s="732"/>
      <c r="I1049" s="732"/>
      <c r="J1049" s="732">
        <v>5.3</v>
      </c>
      <c r="K1049" s="732">
        <v>11145.41</v>
      </c>
      <c r="L1049" s="732">
        <v>1</v>
      </c>
      <c r="M1049" s="732">
        <v>2102.9075471698116</v>
      </c>
      <c r="N1049" s="732">
        <v>1.1000000000000001</v>
      </c>
      <c r="O1049" s="732">
        <v>1725.97</v>
      </c>
      <c r="P1049" s="746">
        <v>0.15485926493507193</v>
      </c>
      <c r="Q1049" s="733">
        <v>1569.0636363636363</v>
      </c>
    </row>
    <row r="1050" spans="1:17" ht="14.4" customHeight="1" x14ac:dyDescent="0.3">
      <c r="A1050" s="727" t="s">
        <v>566</v>
      </c>
      <c r="B1050" s="728" t="s">
        <v>6937</v>
      </c>
      <c r="C1050" s="728" t="s">
        <v>6422</v>
      </c>
      <c r="D1050" s="728" t="s">
        <v>6941</v>
      </c>
      <c r="E1050" s="728" t="s">
        <v>1931</v>
      </c>
      <c r="F1050" s="732"/>
      <c r="G1050" s="732"/>
      <c r="H1050" s="732"/>
      <c r="I1050" s="732"/>
      <c r="J1050" s="732">
        <v>3.6</v>
      </c>
      <c r="K1050" s="732">
        <v>40657.86</v>
      </c>
      <c r="L1050" s="732">
        <v>1</v>
      </c>
      <c r="M1050" s="732">
        <v>11293.85</v>
      </c>
      <c r="N1050" s="732"/>
      <c r="O1050" s="732"/>
      <c r="P1050" s="746"/>
      <c r="Q1050" s="733"/>
    </row>
    <row r="1051" spans="1:17" ht="14.4" customHeight="1" x14ac:dyDescent="0.3">
      <c r="A1051" s="727" t="s">
        <v>566</v>
      </c>
      <c r="B1051" s="728" t="s">
        <v>6937</v>
      </c>
      <c r="C1051" s="728" t="s">
        <v>6422</v>
      </c>
      <c r="D1051" s="728" t="s">
        <v>6942</v>
      </c>
      <c r="E1051" s="728" t="s">
        <v>6943</v>
      </c>
      <c r="F1051" s="732">
        <v>432.15</v>
      </c>
      <c r="G1051" s="732">
        <v>37033.54</v>
      </c>
      <c r="H1051" s="732">
        <v>1.5848507374222254</v>
      </c>
      <c r="I1051" s="732">
        <v>85.696031470554217</v>
      </c>
      <c r="J1051" s="732">
        <v>468</v>
      </c>
      <c r="K1051" s="732">
        <v>23367.210000000003</v>
      </c>
      <c r="L1051" s="732">
        <v>1</v>
      </c>
      <c r="M1051" s="732">
        <v>49.929935897435904</v>
      </c>
      <c r="N1051" s="732"/>
      <c r="O1051" s="732"/>
      <c r="P1051" s="746"/>
      <c r="Q1051" s="733"/>
    </row>
    <row r="1052" spans="1:17" ht="14.4" customHeight="1" x14ac:dyDescent="0.3">
      <c r="A1052" s="727" t="s">
        <v>566</v>
      </c>
      <c r="B1052" s="728" t="s">
        <v>6937</v>
      </c>
      <c r="C1052" s="728" t="s">
        <v>6422</v>
      </c>
      <c r="D1052" s="728" t="s">
        <v>6944</v>
      </c>
      <c r="E1052" s="728" t="s">
        <v>6945</v>
      </c>
      <c r="F1052" s="732">
        <v>13</v>
      </c>
      <c r="G1052" s="732">
        <v>11306.36</v>
      </c>
      <c r="H1052" s="732">
        <v>1.1913382582738261</v>
      </c>
      <c r="I1052" s="732">
        <v>869.72</v>
      </c>
      <c r="J1052" s="732">
        <v>11</v>
      </c>
      <c r="K1052" s="732">
        <v>9490.4700000000012</v>
      </c>
      <c r="L1052" s="732">
        <v>1</v>
      </c>
      <c r="M1052" s="732">
        <v>862.7700000000001</v>
      </c>
      <c r="N1052" s="732">
        <v>52</v>
      </c>
      <c r="O1052" s="732">
        <v>44864.039999999994</v>
      </c>
      <c r="P1052" s="746">
        <v>4.7272727272727257</v>
      </c>
      <c r="Q1052" s="733">
        <v>862.76999999999987</v>
      </c>
    </row>
    <row r="1053" spans="1:17" ht="14.4" customHeight="1" x14ac:dyDescent="0.3">
      <c r="A1053" s="727" t="s">
        <v>566</v>
      </c>
      <c r="B1053" s="728" t="s">
        <v>6937</v>
      </c>
      <c r="C1053" s="728" t="s">
        <v>6422</v>
      </c>
      <c r="D1053" s="728" t="s">
        <v>6946</v>
      </c>
      <c r="E1053" s="728" t="s">
        <v>6945</v>
      </c>
      <c r="F1053" s="732"/>
      <c r="G1053" s="732"/>
      <c r="H1053" s="732"/>
      <c r="I1053" s="732"/>
      <c r="J1053" s="732">
        <v>17</v>
      </c>
      <c r="K1053" s="732">
        <v>7392.7900000000009</v>
      </c>
      <c r="L1053" s="732">
        <v>1</v>
      </c>
      <c r="M1053" s="732">
        <v>434.87000000000006</v>
      </c>
      <c r="N1053" s="732"/>
      <c r="O1053" s="732"/>
      <c r="P1053" s="746"/>
      <c r="Q1053" s="733"/>
    </row>
    <row r="1054" spans="1:17" ht="14.4" customHeight="1" x14ac:dyDescent="0.3">
      <c r="A1054" s="727" t="s">
        <v>566</v>
      </c>
      <c r="B1054" s="728" t="s">
        <v>6937</v>
      </c>
      <c r="C1054" s="728" t="s">
        <v>6422</v>
      </c>
      <c r="D1054" s="728" t="s">
        <v>6947</v>
      </c>
      <c r="E1054" s="728" t="s">
        <v>1396</v>
      </c>
      <c r="F1054" s="732"/>
      <c r="G1054" s="732"/>
      <c r="H1054" s="732"/>
      <c r="I1054" s="732"/>
      <c r="J1054" s="732">
        <v>4</v>
      </c>
      <c r="K1054" s="732">
        <v>19952.36</v>
      </c>
      <c r="L1054" s="732">
        <v>1</v>
      </c>
      <c r="M1054" s="732">
        <v>4988.09</v>
      </c>
      <c r="N1054" s="732">
        <v>60</v>
      </c>
      <c r="O1054" s="732">
        <v>299285.87999999995</v>
      </c>
      <c r="P1054" s="746">
        <v>15.000024057304497</v>
      </c>
      <c r="Q1054" s="733">
        <v>4988.097999999999</v>
      </c>
    </row>
    <row r="1055" spans="1:17" ht="14.4" customHeight="1" x14ac:dyDescent="0.3">
      <c r="A1055" s="727" t="s">
        <v>566</v>
      </c>
      <c r="B1055" s="728" t="s">
        <v>6937</v>
      </c>
      <c r="C1055" s="728" t="s">
        <v>6422</v>
      </c>
      <c r="D1055" s="728" t="s">
        <v>6948</v>
      </c>
      <c r="E1055" s="728" t="s">
        <v>2898</v>
      </c>
      <c r="F1055" s="732">
        <v>33</v>
      </c>
      <c r="G1055" s="732">
        <v>3723.39</v>
      </c>
      <c r="H1055" s="732"/>
      <c r="I1055" s="732">
        <v>112.83</v>
      </c>
      <c r="J1055" s="732"/>
      <c r="K1055" s="732"/>
      <c r="L1055" s="732"/>
      <c r="M1055" s="732"/>
      <c r="N1055" s="732"/>
      <c r="O1055" s="732"/>
      <c r="P1055" s="746"/>
      <c r="Q1055" s="733"/>
    </row>
    <row r="1056" spans="1:17" ht="14.4" customHeight="1" x14ac:dyDescent="0.3">
      <c r="A1056" s="727" t="s">
        <v>566</v>
      </c>
      <c r="B1056" s="728" t="s">
        <v>6937</v>
      </c>
      <c r="C1056" s="728" t="s">
        <v>6422</v>
      </c>
      <c r="D1056" s="728" t="s">
        <v>6424</v>
      </c>
      <c r="E1056" s="728" t="s">
        <v>6425</v>
      </c>
      <c r="F1056" s="732">
        <v>11.95</v>
      </c>
      <c r="G1056" s="732">
        <v>1661.71</v>
      </c>
      <c r="H1056" s="732">
        <v>2.0067507185469653</v>
      </c>
      <c r="I1056" s="732">
        <v>139.05523012552302</v>
      </c>
      <c r="J1056" s="732">
        <v>6</v>
      </c>
      <c r="K1056" s="732">
        <v>828.06</v>
      </c>
      <c r="L1056" s="732">
        <v>1</v>
      </c>
      <c r="M1056" s="732">
        <v>138.01</v>
      </c>
      <c r="N1056" s="732">
        <v>7.6</v>
      </c>
      <c r="O1056" s="732">
        <v>961.22</v>
      </c>
      <c r="P1056" s="746">
        <v>1.1608096031688526</v>
      </c>
      <c r="Q1056" s="733">
        <v>126.47631578947369</v>
      </c>
    </row>
    <row r="1057" spans="1:17" ht="14.4" customHeight="1" x14ac:dyDescent="0.3">
      <c r="A1057" s="727" t="s">
        <v>566</v>
      </c>
      <c r="B1057" s="728" t="s">
        <v>6937</v>
      </c>
      <c r="C1057" s="728" t="s">
        <v>6422</v>
      </c>
      <c r="D1057" s="728" t="s">
        <v>6426</v>
      </c>
      <c r="E1057" s="728" t="s">
        <v>6425</v>
      </c>
      <c r="F1057" s="732">
        <v>41</v>
      </c>
      <c r="G1057" s="732">
        <v>11328.96</v>
      </c>
      <c r="H1057" s="732">
        <v>0.92209269957854945</v>
      </c>
      <c r="I1057" s="732">
        <v>276.31609756097561</v>
      </c>
      <c r="J1057" s="732">
        <v>46</v>
      </c>
      <c r="K1057" s="732">
        <v>12286.14</v>
      </c>
      <c r="L1057" s="732">
        <v>1</v>
      </c>
      <c r="M1057" s="732">
        <v>267.08999999999997</v>
      </c>
      <c r="N1057" s="732">
        <v>55</v>
      </c>
      <c r="O1057" s="732">
        <v>14158.480000000001</v>
      </c>
      <c r="P1057" s="746">
        <v>1.1523944867956903</v>
      </c>
      <c r="Q1057" s="733">
        <v>257.42690909090913</v>
      </c>
    </row>
    <row r="1058" spans="1:17" ht="14.4" customHeight="1" x14ac:dyDescent="0.3">
      <c r="A1058" s="727" t="s">
        <v>566</v>
      </c>
      <c r="B1058" s="728" t="s">
        <v>6937</v>
      </c>
      <c r="C1058" s="728" t="s">
        <v>6422</v>
      </c>
      <c r="D1058" s="728" t="s">
        <v>6949</v>
      </c>
      <c r="E1058" s="728" t="s">
        <v>6950</v>
      </c>
      <c r="F1058" s="732"/>
      <c r="G1058" s="732"/>
      <c r="H1058" s="732"/>
      <c r="I1058" s="732"/>
      <c r="J1058" s="732">
        <v>9.75</v>
      </c>
      <c r="K1058" s="732">
        <v>784.19</v>
      </c>
      <c r="L1058" s="732">
        <v>1</v>
      </c>
      <c r="M1058" s="732">
        <v>80.429743589743595</v>
      </c>
      <c r="N1058" s="732"/>
      <c r="O1058" s="732"/>
      <c r="P1058" s="746"/>
      <c r="Q1058" s="733"/>
    </row>
    <row r="1059" spans="1:17" ht="14.4" customHeight="1" x14ac:dyDescent="0.3">
      <c r="A1059" s="727" t="s">
        <v>566</v>
      </c>
      <c r="B1059" s="728" t="s">
        <v>6937</v>
      </c>
      <c r="C1059" s="728" t="s">
        <v>6422</v>
      </c>
      <c r="D1059" s="728" t="s">
        <v>6951</v>
      </c>
      <c r="E1059" s="728" t="s">
        <v>6952</v>
      </c>
      <c r="F1059" s="732"/>
      <c r="G1059" s="732"/>
      <c r="H1059" s="732"/>
      <c r="I1059" s="732"/>
      <c r="J1059" s="732">
        <v>0.2</v>
      </c>
      <c r="K1059" s="732">
        <v>102.39</v>
      </c>
      <c r="L1059" s="732">
        <v>1</v>
      </c>
      <c r="M1059" s="732">
        <v>511.95</v>
      </c>
      <c r="N1059" s="732"/>
      <c r="O1059" s="732"/>
      <c r="P1059" s="746"/>
      <c r="Q1059" s="733"/>
    </row>
    <row r="1060" spans="1:17" ht="14.4" customHeight="1" x14ac:dyDescent="0.3">
      <c r="A1060" s="727" t="s">
        <v>566</v>
      </c>
      <c r="B1060" s="728" t="s">
        <v>6937</v>
      </c>
      <c r="C1060" s="728" t="s">
        <v>6422</v>
      </c>
      <c r="D1060" s="728" t="s">
        <v>6427</v>
      </c>
      <c r="E1060" s="728" t="s">
        <v>865</v>
      </c>
      <c r="F1060" s="732">
        <v>266.90000000000003</v>
      </c>
      <c r="G1060" s="732">
        <v>53808.9</v>
      </c>
      <c r="H1060" s="732">
        <v>0.9430031364564474</v>
      </c>
      <c r="I1060" s="732">
        <v>201.60696890221055</v>
      </c>
      <c r="J1060" s="732">
        <v>283.03000000000003</v>
      </c>
      <c r="K1060" s="732">
        <v>57061.21</v>
      </c>
      <c r="L1060" s="732">
        <v>1</v>
      </c>
      <c r="M1060" s="732">
        <v>201.60834540508071</v>
      </c>
      <c r="N1060" s="732">
        <v>432.45</v>
      </c>
      <c r="O1060" s="732">
        <v>87185.53</v>
      </c>
      <c r="P1060" s="746">
        <v>1.5279299194671827</v>
      </c>
      <c r="Q1060" s="733">
        <v>201.60834778587119</v>
      </c>
    </row>
    <row r="1061" spans="1:17" ht="14.4" customHeight="1" x14ac:dyDescent="0.3">
      <c r="A1061" s="727" t="s">
        <v>566</v>
      </c>
      <c r="B1061" s="728" t="s">
        <v>6937</v>
      </c>
      <c r="C1061" s="728" t="s">
        <v>6422</v>
      </c>
      <c r="D1061" s="728" t="s">
        <v>6953</v>
      </c>
      <c r="E1061" s="728" t="s">
        <v>6954</v>
      </c>
      <c r="F1061" s="732"/>
      <c r="G1061" s="732"/>
      <c r="H1061" s="732"/>
      <c r="I1061" s="732"/>
      <c r="J1061" s="732"/>
      <c r="K1061" s="732"/>
      <c r="L1061" s="732"/>
      <c r="M1061" s="732"/>
      <c r="N1061" s="732">
        <v>3.31</v>
      </c>
      <c r="O1061" s="732">
        <v>1106.3999999999999</v>
      </c>
      <c r="P1061" s="746"/>
      <c r="Q1061" s="733">
        <v>334.25981873111778</v>
      </c>
    </row>
    <row r="1062" spans="1:17" ht="14.4" customHeight="1" x14ac:dyDescent="0.3">
      <c r="A1062" s="727" t="s">
        <v>566</v>
      </c>
      <c r="B1062" s="728" t="s">
        <v>6937</v>
      </c>
      <c r="C1062" s="728" t="s">
        <v>6422</v>
      </c>
      <c r="D1062" s="728" t="s">
        <v>6955</v>
      </c>
      <c r="E1062" s="728" t="s">
        <v>1899</v>
      </c>
      <c r="F1062" s="732">
        <v>0.36</v>
      </c>
      <c r="G1062" s="732">
        <v>353.8</v>
      </c>
      <c r="H1062" s="732"/>
      <c r="I1062" s="732">
        <v>982.77777777777783</v>
      </c>
      <c r="J1062" s="732"/>
      <c r="K1062" s="732"/>
      <c r="L1062" s="732"/>
      <c r="M1062" s="732"/>
      <c r="N1062" s="732">
        <v>0.05</v>
      </c>
      <c r="O1062" s="732">
        <v>49.14</v>
      </c>
      <c r="P1062" s="746"/>
      <c r="Q1062" s="733">
        <v>982.8</v>
      </c>
    </row>
    <row r="1063" spans="1:17" ht="14.4" customHeight="1" x14ac:dyDescent="0.3">
      <c r="A1063" s="727" t="s">
        <v>566</v>
      </c>
      <c r="B1063" s="728" t="s">
        <v>6937</v>
      </c>
      <c r="C1063" s="728" t="s">
        <v>6422</v>
      </c>
      <c r="D1063" s="728" t="s">
        <v>6428</v>
      </c>
      <c r="E1063" s="728" t="s">
        <v>803</v>
      </c>
      <c r="F1063" s="732">
        <v>2.8</v>
      </c>
      <c r="G1063" s="732">
        <v>2351.29</v>
      </c>
      <c r="H1063" s="732">
        <v>0.19863498585818992</v>
      </c>
      <c r="I1063" s="732">
        <v>839.74642857142862</v>
      </c>
      <c r="J1063" s="732">
        <v>13.9</v>
      </c>
      <c r="K1063" s="732">
        <v>11837.24</v>
      </c>
      <c r="L1063" s="732">
        <v>1</v>
      </c>
      <c r="M1063" s="732">
        <v>851.59999999999991</v>
      </c>
      <c r="N1063" s="732">
        <v>4.8</v>
      </c>
      <c r="O1063" s="732">
        <v>4087.6800000000003</v>
      </c>
      <c r="P1063" s="746">
        <v>0.34532374100719426</v>
      </c>
      <c r="Q1063" s="733">
        <v>851.60000000000014</v>
      </c>
    </row>
    <row r="1064" spans="1:17" ht="14.4" customHeight="1" x14ac:dyDescent="0.3">
      <c r="A1064" s="727" t="s">
        <v>566</v>
      </c>
      <c r="B1064" s="728" t="s">
        <v>6937</v>
      </c>
      <c r="C1064" s="728" t="s">
        <v>6422</v>
      </c>
      <c r="D1064" s="728" t="s">
        <v>6956</v>
      </c>
      <c r="E1064" s="728" t="s">
        <v>781</v>
      </c>
      <c r="F1064" s="732">
        <v>14.940000000000001</v>
      </c>
      <c r="G1064" s="732">
        <v>10351.91</v>
      </c>
      <c r="H1064" s="732">
        <v>0.51878195432955165</v>
      </c>
      <c r="I1064" s="732">
        <v>692.89892904953138</v>
      </c>
      <c r="J1064" s="732">
        <v>28.9</v>
      </c>
      <c r="K1064" s="732">
        <v>19954.260000000002</v>
      </c>
      <c r="L1064" s="732">
        <v>1</v>
      </c>
      <c r="M1064" s="732">
        <v>690.45882352941192</v>
      </c>
      <c r="N1064" s="732">
        <v>9.8000000000000007</v>
      </c>
      <c r="O1064" s="732">
        <v>6766.4699999999993</v>
      </c>
      <c r="P1064" s="746">
        <v>0.33909901945749921</v>
      </c>
      <c r="Q1064" s="733">
        <v>690.4561224489795</v>
      </c>
    </row>
    <row r="1065" spans="1:17" ht="14.4" customHeight="1" x14ac:dyDescent="0.3">
      <c r="A1065" s="727" t="s">
        <v>566</v>
      </c>
      <c r="B1065" s="728" t="s">
        <v>6937</v>
      </c>
      <c r="C1065" s="728" t="s">
        <v>6422</v>
      </c>
      <c r="D1065" s="728" t="s">
        <v>6957</v>
      </c>
      <c r="E1065" s="728" t="s">
        <v>3490</v>
      </c>
      <c r="F1065" s="732"/>
      <c r="G1065" s="732"/>
      <c r="H1065" s="732"/>
      <c r="I1065" s="732"/>
      <c r="J1065" s="732">
        <v>0.6</v>
      </c>
      <c r="K1065" s="732">
        <v>1307.94</v>
      </c>
      <c r="L1065" s="732">
        <v>1</v>
      </c>
      <c r="M1065" s="732">
        <v>2179.9</v>
      </c>
      <c r="N1065" s="732"/>
      <c r="O1065" s="732"/>
      <c r="P1065" s="746"/>
      <c r="Q1065" s="733"/>
    </row>
    <row r="1066" spans="1:17" ht="14.4" customHeight="1" x14ac:dyDescent="0.3">
      <c r="A1066" s="727" t="s">
        <v>566</v>
      </c>
      <c r="B1066" s="728" t="s">
        <v>6937</v>
      </c>
      <c r="C1066" s="728" t="s">
        <v>6422</v>
      </c>
      <c r="D1066" s="728" t="s">
        <v>6958</v>
      </c>
      <c r="E1066" s="728" t="s">
        <v>6959</v>
      </c>
      <c r="F1066" s="732"/>
      <c r="G1066" s="732"/>
      <c r="H1066" s="732"/>
      <c r="I1066" s="732"/>
      <c r="J1066" s="732">
        <v>2.8000000000000003</v>
      </c>
      <c r="K1066" s="732">
        <v>1938.34</v>
      </c>
      <c r="L1066" s="732">
        <v>1</v>
      </c>
      <c r="M1066" s="732">
        <v>692.26428571428562</v>
      </c>
      <c r="N1066" s="732">
        <v>4</v>
      </c>
      <c r="O1066" s="732">
        <v>2769.06</v>
      </c>
      <c r="P1066" s="746">
        <v>1.4285729025867495</v>
      </c>
      <c r="Q1066" s="733">
        <v>692.26499999999999</v>
      </c>
    </row>
    <row r="1067" spans="1:17" ht="14.4" customHeight="1" x14ac:dyDescent="0.3">
      <c r="A1067" s="727" t="s">
        <v>566</v>
      </c>
      <c r="B1067" s="728" t="s">
        <v>6937</v>
      </c>
      <c r="C1067" s="728" t="s">
        <v>6422</v>
      </c>
      <c r="D1067" s="728" t="s">
        <v>6430</v>
      </c>
      <c r="E1067" s="728" t="s">
        <v>1524</v>
      </c>
      <c r="F1067" s="732">
        <v>38</v>
      </c>
      <c r="G1067" s="732">
        <v>235170.98</v>
      </c>
      <c r="H1067" s="732"/>
      <c r="I1067" s="732">
        <v>6188.71</v>
      </c>
      <c r="J1067" s="732"/>
      <c r="K1067" s="732"/>
      <c r="L1067" s="732"/>
      <c r="M1067" s="732"/>
      <c r="N1067" s="732"/>
      <c r="O1067" s="732"/>
      <c r="P1067" s="746"/>
      <c r="Q1067" s="733"/>
    </row>
    <row r="1068" spans="1:17" ht="14.4" customHeight="1" x14ac:dyDescent="0.3">
      <c r="A1068" s="727" t="s">
        <v>566</v>
      </c>
      <c r="B1068" s="728" t="s">
        <v>6937</v>
      </c>
      <c r="C1068" s="728" t="s">
        <v>6422</v>
      </c>
      <c r="D1068" s="728" t="s">
        <v>6960</v>
      </c>
      <c r="E1068" s="728" t="s">
        <v>2523</v>
      </c>
      <c r="F1068" s="732">
        <v>2.8000000000000003</v>
      </c>
      <c r="G1068" s="732">
        <v>33637.519999999997</v>
      </c>
      <c r="H1068" s="732">
        <v>0.58333333333333326</v>
      </c>
      <c r="I1068" s="732">
        <v>12013.399999999998</v>
      </c>
      <c r="J1068" s="732">
        <v>4.8</v>
      </c>
      <c r="K1068" s="732">
        <v>57664.32</v>
      </c>
      <c r="L1068" s="732">
        <v>1</v>
      </c>
      <c r="M1068" s="732">
        <v>12013.4</v>
      </c>
      <c r="N1068" s="732">
        <v>11.3</v>
      </c>
      <c r="O1068" s="732">
        <v>135751.41999999998</v>
      </c>
      <c r="P1068" s="746">
        <v>2.3541666666666665</v>
      </c>
      <c r="Q1068" s="733">
        <v>12013.399999999998</v>
      </c>
    </row>
    <row r="1069" spans="1:17" ht="14.4" customHeight="1" x14ac:dyDescent="0.3">
      <c r="A1069" s="727" t="s">
        <v>566</v>
      </c>
      <c r="B1069" s="728" t="s">
        <v>6937</v>
      </c>
      <c r="C1069" s="728" t="s">
        <v>6422</v>
      </c>
      <c r="D1069" s="728" t="s">
        <v>6433</v>
      </c>
      <c r="E1069" s="728" t="s">
        <v>6689</v>
      </c>
      <c r="F1069" s="732">
        <v>-7.1054273576010019E-15</v>
      </c>
      <c r="G1069" s="732">
        <v>-5.8207660913467407E-11</v>
      </c>
      <c r="H1069" s="732">
        <v>-0.5</v>
      </c>
      <c r="I1069" s="732">
        <v>8192</v>
      </c>
      <c r="J1069" s="732">
        <v>0</v>
      </c>
      <c r="K1069" s="732">
        <v>1.1641532182693481E-10</v>
      </c>
      <c r="L1069" s="732">
        <v>1</v>
      </c>
      <c r="M1069" s="732"/>
      <c r="N1069" s="732">
        <v>-1.0658141036401503E-14</v>
      </c>
      <c r="O1069" s="732">
        <v>-8.0035533756017685E-11</v>
      </c>
      <c r="P1069" s="746">
        <v>-0.6875</v>
      </c>
      <c r="Q1069" s="733">
        <v>7509.333333333333</v>
      </c>
    </row>
    <row r="1070" spans="1:17" ht="14.4" customHeight="1" x14ac:dyDescent="0.3">
      <c r="A1070" s="727" t="s">
        <v>566</v>
      </c>
      <c r="B1070" s="728" t="s">
        <v>6937</v>
      </c>
      <c r="C1070" s="728" t="s">
        <v>6422</v>
      </c>
      <c r="D1070" s="728" t="s">
        <v>6433</v>
      </c>
      <c r="E1070" s="728" t="s">
        <v>6434</v>
      </c>
      <c r="F1070" s="732">
        <v>135.31</v>
      </c>
      <c r="G1070" s="732">
        <v>1691635.35</v>
      </c>
      <c r="H1070" s="732">
        <v>1.0197980527364316</v>
      </c>
      <c r="I1070" s="732">
        <v>12501.924100214323</v>
      </c>
      <c r="J1070" s="732">
        <v>132.75</v>
      </c>
      <c r="K1070" s="732">
        <v>1658794.45</v>
      </c>
      <c r="L1070" s="732">
        <v>1</v>
      </c>
      <c r="M1070" s="732">
        <v>12495.626741996233</v>
      </c>
      <c r="N1070" s="732">
        <v>149.74</v>
      </c>
      <c r="O1070" s="732">
        <v>1720520</v>
      </c>
      <c r="P1070" s="746">
        <v>1.0372110902589529</v>
      </c>
      <c r="Q1070" s="733">
        <v>11490.04941899292</v>
      </c>
    </row>
    <row r="1071" spans="1:17" ht="14.4" customHeight="1" x14ac:dyDescent="0.3">
      <c r="A1071" s="727" t="s">
        <v>566</v>
      </c>
      <c r="B1071" s="728" t="s">
        <v>6937</v>
      </c>
      <c r="C1071" s="728" t="s">
        <v>6422</v>
      </c>
      <c r="D1071" s="728" t="s">
        <v>6435</v>
      </c>
      <c r="E1071" s="728" t="s">
        <v>6689</v>
      </c>
      <c r="F1071" s="732">
        <v>-3.5527136788005009E-15</v>
      </c>
      <c r="G1071" s="732">
        <v>-1.7462298274040222E-10</v>
      </c>
      <c r="H1071" s="732">
        <v>0.375</v>
      </c>
      <c r="I1071" s="732">
        <v>49152</v>
      </c>
      <c r="J1071" s="732">
        <v>0</v>
      </c>
      <c r="K1071" s="732">
        <v>-4.6566128730773926E-10</v>
      </c>
      <c r="L1071" s="732">
        <v>1</v>
      </c>
      <c r="M1071" s="732"/>
      <c r="N1071" s="732">
        <v>0</v>
      </c>
      <c r="O1071" s="732">
        <v>1.1641532182693481E-10</v>
      </c>
      <c r="P1071" s="746">
        <v>-0.25</v>
      </c>
      <c r="Q1071" s="733"/>
    </row>
    <row r="1072" spans="1:17" ht="14.4" customHeight="1" x14ac:dyDescent="0.3">
      <c r="A1072" s="727" t="s">
        <v>566</v>
      </c>
      <c r="B1072" s="728" t="s">
        <v>6937</v>
      </c>
      <c r="C1072" s="728" t="s">
        <v>6422</v>
      </c>
      <c r="D1072" s="728" t="s">
        <v>6435</v>
      </c>
      <c r="E1072" s="728" t="s">
        <v>6434</v>
      </c>
      <c r="F1072" s="732">
        <v>103.1</v>
      </c>
      <c r="G1072" s="732">
        <v>3222168</v>
      </c>
      <c r="H1072" s="732">
        <v>0.81537909213430904</v>
      </c>
      <c r="I1072" s="732">
        <v>31252.841901066928</v>
      </c>
      <c r="J1072" s="732">
        <v>126.5</v>
      </c>
      <c r="K1072" s="732">
        <v>3951742.2399999993</v>
      </c>
      <c r="L1072" s="732">
        <v>1</v>
      </c>
      <c r="M1072" s="732">
        <v>31239.069090909084</v>
      </c>
      <c r="N1072" s="732">
        <v>140</v>
      </c>
      <c r="O1072" s="732">
        <v>4189156.38</v>
      </c>
      <c r="P1072" s="746">
        <v>1.0600783466079511</v>
      </c>
      <c r="Q1072" s="733">
        <v>29922.545571428571</v>
      </c>
    </row>
    <row r="1073" spans="1:17" ht="14.4" customHeight="1" x14ac:dyDescent="0.3">
      <c r="A1073" s="727" t="s">
        <v>566</v>
      </c>
      <c r="B1073" s="728" t="s">
        <v>6937</v>
      </c>
      <c r="C1073" s="728" t="s">
        <v>6422</v>
      </c>
      <c r="D1073" s="728" t="s">
        <v>6961</v>
      </c>
      <c r="E1073" s="728" t="s">
        <v>6962</v>
      </c>
      <c r="F1073" s="732">
        <v>41</v>
      </c>
      <c r="G1073" s="732">
        <v>137355.32999999999</v>
      </c>
      <c r="H1073" s="732">
        <v>1.8636363636363635</v>
      </c>
      <c r="I1073" s="732">
        <v>3350.1299999999997</v>
      </c>
      <c r="J1073" s="732">
        <v>22</v>
      </c>
      <c r="K1073" s="732">
        <v>73702.86</v>
      </c>
      <c r="L1073" s="732">
        <v>1</v>
      </c>
      <c r="M1073" s="732">
        <v>3350.13</v>
      </c>
      <c r="N1073" s="732">
        <v>25</v>
      </c>
      <c r="O1073" s="732">
        <v>81720.39</v>
      </c>
      <c r="P1073" s="746">
        <v>1.1087818030399363</v>
      </c>
      <c r="Q1073" s="733">
        <v>3268.8155999999999</v>
      </c>
    </row>
    <row r="1074" spans="1:17" ht="14.4" customHeight="1" x14ac:dyDescent="0.3">
      <c r="A1074" s="727" t="s">
        <v>566</v>
      </c>
      <c r="B1074" s="728" t="s">
        <v>6937</v>
      </c>
      <c r="C1074" s="728" t="s">
        <v>6422</v>
      </c>
      <c r="D1074" s="728" t="s">
        <v>6445</v>
      </c>
      <c r="E1074" s="728" t="s">
        <v>3587</v>
      </c>
      <c r="F1074" s="732"/>
      <c r="G1074" s="732"/>
      <c r="H1074" s="732"/>
      <c r="I1074" s="732"/>
      <c r="J1074" s="732">
        <v>12.92</v>
      </c>
      <c r="K1074" s="732">
        <v>128251.65</v>
      </c>
      <c r="L1074" s="732">
        <v>1</v>
      </c>
      <c r="M1074" s="732">
        <v>9926.5982972136226</v>
      </c>
      <c r="N1074" s="732"/>
      <c r="O1074" s="732"/>
      <c r="P1074" s="746"/>
      <c r="Q1074" s="733"/>
    </row>
    <row r="1075" spans="1:17" ht="14.4" customHeight="1" x14ac:dyDescent="0.3">
      <c r="A1075" s="727" t="s">
        <v>566</v>
      </c>
      <c r="B1075" s="728" t="s">
        <v>6937</v>
      </c>
      <c r="C1075" s="728" t="s">
        <v>6422</v>
      </c>
      <c r="D1075" s="728" t="s">
        <v>6446</v>
      </c>
      <c r="E1075" s="728" t="s">
        <v>6691</v>
      </c>
      <c r="F1075" s="732">
        <v>0</v>
      </c>
      <c r="G1075" s="732">
        <v>1.1641532182693481E-10</v>
      </c>
      <c r="H1075" s="732"/>
      <c r="I1075" s="732"/>
      <c r="J1075" s="732"/>
      <c r="K1075" s="732"/>
      <c r="L1075" s="732"/>
      <c r="M1075" s="732"/>
      <c r="N1075" s="732">
        <v>0</v>
      </c>
      <c r="O1075" s="732">
        <v>0</v>
      </c>
      <c r="P1075" s="746"/>
      <c r="Q1075" s="733"/>
    </row>
    <row r="1076" spans="1:17" ht="14.4" customHeight="1" x14ac:dyDescent="0.3">
      <c r="A1076" s="727" t="s">
        <v>566</v>
      </c>
      <c r="B1076" s="728" t="s">
        <v>6937</v>
      </c>
      <c r="C1076" s="728" t="s">
        <v>6422</v>
      </c>
      <c r="D1076" s="728" t="s">
        <v>6446</v>
      </c>
      <c r="E1076" s="728" t="s">
        <v>6447</v>
      </c>
      <c r="F1076" s="732">
        <v>30.49</v>
      </c>
      <c r="G1076" s="732">
        <v>826434.37</v>
      </c>
      <c r="H1076" s="732"/>
      <c r="I1076" s="732">
        <v>27105.095769104624</v>
      </c>
      <c r="J1076" s="732"/>
      <c r="K1076" s="732"/>
      <c r="L1076" s="732"/>
      <c r="M1076" s="732"/>
      <c r="N1076" s="732">
        <v>5.5600000000000005</v>
      </c>
      <c r="O1076" s="732">
        <v>23277.51</v>
      </c>
      <c r="P1076" s="746"/>
      <c r="Q1076" s="733">
        <v>4186.6025179856106</v>
      </c>
    </row>
    <row r="1077" spans="1:17" ht="14.4" customHeight="1" x14ac:dyDescent="0.3">
      <c r="A1077" s="727" t="s">
        <v>566</v>
      </c>
      <c r="B1077" s="728" t="s">
        <v>6937</v>
      </c>
      <c r="C1077" s="728" t="s">
        <v>6422</v>
      </c>
      <c r="D1077" s="728" t="s">
        <v>6450</v>
      </c>
      <c r="E1077" s="728" t="s">
        <v>1513</v>
      </c>
      <c r="F1077" s="732">
        <v>2</v>
      </c>
      <c r="G1077" s="732">
        <v>47308.95</v>
      </c>
      <c r="H1077" s="732"/>
      <c r="I1077" s="732">
        <v>23654.474999999999</v>
      </c>
      <c r="J1077" s="732"/>
      <c r="K1077" s="732"/>
      <c r="L1077" s="732"/>
      <c r="M1077" s="732"/>
      <c r="N1077" s="732"/>
      <c r="O1077" s="732"/>
      <c r="P1077" s="746"/>
      <c r="Q1077" s="733"/>
    </row>
    <row r="1078" spans="1:17" ht="14.4" customHeight="1" x14ac:dyDescent="0.3">
      <c r="A1078" s="727" t="s">
        <v>566</v>
      </c>
      <c r="B1078" s="728" t="s">
        <v>6937</v>
      </c>
      <c r="C1078" s="728" t="s">
        <v>6422</v>
      </c>
      <c r="D1078" s="728" t="s">
        <v>6460</v>
      </c>
      <c r="E1078" s="728" t="s">
        <v>6461</v>
      </c>
      <c r="F1078" s="732"/>
      <c r="G1078" s="732"/>
      <c r="H1078" s="732"/>
      <c r="I1078" s="732"/>
      <c r="J1078" s="732"/>
      <c r="K1078" s="732"/>
      <c r="L1078" s="732"/>
      <c r="M1078" s="732"/>
      <c r="N1078" s="732">
        <v>6</v>
      </c>
      <c r="O1078" s="732">
        <v>268335.35999999999</v>
      </c>
      <c r="P1078" s="746"/>
      <c r="Q1078" s="733">
        <v>44722.559999999998</v>
      </c>
    </row>
    <row r="1079" spans="1:17" ht="14.4" customHeight="1" x14ac:dyDescent="0.3">
      <c r="A1079" s="727" t="s">
        <v>566</v>
      </c>
      <c r="B1079" s="728" t="s">
        <v>6937</v>
      </c>
      <c r="C1079" s="728" t="s">
        <v>6422</v>
      </c>
      <c r="D1079" s="728" t="s">
        <v>6462</v>
      </c>
      <c r="E1079" s="728" t="s">
        <v>1384</v>
      </c>
      <c r="F1079" s="732"/>
      <c r="G1079" s="732"/>
      <c r="H1079" s="732"/>
      <c r="I1079" s="732"/>
      <c r="J1079" s="732">
        <v>2</v>
      </c>
      <c r="K1079" s="732">
        <v>11420.86</v>
      </c>
      <c r="L1079" s="732">
        <v>1</v>
      </c>
      <c r="M1079" s="732">
        <v>5710.43</v>
      </c>
      <c r="N1079" s="732">
        <v>76</v>
      </c>
      <c r="O1079" s="732">
        <v>433992.68</v>
      </c>
      <c r="P1079" s="746">
        <v>38</v>
      </c>
      <c r="Q1079" s="733">
        <v>5710.43</v>
      </c>
    </row>
    <row r="1080" spans="1:17" ht="14.4" customHeight="1" x14ac:dyDescent="0.3">
      <c r="A1080" s="727" t="s">
        <v>566</v>
      </c>
      <c r="B1080" s="728" t="s">
        <v>6937</v>
      </c>
      <c r="C1080" s="728" t="s">
        <v>6422</v>
      </c>
      <c r="D1080" s="728" t="s">
        <v>6463</v>
      </c>
      <c r="E1080" s="728" t="s">
        <v>1384</v>
      </c>
      <c r="F1080" s="732"/>
      <c r="G1080" s="732"/>
      <c r="H1080" s="732"/>
      <c r="I1080" s="732"/>
      <c r="J1080" s="732">
        <v>26</v>
      </c>
      <c r="K1080" s="732">
        <v>296942.62</v>
      </c>
      <c r="L1080" s="732">
        <v>1</v>
      </c>
      <c r="M1080" s="732">
        <v>11420.869999999999</v>
      </c>
      <c r="N1080" s="732"/>
      <c r="O1080" s="732"/>
      <c r="P1080" s="746"/>
      <c r="Q1080" s="733"/>
    </row>
    <row r="1081" spans="1:17" ht="14.4" customHeight="1" x14ac:dyDescent="0.3">
      <c r="A1081" s="727" t="s">
        <v>566</v>
      </c>
      <c r="B1081" s="728" t="s">
        <v>6937</v>
      </c>
      <c r="C1081" s="728" t="s">
        <v>6422</v>
      </c>
      <c r="D1081" s="728" t="s">
        <v>6466</v>
      </c>
      <c r="E1081" s="728" t="s">
        <v>6467</v>
      </c>
      <c r="F1081" s="732">
        <v>305.60000000000002</v>
      </c>
      <c r="G1081" s="732">
        <v>16638.12</v>
      </c>
      <c r="H1081" s="732">
        <v>1.5979032832747655</v>
      </c>
      <c r="I1081" s="732">
        <v>54.444109947643973</v>
      </c>
      <c r="J1081" s="732">
        <v>228.9</v>
      </c>
      <c r="K1081" s="732">
        <v>10412.470000000001</v>
      </c>
      <c r="L1081" s="732">
        <v>1</v>
      </c>
      <c r="M1081" s="732">
        <v>45.489165574486677</v>
      </c>
      <c r="N1081" s="732">
        <v>325.45000000000005</v>
      </c>
      <c r="O1081" s="732">
        <v>14804.52</v>
      </c>
      <c r="P1081" s="746">
        <v>1.4218067374984031</v>
      </c>
      <c r="Q1081" s="733">
        <v>45.489383929943152</v>
      </c>
    </row>
    <row r="1082" spans="1:17" ht="14.4" customHeight="1" x14ac:dyDescent="0.3">
      <c r="A1082" s="727" t="s">
        <v>566</v>
      </c>
      <c r="B1082" s="728" t="s">
        <v>6937</v>
      </c>
      <c r="C1082" s="728" t="s">
        <v>6422</v>
      </c>
      <c r="D1082" s="728" t="s">
        <v>6468</v>
      </c>
      <c r="E1082" s="728" t="s">
        <v>6467</v>
      </c>
      <c r="F1082" s="732">
        <v>174.59</v>
      </c>
      <c r="G1082" s="732">
        <v>92919.9</v>
      </c>
      <c r="H1082" s="732">
        <v>0.74547437918452297</v>
      </c>
      <c r="I1082" s="732">
        <v>532.21776734062655</v>
      </c>
      <c r="J1082" s="732">
        <v>274</v>
      </c>
      <c r="K1082" s="732">
        <v>124645.33</v>
      </c>
      <c r="L1082" s="732">
        <v>1</v>
      </c>
      <c r="M1082" s="732">
        <v>454.90996350364964</v>
      </c>
      <c r="N1082" s="732">
        <v>319.02</v>
      </c>
      <c r="O1082" s="732">
        <v>145125.36000000002</v>
      </c>
      <c r="P1082" s="746">
        <v>1.1643064365106981</v>
      </c>
      <c r="Q1082" s="733">
        <v>454.9099116042882</v>
      </c>
    </row>
    <row r="1083" spans="1:17" ht="14.4" customHeight="1" x14ac:dyDescent="0.3">
      <c r="A1083" s="727" t="s">
        <v>566</v>
      </c>
      <c r="B1083" s="728" t="s">
        <v>6937</v>
      </c>
      <c r="C1083" s="728" t="s">
        <v>6422</v>
      </c>
      <c r="D1083" s="728" t="s">
        <v>6469</v>
      </c>
      <c r="E1083" s="728" t="s">
        <v>634</v>
      </c>
      <c r="F1083" s="732">
        <v>282.60000000000002</v>
      </c>
      <c r="G1083" s="732">
        <v>29896.18</v>
      </c>
      <c r="H1083" s="732">
        <v>1.2723998655084505</v>
      </c>
      <c r="I1083" s="732">
        <v>105.78973814578909</v>
      </c>
      <c r="J1083" s="732">
        <v>222.1</v>
      </c>
      <c r="K1083" s="732">
        <v>23495.899999999998</v>
      </c>
      <c r="L1083" s="732">
        <v>1</v>
      </c>
      <c r="M1083" s="732">
        <v>105.78973435389463</v>
      </c>
      <c r="N1083" s="732">
        <v>393.6</v>
      </c>
      <c r="O1083" s="732">
        <v>54135.7</v>
      </c>
      <c r="P1083" s="746">
        <v>2.3040487914912817</v>
      </c>
      <c r="Q1083" s="733">
        <v>137.53988821138211</v>
      </c>
    </row>
    <row r="1084" spans="1:17" ht="14.4" customHeight="1" x14ac:dyDescent="0.3">
      <c r="A1084" s="727" t="s">
        <v>566</v>
      </c>
      <c r="B1084" s="728" t="s">
        <v>6937</v>
      </c>
      <c r="C1084" s="728" t="s">
        <v>6422</v>
      </c>
      <c r="D1084" s="728" t="s">
        <v>6470</v>
      </c>
      <c r="E1084" s="728" t="s">
        <v>634</v>
      </c>
      <c r="F1084" s="732">
        <v>30</v>
      </c>
      <c r="G1084" s="732">
        <v>15869.400000000001</v>
      </c>
      <c r="H1084" s="732">
        <v>1.898735085930882</v>
      </c>
      <c r="I1084" s="732">
        <v>528.98</v>
      </c>
      <c r="J1084" s="732">
        <v>15.8</v>
      </c>
      <c r="K1084" s="732">
        <v>8357.880000000001</v>
      </c>
      <c r="L1084" s="732">
        <v>1</v>
      </c>
      <c r="M1084" s="732">
        <v>528.97974683544305</v>
      </c>
      <c r="N1084" s="732">
        <v>25</v>
      </c>
      <c r="O1084" s="732">
        <v>17191.5</v>
      </c>
      <c r="P1084" s="746">
        <v>2.0569211331103099</v>
      </c>
      <c r="Q1084" s="733">
        <v>687.66</v>
      </c>
    </row>
    <row r="1085" spans="1:17" ht="14.4" customHeight="1" x14ac:dyDescent="0.3">
      <c r="A1085" s="727" t="s">
        <v>566</v>
      </c>
      <c r="B1085" s="728" t="s">
        <v>6937</v>
      </c>
      <c r="C1085" s="728" t="s">
        <v>6422</v>
      </c>
      <c r="D1085" s="728" t="s">
        <v>6963</v>
      </c>
      <c r="E1085" s="728" t="s">
        <v>6964</v>
      </c>
      <c r="F1085" s="732"/>
      <c r="G1085" s="732"/>
      <c r="H1085" s="732"/>
      <c r="I1085" s="732"/>
      <c r="J1085" s="732">
        <v>0.9</v>
      </c>
      <c r="K1085" s="732">
        <v>327.82</v>
      </c>
      <c r="L1085" s="732">
        <v>1</v>
      </c>
      <c r="M1085" s="732">
        <v>364.24444444444441</v>
      </c>
      <c r="N1085" s="732"/>
      <c r="O1085" s="732"/>
      <c r="P1085" s="746"/>
      <c r="Q1085" s="733"/>
    </row>
    <row r="1086" spans="1:17" ht="14.4" customHeight="1" x14ac:dyDescent="0.3">
      <c r="A1086" s="727" t="s">
        <v>566</v>
      </c>
      <c r="B1086" s="728" t="s">
        <v>6937</v>
      </c>
      <c r="C1086" s="728" t="s">
        <v>6422</v>
      </c>
      <c r="D1086" s="728" t="s">
        <v>6965</v>
      </c>
      <c r="E1086" s="728" t="s">
        <v>6964</v>
      </c>
      <c r="F1086" s="732">
        <v>120.8</v>
      </c>
      <c r="G1086" s="732">
        <v>88003.81</v>
      </c>
      <c r="H1086" s="732">
        <v>0.82739711010223183</v>
      </c>
      <c r="I1086" s="732">
        <v>728.50836092715235</v>
      </c>
      <c r="J1086" s="732">
        <v>146</v>
      </c>
      <c r="K1086" s="732">
        <v>106362.23999999999</v>
      </c>
      <c r="L1086" s="732">
        <v>1</v>
      </c>
      <c r="M1086" s="732">
        <v>728.5084931506849</v>
      </c>
      <c r="N1086" s="732">
        <v>150.15</v>
      </c>
      <c r="O1086" s="732">
        <v>132431.44</v>
      </c>
      <c r="P1086" s="746">
        <v>1.2450982604352825</v>
      </c>
      <c r="Q1086" s="733">
        <v>881.99427239427234</v>
      </c>
    </row>
    <row r="1087" spans="1:17" ht="14.4" customHeight="1" x14ac:dyDescent="0.3">
      <c r="A1087" s="727" t="s">
        <v>566</v>
      </c>
      <c r="B1087" s="728" t="s">
        <v>6937</v>
      </c>
      <c r="C1087" s="728" t="s">
        <v>6422</v>
      </c>
      <c r="D1087" s="728" t="s">
        <v>6966</v>
      </c>
      <c r="E1087" s="728" t="s">
        <v>6967</v>
      </c>
      <c r="F1087" s="732">
        <v>136</v>
      </c>
      <c r="G1087" s="732">
        <v>5250.96</v>
      </c>
      <c r="H1087" s="732">
        <v>1.4945054945054945</v>
      </c>
      <c r="I1087" s="732">
        <v>38.61</v>
      </c>
      <c r="J1087" s="732">
        <v>91</v>
      </c>
      <c r="K1087" s="732">
        <v>3513.5099999999998</v>
      </c>
      <c r="L1087" s="732">
        <v>1</v>
      </c>
      <c r="M1087" s="732">
        <v>38.61</v>
      </c>
      <c r="N1087" s="732"/>
      <c r="O1087" s="732"/>
      <c r="P1087" s="746"/>
      <c r="Q1087" s="733"/>
    </row>
    <row r="1088" spans="1:17" ht="14.4" customHeight="1" x14ac:dyDescent="0.3">
      <c r="A1088" s="727" t="s">
        <v>566</v>
      </c>
      <c r="B1088" s="728" t="s">
        <v>6937</v>
      </c>
      <c r="C1088" s="728" t="s">
        <v>6422</v>
      </c>
      <c r="D1088" s="728" t="s">
        <v>6968</v>
      </c>
      <c r="E1088" s="728" t="s">
        <v>6969</v>
      </c>
      <c r="F1088" s="732"/>
      <c r="G1088" s="732"/>
      <c r="H1088" s="732"/>
      <c r="I1088" s="732"/>
      <c r="J1088" s="732">
        <v>2</v>
      </c>
      <c r="K1088" s="732">
        <v>77.22</v>
      </c>
      <c r="L1088" s="732">
        <v>1</v>
      </c>
      <c r="M1088" s="732">
        <v>38.61</v>
      </c>
      <c r="N1088" s="732"/>
      <c r="O1088" s="732"/>
      <c r="P1088" s="746"/>
      <c r="Q1088" s="733"/>
    </row>
    <row r="1089" spans="1:17" ht="14.4" customHeight="1" x14ac:dyDescent="0.3">
      <c r="A1089" s="727" t="s">
        <v>566</v>
      </c>
      <c r="B1089" s="728" t="s">
        <v>6937</v>
      </c>
      <c r="C1089" s="728" t="s">
        <v>6422</v>
      </c>
      <c r="D1089" s="728" t="s">
        <v>6970</v>
      </c>
      <c r="E1089" s="728" t="s">
        <v>1391</v>
      </c>
      <c r="F1089" s="732">
        <v>15</v>
      </c>
      <c r="G1089" s="732">
        <v>123527.25</v>
      </c>
      <c r="H1089" s="732">
        <v>2.8594667981499744</v>
      </c>
      <c r="I1089" s="732">
        <v>8235.15</v>
      </c>
      <c r="J1089" s="732">
        <v>5</v>
      </c>
      <c r="K1089" s="732">
        <v>43199.4</v>
      </c>
      <c r="L1089" s="732">
        <v>1</v>
      </c>
      <c r="M1089" s="732">
        <v>8639.880000000001</v>
      </c>
      <c r="N1089" s="732">
        <v>37</v>
      </c>
      <c r="O1089" s="732">
        <v>338855.99000000005</v>
      </c>
      <c r="P1089" s="746">
        <v>7.8439976018185442</v>
      </c>
      <c r="Q1089" s="733">
        <v>9158.27</v>
      </c>
    </row>
    <row r="1090" spans="1:17" ht="14.4" customHeight="1" x14ac:dyDescent="0.3">
      <c r="A1090" s="727" t="s">
        <v>566</v>
      </c>
      <c r="B1090" s="728" t="s">
        <v>6937</v>
      </c>
      <c r="C1090" s="728" t="s">
        <v>6422</v>
      </c>
      <c r="D1090" s="728" t="s">
        <v>6971</v>
      </c>
      <c r="E1090" s="728" t="s">
        <v>6972</v>
      </c>
      <c r="F1090" s="732">
        <v>25</v>
      </c>
      <c r="G1090" s="732">
        <v>1135.75</v>
      </c>
      <c r="H1090" s="732">
        <v>0.46467907174653045</v>
      </c>
      <c r="I1090" s="732">
        <v>45.43</v>
      </c>
      <c r="J1090" s="732">
        <v>57</v>
      </c>
      <c r="K1090" s="732">
        <v>2444.1600000000003</v>
      </c>
      <c r="L1090" s="732">
        <v>1</v>
      </c>
      <c r="M1090" s="732">
        <v>42.88</v>
      </c>
      <c r="N1090" s="732">
        <v>41</v>
      </c>
      <c r="O1090" s="732">
        <v>1758.08</v>
      </c>
      <c r="P1090" s="746">
        <v>0.71929824561403499</v>
      </c>
      <c r="Q1090" s="733">
        <v>42.879999999999995</v>
      </c>
    </row>
    <row r="1091" spans="1:17" ht="14.4" customHeight="1" x14ac:dyDescent="0.3">
      <c r="A1091" s="727" t="s">
        <v>566</v>
      </c>
      <c r="B1091" s="728" t="s">
        <v>6937</v>
      </c>
      <c r="C1091" s="728" t="s">
        <v>6422</v>
      </c>
      <c r="D1091" s="728" t="s">
        <v>6973</v>
      </c>
      <c r="E1091" s="728" t="s">
        <v>6974</v>
      </c>
      <c r="F1091" s="732">
        <v>9.1</v>
      </c>
      <c r="G1091" s="732">
        <v>5027.7299999999996</v>
      </c>
      <c r="H1091" s="732">
        <v>2.9842942192517494</v>
      </c>
      <c r="I1091" s="732">
        <v>552.49780219780212</v>
      </c>
      <c r="J1091" s="732">
        <v>3.1</v>
      </c>
      <c r="K1091" s="732">
        <v>1684.73</v>
      </c>
      <c r="L1091" s="732">
        <v>1</v>
      </c>
      <c r="M1091" s="732">
        <v>543.46129032258068</v>
      </c>
      <c r="N1091" s="732">
        <v>3</v>
      </c>
      <c r="O1091" s="732">
        <v>1630.38</v>
      </c>
      <c r="P1091" s="746">
        <v>0.96773963780546446</v>
      </c>
      <c r="Q1091" s="733">
        <v>543.46</v>
      </c>
    </row>
    <row r="1092" spans="1:17" ht="14.4" customHeight="1" x14ac:dyDescent="0.3">
      <c r="A1092" s="727" t="s">
        <v>566</v>
      </c>
      <c r="B1092" s="728" t="s">
        <v>6937</v>
      </c>
      <c r="C1092" s="728" t="s">
        <v>6422</v>
      </c>
      <c r="D1092" s="728" t="s">
        <v>6975</v>
      </c>
      <c r="E1092" s="728" t="s">
        <v>6976</v>
      </c>
      <c r="F1092" s="732">
        <v>2</v>
      </c>
      <c r="G1092" s="732">
        <v>154.44</v>
      </c>
      <c r="H1092" s="732">
        <v>0.16666666666666666</v>
      </c>
      <c r="I1092" s="732">
        <v>77.22</v>
      </c>
      <c r="J1092" s="732">
        <v>12</v>
      </c>
      <c r="K1092" s="732">
        <v>926.64</v>
      </c>
      <c r="L1092" s="732">
        <v>1</v>
      </c>
      <c r="M1092" s="732">
        <v>77.22</v>
      </c>
      <c r="N1092" s="732"/>
      <c r="O1092" s="732"/>
      <c r="P1092" s="746"/>
      <c r="Q1092" s="733"/>
    </row>
    <row r="1093" spans="1:17" ht="14.4" customHeight="1" x14ac:dyDescent="0.3">
      <c r="A1093" s="727" t="s">
        <v>566</v>
      </c>
      <c r="B1093" s="728" t="s">
        <v>6937</v>
      </c>
      <c r="C1093" s="728" t="s">
        <v>6422</v>
      </c>
      <c r="D1093" s="728" t="s">
        <v>6977</v>
      </c>
      <c r="E1093" s="728" t="s">
        <v>6978</v>
      </c>
      <c r="F1093" s="732">
        <v>25</v>
      </c>
      <c r="G1093" s="732">
        <v>9081.25</v>
      </c>
      <c r="H1093" s="732">
        <v>0.75958509611443725</v>
      </c>
      <c r="I1093" s="732">
        <v>363.25</v>
      </c>
      <c r="J1093" s="732">
        <v>44</v>
      </c>
      <c r="K1093" s="732">
        <v>11955.54</v>
      </c>
      <c r="L1093" s="732">
        <v>1</v>
      </c>
      <c r="M1093" s="732">
        <v>271.71681818181821</v>
      </c>
      <c r="N1093" s="732">
        <v>9</v>
      </c>
      <c r="O1093" s="732">
        <v>2445.46</v>
      </c>
      <c r="P1093" s="746">
        <v>0.20454617691881755</v>
      </c>
      <c r="Q1093" s="733">
        <v>271.71777777777777</v>
      </c>
    </row>
    <row r="1094" spans="1:17" ht="14.4" customHeight="1" x14ac:dyDescent="0.3">
      <c r="A1094" s="727" t="s">
        <v>566</v>
      </c>
      <c r="B1094" s="728" t="s">
        <v>6937</v>
      </c>
      <c r="C1094" s="728" t="s">
        <v>6422</v>
      </c>
      <c r="D1094" s="728" t="s">
        <v>6979</v>
      </c>
      <c r="E1094" s="728" t="s">
        <v>6980</v>
      </c>
      <c r="F1094" s="732">
        <v>11</v>
      </c>
      <c r="G1094" s="732">
        <v>65843.009999999995</v>
      </c>
      <c r="H1094" s="732">
        <v>10.999959904773837</v>
      </c>
      <c r="I1094" s="732">
        <v>5985.7281818181809</v>
      </c>
      <c r="J1094" s="732">
        <v>1</v>
      </c>
      <c r="K1094" s="732">
        <v>5985.75</v>
      </c>
      <c r="L1094" s="732">
        <v>1</v>
      </c>
      <c r="M1094" s="732">
        <v>5985.75</v>
      </c>
      <c r="N1094" s="732"/>
      <c r="O1094" s="732"/>
      <c r="P1094" s="746"/>
      <c r="Q1094" s="733"/>
    </row>
    <row r="1095" spans="1:17" ht="14.4" customHeight="1" x14ac:dyDescent="0.3">
      <c r="A1095" s="727" t="s">
        <v>566</v>
      </c>
      <c r="B1095" s="728" t="s">
        <v>6937</v>
      </c>
      <c r="C1095" s="728" t="s">
        <v>6422</v>
      </c>
      <c r="D1095" s="728" t="s">
        <v>6981</v>
      </c>
      <c r="E1095" s="728" t="s">
        <v>6982</v>
      </c>
      <c r="F1095" s="732"/>
      <c r="G1095" s="732"/>
      <c r="H1095" s="732"/>
      <c r="I1095" s="732"/>
      <c r="J1095" s="732">
        <v>15</v>
      </c>
      <c r="K1095" s="732">
        <v>899.7</v>
      </c>
      <c r="L1095" s="732">
        <v>1</v>
      </c>
      <c r="M1095" s="732">
        <v>59.980000000000004</v>
      </c>
      <c r="N1095" s="732"/>
      <c r="O1095" s="732"/>
      <c r="P1095" s="746"/>
      <c r="Q1095" s="733"/>
    </row>
    <row r="1096" spans="1:17" ht="14.4" customHeight="1" x14ac:dyDescent="0.3">
      <c r="A1096" s="727" t="s">
        <v>566</v>
      </c>
      <c r="B1096" s="728" t="s">
        <v>6937</v>
      </c>
      <c r="C1096" s="728" t="s">
        <v>6422</v>
      </c>
      <c r="D1096" s="728" t="s">
        <v>6983</v>
      </c>
      <c r="E1096" s="728" t="s">
        <v>6984</v>
      </c>
      <c r="F1096" s="732"/>
      <c r="G1096" s="732"/>
      <c r="H1096" s="732"/>
      <c r="I1096" s="732"/>
      <c r="J1096" s="732">
        <v>1.5</v>
      </c>
      <c r="K1096" s="732">
        <v>58.77</v>
      </c>
      <c r="L1096" s="732">
        <v>1</v>
      </c>
      <c r="M1096" s="732">
        <v>39.18</v>
      </c>
      <c r="N1096" s="732"/>
      <c r="O1096" s="732"/>
      <c r="P1096" s="746"/>
      <c r="Q1096" s="733"/>
    </row>
    <row r="1097" spans="1:17" ht="14.4" customHeight="1" x14ac:dyDescent="0.3">
      <c r="A1097" s="727" t="s">
        <v>566</v>
      </c>
      <c r="B1097" s="728" t="s">
        <v>6937</v>
      </c>
      <c r="C1097" s="728" t="s">
        <v>6422</v>
      </c>
      <c r="D1097" s="728" t="s">
        <v>6474</v>
      </c>
      <c r="E1097" s="728" t="s">
        <v>6475</v>
      </c>
      <c r="F1097" s="732">
        <v>2.4000000000000004</v>
      </c>
      <c r="G1097" s="732">
        <v>25817.8</v>
      </c>
      <c r="H1097" s="732">
        <v>2.5415047738488172</v>
      </c>
      <c r="I1097" s="732">
        <v>10757.416666666664</v>
      </c>
      <c r="J1097" s="732">
        <v>1.4</v>
      </c>
      <c r="K1097" s="732">
        <v>10158.470000000001</v>
      </c>
      <c r="L1097" s="732">
        <v>1</v>
      </c>
      <c r="M1097" s="732">
        <v>7256.0500000000011</v>
      </c>
      <c r="N1097" s="732">
        <v>0.4</v>
      </c>
      <c r="O1097" s="732">
        <v>2902.42</v>
      </c>
      <c r="P1097" s="746">
        <v>0.2857142857142857</v>
      </c>
      <c r="Q1097" s="733">
        <v>7256.05</v>
      </c>
    </row>
    <row r="1098" spans="1:17" ht="14.4" customHeight="1" x14ac:dyDescent="0.3">
      <c r="A1098" s="727" t="s">
        <v>566</v>
      </c>
      <c r="B1098" s="728" t="s">
        <v>6937</v>
      </c>
      <c r="C1098" s="728" t="s">
        <v>6422</v>
      </c>
      <c r="D1098" s="728" t="s">
        <v>6476</v>
      </c>
      <c r="E1098" s="728" t="s">
        <v>6477</v>
      </c>
      <c r="F1098" s="732">
        <v>2.8</v>
      </c>
      <c r="G1098" s="732">
        <v>18825.419999999998</v>
      </c>
      <c r="H1098" s="732">
        <v>3.4592833517089301</v>
      </c>
      <c r="I1098" s="732">
        <v>6723.3642857142859</v>
      </c>
      <c r="J1098" s="732">
        <v>1.2000000000000002</v>
      </c>
      <c r="K1098" s="732">
        <v>5442</v>
      </c>
      <c r="L1098" s="732">
        <v>1</v>
      </c>
      <c r="M1098" s="732">
        <v>4534.9999999999991</v>
      </c>
      <c r="N1098" s="732"/>
      <c r="O1098" s="732"/>
      <c r="P1098" s="746"/>
      <c r="Q1098" s="733"/>
    </row>
    <row r="1099" spans="1:17" ht="14.4" customHeight="1" x14ac:dyDescent="0.3">
      <c r="A1099" s="727" t="s">
        <v>566</v>
      </c>
      <c r="B1099" s="728" t="s">
        <v>6937</v>
      </c>
      <c r="C1099" s="728" t="s">
        <v>6422</v>
      </c>
      <c r="D1099" s="728" t="s">
        <v>6985</v>
      </c>
      <c r="E1099" s="728" t="s">
        <v>6986</v>
      </c>
      <c r="F1099" s="732">
        <v>26</v>
      </c>
      <c r="G1099" s="732">
        <v>1709.5</v>
      </c>
      <c r="H1099" s="732"/>
      <c r="I1099" s="732">
        <v>65.75</v>
      </c>
      <c r="J1099" s="732"/>
      <c r="K1099" s="732"/>
      <c r="L1099" s="732"/>
      <c r="M1099" s="732"/>
      <c r="N1099" s="732"/>
      <c r="O1099" s="732"/>
      <c r="P1099" s="746"/>
      <c r="Q1099" s="733"/>
    </row>
    <row r="1100" spans="1:17" ht="14.4" customHeight="1" x14ac:dyDescent="0.3">
      <c r="A1100" s="727" t="s">
        <v>566</v>
      </c>
      <c r="B1100" s="728" t="s">
        <v>6937</v>
      </c>
      <c r="C1100" s="728" t="s">
        <v>6422</v>
      </c>
      <c r="D1100" s="728" t="s">
        <v>6479</v>
      </c>
      <c r="E1100" s="728" t="s">
        <v>3284</v>
      </c>
      <c r="F1100" s="732">
        <v>33.200000000000003</v>
      </c>
      <c r="G1100" s="732">
        <v>16152.679999999998</v>
      </c>
      <c r="H1100" s="732">
        <v>1.6855169765485918</v>
      </c>
      <c r="I1100" s="732">
        <v>486.52650602409631</v>
      </c>
      <c r="J1100" s="732">
        <v>19.7</v>
      </c>
      <c r="K1100" s="732">
        <v>9583.2200000000012</v>
      </c>
      <c r="L1100" s="732">
        <v>1</v>
      </c>
      <c r="M1100" s="732">
        <v>486.45786802030466</v>
      </c>
      <c r="N1100" s="732">
        <v>21.8</v>
      </c>
      <c r="O1100" s="732">
        <v>10604.85</v>
      </c>
      <c r="P1100" s="746">
        <v>1.1066061302985843</v>
      </c>
      <c r="Q1100" s="733">
        <v>486.46100917431193</v>
      </c>
    </row>
    <row r="1101" spans="1:17" ht="14.4" customHeight="1" x14ac:dyDescent="0.3">
      <c r="A1101" s="727" t="s">
        <v>566</v>
      </c>
      <c r="B1101" s="728" t="s">
        <v>6937</v>
      </c>
      <c r="C1101" s="728" t="s">
        <v>6422</v>
      </c>
      <c r="D1101" s="728" t="s">
        <v>6480</v>
      </c>
      <c r="E1101" s="728" t="s">
        <v>3284</v>
      </c>
      <c r="F1101" s="732">
        <v>79.439999999999984</v>
      </c>
      <c r="G1101" s="732">
        <v>9665.48</v>
      </c>
      <c r="H1101" s="732">
        <v>1.0788774873504687</v>
      </c>
      <c r="I1101" s="732">
        <v>121.67019133937565</v>
      </c>
      <c r="J1101" s="732">
        <v>73.67</v>
      </c>
      <c r="K1101" s="732">
        <v>8958.83</v>
      </c>
      <c r="L1101" s="732">
        <v>1</v>
      </c>
      <c r="M1101" s="732">
        <v>121.60757431790417</v>
      </c>
      <c r="N1101" s="732">
        <v>106.13</v>
      </c>
      <c r="O1101" s="732">
        <v>12906.25</v>
      </c>
      <c r="P1101" s="746">
        <v>1.4406178038873381</v>
      </c>
      <c r="Q1101" s="733">
        <v>121.60793366625836</v>
      </c>
    </row>
    <row r="1102" spans="1:17" ht="14.4" customHeight="1" x14ac:dyDescent="0.3">
      <c r="A1102" s="727" t="s">
        <v>566</v>
      </c>
      <c r="B1102" s="728" t="s">
        <v>6937</v>
      </c>
      <c r="C1102" s="728" t="s">
        <v>6422</v>
      </c>
      <c r="D1102" s="728" t="s">
        <v>6481</v>
      </c>
      <c r="E1102" s="728" t="s">
        <v>3284</v>
      </c>
      <c r="F1102" s="732">
        <v>32.700000000000003</v>
      </c>
      <c r="G1102" s="732">
        <v>7953.94</v>
      </c>
      <c r="H1102" s="732">
        <v>0.61931910201945961</v>
      </c>
      <c r="I1102" s="732">
        <v>243.23975535168194</v>
      </c>
      <c r="J1102" s="732">
        <v>52.800000000000004</v>
      </c>
      <c r="K1102" s="732">
        <v>12843.039999999999</v>
      </c>
      <c r="L1102" s="732">
        <v>1</v>
      </c>
      <c r="M1102" s="732">
        <v>243.23939393939389</v>
      </c>
      <c r="N1102" s="732">
        <v>98.59</v>
      </c>
      <c r="O1102" s="732">
        <v>23981</v>
      </c>
      <c r="P1102" s="746">
        <v>1.867237040451482</v>
      </c>
      <c r="Q1102" s="733">
        <v>243.23967948067755</v>
      </c>
    </row>
    <row r="1103" spans="1:17" ht="14.4" customHeight="1" x14ac:dyDescent="0.3">
      <c r="A1103" s="727" t="s">
        <v>566</v>
      </c>
      <c r="B1103" s="728" t="s">
        <v>6937</v>
      </c>
      <c r="C1103" s="728" t="s">
        <v>6422</v>
      </c>
      <c r="D1103" s="728" t="s">
        <v>6987</v>
      </c>
      <c r="E1103" s="728" t="s">
        <v>6988</v>
      </c>
      <c r="F1103" s="732">
        <v>134</v>
      </c>
      <c r="G1103" s="732">
        <v>829287.1399999999</v>
      </c>
      <c r="H1103" s="732"/>
      <c r="I1103" s="732">
        <v>6188.7099999999991</v>
      </c>
      <c r="J1103" s="732"/>
      <c r="K1103" s="732"/>
      <c r="L1103" s="732"/>
      <c r="M1103" s="732"/>
      <c r="N1103" s="732"/>
      <c r="O1103" s="732"/>
      <c r="P1103" s="746"/>
      <c r="Q1103" s="733"/>
    </row>
    <row r="1104" spans="1:17" ht="14.4" customHeight="1" x14ac:dyDescent="0.3">
      <c r="A1104" s="727" t="s">
        <v>566</v>
      </c>
      <c r="B1104" s="728" t="s">
        <v>6937</v>
      </c>
      <c r="C1104" s="728" t="s">
        <v>6422</v>
      </c>
      <c r="D1104" s="728" t="s">
        <v>6482</v>
      </c>
      <c r="E1104" s="728" t="s">
        <v>1399</v>
      </c>
      <c r="F1104" s="732">
        <v>3</v>
      </c>
      <c r="G1104" s="732">
        <v>12944.73</v>
      </c>
      <c r="H1104" s="732">
        <v>0.15789473684210525</v>
      </c>
      <c r="I1104" s="732">
        <v>4314.91</v>
      </c>
      <c r="J1104" s="732">
        <v>19</v>
      </c>
      <c r="K1104" s="732">
        <v>81983.290000000008</v>
      </c>
      <c r="L1104" s="732">
        <v>1</v>
      </c>
      <c r="M1104" s="732">
        <v>4314.9100000000008</v>
      </c>
      <c r="N1104" s="732">
        <v>7</v>
      </c>
      <c r="O1104" s="732">
        <v>30204.37</v>
      </c>
      <c r="P1104" s="746">
        <v>0.36842105263157887</v>
      </c>
      <c r="Q1104" s="733">
        <v>4314.91</v>
      </c>
    </row>
    <row r="1105" spans="1:17" ht="14.4" customHeight="1" x14ac:dyDescent="0.3">
      <c r="A1105" s="727" t="s">
        <v>566</v>
      </c>
      <c r="B1105" s="728" t="s">
        <v>6937</v>
      </c>
      <c r="C1105" s="728" t="s">
        <v>6422</v>
      </c>
      <c r="D1105" s="728" t="s">
        <v>6483</v>
      </c>
      <c r="E1105" s="728" t="s">
        <v>1399</v>
      </c>
      <c r="F1105" s="732">
        <v>11</v>
      </c>
      <c r="G1105" s="732">
        <v>94928.13</v>
      </c>
      <c r="H1105" s="732">
        <v>0.19642857142857145</v>
      </c>
      <c r="I1105" s="732">
        <v>8629.83</v>
      </c>
      <c r="J1105" s="732">
        <v>56</v>
      </c>
      <c r="K1105" s="732">
        <v>483270.48</v>
      </c>
      <c r="L1105" s="732">
        <v>1</v>
      </c>
      <c r="M1105" s="732">
        <v>8629.83</v>
      </c>
      <c r="N1105" s="732">
        <v>32</v>
      </c>
      <c r="O1105" s="732">
        <v>276154.56</v>
      </c>
      <c r="P1105" s="746">
        <v>0.5714285714285714</v>
      </c>
      <c r="Q1105" s="733">
        <v>8629.83</v>
      </c>
    </row>
    <row r="1106" spans="1:17" ht="14.4" customHeight="1" x14ac:dyDescent="0.3">
      <c r="A1106" s="727" t="s">
        <v>566</v>
      </c>
      <c r="B1106" s="728" t="s">
        <v>6937</v>
      </c>
      <c r="C1106" s="728" t="s">
        <v>6422</v>
      </c>
      <c r="D1106" s="728" t="s">
        <v>6484</v>
      </c>
      <c r="E1106" s="728" t="s">
        <v>6485</v>
      </c>
      <c r="F1106" s="732"/>
      <c r="G1106" s="732"/>
      <c r="H1106" s="732"/>
      <c r="I1106" s="732"/>
      <c r="J1106" s="732">
        <v>6</v>
      </c>
      <c r="K1106" s="732">
        <v>25889.46</v>
      </c>
      <c r="L1106" s="732">
        <v>1</v>
      </c>
      <c r="M1106" s="732">
        <v>4314.91</v>
      </c>
      <c r="N1106" s="732"/>
      <c r="O1106" s="732"/>
      <c r="P1106" s="746"/>
      <c r="Q1106" s="733"/>
    </row>
    <row r="1107" spans="1:17" ht="14.4" customHeight="1" x14ac:dyDescent="0.3">
      <c r="A1107" s="727" t="s">
        <v>566</v>
      </c>
      <c r="B1107" s="728" t="s">
        <v>6937</v>
      </c>
      <c r="C1107" s="728" t="s">
        <v>6422</v>
      </c>
      <c r="D1107" s="728" t="s">
        <v>6486</v>
      </c>
      <c r="E1107" s="728" t="s">
        <v>6487</v>
      </c>
      <c r="F1107" s="732"/>
      <c r="G1107" s="732"/>
      <c r="H1107" s="732"/>
      <c r="I1107" s="732"/>
      <c r="J1107" s="732">
        <v>28</v>
      </c>
      <c r="K1107" s="732">
        <v>241635.24</v>
      </c>
      <c r="L1107" s="732">
        <v>1</v>
      </c>
      <c r="M1107" s="732">
        <v>8629.83</v>
      </c>
      <c r="N1107" s="732"/>
      <c r="O1107" s="732"/>
      <c r="P1107" s="746"/>
      <c r="Q1107" s="733"/>
    </row>
    <row r="1108" spans="1:17" ht="14.4" customHeight="1" x14ac:dyDescent="0.3">
      <c r="A1108" s="727" t="s">
        <v>566</v>
      </c>
      <c r="B1108" s="728" t="s">
        <v>6937</v>
      </c>
      <c r="C1108" s="728" t="s">
        <v>6422</v>
      </c>
      <c r="D1108" s="728" t="s">
        <v>6490</v>
      </c>
      <c r="E1108" s="728" t="s">
        <v>1092</v>
      </c>
      <c r="F1108" s="732"/>
      <c r="G1108" s="732"/>
      <c r="H1108" s="732"/>
      <c r="I1108" s="732"/>
      <c r="J1108" s="732"/>
      <c r="K1108" s="732"/>
      <c r="L1108" s="732"/>
      <c r="M1108" s="732"/>
      <c r="N1108" s="732">
        <v>8.879999999999999</v>
      </c>
      <c r="O1108" s="732">
        <v>21150.360000000004</v>
      </c>
      <c r="P1108" s="746"/>
      <c r="Q1108" s="733">
        <v>2381.797297297298</v>
      </c>
    </row>
    <row r="1109" spans="1:17" ht="14.4" customHeight="1" x14ac:dyDescent="0.3">
      <c r="A1109" s="727" t="s">
        <v>566</v>
      </c>
      <c r="B1109" s="728" t="s">
        <v>6937</v>
      </c>
      <c r="C1109" s="728" t="s">
        <v>6422</v>
      </c>
      <c r="D1109" s="728" t="s">
        <v>6989</v>
      </c>
      <c r="E1109" s="728" t="s">
        <v>6990</v>
      </c>
      <c r="F1109" s="732">
        <v>291</v>
      </c>
      <c r="G1109" s="732">
        <v>63787.199999999997</v>
      </c>
      <c r="H1109" s="732">
        <v>1.3034714445688691</v>
      </c>
      <c r="I1109" s="732">
        <v>219.2</v>
      </c>
      <c r="J1109" s="732">
        <v>223.25</v>
      </c>
      <c r="K1109" s="732">
        <v>48936.399999999994</v>
      </c>
      <c r="L1109" s="732">
        <v>1</v>
      </c>
      <c r="M1109" s="732">
        <v>219.19999999999996</v>
      </c>
      <c r="N1109" s="732">
        <v>103.8</v>
      </c>
      <c r="O1109" s="732">
        <v>22752.959999999999</v>
      </c>
      <c r="P1109" s="746">
        <v>0.46494960806271002</v>
      </c>
      <c r="Q1109" s="733">
        <v>219.2</v>
      </c>
    </row>
    <row r="1110" spans="1:17" ht="14.4" customHeight="1" x14ac:dyDescent="0.3">
      <c r="A1110" s="727" t="s">
        <v>566</v>
      </c>
      <c r="B1110" s="728" t="s">
        <v>6937</v>
      </c>
      <c r="C1110" s="728" t="s">
        <v>6422</v>
      </c>
      <c r="D1110" s="728" t="s">
        <v>6991</v>
      </c>
      <c r="E1110" s="728" t="s">
        <v>6992</v>
      </c>
      <c r="F1110" s="732">
        <v>39</v>
      </c>
      <c r="G1110" s="732">
        <v>2680.8599999999997</v>
      </c>
      <c r="H1110" s="732">
        <v>0.67998640463459914</v>
      </c>
      <c r="I1110" s="732">
        <v>68.739999999999995</v>
      </c>
      <c r="J1110" s="732">
        <v>73.2</v>
      </c>
      <c r="K1110" s="732">
        <v>3942.52</v>
      </c>
      <c r="L1110" s="732">
        <v>1</v>
      </c>
      <c r="M1110" s="732">
        <v>53.85956284153005</v>
      </c>
      <c r="N1110" s="732"/>
      <c r="O1110" s="732"/>
      <c r="P1110" s="746"/>
      <c r="Q1110" s="733"/>
    </row>
    <row r="1111" spans="1:17" ht="14.4" customHeight="1" x14ac:dyDescent="0.3">
      <c r="A1111" s="727" t="s">
        <v>566</v>
      </c>
      <c r="B1111" s="728" t="s">
        <v>6937</v>
      </c>
      <c r="C1111" s="728" t="s">
        <v>6422</v>
      </c>
      <c r="D1111" s="728" t="s">
        <v>6993</v>
      </c>
      <c r="E1111" s="728" t="s">
        <v>6992</v>
      </c>
      <c r="F1111" s="732">
        <v>1</v>
      </c>
      <c r="G1111" s="732">
        <v>171.84</v>
      </c>
      <c r="H1111" s="732"/>
      <c r="I1111" s="732">
        <v>171.84</v>
      </c>
      <c r="J1111" s="732"/>
      <c r="K1111" s="732"/>
      <c r="L1111" s="732"/>
      <c r="M1111" s="732"/>
      <c r="N1111" s="732"/>
      <c r="O1111" s="732"/>
      <c r="P1111" s="746"/>
      <c r="Q1111" s="733"/>
    </row>
    <row r="1112" spans="1:17" ht="14.4" customHeight="1" x14ac:dyDescent="0.3">
      <c r="A1112" s="727" t="s">
        <v>566</v>
      </c>
      <c r="B1112" s="728" t="s">
        <v>6937</v>
      </c>
      <c r="C1112" s="728" t="s">
        <v>6422</v>
      </c>
      <c r="D1112" s="728" t="s">
        <v>6994</v>
      </c>
      <c r="E1112" s="728" t="s">
        <v>6992</v>
      </c>
      <c r="F1112" s="732">
        <v>15.2</v>
      </c>
      <c r="G1112" s="732">
        <v>4555.5200000000004</v>
      </c>
      <c r="H1112" s="732"/>
      <c r="I1112" s="732">
        <v>299.70526315789476</v>
      </c>
      <c r="J1112" s="732"/>
      <c r="K1112" s="732"/>
      <c r="L1112" s="732"/>
      <c r="M1112" s="732"/>
      <c r="N1112" s="732"/>
      <c r="O1112" s="732"/>
      <c r="P1112" s="746"/>
      <c r="Q1112" s="733"/>
    </row>
    <row r="1113" spans="1:17" ht="14.4" customHeight="1" x14ac:dyDescent="0.3">
      <c r="A1113" s="727" t="s">
        <v>566</v>
      </c>
      <c r="B1113" s="728" t="s">
        <v>6937</v>
      </c>
      <c r="C1113" s="728" t="s">
        <v>6422</v>
      </c>
      <c r="D1113" s="728" t="s">
        <v>6995</v>
      </c>
      <c r="E1113" s="728" t="s">
        <v>1374</v>
      </c>
      <c r="F1113" s="732">
        <v>1</v>
      </c>
      <c r="G1113" s="732">
        <v>3382.11</v>
      </c>
      <c r="H1113" s="732"/>
      <c r="I1113" s="732">
        <v>3382.11</v>
      </c>
      <c r="J1113" s="732"/>
      <c r="K1113" s="732"/>
      <c r="L1113" s="732"/>
      <c r="M1113" s="732"/>
      <c r="N1113" s="732"/>
      <c r="O1113" s="732"/>
      <c r="P1113" s="746"/>
      <c r="Q1113" s="733"/>
    </row>
    <row r="1114" spans="1:17" ht="14.4" customHeight="1" x14ac:dyDescent="0.3">
      <c r="A1114" s="727" t="s">
        <v>566</v>
      </c>
      <c r="B1114" s="728" t="s">
        <v>6937</v>
      </c>
      <c r="C1114" s="728" t="s">
        <v>6422</v>
      </c>
      <c r="D1114" s="728" t="s">
        <v>6996</v>
      </c>
      <c r="E1114" s="728" t="s">
        <v>1374</v>
      </c>
      <c r="F1114" s="732">
        <v>7</v>
      </c>
      <c r="G1114" s="732">
        <v>48164.34</v>
      </c>
      <c r="H1114" s="732"/>
      <c r="I1114" s="732">
        <v>6880.62</v>
      </c>
      <c r="J1114" s="732"/>
      <c r="K1114" s="732"/>
      <c r="L1114" s="732"/>
      <c r="M1114" s="732"/>
      <c r="N1114" s="732"/>
      <c r="O1114" s="732"/>
      <c r="P1114" s="746"/>
      <c r="Q1114" s="733"/>
    </row>
    <row r="1115" spans="1:17" ht="14.4" customHeight="1" x14ac:dyDescent="0.3">
      <c r="A1115" s="727" t="s">
        <v>566</v>
      </c>
      <c r="B1115" s="728" t="s">
        <v>6937</v>
      </c>
      <c r="C1115" s="728" t="s">
        <v>6422</v>
      </c>
      <c r="D1115" s="728" t="s">
        <v>6997</v>
      </c>
      <c r="E1115" s="728" t="s">
        <v>6998</v>
      </c>
      <c r="F1115" s="732"/>
      <c r="G1115" s="732"/>
      <c r="H1115" s="732"/>
      <c r="I1115" s="732"/>
      <c r="J1115" s="732">
        <v>4.0999999999999996</v>
      </c>
      <c r="K1115" s="732">
        <v>1759.72</v>
      </c>
      <c r="L1115" s="732">
        <v>1</v>
      </c>
      <c r="M1115" s="732">
        <v>429.20000000000005</v>
      </c>
      <c r="N1115" s="732"/>
      <c r="O1115" s="732"/>
      <c r="P1115" s="746"/>
      <c r="Q1115" s="733"/>
    </row>
    <row r="1116" spans="1:17" ht="14.4" customHeight="1" x14ac:dyDescent="0.3">
      <c r="A1116" s="727" t="s">
        <v>566</v>
      </c>
      <c r="B1116" s="728" t="s">
        <v>6937</v>
      </c>
      <c r="C1116" s="728" t="s">
        <v>6422</v>
      </c>
      <c r="D1116" s="728" t="s">
        <v>6999</v>
      </c>
      <c r="E1116" s="728" t="s">
        <v>7000</v>
      </c>
      <c r="F1116" s="732"/>
      <c r="G1116" s="732"/>
      <c r="H1116" s="732"/>
      <c r="I1116" s="732"/>
      <c r="J1116" s="732">
        <v>101</v>
      </c>
      <c r="K1116" s="732">
        <v>6640.75</v>
      </c>
      <c r="L1116" s="732">
        <v>1</v>
      </c>
      <c r="M1116" s="732">
        <v>65.75</v>
      </c>
      <c r="N1116" s="732"/>
      <c r="O1116" s="732"/>
      <c r="P1116" s="746"/>
      <c r="Q1116" s="733"/>
    </row>
    <row r="1117" spans="1:17" ht="14.4" customHeight="1" x14ac:dyDescent="0.3">
      <c r="A1117" s="727" t="s">
        <v>566</v>
      </c>
      <c r="B1117" s="728" t="s">
        <v>6937</v>
      </c>
      <c r="C1117" s="728" t="s">
        <v>6422</v>
      </c>
      <c r="D1117" s="728" t="s">
        <v>7001</v>
      </c>
      <c r="E1117" s="728" t="s">
        <v>2527</v>
      </c>
      <c r="F1117" s="732">
        <v>3</v>
      </c>
      <c r="G1117" s="732">
        <v>183.63</v>
      </c>
      <c r="H1117" s="732">
        <v>7.6990482579346778E-2</v>
      </c>
      <c r="I1117" s="732">
        <v>61.21</v>
      </c>
      <c r="J1117" s="732">
        <v>34</v>
      </c>
      <c r="K1117" s="732">
        <v>2385.1</v>
      </c>
      <c r="L1117" s="732">
        <v>1</v>
      </c>
      <c r="M1117" s="732">
        <v>70.149999999999991</v>
      </c>
      <c r="N1117" s="732">
        <v>12</v>
      </c>
      <c r="O1117" s="732">
        <v>529.55999999999995</v>
      </c>
      <c r="P1117" s="746">
        <v>0.22202842648106996</v>
      </c>
      <c r="Q1117" s="733">
        <v>44.129999999999995</v>
      </c>
    </row>
    <row r="1118" spans="1:17" ht="14.4" customHeight="1" x14ac:dyDescent="0.3">
      <c r="A1118" s="727" t="s">
        <v>566</v>
      </c>
      <c r="B1118" s="728" t="s">
        <v>6937</v>
      </c>
      <c r="C1118" s="728" t="s">
        <v>6422</v>
      </c>
      <c r="D1118" s="728" t="s">
        <v>6495</v>
      </c>
      <c r="E1118" s="728" t="s">
        <v>1394</v>
      </c>
      <c r="F1118" s="732">
        <v>124</v>
      </c>
      <c r="G1118" s="732">
        <v>159691.16000000003</v>
      </c>
      <c r="H1118" s="732">
        <v>0.50220832943369165</v>
      </c>
      <c r="I1118" s="732">
        <v>1287.8319354838711</v>
      </c>
      <c r="J1118" s="732">
        <v>247</v>
      </c>
      <c r="K1118" s="732">
        <v>317977.92</v>
      </c>
      <c r="L1118" s="732">
        <v>1</v>
      </c>
      <c r="M1118" s="732">
        <v>1287.3599999999999</v>
      </c>
      <c r="N1118" s="732">
        <v>207</v>
      </c>
      <c r="O1118" s="732">
        <v>266483.51999999996</v>
      </c>
      <c r="P1118" s="746">
        <v>0.83805668016194323</v>
      </c>
      <c r="Q1118" s="733">
        <v>1287.3599999999999</v>
      </c>
    </row>
    <row r="1119" spans="1:17" ht="14.4" customHeight="1" x14ac:dyDescent="0.3">
      <c r="A1119" s="727" t="s">
        <v>566</v>
      </c>
      <c r="B1119" s="728" t="s">
        <v>6937</v>
      </c>
      <c r="C1119" s="728" t="s">
        <v>6422</v>
      </c>
      <c r="D1119" s="728" t="s">
        <v>6496</v>
      </c>
      <c r="E1119" s="728" t="s">
        <v>1393</v>
      </c>
      <c r="F1119" s="732"/>
      <c r="G1119" s="732"/>
      <c r="H1119" s="732"/>
      <c r="I1119" s="732"/>
      <c r="J1119" s="732"/>
      <c r="K1119" s="732"/>
      <c r="L1119" s="732"/>
      <c r="M1119" s="732"/>
      <c r="N1119" s="732">
        <v>1</v>
      </c>
      <c r="O1119" s="732">
        <v>1287.3599999999999</v>
      </c>
      <c r="P1119" s="746"/>
      <c r="Q1119" s="733">
        <v>1287.3599999999999</v>
      </c>
    </row>
    <row r="1120" spans="1:17" ht="14.4" customHeight="1" x14ac:dyDescent="0.3">
      <c r="A1120" s="727" t="s">
        <v>566</v>
      </c>
      <c r="B1120" s="728" t="s">
        <v>6937</v>
      </c>
      <c r="C1120" s="728" t="s">
        <v>6422</v>
      </c>
      <c r="D1120" s="728" t="s">
        <v>6497</v>
      </c>
      <c r="E1120" s="728" t="s">
        <v>6498</v>
      </c>
      <c r="F1120" s="732">
        <v>18.28</v>
      </c>
      <c r="G1120" s="732">
        <v>9698.4500000000007</v>
      </c>
      <c r="H1120" s="732">
        <v>1.3889652703186539</v>
      </c>
      <c r="I1120" s="732">
        <v>530.54978118161921</v>
      </c>
      <c r="J1120" s="732">
        <v>13.2</v>
      </c>
      <c r="K1120" s="732">
        <v>6982.5</v>
      </c>
      <c r="L1120" s="732">
        <v>1</v>
      </c>
      <c r="M1120" s="732">
        <v>528.97727272727275</v>
      </c>
      <c r="N1120" s="732">
        <v>7.3</v>
      </c>
      <c r="O1120" s="732">
        <v>5019.8799999999992</v>
      </c>
      <c r="P1120" s="746">
        <v>0.71892302184031498</v>
      </c>
      <c r="Q1120" s="733">
        <v>687.65479452054785</v>
      </c>
    </row>
    <row r="1121" spans="1:17" ht="14.4" customHeight="1" x14ac:dyDescent="0.3">
      <c r="A1121" s="727" t="s">
        <v>566</v>
      </c>
      <c r="B1121" s="728" t="s">
        <v>6937</v>
      </c>
      <c r="C1121" s="728" t="s">
        <v>6422</v>
      </c>
      <c r="D1121" s="728" t="s">
        <v>7002</v>
      </c>
      <c r="E1121" s="728" t="s">
        <v>7003</v>
      </c>
      <c r="F1121" s="732">
        <v>5.65</v>
      </c>
      <c r="G1121" s="732">
        <v>4323.38</v>
      </c>
      <c r="H1121" s="732">
        <v>2.6904761904761902</v>
      </c>
      <c r="I1121" s="732">
        <v>765.19999999999993</v>
      </c>
      <c r="J1121" s="732">
        <v>2.1</v>
      </c>
      <c r="K1121" s="732">
        <v>1606.92</v>
      </c>
      <c r="L1121" s="732">
        <v>1</v>
      </c>
      <c r="M1121" s="732">
        <v>765.2</v>
      </c>
      <c r="N1121" s="732">
        <v>2.6999999999999997</v>
      </c>
      <c r="O1121" s="732">
        <v>2066.04</v>
      </c>
      <c r="P1121" s="746">
        <v>1.2857142857142856</v>
      </c>
      <c r="Q1121" s="733">
        <v>765.2</v>
      </c>
    </row>
    <row r="1122" spans="1:17" ht="14.4" customHeight="1" x14ac:dyDescent="0.3">
      <c r="A1122" s="727" t="s">
        <v>566</v>
      </c>
      <c r="B1122" s="728" t="s">
        <v>6937</v>
      </c>
      <c r="C1122" s="728" t="s">
        <v>6422</v>
      </c>
      <c r="D1122" s="728" t="s">
        <v>7004</v>
      </c>
      <c r="E1122" s="728" t="s">
        <v>7005</v>
      </c>
      <c r="F1122" s="732">
        <v>2.6</v>
      </c>
      <c r="G1122" s="732">
        <v>2412.2800000000002</v>
      </c>
      <c r="H1122" s="732"/>
      <c r="I1122" s="732">
        <v>927.80000000000007</v>
      </c>
      <c r="J1122" s="732"/>
      <c r="K1122" s="732"/>
      <c r="L1122" s="732"/>
      <c r="M1122" s="732"/>
      <c r="N1122" s="732"/>
      <c r="O1122" s="732"/>
      <c r="P1122" s="746"/>
      <c r="Q1122" s="733"/>
    </row>
    <row r="1123" spans="1:17" ht="14.4" customHeight="1" x14ac:dyDescent="0.3">
      <c r="A1123" s="727" t="s">
        <v>566</v>
      </c>
      <c r="B1123" s="728" t="s">
        <v>6937</v>
      </c>
      <c r="C1123" s="728" t="s">
        <v>6422</v>
      </c>
      <c r="D1123" s="728" t="s">
        <v>7006</v>
      </c>
      <c r="E1123" s="728" t="s">
        <v>7007</v>
      </c>
      <c r="F1123" s="732">
        <v>136</v>
      </c>
      <c r="G1123" s="732">
        <v>29974.400000000001</v>
      </c>
      <c r="H1123" s="732">
        <v>0.48364153627311529</v>
      </c>
      <c r="I1123" s="732">
        <v>220.4</v>
      </c>
      <c r="J1123" s="732">
        <v>281.2</v>
      </c>
      <c r="K1123" s="732">
        <v>61976.479999999996</v>
      </c>
      <c r="L1123" s="732">
        <v>1</v>
      </c>
      <c r="M1123" s="732">
        <v>220.4</v>
      </c>
      <c r="N1123" s="732">
        <v>96</v>
      </c>
      <c r="O1123" s="732">
        <v>15929.22</v>
      </c>
      <c r="P1123" s="746">
        <v>0.25702040516015107</v>
      </c>
      <c r="Q1123" s="733">
        <v>165.92937499999999</v>
      </c>
    </row>
    <row r="1124" spans="1:17" ht="14.4" customHeight="1" x14ac:dyDescent="0.3">
      <c r="A1124" s="727" t="s">
        <v>566</v>
      </c>
      <c r="B1124" s="728" t="s">
        <v>6937</v>
      </c>
      <c r="C1124" s="728" t="s">
        <v>6422</v>
      </c>
      <c r="D1124" s="728" t="s">
        <v>6502</v>
      </c>
      <c r="E1124" s="728" t="s">
        <v>1535</v>
      </c>
      <c r="F1124" s="732"/>
      <c r="G1124" s="732"/>
      <c r="H1124" s="732"/>
      <c r="I1124" s="732"/>
      <c r="J1124" s="732">
        <v>9</v>
      </c>
      <c r="K1124" s="732">
        <v>58124.97</v>
      </c>
      <c r="L1124" s="732">
        <v>1</v>
      </c>
      <c r="M1124" s="732">
        <v>6458.33</v>
      </c>
      <c r="N1124" s="732"/>
      <c r="O1124" s="732"/>
      <c r="P1124" s="746"/>
      <c r="Q1124" s="733"/>
    </row>
    <row r="1125" spans="1:17" ht="14.4" customHeight="1" x14ac:dyDescent="0.3">
      <c r="A1125" s="727" t="s">
        <v>566</v>
      </c>
      <c r="B1125" s="728" t="s">
        <v>6937</v>
      </c>
      <c r="C1125" s="728" t="s">
        <v>6422</v>
      </c>
      <c r="D1125" s="728" t="s">
        <v>6503</v>
      </c>
      <c r="E1125" s="728" t="s">
        <v>1535</v>
      </c>
      <c r="F1125" s="732"/>
      <c r="G1125" s="732"/>
      <c r="H1125" s="732"/>
      <c r="I1125" s="732"/>
      <c r="J1125" s="732">
        <v>2</v>
      </c>
      <c r="K1125" s="732">
        <v>25508.22</v>
      </c>
      <c r="L1125" s="732">
        <v>1</v>
      </c>
      <c r="M1125" s="732">
        <v>12754.11</v>
      </c>
      <c r="N1125" s="732"/>
      <c r="O1125" s="732"/>
      <c r="P1125" s="746"/>
      <c r="Q1125" s="733"/>
    </row>
    <row r="1126" spans="1:17" ht="14.4" customHeight="1" x14ac:dyDescent="0.3">
      <c r="A1126" s="727" t="s">
        <v>566</v>
      </c>
      <c r="B1126" s="728" t="s">
        <v>6937</v>
      </c>
      <c r="C1126" s="728" t="s">
        <v>6422</v>
      </c>
      <c r="D1126" s="728" t="s">
        <v>6504</v>
      </c>
      <c r="E1126" s="728" t="s">
        <v>6505</v>
      </c>
      <c r="F1126" s="732">
        <v>5.2</v>
      </c>
      <c r="G1126" s="732">
        <v>1729.52</v>
      </c>
      <c r="H1126" s="732">
        <v>3.7142857142857144</v>
      </c>
      <c r="I1126" s="732">
        <v>332.59999999999997</v>
      </c>
      <c r="J1126" s="732">
        <v>1.4</v>
      </c>
      <c r="K1126" s="732">
        <v>465.64</v>
      </c>
      <c r="L1126" s="732">
        <v>1</v>
      </c>
      <c r="M1126" s="732">
        <v>332.6</v>
      </c>
      <c r="N1126" s="732">
        <v>2</v>
      </c>
      <c r="O1126" s="732">
        <v>665.2</v>
      </c>
      <c r="P1126" s="746">
        <v>1.4285714285714286</v>
      </c>
      <c r="Q1126" s="733">
        <v>332.6</v>
      </c>
    </row>
    <row r="1127" spans="1:17" ht="14.4" customHeight="1" x14ac:dyDescent="0.3">
      <c r="A1127" s="727" t="s">
        <v>566</v>
      </c>
      <c r="B1127" s="728" t="s">
        <v>6937</v>
      </c>
      <c r="C1127" s="728" t="s">
        <v>6422</v>
      </c>
      <c r="D1127" s="728" t="s">
        <v>7008</v>
      </c>
      <c r="E1127" s="728" t="s">
        <v>7009</v>
      </c>
      <c r="F1127" s="732">
        <v>2.2999999999999998</v>
      </c>
      <c r="G1127" s="732">
        <v>1379.56</v>
      </c>
      <c r="H1127" s="732">
        <v>4.1818788080875446</v>
      </c>
      <c r="I1127" s="732">
        <v>599.80869565217392</v>
      </c>
      <c r="J1127" s="732">
        <v>0.55000000000000004</v>
      </c>
      <c r="K1127" s="732">
        <v>329.89</v>
      </c>
      <c r="L1127" s="732">
        <v>1</v>
      </c>
      <c r="M1127" s="732">
        <v>599.79999999999995</v>
      </c>
      <c r="N1127" s="732"/>
      <c r="O1127" s="732"/>
      <c r="P1127" s="746"/>
      <c r="Q1127" s="733"/>
    </row>
    <row r="1128" spans="1:17" ht="14.4" customHeight="1" x14ac:dyDescent="0.3">
      <c r="A1128" s="727" t="s">
        <v>566</v>
      </c>
      <c r="B1128" s="728" t="s">
        <v>6937</v>
      </c>
      <c r="C1128" s="728" t="s">
        <v>6422</v>
      </c>
      <c r="D1128" s="728" t="s">
        <v>7010</v>
      </c>
      <c r="E1128" s="728" t="s">
        <v>7011</v>
      </c>
      <c r="F1128" s="732">
        <v>8</v>
      </c>
      <c r="G1128" s="732">
        <v>27056.880000000001</v>
      </c>
      <c r="H1128" s="732"/>
      <c r="I1128" s="732">
        <v>3382.11</v>
      </c>
      <c r="J1128" s="732"/>
      <c r="K1128" s="732"/>
      <c r="L1128" s="732"/>
      <c r="M1128" s="732"/>
      <c r="N1128" s="732"/>
      <c r="O1128" s="732"/>
      <c r="P1128" s="746"/>
      <c r="Q1128" s="733"/>
    </row>
    <row r="1129" spans="1:17" ht="14.4" customHeight="1" x14ac:dyDescent="0.3">
      <c r="A1129" s="727" t="s">
        <v>566</v>
      </c>
      <c r="B1129" s="728" t="s">
        <v>6937</v>
      </c>
      <c r="C1129" s="728" t="s">
        <v>6422</v>
      </c>
      <c r="D1129" s="728" t="s">
        <v>7012</v>
      </c>
      <c r="E1129" s="728" t="s">
        <v>1837</v>
      </c>
      <c r="F1129" s="732">
        <v>39</v>
      </c>
      <c r="G1129" s="732">
        <v>3607.1099999999997</v>
      </c>
      <c r="H1129" s="732">
        <v>1.695652173913043</v>
      </c>
      <c r="I1129" s="732">
        <v>92.49</v>
      </c>
      <c r="J1129" s="732">
        <v>23</v>
      </c>
      <c r="K1129" s="732">
        <v>2127.2700000000004</v>
      </c>
      <c r="L1129" s="732">
        <v>1</v>
      </c>
      <c r="M1129" s="732">
        <v>92.490000000000023</v>
      </c>
      <c r="N1129" s="732"/>
      <c r="O1129" s="732"/>
      <c r="P1129" s="746"/>
      <c r="Q1129" s="733"/>
    </row>
    <row r="1130" spans="1:17" ht="14.4" customHeight="1" x14ac:dyDescent="0.3">
      <c r="A1130" s="727" t="s">
        <v>566</v>
      </c>
      <c r="B1130" s="728" t="s">
        <v>6937</v>
      </c>
      <c r="C1130" s="728" t="s">
        <v>6422</v>
      </c>
      <c r="D1130" s="728" t="s">
        <v>7013</v>
      </c>
      <c r="E1130" s="728" t="s">
        <v>6525</v>
      </c>
      <c r="F1130" s="732">
        <v>1</v>
      </c>
      <c r="G1130" s="732">
        <v>5410.34</v>
      </c>
      <c r="H1130" s="732"/>
      <c r="I1130" s="732">
        <v>5410.34</v>
      </c>
      <c r="J1130" s="732"/>
      <c r="K1130" s="732"/>
      <c r="L1130" s="732"/>
      <c r="M1130" s="732"/>
      <c r="N1130" s="732">
        <v>2.2000000000000002</v>
      </c>
      <c r="O1130" s="732">
        <v>9977</v>
      </c>
      <c r="P1130" s="746"/>
      <c r="Q1130" s="733">
        <v>4535</v>
      </c>
    </row>
    <row r="1131" spans="1:17" ht="14.4" customHeight="1" x14ac:dyDescent="0.3">
      <c r="A1131" s="727" t="s">
        <v>566</v>
      </c>
      <c r="B1131" s="728" t="s">
        <v>6937</v>
      </c>
      <c r="C1131" s="728" t="s">
        <v>6422</v>
      </c>
      <c r="D1131" s="728" t="s">
        <v>7014</v>
      </c>
      <c r="E1131" s="728" t="s">
        <v>6525</v>
      </c>
      <c r="F1131" s="732">
        <v>0.60000000000000009</v>
      </c>
      <c r="G1131" s="732">
        <v>5053.8999999999996</v>
      </c>
      <c r="H1131" s="732">
        <v>1.1608473848259957</v>
      </c>
      <c r="I1131" s="732">
        <v>8423.1666666666642</v>
      </c>
      <c r="J1131" s="732">
        <v>0.6</v>
      </c>
      <c r="K1131" s="732">
        <v>4353.63</v>
      </c>
      <c r="L1131" s="732">
        <v>1</v>
      </c>
      <c r="M1131" s="732">
        <v>7256.05</v>
      </c>
      <c r="N1131" s="732">
        <v>2</v>
      </c>
      <c r="O1131" s="732">
        <v>14512.1</v>
      </c>
      <c r="P1131" s="746">
        <v>3.3333333333333335</v>
      </c>
      <c r="Q1131" s="733">
        <v>7256.05</v>
      </c>
    </row>
    <row r="1132" spans="1:17" ht="14.4" customHeight="1" x14ac:dyDescent="0.3">
      <c r="A1132" s="727" t="s">
        <v>566</v>
      </c>
      <c r="B1132" s="728" t="s">
        <v>6937</v>
      </c>
      <c r="C1132" s="728" t="s">
        <v>6422</v>
      </c>
      <c r="D1132" s="728" t="s">
        <v>7015</v>
      </c>
      <c r="E1132" s="728" t="s">
        <v>1903</v>
      </c>
      <c r="F1132" s="732">
        <v>64</v>
      </c>
      <c r="G1132" s="732">
        <v>198075.51999999999</v>
      </c>
      <c r="H1132" s="732"/>
      <c r="I1132" s="732">
        <v>3094.93</v>
      </c>
      <c r="J1132" s="732"/>
      <c r="K1132" s="732"/>
      <c r="L1132" s="732"/>
      <c r="M1132" s="732"/>
      <c r="N1132" s="732"/>
      <c r="O1132" s="732"/>
      <c r="P1132" s="746"/>
      <c r="Q1132" s="733"/>
    </row>
    <row r="1133" spans="1:17" ht="14.4" customHeight="1" x14ac:dyDescent="0.3">
      <c r="A1133" s="727" t="s">
        <v>566</v>
      </c>
      <c r="B1133" s="728" t="s">
        <v>6937</v>
      </c>
      <c r="C1133" s="728" t="s">
        <v>6422</v>
      </c>
      <c r="D1133" s="728" t="s">
        <v>7016</v>
      </c>
      <c r="E1133" s="728" t="s">
        <v>7017</v>
      </c>
      <c r="F1133" s="732"/>
      <c r="G1133" s="732"/>
      <c r="H1133" s="732"/>
      <c r="I1133" s="732"/>
      <c r="J1133" s="732"/>
      <c r="K1133" s="732"/>
      <c r="L1133" s="732"/>
      <c r="M1133" s="732"/>
      <c r="N1133" s="732">
        <v>2.7</v>
      </c>
      <c r="O1133" s="732">
        <v>1057.8599999999999</v>
      </c>
      <c r="P1133" s="746"/>
      <c r="Q1133" s="733">
        <v>391.79999999999995</v>
      </c>
    </row>
    <row r="1134" spans="1:17" ht="14.4" customHeight="1" x14ac:dyDescent="0.3">
      <c r="A1134" s="727" t="s">
        <v>566</v>
      </c>
      <c r="B1134" s="728" t="s">
        <v>6937</v>
      </c>
      <c r="C1134" s="728" t="s">
        <v>6422</v>
      </c>
      <c r="D1134" s="728" t="s">
        <v>7018</v>
      </c>
      <c r="E1134" s="728" t="s">
        <v>1659</v>
      </c>
      <c r="F1134" s="732">
        <v>19.98</v>
      </c>
      <c r="G1134" s="732">
        <v>19784.400000000001</v>
      </c>
      <c r="H1134" s="732">
        <v>1.4599826435010541</v>
      </c>
      <c r="I1134" s="732">
        <v>990.21021021021022</v>
      </c>
      <c r="J1134" s="732">
        <v>17.7</v>
      </c>
      <c r="K1134" s="732">
        <v>13551.119999999999</v>
      </c>
      <c r="L1134" s="732">
        <v>1</v>
      </c>
      <c r="M1134" s="732">
        <v>765.6</v>
      </c>
      <c r="N1134" s="732">
        <v>6.1000000000000005</v>
      </c>
      <c r="O1134" s="732">
        <v>4646.5</v>
      </c>
      <c r="P1134" s="746">
        <v>0.34288678721758792</v>
      </c>
      <c r="Q1134" s="733">
        <v>761.72131147540972</v>
      </c>
    </row>
    <row r="1135" spans="1:17" ht="14.4" customHeight="1" x14ac:dyDescent="0.3">
      <c r="A1135" s="727" t="s">
        <v>566</v>
      </c>
      <c r="B1135" s="728" t="s">
        <v>6937</v>
      </c>
      <c r="C1135" s="728" t="s">
        <v>6422</v>
      </c>
      <c r="D1135" s="728" t="s">
        <v>7019</v>
      </c>
      <c r="E1135" s="728" t="s">
        <v>1423</v>
      </c>
      <c r="F1135" s="732"/>
      <c r="G1135" s="732"/>
      <c r="H1135" s="732"/>
      <c r="I1135" s="732"/>
      <c r="J1135" s="732"/>
      <c r="K1135" s="732"/>
      <c r="L1135" s="732"/>
      <c r="M1135" s="732"/>
      <c r="N1135" s="732">
        <v>15.5</v>
      </c>
      <c r="O1135" s="732">
        <v>5984.04</v>
      </c>
      <c r="P1135" s="746"/>
      <c r="Q1135" s="733">
        <v>386.06709677419354</v>
      </c>
    </row>
    <row r="1136" spans="1:17" ht="14.4" customHeight="1" x14ac:dyDescent="0.3">
      <c r="A1136" s="727" t="s">
        <v>566</v>
      </c>
      <c r="B1136" s="728" t="s">
        <v>6937</v>
      </c>
      <c r="C1136" s="728" t="s">
        <v>6422</v>
      </c>
      <c r="D1136" s="728" t="s">
        <v>7020</v>
      </c>
      <c r="E1136" s="728" t="s">
        <v>1425</v>
      </c>
      <c r="F1136" s="732">
        <v>4.95</v>
      </c>
      <c r="G1136" s="732">
        <v>3822.0699999999997</v>
      </c>
      <c r="H1136" s="732">
        <v>4.4999411321465566</v>
      </c>
      <c r="I1136" s="732">
        <v>772.13535353535349</v>
      </c>
      <c r="J1136" s="732">
        <v>1.1000000000000001</v>
      </c>
      <c r="K1136" s="732">
        <v>849.36</v>
      </c>
      <c r="L1136" s="732">
        <v>1</v>
      </c>
      <c r="M1136" s="732">
        <v>772.14545454545453</v>
      </c>
      <c r="N1136" s="732"/>
      <c r="O1136" s="732"/>
      <c r="P1136" s="746"/>
      <c r="Q1136" s="733"/>
    </row>
    <row r="1137" spans="1:17" ht="14.4" customHeight="1" x14ac:dyDescent="0.3">
      <c r="A1137" s="727" t="s">
        <v>566</v>
      </c>
      <c r="B1137" s="728" t="s">
        <v>6937</v>
      </c>
      <c r="C1137" s="728" t="s">
        <v>6422</v>
      </c>
      <c r="D1137" s="728" t="s">
        <v>6512</v>
      </c>
      <c r="E1137" s="728" t="s">
        <v>6513</v>
      </c>
      <c r="F1137" s="732"/>
      <c r="G1137" s="732"/>
      <c r="H1137" s="732"/>
      <c r="I1137" s="732"/>
      <c r="J1137" s="732">
        <v>0.43</v>
      </c>
      <c r="K1137" s="732">
        <v>1023.6</v>
      </c>
      <c r="L1137" s="732">
        <v>1</v>
      </c>
      <c r="M1137" s="732">
        <v>2380.4651162790697</v>
      </c>
      <c r="N1137" s="732"/>
      <c r="O1137" s="732"/>
      <c r="P1137" s="746"/>
      <c r="Q1137" s="733"/>
    </row>
    <row r="1138" spans="1:17" ht="14.4" customHeight="1" x14ac:dyDescent="0.3">
      <c r="A1138" s="727" t="s">
        <v>566</v>
      </c>
      <c r="B1138" s="728" t="s">
        <v>6937</v>
      </c>
      <c r="C1138" s="728" t="s">
        <v>6422</v>
      </c>
      <c r="D1138" s="728" t="s">
        <v>6514</v>
      </c>
      <c r="E1138" s="728" t="s">
        <v>6515</v>
      </c>
      <c r="F1138" s="732">
        <v>11.26</v>
      </c>
      <c r="G1138" s="732">
        <v>1725.0500000000002</v>
      </c>
      <c r="H1138" s="732">
        <v>2.4555522341318987</v>
      </c>
      <c r="I1138" s="732">
        <v>153.20159857904088</v>
      </c>
      <c r="J1138" s="732">
        <v>4.6499999999999995</v>
      </c>
      <c r="K1138" s="732">
        <v>702.51</v>
      </c>
      <c r="L1138" s="732">
        <v>1</v>
      </c>
      <c r="M1138" s="732">
        <v>151.07741935483872</v>
      </c>
      <c r="N1138" s="732">
        <v>5.8199999999999994</v>
      </c>
      <c r="O1138" s="732">
        <v>795.8</v>
      </c>
      <c r="P1138" s="746">
        <v>1.1327952627008868</v>
      </c>
      <c r="Q1138" s="733">
        <v>136.73539518900344</v>
      </c>
    </row>
    <row r="1139" spans="1:17" ht="14.4" customHeight="1" x14ac:dyDescent="0.3">
      <c r="A1139" s="727" t="s">
        <v>566</v>
      </c>
      <c r="B1139" s="728" t="s">
        <v>6937</v>
      </c>
      <c r="C1139" s="728" t="s">
        <v>6422</v>
      </c>
      <c r="D1139" s="728" t="s">
        <v>7021</v>
      </c>
      <c r="E1139" s="728" t="s">
        <v>6515</v>
      </c>
      <c r="F1139" s="732">
        <v>82.649999999999991</v>
      </c>
      <c r="G1139" s="732">
        <v>40983.75</v>
      </c>
      <c r="H1139" s="732">
        <v>0.80041368500138943</v>
      </c>
      <c r="I1139" s="732">
        <v>495.87114337568062</v>
      </c>
      <c r="J1139" s="732">
        <v>103.6</v>
      </c>
      <c r="K1139" s="732">
        <v>51203.210000000006</v>
      </c>
      <c r="L1139" s="732">
        <v>1</v>
      </c>
      <c r="M1139" s="732">
        <v>494.23947876447886</v>
      </c>
      <c r="N1139" s="732">
        <v>87.350000000000009</v>
      </c>
      <c r="O1139" s="732">
        <v>43171.82</v>
      </c>
      <c r="P1139" s="746">
        <v>0.84314674802614908</v>
      </c>
      <c r="Q1139" s="733">
        <v>494.23949627933598</v>
      </c>
    </row>
    <row r="1140" spans="1:17" ht="14.4" customHeight="1" x14ac:dyDescent="0.3">
      <c r="A1140" s="727" t="s">
        <v>566</v>
      </c>
      <c r="B1140" s="728" t="s">
        <v>6937</v>
      </c>
      <c r="C1140" s="728" t="s">
        <v>6422</v>
      </c>
      <c r="D1140" s="728" t="s">
        <v>7022</v>
      </c>
      <c r="E1140" s="728" t="s">
        <v>7023</v>
      </c>
      <c r="F1140" s="732">
        <v>9.4</v>
      </c>
      <c r="G1140" s="732">
        <v>3230.49</v>
      </c>
      <c r="H1140" s="732"/>
      <c r="I1140" s="732">
        <v>343.66914893617019</v>
      </c>
      <c r="J1140" s="732"/>
      <c r="K1140" s="732"/>
      <c r="L1140" s="732"/>
      <c r="M1140" s="732"/>
      <c r="N1140" s="732"/>
      <c r="O1140" s="732"/>
      <c r="P1140" s="746"/>
      <c r="Q1140" s="733"/>
    </row>
    <row r="1141" spans="1:17" ht="14.4" customHeight="1" x14ac:dyDescent="0.3">
      <c r="A1141" s="727" t="s">
        <v>566</v>
      </c>
      <c r="B1141" s="728" t="s">
        <v>6937</v>
      </c>
      <c r="C1141" s="728" t="s">
        <v>6422</v>
      </c>
      <c r="D1141" s="728" t="s">
        <v>7024</v>
      </c>
      <c r="E1141" s="728" t="s">
        <v>7025</v>
      </c>
      <c r="F1141" s="732"/>
      <c r="G1141" s="732"/>
      <c r="H1141" s="732"/>
      <c r="I1141" s="732"/>
      <c r="J1141" s="732">
        <v>16</v>
      </c>
      <c r="K1141" s="732">
        <v>4308.4799999999996</v>
      </c>
      <c r="L1141" s="732">
        <v>1</v>
      </c>
      <c r="M1141" s="732">
        <v>269.27999999999997</v>
      </c>
      <c r="N1141" s="732"/>
      <c r="O1141" s="732"/>
      <c r="P1141" s="746"/>
      <c r="Q1141" s="733"/>
    </row>
    <row r="1142" spans="1:17" ht="14.4" customHeight="1" x14ac:dyDescent="0.3">
      <c r="A1142" s="727" t="s">
        <v>566</v>
      </c>
      <c r="B1142" s="728" t="s">
        <v>6937</v>
      </c>
      <c r="C1142" s="728" t="s">
        <v>6422</v>
      </c>
      <c r="D1142" s="728" t="s">
        <v>7026</v>
      </c>
      <c r="E1142" s="728" t="s">
        <v>7027</v>
      </c>
      <c r="F1142" s="732">
        <v>106</v>
      </c>
      <c r="G1142" s="732">
        <v>329118.95999999996</v>
      </c>
      <c r="H1142" s="732">
        <v>1.1481050015668235</v>
      </c>
      <c r="I1142" s="732">
        <v>3104.8958490566033</v>
      </c>
      <c r="J1142" s="732">
        <v>94.54</v>
      </c>
      <c r="K1142" s="732">
        <v>286662.77</v>
      </c>
      <c r="L1142" s="732">
        <v>1</v>
      </c>
      <c r="M1142" s="732">
        <v>3032.1850010577532</v>
      </c>
      <c r="N1142" s="732"/>
      <c r="O1142" s="732"/>
      <c r="P1142" s="746"/>
      <c r="Q1142" s="733"/>
    </row>
    <row r="1143" spans="1:17" ht="14.4" customHeight="1" x14ac:dyDescent="0.3">
      <c r="A1143" s="727" t="s">
        <v>566</v>
      </c>
      <c r="B1143" s="728" t="s">
        <v>6937</v>
      </c>
      <c r="C1143" s="728" t="s">
        <v>6422</v>
      </c>
      <c r="D1143" s="728" t="s">
        <v>7028</v>
      </c>
      <c r="E1143" s="728" t="s">
        <v>2258</v>
      </c>
      <c r="F1143" s="732"/>
      <c r="G1143" s="732"/>
      <c r="H1143" s="732"/>
      <c r="I1143" s="732"/>
      <c r="J1143" s="732">
        <v>0.3</v>
      </c>
      <c r="K1143" s="732">
        <v>114.78</v>
      </c>
      <c r="L1143" s="732">
        <v>1</v>
      </c>
      <c r="M1143" s="732">
        <v>382.6</v>
      </c>
      <c r="N1143" s="732"/>
      <c r="O1143" s="732"/>
      <c r="P1143" s="746"/>
      <c r="Q1143" s="733"/>
    </row>
    <row r="1144" spans="1:17" ht="14.4" customHeight="1" x14ac:dyDescent="0.3">
      <c r="A1144" s="727" t="s">
        <v>566</v>
      </c>
      <c r="B1144" s="728" t="s">
        <v>6937</v>
      </c>
      <c r="C1144" s="728" t="s">
        <v>6422</v>
      </c>
      <c r="D1144" s="728" t="s">
        <v>7029</v>
      </c>
      <c r="E1144" s="728" t="s">
        <v>7030</v>
      </c>
      <c r="F1144" s="732">
        <v>0.67</v>
      </c>
      <c r="G1144" s="732">
        <v>2516.92</v>
      </c>
      <c r="H1144" s="732"/>
      <c r="I1144" s="732">
        <v>3756.5970149253731</v>
      </c>
      <c r="J1144" s="732"/>
      <c r="K1144" s="732"/>
      <c r="L1144" s="732"/>
      <c r="M1144" s="732"/>
      <c r="N1144" s="732"/>
      <c r="O1144" s="732"/>
      <c r="P1144" s="746"/>
      <c r="Q1144" s="733"/>
    </row>
    <row r="1145" spans="1:17" ht="14.4" customHeight="1" x14ac:dyDescent="0.3">
      <c r="A1145" s="727" t="s">
        <v>566</v>
      </c>
      <c r="B1145" s="728" t="s">
        <v>6937</v>
      </c>
      <c r="C1145" s="728" t="s">
        <v>6422</v>
      </c>
      <c r="D1145" s="728" t="s">
        <v>7031</v>
      </c>
      <c r="E1145" s="728" t="s">
        <v>7030</v>
      </c>
      <c r="F1145" s="732">
        <v>1.4</v>
      </c>
      <c r="G1145" s="732">
        <v>31454.080000000002</v>
      </c>
      <c r="H1145" s="732">
        <v>1.7500000000000002</v>
      </c>
      <c r="I1145" s="732">
        <v>22467.200000000004</v>
      </c>
      <c r="J1145" s="732">
        <v>0.8</v>
      </c>
      <c r="K1145" s="732">
        <v>17973.759999999998</v>
      </c>
      <c r="L1145" s="732">
        <v>1</v>
      </c>
      <c r="M1145" s="732">
        <v>22467.199999999997</v>
      </c>
      <c r="N1145" s="732"/>
      <c r="O1145" s="732"/>
      <c r="P1145" s="746"/>
      <c r="Q1145" s="733"/>
    </row>
    <row r="1146" spans="1:17" ht="14.4" customHeight="1" x14ac:dyDescent="0.3">
      <c r="A1146" s="727" t="s">
        <v>566</v>
      </c>
      <c r="B1146" s="728" t="s">
        <v>6937</v>
      </c>
      <c r="C1146" s="728" t="s">
        <v>6422</v>
      </c>
      <c r="D1146" s="728" t="s">
        <v>6522</v>
      </c>
      <c r="E1146" s="728" t="s">
        <v>2289</v>
      </c>
      <c r="F1146" s="732">
        <v>26.2</v>
      </c>
      <c r="G1146" s="732">
        <v>168116.31999999998</v>
      </c>
      <c r="H1146" s="732">
        <v>1.2695472800418899</v>
      </c>
      <c r="I1146" s="732">
        <v>6416.6534351145028</v>
      </c>
      <c r="J1146" s="732">
        <v>29.200000000000003</v>
      </c>
      <c r="K1146" s="732">
        <v>132422.26</v>
      </c>
      <c r="L1146" s="732">
        <v>1</v>
      </c>
      <c r="M1146" s="732">
        <v>4535.0089041095889</v>
      </c>
      <c r="N1146" s="732">
        <v>21</v>
      </c>
      <c r="O1146" s="732">
        <v>95235.13</v>
      </c>
      <c r="P1146" s="746">
        <v>0.71917765185400095</v>
      </c>
      <c r="Q1146" s="733">
        <v>4535.0061904761906</v>
      </c>
    </row>
    <row r="1147" spans="1:17" ht="14.4" customHeight="1" x14ac:dyDescent="0.3">
      <c r="A1147" s="727" t="s">
        <v>566</v>
      </c>
      <c r="B1147" s="728" t="s">
        <v>6937</v>
      </c>
      <c r="C1147" s="728" t="s">
        <v>6422</v>
      </c>
      <c r="D1147" s="728" t="s">
        <v>6523</v>
      </c>
      <c r="E1147" s="728" t="s">
        <v>2289</v>
      </c>
      <c r="F1147" s="732">
        <v>69</v>
      </c>
      <c r="G1147" s="732">
        <v>578427.76</v>
      </c>
      <c r="H1147" s="732">
        <v>0.87100829610644237</v>
      </c>
      <c r="I1147" s="732">
        <v>8383.011014492753</v>
      </c>
      <c r="J1147" s="732">
        <v>96.8</v>
      </c>
      <c r="K1147" s="732">
        <v>664089.84000000008</v>
      </c>
      <c r="L1147" s="732">
        <v>1</v>
      </c>
      <c r="M1147" s="732">
        <v>6860.4322314049596</v>
      </c>
      <c r="N1147" s="732">
        <v>95.62</v>
      </c>
      <c r="O1147" s="732">
        <v>643661.24</v>
      </c>
      <c r="P1147" s="746">
        <v>0.96923819825341695</v>
      </c>
      <c r="Q1147" s="733">
        <v>6731.4499058774309</v>
      </c>
    </row>
    <row r="1148" spans="1:17" ht="14.4" customHeight="1" x14ac:dyDescent="0.3">
      <c r="A1148" s="727" t="s">
        <v>566</v>
      </c>
      <c r="B1148" s="728" t="s">
        <v>6937</v>
      </c>
      <c r="C1148" s="728" t="s">
        <v>6422</v>
      </c>
      <c r="D1148" s="728" t="s">
        <v>7032</v>
      </c>
      <c r="E1148" s="728" t="s">
        <v>7033</v>
      </c>
      <c r="F1148" s="732">
        <v>20</v>
      </c>
      <c r="G1148" s="732">
        <v>206589.8</v>
      </c>
      <c r="H1148" s="732">
        <v>3.333333333333333</v>
      </c>
      <c r="I1148" s="732">
        <v>10329.49</v>
      </c>
      <c r="J1148" s="732">
        <v>6</v>
      </c>
      <c r="K1148" s="732">
        <v>61976.94</v>
      </c>
      <c r="L1148" s="732">
        <v>1</v>
      </c>
      <c r="M1148" s="732">
        <v>10329.49</v>
      </c>
      <c r="N1148" s="732"/>
      <c r="O1148" s="732"/>
      <c r="P1148" s="746"/>
      <c r="Q1148" s="733"/>
    </row>
    <row r="1149" spans="1:17" ht="14.4" customHeight="1" x14ac:dyDescent="0.3">
      <c r="A1149" s="727" t="s">
        <v>566</v>
      </c>
      <c r="B1149" s="728" t="s">
        <v>6937</v>
      </c>
      <c r="C1149" s="728" t="s">
        <v>6422</v>
      </c>
      <c r="D1149" s="728" t="s">
        <v>6527</v>
      </c>
      <c r="E1149" s="728" t="s">
        <v>6528</v>
      </c>
      <c r="F1149" s="732">
        <v>32.320000000000007</v>
      </c>
      <c r="G1149" s="732">
        <v>318720.01</v>
      </c>
      <c r="H1149" s="732">
        <v>0.95198824614749744</v>
      </c>
      <c r="I1149" s="732">
        <v>9861.3864480198008</v>
      </c>
      <c r="J1149" s="732">
        <v>33.950000000000003</v>
      </c>
      <c r="K1149" s="732">
        <v>334794.06</v>
      </c>
      <c r="L1149" s="732">
        <v>1</v>
      </c>
      <c r="M1149" s="732">
        <v>9861.3861561119284</v>
      </c>
      <c r="N1149" s="732">
        <v>18.200000000000003</v>
      </c>
      <c r="O1149" s="732">
        <v>177657.34999999998</v>
      </c>
      <c r="P1149" s="746">
        <v>0.53064666081590572</v>
      </c>
      <c r="Q1149" s="733">
        <v>9761.3928571428551</v>
      </c>
    </row>
    <row r="1150" spans="1:17" ht="14.4" customHeight="1" x14ac:dyDescent="0.3">
      <c r="A1150" s="727" t="s">
        <v>566</v>
      </c>
      <c r="B1150" s="728" t="s">
        <v>6937</v>
      </c>
      <c r="C1150" s="728" t="s">
        <v>6422</v>
      </c>
      <c r="D1150" s="728" t="s">
        <v>6532</v>
      </c>
      <c r="E1150" s="728" t="s">
        <v>6530</v>
      </c>
      <c r="F1150" s="732"/>
      <c r="G1150" s="732"/>
      <c r="H1150" s="732"/>
      <c r="I1150" s="732"/>
      <c r="J1150" s="732">
        <v>4</v>
      </c>
      <c r="K1150" s="732">
        <v>543494.40000000002</v>
      </c>
      <c r="L1150" s="732">
        <v>1</v>
      </c>
      <c r="M1150" s="732">
        <v>135873.60000000001</v>
      </c>
      <c r="N1150" s="732"/>
      <c r="O1150" s="732"/>
      <c r="P1150" s="746"/>
      <c r="Q1150" s="733"/>
    </row>
    <row r="1151" spans="1:17" ht="14.4" customHeight="1" x14ac:dyDescent="0.3">
      <c r="A1151" s="727" t="s">
        <v>566</v>
      </c>
      <c r="B1151" s="728" t="s">
        <v>6937</v>
      </c>
      <c r="C1151" s="728" t="s">
        <v>6422</v>
      </c>
      <c r="D1151" s="728" t="s">
        <v>7034</v>
      </c>
      <c r="E1151" s="728" t="s">
        <v>7035</v>
      </c>
      <c r="F1151" s="732"/>
      <c r="G1151" s="732"/>
      <c r="H1151" s="732"/>
      <c r="I1151" s="732"/>
      <c r="J1151" s="732"/>
      <c r="K1151" s="732"/>
      <c r="L1151" s="732"/>
      <c r="M1151" s="732"/>
      <c r="N1151" s="732">
        <v>0</v>
      </c>
      <c r="O1151" s="732">
        <v>0</v>
      </c>
      <c r="P1151" s="746"/>
      <c r="Q1151" s="733"/>
    </row>
    <row r="1152" spans="1:17" ht="14.4" customHeight="1" x14ac:dyDescent="0.3">
      <c r="A1152" s="727" t="s">
        <v>566</v>
      </c>
      <c r="B1152" s="728" t="s">
        <v>6937</v>
      </c>
      <c r="C1152" s="728" t="s">
        <v>6422</v>
      </c>
      <c r="D1152" s="728" t="s">
        <v>7034</v>
      </c>
      <c r="E1152" s="728" t="s">
        <v>7036</v>
      </c>
      <c r="F1152" s="732"/>
      <c r="G1152" s="732"/>
      <c r="H1152" s="732"/>
      <c r="I1152" s="732"/>
      <c r="J1152" s="732"/>
      <c r="K1152" s="732"/>
      <c r="L1152" s="732"/>
      <c r="M1152" s="732"/>
      <c r="N1152" s="732">
        <v>3.8</v>
      </c>
      <c r="O1152" s="732">
        <v>351142.42</v>
      </c>
      <c r="P1152" s="746"/>
      <c r="Q1152" s="733">
        <v>92405.9</v>
      </c>
    </row>
    <row r="1153" spans="1:17" ht="14.4" customHeight="1" x14ac:dyDescent="0.3">
      <c r="A1153" s="727" t="s">
        <v>566</v>
      </c>
      <c r="B1153" s="728" t="s">
        <v>6937</v>
      </c>
      <c r="C1153" s="728" t="s">
        <v>6422</v>
      </c>
      <c r="D1153" s="728" t="s">
        <v>6533</v>
      </c>
      <c r="E1153" s="728" t="s">
        <v>2626</v>
      </c>
      <c r="F1153" s="732">
        <v>1.7</v>
      </c>
      <c r="G1153" s="732">
        <v>62692.38</v>
      </c>
      <c r="H1153" s="732">
        <v>0.27597405370112982</v>
      </c>
      <c r="I1153" s="732">
        <v>36877.870588235295</v>
      </c>
      <c r="J1153" s="732">
        <v>6.16</v>
      </c>
      <c r="K1153" s="732">
        <v>227167.65999999997</v>
      </c>
      <c r="L1153" s="732">
        <v>1</v>
      </c>
      <c r="M1153" s="732">
        <v>36877.866883116876</v>
      </c>
      <c r="N1153" s="732"/>
      <c r="O1153" s="732"/>
      <c r="P1153" s="746"/>
      <c r="Q1153" s="733"/>
    </row>
    <row r="1154" spans="1:17" ht="14.4" customHeight="1" x14ac:dyDescent="0.3">
      <c r="A1154" s="727" t="s">
        <v>566</v>
      </c>
      <c r="B1154" s="728" t="s">
        <v>6937</v>
      </c>
      <c r="C1154" s="728" t="s">
        <v>6422</v>
      </c>
      <c r="D1154" s="728" t="s">
        <v>7037</v>
      </c>
      <c r="E1154" s="728" t="s">
        <v>1379</v>
      </c>
      <c r="F1154" s="732"/>
      <c r="G1154" s="732"/>
      <c r="H1154" s="732"/>
      <c r="I1154" s="732"/>
      <c r="J1154" s="732">
        <v>5</v>
      </c>
      <c r="K1154" s="732">
        <v>15863.9</v>
      </c>
      <c r="L1154" s="732">
        <v>1</v>
      </c>
      <c r="M1154" s="732">
        <v>3172.7799999999997</v>
      </c>
      <c r="N1154" s="732">
        <v>51</v>
      </c>
      <c r="O1154" s="732">
        <v>161811.78</v>
      </c>
      <c r="P1154" s="746">
        <v>10.199999999999999</v>
      </c>
      <c r="Q1154" s="733">
        <v>3172.78</v>
      </c>
    </row>
    <row r="1155" spans="1:17" ht="14.4" customHeight="1" x14ac:dyDescent="0.3">
      <c r="A1155" s="727" t="s">
        <v>566</v>
      </c>
      <c r="B1155" s="728" t="s">
        <v>6937</v>
      </c>
      <c r="C1155" s="728" t="s">
        <v>6422</v>
      </c>
      <c r="D1155" s="728" t="s">
        <v>7038</v>
      </c>
      <c r="E1155" s="728" t="s">
        <v>6986</v>
      </c>
      <c r="F1155" s="732"/>
      <c r="G1155" s="732"/>
      <c r="H1155" s="732"/>
      <c r="I1155" s="732"/>
      <c r="J1155" s="732">
        <v>45</v>
      </c>
      <c r="K1155" s="732">
        <v>2958.75</v>
      </c>
      <c r="L1155" s="732">
        <v>1</v>
      </c>
      <c r="M1155" s="732">
        <v>65.75</v>
      </c>
      <c r="N1155" s="732"/>
      <c r="O1155" s="732"/>
      <c r="P1155" s="746"/>
      <c r="Q1155" s="733"/>
    </row>
    <row r="1156" spans="1:17" ht="14.4" customHeight="1" x14ac:dyDescent="0.3">
      <c r="A1156" s="727" t="s">
        <v>566</v>
      </c>
      <c r="B1156" s="728" t="s">
        <v>6937</v>
      </c>
      <c r="C1156" s="728" t="s">
        <v>6422</v>
      </c>
      <c r="D1156" s="728" t="s">
        <v>7039</v>
      </c>
      <c r="E1156" s="728" t="s">
        <v>1379</v>
      </c>
      <c r="F1156" s="732"/>
      <c r="G1156" s="732"/>
      <c r="H1156" s="732"/>
      <c r="I1156" s="732"/>
      <c r="J1156" s="732">
        <v>4</v>
      </c>
      <c r="K1156" s="732">
        <v>25382.28</v>
      </c>
      <c r="L1156" s="732">
        <v>1</v>
      </c>
      <c r="M1156" s="732">
        <v>6345.57</v>
      </c>
      <c r="N1156" s="732">
        <v>45</v>
      </c>
      <c r="O1156" s="732">
        <v>285550.65000000002</v>
      </c>
      <c r="P1156" s="746">
        <v>11.250000000000002</v>
      </c>
      <c r="Q1156" s="733">
        <v>6345.5700000000006</v>
      </c>
    </row>
    <row r="1157" spans="1:17" ht="14.4" customHeight="1" x14ac:dyDescent="0.3">
      <c r="A1157" s="727" t="s">
        <v>566</v>
      </c>
      <c r="B1157" s="728" t="s">
        <v>6937</v>
      </c>
      <c r="C1157" s="728" t="s">
        <v>6422</v>
      </c>
      <c r="D1157" s="728" t="s">
        <v>7040</v>
      </c>
      <c r="E1157" s="728" t="s">
        <v>7041</v>
      </c>
      <c r="F1157" s="732"/>
      <c r="G1157" s="732"/>
      <c r="H1157" s="732"/>
      <c r="I1157" s="732"/>
      <c r="J1157" s="732">
        <v>1.9</v>
      </c>
      <c r="K1157" s="732">
        <v>924.19</v>
      </c>
      <c r="L1157" s="732">
        <v>1</v>
      </c>
      <c r="M1157" s="732">
        <v>486.41578947368424</v>
      </c>
      <c r="N1157" s="732"/>
      <c r="O1157" s="732"/>
      <c r="P1157" s="746"/>
      <c r="Q1157" s="733"/>
    </row>
    <row r="1158" spans="1:17" ht="14.4" customHeight="1" x14ac:dyDescent="0.3">
      <c r="A1158" s="727" t="s">
        <v>566</v>
      </c>
      <c r="B1158" s="728" t="s">
        <v>6937</v>
      </c>
      <c r="C1158" s="728" t="s">
        <v>6422</v>
      </c>
      <c r="D1158" s="728" t="s">
        <v>7042</v>
      </c>
      <c r="E1158" s="728" t="s">
        <v>7011</v>
      </c>
      <c r="F1158" s="732">
        <v>5</v>
      </c>
      <c r="G1158" s="732">
        <v>33821.1</v>
      </c>
      <c r="H1158" s="732"/>
      <c r="I1158" s="732">
        <v>6764.2199999999993</v>
      </c>
      <c r="J1158" s="732"/>
      <c r="K1158" s="732"/>
      <c r="L1158" s="732"/>
      <c r="M1158" s="732"/>
      <c r="N1158" s="732"/>
      <c r="O1158" s="732"/>
      <c r="P1158" s="746"/>
      <c r="Q1158" s="733"/>
    </row>
    <row r="1159" spans="1:17" ht="14.4" customHeight="1" x14ac:dyDescent="0.3">
      <c r="A1159" s="727" t="s">
        <v>566</v>
      </c>
      <c r="B1159" s="728" t="s">
        <v>6937</v>
      </c>
      <c r="C1159" s="728" t="s">
        <v>6422</v>
      </c>
      <c r="D1159" s="728" t="s">
        <v>6537</v>
      </c>
      <c r="E1159" s="728" t="s">
        <v>6538</v>
      </c>
      <c r="F1159" s="732"/>
      <c r="G1159" s="732"/>
      <c r="H1159" s="732"/>
      <c r="I1159" s="732"/>
      <c r="J1159" s="732">
        <v>26</v>
      </c>
      <c r="K1159" s="732">
        <v>18607.66</v>
      </c>
      <c r="L1159" s="732">
        <v>1</v>
      </c>
      <c r="M1159" s="732">
        <v>715.6792307692308</v>
      </c>
      <c r="N1159" s="732">
        <v>5.6</v>
      </c>
      <c r="O1159" s="732">
        <v>4007.8</v>
      </c>
      <c r="P1159" s="746">
        <v>0.21538441695516794</v>
      </c>
      <c r="Q1159" s="733">
        <v>715.67857142857156</v>
      </c>
    </row>
    <row r="1160" spans="1:17" ht="14.4" customHeight="1" x14ac:dyDescent="0.3">
      <c r="A1160" s="727" t="s">
        <v>566</v>
      </c>
      <c r="B1160" s="728" t="s">
        <v>6937</v>
      </c>
      <c r="C1160" s="728" t="s">
        <v>6422</v>
      </c>
      <c r="D1160" s="728" t="s">
        <v>7043</v>
      </c>
      <c r="E1160" s="728" t="s">
        <v>7044</v>
      </c>
      <c r="F1160" s="732">
        <v>5</v>
      </c>
      <c r="G1160" s="732">
        <v>2274.5500000000002</v>
      </c>
      <c r="H1160" s="732">
        <v>0.10638297872340426</v>
      </c>
      <c r="I1160" s="732">
        <v>454.91</v>
      </c>
      <c r="J1160" s="732">
        <v>47</v>
      </c>
      <c r="K1160" s="732">
        <v>21380.77</v>
      </c>
      <c r="L1160" s="732">
        <v>1</v>
      </c>
      <c r="M1160" s="732">
        <v>454.91</v>
      </c>
      <c r="N1160" s="732">
        <v>52</v>
      </c>
      <c r="O1160" s="732">
        <v>23655.32</v>
      </c>
      <c r="P1160" s="746">
        <v>1.1063829787234043</v>
      </c>
      <c r="Q1160" s="733">
        <v>454.90999999999997</v>
      </c>
    </row>
    <row r="1161" spans="1:17" ht="14.4" customHeight="1" x14ac:dyDescent="0.3">
      <c r="A1161" s="727" t="s">
        <v>566</v>
      </c>
      <c r="B1161" s="728" t="s">
        <v>6937</v>
      </c>
      <c r="C1161" s="728" t="s">
        <v>6422</v>
      </c>
      <c r="D1161" s="728" t="s">
        <v>7045</v>
      </c>
      <c r="E1161" s="728" t="s">
        <v>7046</v>
      </c>
      <c r="F1161" s="732"/>
      <c r="G1161" s="732"/>
      <c r="H1161" s="732"/>
      <c r="I1161" s="732"/>
      <c r="J1161" s="732"/>
      <c r="K1161" s="732"/>
      <c r="L1161" s="732"/>
      <c r="M1161" s="732"/>
      <c r="N1161" s="732">
        <v>1.2</v>
      </c>
      <c r="O1161" s="732">
        <v>235.08</v>
      </c>
      <c r="P1161" s="746"/>
      <c r="Q1161" s="733">
        <v>195.9</v>
      </c>
    </row>
    <row r="1162" spans="1:17" ht="14.4" customHeight="1" x14ac:dyDescent="0.3">
      <c r="A1162" s="727" t="s">
        <v>566</v>
      </c>
      <c r="B1162" s="728" t="s">
        <v>6937</v>
      </c>
      <c r="C1162" s="728" t="s">
        <v>6422</v>
      </c>
      <c r="D1162" s="728" t="s">
        <v>7047</v>
      </c>
      <c r="E1162" s="728" t="s">
        <v>2227</v>
      </c>
      <c r="F1162" s="732"/>
      <c r="G1162" s="732"/>
      <c r="H1162" s="732"/>
      <c r="I1162" s="732"/>
      <c r="J1162" s="732"/>
      <c r="K1162" s="732"/>
      <c r="L1162" s="732"/>
      <c r="M1162" s="732"/>
      <c r="N1162" s="732">
        <v>126.20000000000002</v>
      </c>
      <c r="O1162" s="732">
        <v>268250.71999999997</v>
      </c>
      <c r="P1162" s="746"/>
      <c r="Q1162" s="733">
        <v>2125.5999999999995</v>
      </c>
    </row>
    <row r="1163" spans="1:17" ht="14.4" customHeight="1" x14ac:dyDescent="0.3">
      <c r="A1163" s="727" t="s">
        <v>566</v>
      </c>
      <c r="B1163" s="728" t="s">
        <v>6937</v>
      </c>
      <c r="C1163" s="728" t="s">
        <v>6422</v>
      </c>
      <c r="D1163" s="728" t="s">
        <v>7048</v>
      </c>
      <c r="E1163" s="728" t="s">
        <v>7049</v>
      </c>
      <c r="F1163" s="732">
        <v>18</v>
      </c>
      <c r="G1163" s="732">
        <v>187062.3</v>
      </c>
      <c r="H1163" s="732">
        <v>4.5</v>
      </c>
      <c r="I1163" s="732">
        <v>10392.349999999999</v>
      </c>
      <c r="J1163" s="732">
        <v>4</v>
      </c>
      <c r="K1163" s="732">
        <v>41569.4</v>
      </c>
      <c r="L1163" s="732">
        <v>1</v>
      </c>
      <c r="M1163" s="732">
        <v>10392.35</v>
      </c>
      <c r="N1163" s="732"/>
      <c r="O1163" s="732"/>
      <c r="P1163" s="746"/>
      <c r="Q1163" s="733"/>
    </row>
    <row r="1164" spans="1:17" ht="14.4" customHeight="1" x14ac:dyDescent="0.3">
      <c r="A1164" s="727" t="s">
        <v>566</v>
      </c>
      <c r="B1164" s="728" t="s">
        <v>6937</v>
      </c>
      <c r="C1164" s="728" t="s">
        <v>6422</v>
      </c>
      <c r="D1164" s="728" t="s">
        <v>7050</v>
      </c>
      <c r="E1164" s="728" t="s">
        <v>7051</v>
      </c>
      <c r="F1164" s="732"/>
      <c r="G1164" s="732"/>
      <c r="H1164" s="732"/>
      <c r="I1164" s="732"/>
      <c r="J1164" s="732">
        <v>0.82</v>
      </c>
      <c r="K1164" s="732">
        <v>49811.4</v>
      </c>
      <c r="L1164" s="732">
        <v>1</v>
      </c>
      <c r="M1164" s="732">
        <v>60745.609756097569</v>
      </c>
      <c r="N1164" s="732">
        <v>1.56</v>
      </c>
      <c r="O1164" s="732">
        <v>94763.16</v>
      </c>
      <c r="P1164" s="746">
        <v>1.902439200664908</v>
      </c>
      <c r="Q1164" s="733">
        <v>60745.615384615383</v>
      </c>
    </row>
    <row r="1165" spans="1:17" ht="14.4" customHeight="1" x14ac:dyDescent="0.3">
      <c r="A1165" s="727" t="s">
        <v>566</v>
      </c>
      <c r="B1165" s="728" t="s">
        <v>6937</v>
      </c>
      <c r="C1165" s="728" t="s">
        <v>6422</v>
      </c>
      <c r="D1165" s="728" t="s">
        <v>7052</v>
      </c>
      <c r="E1165" s="728" t="s">
        <v>7053</v>
      </c>
      <c r="F1165" s="732">
        <v>56.32</v>
      </c>
      <c r="G1165" s="732">
        <v>211492.90000000002</v>
      </c>
      <c r="H1165" s="732">
        <v>1.8050405422301918</v>
      </c>
      <c r="I1165" s="732">
        <v>3755.200639204546</v>
      </c>
      <c r="J1165" s="732">
        <v>35.9</v>
      </c>
      <c r="K1165" s="732">
        <v>117167.95000000001</v>
      </c>
      <c r="L1165" s="732">
        <v>1</v>
      </c>
      <c r="M1165" s="732">
        <v>3263.7311977715881</v>
      </c>
      <c r="N1165" s="732">
        <v>19.3</v>
      </c>
      <c r="O1165" s="732">
        <v>62990.039999999994</v>
      </c>
      <c r="P1165" s="746">
        <v>0.53760469479921758</v>
      </c>
      <c r="Q1165" s="733">
        <v>3263.7326424870462</v>
      </c>
    </row>
    <row r="1166" spans="1:17" ht="14.4" customHeight="1" x14ac:dyDescent="0.3">
      <c r="A1166" s="727" t="s">
        <v>566</v>
      </c>
      <c r="B1166" s="728" t="s">
        <v>6937</v>
      </c>
      <c r="C1166" s="728" t="s">
        <v>6422</v>
      </c>
      <c r="D1166" s="728" t="s">
        <v>7054</v>
      </c>
      <c r="E1166" s="728" t="s">
        <v>7017</v>
      </c>
      <c r="F1166" s="732">
        <v>3.3</v>
      </c>
      <c r="G1166" s="732">
        <v>646.47</v>
      </c>
      <c r="H1166" s="732">
        <v>1</v>
      </c>
      <c r="I1166" s="732">
        <v>195.9</v>
      </c>
      <c r="J1166" s="732">
        <v>3.3</v>
      </c>
      <c r="K1166" s="732">
        <v>646.47</v>
      </c>
      <c r="L1166" s="732">
        <v>1</v>
      </c>
      <c r="M1166" s="732">
        <v>195.9</v>
      </c>
      <c r="N1166" s="732"/>
      <c r="O1166" s="732"/>
      <c r="P1166" s="746"/>
      <c r="Q1166" s="733"/>
    </row>
    <row r="1167" spans="1:17" ht="14.4" customHeight="1" x14ac:dyDescent="0.3">
      <c r="A1167" s="727" t="s">
        <v>566</v>
      </c>
      <c r="B1167" s="728" t="s">
        <v>6937</v>
      </c>
      <c r="C1167" s="728" t="s">
        <v>6422</v>
      </c>
      <c r="D1167" s="728" t="s">
        <v>7055</v>
      </c>
      <c r="E1167" s="728" t="s">
        <v>7056</v>
      </c>
      <c r="F1167" s="732"/>
      <c r="G1167" s="732"/>
      <c r="H1167" s="732"/>
      <c r="I1167" s="732"/>
      <c r="J1167" s="732">
        <v>2</v>
      </c>
      <c r="K1167" s="732">
        <v>6345.56</v>
      </c>
      <c r="L1167" s="732">
        <v>1</v>
      </c>
      <c r="M1167" s="732">
        <v>3172.78</v>
      </c>
      <c r="N1167" s="732">
        <v>1</v>
      </c>
      <c r="O1167" s="732">
        <v>3172.78</v>
      </c>
      <c r="P1167" s="746">
        <v>0.5</v>
      </c>
      <c r="Q1167" s="733">
        <v>3172.78</v>
      </c>
    </row>
    <row r="1168" spans="1:17" ht="14.4" customHeight="1" x14ac:dyDescent="0.3">
      <c r="A1168" s="727" t="s">
        <v>566</v>
      </c>
      <c r="B1168" s="728" t="s">
        <v>6937</v>
      </c>
      <c r="C1168" s="728" t="s">
        <v>6422</v>
      </c>
      <c r="D1168" s="728" t="s">
        <v>7057</v>
      </c>
      <c r="E1168" s="728" t="s">
        <v>2246</v>
      </c>
      <c r="F1168" s="732">
        <v>0.1</v>
      </c>
      <c r="G1168" s="732">
        <v>114.5</v>
      </c>
      <c r="H1168" s="732">
        <v>0.49997816689227548</v>
      </c>
      <c r="I1168" s="732">
        <v>1145</v>
      </c>
      <c r="J1168" s="732">
        <v>0.2</v>
      </c>
      <c r="K1168" s="732">
        <v>229.01</v>
      </c>
      <c r="L1168" s="732">
        <v>1</v>
      </c>
      <c r="M1168" s="732">
        <v>1145.05</v>
      </c>
      <c r="N1168" s="732">
        <v>0.4</v>
      </c>
      <c r="O1168" s="732">
        <v>320.32</v>
      </c>
      <c r="P1168" s="746">
        <v>1.3987162132657962</v>
      </c>
      <c r="Q1168" s="733">
        <v>800.8</v>
      </c>
    </row>
    <row r="1169" spans="1:17" ht="14.4" customHeight="1" x14ac:dyDescent="0.3">
      <c r="A1169" s="727" t="s">
        <v>566</v>
      </c>
      <c r="B1169" s="728" t="s">
        <v>6937</v>
      </c>
      <c r="C1169" s="728" t="s">
        <v>6422</v>
      </c>
      <c r="D1169" s="728" t="s">
        <v>7058</v>
      </c>
      <c r="E1169" s="728" t="s">
        <v>7059</v>
      </c>
      <c r="F1169" s="732">
        <v>4.3</v>
      </c>
      <c r="G1169" s="732">
        <v>2550.1999999999998</v>
      </c>
      <c r="H1169" s="732"/>
      <c r="I1169" s="732">
        <v>593.06976744186045</v>
      </c>
      <c r="J1169" s="732"/>
      <c r="K1169" s="732"/>
      <c r="L1169" s="732"/>
      <c r="M1169" s="732"/>
      <c r="N1169" s="732"/>
      <c r="O1169" s="732"/>
      <c r="P1169" s="746"/>
      <c r="Q1169" s="733"/>
    </row>
    <row r="1170" spans="1:17" ht="14.4" customHeight="1" x14ac:dyDescent="0.3">
      <c r="A1170" s="727" t="s">
        <v>566</v>
      </c>
      <c r="B1170" s="728" t="s">
        <v>6937</v>
      </c>
      <c r="C1170" s="728" t="s">
        <v>6422</v>
      </c>
      <c r="D1170" s="728" t="s">
        <v>6547</v>
      </c>
      <c r="E1170" s="728" t="s">
        <v>2626</v>
      </c>
      <c r="F1170" s="732"/>
      <c r="G1170" s="732"/>
      <c r="H1170" s="732"/>
      <c r="I1170" s="732"/>
      <c r="J1170" s="732">
        <v>0.78</v>
      </c>
      <c r="K1170" s="732">
        <v>28764.720000000001</v>
      </c>
      <c r="L1170" s="732">
        <v>1</v>
      </c>
      <c r="M1170" s="732">
        <v>36877.846153846156</v>
      </c>
      <c r="N1170" s="732"/>
      <c r="O1170" s="732"/>
      <c r="P1170" s="746"/>
      <c r="Q1170" s="733"/>
    </row>
    <row r="1171" spans="1:17" ht="14.4" customHeight="1" x14ac:dyDescent="0.3">
      <c r="A1171" s="727" t="s">
        <v>566</v>
      </c>
      <c r="B1171" s="728" t="s">
        <v>6937</v>
      </c>
      <c r="C1171" s="728" t="s">
        <v>6422</v>
      </c>
      <c r="D1171" s="728" t="s">
        <v>6548</v>
      </c>
      <c r="E1171" s="728" t="s">
        <v>6544</v>
      </c>
      <c r="F1171" s="732">
        <v>1</v>
      </c>
      <c r="G1171" s="732">
        <v>5182.6499999999996</v>
      </c>
      <c r="H1171" s="732">
        <v>0.15156898975063565</v>
      </c>
      <c r="I1171" s="732">
        <v>5182.6499999999996</v>
      </c>
      <c r="J1171" s="732">
        <v>10.199999999999999</v>
      </c>
      <c r="K1171" s="732">
        <v>34193.339999999997</v>
      </c>
      <c r="L1171" s="732">
        <v>1</v>
      </c>
      <c r="M1171" s="732">
        <v>3352.2882352941174</v>
      </c>
      <c r="N1171" s="732">
        <v>16</v>
      </c>
      <c r="O1171" s="732">
        <v>82922.400000000009</v>
      </c>
      <c r="P1171" s="746">
        <v>2.4251038360101709</v>
      </c>
      <c r="Q1171" s="733">
        <v>5182.6500000000005</v>
      </c>
    </row>
    <row r="1172" spans="1:17" ht="14.4" customHeight="1" x14ac:dyDescent="0.3">
      <c r="A1172" s="727" t="s">
        <v>566</v>
      </c>
      <c r="B1172" s="728" t="s">
        <v>6937</v>
      </c>
      <c r="C1172" s="728" t="s">
        <v>6422</v>
      </c>
      <c r="D1172" s="728" t="s">
        <v>6549</v>
      </c>
      <c r="E1172" s="728" t="s">
        <v>6550</v>
      </c>
      <c r="F1172" s="732">
        <v>17</v>
      </c>
      <c r="G1172" s="732">
        <v>7067.24</v>
      </c>
      <c r="H1172" s="732">
        <v>0.51130149919765933</v>
      </c>
      <c r="I1172" s="732">
        <v>415.71999999999997</v>
      </c>
      <c r="J1172" s="732">
        <v>52.400000000000006</v>
      </c>
      <c r="K1172" s="732">
        <v>13822.060000000001</v>
      </c>
      <c r="L1172" s="732">
        <v>1</v>
      </c>
      <c r="M1172" s="732">
        <v>263.77977099236642</v>
      </c>
      <c r="N1172" s="732">
        <v>20</v>
      </c>
      <c r="O1172" s="732">
        <v>5275.6</v>
      </c>
      <c r="P1172" s="746">
        <v>0.38167972067839379</v>
      </c>
      <c r="Q1172" s="733">
        <v>263.78000000000003</v>
      </c>
    </row>
    <row r="1173" spans="1:17" ht="14.4" customHeight="1" x14ac:dyDescent="0.3">
      <c r="A1173" s="727" t="s">
        <v>566</v>
      </c>
      <c r="B1173" s="728" t="s">
        <v>6937</v>
      </c>
      <c r="C1173" s="728" t="s">
        <v>6422</v>
      </c>
      <c r="D1173" s="728" t="s">
        <v>7060</v>
      </c>
      <c r="E1173" s="728" t="s">
        <v>783</v>
      </c>
      <c r="F1173" s="732">
        <v>1</v>
      </c>
      <c r="G1173" s="732">
        <v>45.49</v>
      </c>
      <c r="H1173" s="732"/>
      <c r="I1173" s="732">
        <v>45.49</v>
      </c>
      <c r="J1173" s="732"/>
      <c r="K1173" s="732"/>
      <c r="L1173" s="732"/>
      <c r="M1173" s="732"/>
      <c r="N1173" s="732"/>
      <c r="O1173" s="732"/>
      <c r="P1173" s="746"/>
      <c r="Q1173" s="733"/>
    </row>
    <row r="1174" spans="1:17" ht="14.4" customHeight="1" x14ac:dyDescent="0.3">
      <c r="A1174" s="727" t="s">
        <v>566</v>
      </c>
      <c r="B1174" s="728" t="s">
        <v>6937</v>
      </c>
      <c r="C1174" s="728" t="s">
        <v>6422</v>
      </c>
      <c r="D1174" s="728" t="s">
        <v>6552</v>
      </c>
      <c r="E1174" s="728" t="s">
        <v>6544</v>
      </c>
      <c r="F1174" s="732">
        <v>3</v>
      </c>
      <c r="G1174" s="732">
        <v>20800.68</v>
      </c>
      <c r="H1174" s="732"/>
      <c r="I1174" s="732">
        <v>6933.56</v>
      </c>
      <c r="J1174" s="732"/>
      <c r="K1174" s="732"/>
      <c r="L1174" s="732"/>
      <c r="M1174" s="732"/>
      <c r="N1174" s="732">
        <v>8</v>
      </c>
      <c r="O1174" s="732">
        <v>55281.599999999999</v>
      </c>
      <c r="P1174" s="746"/>
      <c r="Q1174" s="733">
        <v>6910.2</v>
      </c>
    </row>
    <row r="1175" spans="1:17" ht="14.4" customHeight="1" x14ac:dyDescent="0.3">
      <c r="A1175" s="727" t="s">
        <v>566</v>
      </c>
      <c r="B1175" s="728" t="s">
        <v>6937</v>
      </c>
      <c r="C1175" s="728" t="s">
        <v>6422</v>
      </c>
      <c r="D1175" s="728" t="s">
        <v>6553</v>
      </c>
      <c r="E1175" s="728" t="s">
        <v>1530</v>
      </c>
      <c r="F1175" s="732"/>
      <c r="G1175" s="732"/>
      <c r="H1175" s="732"/>
      <c r="I1175" s="732"/>
      <c r="J1175" s="732"/>
      <c r="K1175" s="732"/>
      <c r="L1175" s="732"/>
      <c r="M1175" s="732"/>
      <c r="N1175" s="732">
        <v>2</v>
      </c>
      <c r="O1175" s="732">
        <v>17259.66</v>
      </c>
      <c r="P1175" s="746"/>
      <c r="Q1175" s="733">
        <v>8629.83</v>
      </c>
    </row>
    <row r="1176" spans="1:17" ht="14.4" customHeight="1" x14ac:dyDescent="0.3">
      <c r="A1176" s="727" t="s">
        <v>566</v>
      </c>
      <c r="B1176" s="728" t="s">
        <v>6937</v>
      </c>
      <c r="C1176" s="728" t="s">
        <v>6422</v>
      </c>
      <c r="D1176" s="728" t="s">
        <v>6554</v>
      </c>
      <c r="E1176" s="728" t="s">
        <v>1404</v>
      </c>
      <c r="F1176" s="732"/>
      <c r="G1176" s="732"/>
      <c r="H1176" s="732"/>
      <c r="I1176" s="732"/>
      <c r="J1176" s="732"/>
      <c r="K1176" s="732"/>
      <c r="L1176" s="732"/>
      <c r="M1176" s="732"/>
      <c r="N1176" s="732">
        <v>1</v>
      </c>
      <c r="O1176" s="732">
        <v>4314.91</v>
      </c>
      <c r="P1176" s="746"/>
      <c r="Q1176" s="733">
        <v>4314.91</v>
      </c>
    </row>
    <row r="1177" spans="1:17" ht="14.4" customHeight="1" x14ac:dyDescent="0.3">
      <c r="A1177" s="727" t="s">
        <v>566</v>
      </c>
      <c r="B1177" s="728" t="s">
        <v>6937</v>
      </c>
      <c r="C1177" s="728" t="s">
        <v>6422</v>
      </c>
      <c r="D1177" s="728" t="s">
        <v>7061</v>
      </c>
      <c r="E1177" s="728" t="s">
        <v>7062</v>
      </c>
      <c r="F1177" s="732"/>
      <c r="G1177" s="732"/>
      <c r="H1177" s="732"/>
      <c r="I1177" s="732"/>
      <c r="J1177" s="732">
        <v>28.5</v>
      </c>
      <c r="K1177" s="732">
        <v>1296.44</v>
      </c>
      <c r="L1177" s="732">
        <v>1</v>
      </c>
      <c r="M1177" s="732">
        <v>45.489122807017544</v>
      </c>
      <c r="N1177" s="732">
        <v>148.44999999999999</v>
      </c>
      <c r="O1177" s="732">
        <v>6752.7999999999993</v>
      </c>
      <c r="P1177" s="746">
        <v>5.2087254327234573</v>
      </c>
      <c r="Q1177" s="733">
        <v>45.488716739642975</v>
      </c>
    </row>
    <row r="1178" spans="1:17" ht="14.4" customHeight="1" x14ac:dyDescent="0.3">
      <c r="A1178" s="727" t="s">
        <v>566</v>
      </c>
      <c r="B1178" s="728" t="s">
        <v>6937</v>
      </c>
      <c r="C1178" s="728" t="s">
        <v>6422</v>
      </c>
      <c r="D1178" s="728" t="s">
        <v>7063</v>
      </c>
      <c r="E1178" s="728" t="s">
        <v>1407</v>
      </c>
      <c r="F1178" s="732"/>
      <c r="G1178" s="732"/>
      <c r="H1178" s="732"/>
      <c r="I1178" s="732"/>
      <c r="J1178" s="732"/>
      <c r="K1178" s="732"/>
      <c r="L1178" s="732"/>
      <c r="M1178" s="732"/>
      <c r="N1178" s="732">
        <v>417.05</v>
      </c>
      <c r="O1178" s="732">
        <v>329423.46000000002</v>
      </c>
      <c r="P1178" s="746"/>
      <c r="Q1178" s="733">
        <v>789.88960556288214</v>
      </c>
    </row>
    <row r="1179" spans="1:17" ht="14.4" customHeight="1" x14ac:dyDescent="0.3">
      <c r="A1179" s="727" t="s">
        <v>566</v>
      </c>
      <c r="B1179" s="728" t="s">
        <v>6937</v>
      </c>
      <c r="C1179" s="728" t="s">
        <v>6422</v>
      </c>
      <c r="D1179" s="728" t="s">
        <v>7064</v>
      </c>
      <c r="E1179" s="728" t="s">
        <v>1384</v>
      </c>
      <c r="F1179" s="732"/>
      <c r="G1179" s="732"/>
      <c r="H1179" s="732"/>
      <c r="I1179" s="732"/>
      <c r="J1179" s="732">
        <v>61</v>
      </c>
      <c r="K1179" s="732">
        <v>348336.23</v>
      </c>
      <c r="L1179" s="732">
        <v>1</v>
      </c>
      <c r="M1179" s="732">
        <v>5710.4299999999994</v>
      </c>
      <c r="N1179" s="732"/>
      <c r="O1179" s="732"/>
      <c r="P1179" s="746"/>
      <c r="Q1179" s="733"/>
    </row>
    <row r="1180" spans="1:17" ht="14.4" customHeight="1" x14ac:dyDescent="0.3">
      <c r="A1180" s="727" t="s">
        <v>566</v>
      </c>
      <c r="B1180" s="728" t="s">
        <v>6937</v>
      </c>
      <c r="C1180" s="728" t="s">
        <v>6422</v>
      </c>
      <c r="D1180" s="728" t="s">
        <v>6568</v>
      </c>
      <c r="E1180" s="728" t="s">
        <v>6696</v>
      </c>
      <c r="F1180" s="732"/>
      <c r="G1180" s="732"/>
      <c r="H1180" s="732"/>
      <c r="I1180" s="732"/>
      <c r="J1180" s="732">
        <v>0</v>
      </c>
      <c r="K1180" s="732">
        <v>0</v>
      </c>
      <c r="L1180" s="732"/>
      <c r="M1180" s="732"/>
      <c r="N1180" s="732">
        <v>-2.2204460492503131E-16</v>
      </c>
      <c r="O1180" s="732">
        <v>-9.0949470177292824E-13</v>
      </c>
      <c r="P1180" s="746"/>
      <c r="Q1180" s="733">
        <v>4096</v>
      </c>
    </row>
    <row r="1181" spans="1:17" ht="14.4" customHeight="1" x14ac:dyDescent="0.3">
      <c r="A1181" s="727" t="s">
        <v>566</v>
      </c>
      <c r="B1181" s="728" t="s">
        <v>6937</v>
      </c>
      <c r="C1181" s="728" t="s">
        <v>6422</v>
      </c>
      <c r="D1181" s="728" t="s">
        <v>6568</v>
      </c>
      <c r="E1181" s="728" t="s">
        <v>6569</v>
      </c>
      <c r="F1181" s="732"/>
      <c r="G1181" s="732"/>
      <c r="H1181" s="732"/>
      <c r="I1181" s="732"/>
      <c r="J1181" s="732">
        <v>3.32</v>
      </c>
      <c r="K1181" s="732">
        <v>84817.19</v>
      </c>
      <c r="L1181" s="732">
        <v>1</v>
      </c>
      <c r="M1181" s="732">
        <v>25547.346385542172</v>
      </c>
      <c r="N1181" s="732">
        <v>2.8</v>
      </c>
      <c r="O1181" s="732">
        <v>11722.46</v>
      </c>
      <c r="P1181" s="746">
        <v>0.13820854003769753</v>
      </c>
      <c r="Q1181" s="733">
        <v>4186.5928571428567</v>
      </c>
    </row>
    <row r="1182" spans="1:17" ht="14.4" customHeight="1" x14ac:dyDescent="0.3">
      <c r="A1182" s="727" t="s">
        <v>566</v>
      </c>
      <c r="B1182" s="728" t="s">
        <v>6937</v>
      </c>
      <c r="C1182" s="728" t="s">
        <v>6422</v>
      </c>
      <c r="D1182" s="728" t="s">
        <v>7065</v>
      </c>
      <c r="E1182" s="728" t="s">
        <v>650</v>
      </c>
      <c r="F1182" s="732"/>
      <c r="G1182" s="732"/>
      <c r="H1182" s="732"/>
      <c r="I1182" s="732"/>
      <c r="J1182" s="732"/>
      <c r="K1182" s="732"/>
      <c r="L1182" s="732"/>
      <c r="M1182" s="732"/>
      <c r="N1182" s="732">
        <v>4.4000000000000004</v>
      </c>
      <c r="O1182" s="732">
        <v>20968.419999999998</v>
      </c>
      <c r="P1182" s="746"/>
      <c r="Q1182" s="733">
        <v>4765.5499999999993</v>
      </c>
    </row>
    <row r="1183" spans="1:17" ht="14.4" customHeight="1" x14ac:dyDescent="0.3">
      <c r="A1183" s="727" t="s">
        <v>566</v>
      </c>
      <c r="B1183" s="728" t="s">
        <v>6937</v>
      </c>
      <c r="C1183" s="728" t="s">
        <v>6422</v>
      </c>
      <c r="D1183" s="728" t="s">
        <v>7066</v>
      </c>
      <c r="E1183" s="728" t="s">
        <v>2235</v>
      </c>
      <c r="F1183" s="732"/>
      <c r="G1183" s="732"/>
      <c r="H1183" s="732"/>
      <c r="I1183" s="732"/>
      <c r="J1183" s="732">
        <v>0.6</v>
      </c>
      <c r="K1183" s="732">
        <v>1958.24</v>
      </c>
      <c r="L1183" s="732">
        <v>1</v>
      </c>
      <c r="M1183" s="732">
        <v>3263.7333333333336</v>
      </c>
      <c r="N1183" s="732">
        <v>12</v>
      </c>
      <c r="O1183" s="732">
        <v>39164.790000000008</v>
      </c>
      <c r="P1183" s="746">
        <v>19.999994893373646</v>
      </c>
      <c r="Q1183" s="733">
        <v>3263.7325000000005</v>
      </c>
    </row>
    <row r="1184" spans="1:17" ht="14.4" customHeight="1" x14ac:dyDescent="0.3">
      <c r="A1184" s="727" t="s">
        <v>566</v>
      </c>
      <c r="B1184" s="728" t="s">
        <v>6937</v>
      </c>
      <c r="C1184" s="728" t="s">
        <v>6422</v>
      </c>
      <c r="D1184" s="728" t="s">
        <v>6573</v>
      </c>
      <c r="E1184" s="728" t="s">
        <v>6697</v>
      </c>
      <c r="F1184" s="732"/>
      <c r="G1184" s="732"/>
      <c r="H1184" s="732"/>
      <c r="I1184" s="732"/>
      <c r="J1184" s="732">
        <v>0</v>
      </c>
      <c r="K1184" s="732">
        <v>0</v>
      </c>
      <c r="L1184" s="732"/>
      <c r="M1184" s="732"/>
      <c r="N1184" s="732">
        <v>0</v>
      </c>
      <c r="O1184" s="732">
        <v>0</v>
      </c>
      <c r="P1184" s="746"/>
      <c r="Q1184" s="733"/>
    </row>
    <row r="1185" spans="1:17" ht="14.4" customHeight="1" x14ac:dyDescent="0.3">
      <c r="A1185" s="727" t="s">
        <v>566</v>
      </c>
      <c r="B1185" s="728" t="s">
        <v>6937</v>
      </c>
      <c r="C1185" s="728" t="s">
        <v>6422</v>
      </c>
      <c r="D1185" s="728" t="s">
        <v>6573</v>
      </c>
      <c r="E1185" s="728" t="s">
        <v>2630</v>
      </c>
      <c r="F1185" s="732"/>
      <c r="G1185" s="732"/>
      <c r="H1185" s="732"/>
      <c r="I1185" s="732"/>
      <c r="J1185" s="732">
        <v>2.1</v>
      </c>
      <c r="K1185" s="732">
        <v>195663.51</v>
      </c>
      <c r="L1185" s="732">
        <v>1</v>
      </c>
      <c r="M1185" s="732">
        <v>93173.1</v>
      </c>
      <c r="N1185" s="732">
        <v>3</v>
      </c>
      <c r="O1185" s="732">
        <v>279519.30000000005</v>
      </c>
      <c r="P1185" s="746">
        <v>1.4285714285714288</v>
      </c>
      <c r="Q1185" s="733">
        <v>93173.10000000002</v>
      </c>
    </row>
    <row r="1186" spans="1:17" ht="14.4" customHeight="1" x14ac:dyDescent="0.3">
      <c r="A1186" s="727" t="s">
        <v>566</v>
      </c>
      <c r="B1186" s="728" t="s">
        <v>6937</v>
      </c>
      <c r="C1186" s="728" t="s">
        <v>6422</v>
      </c>
      <c r="D1186" s="728" t="s">
        <v>7067</v>
      </c>
      <c r="E1186" s="728" t="s">
        <v>7068</v>
      </c>
      <c r="F1186" s="732"/>
      <c r="G1186" s="732"/>
      <c r="H1186" s="732"/>
      <c r="I1186" s="732"/>
      <c r="J1186" s="732">
        <v>1.4</v>
      </c>
      <c r="K1186" s="732">
        <v>2003.89</v>
      </c>
      <c r="L1186" s="732">
        <v>1</v>
      </c>
      <c r="M1186" s="732">
        <v>1431.3500000000001</v>
      </c>
      <c r="N1186" s="732"/>
      <c r="O1186" s="732"/>
      <c r="P1186" s="746"/>
      <c r="Q1186" s="733"/>
    </row>
    <row r="1187" spans="1:17" ht="14.4" customHeight="1" x14ac:dyDescent="0.3">
      <c r="A1187" s="727" t="s">
        <v>566</v>
      </c>
      <c r="B1187" s="728" t="s">
        <v>6937</v>
      </c>
      <c r="C1187" s="728" t="s">
        <v>6422</v>
      </c>
      <c r="D1187" s="728" t="s">
        <v>7069</v>
      </c>
      <c r="E1187" s="728" t="s">
        <v>1402</v>
      </c>
      <c r="F1187" s="732"/>
      <c r="G1187" s="732"/>
      <c r="H1187" s="732"/>
      <c r="I1187" s="732"/>
      <c r="J1187" s="732"/>
      <c r="K1187" s="732"/>
      <c r="L1187" s="732"/>
      <c r="M1187" s="732"/>
      <c r="N1187" s="732">
        <v>16</v>
      </c>
      <c r="O1187" s="732">
        <v>327397.59999999998</v>
      </c>
      <c r="P1187" s="746"/>
      <c r="Q1187" s="733">
        <v>20462.349999999999</v>
      </c>
    </row>
    <row r="1188" spans="1:17" ht="14.4" customHeight="1" x14ac:dyDescent="0.3">
      <c r="A1188" s="727" t="s">
        <v>566</v>
      </c>
      <c r="B1188" s="728" t="s">
        <v>6937</v>
      </c>
      <c r="C1188" s="728" t="s">
        <v>6422</v>
      </c>
      <c r="D1188" s="728" t="s">
        <v>7070</v>
      </c>
      <c r="E1188" s="728" t="s">
        <v>7056</v>
      </c>
      <c r="F1188" s="732"/>
      <c r="G1188" s="732"/>
      <c r="H1188" s="732"/>
      <c r="I1188" s="732"/>
      <c r="J1188" s="732"/>
      <c r="K1188" s="732"/>
      <c r="L1188" s="732"/>
      <c r="M1188" s="732"/>
      <c r="N1188" s="732">
        <v>9</v>
      </c>
      <c r="O1188" s="732">
        <v>57110.13</v>
      </c>
      <c r="P1188" s="746"/>
      <c r="Q1188" s="733">
        <v>6345.57</v>
      </c>
    </row>
    <row r="1189" spans="1:17" ht="14.4" customHeight="1" x14ac:dyDescent="0.3">
      <c r="A1189" s="727" t="s">
        <v>566</v>
      </c>
      <c r="B1189" s="728" t="s">
        <v>6937</v>
      </c>
      <c r="C1189" s="728" t="s">
        <v>6422</v>
      </c>
      <c r="D1189" s="728" t="s">
        <v>7071</v>
      </c>
      <c r="E1189" s="728" t="s">
        <v>7072</v>
      </c>
      <c r="F1189" s="732"/>
      <c r="G1189" s="732"/>
      <c r="H1189" s="732"/>
      <c r="I1189" s="732"/>
      <c r="J1189" s="732"/>
      <c r="K1189" s="732"/>
      <c r="L1189" s="732"/>
      <c r="M1189" s="732"/>
      <c r="N1189" s="732">
        <v>28.82</v>
      </c>
      <c r="O1189" s="732">
        <v>15520.65</v>
      </c>
      <c r="P1189" s="746"/>
      <c r="Q1189" s="733">
        <v>538.53747397640529</v>
      </c>
    </row>
    <row r="1190" spans="1:17" ht="14.4" customHeight="1" x14ac:dyDescent="0.3">
      <c r="A1190" s="727" t="s">
        <v>566</v>
      </c>
      <c r="B1190" s="728" t="s">
        <v>6937</v>
      </c>
      <c r="C1190" s="728" t="s">
        <v>6422</v>
      </c>
      <c r="D1190" s="728" t="s">
        <v>6586</v>
      </c>
      <c r="E1190" s="728" t="s">
        <v>2621</v>
      </c>
      <c r="F1190" s="732"/>
      <c r="G1190" s="732"/>
      <c r="H1190" s="732"/>
      <c r="I1190" s="732"/>
      <c r="J1190" s="732"/>
      <c r="K1190" s="732"/>
      <c r="L1190" s="732"/>
      <c r="M1190" s="732"/>
      <c r="N1190" s="732">
        <v>4.92</v>
      </c>
      <c r="O1190" s="732">
        <v>38261.279999999999</v>
      </c>
      <c r="P1190" s="746"/>
      <c r="Q1190" s="733">
        <v>7776.6829268292686</v>
      </c>
    </row>
    <row r="1191" spans="1:17" ht="14.4" customHeight="1" x14ac:dyDescent="0.3">
      <c r="A1191" s="727" t="s">
        <v>566</v>
      </c>
      <c r="B1191" s="728" t="s">
        <v>6937</v>
      </c>
      <c r="C1191" s="728" t="s">
        <v>6422</v>
      </c>
      <c r="D1191" s="728" t="s">
        <v>6586</v>
      </c>
      <c r="E1191" s="728" t="s">
        <v>6701</v>
      </c>
      <c r="F1191" s="732"/>
      <c r="G1191" s="732"/>
      <c r="H1191" s="732"/>
      <c r="I1191" s="732"/>
      <c r="J1191" s="732"/>
      <c r="K1191" s="732"/>
      <c r="L1191" s="732"/>
      <c r="M1191" s="732"/>
      <c r="N1191" s="732">
        <v>0</v>
      </c>
      <c r="O1191" s="732">
        <v>-3.637978807091713E-12</v>
      </c>
      <c r="P1191" s="746"/>
      <c r="Q1191" s="733"/>
    </row>
    <row r="1192" spans="1:17" ht="14.4" customHeight="1" x14ac:dyDescent="0.3">
      <c r="A1192" s="727" t="s">
        <v>566</v>
      </c>
      <c r="B1192" s="728" t="s">
        <v>6937</v>
      </c>
      <c r="C1192" s="728" t="s">
        <v>6422</v>
      </c>
      <c r="D1192" s="728" t="s">
        <v>6587</v>
      </c>
      <c r="E1192" s="728" t="s">
        <v>6702</v>
      </c>
      <c r="F1192" s="732"/>
      <c r="G1192" s="732"/>
      <c r="H1192" s="732"/>
      <c r="I1192" s="732"/>
      <c r="J1192" s="732"/>
      <c r="K1192" s="732"/>
      <c r="L1192" s="732"/>
      <c r="M1192" s="732"/>
      <c r="N1192" s="732">
        <v>0</v>
      </c>
      <c r="O1192" s="732">
        <v>0</v>
      </c>
      <c r="P1192" s="746"/>
      <c r="Q1192" s="733"/>
    </row>
    <row r="1193" spans="1:17" ht="14.4" customHeight="1" x14ac:dyDescent="0.3">
      <c r="A1193" s="727" t="s">
        <v>566</v>
      </c>
      <c r="B1193" s="728" t="s">
        <v>6937</v>
      </c>
      <c r="C1193" s="728" t="s">
        <v>6422</v>
      </c>
      <c r="D1193" s="728" t="s">
        <v>6587</v>
      </c>
      <c r="E1193" s="728" t="s">
        <v>6588</v>
      </c>
      <c r="F1193" s="732"/>
      <c r="G1193" s="732"/>
      <c r="H1193" s="732"/>
      <c r="I1193" s="732"/>
      <c r="J1193" s="732"/>
      <c r="K1193" s="732"/>
      <c r="L1193" s="732"/>
      <c r="M1193" s="732"/>
      <c r="N1193" s="732">
        <v>6.3</v>
      </c>
      <c r="O1193" s="732">
        <v>30682.9</v>
      </c>
      <c r="P1193" s="746"/>
      <c r="Q1193" s="733">
        <v>4870.3015873015875</v>
      </c>
    </row>
    <row r="1194" spans="1:17" ht="14.4" customHeight="1" x14ac:dyDescent="0.3">
      <c r="A1194" s="727" t="s">
        <v>566</v>
      </c>
      <c r="B1194" s="728" t="s">
        <v>6937</v>
      </c>
      <c r="C1194" s="728" t="s">
        <v>6422</v>
      </c>
      <c r="D1194" s="728" t="s">
        <v>6590</v>
      </c>
      <c r="E1194" s="728" t="s">
        <v>1388</v>
      </c>
      <c r="F1194" s="732"/>
      <c r="G1194" s="732"/>
      <c r="H1194" s="732"/>
      <c r="I1194" s="732"/>
      <c r="J1194" s="732"/>
      <c r="K1194" s="732"/>
      <c r="L1194" s="732"/>
      <c r="M1194" s="732"/>
      <c r="N1194" s="732">
        <v>14</v>
      </c>
      <c r="O1194" s="732">
        <v>79946.02</v>
      </c>
      <c r="P1194" s="746"/>
      <c r="Q1194" s="733">
        <v>5710.43</v>
      </c>
    </row>
    <row r="1195" spans="1:17" ht="14.4" customHeight="1" x14ac:dyDescent="0.3">
      <c r="A1195" s="727" t="s">
        <v>566</v>
      </c>
      <c r="B1195" s="728" t="s">
        <v>6937</v>
      </c>
      <c r="C1195" s="728" t="s">
        <v>6422</v>
      </c>
      <c r="D1195" s="728" t="s">
        <v>6592</v>
      </c>
      <c r="E1195" s="728" t="s">
        <v>6696</v>
      </c>
      <c r="F1195" s="732"/>
      <c r="G1195" s="732"/>
      <c r="H1195" s="732"/>
      <c r="I1195" s="732"/>
      <c r="J1195" s="732"/>
      <c r="K1195" s="732"/>
      <c r="L1195" s="732"/>
      <c r="M1195" s="732"/>
      <c r="N1195" s="732">
        <v>-3.3306690738754696E-16</v>
      </c>
      <c r="O1195" s="732">
        <v>1.8189894035458565E-12</v>
      </c>
      <c r="P1195" s="746"/>
      <c r="Q1195" s="733">
        <v>-5461.333333333333</v>
      </c>
    </row>
    <row r="1196" spans="1:17" ht="14.4" customHeight="1" x14ac:dyDescent="0.3">
      <c r="A1196" s="727" t="s">
        <v>566</v>
      </c>
      <c r="B1196" s="728" t="s">
        <v>6937</v>
      </c>
      <c r="C1196" s="728" t="s">
        <v>6422</v>
      </c>
      <c r="D1196" s="728" t="s">
        <v>6592</v>
      </c>
      <c r="E1196" s="728" t="s">
        <v>2651</v>
      </c>
      <c r="F1196" s="732"/>
      <c r="G1196" s="732"/>
      <c r="H1196" s="732"/>
      <c r="I1196" s="732"/>
      <c r="J1196" s="732"/>
      <c r="K1196" s="732"/>
      <c r="L1196" s="732"/>
      <c r="M1196" s="732"/>
      <c r="N1196" s="732">
        <v>16.54</v>
      </c>
      <c r="O1196" s="732">
        <v>59909.21</v>
      </c>
      <c r="P1196" s="746"/>
      <c r="Q1196" s="733">
        <v>3622.0804111245466</v>
      </c>
    </row>
    <row r="1197" spans="1:17" ht="14.4" customHeight="1" x14ac:dyDescent="0.3">
      <c r="A1197" s="727" t="s">
        <v>566</v>
      </c>
      <c r="B1197" s="728" t="s">
        <v>6937</v>
      </c>
      <c r="C1197" s="728" t="s">
        <v>6422</v>
      </c>
      <c r="D1197" s="728" t="s">
        <v>6599</v>
      </c>
      <c r="E1197" s="728" t="s">
        <v>6702</v>
      </c>
      <c r="F1197" s="732"/>
      <c r="G1197" s="732"/>
      <c r="H1197" s="732"/>
      <c r="I1197" s="732"/>
      <c r="J1197" s="732"/>
      <c r="K1197" s="732"/>
      <c r="L1197" s="732"/>
      <c r="M1197" s="732"/>
      <c r="N1197" s="732">
        <v>0</v>
      </c>
      <c r="O1197" s="732">
        <v>0</v>
      </c>
      <c r="P1197" s="746"/>
      <c r="Q1197" s="733"/>
    </row>
    <row r="1198" spans="1:17" ht="14.4" customHeight="1" x14ac:dyDescent="0.3">
      <c r="A1198" s="727" t="s">
        <v>566</v>
      </c>
      <c r="B1198" s="728" t="s">
        <v>6937</v>
      </c>
      <c r="C1198" s="728" t="s">
        <v>6422</v>
      </c>
      <c r="D1198" s="728" t="s">
        <v>6599</v>
      </c>
      <c r="E1198" s="728" t="s">
        <v>6588</v>
      </c>
      <c r="F1198" s="732"/>
      <c r="G1198" s="732"/>
      <c r="H1198" s="732"/>
      <c r="I1198" s="732"/>
      <c r="J1198" s="732"/>
      <c r="K1198" s="732"/>
      <c r="L1198" s="732"/>
      <c r="M1198" s="732"/>
      <c r="N1198" s="732">
        <v>5.6</v>
      </c>
      <c r="O1198" s="732">
        <v>28385</v>
      </c>
      <c r="P1198" s="746"/>
      <c r="Q1198" s="733">
        <v>5068.75</v>
      </c>
    </row>
    <row r="1199" spans="1:17" ht="14.4" customHeight="1" x14ac:dyDescent="0.3">
      <c r="A1199" s="727" t="s">
        <v>566</v>
      </c>
      <c r="B1199" s="728" t="s">
        <v>6937</v>
      </c>
      <c r="C1199" s="728" t="s">
        <v>6422</v>
      </c>
      <c r="D1199" s="728" t="s">
        <v>6604</v>
      </c>
      <c r="E1199" s="728" t="s">
        <v>6689</v>
      </c>
      <c r="F1199" s="732"/>
      <c r="G1199" s="732"/>
      <c r="H1199" s="732"/>
      <c r="I1199" s="732"/>
      <c r="J1199" s="732"/>
      <c r="K1199" s="732"/>
      <c r="L1199" s="732"/>
      <c r="M1199" s="732"/>
      <c r="N1199" s="732">
        <v>0</v>
      </c>
      <c r="O1199" s="732">
        <v>0</v>
      </c>
      <c r="P1199" s="746"/>
      <c r="Q1199" s="733"/>
    </row>
    <row r="1200" spans="1:17" ht="14.4" customHeight="1" x14ac:dyDescent="0.3">
      <c r="A1200" s="727" t="s">
        <v>566</v>
      </c>
      <c r="B1200" s="728" t="s">
        <v>6937</v>
      </c>
      <c r="C1200" s="728" t="s">
        <v>6422</v>
      </c>
      <c r="D1200" s="728" t="s">
        <v>6604</v>
      </c>
      <c r="E1200" s="728" t="s">
        <v>6434</v>
      </c>
      <c r="F1200" s="732"/>
      <c r="G1200" s="732"/>
      <c r="H1200" s="732"/>
      <c r="I1200" s="732"/>
      <c r="J1200" s="732"/>
      <c r="K1200" s="732"/>
      <c r="L1200" s="732"/>
      <c r="M1200" s="732"/>
      <c r="N1200" s="732">
        <v>1</v>
      </c>
      <c r="O1200" s="732">
        <v>43734.7</v>
      </c>
      <c r="P1200" s="746"/>
      <c r="Q1200" s="733">
        <v>43734.7</v>
      </c>
    </row>
    <row r="1201" spans="1:17" ht="14.4" customHeight="1" x14ac:dyDescent="0.3">
      <c r="A1201" s="727" t="s">
        <v>566</v>
      </c>
      <c r="B1201" s="728" t="s">
        <v>6937</v>
      </c>
      <c r="C1201" s="728" t="s">
        <v>6422</v>
      </c>
      <c r="D1201" s="728" t="s">
        <v>7073</v>
      </c>
      <c r="E1201" s="728" t="s">
        <v>1092</v>
      </c>
      <c r="F1201" s="732"/>
      <c r="G1201" s="732"/>
      <c r="H1201" s="732"/>
      <c r="I1201" s="732"/>
      <c r="J1201" s="732"/>
      <c r="K1201" s="732"/>
      <c r="L1201" s="732"/>
      <c r="M1201" s="732"/>
      <c r="N1201" s="732">
        <v>19.5</v>
      </c>
      <c r="O1201" s="732">
        <v>5184.01</v>
      </c>
      <c r="P1201" s="746"/>
      <c r="Q1201" s="733">
        <v>265.84666666666669</v>
      </c>
    </row>
    <row r="1202" spans="1:17" ht="14.4" customHeight="1" x14ac:dyDescent="0.3">
      <c r="A1202" s="727" t="s">
        <v>566</v>
      </c>
      <c r="B1202" s="728" t="s">
        <v>6937</v>
      </c>
      <c r="C1202" s="728" t="s">
        <v>6422</v>
      </c>
      <c r="D1202" s="728" t="s">
        <v>6605</v>
      </c>
      <c r="E1202" s="728" t="s">
        <v>6702</v>
      </c>
      <c r="F1202" s="732"/>
      <c r="G1202" s="732"/>
      <c r="H1202" s="732"/>
      <c r="I1202" s="732"/>
      <c r="J1202" s="732"/>
      <c r="K1202" s="732"/>
      <c r="L1202" s="732"/>
      <c r="M1202" s="732"/>
      <c r="N1202" s="732">
        <v>0</v>
      </c>
      <c r="O1202" s="732">
        <v>0</v>
      </c>
      <c r="P1202" s="746"/>
      <c r="Q1202" s="733"/>
    </row>
    <row r="1203" spans="1:17" ht="14.4" customHeight="1" x14ac:dyDescent="0.3">
      <c r="A1203" s="727" t="s">
        <v>566</v>
      </c>
      <c r="B1203" s="728" t="s">
        <v>6937</v>
      </c>
      <c r="C1203" s="728" t="s">
        <v>6422</v>
      </c>
      <c r="D1203" s="728" t="s">
        <v>6605</v>
      </c>
      <c r="E1203" s="728" t="s">
        <v>6588</v>
      </c>
      <c r="F1203" s="732"/>
      <c r="G1203" s="732"/>
      <c r="H1203" s="732"/>
      <c r="I1203" s="732"/>
      <c r="J1203" s="732"/>
      <c r="K1203" s="732"/>
      <c r="L1203" s="732"/>
      <c r="M1203" s="732"/>
      <c r="N1203" s="732">
        <v>2.6</v>
      </c>
      <c r="O1203" s="732">
        <v>3294.68</v>
      </c>
      <c r="P1203" s="746"/>
      <c r="Q1203" s="733">
        <v>1267.1846153846152</v>
      </c>
    </row>
    <row r="1204" spans="1:17" ht="14.4" customHeight="1" x14ac:dyDescent="0.3">
      <c r="A1204" s="727" t="s">
        <v>566</v>
      </c>
      <c r="B1204" s="728" t="s">
        <v>6937</v>
      </c>
      <c r="C1204" s="728" t="s">
        <v>6609</v>
      </c>
      <c r="D1204" s="728" t="s">
        <v>6610</v>
      </c>
      <c r="E1204" s="728" t="s">
        <v>6611</v>
      </c>
      <c r="F1204" s="732"/>
      <c r="G1204" s="732"/>
      <c r="H1204" s="732"/>
      <c r="I1204" s="732"/>
      <c r="J1204" s="732">
        <v>1</v>
      </c>
      <c r="K1204" s="732">
        <v>1306.92</v>
      </c>
      <c r="L1204" s="732">
        <v>1</v>
      </c>
      <c r="M1204" s="732">
        <v>1306.92</v>
      </c>
      <c r="N1204" s="732"/>
      <c r="O1204" s="732"/>
      <c r="P1204" s="746"/>
      <c r="Q1204" s="733"/>
    </row>
    <row r="1205" spans="1:17" ht="14.4" customHeight="1" x14ac:dyDescent="0.3">
      <c r="A1205" s="727" t="s">
        <v>566</v>
      </c>
      <c r="B1205" s="728" t="s">
        <v>6937</v>
      </c>
      <c r="C1205" s="728" t="s">
        <v>6609</v>
      </c>
      <c r="D1205" s="728" t="s">
        <v>6612</v>
      </c>
      <c r="E1205" s="728" t="s">
        <v>6613</v>
      </c>
      <c r="F1205" s="732">
        <v>233</v>
      </c>
      <c r="G1205" s="732">
        <v>434680.14</v>
      </c>
      <c r="H1205" s="732">
        <v>0.98537888891924008</v>
      </c>
      <c r="I1205" s="732">
        <v>1865.5800000000002</v>
      </c>
      <c r="J1205" s="732">
        <v>220</v>
      </c>
      <c r="K1205" s="732">
        <v>441129.95000000007</v>
      </c>
      <c r="L1205" s="732">
        <v>1</v>
      </c>
      <c r="M1205" s="732">
        <v>2005.1361363636368</v>
      </c>
      <c r="N1205" s="732">
        <v>23</v>
      </c>
      <c r="O1205" s="732">
        <v>48598.69</v>
      </c>
      <c r="P1205" s="746">
        <v>0.11016864758332549</v>
      </c>
      <c r="Q1205" s="733">
        <v>2112.9865217391307</v>
      </c>
    </row>
    <row r="1206" spans="1:17" ht="14.4" customHeight="1" x14ac:dyDescent="0.3">
      <c r="A1206" s="727" t="s">
        <v>566</v>
      </c>
      <c r="B1206" s="728" t="s">
        <v>6937</v>
      </c>
      <c r="C1206" s="728" t="s">
        <v>6609</v>
      </c>
      <c r="D1206" s="728" t="s">
        <v>6614</v>
      </c>
      <c r="E1206" s="728" t="s">
        <v>6615</v>
      </c>
      <c r="F1206" s="732">
        <v>116</v>
      </c>
      <c r="G1206" s="732">
        <v>316530.36000000004</v>
      </c>
      <c r="H1206" s="732">
        <v>0.59470515176631633</v>
      </c>
      <c r="I1206" s="732">
        <v>2728.7100000000005</v>
      </c>
      <c r="J1206" s="732">
        <v>216</v>
      </c>
      <c r="K1206" s="732">
        <v>532247.55000000005</v>
      </c>
      <c r="L1206" s="732">
        <v>1</v>
      </c>
      <c r="M1206" s="732">
        <v>2464.109027777778</v>
      </c>
      <c r="N1206" s="732">
        <v>375</v>
      </c>
      <c r="O1206" s="732">
        <v>989027.00999999989</v>
      </c>
      <c r="P1206" s="746">
        <v>1.8582086662493793</v>
      </c>
      <c r="Q1206" s="733">
        <v>2637.4053599999997</v>
      </c>
    </row>
    <row r="1207" spans="1:17" ht="14.4" customHeight="1" x14ac:dyDescent="0.3">
      <c r="A1207" s="727" t="s">
        <v>566</v>
      </c>
      <c r="B1207" s="728" t="s">
        <v>6937</v>
      </c>
      <c r="C1207" s="728" t="s">
        <v>6609</v>
      </c>
      <c r="D1207" s="728" t="s">
        <v>6616</v>
      </c>
      <c r="E1207" s="728" t="s">
        <v>6617</v>
      </c>
      <c r="F1207" s="732">
        <v>9</v>
      </c>
      <c r="G1207" s="732">
        <v>73724.67</v>
      </c>
      <c r="H1207" s="732"/>
      <c r="I1207" s="732">
        <v>8191.63</v>
      </c>
      <c r="J1207" s="732"/>
      <c r="K1207" s="732"/>
      <c r="L1207" s="732"/>
      <c r="M1207" s="732"/>
      <c r="N1207" s="732"/>
      <c r="O1207" s="732"/>
      <c r="P1207" s="746"/>
      <c r="Q1207" s="733"/>
    </row>
    <row r="1208" spans="1:17" ht="14.4" customHeight="1" x14ac:dyDescent="0.3">
      <c r="A1208" s="727" t="s">
        <v>566</v>
      </c>
      <c r="B1208" s="728" t="s">
        <v>6937</v>
      </c>
      <c r="C1208" s="728" t="s">
        <v>6609</v>
      </c>
      <c r="D1208" s="728" t="s">
        <v>6618</v>
      </c>
      <c r="E1208" s="728" t="s">
        <v>6619</v>
      </c>
      <c r="F1208" s="732">
        <v>45</v>
      </c>
      <c r="G1208" s="732">
        <v>363346.2</v>
      </c>
      <c r="H1208" s="732">
        <v>0.52191371032171818</v>
      </c>
      <c r="I1208" s="732">
        <v>8074.3600000000006</v>
      </c>
      <c r="J1208" s="732">
        <v>84</v>
      </c>
      <c r="K1208" s="732">
        <v>696180.60000000009</v>
      </c>
      <c r="L1208" s="732">
        <v>1</v>
      </c>
      <c r="M1208" s="732">
        <v>8287.8642857142877</v>
      </c>
      <c r="N1208" s="732">
        <v>67</v>
      </c>
      <c r="O1208" s="732">
        <v>596458.12</v>
      </c>
      <c r="P1208" s="746">
        <v>0.85675774360848311</v>
      </c>
      <c r="Q1208" s="733">
        <v>8902.36</v>
      </c>
    </row>
    <row r="1209" spans="1:17" ht="14.4" customHeight="1" x14ac:dyDescent="0.3">
      <c r="A1209" s="727" t="s">
        <v>566</v>
      </c>
      <c r="B1209" s="728" t="s">
        <v>6937</v>
      </c>
      <c r="C1209" s="728" t="s">
        <v>6609</v>
      </c>
      <c r="D1209" s="728" t="s">
        <v>6620</v>
      </c>
      <c r="E1209" s="728" t="s">
        <v>6621</v>
      </c>
      <c r="F1209" s="732">
        <v>123</v>
      </c>
      <c r="G1209" s="732">
        <v>1191390.2999999998</v>
      </c>
      <c r="H1209" s="732">
        <v>1.1132523218423902</v>
      </c>
      <c r="I1209" s="732">
        <v>9686.0999999999985</v>
      </c>
      <c r="J1209" s="732">
        <v>108</v>
      </c>
      <c r="K1209" s="732">
        <v>1070188.92</v>
      </c>
      <c r="L1209" s="732">
        <v>1</v>
      </c>
      <c r="M1209" s="732">
        <v>9909.1566666666658</v>
      </c>
      <c r="N1209" s="732">
        <v>129</v>
      </c>
      <c r="O1209" s="732">
        <v>1327891.25</v>
      </c>
      <c r="P1209" s="746">
        <v>1.2408007830991188</v>
      </c>
      <c r="Q1209" s="733">
        <v>10293.730620155038</v>
      </c>
    </row>
    <row r="1210" spans="1:17" ht="14.4" customHeight="1" x14ac:dyDescent="0.3">
      <c r="A1210" s="727" t="s">
        <v>566</v>
      </c>
      <c r="B1210" s="728" t="s">
        <v>6937</v>
      </c>
      <c r="C1210" s="728" t="s">
        <v>6609</v>
      </c>
      <c r="D1210" s="728" t="s">
        <v>7074</v>
      </c>
      <c r="E1210" s="728" t="s">
        <v>7075</v>
      </c>
      <c r="F1210" s="732">
        <v>136</v>
      </c>
      <c r="G1210" s="732">
        <v>125877.52</v>
      </c>
      <c r="H1210" s="732">
        <v>9.8721427238176815</v>
      </c>
      <c r="I1210" s="732">
        <v>925.57</v>
      </c>
      <c r="J1210" s="732">
        <v>12</v>
      </c>
      <c r="K1210" s="732">
        <v>12750.779999999999</v>
      </c>
      <c r="L1210" s="732">
        <v>1</v>
      </c>
      <c r="M1210" s="732">
        <v>1062.5649999999998</v>
      </c>
      <c r="N1210" s="732">
        <v>168</v>
      </c>
      <c r="O1210" s="732">
        <v>202361.84000000003</v>
      </c>
      <c r="P1210" s="746">
        <v>15.870545958757036</v>
      </c>
      <c r="Q1210" s="733">
        <v>1204.534761904762</v>
      </c>
    </row>
    <row r="1211" spans="1:17" ht="14.4" customHeight="1" x14ac:dyDescent="0.3">
      <c r="A1211" s="727" t="s">
        <v>566</v>
      </c>
      <c r="B1211" s="728" t="s">
        <v>6937</v>
      </c>
      <c r="C1211" s="728" t="s">
        <v>6609</v>
      </c>
      <c r="D1211" s="728" t="s">
        <v>7076</v>
      </c>
      <c r="E1211" s="728" t="s">
        <v>7077</v>
      </c>
      <c r="F1211" s="732">
        <v>2</v>
      </c>
      <c r="G1211" s="732">
        <v>28927.34</v>
      </c>
      <c r="H1211" s="732">
        <v>0.9779562654795334</v>
      </c>
      <c r="I1211" s="732">
        <v>14463.67</v>
      </c>
      <c r="J1211" s="732">
        <v>2</v>
      </c>
      <c r="K1211" s="732">
        <v>29579.38</v>
      </c>
      <c r="L1211" s="732">
        <v>1</v>
      </c>
      <c r="M1211" s="732">
        <v>14789.69</v>
      </c>
      <c r="N1211" s="732"/>
      <c r="O1211" s="732"/>
      <c r="P1211" s="746"/>
      <c r="Q1211" s="733"/>
    </row>
    <row r="1212" spans="1:17" ht="14.4" customHeight="1" x14ac:dyDescent="0.3">
      <c r="A1212" s="727" t="s">
        <v>566</v>
      </c>
      <c r="B1212" s="728" t="s">
        <v>6937</v>
      </c>
      <c r="C1212" s="728" t="s">
        <v>6609</v>
      </c>
      <c r="D1212" s="728" t="s">
        <v>6622</v>
      </c>
      <c r="E1212" s="728" t="s">
        <v>6623</v>
      </c>
      <c r="F1212" s="732">
        <v>506</v>
      </c>
      <c r="G1212" s="732">
        <v>120772.07999999999</v>
      </c>
      <c r="H1212" s="732">
        <v>0.80702876065450735</v>
      </c>
      <c r="I1212" s="732">
        <v>238.67999999999998</v>
      </c>
      <c r="J1212" s="732">
        <v>620</v>
      </c>
      <c r="K1212" s="732">
        <v>149650.27999999997</v>
      </c>
      <c r="L1212" s="732">
        <v>1</v>
      </c>
      <c r="M1212" s="732">
        <v>241.37141935483865</v>
      </c>
      <c r="N1212" s="732">
        <v>580</v>
      </c>
      <c r="O1212" s="732">
        <v>142381.6</v>
      </c>
      <c r="P1212" s="746">
        <v>0.95142889141269926</v>
      </c>
      <c r="Q1212" s="733">
        <v>245.48551724137931</v>
      </c>
    </row>
    <row r="1213" spans="1:17" ht="14.4" customHeight="1" x14ac:dyDescent="0.3">
      <c r="A1213" s="727" t="s">
        <v>566</v>
      </c>
      <c r="B1213" s="728" t="s">
        <v>6937</v>
      </c>
      <c r="C1213" s="728" t="s">
        <v>6609</v>
      </c>
      <c r="D1213" s="728" t="s">
        <v>7078</v>
      </c>
      <c r="E1213" s="728" t="s">
        <v>7079</v>
      </c>
      <c r="F1213" s="732">
        <v>1</v>
      </c>
      <c r="G1213" s="732">
        <v>2728.71</v>
      </c>
      <c r="H1213" s="732"/>
      <c r="I1213" s="732">
        <v>2728.71</v>
      </c>
      <c r="J1213" s="732"/>
      <c r="K1213" s="732"/>
      <c r="L1213" s="732"/>
      <c r="M1213" s="732"/>
      <c r="N1213" s="732">
        <v>1</v>
      </c>
      <c r="O1213" s="732">
        <v>2641.15</v>
      </c>
      <c r="P1213" s="746"/>
      <c r="Q1213" s="733">
        <v>2641.15</v>
      </c>
    </row>
    <row r="1214" spans="1:17" ht="14.4" customHeight="1" x14ac:dyDescent="0.3">
      <c r="A1214" s="727" t="s">
        <v>566</v>
      </c>
      <c r="B1214" s="728" t="s">
        <v>6937</v>
      </c>
      <c r="C1214" s="728" t="s">
        <v>6624</v>
      </c>
      <c r="D1214" s="728" t="s">
        <v>7080</v>
      </c>
      <c r="E1214" s="728" t="s">
        <v>7081</v>
      </c>
      <c r="F1214" s="732">
        <v>3</v>
      </c>
      <c r="G1214" s="732">
        <v>26344.89</v>
      </c>
      <c r="H1214" s="732">
        <v>0.3</v>
      </c>
      <c r="I1214" s="732">
        <v>8781.6299999999992</v>
      </c>
      <c r="J1214" s="732">
        <v>10</v>
      </c>
      <c r="K1214" s="732">
        <v>87816.3</v>
      </c>
      <c r="L1214" s="732">
        <v>1</v>
      </c>
      <c r="M1214" s="732">
        <v>8781.630000000001</v>
      </c>
      <c r="N1214" s="732">
        <v>14</v>
      </c>
      <c r="O1214" s="732">
        <v>122942.82</v>
      </c>
      <c r="P1214" s="746">
        <v>1.4000000000000001</v>
      </c>
      <c r="Q1214" s="733">
        <v>8781.630000000001</v>
      </c>
    </row>
    <row r="1215" spans="1:17" ht="14.4" customHeight="1" x14ac:dyDescent="0.3">
      <c r="A1215" s="727" t="s">
        <v>566</v>
      </c>
      <c r="B1215" s="728" t="s">
        <v>6937</v>
      </c>
      <c r="C1215" s="728" t="s">
        <v>6624</v>
      </c>
      <c r="D1215" s="728" t="s">
        <v>6625</v>
      </c>
      <c r="E1215" s="728" t="s">
        <v>6626</v>
      </c>
      <c r="F1215" s="732">
        <v>46</v>
      </c>
      <c r="G1215" s="732">
        <v>25994.600000000002</v>
      </c>
      <c r="H1215" s="732">
        <v>0.77966101694915257</v>
      </c>
      <c r="I1215" s="732">
        <v>565.1</v>
      </c>
      <c r="J1215" s="732">
        <v>59</v>
      </c>
      <c r="K1215" s="732">
        <v>33340.9</v>
      </c>
      <c r="L1215" s="732">
        <v>1</v>
      </c>
      <c r="M1215" s="732">
        <v>565.1</v>
      </c>
      <c r="N1215" s="732">
        <v>60</v>
      </c>
      <c r="O1215" s="732">
        <v>33906</v>
      </c>
      <c r="P1215" s="746">
        <v>1.0169491525423728</v>
      </c>
      <c r="Q1215" s="733">
        <v>565.1</v>
      </c>
    </row>
    <row r="1216" spans="1:17" ht="14.4" customHeight="1" x14ac:dyDescent="0.3">
      <c r="A1216" s="727" t="s">
        <v>566</v>
      </c>
      <c r="B1216" s="728" t="s">
        <v>6937</v>
      </c>
      <c r="C1216" s="728" t="s">
        <v>6624</v>
      </c>
      <c r="D1216" s="728" t="s">
        <v>6627</v>
      </c>
      <c r="E1216" s="728" t="s">
        <v>6628</v>
      </c>
      <c r="F1216" s="732">
        <v>22</v>
      </c>
      <c r="G1216" s="732">
        <v>23078</v>
      </c>
      <c r="H1216" s="732">
        <v>1</v>
      </c>
      <c r="I1216" s="732">
        <v>1049</v>
      </c>
      <c r="J1216" s="732">
        <v>22</v>
      </c>
      <c r="K1216" s="732">
        <v>23078</v>
      </c>
      <c r="L1216" s="732">
        <v>1</v>
      </c>
      <c r="M1216" s="732">
        <v>1049</v>
      </c>
      <c r="N1216" s="732">
        <v>21</v>
      </c>
      <c r="O1216" s="732">
        <v>22029</v>
      </c>
      <c r="P1216" s="746">
        <v>0.95454545454545459</v>
      </c>
      <c r="Q1216" s="733">
        <v>1049</v>
      </c>
    </row>
    <row r="1217" spans="1:17" ht="14.4" customHeight="1" x14ac:dyDescent="0.3">
      <c r="A1217" s="727" t="s">
        <v>566</v>
      </c>
      <c r="B1217" s="728" t="s">
        <v>6937</v>
      </c>
      <c r="C1217" s="728" t="s">
        <v>6624</v>
      </c>
      <c r="D1217" s="728" t="s">
        <v>6629</v>
      </c>
      <c r="E1217" s="728" t="s">
        <v>6630</v>
      </c>
      <c r="F1217" s="732"/>
      <c r="G1217" s="732"/>
      <c r="H1217" s="732"/>
      <c r="I1217" s="732"/>
      <c r="J1217" s="732">
        <v>1</v>
      </c>
      <c r="K1217" s="732">
        <v>1003</v>
      </c>
      <c r="L1217" s="732">
        <v>1</v>
      </c>
      <c r="M1217" s="732">
        <v>1003</v>
      </c>
      <c r="N1217" s="732"/>
      <c r="O1217" s="732"/>
      <c r="P1217" s="746"/>
      <c r="Q1217" s="733"/>
    </row>
    <row r="1218" spans="1:17" ht="14.4" customHeight="1" x14ac:dyDescent="0.3">
      <c r="A1218" s="727" t="s">
        <v>566</v>
      </c>
      <c r="B1218" s="728" t="s">
        <v>6937</v>
      </c>
      <c r="C1218" s="728" t="s">
        <v>6624</v>
      </c>
      <c r="D1218" s="728" t="s">
        <v>7082</v>
      </c>
      <c r="E1218" s="728" t="s">
        <v>7083</v>
      </c>
      <c r="F1218" s="732"/>
      <c r="G1218" s="732"/>
      <c r="H1218" s="732"/>
      <c r="I1218" s="732"/>
      <c r="J1218" s="732">
        <v>3</v>
      </c>
      <c r="K1218" s="732">
        <v>2597.34</v>
      </c>
      <c r="L1218" s="732">
        <v>1</v>
      </c>
      <c r="M1218" s="732">
        <v>865.78000000000009</v>
      </c>
      <c r="N1218" s="732"/>
      <c r="O1218" s="732"/>
      <c r="P1218" s="746"/>
      <c r="Q1218" s="733"/>
    </row>
    <row r="1219" spans="1:17" ht="14.4" customHeight="1" x14ac:dyDescent="0.3">
      <c r="A1219" s="727" t="s">
        <v>566</v>
      </c>
      <c r="B1219" s="728" t="s">
        <v>6937</v>
      </c>
      <c r="C1219" s="728" t="s">
        <v>6624</v>
      </c>
      <c r="D1219" s="728" t="s">
        <v>7084</v>
      </c>
      <c r="E1219" s="728" t="s">
        <v>7085</v>
      </c>
      <c r="F1219" s="732"/>
      <c r="G1219" s="732"/>
      <c r="H1219" s="732"/>
      <c r="I1219" s="732"/>
      <c r="J1219" s="732"/>
      <c r="K1219" s="732"/>
      <c r="L1219" s="732"/>
      <c r="M1219" s="732"/>
      <c r="N1219" s="732">
        <v>4</v>
      </c>
      <c r="O1219" s="732">
        <v>19425.439999999999</v>
      </c>
      <c r="P1219" s="746"/>
      <c r="Q1219" s="733">
        <v>4856.3599999999997</v>
      </c>
    </row>
    <row r="1220" spans="1:17" ht="14.4" customHeight="1" x14ac:dyDescent="0.3">
      <c r="A1220" s="727" t="s">
        <v>566</v>
      </c>
      <c r="B1220" s="728" t="s">
        <v>6937</v>
      </c>
      <c r="C1220" s="728" t="s">
        <v>6624</v>
      </c>
      <c r="D1220" s="728" t="s">
        <v>7086</v>
      </c>
      <c r="E1220" s="728" t="s">
        <v>7087</v>
      </c>
      <c r="F1220" s="732"/>
      <c r="G1220" s="732"/>
      <c r="H1220" s="732"/>
      <c r="I1220" s="732"/>
      <c r="J1220" s="732"/>
      <c r="K1220" s="732"/>
      <c r="L1220" s="732"/>
      <c r="M1220" s="732"/>
      <c r="N1220" s="732">
        <v>11</v>
      </c>
      <c r="O1220" s="732">
        <v>155074.15</v>
      </c>
      <c r="P1220" s="746"/>
      <c r="Q1220" s="733">
        <v>14097.65</v>
      </c>
    </row>
    <row r="1221" spans="1:17" ht="14.4" customHeight="1" x14ac:dyDescent="0.3">
      <c r="A1221" s="727" t="s">
        <v>566</v>
      </c>
      <c r="B1221" s="728" t="s">
        <v>6937</v>
      </c>
      <c r="C1221" s="728" t="s">
        <v>6631</v>
      </c>
      <c r="D1221" s="728" t="s">
        <v>7088</v>
      </c>
      <c r="E1221" s="728" t="s">
        <v>7089</v>
      </c>
      <c r="F1221" s="732">
        <v>3218</v>
      </c>
      <c r="G1221" s="732">
        <v>3299451</v>
      </c>
      <c r="H1221" s="732">
        <v>0.99395933668383485</v>
      </c>
      <c r="I1221" s="732">
        <v>1025.3110627719079</v>
      </c>
      <c r="J1221" s="732">
        <v>3221</v>
      </c>
      <c r="K1221" s="732">
        <v>3319503</v>
      </c>
      <c r="L1221" s="732">
        <v>1</v>
      </c>
      <c r="M1221" s="732">
        <v>1030.5814964296803</v>
      </c>
      <c r="N1221" s="732">
        <v>3128</v>
      </c>
      <c r="O1221" s="732">
        <v>3183967</v>
      </c>
      <c r="P1221" s="746">
        <v>0.95916979138142067</v>
      </c>
      <c r="Q1221" s="733">
        <v>1017.8922634271099</v>
      </c>
    </row>
    <row r="1222" spans="1:17" ht="14.4" customHeight="1" x14ac:dyDescent="0.3">
      <c r="A1222" s="727" t="s">
        <v>566</v>
      </c>
      <c r="B1222" s="728" t="s">
        <v>6937</v>
      </c>
      <c r="C1222" s="728" t="s">
        <v>6631</v>
      </c>
      <c r="D1222" s="728" t="s">
        <v>6634</v>
      </c>
      <c r="E1222" s="728" t="s">
        <v>6635</v>
      </c>
      <c r="F1222" s="732">
        <v>414</v>
      </c>
      <c r="G1222" s="732">
        <v>78229</v>
      </c>
      <c r="H1222" s="732">
        <v>0.7996422365327609</v>
      </c>
      <c r="I1222" s="732">
        <v>188.95893719806764</v>
      </c>
      <c r="J1222" s="732">
        <v>502</v>
      </c>
      <c r="K1222" s="732">
        <v>97830</v>
      </c>
      <c r="L1222" s="732">
        <v>1</v>
      </c>
      <c r="M1222" s="732">
        <v>194.88047808764941</v>
      </c>
      <c r="N1222" s="732">
        <v>470</v>
      </c>
      <c r="O1222" s="732">
        <v>92104</v>
      </c>
      <c r="P1222" s="746">
        <v>0.94146989675968518</v>
      </c>
      <c r="Q1222" s="733">
        <v>195.96595744680852</v>
      </c>
    </row>
    <row r="1223" spans="1:17" ht="14.4" customHeight="1" x14ac:dyDescent="0.3">
      <c r="A1223" s="727" t="s">
        <v>566</v>
      </c>
      <c r="B1223" s="728" t="s">
        <v>6937</v>
      </c>
      <c r="C1223" s="728" t="s">
        <v>6631</v>
      </c>
      <c r="D1223" s="728" t="s">
        <v>6642</v>
      </c>
      <c r="E1223" s="728" t="s">
        <v>6643</v>
      </c>
      <c r="F1223" s="732">
        <v>46</v>
      </c>
      <c r="G1223" s="732">
        <v>7588</v>
      </c>
      <c r="H1223" s="732">
        <v>0.66984463276836159</v>
      </c>
      <c r="I1223" s="732">
        <v>164.95652173913044</v>
      </c>
      <c r="J1223" s="732">
        <v>64</v>
      </c>
      <c r="K1223" s="732">
        <v>11328</v>
      </c>
      <c r="L1223" s="732">
        <v>1</v>
      </c>
      <c r="M1223" s="732">
        <v>177</v>
      </c>
      <c r="N1223" s="732">
        <v>60</v>
      </c>
      <c r="O1223" s="732">
        <v>10620</v>
      </c>
      <c r="P1223" s="746">
        <v>0.9375</v>
      </c>
      <c r="Q1223" s="733">
        <v>177</v>
      </c>
    </row>
    <row r="1224" spans="1:17" ht="14.4" customHeight="1" x14ac:dyDescent="0.3">
      <c r="A1224" s="727" t="s">
        <v>566</v>
      </c>
      <c r="B1224" s="728" t="s">
        <v>6937</v>
      </c>
      <c r="C1224" s="728" t="s">
        <v>6631</v>
      </c>
      <c r="D1224" s="728" t="s">
        <v>6644</v>
      </c>
      <c r="E1224" s="728" t="s">
        <v>6645</v>
      </c>
      <c r="F1224" s="732">
        <v>26</v>
      </c>
      <c r="G1224" s="732">
        <v>271804</v>
      </c>
      <c r="H1224" s="732">
        <v>0.78070946431136001</v>
      </c>
      <c r="I1224" s="732">
        <v>10454</v>
      </c>
      <c r="J1224" s="732">
        <v>33</v>
      </c>
      <c r="K1224" s="732">
        <v>348150</v>
      </c>
      <c r="L1224" s="732">
        <v>1</v>
      </c>
      <c r="M1224" s="732">
        <v>10550</v>
      </c>
      <c r="N1224" s="732">
        <v>35</v>
      </c>
      <c r="O1224" s="732">
        <v>369390</v>
      </c>
      <c r="P1224" s="746">
        <v>1.0610081861266696</v>
      </c>
      <c r="Q1224" s="733">
        <v>10554</v>
      </c>
    </row>
    <row r="1225" spans="1:17" ht="14.4" customHeight="1" x14ac:dyDescent="0.3">
      <c r="A1225" s="727" t="s">
        <v>566</v>
      </c>
      <c r="B1225" s="728" t="s">
        <v>6937</v>
      </c>
      <c r="C1225" s="728" t="s">
        <v>6631</v>
      </c>
      <c r="D1225" s="728" t="s">
        <v>6646</v>
      </c>
      <c r="E1225" s="728" t="s">
        <v>6647</v>
      </c>
      <c r="F1225" s="732">
        <v>46</v>
      </c>
      <c r="G1225" s="732">
        <v>2162</v>
      </c>
      <c r="H1225" s="732">
        <v>0.73537414965986392</v>
      </c>
      <c r="I1225" s="732">
        <v>47</v>
      </c>
      <c r="J1225" s="732">
        <v>60</v>
      </c>
      <c r="K1225" s="732">
        <v>2940</v>
      </c>
      <c r="L1225" s="732">
        <v>1</v>
      </c>
      <c r="M1225" s="732">
        <v>49</v>
      </c>
      <c r="N1225" s="732">
        <v>60</v>
      </c>
      <c r="O1225" s="732">
        <v>2940</v>
      </c>
      <c r="P1225" s="746">
        <v>1</v>
      </c>
      <c r="Q1225" s="733">
        <v>49</v>
      </c>
    </row>
    <row r="1226" spans="1:17" ht="14.4" customHeight="1" x14ac:dyDescent="0.3">
      <c r="A1226" s="727" t="s">
        <v>566</v>
      </c>
      <c r="B1226" s="728" t="s">
        <v>6937</v>
      </c>
      <c r="C1226" s="728" t="s">
        <v>6631</v>
      </c>
      <c r="D1226" s="728" t="s">
        <v>7090</v>
      </c>
      <c r="E1226" s="728" t="s">
        <v>7091</v>
      </c>
      <c r="F1226" s="732">
        <v>0</v>
      </c>
      <c r="G1226" s="732">
        <v>0</v>
      </c>
      <c r="H1226" s="732"/>
      <c r="I1226" s="732"/>
      <c r="J1226" s="732">
        <v>0</v>
      </c>
      <c r="K1226" s="732">
        <v>0</v>
      </c>
      <c r="L1226" s="732"/>
      <c r="M1226" s="732"/>
      <c r="N1226" s="732">
        <v>0</v>
      </c>
      <c r="O1226" s="732">
        <v>0</v>
      </c>
      <c r="P1226" s="746"/>
      <c r="Q1226" s="733"/>
    </row>
    <row r="1227" spans="1:17" ht="14.4" customHeight="1" x14ac:dyDescent="0.3">
      <c r="A1227" s="727" t="s">
        <v>566</v>
      </c>
      <c r="B1227" s="728" t="s">
        <v>6937</v>
      </c>
      <c r="C1227" s="728" t="s">
        <v>6631</v>
      </c>
      <c r="D1227" s="728" t="s">
        <v>7092</v>
      </c>
      <c r="E1227" s="728" t="s">
        <v>7093</v>
      </c>
      <c r="F1227" s="732">
        <v>5355</v>
      </c>
      <c r="G1227" s="732">
        <v>0</v>
      </c>
      <c r="H1227" s="732"/>
      <c r="I1227" s="732">
        <v>0</v>
      </c>
      <c r="J1227" s="732">
        <v>6828</v>
      </c>
      <c r="K1227" s="732">
        <v>0</v>
      </c>
      <c r="L1227" s="732"/>
      <c r="M1227" s="732">
        <v>0</v>
      </c>
      <c r="N1227" s="732">
        <v>4658</v>
      </c>
      <c r="O1227" s="732">
        <v>0</v>
      </c>
      <c r="P1227" s="746"/>
      <c r="Q1227" s="733">
        <v>0</v>
      </c>
    </row>
    <row r="1228" spans="1:17" ht="14.4" customHeight="1" x14ac:dyDescent="0.3">
      <c r="A1228" s="727" t="s">
        <v>566</v>
      </c>
      <c r="B1228" s="728" t="s">
        <v>6937</v>
      </c>
      <c r="C1228" s="728" t="s">
        <v>6631</v>
      </c>
      <c r="D1228" s="728" t="s">
        <v>6650</v>
      </c>
      <c r="E1228" s="728" t="s">
        <v>6651</v>
      </c>
      <c r="F1228" s="732">
        <v>73</v>
      </c>
      <c r="G1228" s="732">
        <v>0</v>
      </c>
      <c r="H1228" s="732"/>
      <c r="I1228" s="732">
        <v>0</v>
      </c>
      <c r="J1228" s="732">
        <v>80</v>
      </c>
      <c r="K1228" s="732">
        <v>0</v>
      </c>
      <c r="L1228" s="732"/>
      <c r="M1228" s="732">
        <v>0</v>
      </c>
      <c r="N1228" s="732">
        <v>109</v>
      </c>
      <c r="O1228" s="732">
        <v>0</v>
      </c>
      <c r="P1228" s="746"/>
      <c r="Q1228" s="733">
        <v>0</v>
      </c>
    </row>
    <row r="1229" spans="1:17" ht="14.4" customHeight="1" x14ac:dyDescent="0.3">
      <c r="A1229" s="727" t="s">
        <v>566</v>
      </c>
      <c r="B1229" s="728" t="s">
        <v>6937</v>
      </c>
      <c r="C1229" s="728" t="s">
        <v>6631</v>
      </c>
      <c r="D1229" s="728" t="s">
        <v>7094</v>
      </c>
      <c r="E1229" s="728" t="s">
        <v>7095</v>
      </c>
      <c r="F1229" s="732">
        <v>45</v>
      </c>
      <c r="G1229" s="732">
        <v>31814</v>
      </c>
      <c r="H1229" s="732">
        <v>0.81990619040255652</v>
      </c>
      <c r="I1229" s="732">
        <v>706.97777777777776</v>
      </c>
      <c r="J1229" s="732">
        <v>54</v>
      </c>
      <c r="K1229" s="732">
        <v>38802</v>
      </c>
      <c r="L1229" s="732">
        <v>1</v>
      </c>
      <c r="M1229" s="732">
        <v>718.55555555555554</v>
      </c>
      <c r="N1229" s="732">
        <v>62</v>
      </c>
      <c r="O1229" s="732">
        <v>44635</v>
      </c>
      <c r="P1229" s="746">
        <v>1.1503273027163547</v>
      </c>
      <c r="Q1229" s="733">
        <v>719.91935483870964</v>
      </c>
    </row>
    <row r="1230" spans="1:17" ht="14.4" customHeight="1" x14ac:dyDescent="0.3">
      <c r="A1230" s="727" t="s">
        <v>566</v>
      </c>
      <c r="B1230" s="728" t="s">
        <v>6937</v>
      </c>
      <c r="C1230" s="728" t="s">
        <v>6631</v>
      </c>
      <c r="D1230" s="728" t="s">
        <v>6668</v>
      </c>
      <c r="E1230" s="728" t="s">
        <v>6669</v>
      </c>
      <c r="F1230" s="732">
        <v>636</v>
      </c>
      <c r="G1230" s="732">
        <v>210511</v>
      </c>
      <c r="H1230" s="732">
        <v>1.0513669553404652</v>
      </c>
      <c r="I1230" s="732">
        <v>330.99213836477986</v>
      </c>
      <c r="J1230" s="732">
        <v>566</v>
      </c>
      <c r="K1230" s="732">
        <v>200226</v>
      </c>
      <c r="L1230" s="732">
        <v>1</v>
      </c>
      <c r="M1230" s="732">
        <v>353.75618374558303</v>
      </c>
      <c r="N1230" s="732">
        <v>569</v>
      </c>
      <c r="O1230" s="732">
        <v>201995</v>
      </c>
      <c r="P1230" s="746">
        <v>1.0088350164314326</v>
      </c>
      <c r="Q1230" s="733">
        <v>355</v>
      </c>
    </row>
    <row r="1231" spans="1:17" ht="14.4" customHeight="1" x14ac:dyDescent="0.3">
      <c r="A1231" s="727" t="s">
        <v>566</v>
      </c>
      <c r="B1231" s="728" t="s">
        <v>6937</v>
      </c>
      <c r="C1231" s="728" t="s">
        <v>6631</v>
      </c>
      <c r="D1231" s="728" t="s">
        <v>6672</v>
      </c>
      <c r="E1231" s="728" t="s">
        <v>6673</v>
      </c>
      <c r="F1231" s="732">
        <v>32</v>
      </c>
      <c r="G1231" s="732">
        <v>0</v>
      </c>
      <c r="H1231" s="732"/>
      <c r="I1231" s="732">
        <v>0</v>
      </c>
      <c r="J1231" s="732">
        <v>45</v>
      </c>
      <c r="K1231" s="732">
        <v>0</v>
      </c>
      <c r="L1231" s="732"/>
      <c r="M1231" s="732">
        <v>0</v>
      </c>
      <c r="N1231" s="732">
        <v>19</v>
      </c>
      <c r="O1231" s="732">
        <v>0</v>
      </c>
      <c r="P1231" s="746"/>
      <c r="Q1231" s="733">
        <v>0</v>
      </c>
    </row>
    <row r="1232" spans="1:17" ht="14.4" customHeight="1" x14ac:dyDescent="0.3">
      <c r="A1232" s="727" t="s">
        <v>566</v>
      </c>
      <c r="B1232" s="728" t="s">
        <v>6937</v>
      </c>
      <c r="C1232" s="728" t="s">
        <v>6631</v>
      </c>
      <c r="D1232" s="728" t="s">
        <v>6674</v>
      </c>
      <c r="E1232" s="728" t="s">
        <v>6675</v>
      </c>
      <c r="F1232" s="732">
        <v>22</v>
      </c>
      <c r="G1232" s="732">
        <v>9746</v>
      </c>
      <c r="H1232" s="732">
        <v>0.89396441019996331</v>
      </c>
      <c r="I1232" s="732">
        <v>443</v>
      </c>
      <c r="J1232" s="732">
        <v>23</v>
      </c>
      <c r="K1232" s="732">
        <v>10902</v>
      </c>
      <c r="L1232" s="732">
        <v>1</v>
      </c>
      <c r="M1232" s="732">
        <v>474</v>
      </c>
      <c r="N1232" s="732">
        <v>21</v>
      </c>
      <c r="O1232" s="732">
        <v>9974</v>
      </c>
      <c r="P1232" s="746">
        <v>0.91487800403595676</v>
      </c>
      <c r="Q1232" s="733">
        <v>474.95238095238096</v>
      </c>
    </row>
    <row r="1233" spans="1:17" ht="14.4" customHeight="1" x14ac:dyDescent="0.3">
      <c r="A1233" s="727" t="s">
        <v>566</v>
      </c>
      <c r="B1233" s="728" t="s">
        <v>6937</v>
      </c>
      <c r="C1233" s="728" t="s">
        <v>6631</v>
      </c>
      <c r="D1233" s="728" t="s">
        <v>6686</v>
      </c>
      <c r="E1233" s="728" t="s">
        <v>6687</v>
      </c>
      <c r="F1233" s="732">
        <v>170</v>
      </c>
      <c r="G1233" s="732">
        <v>111002</v>
      </c>
      <c r="H1233" s="732">
        <v>1.1912003004775447</v>
      </c>
      <c r="I1233" s="732">
        <v>652.95294117647063</v>
      </c>
      <c r="J1233" s="732">
        <v>133</v>
      </c>
      <c r="K1233" s="732">
        <v>93185</v>
      </c>
      <c r="L1233" s="732">
        <v>1</v>
      </c>
      <c r="M1233" s="732">
        <v>700.63909774436092</v>
      </c>
      <c r="N1233" s="732">
        <v>124</v>
      </c>
      <c r="O1233" s="732">
        <v>86924</v>
      </c>
      <c r="P1233" s="746">
        <v>0.93281107474378921</v>
      </c>
      <c r="Q1233" s="733">
        <v>701</v>
      </c>
    </row>
    <row r="1234" spans="1:17" ht="14.4" customHeight="1" x14ac:dyDescent="0.3">
      <c r="A1234" s="727" t="s">
        <v>566</v>
      </c>
      <c r="B1234" s="728" t="s">
        <v>6937</v>
      </c>
      <c r="C1234" s="728" t="s">
        <v>6631</v>
      </c>
      <c r="D1234" s="728" t="s">
        <v>7096</v>
      </c>
      <c r="E1234" s="728" t="s">
        <v>7097</v>
      </c>
      <c r="F1234" s="732">
        <v>32</v>
      </c>
      <c r="G1234" s="732">
        <v>423616</v>
      </c>
      <c r="H1234" s="732">
        <v>0.60377358490566035</v>
      </c>
      <c r="I1234" s="732">
        <v>13238</v>
      </c>
      <c r="J1234" s="732">
        <v>53</v>
      </c>
      <c r="K1234" s="732">
        <v>701614</v>
      </c>
      <c r="L1234" s="732">
        <v>1</v>
      </c>
      <c r="M1234" s="732">
        <v>13238</v>
      </c>
      <c r="N1234" s="732">
        <v>37</v>
      </c>
      <c r="O1234" s="732">
        <v>489806</v>
      </c>
      <c r="P1234" s="746">
        <v>0.69811320754716977</v>
      </c>
      <c r="Q1234" s="733">
        <v>13238</v>
      </c>
    </row>
    <row r="1235" spans="1:17" ht="14.4" customHeight="1" x14ac:dyDescent="0.3">
      <c r="A1235" s="727" t="s">
        <v>566</v>
      </c>
      <c r="B1235" s="728" t="s">
        <v>6937</v>
      </c>
      <c r="C1235" s="728" t="s">
        <v>6631</v>
      </c>
      <c r="D1235" s="728" t="s">
        <v>7098</v>
      </c>
      <c r="E1235" s="728" t="s">
        <v>7099</v>
      </c>
      <c r="F1235" s="732"/>
      <c r="G1235" s="732"/>
      <c r="H1235" s="732"/>
      <c r="I1235" s="732"/>
      <c r="J1235" s="732">
        <v>1</v>
      </c>
      <c r="K1235" s="732">
        <v>494</v>
      </c>
      <c r="L1235" s="732">
        <v>1</v>
      </c>
      <c r="M1235" s="732">
        <v>494</v>
      </c>
      <c r="N1235" s="732"/>
      <c r="O1235" s="732"/>
      <c r="P1235" s="746"/>
      <c r="Q1235" s="733"/>
    </row>
    <row r="1236" spans="1:17" ht="14.4" customHeight="1" x14ac:dyDescent="0.3">
      <c r="A1236" s="727" t="s">
        <v>566</v>
      </c>
      <c r="B1236" s="728" t="s">
        <v>6937</v>
      </c>
      <c r="C1236" s="728" t="s">
        <v>6631</v>
      </c>
      <c r="D1236" s="728" t="s">
        <v>7100</v>
      </c>
      <c r="E1236" s="728" t="s">
        <v>7101</v>
      </c>
      <c r="F1236" s="732">
        <v>3</v>
      </c>
      <c r="G1236" s="732">
        <v>1659</v>
      </c>
      <c r="H1236" s="732">
        <v>0.31891580161476357</v>
      </c>
      <c r="I1236" s="732">
        <v>553</v>
      </c>
      <c r="J1236" s="732">
        <v>9</v>
      </c>
      <c r="K1236" s="732">
        <v>5202</v>
      </c>
      <c r="L1236" s="732">
        <v>1</v>
      </c>
      <c r="M1236" s="732">
        <v>578</v>
      </c>
      <c r="N1236" s="732">
        <v>29</v>
      </c>
      <c r="O1236" s="732">
        <v>16762</v>
      </c>
      <c r="P1236" s="746">
        <v>3.2222222222222223</v>
      </c>
      <c r="Q1236" s="733">
        <v>578</v>
      </c>
    </row>
    <row r="1237" spans="1:17" ht="14.4" customHeight="1" x14ac:dyDescent="0.3">
      <c r="A1237" s="727" t="s">
        <v>566</v>
      </c>
      <c r="B1237" s="728" t="s">
        <v>6937</v>
      </c>
      <c r="C1237" s="728" t="s">
        <v>6631</v>
      </c>
      <c r="D1237" s="728" t="s">
        <v>7102</v>
      </c>
      <c r="E1237" s="728" t="s">
        <v>7097</v>
      </c>
      <c r="F1237" s="732">
        <v>1428</v>
      </c>
      <c r="G1237" s="732">
        <v>9988860</v>
      </c>
      <c r="H1237" s="732">
        <v>0.98550724637681164</v>
      </c>
      <c r="I1237" s="732">
        <v>6995</v>
      </c>
      <c r="J1237" s="732">
        <v>1449</v>
      </c>
      <c r="K1237" s="732">
        <v>10135755</v>
      </c>
      <c r="L1237" s="732">
        <v>1</v>
      </c>
      <c r="M1237" s="732">
        <v>6995</v>
      </c>
      <c r="N1237" s="732">
        <v>1598</v>
      </c>
      <c r="O1237" s="732">
        <v>11178010</v>
      </c>
      <c r="P1237" s="746">
        <v>1.1028295376121464</v>
      </c>
      <c r="Q1237" s="733">
        <v>6995</v>
      </c>
    </row>
    <row r="1238" spans="1:17" ht="14.4" customHeight="1" x14ac:dyDescent="0.3">
      <c r="A1238" s="727" t="s">
        <v>566</v>
      </c>
      <c r="B1238" s="728" t="s">
        <v>7103</v>
      </c>
      <c r="C1238" s="728" t="s">
        <v>6422</v>
      </c>
      <c r="D1238" s="728" t="s">
        <v>6423</v>
      </c>
      <c r="E1238" s="728" t="s">
        <v>1805</v>
      </c>
      <c r="F1238" s="732">
        <v>15.399999999999999</v>
      </c>
      <c r="G1238" s="732">
        <v>47929.560000000005</v>
      </c>
      <c r="H1238" s="732">
        <v>0.84254747349458081</v>
      </c>
      <c r="I1238" s="732">
        <v>3112.3090909090915</v>
      </c>
      <c r="J1238" s="732">
        <v>18.600000000000001</v>
      </c>
      <c r="K1238" s="732">
        <v>56886.48</v>
      </c>
      <c r="L1238" s="732">
        <v>1</v>
      </c>
      <c r="M1238" s="732">
        <v>3058.4129032258065</v>
      </c>
      <c r="N1238" s="732">
        <v>4</v>
      </c>
      <c r="O1238" s="732">
        <v>11876.4</v>
      </c>
      <c r="P1238" s="746">
        <v>0.2087736840106823</v>
      </c>
      <c r="Q1238" s="733">
        <v>2969.1</v>
      </c>
    </row>
    <row r="1239" spans="1:17" ht="14.4" customHeight="1" x14ac:dyDescent="0.3">
      <c r="A1239" s="727" t="s">
        <v>566</v>
      </c>
      <c r="B1239" s="728" t="s">
        <v>7103</v>
      </c>
      <c r="C1239" s="728" t="s">
        <v>6422</v>
      </c>
      <c r="D1239" s="728" t="s">
        <v>6938</v>
      </c>
      <c r="E1239" s="728" t="s">
        <v>1805</v>
      </c>
      <c r="F1239" s="732">
        <v>4</v>
      </c>
      <c r="G1239" s="732">
        <v>6224.6</v>
      </c>
      <c r="H1239" s="732">
        <v>0.43478260869565222</v>
      </c>
      <c r="I1239" s="732">
        <v>1556.15</v>
      </c>
      <c r="J1239" s="732">
        <v>9.1999999999999993</v>
      </c>
      <c r="K1239" s="732">
        <v>14316.58</v>
      </c>
      <c r="L1239" s="732">
        <v>1</v>
      </c>
      <c r="M1239" s="732">
        <v>1556.15</v>
      </c>
      <c r="N1239" s="732"/>
      <c r="O1239" s="732"/>
      <c r="P1239" s="746"/>
      <c r="Q1239" s="733"/>
    </row>
    <row r="1240" spans="1:17" ht="14.4" customHeight="1" x14ac:dyDescent="0.3">
      <c r="A1240" s="727" t="s">
        <v>566</v>
      </c>
      <c r="B1240" s="728" t="s">
        <v>7103</v>
      </c>
      <c r="C1240" s="728" t="s">
        <v>6422</v>
      </c>
      <c r="D1240" s="728" t="s">
        <v>6939</v>
      </c>
      <c r="E1240" s="728" t="s">
        <v>6940</v>
      </c>
      <c r="F1240" s="732">
        <v>95.6</v>
      </c>
      <c r="G1240" s="732">
        <v>285246.41000000003</v>
      </c>
      <c r="H1240" s="732">
        <v>2.0696763029057461</v>
      </c>
      <c r="I1240" s="732">
        <v>2983.7490585774062</v>
      </c>
      <c r="J1240" s="732">
        <v>61.599999999999994</v>
      </c>
      <c r="K1240" s="732">
        <v>137821.75</v>
      </c>
      <c r="L1240" s="732">
        <v>1</v>
      </c>
      <c r="M1240" s="732">
        <v>2237.3660714285716</v>
      </c>
      <c r="N1240" s="732">
        <v>37.94</v>
      </c>
      <c r="O1240" s="732">
        <v>59530.42</v>
      </c>
      <c r="P1240" s="746">
        <v>0.43193777469811551</v>
      </c>
      <c r="Q1240" s="733">
        <v>1569.0674749604639</v>
      </c>
    </row>
    <row r="1241" spans="1:17" ht="14.4" customHeight="1" x14ac:dyDescent="0.3">
      <c r="A1241" s="727" t="s">
        <v>566</v>
      </c>
      <c r="B1241" s="728" t="s">
        <v>7103</v>
      </c>
      <c r="C1241" s="728" t="s">
        <v>6422</v>
      </c>
      <c r="D1241" s="728" t="s">
        <v>6941</v>
      </c>
      <c r="E1241" s="728" t="s">
        <v>1931</v>
      </c>
      <c r="F1241" s="732"/>
      <c r="G1241" s="732"/>
      <c r="H1241" s="732"/>
      <c r="I1241" s="732"/>
      <c r="J1241" s="732">
        <v>5.6</v>
      </c>
      <c r="K1241" s="732">
        <v>63245.56</v>
      </c>
      <c r="L1241" s="732">
        <v>1</v>
      </c>
      <c r="M1241" s="732">
        <v>11293.85</v>
      </c>
      <c r="N1241" s="732"/>
      <c r="O1241" s="732"/>
      <c r="P1241" s="746"/>
      <c r="Q1241" s="733"/>
    </row>
    <row r="1242" spans="1:17" ht="14.4" customHeight="1" x14ac:dyDescent="0.3">
      <c r="A1242" s="727" t="s">
        <v>566</v>
      </c>
      <c r="B1242" s="728" t="s">
        <v>7103</v>
      </c>
      <c r="C1242" s="728" t="s">
        <v>6422</v>
      </c>
      <c r="D1242" s="728" t="s">
        <v>6942</v>
      </c>
      <c r="E1242" s="728" t="s">
        <v>6943</v>
      </c>
      <c r="F1242" s="732">
        <v>57</v>
      </c>
      <c r="G1242" s="732">
        <v>5189.01</v>
      </c>
      <c r="H1242" s="732">
        <v>0.82480842196284632</v>
      </c>
      <c r="I1242" s="732">
        <v>91.035263157894747</v>
      </c>
      <c r="J1242" s="732">
        <v>126</v>
      </c>
      <c r="K1242" s="732">
        <v>6291.17</v>
      </c>
      <c r="L1242" s="732">
        <v>1</v>
      </c>
      <c r="M1242" s="732">
        <v>49.929920634920634</v>
      </c>
      <c r="N1242" s="732"/>
      <c r="O1242" s="732"/>
      <c r="P1242" s="746"/>
      <c r="Q1242" s="733"/>
    </row>
    <row r="1243" spans="1:17" ht="14.4" customHeight="1" x14ac:dyDescent="0.3">
      <c r="A1243" s="727" t="s">
        <v>566</v>
      </c>
      <c r="B1243" s="728" t="s">
        <v>7103</v>
      </c>
      <c r="C1243" s="728" t="s">
        <v>6422</v>
      </c>
      <c r="D1243" s="728" t="s">
        <v>6944</v>
      </c>
      <c r="E1243" s="728" t="s">
        <v>6945</v>
      </c>
      <c r="F1243" s="732">
        <v>33</v>
      </c>
      <c r="G1243" s="732">
        <v>28700.760000000002</v>
      </c>
      <c r="H1243" s="732">
        <v>1.3306331930873814</v>
      </c>
      <c r="I1243" s="732">
        <v>869.72</v>
      </c>
      <c r="J1243" s="732">
        <v>25</v>
      </c>
      <c r="K1243" s="732">
        <v>21569.25</v>
      </c>
      <c r="L1243" s="732">
        <v>1</v>
      </c>
      <c r="M1243" s="732">
        <v>862.77</v>
      </c>
      <c r="N1243" s="732">
        <v>37</v>
      </c>
      <c r="O1243" s="732">
        <v>31922.489999999998</v>
      </c>
      <c r="P1243" s="746">
        <v>1.48</v>
      </c>
      <c r="Q1243" s="733">
        <v>862.77</v>
      </c>
    </row>
    <row r="1244" spans="1:17" ht="14.4" customHeight="1" x14ac:dyDescent="0.3">
      <c r="A1244" s="727" t="s">
        <v>566</v>
      </c>
      <c r="B1244" s="728" t="s">
        <v>7103</v>
      </c>
      <c r="C1244" s="728" t="s">
        <v>6422</v>
      </c>
      <c r="D1244" s="728" t="s">
        <v>6947</v>
      </c>
      <c r="E1244" s="728" t="s">
        <v>1396</v>
      </c>
      <c r="F1244" s="732">
        <v>1</v>
      </c>
      <c r="G1244" s="732">
        <v>5214.82</v>
      </c>
      <c r="H1244" s="732">
        <v>3.4848438475447469E-2</v>
      </c>
      <c r="I1244" s="732">
        <v>5214.82</v>
      </c>
      <c r="J1244" s="732">
        <v>30</v>
      </c>
      <c r="K1244" s="732">
        <v>149642.86000000002</v>
      </c>
      <c r="L1244" s="732">
        <v>1</v>
      </c>
      <c r="M1244" s="732">
        <v>4988.0953333333337</v>
      </c>
      <c r="N1244" s="732">
        <v>61</v>
      </c>
      <c r="O1244" s="732">
        <v>304273.93</v>
      </c>
      <c r="P1244" s="746">
        <v>2.0333340996022127</v>
      </c>
      <c r="Q1244" s="733">
        <v>4988.0972131147537</v>
      </c>
    </row>
    <row r="1245" spans="1:17" ht="14.4" customHeight="1" x14ac:dyDescent="0.3">
      <c r="A1245" s="727" t="s">
        <v>566</v>
      </c>
      <c r="B1245" s="728" t="s">
        <v>7103</v>
      </c>
      <c r="C1245" s="728" t="s">
        <v>6422</v>
      </c>
      <c r="D1245" s="728" t="s">
        <v>6426</v>
      </c>
      <c r="E1245" s="728" t="s">
        <v>6425</v>
      </c>
      <c r="F1245" s="732">
        <v>5</v>
      </c>
      <c r="G1245" s="732">
        <v>1380.05</v>
      </c>
      <c r="H1245" s="732">
        <v>0.73814070163615253</v>
      </c>
      <c r="I1245" s="732">
        <v>276.01</v>
      </c>
      <c r="J1245" s="732">
        <v>7</v>
      </c>
      <c r="K1245" s="732">
        <v>1869.63</v>
      </c>
      <c r="L1245" s="732">
        <v>1</v>
      </c>
      <c r="M1245" s="732">
        <v>267.09000000000003</v>
      </c>
      <c r="N1245" s="732">
        <v>8</v>
      </c>
      <c r="O1245" s="732">
        <v>2208.08</v>
      </c>
      <c r="P1245" s="746">
        <v>1.1810251226178441</v>
      </c>
      <c r="Q1245" s="733">
        <v>276.01</v>
      </c>
    </row>
    <row r="1246" spans="1:17" ht="14.4" customHeight="1" x14ac:dyDescent="0.3">
      <c r="A1246" s="727" t="s">
        <v>566</v>
      </c>
      <c r="B1246" s="728" t="s">
        <v>7103</v>
      </c>
      <c r="C1246" s="728" t="s">
        <v>6422</v>
      </c>
      <c r="D1246" s="728" t="s">
        <v>6949</v>
      </c>
      <c r="E1246" s="728" t="s">
        <v>6950</v>
      </c>
      <c r="F1246" s="732"/>
      <c r="G1246" s="732"/>
      <c r="H1246" s="732"/>
      <c r="I1246" s="732"/>
      <c r="J1246" s="732">
        <v>1</v>
      </c>
      <c r="K1246" s="732">
        <v>80.430000000000007</v>
      </c>
      <c r="L1246" s="732">
        <v>1</v>
      </c>
      <c r="M1246" s="732">
        <v>80.430000000000007</v>
      </c>
      <c r="N1246" s="732"/>
      <c r="O1246" s="732"/>
      <c r="P1246" s="746"/>
      <c r="Q1246" s="733"/>
    </row>
    <row r="1247" spans="1:17" ht="14.4" customHeight="1" x14ac:dyDescent="0.3">
      <c r="A1247" s="727" t="s">
        <v>566</v>
      </c>
      <c r="B1247" s="728" t="s">
        <v>7103</v>
      </c>
      <c r="C1247" s="728" t="s">
        <v>6422</v>
      </c>
      <c r="D1247" s="728" t="s">
        <v>6427</v>
      </c>
      <c r="E1247" s="728" t="s">
        <v>865</v>
      </c>
      <c r="F1247" s="732">
        <v>78.400000000000006</v>
      </c>
      <c r="G1247" s="732">
        <v>15806.14</v>
      </c>
      <c r="H1247" s="732">
        <v>0.50256414821918172</v>
      </c>
      <c r="I1247" s="732">
        <v>201.60892857142855</v>
      </c>
      <c r="J1247" s="732">
        <v>156</v>
      </c>
      <c r="K1247" s="732">
        <v>31450.989999999998</v>
      </c>
      <c r="L1247" s="732">
        <v>1</v>
      </c>
      <c r="M1247" s="732">
        <v>201.60891025641024</v>
      </c>
      <c r="N1247" s="732">
        <v>57.6</v>
      </c>
      <c r="O1247" s="732">
        <v>11612.71</v>
      </c>
      <c r="P1247" s="746">
        <v>0.36923193832690165</v>
      </c>
      <c r="Q1247" s="733">
        <v>201.60954861111108</v>
      </c>
    </row>
    <row r="1248" spans="1:17" ht="14.4" customHeight="1" x14ac:dyDescent="0.3">
      <c r="A1248" s="727" t="s">
        <v>566</v>
      </c>
      <c r="B1248" s="728" t="s">
        <v>7103</v>
      </c>
      <c r="C1248" s="728" t="s">
        <v>6422</v>
      </c>
      <c r="D1248" s="728" t="s">
        <v>6953</v>
      </c>
      <c r="E1248" s="728" t="s">
        <v>6954</v>
      </c>
      <c r="F1248" s="732"/>
      <c r="G1248" s="732"/>
      <c r="H1248" s="732"/>
      <c r="I1248" s="732"/>
      <c r="J1248" s="732"/>
      <c r="K1248" s="732"/>
      <c r="L1248" s="732"/>
      <c r="M1248" s="732"/>
      <c r="N1248" s="732">
        <v>0.22</v>
      </c>
      <c r="O1248" s="732">
        <v>73.52</v>
      </c>
      <c r="P1248" s="746"/>
      <c r="Q1248" s="733">
        <v>334.18181818181819</v>
      </c>
    </row>
    <row r="1249" spans="1:17" ht="14.4" customHeight="1" x14ac:dyDescent="0.3">
      <c r="A1249" s="727" t="s">
        <v>566</v>
      </c>
      <c r="B1249" s="728" t="s">
        <v>7103</v>
      </c>
      <c r="C1249" s="728" t="s">
        <v>6422</v>
      </c>
      <c r="D1249" s="728" t="s">
        <v>6955</v>
      </c>
      <c r="E1249" s="728" t="s">
        <v>1899</v>
      </c>
      <c r="F1249" s="732"/>
      <c r="G1249" s="732"/>
      <c r="H1249" s="732"/>
      <c r="I1249" s="732"/>
      <c r="J1249" s="732"/>
      <c r="K1249" s="732"/>
      <c r="L1249" s="732"/>
      <c r="M1249" s="732"/>
      <c r="N1249" s="732">
        <v>2.5299999999999998</v>
      </c>
      <c r="O1249" s="732">
        <v>2486.46</v>
      </c>
      <c r="P1249" s="746"/>
      <c r="Q1249" s="733">
        <v>982.79051383399224</v>
      </c>
    </row>
    <row r="1250" spans="1:17" ht="14.4" customHeight="1" x14ac:dyDescent="0.3">
      <c r="A1250" s="727" t="s">
        <v>566</v>
      </c>
      <c r="B1250" s="728" t="s">
        <v>7103</v>
      </c>
      <c r="C1250" s="728" t="s">
        <v>6422</v>
      </c>
      <c r="D1250" s="728" t="s">
        <v>6956</v>
      </c>
      <c r="E1250" s="728" t="s">
        <v>781</v>
      </c>
      <c r="F1250" s="732">
        <v>2.62</v>
      </c>
      <c r="G1250" s="732">
        <v>1872.0900000000001</v>
      </c>
      <c r="H1250" s="732">
        <v>1.5493714257338886</v>
      </c>
      <c r="I1250" s="732">
        <v>714.53816793893134</v>
      </c>
      <c r="J1250" s="732">
        <v>1.75</v>
      </c>
      <c r="K1250" s="732">
        <v>1208.29</v>
      </c>
      <c r="L1250" s="732">
        <v>1</v>
      </c>
      <c r="M1250" s="732">
        <v>690.45142857142855</v>
      </c>
      <c r="N1250" s="732">
        <v>40.019999999999996</v>
      </c>
      <c r="O1250" s="732">
        <v>27632.080000000002</v>
      </c>
      <c r="P1250" s="746">
        <v>22.868748396494222</v>
      </c>
      <c r="Q1250" s="733">
        <v>690.45677161419303</v>
      </c>
    </row>
    <row r="1251" spans="1:17" ht="14.4" customHeight="1" x14ac:dyDescent="0.3">
      <c r="A1251" s="727" t="s">
        <v>566</v>
      </c>
      <c r="B1251" s="728" t="s">
        <v>7103</v>
      </c>
      <c r="C1251" s="728" t="s">
        <v>6422</v>
      </c>
      <c r="D1251" s="728" t="s">
        <v>6957</v>
      </c>
      <c r="E1251" s="728" t="s">
        <v>3490</v>
      </c>
      <c r="F1251" s="732"/>
      <c r="G1251" s="732"/>
      <c r="H1251" s="732"/>
      <c r="I1251" s="732"/>
      <c r="J1251" s="732">
        <v>0.2</v>
      </c>
      <c r="K1251" s="732">
        <v>435.98</v>
      </c>
      <c r="L1251" s="732">
        <v>1</v>
      </c>
      <c r="M1251" s="732">
        <v>2179.9</v>
      </c>
      <c r="N1251" s="732"/>
      <c r="O1251" s="732"/>
      <c r="P1251" s="746"/>
      <c r="Q1251" s="733"/>
    </row>
    <row r="1252" spans="1:17" ht="14.4" customHeight="1" x14ac:dyDescent="0.3">
      <c r="A1252" s="727" t="s">
        <v>566</v>
      </c>
      <c r="B1252" s="728" t="s">
        <v>7103</v>
      </c>
      <c r="C1252" s="728" t="s">
        <v>6422</v>
      </c>
      <c r="D1252" s="728" t="s">
        <v>7104</v>
      </c>
      <c r="E1252" s="728" t="s">
        <v>650</v>
      </c>
      <c r="F1252" s="732">
        <v>119.3</v>
      </c>
      <c r="G1252" s="732">
        <v>581742.59</v>
      </c>
      <c r="H1252" s="732"/>
      <c r="I1252" s="732">
        <v>4876.3</v>
      </c>
      <c r="J1252" s="732"/>
      <c r="K1252" s="732"/>
      <c r="L1252" s="732"/>
      <c r="M1252" s="732"/>
      <c r="N1252" s="732"/>
      <c r="O1252" s="732"/>
      <c r="P1252" s="746"/>
      <c r="Q1252" s="733"/>
    </row>
    <row r="1253" spans="1:17" ht="14.4" customHeight="1" x14ac:dyDescent="0.3">
      <c r="A1253" s="727" t="s">
        <v>566</v>
      </c>
      <c r="B1253" s="728" t="s">
        <v>7103</v>
      </c>
      <c r="C1253" s="728" t="s">
        <v>6422</v>
      </c>
      <c r="D1253" s="728" t="s">
        <v>6958</v>
      </c>
      <c r="E1253" s="728" t="s">
        <v>6959</v>
      </c>
      <c r="F1253" s="732">
        <v>0.1</v>
      </c>
      <c r="G1253" s="732">
        <v>69.22</v>
      </c>
      <c r="H1253" s="732">
        <v>2.3807230904688531E-2</v>
      </c>
      <c r="I1253" s="732">
        <v>692.19999999999993</v>
      </c>
      <c r="J1253" s="732">
        <v>4.2</v>
      </c>
      <c r="K1253" s="732">
        <v>2907.52</v>
      </c>
      <c r="L1253" s="732">
        <v>1</v>
      </c>
      <c r="M1253" s="732">
        <v>692.26666666666665</v>
      </c>
      <c r="N1253" s="732">
        <v>23</v>
      </c>
      <c r="O1253" s="732">
        <v>15922.11</v>
      </c>
      <c r="P1253" s="746">
        <v>5.4761824510235533</v>
      </c>
      <c r="Q1253" s="733">
        <v>692.26565217391305</v>
      </c>
    </row>
    <row r="1254" spans="1:17" ht="14.4" customHeight="1" x14ac:dyDescent="0.3">
      <c r="A1254" s="727" t="s">
        <v>566</v>
      </c>
      <c r="B1254" s="728" t="s">
        <v>7103</v>
      </c>
      <c r="C1254" s="728" t="s">
        <v>6422</v>
      </c>
      <c r="D1254" s="728" t="s">
        <v>6430</v>
      </c>
      <c r="E1254" s="728" t="s">
        <v>1524</v>
      </c>
      <c r="F1254" s="732">
        <v>5</v>
      </c>
      <c r="G1254" s="732">
        <v>30943.55</v>
      </c>
      <c r="H1254" s="732"/>
      <c r="I1254" s="732">
        <v>6188.71</v>
      </c>
      <c r="J1254" s="732"/>
      <c r="K1254" s="732"/>
      <c r="L1254" s="732"/>
      <c r="M1254" s="732"/>
      <c r="N1254" s="732"/>
      <c r="O1254" s="732"/>
      <c r="P1254" s="746"/>
      <c r="Q1254" s="733"/>
    </row>
    <row r="1255" spans="1:17" ht="14.4" customHeight="1" x14ac:dyDescent="0.3">
      <c r="A1255" s="727" t="s">
        <v>566</v>
      </c>
      <c r="B1255" s="728" t="s">
        <v>7103</v>
      </c>
      <c r="C1255" s="728" t="s">
        <v>6422</v>
      </c>
      <c r="D1255" s="728" t="s">
        <v>6960</v>
      </c>
      <c r="E1255" s="728" t="s">
        <v>2523</v>
      </c>
      <c r="F1255" s="732">
        <v>0.30000000000000004</v>
      </c>
      <c r="G1255" s="732">
        <v>3604.0199999999995</v>
      </c>
      <c r="H1255" s="732">
        <v>0.15</v>
      </c>
      <c r="I1255" s="732">
        <v>12013.399999999996</v>
      </c>
      <c r="J1255" s="732">
        <v>2</v>
      </c>
      <c r="K1255" s="732">
        <v>24026.799999999999</v>
      </c>
      <c r="L1255" s="732">
        <v>1</v>
      </c>
      <c r="M1255" s="732">
        <v>12013.4</v>
      </c>
      <c r="N1255" s="732">
        <v>24.5</v>
      </c>
      <c r="O1255" s="732">
        <v>294328.3</v>
      </c>
      <c r="P1255" s="746">
        <v>12.25</v>
      </c>
      <c r="Q1255" s="733">
        <v>12013.4</v>
      </c>
    </row>
    <row r="1256" spans="1:17" ht="14.4" customHeight="1" x14ac:dyDescent="0.3">
      <c r="A1256" s="727" t="s">
        <v>566</v>
      </c>
      <c r="B1256" s="728" t="s">
        <v>7103</v>
      </c>
      <c r="C1256" s="728" t="s">
        <v>6422</v>
      </c>
      <c r="D1256" s="728" t="s">
        <v>6433</v>
      </c>
      <c r="E1256" s="728" t="s">
        <v>6434</v>
      </c>
      <c r="F1256" s="732"/>
      <c r="G1256" s="732"/>
      <c r="H1256" s="732"/>
      <c r="I1256" s="732"/>
      <c r="J1256" s="732"/>
      <c r="K1256" s="732"/>
      <c r="L1256" s="732"/>
      <c r="M1256" s="732"/>
      <c r="N1256" s="732">
        <v>1</v>
      </c>
      <c r="O1256" s="732">
        <v>11306.8</v>
      </c>
      <c r="P1256" s="746"/>
      <c r="Q1256" s="733">
        <v>11306.8</v>
      </c>
    </row>
    <row r="1257" spans="1:17" ht="14.4" customHeight="1" x14ac:dyDescent="0.3">
      <c r="A1257" s="727" t="s">
        <v>566</v>
      </c>
      <c r="B1257" s="728" t="s">
        <v>7103</v>
      </c>
      <c r="C1257" s="728" t="s">
        <v>6422</v>
      </c>
      <c r="D1257" s="728" t="s">
        <v>6961</v>
      </c>
      <c r="E1257" s="728" t="s">
        <v>6962</v>
      </c>
      <c r="F1257" s="732"/>
      <c r="G1257" s="732"/>
      <c r="H1257" s="732"/>
      <c r="I1257" s="732"/>
      <c r="J1257" s="732">
        <v>68.5</v>
      </c>
      <c r="K1257" s="732">
        <v>229483.89</v>
      </c>
      <c r="L1257" s="732">
        <v>1</v>
      </c>
      <c r="M1257" s="732">
        <v>3350.129781021898</v>
      </c>
      <c r="N1257" s="732"/>
      <c r="O1257" s="732"/>
      <c r="P1257" s="746"/>
      <c r="Q1257" s="733"/>
    </row>
    <row r="1258" spans="1:17" ht="14.4" customHeight="1" x14ac:dyDescent="0.3">
      <c r="A1258" s="727" t="s">
        <v>566</v>
      </c>
      <c r="B1258" s="728" t="s">
        <v>7103</v>
      </c>
      <c r="C1258" s="728" t="s">
        <v>6422</v>
      </c>
      <c r="D1258" s="728" t="s">
        <v>6460</v>
      </c>
      <c r="E1258" s="728" t="s">
        <v>6461</v>
      </c>
      <c r="F1258" s="732">
        <v>3</v>
      </c>
      <c r="G1258" s="732">
        <v>134167.67999999999</v>
      </c>
      <c r="H1258" s="732">
        <v>3</v>
      </c>
      <c r="I1258" s="732">
        <v>44722.559999999998</v>
      </c>
      <c r="J1258" s="732">
        <v>1</v>
      </c>
      <c r="K1258" s="732">
        <v>44722.559999999998</v>
      </c>
      <c r="L1258" s="732">
        <v>1</v>
      </c>
      <c r="M1258" s="732">
        <v>44722.559999999998</v>
      </c>
      <c r="N1258" s="732">
        <v>1</v>
      </c>
      <c r="O1258" s="732">
        <v>44722.559999999998</v>
      </c>
      <c r="P1258" s="746">
        <v>1</v>
      </c>
      <c r="Q1258" s="733">
        <v>44722.559999999998</v>
      </c>
    </row>
    <row r="1259" spans="1:17" ht="14.4" customHeight="1" x14ac:dyDescent="0.3">
      <c r="A1259" s="727" t="s">
        <v>566</v>
      </c>
      <c r="B1259" s="728" t="s">
        <v>7103</v>
      </c>
      <c r="C1259" s="728" t="s">
        <v>6422</v>
      </c>
      <c r="D1259" s="728" t="s">
        <v>6462</v>
      </c>
      <c r="E1259" s="728" t="s">
        <v>1384</v>
      </c>
      <c r="F1259" s="732"/>
      <c r="G1259" s="732"/>
      <c r="H1259" s="732"/>
      <c r="I1259" s="732"/>
      <c r="J1259" s="732"/>
      <c r="K1259" s="732"/>
      <c r="L1259" s="732"/>
      <c r="M1259" s="732"/>
      <c r="N1259" s="732">
        <v>220</v>
      </c>
      <c r="O1259" s="732">
        <v>1256294.5999999999</v>
      </c>
      <c r="P1259" s="746"/>
      <c r="Q1259" s="733">
        <v>5710.4299999999994</v>
      </c>
    </row>
    <row r="1260" spans="1:17" ht="14.4" customHeight="1" x14ac:dyDescent="0.3">
      <c r="A1260" s="727" t="s">
        <v>566</v>
      </c>
      <c r="B1260" s="728" t="s">
        <v>7103</v>
      </c>
      <c r="C1260" s="728" t="s">
        <v>6422</v>
      </c>
      <c r="D1260" s="728" t="s">
        <v>6466</v>
      </c>
      <c r="E1260" s="728" t="s">
        <v>6467</v>
      </c>
      <c r="F1260" s="732">
        <v>411.79999999999995</v>
      </c>
      <c r="G1260" s="732">
        <v>25174.36</v>
      </c>
      <c r="H1260" s="732">
        <v>2.2154521485371927</v>
      </c>
      <c r="I1260" s="732">
        <v>61.13249150072852</v>
      </c>
      <c r="J1260" s="732">
        <v>249.8</v>
      </c>
      <c r="K1260" s="732">
        <v>11363.079999999998</v>
      </c>
      <c r="L1260" s="732">
        <v>1</v>
      </c>
      <c r="M1260" s="732">
        <v>45.48871096877501</v>
      </c>
      <c r="N1260" s="732">
        <v>144.4</v>
      </c>
      <c r="O1260" s="732">
        <v>6568.6399999999994</v>
      </c>
      <c r="P1260" s="746">
        <v>0.57806862223974487</v>
      </c>
      <c r="Q1260" s="733">
        <v>45.489196675900274</v>
      </c>
    </row>
    <row r="1261" spans="1:17" ht="14.4" customHeight="1" x14ac:dyDescent="0.3">
      <c r="A1261" s="727" t="s">
        <v>566</v>
      </c>
      <c r="B1261" s="728" t="s">
        <v>7103</v>
      </c>
      <c r="C1261" s="728" t="s">
        <v>6422</v>
      </c>
      <c r="D1261" s="728" t="s">
        <v>6468</v>
      </c>
      <c r="E1261" s="728" t="s">
        <v>6467</v>
      </c>
      <c r="F1261" s="732">
        <v>376</v>
      </c>
      <c r="G1261" s="732">
        <v>210995.08</v>
      </c>
      <c r="H1261" s="732">
        <v>3.5782868560692975</v>
      </c>
      <c r="I1261" s="732">
        <v>561.15712765957448</v>
      </c>
      <c r="J1261" s="732">
        <v>129.62</v>
      </c>
      <c r="K1261" s="732">
        <v>58965.39</v>
      </c>
      <c r="L1261" s="732">
        <v>1</v>
      </c>
      <c r="M1261" s="732">
        <v>454.90965900324022</v>
      </c>
      <c r="N1261" s="732">
        <v>84</v>
      </c>
      <c r="O1261" s="732">
        <v>38212.44</v>
      </c>
      <c r="P1261" s="746">
        <v>0.64804862649089578</v>
      </c>
      <c r="Q1261" s="733">
        <v>454.91</v>
      </c>
    </row>
    <row r="1262" spans="1:17" ht="14.4" customHeight="1" x14ac:dyDescent="0.3">
      <c r="A1262" s="727" t="s">
        <v>566</v>
      </c>
      <c r="B1262" s="728" t="s">
        <v>7103</v>
      </c>
      <c r="C1262" s="728" t="s">
        <v>6422</v>
      </c>
      <c r="D1262" s="728" t="s">
        <v>6469</v>
      </c>
      <c r="E1262" s="728" t="s">
        <v>634</v>
      </c>
      <c r="F1262" s="732">
        <v>14</v>
      </c>
      <c r="G1262" s="732">
        <v>1481.06</v>
      </c>
      <c r="H1262" s="732">
        <v>2</v>
      </c>
      <c r="I1262" s="732">
        <v>105.78999999999999</v>
      </c>
      <c r="J1262" s="732">
        <v>7</v>
      </c>
      <c r="K1262" s="732">
        <v>740.53</v>
      </c>
      <c r="L1262" s="732">
        <v>1</v>
      </c>
      <c r="M1262" s="732">
        <v>105.78999999999999</v>
      </c>
      <c r="N1262" s="732">
        <v>15</v>
      </c>
      <c r="O1262" s="732">
        <v>2063.1</v>
      </c>
      <c r="P1262" s="746">
        <v>2.7859776106302241</v>
      </c>
      <c r="Q1262" s="733">
        <v>137.54</v>
      </c>
    </row>
    <row r="1263" spans="1:17" ht="14.4" customHeight="1" x14ac:dyDescent="0.3">
      <c r="A1263" s="727" t="s">
        <v>566</v>
      </c>
      <c r="B1263" s="728" t="s">
        <v>7103</v>
      </c>
      <c r="C1263" s="728" t="s">
        <v>6422</v>
      </c>
      <c r="D1263" s="728" t="s">
        <v>6965</v>
      </c>
      <c r="E1263" s="728" t="s">
        <v>6964</v>
      </c>
      <c r="F1263" s="732"/>
      <c r="G1263" s="732"/>
      <c r="H1263" s="732"/>
      <c r="I1263" s="732"/>
      <c r="J1263" s="732">
        <v>36.4</v>
      </c>
      <c r="K1263" s="732">
        <v>26517.68</v>
      </c>
      <c r="L1263" s="732">
        <v>1</v>
      </c>
      <c r="M1263" s="732">
        <v>728.50769230769231</v>
      </c>
      <c r="N1263" s="732">
        <v>6.4</v>
      </c>
      <c r="O1263" s="732">
        <v>5989.44</v>
      </c>
      <c r="P1263" s="746">
        <v>0.22586591285512156</v>
      </c>
      <c r="Q1263" s="733">
        <v>935.84999999999991</v>
      </c>
    </row>
    <row r="1264" spans="1:17" ht="14.4" customHeight="1" x14ac:dyDescent="0.3">
      <c r="A1264" s="727" t="s">
        <v>566</v>
      </c>
      <c r="B1264" s="728" t="s">
        <v>7103</v>
      </c>
      <c r="C1264" s="728" t="s">
        <v>6422</v>
      </c>
      <c r="D1264" s="728" t="s">
        <v>6970</v>
      </c>
      <c r="E1264" s="728" t="s">
        <v>1391</v>
      </c>
      <c r="F1264" s="732">
        <v>14</v>
      </c>
      <c r="G1264" s="732">
        <v>119480.26999999999</v>
      </c>
      <c r="H1264" s="732">
        <v>14.508572400017</v>
      </c>
      <c r="I1264" s="732">
        <v>8534.3049999999985</v>
      </c>
      <c r="J1264" s="732">
        <v>1</v>
      </c>
      <c r="K1264" s="732">
        <v>8235.15</v>
      </c>
      <c r="L1264" s="732">
        <v>1</v>
      </c>
      <c r="M1264" s="732">
        <v>8235.15</v>
      </c>
      <c r="N1264" s="732">
        <v>84</v>
      </c>
      <c r="O1264" s="732">
        <v>765147.56</v>
      </c>
      <c r="P1264" s="746">
        <v>92.912401109876583</v>
      </c>
      <c r="Q1264" s="733">
        <v>9108.8995238095249</v>
      </c>
    </row>
    <row r="1265" spans="1:17" ht="14.4" customHeight="1" x14ac:dyDescent="0.3">
      <c r="A1265" s="727" t="s">
        <v>566</v>
      </c>
      <c r="B1265" s="728" t="s">
        <v>7103</v>
      </c>
      <c r="C1265" s="728" t="s">
        <v>6422</v>
      </c>
      <c r="D1265" s="728" t="s">
        <v>6971</v>
      </c>
      <c r="E1265" s="728" t="s">
        <v>6972</v>
      </c>
      <c r="F1265" s="732">
        <v>39</v>
      </c>
      <c r="G1265" s="732">
        <v>1775.9099999999999</v>
      </c>
      <c r="H1265" s="732">
        <v>13.80527052238806</v>
      </c>
      <c r="I1265" s="732">
        <v>45.536153846153844</v>
      </c>
      <c r="J1265" s="732">
        <v>3</v>
      </c>
      <c r="K1265" s="732">
        <v>128.63999999999999</v>
      </c>
      <c r="L1265" s="732">
        <v>1</v>
      </c>
      <c r="M1265" s="732">
        <v>42.879999999999995</v>
      </c>
      <c r="N1265" s="732">
        <v>18</v>
      </c>
      <c r="O1265" s="732">
        <v>771.83999999999992</v>
      </c>
      <c r="P1265" s="746">
        <v>6</v>
      </c>
      <c r="Q1265" s="733">
        <v>42.879999999999995</v>
      </c>
    </row>
    <row r="1266" spans="1:17" ht="14.4" customHeight="1" x14ac:dyDescent="0.3">
      <c r="A1266" s="727" t="s">
        <v>566</v>
      </c>
      <c r="B1266" s="728" t="s">
        <v>7103</v>
      </c>
      <c r="C1266" s="728" t="s">
        <v>6422</v>
      </c>
      <c r="D1266" s="728" t="s">
        <v>6973</v>
      </c>
      <c r="E1266" s="728" t="s">
        <v>6974</v>
      </c>
      <c r="F1266" s="732">
        <v>1.6</v>
      </c>
      <c r="G1266" s="732">
        <v>880.48</v>
      </c>
      <c r="H1266" s="732"/>
      <c r="I1266" s="732">
        <v>550.29999999999995</v>
      </c>
      <c r="J1266" s="732"/>
      <c r="K1266" s="732"/>
      <c r="L1266" s="732"/>
      <c r="M1266" s="732"/>
      <c r="N1266" s="732"/>
      <c r="O1266" s="732"/>
      <c r="P1266" s="746"/>
      <c r="Q1266" s="733"/>
    </row>
    <row r="1267" spans="1:17" ht="14.4" customHeight="1" x14ac:dyDescent="0.3">
      <c r="A1267" s="727" t="s">
        <v>566</v>
      </c>
      <c r="B1267" s="728" t="s">
        <v>7103</v>
      </c>
      <c r="C1267" s="728" t="s">
        <v>6422</v>
      </c>
      <c r="D1267" s="728" t="s">
        <v>6977</v>
      </c>
      <c r="E1267" s="728" t="s">
        <v>6978</v>
      </c>
      <c r="F1267" s="732">
        <v>1.2</v>
      </c>
      <c r="G1267" s="732">
        <v>435.9</v>
      </c>
      <c r="H1267" s="732">
        <v>0.66843525731460463</v>
      </c>
      <c r="I1267" s="732">
        <v>363.25</v>
      </c>
      <c r="J1267" s="732">
        <v>2.4</v>
      </c>
      <c r="K1267" s="732">
        <v>652.12</v>
      </c>
      <c r="L1267" s="732">
        <v>1</v>
      </c>
      <c r="M1267" s="732">
        <v>271.7166666666667</v>
      </c>
      <c r="N1267" s="732"/>
      <c r="O1267" s="732"/>
      <c r="P1267" s="746"/>
      <c r="Q1267" s="733"/>
    </row>
    <row r="1268" spans="1:17" ht="14.4" customHeight="1" x14ac:dyDescent="0.3">
      <c r="A1268" s="727" t="s">
        <v>566</v>
      </c>
      <c r="B1268" s="728" t="s">
        <v>7103</v>
      </c>
      <c r="C1268" s="728" t="s">
        <v>6422</v>
      </c>
      <c r="D1268" s="728" t="s">
        <v>6979</v>
      </c>
      <c r="E1268" s="728" t="s">
        <v>6980</v>
      </c>
      <c r="F1268" s="732">
        <v>3</v>
      </c>
      <c r="G1268" s="732">
        <v>18501.330000000002</v>
      </c>
      <c r="H1268" s="732"/>
      <c r="I1268" s="732">
        <v>6167.1100000000006</v>
      </c>
      <c r="J1268" s="732"/>
      <c r="K1268" s="732"/>
      <c r="L1268" s="732"/>
      <c r="M1268" s="732"/>
      <c r="N1268" s="732"/>
      <c r="O1268" s="732"/>
      <c r="P1268" s="746"/>
      <c r="Q1268" s="733"/>
    </row>
    <row r="1269" spans="1:17" ht="14.4" customHeight="1" x14ac:dyDescent="0.3">
      <c r="A1269" s="727" t="s">
        <v>566</v>
      </c>
      <c r="B1269" s="728" t="s">
        <v>7103</v>
      </c>
      <c r="C1269" s="728" t="s">
        <v>6422</v>
      </c>
      <c r="D1269" s="728" t="s">
        <v>6479</v>
      </c>
      <c r="E1269" s="728" t="s">
        <v>3284</v>
      </c>
      <c r="F1269" s="732">
        <v>2.1</v>
      </c>
      <c r="G1269" s="732">
        <v>1021.52</v>
      </c>
      <c r="H1269" s="732">
        <v>0.91297625325098986</v>
      </c>
      <c r="I1269" s="732">
        <v>486.43809523809523</v>
      </c>
      <c r="J1269" s="732">
        <v>2.2999999999999998</v>
      </c>
      <c r="K1269" s="732">
        <v>1118.8899999999999</v>
      </c>
      <c r="L1269" s="732">
        <v>1</v>
      </c>
      <c r="M1269" s="732">
        <v>486.47391304347826</v>
      </c>
      <c r="N1269" s="732">
        <v>2.1800000000000002</v>
      </c>
      <c r="O1269" s="732">
        <v>1060.43</v>
      </c>
      <c r="P1269" s="746">
        <v>0.94775178972016927</v>
      </c>
      <c r="Q1269" s="733">
        <v>486.43577981651373</v>
      </c>
    </row>
    <row r="1270" spans="1:17" ht="14.4" customHeight="1" x14ac:dyDescent="0.3">
      <c r="A1270" s="727" t="s">
        <v>566</v>
      </c>
      <c r="B1270" s="728" t="s">
        <v>7103</v>
      </c>
      <c r="C1270" s="728" t="s">
        <v>6422</v>
      </c>
      <c r="D1270" s="728" t="s">
        <v>6480</v>
      </c>
      <c r="E1270" s="728" t="s">
        <v>3284</v>
      </c>
      <c r="F1270" s="732">
        <v>6.36</v>
      </c>
      <c r="G1270" s="732">
        <v>773.41</v>
      </c>
      <c r="H1270" s="732">
        <v>1.2928089061246322</v>
      </c>
      <c r="I1270" s="732">
        <v>121.60534591194967</v>
      </c>
      <c r="J1270" s="732">
        <v>4.92</v>
      </c>
      <c r="K1270" s="732">
        <v>598.24</v>
      </c>
      <c r="L1270" s="732">
        <v>1</v>
      </c>
      <c r="M1270" s="732">
        <v>121.59349593495935</v>
      </c>
      <c r="N1270" s="732">
        <v>10.98</v>
      </c>
      <c r="O1270" s="732">
        <v>1335.24</v>
      </c>
      <c r="P1270" s="746">
        <v>2.2319470446643486</v>
      </c>
      <c r="Q1270" s="733">
        <v>121.60655737704917</v>
      </c>
    </row>
    <row r="1271" spans="1:17" ht="14.4" customHeight="1" x14ac:dyDescent="0.3">
      <c r="A1271" s="727" t="s">
        <v>566</v>
      </c>
      <c r="B1271" s="728" t="s">
        <v>7103</v>
      </c>
      <c r="C1271" s="728" t="s">
        <v>6422</v>
      </c>
      <c r="D1271" s="728" t="s">
        <v>6481</v>
      </c>
      <c r="E1271" s="728" t="s">
        <v>3284</v>
      </c>
      <c r="F1271" s="732">
        <v>1</v>
      </c>
      <c r="G1271" s="732">
        <v>243.24</v>
      </c>
      <c r="H1271" s="732"/>
      <c r="I1271" s="732">
        <v>243.24</v>
      </c>
      <c r="J1271" s="732"/>
      <c r="K1271" s="732"/>
      <c r="L1271" s="732"/>
      <c r="M1271" s="732"/>
      <c r="N1271" s="732">
        <v>36.200000000000003</v>
      </c>
      <c r="O1271" s="732">
        <v>8805.2800000000007</v>
      </c>
      <c r="P1271" s="746"/>
      <c r="Q1271" s="733">
        <v>243.23977900552487</v>
      </c>
    </row>
    <row r="1272" spans="1:17" ht="14.4" customHeight="1" x14ac:dyDescent="0.3">
      <c r="A1272" s="727" t="s">
        <v>566</v>
      </c>
      <c r="B1272" s="728" t="s">
        <v>7103</v>
      </c>
      <c r="C1272" s="728" t="s">
        <v>6422</v>
      </c>
      <c r="D1272" s="728" t="s">
        <v>6987</v>
      </c>
      <c r="E1272" s="728" t="s">
        <v>6988</v>
      </c>
      <c r="F1272" s="732">
        <v>123</v>
      </c>
      <c r="G1272" s="732">
        <v>761211.33</v>
      </c>
      <c r="H1272" s="732"/>
      <c r="I1272" s="732">
        <v>6188.71</v>
      </c>
      <c r="J1272" s="732"/>
      <c r="K1272" s="732"/>
      <c r="L1272" s="732"/>
      <c r="M1272" s="732"/>
      <c r="N1272" s="732"/>
      <c r="O1272" s="732"/>
      <c r="P1272" s="746"/>
      <c r="Q1272" s="733"/>
    </row>
    <row r="1273" spans="1:17" ht="14.4" customHeight="1" x14ac:dyDescent="0.3">
      <c r="A1273" s="727" t="s">
        <v>566</v>
      </c>
      <c r="B1273" s="728" t="s">
        <v>7103</v>
      </c>
      <c r="C1273" s="728" t="s">
        <v>6422</v>
      </c>
      <c r="D1273" s="728" t="s">
        <v>6490</v>
      </c>
      <c r="E1273" s="728" t="s">
        <v>1092</v>
      </c>
      <c r="F1273" s="732"/>
      <c r="G1273" s="732"/>
      <c r="H1273" s="732"/>
      <c r="I1273" s="732"/>
      <c r="J1273" s="732"/>
      <c r="K1273" s="732"/>
      <c r="L1273" s="732"/>
      <c r="M1273" s="732"/>
      <c r="N1273" s="732">
        <v>2.36</v>
      </c>
      <c r="O1273" s="732">
        <v>5621.04</v>
      </c>
      <c r="P1273" s="746"/>
      <c r="Q1273" s="733">
        <v>2381.7966101694915</v>
      </c>
    </row>
    <row r="1274" spans="1:17" ht="14.4" customHeight="1" x14ac:dyDescent="0.3">
      <c r="A1274" s="727" t="s">
        <v>566</v>
      </c>
      <c r="B1274" s="728" t="s">
        <v>7103</v>
      </c>
      <c r="C1274" s="728" t="s">
        <v>6422</v>
      </c>
      <c r="D1274" s="728" t="s">
        <v>6989</v>
      </c>
      <c r="E1274" s="728" t="s">
        <v>6990</v>
      </c>
      <c r="F1274" s="732">
        <v>1</v>
      </c>
      <c r="G1274" s="732">
        <v>219.2</v>
      </c>
      <c r="H1274" s="732">
        <v>1.5384615384615384E-2</v>
      </c>
      <c r="I1274" s="732">
        <v>219.2</v>
      </c>
      <c r="J1274" s="732">
        <v>65</v>
      </c>
      <c r="K1274" s="732">
        <v>14248</v>
      </c>
      <c r="L1274" s="732">
        <v>1</v>
      </c>
      <c r="M1274" s="732">
        <v>219.2</v>
      </c>
      <c r="N1274" s="732">
        <v>48</v>
      </c>
      <c r="O1274" s="732">
        <v>10521.600000000002</v>
      </c>
      <c r="P1274" s="746">
        <v>0.73846153846153861</v>
      </c>
      <c r="Q1274" s="733">
        <v>219.20000000000005</v>
      </c>
    </row>
    <row r="1275" spans="1:17" ht="14.4" customHeight="1" x14ac:dyDescent="0.3">
      <c r="A1275" s="727" t="s">
        <v>566</v>
      </c>
      <c r="B1275" s="728" t="s">
        <v>7103</v>
      </c>
      <c r="C1275" s="728" t="s">
        <v>6422</v>
      </c>
      <c r="D1275" s="728" t="s">
        <v>6999</v>
      </c>
      <c r="E1275" s="728" t="s">
        <v>7000</v>
      </c>
      <c r="F1275" s="732"/>
      <c r="G1275" s="732"/>
      <c r="H1275" s="732"/>
      <c r="I1275" s="732"/>
      <c r="J1275" s="732">
        <v>36</v>
      </c>
      <c r="K1275" s="732">
        <v>2367</v>
      </c>
      <c r="L1275" s="732">
        <v>1</v>
      </c>
      <c r="M1275" s="732">
        <v>65.75</v>
      </c>
      <c r="N1275" s="732"/>
      <c r="O1275" s="732"/>
      <c r="P1275" s="746"/>
      <c r="Q1275" s="733"/>
    </row>
    <row r="1276" spans="1:17" ht="14.4" customHeight="1" x14ac:dyDescent="0.3">
      <c r="A1276" s="727" t="s">
        <v>566</v>
      </c>
      <c r="B1276" s="728" t="s">
        <v>7103</v>
      </c>
      <c r="C1276" s="728" t="s">
        <v>6422</v>
      </c>
      <c r="D1276" s="728" t="s">
        <v>7001</v>
      </c>
      <c r="E1276" s="728" t="s">
        <v>2527</v>
      </c>
      <c r="F1276" s="732">
        <v>5</v>
      </c>
      <c r="G1276" s="732">
        <v>306.05</v>
      </c>
      <c r="H1276" s="732"/>
      <c r="I1276" s="732">
        <v>61.21</v>
      </c>
      <c r="J1276" s="732"/>
      <c r="K1276" s="732"/>
      <c r="L1276" s="732"/>
      <c r="M1276" s="732"/>
      <c r="N1276" s="732">
        <v>119</v>
      </c>
      <c r="O1276" s="732">
        <v>5641.77</v>
      </c>
      <c r="P1276" s="746"/>
      <c r="Q1276" s="733">
        <v>47.409831932773116</v>
      </c>
    </row>
    <row r="1277" spans="1:17" ht="14.4" customHeight="1" x14ac:dyDescent="0.3">
      <c r="A1277" s="727" t="s">
        <v>566</v>
      </c>
      <c r="B1277" s="728" t="s">
        <v>7103</v>
      </c>
      <c r="C1277" s="728" t="s">
        <v>6422</v>
      </c>
      <c r="D1277" s="728" t="s">
        <v>6495</v>
      </c>
      <c r="E1277" s="728" t="s">
        <v>1394</v>
      </c>
      <c r="F1277" s="732">
        <v>184</v>
      </c>
      <c r="G1277" s="732">
        <v>236932.76</v>
      </c>
      <c r="H1277" s="732">
        <v>0.411734803960004</v>
      </c>
      <c r="I1277" s="732">
        <v>1287.6780434782609</v>
      </c>
      <c r="J1277" s="732">
        <v>447</v>
      </c>
      <c r="K1277" s="732">
        <v>575449.92000000004</v>
      </c>
      <c r="L1277" s="732">
        <v>1</v>
      </c>
      <c r="M1277" s="732">
        <v>1287.3600000000001</v>
      </c>
      <c r="N1277" s="732">
        <v>644</v>
      </c>
      <c r="O1277" s="732">
        <v>829059.84</v>
      </c>
      <c r="P1277" s="746">
        <v>1.4407158836689036</v>
      </c>
      <c r="Q1277" s="733">
        <v>1287.3599999999999</v>
      </c>
    </row>
    <row r="1278" spans="1:17" ht="14.4" customHeight="1" x14ac:dyDescent="0.3">
      <c r="A1278" s="727" t="s">
        <v>566</v>
      </c>
      <c r="B1278" s="728" t="s">
        <v>7103</v>
      </c>
      <c r="C1278" s="728" t="s">
        <v>6422</v>
      </c>
      <c r="D1278" s="728" t="s">
        <v>6497</v>
      </c>
      <c r="E1278" s="728" t="s">
        <v>6498</v>
      </c>
      <c r="F1278" s="732">
        <v>40.799999999999997</v>
      </c>
      <c r="G1278" s="732">
        <v>21582.29</v>
      </c>
      <c r="H1278" s="732">
        <v>1.3877536979261778</v>
      </c>
      <c r="I1278" s="732">
        <v>528.97769607843145</v>
      </c>
      <c r="J1278" s="732">
        <v>29.400000000000002</v>
      </c>
      <c r="K1278" s="732">
        <v>15551.960000000001</v>
      </c>
      <c r="L1278" s="732">
        <v>1</v>
      </c>
      <c r="M1278" s="732">
        <v>528.97823129251697</v>
      </c>
      <c r="N1278" s="732">
        <v>60.300000000000004</v>
      </c>
      <c r="O1278" s="732">
        <v>41465.78</v>
      </c>
      <c r="P1278" s="746">
        <v>2.6662735758065219</v>
      </c>
      <c r="Q1278" s="733">
        <v>687.65804311774457</v>
      </c>
    </row>
    <row r="1279" spans="1:17" ht="14.4" customHeight="1" x14ac:dyDescent="0.3">
      <c r="A1279" s="727" t="s">
        <v>566</v>
      </c>
      <c r="B1279" s="728" t="s">
        <v>7103</v>
      </c>
      <c r="C1279" s="728" t="s">
        <v>6422</v>
      </c>
      <c r="D1279" s="728" t="s">
        <v>7002</v>
      </c>
      <c r="E1279" s="728" t="s">
        <v>7003</v>
      </c>
      <c r="F1279" s="732"/>
      <c r="G1279" s="732"/>
      <c r="H1279" s="732"/>
      <c r="I1279" s="732"/>
      <c r="J1279" s="732"/>
      <c r="K1279" s="732"/>
      <c r="L1279" s="732"/>
      <c r="M1279" s="732"/>
      <c r="N1279" s="732">
        <v>1.5</v>
      </c>
      <c r="O1279" s="732">
        <v>1147.8</v>
      </c>
      <c r="P1279" s="746"/>
      <c r="Q1279" s="733">
        <v>765.19999999999993</v>
      </c>
    </row>
    <row r="1280" spans="1:17" ht="14.4" customHeight="1" x14ac:dyDescent="0.3">
      <c r="A1280" s="727" t="s">
        <v>566</v>
      </c>
      <c r="B1280" s="728" t="s">
        <v>7103</v>
      </c>
      <c r="C1280" s="728" t="s">
        <v>6422</v>
      </c>
      <c r="D1280" s="728" t="s">
        <v>7105</v>
      </c>
      <c r="E1280" s="728" t="s">
        <v>7106</v>
      </c>
      <c r="F1280" s="732">
        <v>1</v>
      </c>
      <c r="G1280" s="732">
        <v>15448.36</v>
      </c>
      <c r="H1280" s="732"/>
      <c r="I1280" s="732">
        <v>15448.36</v>
      </c>
      <c r="J1280" s="732"/>
      <c r="K1280" s="732"/>
      <c r="L1280" s="732"/>
      <c r="M1280" s="732"/>
      <c r="N1280" s="732"/>
      <c r="O1280" s="732"/>
      <c r="P1280" s="746"/>
      <c r="Q1280" s="733"/>
    </row>
    <row r="1281" spans="1:17" ht="14.4" customHeight="1" x14ac:dyDescent="0.3">
      <c r="A1281" s="727" t="s">
        <v>566</v>
      </c>
      <c r="B1281" s="728" t="s">
        <v>7103</v>
      </c>
      <c r="C1281" s="728" t="s">
        <v>6422</v>
      </c>
      <c r="D1281" s="728" t="s">
        <v>7006</v>
      </c>
      <c r="E1281" s="728" t="s">
        <v>7007</v>
      </c>
      <c r="F1281" s="732">
        <v>32.5</v>
      </c>
      <c r="G1281" s="732">
        <v>7163</v>
      </c>
      <c r="H1281" s="732">
        <v>2.4999999999999996</v>
      </c>
      <c r="I1281" s="732">
        <v>220.4</v>
      </c>
      <c r="J1281" s="732">
        <v>13</v>
      </c>
      <c r="K1281" s="732">
        <v>2865.2000000000003</v>
      </c>
      <c r="L1281" s="732">
        <v>1</v>
      </c>
      <c r="M1281" s="732">
        <v>220.40000000000003</v>
      </c>
      <c r="N1281" s="732">
        <v>77.5</v>
      </c>
      <c r="O1281" s="732">
        <v>12859.55</v>
      </c>
      <c r="P1281" s="746">
        <v>4.4881858159988823</v>
      </c>
      <c r="Q1281" s="733">
        <v>165.92967741935482</v>
      </c>
    </row>
    <row r="1282" spans="1:17" ht="14.4" customHeight="1" x14ac:dyDescent="0.3">
      <c r="A1282" s="727" t="s">
        <v>566</v>
      </c>
      <c r="B1282" s="728" t="s">
        <v>7103</v>
      </c>
      <c r="C1282" s="728" t="s">
        <v>6422</v>
      </c>
      <c r="D1282" s="728" t="s">
        <v>7008</v>
      </c>
      <c r="E1282" s="728" t="s">
        <v>7009</v>
      </c>
      <c r="F1282" s="732">
        <v>9.6</v>
      </c>
      <c r="G1282" s="732">
        <v>5758.24</v>
      </c>
      <c r="H1282" s="732"/>
      <c r="I1282" s="732">
        <v>599.81666666666672</v>
      </c>
      <c r="J1282" s="732"/>
      <c r="K1282" s="732"/>
      <c r="L1282" s="732"/>
      <c r="M1282" s="732"/>
      <c r="N1282" s="732"/>
      <c r="O1282" s="732"/>
      <c r="P1282" s="746"/>
      <c r="Q1282" s="733"/>
    </row>
    <row r="1283" spans="1:17" ht="14.4" customHeight="1" x14ac:dyDescent="0.3">
      <c r="A1283" s="727" t="s">
        <v>566</v>
      </c>
      <c r="B1283" s="728" t="s">
        <v>7103</v>
      </c>
      <c r="C1283" s="728" t="s">
        <v>6422</v>
      </c>
      <c r="D1283" s="728" t="s">
        <v>7010</v>
      </c>
      <c r="E1283" s="728" t="s">
        <v>7011</v>
      </c>
      <c r="F1283" s="732">
        <v>3</v>
      </c>
      <c r="G1283" s="732">
        <v>11885.28</v>
      </c>
      <c r="H1283" s="732"/>
      <c r="I1283" s="732">
        <v>3961.76</v>
      </c>
      <c r="J1283" s="732"/>
      <c r="K1283" s="732"/>
      <c r="L1283" s="732"/>
      <c r="M1283" s="732"/>
      <c r="N1283" s="732"/>
      <c r="O1283" s="732"/>
      <c r="P1283" s="746"/>
      <c r="Q1283" s="733"/>
    </row>
    <row r="1284" spans="1:17" ht="14.4" customHeight="1" x14ac:dyDescent="0.3">
      <c r="A1284" s="727" t="s">
        <v>566</v>
      </c>
      <c r="B1284" s="728" t="s">
        <v>7103</v>
      </c>
      <c r="C1284" s="728" t="s">
        <v>6422</v>
      </c>
      <c r="D1284" s="728" t="s">
        <v>7012</v>
      </c>
      <c r="E1284" s="728" t="s">
        <v>1837</v>
      </c>
      <c r="F1284" s="732"/>
      <c r="G1284" s="732"/>
      <c r="H1284" s="732"/>
      <c r="I1284" s="732"/>
      <c r="J1284" s="732">
        <v>7</v>
      </c>
      <c r="K1284" s="732">
        <v>647.42999999999995</v>
      </c>
      <c r="L1284" s="732">
        <v>1</v>
      </c>
      <c r="M1284" s="732">
        <v>92.49</v>
      </c>
      <c r="N1284" s="732"/>
      <c r="O1284" s="732"/>
      <c r="P1284" s="746"/>
      <c r="Q1284" s="733"/>
    </row>
    <row r="1285" spans="1:17" ht="14.4" customHeight="1" x14ac:dyDescent="0.3">
      <c r="A1285" s="727" t="s">
        <v>566</v>
      </c>
      <c r="B1285" s="728" t="s">
        <v>7103</v>
      </c>
      <c r="C1285" s="728" t="s">
        <v>6422</v>
      </c>
      <c r="D1285" s="728" t="s">
        <v>7013</v>
      </c>
      <c r="E1285" s="728" t="s">
        <v>6525</v>
      </c>
      <c r="F1285" s="732"/>
      <c r="G1285" s="732"/>
      <c r="H1285" s="732"/>
      <c r="I1285" s="732"/>
      <c r="J1285" s="732">
        <v>0.2</v>
      </c>
      <c r="K1285" s="732">
        <v>907</v>
      </c>
      <c r="L1285" s="732">
        <v>1</v>
      </c>
      <c r="M1285" s="732">
        <v>4535</v>
      </c>
      <c r="N1285" s="732"/>
      <c r="O1285" s="732"/>
      <c r="P1285" s="746"/>
      <c r="Q1285" s="733"/>
    </row>
    <row r="1286" spans="1:17" ht="14.4" customHeight="1" x14ac:dyDescent="0.3">
      <c r="A1286" s="727" t="s">
        <v>566</v>
      </c>
      <c r="B1286" s="728" t="s">
        <v>7103</v>
      </c>
      <c r="C1286" s="728" t="s">
        <v>6422</v>
      </c>
      <c r="D1286" s="728" t="s">
        <v>7015</v>
      </c>
      <c r="E1286" s="728" t="s">
        <v>1903</v>
      </c>
      <c r="F1286" s="732">
        <v>8</v>
      </c>
      <c r="G1286" s="732">
        <v>24759.439999999999</v>
      </c>
      <c r="H1286" s="732">
        <v>0.5714285714285714</v>
      </c>
      <c r="I1286" s="732">
        <v>3094.93</v>
      </c>
      <c r="J1286" s="732">
        <v>14</v>
      </c>
      <c r="K1286" s="732">
        <v>43329.02</v>
      </c>
      <c r="L1286" s="732">
        <v>1</v>
      </c>
      <c r="M1286" s="732">
        <v>3094.93</v>
      </c>
      <c r="N1286" s="732"/>
      <c r="O1286" s="732"/>
      <c r="P1286" s="746"/>
      <c r="Q1286" s="733"/>
    </row>
    <row r="1287" spans="1:17" ht="14.4" customHeight="1" x14ac:dyDescent="0.3">
      <c r="A1287" s="727" t="s">
        <v>566</v>
      </c>
      <c r="B1287" s="728" t="s">
        <v>7103</v>
      </c>
      <c r="C1287" s="728" t="s">
        <v>6422</v>
      </c>
      <c r="D1287" s="728" t="s">
        <v>7016</v>
      </c>
      <c r="E1287" s="728" t="s">
        <v>7017</v>
      </c>
      <c r="F1287" s="732"/>
      <c r="G1287" s="732"/>
      <c r="H1287" s="732"/>
      <c r="I1287" s="732"/>
      <c r="J1287" s="732"/>
      <c r="K1287" s="732"/>
      <c r="L1287" s="732"/>
      <c r="M1287" s="732"/>
      <c r="N1287" s="732">
        <v>0.9</v>
      </c>
      <c r="O1287" s="732">
        <v>352.62</v>
      </c>
      <c r="P1287" s="746"/>
      <c r="Q1287" s="733">
        <v>391.8</v>
      </c>
    </row>
    <row r="1288" spans="1:17" ht="14.4" customHeight="1" x14ac:dyDescent="0.3">
      <c r="A1288" s="727" t="s">
        <v>566</v>
      </c>
      <c r="B1288" s="728" t="s">
        <v>7103</v>
      </c>
      <c r="C1288" s="728" t="s">
        <v>6422</v>
      </c>
      <c r="D1288" s="728" t="s">
        <v>7018</v>
      </c>
      <c r="E1288" s="728" t="s">
        <v>1659</v>
      </c>
      <c r="F1288" s="732">
        <v>8.3000000000000007</v>
      </c>
      <c r="G1288" s="732">
        <v>8218.66</v>
      </c>
      <c r="H1288" s="732">
        <v>0.54492014491139285</v>
      </c>
      <c r="I1288" s="732">
        <v>990.19999999999993</v>
      </c>
      <c r="J1288" s="732">
        <v>19.7</v>
      </c>
      <c r="K1288" s="732">
        <v>15082.320000000002</v>
      </c>
      <c r="L1288" s="732">
        <v>1</v>
      </c>
      <c r="M1288" s="732">
        <v>765.60000000000014</v>
      </c>
      <c r="N1288" s="732">
        <v>15.899999999999999</v>
      </c>
      <c r="O1288" s="732">
        <v>12158.48</v>
      </c>
      <c r="P1288" s="746">
        <v>0.80614123026165729</v>
      </c>
      <c r="Q1288" s="733">
        <v>764.68427672955977</v>
      </c>
    </row>
    <row r="1289" spans="1:17" ht="14.4" customHeight="1" x14ac:dyDescent="0.3">
      <c r="A1289" s="727" t="s">
        <v>566</v>
      </c>
      <c r="B1289" s="728" t="s">
        <v>7103</v>
      </c>
      <c r="C1289" s="728" t="s">
        <v>6422</v>
      </c>
      <c r="D1289" s="728" t="s">
        <v>7019</v>
      </c>
      <c r="E1289" s="728" t="s">
        <v>1423</v>
      </c>
      <c r="F1289" s="732"/>
      <c r="G1289" s="732"/>
      <c r="H1289" s="732"/>
      <c r="I1289" s="732"/>
      <c r="J1289" s="732"/>
      <c r="K1289" s="732"/>
      <c r="L1289" s="732"/>
      <c r="M1289" s="732"/>
      <c r="N1289" s="732">
        <v>1.5</v>
      </c>
      <c r="O1289" s="732">
        <v>579.07000000000005</v>
      </c>
      <c r="P1289" s="746"/>
      <c r="Q1289" s="733">
        <v>386.04666666666668</v>
      </c>
    </row>
    <row r="1290" spans="1:17" ht="14.4" customHeight="1" x14ac:dyDescent="0.3">
      <c r="A1290" s="727" t="s">
        <v>566</v>
      </c>
      <c r="B1290" s="728" t="s">
        <v>7103</v>
      </c>
      <c r="C1290" s="728" t="s">
        <v>6422</v>
      </c>
      <c r="D1290" s="728" t="s">
        <v>7020</v>
      </c>
      <c r="E1290" s="728" t="s">
        <v>1425</v>
      </c>
      <c r="F1290" s="732"/>
      <c r="G1290" s="732"/>
      <c r="H1290" s="732"/>
      <c r="I1290" s="732"/>
      <c r="J1290" s="732">
        <v>0.4</v>
      </c>
      <c r="K1290" s="732">
        <v>308.86</v>
      </c>
      <c r="L1290" s="732">
        <v>1</v>
      </c>
      <c r="M1290" s="732">
        <v>772.15</v>
      </c>
      <c r="N1290" s="732"/>
      <c r="O1290" s="732"/>
      <c r="P1290" s="746"/>
      <c r="Q1290" s="733"/>
    </row>
    <row r="1291" spans="1:17" ht="14.4" customHeight="1" x14ac:dyDescent="0.3">
      <c r="A1291" s="727" t="s">
        <v>566</v>
      </c>
      <c r="B1291" s="728" t="s">
        <v>7103</v>
      </c>
      <c r="C1291" s="728" t="s">
        <v>6422</v>
      </c>
      <c r="D1291" s="728" t="s">
        <v>6514</v>
      </c>
      <c r="E1291" s="728" t="s">
        <v>6515</v>
      </c>
      <c r="F1291" s="732">
        <v>3.8200000000000003</v>
      </c>
      <c r="G1291" s="732">
        <v>585.23</v>
      </c>
      <c r="H1291" s="732">
        <v>2.1222439802727009</v>
      </c>
      <c r="I1291" s="732">
        <v>153.20157068062827</v>
      </c>
      <c r="J1291" s="732">
        <v>1.8</v>
      </c>
      <c r="K1291" s="732">
        <v>275.76</v>
      </c>
      <c r="L1291" s="732">
        <v>1</v>
      </c>
      <c r="M1291" s="732">
        <v>153.19999999999999</v>
      </c>
      <c r="N1291" s="732">
        <v>0.89999999999999991</v>
      </c>
      <c r="O1291" s="732">
        <v>123.06</v>
      </c>
      <c r="P1291" s="746">
        <v>0.44625761531766756</v>
      </c>
      <c r="Q1291" s="733">
        <v>136.73333333333335</v>
      </c>
    </row>
    <row r="1292" spans="1:17" ht="14.4" customHeight="1" x14ac:dyDescent="0.3">
      <c r="A1292" s="727" t="s">
        <v>566</v>
      </c>
      <c r="B1292" s="728" t="s">
        <v>7103</v>
      </c>
      <c r="C1292" s="728" t="s">
        <v>6422</v>
      </c>
      <c r="D1292" s="728" t="s">
        <v>7021</v>
      </c>
      <c r="E1292" s="728" t="s">
        <v>6515</v>
      </c>
      <c r="F1292" s="732">
        <v>11.3</v>
      </c>
      <c r="G1292" s="732">
        <v>5584.91</v>
      </c>
      <c r="H1292" s="732">
        <v>0.38175672442667213</v>
      </c>
      <c r="I1292" s="732">
        <v>494.2398230088495</v>
      </c>
      <c r="J1292" s="732">
        <v>29.6</v>
      </c>
      <c r="K1292" s="732">
        <v>14629.5</v>
      </c>
      <c r="L1292" s="732">
        <v>1</v>
      </c>
      <c r="M1292" s="732">
        <v>494.23986486486484</v>
      </c>
      <c r="N1292" s="732"/>
      <c r="O1292" s="732"/>
      <c r="P1292" s="746"/>
      <c r="Q1292" s="733"/>
    </row>
    <row r="1293" spans="1:17" ht="14.4" customHeight="1" x14ac:dyDescent="0.3">
      <c r="A1293" s="727" t="s">
        <v>566</v>
      </c>
      <c r="B1293" s="728" t="s">
        <v>7103</v>
      </c>
      <c r="C1293" s="728" t="s">
        <v>6422</v>
      </c>
      <c r="D1293" s="728" t="s">
        <v>7026</v>
      </c>
      <c r="E1293" s="728" t="s">
        <v>7027</v>
      </c>
      <c r="F1293" s="732">
        <v>20.59</v>
      </c>
      <c r="G1293" s="732">
        <v>64948.350000000006</v>
      </c>
      <c r="H1293" s="732">
        <v>3.5712416194658783</v>
      </c>
      <c r="I1293" s="732">
        <v>3154.363768819816</v>
      </c>
      <c r="J1293" s="732">
        <v>6.8000000000000007</v>
      </c>
      <c r="K1293" s="732">
        <v>18186.490000000002</v>
      </c>
      <c r="L1293" s="732">
        <v>1</v>
      </c>
      <c r="M1293" s="732">
        <v>2674.4838235294119</v>
      </c>
      <c r="N1293" s="732"/>
      <c r="O1293" s="732"/>
      <c r="P1293" s="746"/>
      <c r="Q1293" s="733"/>
    </row>
    <row r="1294" spans="1:17" ht="14.4" customHeight="1" x14ac:dyDescent="0.3">
      <c r="A1294" s="727" t="s">
        <v>566</v>
      </c>
      <c r="B1294" s="728" t="s">
        <v>7103</v>
      </c>
      <c r="C1294" s="728" t="s">
        <v>6422</v>
      </c>
      <c r="D1294" s="728" t="s">
        <v>7031</v>
      </c>
      <c r="E1294" s="728" t="s">
        <v>7030</v>
      </c>
      <c r="F1294" s="732"/>
      <c r="G1294" s="732"/>
      <c r="H1294" s="732"/>
      <c r="I1294" s="732"/>
      <c r="J1294" s="732">
        <v>7</v>
      </c>
      <c r="K1294" s="732">
        <v>157270.47</v>
      </c>
      <c r="L1294" s="732">
        <v>1</v>
      </c>
      <c r="M1294" s="732">
        <v>22467.21</v>
      </c>
      <c r="N1294" s="732">
        <v>15</v>
      </c>
      <c r="O1294" s="732">
        <v>337008.15</v>
      </c>
      <c r="P1294" s="746">
        <v>2.1428571428571428</v>
      </c>
      <c r="Q1294" s="733">
        <v>22467.210000000003</v>
      </c>
    </row>
    <row r="1295" spans="1:17" ht="14.4" customHeight="1" x14ac:dyDescent="0.3">
      <c r="A1295" s="727" t="s">
        <v>566</v>
      </c>
      <c r="B1295" s="728" t="s">
        <v>7103</v>
      </c>
      <c r="C1295" s="728" t="s">
        <v>6422</v>
      </c>
      <c r="D1295" s="728" t="s">
        <v>6522</v>
      </c>
      <c r="E1295" s="728" t="s">
        <v>2289</v>
      </c>
      <c r="F1295" s="732">
        <v>13.6</v>
      </c>
      <c r="G1295" s="732">
        <v>91082.6</v>
      </c>
      <c r="H1295" s="732">
        <v>3.3473943403160606</v>
      </c>
      <c r="I1295" s="732">
        <v>6697.2500000000009</v>
      </c>
      <c r="J1295" s="732">
        <v>6</v>
      </c>
      <c r="K1295" s="732">
        <v>27210</v>
      </c>
      <c r="L1295" s="732">
        <v>1</v>
      </c>
      <c r="M1295" s="732">
        <v>4535</v>
      </c>
      <c r="N1295" s="732">
        <v>4.2</v>
      </c>
      <c r="O1295" s="732">
        <v>19047</v>
      </c>
      <c r="P1295" s="746">
        <v>0.7</v>
      </c>
      <c r="Q1295" s="733">
        <v>4535</v>
      </c>
    </row>
    <row r="1296" spans="1:17" ht="14.4" customHeight="1" x14ac:dyDescent="0.3">
      <c r="A1296" s="727" t="s">
        <v>566</v>
      </c>
      <c r="B1296" s="728" t="s">
        <v>7103</v>
      </c>
      <c r="C1296" s="728" t="s">
        <v>6422</v>
      </c>
      <c r="D1296" s="728" t="s">
        <v>6523</v>
      </c>
      <c r="E1296" s="728" t="s">
        <v>2289</v>
      </c>
      <c r="F1296" s="732">
        <v>20.2</v>
      </c>
      <c r="G1296" s="732">
        <v>171271.15000000002</v>
      </c>
      <c r="H1296" s="732">
        <v>0.81332600567629088</v>
      </c>
      <c r="I1296" s="732">
        <v>8478.7698019801992</v>
      </c>
      <c r="J1296" s="732">
        <v>30.8</v>
      </c>
      <c r="K1296" s="732">
        <v>210581.18</v>
      </c>
      <c r="L1296" s="732">
        <v>1</v>
      </c>
      <c r="M1296" s="732">
        <v>6837.051298701298</v>
      </c>
      <c r="N1296" s="732">
        <v>31.86</v>
      </c>
      <c r="O1296" s="732">
        <v>214463.96999999997</v>
      </c>
      <c r="P1296" s="746">
        <v>1.0184384473484287</v>
      </c>
      <c r="Q1296" s="733">
        <v>6731.4491525423718</v>
      </c>
    </row>
    <row r="1297" spans="1:17" ht="14.4" customHeight="1" x14ac:dyDescent="0.3">
      <c r="A1297" s="727" t="s">
        <v>566</v>
      </c>
      <c r="B1297" s="728" t="s">
        <v>7103</v>
      </c>
      <c r="C1297" s="728" t="s">
        <v>6422</v>
      </c>
      <c r="D1297" s="728" t="s">
        <v>7037</v>
      </c>
      <c r="E1297" s="728" t="s">
        <v>1379</v>
      </c>
      <c r="F1297" s="732"/>
      <c r="G1297" s="732"/>
      <c r="H1297" s="732"/>
      <c r="I1297" s="732"/>
      <c r="J1297" s="732">
        <v>4</v>
      </c>
      <c r="K1297" s="732">
        <v>12691.12</v>
      </c>
      <c r="L1297" s="732">
        <v>1</v>
      </c>
      <c r="M1297" s="732">
        <v>3172.78</v>
      </c>
      <c r="N1297" s="732">
        <v>119</v>
      </c>
      <c r="O1297" s="732">
        <v>377560.82</v>
      </c>
      <c r="P1297" s="746">
        <v>29.75</v>
      </c>
      <c r="Q1297" s="733">
        <v>3172.78</v>
      </c>
    </row>
    <row r="1298" spans="1:17" ht="14.4" customHeight="1" x14ac:dyDescent="0.3">
      <c r="A1298" s="727" t="s">
        <v>566</v>
      </c>
      <c r="B1298" s="728" t="s">
        <v>7103</v>
      </c>
      <c r="C1298" s="728" t="s">
        <v>6422</v>
      </c>
      <c r="D1298" s="728" t="s">
        <v>7039</v>
      </c>
      <c r="E1298" s="728" t="s">
        <v>1379</v>
      </c>
      <c r="F1298" s="732"/>
      <c r="G1298" s="732"/>
      <c r="H1298" s="732"/>
      <c r="I1298" s="732"/>
      <c r="J1298" s="732">
        <v>1</v>
      </c>
      <c r="K1298" s="732">
        <v>6345.57</v>
      </c>
      <c r="L1298" s="732">
        <v>1</v>
      </c>
      <c r="M1298" s="732">
        <v>6345.57</v>
      </c>
      <c r="N1298" s="732">
        <v>141</v>
      </c>
      <c r="O1298" s="732">
        <v>894725.36999999988</v>
      </c>
      <c r="P1298" s="746">
        <v>141</v>
      </c>
      <c r="Q1298" s="733">
        <v>6345.5699999999988</v>
      </c>
    </row>
    <row r="1299" spans="1:17" ht="14.4" customHeight="1" x14ac:dyDescent="0.3">
      <c r="A1299" s="727" t="s">
        <v>566</v>
      </c>
      <c r="B1299" s="728" t="s">
        <v>7103</v>
      </c>
      <c r="C1299" s="728" t="s">
        <v>6422</v>
      </c>
      <c r="D1299" s="728" t="s">
        <v>7042</v>
      </c>
      <c r="E1299" s="728" t="s">
        <v>7011</v>
      </c>
      <c r="F1299" s="732"/>
      <c r="G1299" s="732"/>
      <c r="H1299" s="732"/>
      <c r="I1299" s="732"/>
      <c r="J1299" s="732"/>
      <c r="K1299" s="732"/>
      <c r="L1299" s="732"/>
      <c r="M1299" s="732"/>
      <c r="N1299" s="732">
        <v>1</v>
      </c>
      <c r="O1299" s="732">
        <v>6764.22</v>
      </c>
      <c r="P1299" s="746"/>
      <c r="Q1299" s="733">
        <v>6764.22</v>
      </c>
    </row>
    <row r="1300" spans="1:17" ht="14.4" customHeight="1" x14ac:dyDescent="0.3">
      <c r="A1300" s="727" t="s">
        <v>566</v>
      </c>
      <c r="B1300" s="728" t="s">
        <v>7103</v>
      </c>
      <c r="C1300" s="728" t="s">
        <v>6422</v>
      </c>
      <c r="D1300" s="728" t="s">
        <v>7043</v>
      </c>
      <c r="E1300" s="728" t="s">
        <v>7044</v>
      </c>
      <c r="F1300" s="732">
        <v>40</v>
      </c>
      <c r="G1300" s="732">
        <v>18196.400000000001</v>
      </c>
      <c r="H1300" s="732">
        <v>1.7857149866829967</v>
      </c>
      <c r="I1300" s="732">
        <v>454.91</v>
      </c>
      <c r="J1300" s="732">
        <v>22.4</v>
      </c>
      <c r="K1300" s="732">
        <v>10189.98</v>
      </c>
      <c r="L1300" s="732">
        <v>1</v>
      </c>
      <c r="M1300" s="732">
        <v>454.90982142857143</v>
      </c>
      <c r="N1300" s="732">
        <v>15</v>
      </c>
      <c r="O1300" s="732">
        <v>6823.65</v>
      </c>
      <c r="P1300" s="746">
        <v>0.66964312000612369</v>
      </c>
      <c r="Q1300" s="733">
        <v>454.90999999999997</v>
      </c>
    </row>
    <row r="1301" spans="1:17" ht="14.4" customHeight="1" x14ac:dyDescent="0.3">
      <c r="A1301" s="727" t="s">
        <v>566</v>
      </c>
      <c r="B1301" s="728" t="s">
        <v>7103</v>
      </c>
      <c r="C1301" s="728" t="s">
        <v>6422</v>
      </c>
      <c r="D1301" s="728" t="s">
        <v>7047</v>
      </c>
      <c r="E1301" s="728" t="s">
        <v>2227</v>
      </c>
      <c r="F1301" s="732"/>
      <c r="G1301" s="732"/>
      <c r="H1301" s="732"/>
      <c r="I1301" s="732"/>
      <c r="J1301" s="732"/>
      <c r="K1301" s="732"/>
      <c r="L1301" s="732"/>
      <c r="M1301" s="732"/>
      <c r="N1301" s="732">
        <v>21.9</v>
      </c>
      <c r="O1301" s="732">
        <v>46550.639999999992</v>
      </c>
      <c r="P1301" s="746"/>
      <c r="Q1301" s="733">
        <v>2125.6</v>
      </c>
    </row>
    <row r="1302" spans="1:17" ht="14.4" customHeight="1" x14ac:dyDescent="0.3">
      <c r="A1302" s="727" t="s">
        <v>566</v>
      </c>
      <c r="B1302" s="728" t="s">
        <v>7103</v>
      </c>
      <c r="C1302" s="728" t="s">
        <v>6422</v>
      </c>
      <c r="D1302" s="728" t="s">
        <v>7048</v>
      </c>
      <c r="E1302" s="728" t="s">
        <v>7049</v>
      </c>
      <c r="F1302" s="732"/>
      <c r="G1302" s="732"/>
      <c r="H1302" s="732"/>
      <c r="I1302" s="732"/>
      <c r="J1302" s="732">
        <v>11</v>
      </c>
      <c r="K1302" s="732">
        <v>114315.85</v>
      </c>
      <c r="L1302" s="732">
        <v>1</v>
      </c>
      <c r="M1302" s="732">
        <v>10392.35</v>
      </c>
      <c r="N1302" s="732"/>
      <c r="O1302" s="732"/>
      <c r="P1302" s="746"/>
      <c r="Q1302" s="733"/>
    </row>
    <row r="1303" spans="1:17" ht="14.4" customHeight="1" x14ac:dyDescent="0.3">
      <c r="A1303" s="727" t="s">
        <v>566</v>
      </c>
      <c r="B1303" s="728" t="s">
        <v>7103</v>
      </c>
      <c r="C1303" s="728" t="s">
        <v>6422</v>
      </c>
      <c r="D1303" s="728" t="s">
        <v>7050</v>
      </c>
      <c r="E1303" s="728" t="s">
        <v>7051</v>
      </c>
      <c r="F1303" s="732">
        <v>15.24</v>
      </c>
      <c r="G1303" s="732">
        <v>925763.27</v>
      </c>
      <c r="H1303" s="732">
        <v>1.0575990518564771</v>
      </c>
      <c r="I1303" s="732">
        <v>60745.621391076114</v>
      </c>
      <c r="J1303" s="732">
        <v>14.41</v>
      </c>
      <c r="K1303" s="732">
        <v>875344.27</v>
      </c>
      <c r="L1303" s="732">
        <v>1</v>
      </c>
      <c r="M1303" s="732">
        <v>60745.612074947952</v>
      </c>
      <c r="N1303" s="732">
        <v>14.850000000000001</v>
      </c>
      <c r="O1303" s="732">
        <v>902072.5</v>
      </c>
      <c r="P1303" s="746">
        <v>1.030534534715124</v>
      </c>
      <c r="Q1303" s="733">
        <v>60745.622895622888</v>
      </c>
    </row>
    <row r="1304" spans="1:17" ht="14.4" customHeight="1" x14ac:dyDescent="0.3">
      <c r="A1304" s="727" t="s">
        <v>566</v>
      </c>
      <c r="B1304" s="728" t="s">
        <v>7103</v>
      </c>
      <c r="C1304" s="728" t="s">
        <v>6422</v>
      </c>
      <c r="D1304" s="728" t="s">
        <v>7052</v>
      </c>
      <c r="E1304" s="728" t="s">
        <v>7053</v>
      </c>
      <c r="F1304" s="732">
        <v>2.9</v>
      </c>
      <c r="G1304" s="732">
        <v>10890.08</v>
      </c>
      <c r="H1304" s="732">
        <v>6.7136300855220168E-2</v>
      </c>
      <c r="I1304" s="732">
        <v>3755.2000000000003</v>
      </c>
      <c r="J1304" s="732">
        <v>49.7</v>
      </c>
      <c r="K1304" s="732">
        <v>162208.52000000002</v>
      </c>
      <c r="L1304" s="732">
        <v>1</v>
      </c>
      <c r="M1304" s="732">
        <v>3263.7529175050304</v>
      </c>
      <c r="N1304" s="732">
        <v>6.6</v>
      </c>
      <c r="O1304" s="732">
        <v>21540.63</v>
      </c>
      <c r="P1304" s="746">
        <v>0.13279592218707129</v>
      </c>
      <c r="Q1304" s="733">
        <v>3263.7318181818187</v>
      </c>
    </row>
    <row r="1305" spans="1:17" ht="14.4" customHeight="1" x14ac:dyDescent="0.3">
      <c r="A1305" s="727" t="s">
        <v>566</v>
      </c>
      <c r="B1305" s="728" t="s">
        <v>7103</v>
      </c>
      <c r="C1305" s="728" t="s">
        <v>6422</v>
      </c>
      <c r="D1305" s="728" t="s">
        <v>7055</v>
      </c>
      <c r="E1305" s="728" t="s">
        <v>7056</v>
      </c>
      <c r="F1305" s="732"/>
      <c r="G1305" s="732"/>
      <c r="H1305" s="732"/>
      <c r="I1305" s="732"/>
      <c r="J1305" s="732"/>
      <c r="K1305" s="732"/>
      <c r="L1305" s="732"/>
      <c r="M1305" s="732"/>
      <c r="N1305" s="732">
        <v>1</v>
      </c>
      <c r="O1305" s="732">
        <v>3172.78</v>
      </c>
      <c r="P1305" s="746"/>
      <c r="Q1305" s="733">
        <v>3172.78</v>
      </c>
    </row>
    <row r="1306" spans="1:17" ht="14.4" customHeight="1" x14ac:dyDescent="0.3">
      <c r="A1306" s="727" t="s">
        <v>566</v>
      </c>
      <c r="B1306" s="728" t="s">
        <v>7103</v>
      </c>
      <c r="C1306" s="728" t="s">
        <v>6422</v>
      </c>
      <c r="D1306" s="728" t="s">
        <v>7057</v>
      </c>
      <c r="E1306" s="728" t="s">
        <v>2246</v>
      </c>
      <c r="F1306" s="732"/>
      <c r="G1306" s="732"/>
      <c r="H1306" s="732"/>
      <c r="I1306" s="732"/>
      <c r="J1306" s="732">
        <v>0.2</v>
      </c>
      <c r="K1306" s="732">
        <v>229.01</v>
      </c>
      <c r="L1306" s="732">
        <v>1</v>
      </c>
      <c r="M1306" s="732">
        <v>1145.05</v>
      </c>
      <c r="N1306" s="732">
        <v>1.8</v>
      </c>
      <c r="O1306" s="732">
        <v>1441.44</v>
      </c>
      <c r="P1306" s="746">
        <v>6.2942229596960839</v>
      </c>
      <c r="Q1306" s="733">
        <v>800.8</v>
      </c>
    </row>
    <row r="1307" spans="1:17" ht="14.4" customHeight="1" x14ac:dyDescent="0.3">
      <c r="A1307" s="727" t="s">
        <v>566</v>
      </c>
      <c r="B1307" s="728" t="s">
        <v>7103</v>
      </c>
      <c r="C1307" s="728" t="s">
        <v>6422</v>
      </c>
      <c r="D1307" s="728" t="s">
        <v>7060</v>
      </c>
      <c r="E1307" s="728" t="s">
        <v>783</v>
      </c>
      <c r="F1307" s="732">
        <v>41.1</v>
      </c>
      <c r="G1307" s="732">
        <v>2209.92</v>
      </c>
      <c r="H1307" s="732"/>
      <c r="I1307" s="732">
        <v>53.769343065693434</v>
      </c>
      <c r="J1307" s="732"/>
      <c r="K1307" s="732"/>
      <c r="L1307" s="732"/>
      <c r="M1307" s="732"/>
      <c r="N1307" s="732"/>
      <c r="O1307" s="732"/>
      <c r="P1307" s="746"/>
      <c r="Q1307" s="733"/>
    </row>
    <row r="1308" spans="1:17" ht="14.4" customHeight="1" x14ac:dyDescent="0.3">
      <c r="A1308" s="727" t="s">
        <v>566</v>
      </c>
      <c r="B1308" s="728" t="s">
        <v>7103</v>
      </c>
      <c r="C1308" s="728" t="s">
        <v>6422</v>
      </c>
      <c r="D1308" s="728" t="s">
        <v>7061</v>
      </c>
      <c r="E1308" s="728" t="s">
        <v>7062</v>
      </c>
      <c r="F1308" s="732"/>
      <c r="G1308" s="732"/>
      <c r="H1308" s="732"/>
      <c r="I1308" s="732"/>
      <c r="J1308" s="732">
        <v>44.9</v>
      </c>
      <c r="K1308" s="732">
        <v>2042.42</v>
      </c>
      <c r="L1308" s="732">
        <v>1</v>
      </c>
      <c r="M1308" s="732">
        <v>45.488195991091317</v>
      </c>
      <c r="N1308" s="732">
        <v>155.89999999999998</v>
      </c>
      <c r="O1308" s="732">
        <v>7091.77</v>
      </c>
      <c r="P1308" s="746">
        <v>3.4722388147393777</v>
      </c>
      <c r="Q1308" s="733">
        <v>45.489223861449659</v>
      </c>
    </row>
    <row r="1309" spans="1:17" ht="14.4" customHeight="1" x14ac:dyDescent="0.3">
      <c r="A1309" s="727" t="s">
        <v>566</v>
      </c>
      <c r="B1309" s="728" t="s">
        <v>7103</v>
      </c>
      <c r="C1309" s="728" t="s">
        <v>6422</v>
      </c>
      <c r="D1309" s="728" t="s">
        <v>7063</v>
      </c>
      <c r="E1309" s="728" t="s">
        <v>1407</v>
      </c>
      <c r="F1309" s="732"/>
      <c r="G1309" s="732"/>
      <c r="H1309" s="732"/>
      <c r="I1309" s="732"/>
      <c r="J1309" s="732"/>
      <c r="K1309" s="732"/>
      <c r="L1309" s="732"/>
      <c r="M1309" s="732"/>
      <c r="N1309" s="732">
        <v>247.3</v>
      </c>
      <c r="O1309" s="732">
        <v>195339.78000000003</v>
      </c>
      <c r="P1309" s="746"/>
      <c r="Q1309" s="733">
        <v>789.88993125758191</v>
      </c>
    </row>
    <row r="1310" spans="1:17" ht="14.4" customHeight="1" x14ac:dyDescent="0.3">
      <c r="A1310" s="727" t="s">
        <v>566</v>
      </c>
      <c r="B1310" s="728" t="s">
        <v>7103</v>
      </c>
      <c r="C1310" s="728" t="s">
        <v>6422</v>
      </c>
      <c r="D1310" s="728" t="s">
        <v>7064</v>
      </c>
      <c r="E1310" s="728" t="s">
        <v>1384</v>
      </c>
      <c r="F1310" s="732"/>
      <c r="G1310" s="732"/>
      <c r="H1310" s="732"/>
      <c r="I1310" s="732"/>
      <c r="J1310" s="732">
        <v>90</v>
      </c>
      <c r="K1310" s="732">
        <v>513938.7</v>
      </c>
      <c r="L1310" s="732">
        <v>1</v>
      </c>
      <c r="M1310" s="732">
        <v>5710.43</v>
      </c>
      <c r="N1310" s="732"/>
      <c r="O1310" s="732"/>
      <c r="P1310" s="746"/>
      <c r="Q1310" s="733"/>
    </row>
    <row r="1311" spans="1:17" ht="14.4" customHeight="1" x14ac:dyDescent="0.3">
      <c r="A1311" s="727" t="s">
        <v>566</v>
      </c>
      <c r="B1311" s="728" t="s">
        <v>7103</v>
      </c>
      <c r="C1311" s="728" t="s">
        <v>6422</v>
      </c>
      <c r="D1311" s="728" t="s">
        <v>7065</v>
      </c>
      <c r="E1311" s="728" t="s">
        <v>650</v>
      </c>
      <c r="F1311" s="732"/>
      <c r="G1311" s="732"/>
      <c r="H1311" s="732"/>
      <c r="I1311" s="732"/>
      <c r="J1311" s="732">
        <v>67</v>
      </c>
      <c r="K1311" s="732">
        <v>321861.25</v>
      </c>
      <c r="L1311" s="732">
        <v>1</v>
      </c>
      <c r="M1311" s="732">
        <v>4803.8992537313434</v>
      </c>
      <c r="N1311" s="732">
        <v>74.11999999999999</v>
      </c>
      <c r="O1311" s="732">
        <v>353222.55000000005</v>
      </c>
      <c r="P1311" s="746">
        <v>1.0974373274198121</v>
      </c>
      <c r="Q1311" s="733">
        <v>4765.5497841338383</v>
      </c>
    </row>
    <row r="1312" spans="1:17" ht="14.4" customHeight="1" x14ac:dyDescent="0.3">
      <c r="A1312" s="727" t="s">
        <v>566</v>
      </c>
      <c r="B1312" s="728" t="s">
        <v>7103</v>
      </c>
      <c r="C1312" s="728" t="s">
        <v>6422</v>
      </c>
      <c r="D1312" s="728" t="s">
        <v>7066</v>
      </c>
      <c r="E1312" s="728" t="s">
        <v>2235</v>
      </c>
      <c r="F1312" s="732"/>
      <c r="G1312" s="732"/>
      <c r="H1312" s="732"/>
      <c r="I1312" s="732"/>
      <c r="J1312" s="732">
        <v>2.4</v>
      </c>
      <c r="K1312" s="732">
        <v>7832.96</v>
      </c>
      <c r="L1312" s="732">
        <v>1</v>
      </c>
      <c r="M1312" s="732">
        <v>3263.7333333333336</v>
      </c>
      <c r="N1312" s="732">
        <v>20.799999999999997</v>
      </c>
      <c r="O1312" s="732">
        <v>67885.650000000009</v>
      </c>
      <c r="P1312" s="746">
        <v>8.6666662411144717</v>
      </c>
      <c r="Q1312" s="733">
        <v>3263.7331730769238</v>
      </c>
    </row>
    <row r="1313" spans="1:17" ht="14.4" customHeight="1" x14ac:dyDescent="0.3">
      <c r="A1313" s="727" t="s">
        <v>566</v>
      </c>
      <c r="B1313" s="728" t="s">
        <v>7103</v>
      </c>
      <c r="C1313" s="728" t="s">
        <v>6422</v>
      </c>
      <c r="D1313" s="728" t="s">
        <v>7107</v>
      </c>
      <c r="E1313" s="728" t="s">
        <v>7108</v>
      </c>
      <c r="F1313" s="732"/>
      <c r="G1313" s="732"/>
      <c r="H1313" s="732"/>
      <c r="I1313" s="732"/>
      <c r="J1313" s="732"/>
      <c r="K1313" s="732"/>
      <c r="L1313" s="732"/>
      <c r="M1313" s="732"/>
      <c r="N1313" s="732">
        <v>0.2</v>
      </c>
      <c r="O1313" s="732">
        <v>353.58</v>
      </c>
      <c r="P1313" s="746"/>
      <c r="Q1313" s="733">
        <v>1767.8999999999999</v>
      </c>
    </row>
    <row r="1314" spans="1:17" ht="14.4" customHeight="1" x14ac:dyDescent="0.3">
      <c r="A1314" s="727" t="s">
        <v>566</v>
      </c>
      <c r="B1314" s="728" t="s">
        <v>7103</v>
      </c>
      <c r="C1314" s="728" t="s">
        <v>6422</v>
      </c>
      <c r="D1314" s="728" t="s">
        <v>7070</v>
      </c>
      <c r="E1314" s="728" t="s">
        <v>7056</v>
      </c>
      <c r="F1314" s="732"/>
      <c r="G1314" s="732"/>
      <c r="H1314" s="732"/>
      <c r="I1314" s="732"/>
      <c r="J1314" s="732"/>
      <c r="K1314" s="732"/>
      <c r="L1314" s="732"/>
      <c r="M1314" s="732"/>
      <c r="N1314" s="732">
        <v>2</v>
      </c>
      <c r="O1314" s="732">
        <v>12691.14</v>
      </c>
      <c r="P1314" s="746"/>
      <c r="Q1314" s="733">
        <v>6345.57</v>
      </c>
    </row>
    <row r="1315" spans="1:17" ht="14.4" customHeight="1" x14ac:dyDescent="0.3">
      <c r="A1315" s="727" t="s">
        <v>566</v>
      </c>
      <c r="B1315" s="728" t="s">
        <v>7103</v>
      </c>
      <c r="C1315" s="728" t="s">
        <v>6422</v>
      </c>
      <c r="D1315" s="728" t="s">
        <v>6590</v>
      </c>
      <c r="E1315" s="728" t="s">
        <v>1388</v>
      </c>
      <c r="F1315" s="732"/>
      <c r="G1315" s="732"/>
      <c r="H1315" s="732"/>
      <c r="I1315" s="732"/>
      <c r="J1315" s="732"/>
      <c r="K1315" s="732"/>
      <c r="L1315" s="732"/>
      <c r="M1315" s="732"/>
      <c r="N1315" s="732">
        <v>35</v>
      </c>
      <c r="O1315" s="732">
        <v>199865.05000000002</v>
      </c>
      <c r="P1315" s="746"/>
      <c r="Q1315" s="733">
        <v>5710.43</v>
      </c>
    </row>
    <row r="1316" spans="1:17" ht="14.4" customHeight="1" x14ac:dyDescent="0.3">
      <c r="A1316" s="727" t="s">
        <v>566</v>
      </c>
      <c r="B1316" s="728" t="s">
        <v>7103</v>
      </c>
      <c r="C1316" s="728" t="s">
        <v>6422</v>
      </c>
      <c r="D1316" s="728" t="s">
        <v>7073</v>
      </c>
      <c r="E1316" s="728" t="s">
        <v>1092</v>
      </c>
      <c r="F1316" s="732"/>
      <c r="G1316" s="732"/>
      <c r="H1316" s="732"/>
      <c r="I1316" s="732"/>
      <c r="J1316" s="732"/>
      <c r="K1316" s="732"/>
      <c r="L1316" s="732"/>
      <c r="M1316" s="732"/>
      <c r="N1316" s="732">
        <v>2.75</v>
      </c>
      <c r="O1316" s="732">
        <v>731.06999999999994</v>
      </c>
      <c r="P1316" s="746"/>
      <c r="Q1316" s="733">
        <v>265.84363636363634</v>
      </c>
    </row>
    <row r="1317" spans="1:17" ht="14.4" customHeight="1" x14ac:dyDescent="0.3">
      <c r="A1317" s="727" t="s">
        <v>566</v>
      </c>
      <c r="B1317" s="728" t="s">
        <v>7103</v>
      </c>
      <c r="C1317" s="728" t="s">
        <v>6609</v>
      </c>
      <c r="D1317" s="728" t="s">
        <v>6612</v>
      </c>
      <c r="E1317" s="728" t="s">
        <v>6613</v>
      </c>
      <c r="F1317" s="732">
        <v>43</v>
      </c>
      <c r="G1317" s="732">
        <v>80219.939999999988</v>
      </c>
      <c r="H1317" s="732">
        <v>1.2510187732490128</v>
      </c>
      <c r="I1317" s="732">
        <v>1865.5799999999997</v>
      </c>
      <c r="J1317" s="732">
        <v>32</v>
      </c>
      <c r="K1317" s="732">
        <v>64123.689999999995</v>
      </c>
      <c r="L1317" s="732">
        <v>1</v>
      </c>
      <c r="M1317" s="732">
        <v>2003.8653124999998</v>
      </c>
      <c r="N1317" s="732">
        <v>5</v>
      </c>
      <c r="O1317" s="732">
        <v>10797.85</v>
      </c>
      <c r="P1317" s="746">
        <v>0.16839096440020843</v>
      </c>
      <c r="Q1317" s="733">
        <v>2159.5700000000002</v>
      </c>
    </row>
    <row r="1318" spans="1:17" ht="14.4" customHeight="1" x14ac:dyDescent="0.3">
      <c r="A1318" s="727" t="s">
        <v>566</v>
      </c>
      <c r="B1318" s="728" t="s">
        <v>7103</v>
      </c>
      <c r="C1318" s="728" t="s">
        <v>6609</v>
      </c>
      <c r="D1318" s="728" t="s">
        <v>6614</v>
      </c>
      <c r="E1318" s="728" t="s">
        <v>6615</v>
      </c>
      <c r="F1318" s="732">
        <v>187</v>
      </c>
      <c r="G1318" s="732">
        <v>510268.7699999999</v>
      </c>
      <c r="H1318" s="732">
        <v>1.0728099472030828</v>
      </c>
      <c r="I1318" s="732">
        <v>2728.7099999999996</v>
      </c>
      <c r="J1318" s="732">
        <v>193</v>
      </c>
      <c r="K1318" s="732">
        <v>475637.61999999994</v>
      </c>
      <c r="L1318" s="732">
        <v>1</v>
      </c>
      <c r="M1318" s="732">
        <v>2464.4436269430048</v>
      </c>
      <c r="N1318" s="732">
        <v>274</v>
      </c>
      <c r="O1318" s="732">
        <v>722095.32999999984</v>
      </c>
      <c r="P1318" s="746">
        <v>1.5181627769477106</v>
      </c>
      <c r="Q1318" s="733">
        <v>2635.3844160583935</v>
      </c>
    </row>
    <row r="1319" spans="1:17" ht="14.4" customHeight="1" x14ac:dyDescent="0.3">
      <c r="A1319" s="727" t="s">
        <v>566</v>
      </c>
      <c r="B1319" s="728" t="s">
        <v>7103</v>
      </c>
      <c r="C1319" s="728" t="s">
        <v>6609</v>
      </c>
      <c r="D1319" s="728" t="s">
        <v>7109</v>
      </c>
      <c r="E1319" s="728" t="s">
        <v>7110</v>
      </c>
      <c r="F1319" s="732"/>
      <c r="G1319" s="732"/>
      <c r="H1319" s="732"/>
      <c r="I1319" s="732"/>
      <c r="J1319" s="732">
        <v>1</v>
      </c>
      <c r="K1319" s="732">
        <v>2002.48</v>
      </c>
      <c r="L1319" s="732">
        <v>1</v>
      </c>
      <c r="M1319" s="732">
        <v>2002.48</v>
      </c>
      <c r="N1319" s="732"/>
      <c r="O1319" s="732"/>
      <c r="P1319" s="746"/>
      <c r="Q1319" s="733"/>
    </row>
    <row r="1320" spans="1:17" ht="14.4" customHeight="1" x14ac:dyDescent="0.3">
      <c r="A1320" s="727" t="s">
        <v>566</v>
      </c>
      <c r="B1320" s="728" t="s">
        <v>7103</v>
      </c>
      <c r="C1320" s="728" t="s">
        <v>6609</v>
      </c>
      <c r="D1320" s="728" t="s">
        <v>6616</v>
      </c>
      <c r="E1320" s="728" t="s">
        <v>6617</v>
      </c>
      <c r="F1320" s="732">
        <v>2</v>
      </c>
      <c r="G1320" s="732">
        <v>16383.26</v>
      </c>
      <c r="H1320" s="732"/>
      <c r="I1320" s="732">
        <v>8191.63</v>
      </c>
      <c r="J1320" s="732"/>
      <c r="K1320" s="732"/>
      <c r="L1320" s="732"/>
      <c r="M1320" s="732"/>
      <c r="N1320" s="732"/>
      <c r="O1320" s="732"/>
      <c r="P1320" s="746"/>
      <c r="Q1320" s="733"/>
    </row>
    <row r="1321" spans="1:17" ht="14.4" customHeight="1" x14ac:dyDescent="0.3">
      <c r="A1321" s="727" t="s">
        <v>566</v>
      </c>
      <c r="B1321" s="728" t="s">
        <v>7103</v>
      </c>
      <c r="C1321" s="728" t="s">
        <v>6609</v>
      </c>
      <c r="D1321" s="728" t="s">
        <v>6618</v>
      </c>
      <c r="E1321" s="728" t="s">
        <v>6619</v>
      </c>
      <c r="F1321" s="732">
        <v>96</v>
      </c>
      <c r="G1321" s="732">
        <v>775138.56</v>
      </c>
      <c r="H1321" s="732">
        <v>0.85789847288276433</v>
      </c>
      <c r="I1321" s="732">
        <v>8074.3600000000006</v>
      </c>
      <c r="J1321" s="732">
        <v>109</v>
      </c>
      <c r="K1321" s="732">
        <v>903531.81</v>
      </c>
      <c r="L1321" s="732">
        <v>1</v>
      </c>
      <c r="M1321" s="732">
        <v>8289.2826605504597</v>
      </c>
      <c r="N1321" s="732">
        <v>149</v>
      </c>
      <c r="O1321" s="732">
        <v>1324620.8300000003</v>
      </c>
      <c r="P1321" s="746">
        <v>1.466047808543675</v>
      </c>
      <c r="Q1321" s="733">
        <v>8890.07268456376</v>
      </c>
    </row>
    <row r="1322" spans="1:17" ht="14.4" customHeight="1" x14ac:dyDescent="0.3">
      <c r="A1322" s="727" t="s">
        <v>566</v>
      </c>
      <c r="B1322" s="728" t="s">
        <v>7103</v>
      </c>
      <c r="C1322" s="728" t="s">
        <v>6609</v>
      </c>
      <c r="D1322" s="728" t="s">
        <v>6620</v>
      </c>
      <c r="E1322" s="728" t="s">
        <v>6621</v>
      </c>
      <c r="F1322" s="732">
        <v>208</v>
      </c>
      <c r="G1322" s="732">
        <v>2014708.8</v>
      </c>
      <c r="H1322" s="732">
        <v>1.1109987452391854</v>
      </c>
      <c r="I1322" s="732">
        <v>9686.1</v>
      </c>
      <c r="J1322" s="732">
        <v>183</v>
      </c>
      <c r="K1322" s="732">
        <v>1813421.31</v>
      </c>
      <c r="L1322" s="732">
        <v>1</v>
      </c>
      <c r="M1322" s="732">
        <v>9909.4060655737703</v>
      </c>
      <c r="N1322" s="732">
        <v>224</v>
      </c>
      <c r="O1322" s="732">
        <v>2304077.9400000004</v>
      </c>
      <c r="P1322" s="746">
        <v>1.270569573267009</v>
      </c>
      <c r="Q1322" s="733">
        <v>10286.062232142858</v>
      </c>
    </row>
    <row r="1323" spans="1:17" ht="14.4" customHeight="1" x14ac:dyDescent="0.3">
      <c r="A1323" s="727" t="s">
        <v>566</v>
      </c>
      <c r="B1323" s="728" t="s">
        <v>7103</v>
      </c>
      <c r="C1323" s="728" t="s">
        <v>6609</v>
      </c>
      <c r="D1323" s="728" t="s">
        <v>7074</v>
      </c>
      <c r="E1323" s="728" t="s">
        <v>7075</v>
      </c>
      <c r="F1323" s="732">
        <v>23</v>
      </c>
      <c r="G1323" s="732">
        <v>21288.11</v>
      </c>
      <c r="H1323" s="732">
        <v>1.178781489106516</v>
      </c>
      <c r="I1323" s="732">
        <v>925.57</v>
      </c>
      <c r="J1323" s="732">
        <v>17</v>
      </c>
      <c r="K1323" s="732">
        <v>18059.420000000002</v>
      </c>
      <c r="L1323" s="732">
        <v>1</v>
      </c>
      <c r="M1323" s="732">
        <v>1062.3188235294119</v>
      </c>
      <c r="N1323" s="732">
        <v>53</v>
      </c>
      <c r="O1323" s="732">
        <v>63918.170000000006</v>
      </c>
      <c r="P1323" s="746">
        <v>3.5393257369284283</v>
      </c>
      <c r="Q1323" s="733">
        <v>1206.0032075471699</v>
      </c>
    </row>
    <row r="1324" spans="1:17" ht="14.4" customHeight="1" x14ac:dyDescent="0.3">
      <c r="A1324" s="727" t="s">
        <v>566</v>
      </c>
      <c r="B1324" s="728" t="s">
        <v>7103</v>
      </c>
      <c r="C1324" s="728" t="s">
        <v>6609</v>
      </c>
      <c r="D1324" s="728" t="s">
        <v>7076</v>
      </c>
      <c r="E1324" s="728" t="s">
        <v>7077</v>
      </c>
      <c r="F1324" s="732">
        <v>1</v>
      </c>
      <c r="G1324" s="732">
        <v>14463.67</v>
      </c>
      <c r="H1324" s="732">
        <v>0.24457315565752349</v>
      </c>
      <c r="I1324" s="732">
        <v>14463.67</v>
      </c>
      <c r="J1324" s="732">
        <v>4</v>
      </c>
      <c r="K1324" s="732">
        <v>59138.42</v>
      </c>
      <c r="L1324" s="732">
        <v>1</v>
      </c>
      <c r="M1324" s="732">
        <v>14784.605</v>
      </c>
      <c r="N1324" s="732">
        <v>5</v>
      </c>
      <c r="O1324" s="732">
        <v>74938.399999999994</v>
      </c>
      <c r="P1324" s="746">
        <v>1.2671694644530578</v>
      </c>
      <c r="Q1324" s="733">
        <v>14987.679999999998</v>
      </c>
    </row>
    <row r="1325" spans="1:17" ht="14.4" customHeight="1" x14ac:dyDescent="0.3">
      <c r="A1325" s="727" t="s">
        <v>566</v>
      </c>
      <c r="B1325" s="728" t="s">
        <v>7103</v>
      </c>
      <c r="C1325" s="728" t="s">
        <v>6609</v>
      </c>
      <c r="D1325" s="728" t="s">
        <v>6622</v>
      </c>
      <c r="E1325" s="728" t="s">
        <v>6623</v>
      </c>
      <c r="F1325" s="732">
        <v>529</v>
      </c>
      <c r="G1325" s="732">
        <v>126261.72</v>
      </c>
      <c r="H1325" s="732">
        <v>0.99807565161768896</v>
      </c>
      <c r="I1325" s="732">
        <v>238.68</v>
      </c>
      <c r="J1325" s="732">
        <v>524</v>
      </c>
      <c r="K1325" s="732">
        <v>126505.16</v>
      </c>
      <c r="L1325" s="732">
        <v>1</v>
      </c>
      <c r="M1325" s="732">
        <v>241.42206106870231</v>
      </c>
      <c r="N1325" s="732">
        <v>678</v>
      </c>
      <c r="O1325" s="732">
        <v>166428.57999999999</v>
      </c>
      <c r="P1325" s="746">
        <v>1.3155872851352466</v>
      </c>
      <c r="Q1325" s="733">
        <v>245.46988200589968</v>
      </c>
    </row>
    <row r="1326" spans="1:17" ht="14.4" customHeight="1" x14ac:dyDescent="0.3">
      <c r="A1326" s="727" t="s">
        <v>566</v>
      </c>
      <c r="B1326" s="728" t="s">
        <v>7103</v>
      </c>
      <c r="C1326" s="728" t="s">
        <v>6609</v>
      </c>
      <c r="D1326" s="728" t="s">
        <v>7078</v>
      </c>
      <c r="E1326" s="728" t="s">
        <v>7079</v>
      </c>
      <c r="F1326" s="732"/>
      <c r="G1326" s="732"/>
      <c r="H1326" s="732"/>
      <c r="I1326" s="732"/>
      <c r="J1326" s="732">
        <v>2</v>
      </c>
      <c r="K1326" s="732">
        <v>4926.51</v>
      </c>
      <c r="L1326" s="732">
        <v>1</v>
      </c>
      <c r="M1326" s="732">
        <v>2463.2550000000001</v>
      </c>
      <c r="N1326" s="732">
        <v>2</v>
      </c>
      <c r="O1326" s="732">
        <v>5282.3</v>
      </c>
      <c r="P1326" s="746">
        <v>1.072219481945637</v>
      </c>
      <c r="Q1326" s="733">
        <v>2641.15</v>
      </c>
    </row>
    <row r="1327" spans="1:17" ht="14.4" customHeight="1" x14ac:dyDescent="0.3">
      <c r="A1327" s="727" t="s">
        <v>566</v>
      </c>
      <c r="B1327" s="728" t="s">
        <v>7103</v>
      </c>
      <c r="C1327" s="728" t="s">
        <v>6624</v>
      </c>
      <c r="D1327" s="728" t="s">
        <v>6625</v>
      </c>
      <c r="E1327" s="728" t="s">
        <v>6626</v>
      </c>
      <c r="F1327" s="732"/>
      <c r="G1327" s="732"/>
      <c r="H1327" s="732"/>
      <c r="I1327" s="732"/>
      <c r="J1327" s="732">
        <v>1</v>
      </c>
      <c r="K1327" s="732">
        <v>565.1</v>
      </c>
      <c r="L1327" s="732">
        <v>1</v>
      </c>
      <c r="M1327" s="732">
        <v>565.1</v>
      </c>
      <c r="N1327" s="732"/>
      <c r="O1327" s="732"/>
      <c r="P1327" s="746"/>
      <c r="Q1327" s="733"/>
    </row>
    <row r="1328" spans="1:17" ht="14.4" customHeight="1" x14ac:dyDescent="0.3">
      <c r="A1328" s="727" t="s">
        <v>566</v>
      </c>
      <c r="B1328" s="728" t="s">
        <v>7103</v>
      </c>
      <c r="C1328" s="728" t="s">
        <v>6631</v>
      </c>
      <c r="D1328" s="728" t="s">
        <v>7090</v>
      </c>
      <c r="E1328" s="728" t="s">
        <v>7091</v>
      </c>
      <c r="F1328" s="732">
        <v>0</v>
      </c>
      <c r="G1328" s="732">
        <v>0</v>
      </c>
      <c r="H1328" s="732"/>
      <c r="I1328" s="732"/>
      <c r="J1328" s="732">
        <v>0</v>
      </c>
      <c r="K1328" s="732">
        <v>0</v>
      </c>
      <c r="L1328" s="732"/>
      <c r="M1328" s="732"/>
      <c r="N1328" s="732">
        <v>0</v>
      </c>
      <c r="O1328" s="732">
        <v>0</v>
      </c>
      <c r="P1328" s="746"/>
      <c r="Q1328" s="733"/>
    </row>
    <row r="1329" spans="1:17" ht="14.4" customHeight="1" x14ac:dyDescent="0.3">
      <c r="A1329" s="727" t="s">
        <v>566</v>
      </c>
      <c r="B1329" s="728" t="s">
        <v>7103</v>
      </c>
      <c r="C1329" s="728" t="s">
        <v>6631</v>
      </c>
      <c r="D1329" s="728" t="s">
        <v>7092</v>
      </c>
      <c r="E1329" s="728" t="s">
        <v>7093</v>
      </c>
      <c r="F1329" s="732">
        <v>3653</v>
      </c>
      <c r="G1329" s="732">
        <v>0</v>
      </c>
      <c r="H1329" s="732"/>
      <c r="I1329" s="732">
        <v>0</v>
      </c>
      <c r="J1329" s="732">
        <v>5487</v>
      </c>
      <c r="K1329" s="732">
        <v>0</v>
      </c>
      <c r="L1329" s="732"/>
      <c r="M1329" s="732">
        <v>0</v>
      </c>
      <c r="N1329" s="732">
        <v>3283</v>
      </c>
      <c r="O1329" s="732">
        <v>0</v>
      </c>
      <c r="P1329" s="746"/>
      <c r="Q1329" s="733">
        <v>0</v>
      </c>
    </row>
    <row r="1330" spans="1:17" ht="14.4" customHeight="1" x14ac:dyDescent="0.3">
      <c r="A1330" s="727" t="s">
        <v>566</v>
      </c>
      <c r="B1330" s="728" t="s">
        <v>7103</v>
      </c>
      <c r="C1330" s="728" t="s">
        <v>6631</v>
      </c>
      <c r="D1330" s="728" t="s">
        <v>6668</v>
      </c>
      <c r="E1330" s="728" t="s">
        <v>6669</v>
      </c>
      <c r="F1330" s="732">
        <v>41</v>
      </c>
      <c r="G1330" s="732">
        <v>13571</v>
      </c>
      <c r="H1330" s="732">
        <v>0.83339474330631291</v>
      </c>
      <c r="I1330" s="732">
        <v>331</v>
      </c>
      <c r="J1330" s="732">
        <v>46</v>
      </c>
      <c r="K1330" s="732">
        <v>16284</v>
      </c>
      <c r="L1330" s="732">
        <v>1</v>
      </c>
      <c r="M1330" s="732">
        <v>354</v>
      </c>
      <c r="N1330" s="732">
        <v>44</v>
      </c>
      <c r="O1330" s="732">
        <v>15619</v>
      </c>
      <c r="P1330" s="746">
        <v>0.95916236796855814</v>
      </c>
      <c r="Q1330" s="733">
        <v>354.97727272727275</v>
      </c>
    </row>
    <row r="1331" spans="1:17" ht="14.4" customHeight="1" x14ac:dyDescent="0.3">
      <c r="A1331" s="727" t="s">
        <v>566</v>
      </c>
      <c r="B1331" s="728" t="s">
        <v>7103</v>
      </c>
      <c r="C1331" s="728" t="s">
        <v>6631</v>
      </c>
      <c r="D1331" s="728" t="s">
        <v>7111</v>
      </c>
      <c r="E1331" s="728" t="s">
        <v>7112</v>
      </c>
      <c r="F1331" s="732">
        <v>967</v>
      </c>
      <c r="G1331" s="732">
        <v>5295292</v>
      </c>
      <c r="H1331" s="732">
        <v>1.1865030674846626</v>
      </c>
      <c r="I1331" s="732">
        <v>5476</v>
      </c>
      <c r="J1331" s="732">
        <v>815</v>
      </c>
      <c r="K1331" s="732">
        <v>4462940</v>
      </c>
      <c r="L1331" s="732">
        <v>1</v>
      </c>
      <c r="M1331" s="732">
        <v>5476</v>
      </c>
      <c r="N1331" s="732">
        <v>803</v>
      </c>
      <c r="O1331" s="732">
        <v>4397228</v>
      </c>
      <c r="P1331" s="746">
        <v>0.98527607361963188</v>
      </c>
      <c r="Q1331" s="733">
        <v>5476</v>
      </c>
    </row>
    <row r="1332" spans="1:17" ht="14.4" customHeight="1" x14ac:dyDescent="0.3">
      <c r="A1332" s="727" t="s">
        <v>566</v>
      </c>
      <c r="B1332" s="728" t="s">
        <v>7103</v>
      </c>
      <c r="C1332" s="728" t="s">
        <v>6631</v>
      </c>
      <c r="D1332" s="728" t="s">
        <v>6672</v>
      </c>
      <c r="E1332" s="728" t="s">
        <v>6673</v>
      </c>
      <c r="F1332" s="732"/>
      <c r="G1332" s="732"/>
      <c r="H1332" s="732"/>
      <c r="I1332" s="732"/>
      <c r="J1332" s="732"/>
      <c r="K1332" s="732"/>
      <c r="L1332" s="732"/>
      <c r="M1332" s="732"/>
      <c r="N1332" s="732">
        <v>2</v>
      </c>
      <c r="O1332" s="732">
        <v>0</v>
      </c>
      <c r="P1332" s="746"/>
      <c r="Q1332" s="733">
        <v>0</v>
      </c>
    </row>
    <row r="1333" spans="1:17" ht="14.4" customHeight="1" x14ac:dyDescent="0.3">
      <c r="A1333" s="727" t="s">
        <v>566</v>
      </c>
      <c r="B1333" s="728" t="s">
        <v>7103</v>
      </c>
      <c r="C1333" s="728" t="s">
        <v>6631</v>
      </c>
      <c r="D1333" s="728" t="s">
        <v>7113</v>
      </c>
      <c r="E1333" s="728" t="s">
        <v>7114</v>
      </c>
      <c r="F1333" s="732">
        <v>438</v>
      </c>
      <c r="G1333" s="732">
        <v>2924088</v>
      </c>
      <c r="H1333" s="732">
        <v>1.0841584158415842</v>
      </c>
      <c r="I1333" s="732">
        <v>6676</v>
      </c>
      <c r="J1333" s="732">
        <v>404</v>
      </c>
      <c r="K1333" s="732">
        <v>2697104</v>
      </c>
      <c r="L1333" s="732">
        <v>1</v>
      </c>
      <c r="M1333" s="732">
        <v>6676</v>
      </c>
      <c r="N1333" s="732">
        <v>565</v>
      </c>
      <c r="O1333" s="732">
        <v>3771940</v>
      </c>
      <c r="P1333" s="746">
        <v>1.3985148514851484</v>
      </c>
      <c r="Q1333" s="733">
        <v>6676</v>
      </c>
    </row>
    <row r="1334" spans="1:17" ht="14.4" customHeight="1" x14ac:dyDescent="0.3">
      <c r="A1334" s="727" t="s">
        <v>566</v>
      </c>
      <c r="B1334" s="728" t="s">
        <v>7103</v>
      </c>
      <c r="C1334" s="728" t="s">
        <v>6631</v>
      </c>
      <c r="D1334" s="728" t="s">
        <v>7115</v>
      </c>
      <c r="E1334" s="728" t="s">
        <v>7116</v>
      </c>
      <c r="F1334" s="732">
        <v>701</v>
      </c>
      <c r="G1334" s="732">
        <v>5135522</v>
      </c>
      <c r="H1334" s="732">
        <v>1.0750431543563188</v>
      </c>
      <c r="I1334" s="732">
        <v>7325.994293865906</v>
      </c>
      <c r="J1334" s="732">
        <v>649</v>
      </c>
      <c r="K1334" s="732">
        <v>4777038</v>
      </c>
      <c r="L1334" s="732">
        <v>1</v>
      </c>
      <c r="M1334" s="732">
        <v>7360.6132511556243</v>
      </c>
      <c r="N1334" s="732">
        <v>756</v>
      </c>
      <c r="O1334" s="732">
        <v>5565672</v>
      </c>
      <c r="P1334" s="746">
        <v>1.1650884920739588</v>
      </c>
      <c r="Q1334" s="733">
        <v>7362</v>
      </c>
    </row>
    <row r="1335" spans="1:17" ht="14.4" customHeight="1" x14ac:dyDescent="0.3">
      <c r="A1335" s="727" t="s">
        <v>566</v>
      </c>
      <c r="B1335" s="728" t="s">
        <v>7103</v>
      </c>
      <c r="C1335" s="728" t="s">
        <v>6631</v>
      </c>
      <c r="D1335" s="728" t="s">
        <v>6686</v>
      </c>
      <c r="E1335" s="728" t="s">
        <v>6687</v>
      </c>
      <c r="F1335" s="732">
        <v>3</v>
      </c>
      <c r="G1335" s="732">
        <v>1957</v>
      </c>
      <c r="H1335" s="732">
        <v>2.7917261055634808</v>
      </c>
      <c r="I1335" s="732">
        <v>652.33333333333337</v>
      </c>
      <c r="J1335" s="732">
        <v>1</v>
      </c>
      <c r="K1335" s="732">
        <v>701</v>
      </c>
      <c r="L1335" s="732">
        <v>1</v>
      </c>
      <c r="M1335" s="732">
        <v>701</v>
      </c>
      <c r="N1335" s="732">
        <v>7</v>
      </c>
      <c r="O1335" s="732">
        <v>4907</v>
      </c>
      <c r="P1335" s="746">
        <v>7</v>
      </c>
      <c r="Q1335" s="733">
        <v>701</v>
      </c>
    </row>
    <row r="1336" spans="1:17" ht="14.4" customHeight="1" x14ac:dyDescent="0.3">
      <c r="A1336" s="727" t="s">
        <v>566</v>
      </c>
      <c r="B1336" s="728" t="s">
        <v>7103</v>
      </c>
      <c r="C1336" s="728" t="s">
        <v>6631</v>
      </c>
      <c r="D1336" s="728" t="s">
        <v>7117</v>
      </c>
      <c r="E1336" s="728" t="s">
        <v>7118</v>
      </c>
      <c r="F1336" s="732">
        <v>528</v>
      </c>
      <c r="G1336" s="732">
        <v>6259435</v>
      </c>
      <c r="H1336" s="732">
        <v>1.2619083187223012</v>
      </c>
      <c r="I1336" s="732">
        <v>11854.99053030303</v>
      </c>
      <c r="J1336" s="732">
        <v>416</v>
      </c>
      <c r="K1336" s="732">
        <v>4960293</v>
      </c>
      <c r="L1336" s="732">
        <v>1</v>
      </c>
      <c r="M1336" s="732">
        <v>11923.78125</v>
      </c>
      <c r="N1336" s="732">
        <v>240</v>
      </c>
      <c r="O1336" s="732">
        <v>2862476</v>
      </c>
      <c r="P1336" s="746">
        <v>0.57707800728706948</v>
      </c>
      <c r="Q1336" s="733">
        <v>11926.983333333334</v>
      </c>
    </row>
    <row r="1337" spans="1:17" ht="14.4" customHeight="1" x14ac:dyDescent="0.3">
      <c r="A1337" s="727" t="s">
        <v>566</v>
      </c>
      <c r="B1337" s="728" t="s">
        <v>7103</v>
      </c>
      <c r="C1337" s="728" t="s">
        <v>6631</v>
      </c>
      <c r="D1337" s="728" t="s">
        <v>7119</v>
      </c>
      <c r="E1337" s="728" t="s">
        <v>7120</v>
      </c>
      <c r="F1337" s="732">
        <v>18</v>
      </c>
      <c r="G1337" s="732">
        <v>35784</v>
      </c>
      <c r="H1337" s="732">
        <v>0.9882352941176471</v>
      </c>
      <c r="I1337" s="732">
        <v>1988</v>
      </c>
      <c r="J1337" s="732">
        <v>17</v>
      </c>
      <c r="K1337" s="732">
        <v>36210</v>
      </c>
      <c r="L1337" s="732">
        <v>1</v>
      </c>
      <c r="M1337" s="732">
        <v>2130</v>
      </c>
      <c r="N1337" s="732">
        <v>23</v>
      </c>
      <c r="O1337" s="732">
        <v>49036</v>
      </c>
      <c r="P1337" s="746">
        <v>1.3542115437724385</v>
      </c>
      <c r="Q1337" s="733">
        <v>2132</v>
      </c>
    </row>
    <row r="1338" spans="1:17" ht="14.4" customHeight="1" x14ac:dyDescent="0.3">
      <c r="A1338" s="727" t="s">
        <v>566</v>
      </c>
      <c r="B1338" s="728" t="s">
        <v>7103</v>
      </c>
      <c r="C1338" s="728" t="s">
        <v>6631</v>
      </c>
      <c r="D1338" s="728" t="s">
        <v>7121</v>
      </c>
      <c r="E1338" s="728" t="s">
        <v>7122</v>
      </c>
      <c r="F1338" s="732">
        <v>15</v>
      </c>
      <c r="G1338" s="732">
        <v>37755</v>
      </c>
      <c r="H1338" s="732">
        <v>1.2898431895049709</v>
      </c>
      <c r="I1338" s="732">
        <v>2517</v>
      </c>
      <c r="J1338" s="732">
        <v>11</v>
      </c>
      <c r="K1338" s="732">
        <v>29271</v>
      </c>
      <c r="L1338" s="732">
        <v>1</v>
      </c>
      <c r="M1338" s="732">
        <v>2661</v>
      </c>
      <c r="N1338" s="732">
        <v>7</v>
      </c>
      <c r="O1338" s="732">
        <v>18648</v>
      </c>
      <c r="P1338" s="746">
        <v>0.63708107000102487</v>
      </c>
      <c r="Q1338" s="733">
        <v>2664</v>
      </c>
    </row>
    <row r="1339" spans="1:17" ht="14.4" customHeight="1" x14ac:dyDescent="0.3">
      <c r="A1339" s="727" t="s">
        <v>566</v>
      </c>
      <c r="B1339" s="728" t="s">
        <v>6704</v>
      </c>
      <c r="C1339" s="728" t="s">
        <v>6631</v>
      </c>
      <c r="D1339" s="728" t="s">
        <v>6705</v>
      </c>
      <c r="E1339" s="728" t="s">
        <v>6706</v>
      </c>
      <c r="F1339" s="732">
        <v>672</v>
      </c>
      <c r="G1339" s="732">
        <v>619584</v>
      </c>
      <c r="H1339" s="732">
        <v>3.2306007737791078</v>
      </c>
      <c r="I1339" s="732">
        <v>922</v>
      </c>
      <c r="J1339" s="732">
        <v>206</v>
      </c>
      <c r="K1339" s="732">
        <v>191786</v>
      </c>
      <c r="L1339" s="732">
        <v>1</v>
      </c>
      <c r="M1339" s="732">
        <v>931</v>
      </c>
      <c r="N1339" s="732">
        <v>418</v>
      </c>
      <c r="O1339" s="732">
        <v>389994</v>
      </c>
      <c r="P1339" s="746">
        <v>2.0334852387556963</v>
      </c>
      <c r="Q1339" s="733">
        <v>933</v>
      </c>
    </row>
    <row r="1340" spans="1:17" ht="14.4" customHeight="1" x14ac:dyDescent="0.3">
      <c r="A1340" s="727" t="s">
        <v>566</v>
      </c>
      <c r="B1340" s="728" t="s">
        <v>6704</v>
      </c>
      <c r="C1340" s="728" t="s">
        <v>6631</v>
      </c>
      <c r="D1340" s="728" t="s">
        <v>6707</v>
      </c>
      <c r="E1340" s="728" t="s">
        <v>6708</v>
      </c>
      <c r="F1340" s="732">
        <v>4</v>
      </c>
      <c r="G1340" s="732">
        <v>40820</v>
      </c>
      <c r="H1340" s="732">
        <v>1.2682138751669929</v>
      </c>
      <c r="I1340" s="732">
        <v>10205</v>
      </c>
      <c r="J1340" s="732">
        <v>3</v>
      </c>
      <c r="K1340" s="732">
        <v>32187</v>
      </c>
      <c r="L1340" s="732">
        <v>1</v>
      </c>
      <c r="M1340" s="732">
        <v>10729</v>
      </c>
      <c r="N1340" s="732">
        <v>2</v>
      </c>
      <c r="O1340" s="732">
        <v>21478</v>
      </c>
      <c r="P1340" s="746">
        <v>0.66728803554229965</v>
      </c>
      <c r="Q1340" s="733">
        <v>10739</v>
      </c>
    </row>
    <row r="1341" spans="1:17" ht="14.4" customHeight="1" x14ac:dyDescent="0.3">
      <c r="A1341" s="727" t="s">
        <v>566</v>
      </c>
      <c r="B1341" s="728" t="s">
        <v>6704</v>
      </c>
      <c r="C1341" s="728" t="s">
        <v>6631</v>
      </c>
      <c r="D1341" s="728" t="s">
        <v>6709</v>
      </c>
      <c r="E1341" s="728" t="s">
        <v>6710</v>
      </c>
      <c r="F1341" s="732">
        <v>23</v>
      </c>
      <c r="G1341" s="732">
        <v>6969</v>
      </c>
      <c r="H1341" s="732">
        <v>1.305545147995504</v>
      </c>
      <c r="I1341" s="732">
        <v>303</v>
      </c>
      <c r="J1341" s="732">
        <v>17</v>
      </c>
      <c r="K1341" s="732">
        <v>5338</v>
      </c>
      <c r="L1341" s="732">
        <v>1</v>
      </c>
      <c r="M1341" s="732">
        <v>314</v>
      </c>
      <c r="N1341" s="732">
        <v>32</v>
      </c>
      <c r="O1341" s="732">
        <v>10080</v>
      </c>
      <c r="P1341" s="746">
        <v>1.8883476957662046</v>
      </c>
      <c r="Q1341" s="733">
        <v>315</v>
      </c>
    </row>
    <row r="1342" spans="1:17" ht="14.4" customHeight="1" x14ac:dyDescent="0.3">
      <c r="A1342" s="727" t="s">
        <v>566</v>
      </c>
      <c r="B1342" s="728" t="s">
        <v>6704</v>
      </c>
      <c r="C1342" s="728" t="s">
        <v>6631</v>
      </c>
      <c r="D1342" s="728" t="s">
        <v>6711</v>
      </c>
      <c r="E1342" s="728" t="s">
        <v>6712</v>
      </c>
      <c r="F1342" s="732">
        <v>2</v>
      </c>
      <c r="G1342" s="732">
        <v>46</v>
      </c>
      <c r="H1342" s="732">
        <v>0.2857142857142857</v>
      </c>
      <c r="I1342" s="732">
        <v>23</v>
      </c>
      <c r="J1342" s="732">
        <v>7</v>
      </c>
      <c r="K1342" s="732">
        <v>161</v>
      </c>
      <c r="L1342" s="732">
        <v>1</v>
      </c>
      <c r="M1342" s="732">
        <v>23</v>
      </c>
      <c r="N1342" s="732">
        <v>6</v>
      </c>
      <c r="O1342" s="732">
        <v>138</v>
      </c>
      <c r="P1342" s="746">
        <v>0.8571428571428571</v>
      </c>
      <c r="Q1342" s="733">
        <v>23</v>
      </c>
    </row>
    <row r="1343" spans="1:17" ht="14.4" customHeight="1" x14ac:dyDescent="0.3">
      <c r="A1343" s="727" t="s">
        <v>566</v>
      </c>
      <c r="B1343" s="728" t="s">
        <v>6704</v>
      </c>
      <c r="C1343" s="728" t="s">
        <v>6631</v>
      </c>
      <c r="D1343" s="728" t="s">
        <v>6713</v>
      </c>
      <c r="E1343" s="728" t="s">
        <v>6714</v>
      </c>
      <c r="F1343" s="732"/>
      <c r="G1343" s="732"/>
      <c r="H1343" s="732"/>
      <c r="I1343" s="732"/>
      <c r="J1343" s="732">
        <v>2</v>
      </c>
      <c r="K1343" s="732">
        <v>25586</v>
      </c>
      <c r="L1343" s="732">
        <v>1</v>
      </c>
      <c r="M1343" s="732">
        <v>12793</v>
      </c>
      <c r="N1343" s="732"/>
      <c r="O1343" s="732"/>
      <c r="P1343" s="746"/>
      <c r="Q1343" s="733"/>
    </row>
    <row r="1344" spans="1:17" ht="14.4" customHeight="1" x14ac:dyDescent="0.3">
      <c r="A1344" s="727" t="s">
        <v>566</v>
      </c>
      <c r="B1344" s="728" t="s">
        <v>6704</v>
      </c>
      <c r="C1344" s="728" t="s">
        <v>6631</v>
      </c>
      <c r="D1344" s="728" t="s">
        <v>6715</v>
      </c>
      <c r="E1344" s="728" t="s">
        <v>6716</v>
      </c>
      <c r="F1344" s="732">
        <v>276</v>
      </c>
      <c r="G1344" s="732">
        <v>349968</v>
      </c>
      <c r="H1344" s="732">
        <v>1.7712544664999847</v>
      </c>
      <c r="I1344" s="732">
        <v>1268</v>
      </c>
      <c r="J1344" s="732">
        <v>154</v>
      </c>
      <c r="K1344" s="732">
        <v>197582</v>
      </c>
      <c r="L1344" s="732">
        <v>1</v>
      </c>
      <c r="M1344" s="732">
        <v>1283</v>
      </c>
      <c r="N1344" s="732">
        <v>314</v>
      </c>
      <c r="O1344" s="732">
        <v>403490</v>
      </c>
      <c r="P1344" s="746">
        <v>2.0421394661457017</v>
      </c>
      <c r="Q1344" s="733">
        <v>1285</v>
      </c>
    </row>
    <row r="1345" spans="1:17" ht="14.4" customHeight="1" x14ac:dyDescent="0.3">
      <c r="A1345" s="727" t="s">
        <v>566</v>
      </c>
      <c r="B1345" s="728" t="s">
        <v>6704</v>
      </c>
      <c r="C1345" s="728" t="s">
        <v>6631</v>
      </c>
      <c r="D1345" s="728" t="s">
        <v>6717</v>
      </c>
      <c r="E1345" s="728" t="s">
        <v>6718</v>
      </c>
      <c r="F1345" s="732">
        <v>188</v>
      </c>
      <c r="G1345" s="732">
        <v>1775848</v>
      </c>
      <c r="H1345" s="732">
        <v>1.7507906837343934</v>
      </c>
      <c r="I1345" s="732">
        <v>9446</v>
      </c>
      <c r="J1345" s="732">
        <v>104</v>
      </c>
      <c r="K1345" s="732">
        <v>1014312</v>
      </c>
      <c r="L1345" s="732">
        <v>1</v>
      </c>
      <c r="M1345" s="732">
        <v>9753</v>
      </c>
      <c r="N1345" s="732">
        <v>271</v>
      </c>
      <c r="O1345" s="732">
        <v>2645502</v>
      </c>
      <c r="P1345" s="746">
        <v>2.6081738163405341</v>
      </c>
      <c r="Q1345" s="733">
        <v>9762</v>
      </c>
    </row>
    <row r="1346" spans="1:17" ht="14.4" customHeight="1" x14ac:dyDescent="0.3">
      <c r="A1346" s="727" t="s">
        <v>566</v>
      </c>
      <c r="B1346" s="728" t="s">
        <v>6704</v>
      </c>
      <c r="C1346" s="728" t="s">
        <v>6631</v>
      </c>
      <c r="D1346" s="728" t="s">
        <v>6719</v>
      </c>
      <c r="E1346" s="728" t="s">
        <v>6720</v>
      </c>
      <c r="F1346" s="732">
        <v>37</v>
      </c>
      <c r="G1346" s="732">
        <v>364968</v>
      </c>
      <c r="H1346" s="732">
        <v>1.4075125337446972</v>
      </c>
      <c r="I1346" s="732">
        <v>9864</v>
      </c>
      <c r="J1346" s="732">
        <v>25</v>
      </c>
      <c r="K1346" s="732">
        <v>259300</v>
      </c>
      <c r="L1346" s="732">
        <v>1</v>
      </c>
      <c r="M1346" s="732">
        <v>10372</v>
      </c>
      <c r="N1346" s="732">
        <v>40</v>
      </c>
      <c r="O1346" s="732">
        <v>415240</v>
      </c>
      <c r="P1346" s="746">
        <v>1.6013883532587736</v>
      </c>
      <c r="Q1346" s="733">
        <v>10381</v>
      </c>
    </row>
    <row r="1347" spans="1:17" ht="14.4" customHeight="1" x14ac:dyDescent="0.3">
      <c r="A1347" s="727" t="s">
        <v>566</v>
      </c>
      <c r="B1347" s="728" t="s">
        <v>6704</v>
      </c>
      <c r="C1347" s="728" t="s">
        <v>6631</v>
      </c>
      <c r="D1347" s="728" t="s">
        <v>6721</v>
      </c>
      <c r="E1347" s="728" t="s">
        <v>6722</v>
      </c>
      <c r="F1347" s="732"/>
      <c r="G1347" s="732"/>
      <c r="H1347" s="732"/>
      <c r="I1347" s="732"/>
      <c r="J1347" s="732">
        <v>2</v>
      </c>
      <c r="K1347" s="732">
        <v>870</v>
      </c>
      <c r="L1347" s="732">
        <v>1</v>
      </c>
      <c r="M1347" s="732">
        <v>435</v>
      </c>
      <c r="N1347" s="732"/>
      <c r="O1347" s="732"/>
      <c r="P1347" s="746"/>
      <c r="Q1347" s="733"/>
    </row>
    <row r="1348" spans="1:17" ht="14.4" customHeight="1" x14ac:dyDescent="0.3">
      <c r="A1348" s="727" t="s">
        <v>566</v>
      </c>
      <c r="B1348" s="728" t="s">
        <v>6704</v>
      </c>
      <c r="C1348" s="728" t="s">
        <v>6631</v>
      </c>
      <c r="D1348" s="728" t="s">
        <v>6725</v>
      </c>
      <c r="E1348" s="728" t="s">
        <v>6726</v>
      </c>
      <c r="F1348" s="732">
        <v>781</v>
      </c>
      <c r="G1348" s="732">
        <v>787248</v>
      </c>
      <c r="H1348" s="732">
        <v>2.6042892728481686</v>
      </c>
      <c r="I1348" s="732">
        <v>1008</v>
      </c>
      <c r="J1348" s="732">
        <v>299</v>
      </c>
      <c r="K1348" s="732">
        <v>302289</v>
      </c>
      <c r="L1348" s="732">
        <v>1</v>
      </c>
      <c r="M1348" s="732">
        <v>1011</v>
      </c>
      <c r="N1348" s="732">
        <v>489</v>
      </c>
      <c r="O1348" s="732">
        <v>494868</v>
      </c>
      <c r="P1348" s="746">
        <v>1.6370691622917142</v>
      </c>
      <c r="Q1348" s="733">
        <v>1012</v>
      </c>
    </row>
    <row r="1349" spans="1:17" ht="14.4" customHeight="1" x14ac:dyDescent="0.3">
      <c r="A1349" s="727" t="s">
        <v>566</v>
      </c>
      <c r="B1349" s="728" t="s">
        <v>6704</v>
      </c>
      <c r="C1349" s="728" t="s">
        <v>6631</v>
      </c>
      <c r="D1349" s="728" t="s">
        <v>6727</v>
      </c>
      <c r="E1349" s="728" t="s">
        <v>6728</v>
      </c>
      <c r="F1349" s="732">
        <v>190</v>
      </c>
      <c r="G1349" s="732">
        <v>430160</v>
      </c>
      <c r="H1349" s="732">
        <v>1.024673536572003</v>
      </c>
      <c r="I1349" s="732">
        <v>2264</v>
      </c>
      <c r="J1349" s="732">
        <v>183</v>
      </c>
      <c r="K1349" s="732">
        <v>419802</v>
      </c>
      <c r="L1349" s="732">
        <v>1</v>
      </c>
      <c r="M1349" s="732">
        <v>2294</v>
      </c>
      <c r="N1349" s="732">
        <v>274</v>
      </c>
      <c r="O1349" s="732">
        <v>629378</v>
      </c>
      <c r="P1349" s="746">
        <v>1.4992258255082158</v>
      </c>
      <c r="Q1349" s="733">
        <v>2297</v>
      </c>
    </row>
    <row r="1350" spans="1:17" ht="14.4" customHeight="1" x14ac:dyDescent="0.3">
      <c r="A1350" s="727" t="s">
        <v>566</v>
      </c>
      <c r="B1350" s="728" t="s">
        <v>6704</v>
      </c>
      <c r="C1350" s="728" t="s">
        <v>6631</v>
      </c>
      <c r="D1350" s="728" t="s">
        <v>6729</v>
      </c>
      <c r="E1350" s="728" t="s">
        <v>6730</v>
      </c>
      <c r="F1350" s="732">
        <v>58</v>
      </c>
      <c r="G1350" s="732">
        <v>21518</v>
      </c>
      <c r="H1350" s="732">
        <v>1.0488910553253716</v>
      </c>
      <c r="I1350" s="732">
        <v>371</v>
      </c>
      <c r="J1350" s="732">
        <v>55</v>
      </c>
      <c r="K1350" s="732">
        <v>20515</v>
      </c>
      <c r="L1350" s="732">
        <v>1</v>
      </c>
      <c r="M1350" s="732">
        <v>373</v>
      </c>
      <c r="N1350" s="732">
        <v>69</v>
      </c>
      <c r="O1350" s="732">
        <v>25806</v>
      </c>
      <c r="P1350" s="746">
        <v>1.2579088471849866</v>
      </c>
      <c r="Q1350" s="733">
        <v>374</v>
      </c>
    </row>
    <row r="1351" spans="1:17" ht="14.4" customHeight="1" x14ac:dyDescent="0.3">
      <c r="A1351" s="727" t="s">
        <v>566</v>
      </c>
      <c r="B1351" s="728" t="s">
        <v>6704</v>
      </c>
      <c r="C1351" s="728" t="s">
        <v>6631</v>
      </c>
      <c r="D1351" s="728" t="s">
        <v>6731</v>
      </c>
      <c r="E1351" s="728" t="s">
        <v>6732</v>
      </c>
      <c r="F1351" s="732">
        <v>5</v>
      </c>
      <c r="G1351" s="732">
        <v>37775</v>
      </c>
      <c r="H1351" s="732">
        <v>2.5</v>
      </c>
      <c r="I1351" s="732">
        <v>7555</v>
      </c>
      <c r="J1351" s="732">
        <v>2</v>
      </c>
      <c r="K1351" s="732">
        <v>15110</v>
      </c>
      <c r="L1351" s="732">
        <v>1</v>
      </c>
      <c r="M1351" s="732">
        <v>7555</v>
      </c>
      <c r="N1351" s="732">
        <v>2</v>
      </c>
      <c r="O1351" s="732">
        <v>15112</v>
      </c>
      <c r="P1351" s="746">
        <v>1.000132362673726</v>
      </c>
      <c r="Q1351" s="733">
        <v>7556</v>
      </c>
    </row>
    <row r="1352" spans="1:17" ht="14.4" customHeight="1" x14ac:dyDescent="0.3">
      <c r="A1352" s="727" t="s">
        <v>566</v>
      </c>
      <c r="B1352" s="728" t="s">
        <v>6704</v>
      </c>
      <c r="C1352" s="728" t="s">
        <v>6631</v>
      </c>
      <c r="D1352" s="728" t="s">
        <v>6733</v>
      </c>
      <c r="E1352" s="728" t="s">
        <v>6734</v>
      </c>
      <c r="F1352" s="732">
        <v>8</v>
      </c>
      <c r="G1352" s="732">
        <v>86872</v>
      </c>
      <c r="H1352" s="732">
        <v>1.9012518602818875</v>
      </c>
      <c r="I1352" s="732">
        <v>10859</v>
      </c>
      <c r="J1352" s="732">
        <v>4</v>
      </c>
      <c r="K1352" s="732">
        <v>45692</v>
      </c>
      <c r="L1352" s="732">
        <v>1</v>
      </c>
      <c r="M1352" s="732">
        <v>11423</v>
      </c>
      <c r="N1352" s="732">
        <v>13</v>
      </c>
      <c r="O1352" s="732">
        <v>148629</v>
      </c>
      <c r="P1352" s="746">
        <v>3.2528451370042895</v>
      </c>
      <c r="Q1352" s="733">
        <v>11433</v>
      </c>
    </row>
    <row r="1353" spans="1:17" ht="14.4" customHeight="1" x14ac:dyDescent="0.3">
      <c r="A1353" s="727" t="s">
        <v>566</v>
      </c>
      <c r="B1353" s="728" t="s">
        <v>6704</v>
      </c>
      <c r="C1353" s="728" t="s">
        <v>6631</v>
      </c>
      <c r="D1353" s="728" t="s">
        <v>6735</v>
      </c>
      <c r="E1353" s="728" t="s">
        <v>6736</v>
      </c>
      <c r="F1353" s="732"/>
      <c r="G1353" s="732"/>
      <c r="H1353" s="732"/>
      <c r="I1353" s="732"/>
      <c r="J1353" s="732">
        <v>1</v>
      </c>
      <c r="K1353" s="732">
        <v>391</v>
      </c>
      <c r="L1353" s="732">
        <v>1</v>
      </c>
      <c r="M1353" s="732">
        <v>391</v>
      </c>
      <c r="N1353" s="732">
        <v>2</v>
      </c>
      <c r="O1353" s="732">
        <v>784</v>
      </c>
      <c r="P1353" s="746">
        <v>2.0051150895140664</v>
      </c>
      <c r="Q1353" s="733">
        <v>392</v>
      </c>
    </row>
    <row r="1354" spans="1:17" ht="14.4" customHeight="1" x14ac:dyDescent="0.3">
      <c r="A1354" s="727" t="s">
        <v>566</v>
      </c>
      <c r="B1354" s="728" t="s">
        <v>6704</v>
      </c>
      <c r="C1354" s="728" t="s">
        <v>6631</v>
      </c>
      <c r="D1354" s="728" t="s">
        <v>6737</v>
      </c>
      <c r="E1354" s="728" t="s">
        <v>6738</v>
      </c>
      <c r="F1354" s="732"/>
      <c r="G1354" s="732"/>
      <c r="H1354" s="732"/>
      <c r="I1354" s="732"/>
      <c r="J1354" s="732"/>
      <c r="K1354" s="732"/>
      <c r="L1354" s="732"/>
      <c r="M1354" s="732"/>
      <c r="N1354" s="732">
        <v>2</v>
      </c>
      <c r="O1354" s="732">
        <v>1968</v>
      </c>
      <c r="P1354" s="746"/>
      <c r="Q1354" s="733">
        <v>984</v>
      </c>
    </row>
    <row r="1355" spans="1:17" ht="14.4" customHeight="1" x14ac:dyDescent="0.3">
      <c r="A1355" s="727" t="s">
        <v>566</v>
      </c>
      <c r="B1355" s="728" t="s">
        <v>6704</v>
      </c>
      <c r="C1355" s="728" t="s">
        <v>6631</v>
      </c>
      <c r="D1355" s="728" t="s">
        <v>6739</v>
      </c>
      <c r="E1355" s="728"/>
      <c r="F1355" s="732"/>
      <c r="G1355" s="732"/>
      <c r="H1355" s="732"/>
      <c r="I1355" s="732"/>
      <c r="J1355" s="732"/>
      <c r="K1355" s="732"/>
      <c r="L1355" s="732"/>
      <c r="M1355" s="732"/>
      <c r="N1355" s="732">
        <v>1</v>
      </c>
      <c r="O1355" s="732">
        <v>0</v>
      </c>
      <c r="P1355" s="746"/>
      <c r="Q1355" s="733">
        <v>0</v>
      </c>
    </row>
    <row r="1356" spans="1:17" ht="14.4" customHeight="1" x14ac:dyDescent="0.3">
      <c r="A1356" s="727" t="s">
        <v>566</v>
      </c>
      <c r="B1356" s="728" t="s">
        <v>6704</v>
      </c>
      <c r="C1356" s="728" t="s">
        <v>6631</v>
      </c>
      <c r="D1356" s="728" t="s">
        <v>6743</v>
      </c>
      <c r="E1356" s="728" t="s">
        <v>6744</v>
      </c>
      <c r="F1356" s="732"/>
      <c r="G1356" s="732"/>
      <c r="H1356" s="732"/>
      <c r="I1356" s="732"/>
      <c r="J1356" s="732"/>
      <c r="K1356" s="732"/>
      <c r="L1356" s="732"/>
      <c r="M1356" s="732"/>
      <c r="N1356" s="732">
        <v>1</v>
      </c>
      <c r="O1356" s="732">
        <v>5796</v>
      </c>
      <c r="P1356" s="746"/>
      <c r="Q1356" s="733">
        <v>5796</v>
      </c>
    </row>
    <row r="1357" spans="1:17" ht="14.4" customHeight="1" x14ac:dyDescent="0.3">
      <c r="A1357" s="727" t="s">
        <v>566</v>
      </c>
      <c r="B1357" s="728" t="s">
        <v>6745</v>
      </c>
      <c r="C1357" s="728" t="s">
        <v>6631</v>
      </c>
      <c r="D1357" s="728" t="s">
        <v>6746</v>
      </c>
      <c r="E1357" s="728" t="s">
        <v>6747</v>
      </c>
      <c r="F1357" s="732"/>
      <c r="G1357" s="732"/>
      <c r="H1357" s="732"/>
      <c r="I1357" s="732"/>
      <c r="J1357" s="732"/>
      <c r="K1357" s="732"/>
      <c r="L1357" s="732"/>
      <c r="M1357" s="732"/>
      <c r="N1357" s="732">
        <v>2</v>
      </c>
      <c r="O1357" s="732">
        <v>60</v>
      </c>
      <c r="P1357" s="746"/>
      <c r="Q1357" s="733">
        <v>30</v>
      </c>
    </row>
    <row r="1358" spans="1:17" ht="14.4" customHeight="1" x14ac:dyDescent="0.3">
      <c r="A1358" s="727" t="s">
        <v>566</v>
      </c>
      <c r="B1358" s="728" t="s">
        <v>6745</v>
      </c>
      <c r="C1358" s="728" t="s">
        <v>6631</v>
      </c>
      <c r="D1358" s="728" t="s">
        <v>6748</v>
      </c>
      <c r="E1358" s="728" t="s">
        <v>6749</v>
      </c>
      <c r="F1358" s="732">
        <v>108</v>
      </c>
      <c r="G1358" s="732">
        <v>23652</v>
      </c>
      <c r="H1358" s="732">
        <v>0.94710287110078883</v>
      </c>
      <c r="I1358" s="732">
        <v>219</v>
      </c>
      <c r="J1358" s="732">
        <v>113</v>
      </c>
      <c r="K1358" s="732">
        <v>24973</v>
      </c>
      <c r="L1358" s="732">
        <v>1</v>
      </c>
      <c r="M1358" s="732">
        <v>221</v>
      </c>
      <c r="N1358" s="732">
        <v>190</v>
      </c>
      <c r="O1358" s="732">
        <v>41990</v>
      </c>
      <c r="P1358" s="746">
        <v>1.6814159292035398</v>
      </c>
      <c r="Q1358" s="733">
        <v>221</v>
      </c>
    </row>
    <row r="1359" spans="1:17" ht="14.4" customHeight="1" x14ac:dyDescent="0.3">
      <c r="A1359" s="727" t="s">
        <v>566</v>
      </c>
      <c r="B1359" s="728" t="s">
        <v>6745</v>
      </c>
      <c r="C1359" s="728" t="s">
        <v>6631</v>
      </c>
      <c r="D1359" s="728" t="s">
        <v>6750</v>
      </c>
      <c r="E1359" s="728" t="s">
        <v>6751</v>
      </c>
      <c r="F1359" s="732">
        <v>196</v>
      </c>
      <c r="G1359" s="732">
        <v>98588</v>
      </c>
      <c r="H1359" s="732">
        <v>0.88214030064423765</v>
      </c>
      <c r="I1359" s="732">
        <v>503</v>
      </c>
      <c r="J1359" s="732">
        <v>220</v>
      </c>
      <c r="K1359" s="732">
        <v>111760</v>
      </c>
      <c r="L1359" s="732">
        <v>1</v>
      </c>
      <c r="M1359" s="732">
        <v>508</v>
      </c>
      <c r="N1359" s="732">
        <v>220</v>
      </c>
      <c r="O1359" s="732">
        <v>111760</v>
      </c>
      <c r="P1359" s="746">
        <v>1</v>
      </c>
      <c r="Q1359" s="733">
        <v>508</v>
      </c>
    </row>
    <row r="1360" spans="1:17" ht="14.4" customHeight="1" x14ac:dyDescent="0.3">
      <c r="A1360" s="727" t="s">
        <v>566</v>
      </c>
      <c r="B1360" s="728" t="s">
        <v>6745</v>
      </c>
      <c r="C1360" s="728" t="s">
        <v>6631</v>
      </c>
      <c r="D1360" s="728" t="s">
        <v>6705</v>
      </c>
      <c r="E1360" s="728" t="s">
        <v>6706</v>
      </c>
      <c r="F1360" s="732"/>
      <c r="G1360" s="732"/>
      <c r="H1360" s="732"/>
      <c r="I1360" s="732"/>
      <c r="J1360" s="732">
        <v>116</v>
      </c>
      <c r="K1360" s="732">
        <v>107996</v>
      </c>
      <c r="L1360" s="732">
        <v>1</v>
      </c>
      <c r="M1360" s="732">
        <v>931</v>
      </c>
      <c r="N1360" s="732"/>
      <c r="O1360" s="732"/>
      <c r="P1360" s="746"/>
      <c r="Q1360" s="733"/>
    </row>
    <row r="1361" spans="1:17" ht="14.4" customHeight="1" x14ac:dyDescent="0.3">
      <c r="A1361" s="727" t="s">
        <v>566</v>
      </c>
      <c r="B1361" s="728" t="s">
        <v>6745</v>
      </c>
      <c r="C1361" s="728" t="s">
        <v>6631</v>
      </c>
      <c r="D1361" s="728" t="s">
        <v>6707</v>
      </c>
      <c r="E1361" s="728" t="s">
        <v>6708</v>
      </c>
      <c r="F1361" s="732"/>
      <c r="G1361" s="732"/>
      <c r="H1361" s="732"/>
      <c r="I1361" s="732"/>
      <c r="J1361" s="732">
        <v>1</v>
      </c>
      <c r="K1361" s="732">
        <v>10729</v>
      </c>
      <c r="L1361" s="732">
        <v>1</v>
      </c>
      <c r="M1361" s="732">
        <v>10729</v>
      </c>
      <c r="N1361" s="732"/>
      <c r="O1361" s="732"/>
      <c r="P1361" s="746"/>
      <c r="Q1361" s="733"/>
    </row>
    <row r="1362" spans="1:17" ht="14.4" customHeight="1" x14ac:dyDescent="0.3">
      <c r="A1362" s="727" t="s">
        <v>566</v>
      </c>
      <c r="B1362" s="728" t="s">
        <v>6745</v>
      </c>
      <c r="C1362" s="728" t="s">
        <v>6631</v>
      </c>
      <c r="D1362" s="728" t="s">
        <v>6711</v>
      </c>
      <c r="E1362" s="728" t="s">
        <v>6712</v>
      </c>
      <c r="F1362" s="732"/>
      <c r="G1362" s="732"/>
      <c r="H1362" s="732"/>
      <c r="I1362" s="732"/>
      <c r="J1362" s="732">
        <v>3</v>
      </c>
      <c r="K1362" s="732">
        <v>69</v>
      </c>
      <c r="L1362" s="732">
        <v>1</v>
      </c>
      <c r="M1362" s="732">
        <v>23</v>
      </c>
      <c r="N1362" s="732"/>
      <c r="O1362" s="732"/>
      <c r="P1362" s="746"/>
      <c r="Q1362" s="733"/>
    </row>
    <row r="1363" spans="1:17" ht="14.4" customHeight="1" x14ac:dyDescent="0.3">
      <c r="A1363" s="727" t="s">
        <v>566</v>
      </c>
      <c r="B1363" s="728" t="s">
        <v>6745</v>
      </c>
      <c r="C1363" s="728" t="s">
        <v>6631</v>
      </c>
      <c r="D1363" s="728" t="s">
        <v>6752</v>
      </c>
      <c r="E1363" s="728" t="s">
        <v>6753</v>
      </c>
      <c r="F1363" s="732">
        <v>169</v>
      </c>
      <c r="G1363" s="732">
        <v>59319</v>
      </c>
      <c r="H1363" s="732">
        <v>0.98569292123629115</v>
      </c>
      <c r="I1363" s="732">
        <v>351</v>
      </c>
      <c r="J1363" s="732">
        <v>170</v>
      </c>
      <c r="K1363" s="732">
        <v>60180</v>
      </c>
      <c r="L1363" s="732">
        <v>1</v>
      </c>
      <c r="M1363" s="732">
        <v>354</v>
      </c>
      <c r="N1363" s="732">
        <v>226</v>
      </c>
      <c r="O1363" s="732">
        <v>80004</v>
      </c>
      <c r="P1363" s="746">
        <v>1.3294117647058823</v>
      </c>
      <c r="Q1363" s="733">
        <v>354</v>
      </c>
    </row>
    <row r="1364" spans="1:17" ht="14.4" customHeight="1" x14ac:dyDescent="0.3">
      <c r="A1364" s="727" t="s">
        <v>566</v>
      </c>
      <c r="B1364" s="728" t="s">
        <v>6745</v>
      </c>
      <c r="C1364" s="728" t="s">
        <v>6631</v>
      </c>
      <c r="D1364" s="728" t="s">
        <v>6756</v>
      </c>
      <c r="E1364" s="728" t="s">
        <v>6757</v>
      </c>
      <c r="F1364" s="732">
        <v>5354</v>
      </c>
      <c r="G1364" s="732">
        <v>348010</v>
      </c>
      <c r="H1364" s="732">
        <v>1.114719966687487</v>
      </c>
      <c r="I1364" s="732">
        <v>65</v>
      </c>
      <c r="J1364" s="732">
        <v>4803</v>
      </c>
      <c r="K1364" s="732">
        <v>312195</v>
      </c>
      <c r="L1364" s="732">
        <v>1</v>
      </c>
      <c r="M1364" s="732">
        <v>65</v>
      </c>
      <c r="N1364" s="732">
        <v>5261</v>
      </c>
      <c r="O1364" s="732">
        <v>341965</v>
      </c>
      <c r="P1364" s="746">
        <v>1.0953570684988549</v>
      </c>
      <c r="Q1364" s="733">
        <v>65</v>
      </c>
    </row>
    <row r="1365" spans="1:17" ht="14.4" customHeight="1" x14ac:dyDescent="0.3">
      <c r="A1365" s="727" t="s">
        <v>566</v>
      </c>
      <c r="B1365" s="728" t="s">
        <v>6745</v>
      </c>
      <c r="C1365" s="728" t="s">
        <v>6631</v>
      </c>
      <c r="D1365" s="728" t="s">
        <v>7123</v>
      </c>
      <c r="E1365" s="728" t="s">
        <v>7124</v>
      </c>
      <c r="F1365" s="732">
        <v>14</v>
      </c>
      <c r="G1365" s="732">
        <v>106358</v>
      </c>
      <c r="H1365" s="732">
        <v>4.6096303038183155</v>
      </c>
      <c r="I1365" s="732">
        <v>7597</v>
      </c>
      <c r="J1365" s="732">
        <v>3</v>
      </c>
      <c r="K1365" s="732">
        <v>23073</v>
      </c>
      <c r="L1365" s="732">
        <v>1</v>
      </c>
      <c r="M1365" s="732">
        <v>7691</v>
      </c>
      <c r="N1365" s="732">
        <v>2</v>
      </c>
      <c r="O1365" s="732">
        <v>15384</v>
      </c>
      <c r="P1365" s="746">
        <v>0.66675334806917175</v>
      </c>
      <c r="Q1365" s="733">
        <v>7692</v>
      </c>
    </row>
    <row r="1366" spans="1:17" ht="14.4" customHeight="1" x14ac:dyDescent="0.3">
      <c r="A1366" s="727" t="s">
        <v>566</v>
      </c>
      <c r="B1366" s="728" t="s">
        <v>6745</v>
      </c>
      <c r="C1366" s="728" t="s">
        <v>6631</v>
      </c>
      <c r="D1366" s="728" t="s">
        <v>6758</v>
      </c>
      <c r="E1366" s="728" t="s">
        <v>6759</v>
      </c>
      <c r="F1366" s="732">
        <v>1</v>
      </c>
      <c r="G1366" s="732">
        <v>544</v>
      </c>
      <c r="H1366" s="732"/>
      <c r="I1366" s="732">
        <v>544</v>
      </c>
      <c r="J1366" s="732"/>
      <c r="K1366" s="732"/>
      <c r="L1366" s="732"/>
      <c r="M1366" s="732"/>
      <c r="N1366" s="732">
        <v>1</v>
      </c>
      <c r="O1366" s="732">
        <v>545</v>
      </c>
      <c r="P1366" s="746"/>
      <c r="Q1366" s="733">
        <v>545</v>
      </c>
    </row>
    <row r="1367" spans="1:17" ht="14.4" customHeight="1" x14ac:dyDescent="0.3">
      <c r="A1367" s="727" t="s">
        <v>566</v>
      </c>
      <c r="B1367" s="728" t="s">
        <v>6745</v>
      </c>
      <c r="C1367" s="728" t="s">
        <v>6631</v>
      </c>
      <c r="D1367" s="728" t="s">
        <v>6760</v>
      </c>
      <c r="E1367" s="728" t="s">
        <v>6761</v>
      </c>
      <c r="F1367" s="732">
        <v>11</v>
      </c>
      <c r="G1367" s="732">
        <v>6501</v>
      </c>
      <c r="H1367" s="732">
        <v>0.28157484407484407</v>
      </c>
      <c r="I1367" s="732">
        <v>591</v>
      </c>
      <c r="J1367" s="732">
        <v>39</v>
      </c>
      <c r="K1367" s="732">
        <v>23088</v>
      </c>
      <c r="L1367" s="732">
        <v>1</v>
      </c>
      <c r="M1367" s="732">
        <v>592</v>
      </c>
      <c r="N1367" s="732">
        <v>17</v>
      </c>
      <c r="O1367" s="732">
        <v>10064</v>
      </c>
      <c r="P1367" s="746">
        <v>0.4358974358974359</v>
      </c>
      <c r="Q1367" s="733">
        <v>592</v>
      </c>
    </row>
    <row r="1368" spans="1:17" ht="14.4" customHeight="1" x14ac:dyDescent="0.3">
      <c r="A1368" s="727" t="s">
        <v>566</v>
      </c>
      <c r="B1368" s="728" t="s">
        <v>6745</v>
      </c>
      <c r="C1368" s="728" t="s">
        <v>6631</v>
      </c>
      <c r="D1368" s="728" t="s">
        <v>6762</v>
      </c>
      <c r="E1368" s="728" t="s">
        <v>6763</v>
      </c>
      <c r="F1368" s="732">
        <v>2</v>
      </c>
      <c r="G1368" s="732">
        <v>1232</v>
      </c>
      <c r="H1368" s="732">
        <v>0.99837925445705022</v>
      </c>
      <c r="I1368" s="732">
        <v>616</v>
      </c>
      <c r="J1368" s="732">
        <v>2</v>
      </c>
      <c r="K1368" s="732">
        <v>1234</v>
      </c>
      <c r="L1368" s="732">
        <v>1</v>
      </c>
      <c r="M1368" s="732">
        <v>617</v>
      </c>
      <c r="N1368" s="732">
        <v>4</v>
      </c>
      <c r="O1368" s="732">
        <v>2468</v>
      </c>
      <c r="P1368" s="746">
        <v>2</v>
      </c>
      <c r="Q1368" s="733">
        <v>617</v>
      </c>
    </row>
    <row r="1369" spans="1:17" ht="14.4" customHeight="1" x14ac:dyDescent="0.3">
      <c r="A1369" s="727" t="s">
        <v>566</v>
      </c>
      <c r="B1369" s="728" t="s">
        <v>6745</v>
      </c>
      <c r="C1369" s="728" t="s">
        <v>6631</v>
      </c>
      <c r="D1369" s="728" t="s">
        <v>6764</v>
      </c>
      <c r="E1369" s="728" t="s">
        <v>6765</v>
      </c>
      <c r="F1369" s="732">
        <v>2</v>
      </c>
      <c r="G1369" s="732">
        <v>300</v>
      </c>
      <c r="H1369" s="732"/>
      <c r="I1369" s="732">
        <v>150</v>
      </c>
      <c r="J1369" s="732"/>
      <c r="K1369" s="732"/>
      <c r="L1369" s="732"/>
      <c r="M1369" s="732"/>
      <c r="N1369" s="732">
        <v>5</v>
      </c>
      <c r="O1369" s="732">
        <v>765</v>
      </c>
      <c r="P1369" s="746"/>
      <c r="Q1369" s="733">
        <v>153</v>
      </c>
    </row>
    <row r="1370" spans="1:17" ht="14.4" customHeight="1" x14ac:dyDescent="0.3">
      <c r="A1370" s="727" t="s">
        <v>566</v>
      </c>
      <c r="B1370" s="728" t="s">
        <v>6745</v>
      </c>
      <c r="C1370" s="728" t="s">
        <v>6631</v>
      </c>
      <c r="D1370" s="728" t="s">
        <v>6766</v>
      </c>
      <c r="E1370" s="728" t="s">
        <v>6767</v>
      </c>
      <c r="F1370" s="732">
        <v>2</v>
      </c>
      <c r="G1370" s="732">
        <v>1352</v>
      </c>
      <c r="H1370" s="732"/>
      <c r="I1370" s="732">
        <v>676</v>
      </c>
      <c r="J1370" s="732"/>
      <c r="K1370" s="732"/>
      <c r="L1370" s="732"/>
      <c r="M1370" s="732"/>
      <c r="N1370" s="732">
        <v>1</v>
      </c>
      <c r="O1370" s="732">
        <v>679</v>
      </c>
      <c r="P1370" s="746"/>
      <c r="Q1370" s="733">
        <v>679</v>
      </c>
    </row>
    <row r="1371" spans="1:17" ht="14.4" customHeight="1" x14ac:dyDescent="0.3">
      <c r="A1371" s="727" t="s">
        <v>566</v>
      </c>
      <c r="B1371" s="728" t="s">
        <v>6745</v>
      </c>
      <c r="C1371" s="728" t="s">
        <v>6631</v>
      </c>
      <c r="D1371" s="728" t="s">
        <v>6768</v>
      </c>
      <c r="E1371" s="728" t="s">
        <v>6769</v>
      </c>
      <c r="F1371" s="732">
        <v>87</v>
      </c>
      <c r="G1371" s="732">
        <v>2088</v>
      </c>
      <c r="H1371" s="732">
        <v>0.75</v>
      </c>
      <c r="I1371" s="732">
        <v>24</v>
      </c>
      <c r="J1371" s="732">
        <v>116</v>
      </c>
      <c r="K1371" s="732">
        <v>2784</v>
      </c>
      <c r="L1371" s="732">
        <v>1</v>
      </c>
      <c r="M1371" s="732">
        <v>24</v>
      </c>
      <c r="N1371" s="732">
        <v>130</v>
      </c>
      <c r="O1371" s="732">
        <v>3120</v>
      </c>
      <c r="P1371" s="746">
        <v>1.1206896551724137</v>
      </c>
      <c r="Q1371" s="733">
        <v>24</v>
      </c>
    </row>
    <row r="1372" spans="1:17" ht="14.4" customHeight="1" x14ac:dyDescent="0.3">
      <c r="A1372" s="727" t="s">
        <v>566</v>
      </c>
      <c r="B1372" s="728" t="s">
        <v>6745</v>
      </c>
      <c r="C1372" s="728" t="s">
        <v>6631</v>
      </c>
      <c r="D1372" s="728" t="s">
        <v>6772</v>
      </c>
      <c r="E1372" s="728" t="s">
        <v>6773</v>
      </c>
      <c r="F1372" s="732">
        <v>1474</v>
      </c>
      <c r="G1372" s="732">
        <v>79596</v>
      </c>
      <c r="H1372" s="732">
        <v>1.0873027798647634</v>
      </c>
      <c r="I1372" s="732">
        <v>54</v>
      </c>
      <c r="J1372" s="732">
        <v>1331</v>
      </c>
      <c r="K1372" s="732">
        <v>73205</v>
      </c>
      <c r="L1372" s="732">
        <v>1</v>
      </c>
      <c r="M1372" s="732">
        <v>55</v>
      </c>
      <c r="N1372" s="732">
        <v>1940</v>
      </c>
      <c r="O1372" s="732">
        <v>106700</v>
      </c>
      <c r="P1372" s="746">
        <v>1.4575507137490609</v>
      </c>
      <c r="Q1372" s="733">
        <v>55</v>
      </c>
    </row>
    <row r="1373" spans="1:17" ht="14.4" customHeight="1" x14ac:dyDescent="0.3">
      <c r="A1373" s="727" t="s">
        <v>566</v>
      </c>
      <c r="B1373" s="728" t="s">
        <v>6745</v>
      </c>
      <c r="C1373" s="728" t="s">
        <v>6631</v>
      </c>
      <c r="D1373" s="728" t="s">
        <v>6774</v>
      </c>
      <c r="E1373" s="728" t="s">
        <v>6775</v>
      </c>
      <c r="F1373" s="732">
        <v>1502</v>
      </c>
      <c r="G1373" s="732">
        <v>115654</v>
      </c>
      <c r="H1373" s="732">
        <v>1.1183916604616531</v>
      </c>
      <c r="I1373" s="732">
        <v>77</v>
      </c>
      <c r="J1373" s="732">
        <v>1343</v>
      </c>
      <c r="K1373" s="732">
        <v>103411</v>
      </c>
      <c r="L1373" s="732">
        <v>1</v>
      </c>
      <c r="M1373" s="732">
        <v>77</v>
      </c>
      <c r="N1373" s="732">
        <v>1979</v>
      </c>
      <c r="O1373" s="732">
        <v>152383</v>
      </c>
      <c r="P1373" s="746">
        <v>1.473566641846612</v>
      </c>
      <c r="Q1373" s="733">
        <v>77</v>
      </c>
    </row>
    <row r="1374" spans="1:17" ht="14.4" customHeight="1" x14ac:dyDescent="0.3">
      <c r="A1374" s="727" t="s">
        <v>566</v>
      </c>
      <c r="B1374" s="728" t="s">
        <v>6745</v>
      </c>
      <c r="C1374" s="728" t="s">
        <v>6631</v>
      </c>
      <c r="D1374" s="728" t="s">
        <v>6776</v>
      </c>
      <c r="E1374" s="728" t="s">
        <v>6777</v>
      </c>
      <c r="F1374" s="732">
        <v>2</v>
      </c>
      <c r="G1374" s="732">
        <v>3260</v>
      </c>
      <c r="H1374" s="732"/>
      <c r="I1374" s="732">
        <v>1630</v>
      </c>
      <c r="J1374" s="732"/>
      <c r="K1374" s="732"/>
      <c r="L1374" s="732"/>
      <c r="M1374" s="732"/>
      <c r="N1374" s="732">
        <v>2</v>
      </c>
      <c r="O1374" s="732">
        <v>3266</v>
      </c>
      <c r="P1374" s="746"/>
      <c r="Q1374" s="733">
        <v>1633</v>
      </c>
    </row>
    <row r="1375" spans="1:17" ht="14.4" customHeight="1" x14ac:dyDescent="0.3">
      <c r="A1375" s="727" t="s">
        <v>566</v>
      </c>
      <c r="B1375" s="728" t="s">
        <v>6745</v>
      </c>
      <c r="C1375" s="728" t="s">
        <v>6631</v>
      </c>
      <c r="D1375" s="728" t="s">
        <v>6778</v>
      </c>
      <c r="E1375" s="728" t="s">
        <v>6779</v>
      </c>
      <c r="F1375" s="732">
        <v>755</v>
      </c>
      <c r="G1375" s="732">
        <v>17365</v>
      </c>
      <c r="H1375" s="732">
        <v>1.0395713601532568</v>
      </c>
      <c r="I1375" s="732">
        <v>23</v>
      </c>
      <c r="J1375" s="732">
        <v>696</v>
      </c>
      <c r="K1375" s="732">
        <v>16704</v>
      </c>
      <c r="L1375" s="732">
        <v>1</v>
      </c>
      <c r="M1375" s="732">
        <v>24</v>
      </c>
      <c r="N1375" s="732">
        <v>745</v>
      </c>
      <c r="O1375" s="732">
        <v>17880</v>
      </c>
      <c r="P1375" s="746">
        <v>1.0704022988505748</v>
      </c>
      <c r="Q1375" s="733">
        <v>24</v>
      </c>
    </row>
    <row r="1376" spans="1:17" ht="14.4" customHeight="1" x14ac:dyDescent="0.3">
      <c r="A1376" s="727" t="s">
        <v>566</v>
      </c>
      <c r="B1376" s="728" t="s">
        <v>6745</v>
      </c>
      <c r="C1376" s="728" t="s">
        <v>6631</v>
      </c>
      <c r="D1376" s="728" t="s">
        <v>6780</v>
      </c>
      <c r="E1376" s="728" t="s">
        <v>6781</v>
      </c>
      <c r="F1376" s="732"/>
      <c r="G1376" s="732"/>
      <c r="H1376" s="732"/>
      <c r="I1376" s="732"/>
      <c r="J1376" s="732"/>
      <c r="K1376" s="732"/>
      <c r="L1376" s="732"/>
      <c r="M1376" s="732"/>
      <c r="N1376" s="732">
        <v>2</v>
      </c>
      <c r="O1376" s="732">
        <v>200</v>
      </c>
      <c r="P1376" s="746"/>
      <c r="Q1376" s="733">
        <v>100</v>
      </c>
    </row>
    <row r="1377" spans="1:17" ht="14.4" customHeight="1" x14ac:dyDescent="0.3">
      <c r="A1377" s="727" t="s">
        <v>566</v>
      </c>
      <c r="B1377" s="728" t="s">
        <v>6745</v>
      </c>
      <c r="C1377" s="728" t="s">
        <v>6631</v>
      </c>
      <c r="D1377" s="728" t="s">
        <v>6782</v>
      </c>
      <c r="E1377" s="728" t="s">
        <v>6783</v>
      </c>
      <c r="F1377" s="732"/>
      <c r="G1377" s="732"/>
      <c r="H1377" s="732"/>
      <c r="I1377" s="732"/>
      <c r="J1377" s="732"/>
      <c r="K1377" s="732"/>
      <c r="L1377" s="732"/>
      <c r="M1377" s="732"/>
      <c r="N1377" s="732">
        <v>1</v>
      </c>
      <c r="O1377" s="732">
        <v>180</v>
      </c>
      <c r="P1377" s="746"/>
      <c r="Q1377" s="733">
        <v>180</v>
      </c>
    </row>
    <row r="1378" spans="1:17" ht="14.4" customHeight="1" x14ac:dyDescent="0.3">
      <c r="A1378" s="727" t="s">
        <v>566</v>
      </c>
      <c r="B1378" s="728" t="s">
        <v>6745</v>
      </c>
      <c r="C1378" s="728" t="s">
        <v>6631</v>
      </c>
      <c r="D1378" s="728" t="s">
        <v>6784</v>
      </c>
      <c r="E1378" s="728" t="s">
        <v>6785</v>
      </c>
      <c r="F1378" s="732">
        <v>1</v>
      </c>
      <c r="G1378" s="732">
        <v>406</v>
      </c>
      <c r="H1378" s="732">
        <v>0.99024390243902438</v>
      </c>
      <c r="I1378" s="732">
        <v>406</v>
      </c>
      <c r="J1378" s="732">
        <v>1</v>
      </c>
      <c r="K1378" s="732">
        <v>410</v>
      </c>
      <c r="L1378" s="732">
        <v>1</v>
      </c>
      <c r="M1378" s="732">
        <v>410</v>
      </c>
      <c r="N1378" s="732"/>
      <c r="O1378" s="732"/>
      <c r="P1378" s="746"/>
      <c r="Q1378" s="733"/>
    </row>
    <row r="1379" spans="1:17" ht="14.4" customHeight="1" x14ac:dyDescent="0.3">
      <c r="A1379" s="727" t="s">
        <v>566</v>
      </c>
      <c r="B1379" s="728" t="s">
        <v>6745</v>
      </c>
      <c r="C1379" s="728" t="s">
        <v>6631</v>
      </c>
      <c r="D1379" s="728" t="s">
        <v>6786</v>
      </c>
      <c r="E1379" s="728" t="s">
        <v>6787</v>
      </c>
      <c r="F1379" s="732">
        <v>7</v>
      </c>
      <c r="G1379" s="732">
        <v>4396</v>
      </c>
      <c r="H1379" s="732">
        <v>0.99524564183835185</v>
      </c>
      <c r="I1379" s="732">
        <v>628</v>
      </c>
      <c r="J1379" s="732">
        <v>7</v>
      </c>
      <c r="K1379" s="732">
        <v>4417</v>
      </c>
      <c r="L1379" s="732">
        <v>1</v>
      </c>
      <c r="M1379" s="732">
        <v>631</v>
      </c>
      <c r="N1379" s="732">
        <v>3</v>
      </c>
      <c r="O1379" s="732">
        <v>1893</v>
      </c>
      <c r="P1379" s="746">
        <v>0.42857142857142855</v>
      </c>
      <c r="Q1379" s="733">
        <v>631</v>
      </c>
    </row>
    <row r="1380" spans="1:17" ht="14.4" customHeight="1" x14ac:dyDescent="0.3">
      <c r="A1380" s="727" t="s">
        <v>566</v>
      </c>
      <c r="B1380" s="728" t="s">
        <v>6745</v>
      </c>
      <c r="C1380" s="728" t="s">
        <v>6631</v>
      </c>
      <c r="D1380" s="728" t="s">
        <v>6790</v>
      </c>
      <c r="E1380" s="728" t="s">
        <v>6791</v>
      </c>
      <c r="F1380" s="732">
        <v>487</v>
      </c>
      <c r="G1380" s="732">
        <v>32142</v>
      </c>
      <c r="H1380" s="732">
        <v>1.8104089219330854</v>
      </c>
      <c r="I1380" s="732">
        <v>66</v>
      </c>
      <c r="J1380" s="732">
        <v>269</v>
      </c>
      <c r="K1380" s="732">
        <v>17754</v>
      </c>
      <c r="L1380" s="732">
        <v>1</v>
      </c>
      <c r="M1380" s="732">
        <v>66</v>
      </c>
      <c r="N1380" s="732">
        <v>301</v>
      </c>
      <c r="O1380" s="732">
        <v>19866</v>
      </c>
      <c r="P1380" s="746">
        <v>1.1189591078066914</v>
      </c>
      <c r="Q1380" s="733">
        <v>66</v>
      </c>
    </row>
    <row r="1381" spans="1:17" ht="14.4" customHeight="1" x14ac:dyDescent="0.3">
      <c r="A1381" s="727" t="s">
        <v>566</v>
      </c>
      <c r="B1381" s="728" t="s">
        <v>6745</v>
      </c>
      <c r="C1381" s="728" t="s">
        <v>6631</v>
      </c>
      <c r="D1381" s="728" t="s">
        <v>6792</v>
      </c>
      <c r="E1381" s="728" t="s">
        <v>6793</v>
      </c>
      <c r="F1381" s="732">
        <v>2</v>
      </c>
      <c r="G1381" s="732">
        <v>592</v>
      </c>
      <c r="H1381" s="732"/>
      <c r="I1381" s="732">
        <v>296</v>
      </c>
      <c r="J1381" s="732"/>
      <c r="K1381" s="732"/>
      <c r="L1381" s="732"/>
      <c r="M1381" s="732"/>
      <c r="N1381" s="732">
        <v>1</v>
      </c>
      <c r="O1381" s="732">
        <v>299</v>
      </c>
      <c r="P1381" s="746"/>
      <c r="Q1381" s="733">
        <v>299</v>
      </c>
    </row>
    <row r="1382" spans="1:17" ht="14.4" customHeight="1" x14ac:dyDescent="0.3">
      <c r="A1382" s="727" t="s">
        <v>566</v>
      </c>
      <c r="B1382" s="728" t="s">
        <v>6745</v>
      </c>
      <c r="C1382" s="728" t="s">
        <v>6631</v>
      </c>
      <c r="D1382" s="728" t="s">
        <v>6794</v>
      </c>
      <c r="E1382" s="728" t="s">
        <v>6795</v>
      </c>
      <c r="F1382" s="732">
        <v>1510</v>
      </c>
      <c r="G1382" s="732">
        <v>24160</v>
      </c>
      <c r="H1382" s="732">
        <v>0.96155376900421874</v>
      </c>
      <c r="I1382" s="732">
        <v>16</v>
      </c>
      <c r="J1382" s="732">
        <v>1478</v>
      </c>
      <c r="K1382" s="732">
        <v>25126</v>
      </c>
      <c r="L1382" s="732">
        <v>1</v>
      </c>
      <c r="M1382" s="732">
        <v>17</v>
      </c>
      <c r="N1382" s="732">
        <v>2084</v>
      </c>
      <c r="O1382" s="732">
        <v>35428</v>
      </c>
      <c r="P1382" s="746">
        <v>1.4100135317997293</v>
      </c>
      <c r="Q1382" s="733">
        <v>17</v>
      </c>
    </row>
    <row r="1383" spans="1:17" ht="14.4" customHeight="1" x14ac:dyDescent="0.3">
      <c r="A1383" s="727" t="s">
        <v>566</v>
      </c>
      <c r="B1383" s="728" t="s">
        <v>6745</v>
      </c>
      <c r="C1383" s="728" t="s">
        <v>6631</v>
      </c>
      <c r="D1383" s="728" t="s">
        <v>6798</v>
      </c>
      <c r="E1383" s="728" t="s">
        <v>6799</v>
      </c>
      <c r="F1383" s="732">
        <v>2748</v>
      </c>
      <c r="G1383" s="732">
        <v>959052</v>
      </c>
      <c r="H1383" s="732">
        <v>0.94422762626759871</v>
      </c>
      <c r="I1383" s="732">
        <v>349</v>
      </c>
      <c r="J1383" s="732">
        <v>2902</v>
      </c>
      <c r="K1383" s="732">
        <v>1015700</v>
      </c>
      <c r="L1383" s="732">
        <v>1</v>
      </c>
      <c r="M1383" s="732">
        <v>350</v>
      </c>
      <c r="N1383" s="732">
        <v>3920</v>
      </c>
      <c r="O1383" s="732">
        <v>1372000</v>
      </c>
      <c r="P1383" s="746">
        <v>1.3507925568573398</v>
      </c>
      <c r="Q1383" s="733">
        <v>350</v>
      </c>
    </row>
    <row r="1384" spans="1:17" ht="14.4" customHeight="1" x14ac:dyDescent="0.3">
      <c r="A1384" s="727" t="s">
        <v>566</v>
      </c>
      <c r="B1384" s="728" t="s">
        <v>6745</v>
      </c>
      <c r="C1384" s="728" t="s">
        <v>6631</v>
      </c>
      <c r="D1384" s="728" t="s">
        <v>6800</v>
      </c>
      <c r="E1384" s="728" t="s">
        <v>6801</v>
      </c>
      <c r="F1384" s="732">
        <v>443</v>
      </c>
      <c r="G1384" s="732">
        <v>10632</v>
      </c>
      <c r="H1384" s="732">
        <v>1.0685427135678391</v>
      </c>
      <c r="I1384" s="732">
        <v>24</v>
      </c>
      <c r="J1384" s="732">
        <v>398</v>
      </c>
      <c r="K1384" s="732">
        <v>9950</v>
      </c>
      <c r="L1384" s="732">
        <v>1</v>
      </c>
      <c r="M1384" s="732">
        <v>25</v>
      </c>
      <c r="N1384" s="732">
        <v>390</v>
      </c>
      <c r="O1384" s="732">
        <v>9750</v>
      </c>
      <c r="P1384" s="746">
        <v>0.97989949748743721</v>
      </c>
      <c r="Q1384" s="733">
        <v>25</v>
      </c>
    </row>
    <row r="1385" spans="1:17" ht="14.4" customHeight="1" x14ac:dyDescent="0.3">
      <c r="A1385" s="727" t="s">
        <v>566</v>
      </c>
      <c r="B1385" s="728" t="s">
        <v>6745</v>
      </c>
      <c r="C1385" s="728" t="s">
        <v>6631</v>
      </c>
      <c r="D1385" s="728" t="s">
        <v>6802</v>
      </c>
      <c r="E1385" s="728" t="s">
        <v>6803</v>
      </c>
      <c r="F1385" s="732">
        <v>1</v>
      </c>
      <c r="G1385" s="732">
        <v>739</v>
      </c>
      <c r="H1385" s="732">
        <v>0.49797843665768193</v>
      </c>
      <c r="I1385" s="732">
        <v>739</v>
      </c>
      <c r="J1385" s="732">
        <v>2</v>
      </c>
      <c r="K1385" s="732">
        <v>1484</v>
      </c>
      <c r="L1385" s="732">
        <v>1</v>
      </c>
      <c r="M1385" s="732">
        <v>742</v>
      </c>
      <c r="N1385" s="732">
        <v>2</v>
      </c>
      <c r="O1385" s="732">
        <v>1484</v>
      </c>
      <c r="P1385" s="746">
        <v>1</v>
      </c>
      <c r="Q1385" s="733">
        <v>742</v>
      </c>
    </row>
    <row r="1386" spans="1:17" ht="14.4" customHeight="1" x14ac:dyDescent="0.3">
      <c r="A1386" s="727" t="s">
        <v>566</v>
      </c>
      <c r="B1386" s="728" t="s">
        <v>6745</v>
      </c>
      <c r="C1386" s="728" t="s">
        <v>6631</v>
      </c>
      <c r="D1386" s="728" t="s">
        <v>6717</v>
      </c>
      <c r="E1386" s="728" t="s">
        <v>6718</v>
      </c>
      <c r="F1386" s="732"/>
      <c r="G1386" s="732"/>
      <c r="H1386" s="732"/>
      <c r="I1386" s="732"/>
      <c r="J1386" s="732">
        <v>97</v>
      </c>
      <c r="K1386" s="732">
        <v>946041</v>
      </c>
      <c r="L1386" s="732">
        <v>1</v>
      </c>
      <c r="M1386" s="732">
        <v>9753</v>
      </c>
      <c r="N1386" s="732"/>
      <c r="O1386" s="732"/>
      <c r="P1386" s="746"/>
      <c r="Q1386" s="733"/>
    </row>
    <row r="1387" spans="1:17" ht="14.4" customHeight="1" x14ac:dyDescent="0.3">
      <c r="A1387" s="727" t="s">
        <v>566</v>
      </c>
      <c r="B1387" s="728" t="s">
        <v>6745</v>
      </c>
      <c r="C1387" s="728" t="s">
        <v>6631</v>
      </c>
      <c r="D1387" s="728" t="s">
        <v>6804</v>
      </c>
      <c r="E1387" s="728" t="s">
        <v>6805</v>
      </c>
      <c r="F1387" s="732">
        <v>1068</v>
      </c>
      <c r="G1387" s="732">
        <v>192240</v>
      </c>
      <c r="H1387" s="732">
        <v>1.0361945829403045</v>
      </c>
      <c r="I1387" s="732">
        <v>180</v>
      </c>
      <c r="J1387" s="732">
        <v>1025</v>
      </c>
      <c r="K1387" s="732">
        <v>185525</v>
      </c>
      <c r="L1387" s="732">
        <v>1</v>
      </c>
      <c r="M1387" s="732">
        <v>181</v>
      </c>
      <c r="N1387" s="732">
        <v>1499</v>
      </c>
      <c r="O1387" s="732">
        <v>271319</v>
      </c>
      <c r="P1387" s="746">
        <v>1.4624390243902439</v>
      </c>
      <c r="Q1387" s="733">
        <v>181</v>
      </c>
    </row>
    <row r="1388" spans="1:17" ht="14.4" customHeight="1" x14ac:dyDescent="0.3">
      <c r="A1388" s="727" t="s">
        <v>566</v>
      </c>
      <c r="B1388" s="728" t="s">
        <v>6745</v>
      </c>
      <c r="C1388" s="728" t="s">
        <v>6631</v>
      </c>
      <c r="D1388" s="728" t="s">
        <v>6810</v>
      </c>
      <c r="E1388" s="728" t="s">
        <v>6811</v>
      </c>
      <c r="F1388" s="732">
        <v>1326</v>
      </c>
      <c r="G1388" s="732">
        <v>335478</v>
      </c>
      <c r="H1388" s="732">
        <v>1.0729321913558532</v>
      </c>
      <c r="I1388" s="732">
        <v>253</v>
      </c>
      <c r="J1388" s="732">
        <v>1231</v>
      </c>
      <c r="K1388" s="732">
        <v>312674</v>
      </c>
      <c r="L1388" s="732">
        <v>1</v>
      </c>
      <c r="M1388" s="732">
        <v>254</v>
      </c>
      <c r="N1388" s="732">
        <v>2263</v>
      </c>
      <c r="O1388" s="732">
        <v>574802</v>
      </c>
      <c r="P1388" s="746">
        <v>1.8383428107229893</v>
      </c>
      <c r="Q1388" s="733">
        <v>254</v>
      </c>
    </row>
    <row r="1389" spans="1:17" ht="14.4" customHeight="1" x14ac:dyDescent="0.3">
      <c r="A1389" s="727" t="s">
        <v>566</v>
      </c>
      <c r="B1389" s="728" t="s">
        <v>6745</v>
      </c>
      <c r="C1389" s="728" t="s">
        <v>6631</v>
      </c>
      <c r="D1389" s="728" t="s">
        <v>6812</v>
      </c>
      <c r="E1389" s="728" t="s">
        <v>6813</v>
      </c>
      <c r="F1389" s="732">
        <v>1</v>
      </c>
      <c r="G1389" s="732">
        <v>265</v>
      </c>
      <c r="H1389" s="732">
        <v>0.98880597014925375</v>
      </c>
      <c r="I1389" s="732">
        <v>265</v>
      </c>
      <c r="J1389" s="732">
        <v>1</v>
      </c>
      <c r="K1389" s="732">
        <v>268</v>
      </c>
      <c r="L1389" s="732">
        <v>1</v>
      </c>
      <c r="M1389" s="732">
        <v>268</v>
      </c>
      <c r="N1389" s="732">
        <v>2</v>
      </c>
      <c r="O1389" s="732">
        <v>536</v>
      </c>
      <c r="P1389" s="746">
        <v>2</v>
      </c>
      <c r="Q1389" s="733">
        <v>268</v>
      </c>
    </row>
    <row r="1390" spans="1:17" ht="14.4" customHeight="1" x14ac:dyDescent="0.3">
      <c r="A1390" s="727" t="s">
        <v>566</v>
      </c>
      <c r="B1390" s="728" t="s">
        <v>6745</v>
      </c>
      <c r="C1390" s="728" t="s">
        <v>6631</v>
      </c>
      <c r="D1390" s="728" t="s">
        <v>6719</v>
      </c>
      <c r="E1390" s="728" t="s">
        <v>6720</v>
      </c>
      <c r="F1390" s="732"/>
      <c r="G1390" s="732"/>
      <c r="H1390" s="732"/>
      <c r="I1390" s="732"/>
      <c r="J1390" s="732">
        <v>21</v>
      </c>
      <c r="K1390" s="732">
        <v>217812</v>
      </c>
      <c r="L1390" s="732">
        <v>1</v>
      </c>
      <c r="M1390" s="732">
        <v>10372</v>
      </c>
      <c r="N1390" s="732"/>
      <c r="O1390" s="732"/>
      <c r="P1390" s="746"/>
      <c r="Q1390" s="733"/>
    </row>
    <row r="1391" spans="1:17" ht="14.4" customHeight="1" x14ac:dyDescent="0.3">
      <c r="A1391" s="727" t="s">
        <v>566</v>
      </c>
      <c r="B1391" s="728" t="s">
        <v>6745</v>
      </c>
      <c r="C1391" s="728" t="s">
        <v>6631</v>
      </c>
      <c r="D1391" s="728" t="s">
        <v>6816</v>
      </c>
      <c r="E1391" s="728" t="s">
        <v>6817</v>
      </c>
      <c r="F1391" s="732">
        <v>1478</v>
      </c>
      <c r="G1391" s="732">
        <v>319248</v>
      </c>
      <c r="H1391" s="732">
        <v>1.1053260256139488</v>
      </c>
      <c r="I1391" s="732">
        <v>216</v>
      </c>
      <c r="J1391" s="732">
        <v>1331</v>
      </c>
      <c r="K1391" s="732">
        <v>288827</v>
      </c>
      <c r="L1391" s="732">
        <v>1</v>
      </c>
      <c r="M1391" s="732">
        <v>217</v>
      </c>
      <c r="N1391" s="732">
        <v>1944</v>
      </c>
      <c r="O1391" s="732">
        <v>421848</v>
      </c>
      <c r="P1391" s="746">
        <v>1.4605559729526671</v>
      </c>
      <c r="Q1391" s="733">
        <v>217</v>
      </c>
    </row>
    <row r="1392" spans="1:17" ht="14.4" customHeight="1" x14ac:dyDescent="0.3">
      <c r="A1392" s="727" t="s">
        <v>566</v>
      </c>
      <c r="B1392" s="728" t="s">
        <v>6745</v>
      </c>
      <c r="C1392" s="728" t="s">
        <v>6631</v>
      </c>
      <c r="D1392" s="728" t="s">
        <v>6721</v>
      </c>
      <c r="E1392" s="728" t="s">
        <v>6722</v>
      </c>
      <c r="F1392" s="732"/>
      <c r="G1392" s="732"/>
      <c r="H1392" s="732"/>
      <c r="I1392" s="732"/>
      <c r="J1392" s="732">
        <v>4</v>
      </c>
      <c r="K1392" s="732">
        <v>1740</v>
      </c>
      <c r="L1392" s="732">
        <v>1</v>
      </c>
      <c r="M1392" s="732">
        <v>435</v>
      </c>
      <c r="N1392" s="732"/>
      <c r="O1392" s="732"/>
      <c r="P1392" s="746"/>
      <c r="Q1392" s="733"/>
    </row>
    <row r="1393" spans="1:17" ht="14.4" customHeight="1" x14ac:dyDescent="0.3">
      <c r="A1393" s="727" t="s">
        <v>566</v>
      </c>
      <c r="B1393" s="728" t="s">
        <v>6745</v>
      </c>
      <c r="C1393" s="728" t="s">
        <v>6631</v>
      </c>
      <c r="D1393" s="728" t="s">
        <v>6818</v>
      </c>
      <c r="E1393" s="728" t="s">
        <v>6819</v>
      </c>
      <c r="F1393" s="732">
        <v>203</v>
      </c>
      <c r="G1393" s="732">
        <v>7308</v>
      </c>
      <c r="H1393" s="732">
        <v>1.4008050603795286</v>
      </c>
      <c r="I1393" s="732">
        <v>36</v>
      </c>
      <c r="J1393" s="732">
        <v>141</v>
      </c>
      <c r="K1393" s="732">
        <v>5217</v>
      </c>
      <c r="L1393" s="732">
        <v>1</v>
      </c>
      <c r="M1393" s="732">
        <v>37</v>
      </c>
      <c r="N1393" s="732">
        <v>183</v>
      </c>
      <c r="O1393" s="732">
        <v>6771</v>
      </c>
      <c r="P1393" s="746">
        <v>1.2978723404255319</v>
      </c>
      <c r="Q1393" s="733">
        <v>37</v>
      </c>
    </row>
    <row r="1394" spans="1:17" ht="14.4" customHeight="1" x14ac:dyDescent="0.3">
      <c r="A1394" s="727" t="s">
        <v>566</v>
      </c>
      <c r="B1394" s="728" t="s">
        <v>6745</v>
      </c>
      <c r="C1394" s="728" t="s">
        <v>6631</v>
      </c>
      <c r="D1394" s="728" t="s">
        <v>6725</v>
      </c>
      <c r="E1394" s="728" t="s">
        <v>6726</v>
      </c>
      <c r="F1394" s="732"/>
      <c r="G1394" s="732"/>
      <c r="H1394" s="732"/>
      <c r="I1394" s="732"/>
      <c r="J1394" s="732">
        <v>165</v>
      </c>
      <c r="K1394" s="732">
        <v>166815</v>
      </c>
      <c r="L1394" s="732">
        <v>1</v>
      </c>
      <c r="M1394" s="732">
        <v>1011</v>
      </c>
      <c r="N1394" s="732"/>
      <c r="O1394" s="732"/>
      <c r="P1394" s="746"/>
      <c r="Q1394" s="733"/>
    </row>
    <row r="1395" spans="1:17" ht="14.4" customHeight="1" x14ac:dyDescent="0.3">
      <c r="A1395" s="727" t="s">
        <v>566</v>
      </c>
      <c r="B1395" s="728" t="s">
        <v>6745</v>
      </c>
      <c r="C1395" s="728" t="s">
        <v>6631</v>
      </c>
      <c r="D1395" s="728" t="s">
        <v>6820</v>
      </c>
      <c r="E1395" s="728" t="s">
        <v>6821</v>
      </c>
      <c r="F1395" s="732">
        <v>3</v>
      </c>
      <c r="G1395" s="732">
        <v>1773</v>
      </c>
      <c r="H1395" s="732">
        <v>0.74873310810810811</v>
      </c>
      <c r="I1395" s="732">
        <v>591</v>
      </c>
      <c r="J1395" s="732">
        <v>4</v>
      </c>
      <c r="K1395" s="732">
        <v>2368</v>
      </c>
      <c r="L1395" s="732">
        <v>1</v>
      </c>
      <c r="M1395" s="732">
        <v>592</v>
      </c>
      <c r="N1395" s="732">
        <v>4</v>
      </c>
      <c r="O1395" s="732">
        <v>2368</v>
      </c>
      <c r="P1395" s="746">
        <v>1</v>
      </c>
      <c r="Q1395" s="733">
        <v>592</v>
      </c>
    </row>
    <row r="1396" spans="1:17" ht="14.4" customHeight="1" x14ac:dyDescent="0.3">
      <c r="A1396" s="727" t="s">
        <v>566</v>
      </c>
      <c r="B1396" s="728" t="s">
        <v>6745</v>
      </c>
      <c r="C1396" s="728" t="s">
        <v>6631</v>
      </c>
      <c r="D1396" s="728" t="s">
        <v>7125</v>
      </c>
      <c r="E1396" s="728" t="s">
        <v>7126</v>
      </c>
      <c r="F1396" s="732">
        <v>54</v>
      </c>
      <c r="G1396" s="732">
        <v>303264</v>
      </c>
      <c r="H1396" s="732">
        <v>0.66947764390069453</v>
      </c>
      <c r="I1396" s="732">
        <v>5616</v>
      </c>
      <c r="J1396" s="732">
        <v>79</v>
      </c>
      <c r="K1396" s="732">
        <v>452986</v>
      </c>
      <c r="L1396" s="732">
        <v>1</v>
      </c>
      <c r="M1396" s="732">
        <v>5734</v>
      </c>
      <c r="N1396" s="732">
        <v>57</v>
      </c>
      <c r="O1396" s="732">
        <v>326895</v>
      </c>
      <c r="P1396" s="746">
        <v>0.72164481904518019</v>
      </c>
      <c r="Q1396" s="733">
        <v>5735</v>
      </c>
    </row>
    <row r="1397" spans="1:17" ht="14.4" customHeight="1" x14ac:dyDescent="0.3">
      <c r="A1397" s="727" t="s">
        <v>566</v>
      </c>
      <c r="B1397" s="728" t="s">
        <v>6745</v>
      </c>
      <c r="C1397" s="728" t="s">
        <v>6631</v>
      </c>
      <c r="D1397" s="728" t="s">
        <v>6729</v>
      </c>
      <c r="E1397" s="728" t="s">
        <v>6730</v>
      </c>
      <c r="F1397" s="732"/>
      <c r="G1397" s="732"/>
      <c r="H1397" s="732"/>
      <c r="I1397" s="732"/>
      <c r="J1397" s="732">
        <v>28</v>
      </c>
      <c r="K1397" s="732">
        <v>10444</v>
      </c>
      <c r="L1397" s="732">
        <v>1</v>
      </c>
      <c r="M1397" s="732">
        <v>373</v>
      </c>
      <c r="N1397" s="732"/>
      <c r="O1397" s="732"/>
      <c r="P1397" s="746"/>
      <c r="Q1397" s="733"/>
    </row>
    <row r="1398" spans="1:17" ht="14.4" customHeight="1" x14ac:dyDescent="0.3">
      <c r="A1398" s="727" t="s">
        <v>566</v>
      </c>
      <c r="B1398" s="728" t="s">
        <v>6745</v>
      </c>
      <c r="C1398" s="728" t="s">
        <v>6631</v>
      </c>
      <c r="D1398" s="728" t="s">
        <v>6822</v>
      </c>
      <c r="E1398" s="728" t="s">
        <v>6823</v>
      </c>
      <c r="F1398" s="732">
        <v>134</v>
      </c>
      <c r="G1398" s="732">
        <v>6700</v>
      </c>
      <c r="H1398" s="732">
        <v>1.089430894308943</v>
      </c>
      <c r="I1398" s="732">
        <v>50</v>
      </c>
      <c r="J1398" s="732">
        <v>123</v>
      </c>
      <c r="K1398" s="732">
        <v>6150</v>
      </c>
      <c r="L1398" s="732">
        <v>1</v>
      </c>
      <c r="M1398" s="732">
        <v>50</v>
      </c>
      <c r="N1398" s="732">
        <v>73</v>
      </c>
      <c r="O1398" s="732">
        <v>3650</v>
      </c>
      <c r="P1398" s="746">
        <v>0.5934959349593496</v>
      </c>
      <c r="Q1398" s="733">
        <v>50</v>
      </c>
    </row>
    <row r="1399" spans="1:17" ht="14.4" customHeight="1" x14ac:dyDescent="0.3">
      <c r="A1399" s="727" t="s">
        <v>566</v>
      </c>
      <c r="B1399" s="728" t="s">
        <v>6745</v>
      </c>
      <c r="C1399" s="728" t="s">
        <v>6631</v>
      </c>
      <c r="D1399" s="728" t="s">
        <v>6824</v>
      </c>
      <c r="E1399" s="728" t="s">
        <v>6825</v>
      </c>
      <c r="F1399" s="732">
        <v>1</v>
      </c>
      <c r="G1399" s="732">
        <v>546</v>
      </c>
      <c r="H1399" s="732">
        <v>0.9981718464351006</v>
      </c>
      <c r="I1399" s="732">
        <v>546</v>
      </c>
      <c r="J1399" s="732">
        <v>1</v>
      </c>
      <c r="K1399" s="732">
        <v>547</v>
      </c>
      <c r="L1399" s="732">
        <v>1</v>
      </c>
      <c r="M1399" s="732">
        <v>547</v>
      </c>
      <c r="N1399" s="732">
        <v>3</v>
      </c>
      <c r="O1399" s="732">
        <v>1641</v>
      </c>
      <c r="P1399" s="746">
        <v>3</v>
      </c>
      <c r="Q1399" s="733">
        <v>547</v>
      </c>
    </row>
    <row r="1400" spans="1:17" ht="14.4" customHeight="1" x14ac:dyDescent="0.3">
      <c r="A1400" s="727" t="s">
        <v>566</v>
      </c>
      <c r="B1400" s="728" t="s">
        <v>6745</v>
      </c>
      <c r="C1400" s="728" t="s">
        <v>6631</v>
      </c>
      <c r="D1400" s="728" t="s">
        <v>6826</v>
      </c>
      <c r="E1400" s="728" t="s">
        <v>6827</v>
      </c>
      <c r="F1400" s="732">
        <v>90</v>
      </c>
      <c r="G1400" s="732">
        <v>43650</v>
      </c>
      <c r="H1400" s="732">
        <v>0.93992248062015504</v>
      </c>
      <c r="I1400" s="732">
        <v>485</v>
      </c>
      <c r="J1400" s="732">
        <v>90</v>
      </c>
      <c r="K1400" s="732">
        <v>46440</v>
      </c>
      <c r="L1400" s="732">
        <v>1</v>
      </c>
      <c r="M1400" s="732">
        <v>516</v>
      </c>
      <c r="N1400" s="732">
        <v>103</v>
      </c>
      <c r="O1400" s="732">
        <v>53251</v>
      </c>
      <c r="P1400" s="746">
        <v>1.146662360034453</v>
      </c>
      <c r="Q1400" s="733">
        <v>517</v>
      </c>
    </row>
    <row r="1401" spans="1:17" ht="14.4" customHeight="1" x14ac:dyDescent="0.3">
      <c r="A1401" s="727" t="s">
        <v>566</v>
      </c>
      <c r="B1401" s="728" t="s">
        <v>6745</v>
      </c>
      <c r="C1401" s="728" t="s">
        <v>6631</v>
      </c>
      <c r="D1401" s="728" t="s">
        <v>6828</v>
      </c>
      <c r="E1401" s="728" t="s">
        <v>6829</v>
      </c>
      <c r="F1401" s="732">
        <v>1</v>
      </c>
      <c r="G1401" s="732">
        <v>735</v>
      </c>
      <c r="H1401" s="732">
        <v>0.99864130434782605</v>
      </c>
      <c r="I1401" s="732">
        <v>735</v>
      </c>
      <c r="J1401" s="732">
        <v>1</v>
      </c>
      <c r="K1401" s="732">
        <v>736</v>
      </c>
      <c r="L1401" s="732">
        <v>1</v>
      </c>
      <c r="M1401" s="732">
        <v>736</v>
      </c>
      <c r="N1401" s="732">
        <v>2</v>
      </c>
      <c r="O1401" s="732">
        <v>1472</v>
      </c>
      <c r="P1401" s="746">
        <v>2</v>
      </c>
      <c r="Q1401" s="733">
        <v>736</v>
      </c>
    </row>
    <row r="1402" spans="1:17" ht="14.4" customHeight="1" x14ac:dyDescent="0.3">
      <c r="A1402" s="727" t="s">
        <v>566</v>
      </c>
      <c r="B1402" s="728" t="s">
        <v>6745</v>
      </c>
      <c r="C1402" s="728" t="s">
        <v>6631</v>
      </c>
      <c r="D1402" s="728" t="s">
        <v>6830</v>
      </c>
      <c r="E1402" s="728" t="s">
        <v>6831</v>
      </c>
      <c r="F1402" s="732">
        <v>5</v>
      </c>
      <c r="G1402" s="732">
        <v>1635</v>
      </c>
      <c r="H1402" s="732">
        <v>0.5521783181357649</v>
      </c>
      <c r="I1402" s="732">
        <v>327</v>
      </c>
      <c r="J1402" s="732">
        <v>9</v>
      </c>
      <c r="K1402" s="732">
        <v>2961</v>
      </c>
      <c r="L1402" s="732">
        <v>1</v>
      </c>
      <c r="M1402" s="732">
        <v>329</v>
      </c>
      <c r="N1402" s="732">
        <v>8</v>
      </c>
      <c r="O1402" s="732">
        <v>2632</v>
      </c>
      <c r="P1402" s="746">
        <v>0.88888888888888884</v>
      </c>
      <c r="Q1402" s="733">
        <v>329</v>
      </c>
    </row>
    <row r="1403" spans="1:17" ht="14.4" customHeight="1" x14ac:dyDescent="0.3">
      <c r="A1403" s="727" t="s">
        <v>566</v>
      </c>
      <c r="B1403" s="728" t="s">
        <v>6745</v>
      </c>
      <c r="C1403" s="728" t="s">
        <v>6631</v>
      </c>
      <c r="D1403" s="728" t="s">
        <v>6832</v>
      </c>
      <c r="E1403" s="728" t="s">
        <v>6833</v>
      </c>
      <c r="F1403" s="732">
        <v>1</v>
      </c>
      <c r="G1403" s="732">
        <v>345</v>
      </c>
      <c r="H1403" s="732">
        <v>0.99710982658959535</v>
      </c>
      <c r="I1403" s="732">
        <v>345</v>
      </c>
      <c r="J1403" s="732">
        <v>1</v>
      </c>
      <c r="K1403" s="732">
        <v>346</v>
      </c>
      <c r="L1403" s="732">
        <v>1</v>
      </c>
      <c r="M1403" s="732">
        <v>346</v>
      </c>
      <c r="N1403" s="732">
        <v>2</v>
      </c>
      <c r="O1403" s="732">
        <v>692</v>
      </c>
      <c r="P1403" s="746">
        <v>2</v>
      </c>
      <c r="Q1403" s="733">
        <v>346</v>
      </c>
    </row>
    <row r="1404" spans="1:17" ht="14.4" customHeight="1" x14ac:dyDescent="0.3">
      <c r="A1404" s="727" t="s">
        <v>566</v>
      </c>
      <c r="B1404" s="728" t="s">
        <v>6745</v>
      </c>
      <c r="C1404" s="728" t="s">
        <v>6631</v>
      </c>
      <c r="D1404" s="728" t="s">
        <v>6834</v>
      </c>
      <c r="E1404" s="728" t="s">
        <v>6835</v>
      </c>
      <c r="F1404" s="732">
        <v>2</v>
      </c>
      <c r="G1404" s="732">
        <v>1504</v>
      </c>
      <c r="H1404" s="732">
        <v>1.9973439575033201</v>
      </c>
      <c r="I1404" s="732">
        <v>752</v>
      </c>
      <c r="J1404" s="732">
        <v>1</v>
      </c>
      <c r="K1404" s="732">
        <v>753</v>
      </c>
      <c r="L1404" s="732">
        <v>1</v>
      </c>
      <c r="M1404" s="732">
        <v>753</v>
      </c>
      <c r="N1404" s="732">
        <v>2</v>
      </c>
      <c r="O1404" s="732">
        <v>1506</v>
      </c>
      <c r="P1404" s="746">
        <v>2</v>
      </c>
      <c r="Q1404" s="733">
        <v>753</v>
      </c>
    </row>
    <row r="1405" spans="1:17" ht="14.4" customHeight="1" x14ac:dyDescent="0.3">
      <c r="A1405" s="727" t="s">
        <v>566</v>
      </c>
      <c r="B1405" s="728" t="s">
        <v>6745</v>
      </c>
      <c r="C1405" s="728" t="s">
        <v>6631</v>
      </c>
      <c r="D1405" s="728" t="s">
        <v>6836</v>
      </c>
      <c r="E1405" s="728" t="s">
        <v>6837</v>
      </c>
      <c r="F1405" s="732">
        <v>18</v>
      </c>
      <c r="G1405" s="732">
        <v>4158</v>
      </c>
      <c r="H1405" s="732">
        <v>0.99568965517241381</v>
      </c>
      <c r="I1405" s="732">
        <v>231</v>
      </c>
      <c r="J1405" s="732">
        <v>18</v>
      </c>
      <c r="K1405" s="732">
        <v>4176</v>
      </c>
      <c r="L1405" s="732">
        <v>1</v>
      </c>
      <c r="M1405" s="732">
        <v>232</v>
      </c>
      <c r="N1405" s="732">
        <v>23</v>
      </c>
      <c r="O1405" s="732">
        <v>5336</v>
      </c>
      <c r="P1405" s="746">
        <v>1.2777777777777777</v>
      </c>
      <c r="Q1405" s="733">
        <v>232</v>
      </c>
    </row>
    <row r="1406" spans="1:17" ht="14.4" customHeight="1" x14ac:dyDescent="0.3">
      <c r="A1406" s="727" t="s">
        <v>566</v>
      </c>
      <c r="B1406" s="728" t="s">
        <v>6745</v>
      </c>
      <c r="C1406" s="728" t="s">
        <v>6631</v>
      </c>
      <c r="D1406" s="728" t="s">
        <v>6838</v>
      </c>
      <c r="E1406" s="728" t="s">
        <v>6839</v>
      </c>
      <c r="F1406" s="732">
        <v>321</v>
      </c>
      <c r="G1406" s="732">
        <v>1072461</v>
      </c>
      <c r="H1406" s="732">
        <v>0.97632074372400934</v>
      </c>
      <c r="I1406" s="732">
        <v>3341</v>
      </c>
      <c r="J1406" s="732">
        <v>328</v>
      </c>
      <c r="K1406" s="732">
        <v>1098472</v>
      </c>
      <c r="L1406" s="732">
        <v>1</v>
      </c>
      <c r="M1406" s="732">
        <v>3349</v>
      </c>
      <c r="N1406" s="732">
        <v>293</v>
      </c>
      <c r="O1406" s="732">
        <v>981550</v>
      </c>
      <c r="P1406" s="746">
        <v>0.89355941708118181</v>
      </c>
      <c r="Q1406" s="733">
        <v>3350</v>
      </c>
    </row>
    <row r="1407" spans="1:17" ht="14.4" customHeight="1" x14ac:dyDescent="0.3">
      <c r="A1407" s="727" t="s">
        <v>566</v>
      </c>
      <c r="B1407" s="728" t="s">
        <v>6745</v>
      </c>
      <c r="C1407" s="728" t="s">
        <v>6631</v>
      </c>
      <c r="D1407" s="728" t="s">
        <v>6840</v>
      </c>
      <c r="E1407" s="728" t="s">
        <v>6841</v>
      </c>
      <c r="F1407" s="732">
        <v>2</v>
      </c>
      <c r="G1407" s="732">
        <v>460</v>
      </c>
      <c r="H1407" s="732"/>
      <c r="I1407" s="732">
        <v>230</v>
      </c>
      <c r="J1407" s="732"/>
      <c r="K1407" s="732"/>
      <c r="L1407" s="732"/>
      <c r="M1407" s="732"/>
      <c r="N1407" s="732">
        <v>11</v>
      </c>
      <c r="O1407" s="732">
        <v>2563</v>
      </c>
      <c r="P1407" s="746"/>
      <c r="Q1407" s="733">
        <v>233</v>
      </c>
    </row>
    <row r="1408" spans="1:17" ht="14.4" customHeight="1" x14ac:dyDescent="0.3">
      <c r="A1408" s="727" t="s">
        <v>566</v>
      </c>
      <c r="B1408" s="728" t="s">
        <v>6745</v>
      </c>
      <c r="C1408" s="728" t="s">
        <v>6631</v>
      </c>
      <c r="D1408" s="728" t="s">
        <v>6842</v>
      </c>
      <c r="E1408" s="728" t="s">
        <v>6843</v>
      </c>
      <c r="F1408" s="732"/>
      <c r="G1408" s="732"/>
      <c r="H1408" s="732"/>
      <c r="I1408" s="732"/>
      <c r="J1408" s="732">
        <v>1</v>
      </c>
      <c r="K1408" s="732">
        <v>410</v>
      </c>
      <c r="L1408" s="732">
        <v>1</v>
      </c>
      <c r="M1408" s="732">
        <v>410</v>
      </c>
      <c r="N1408" s="732">
        <v>3</v>
      </c>
      <c r="O1408" s="732">
        <v>1230</v>
      </c>
      <c r="P1408" s="746">
        <v>3</v>
      </c>
      <c r="Q1408" s="733">
        <v>410</v>
      </c>
    </row>
    <row r="1409" spans="1:17" ht="14.4" customHeight="1" x14ac:dyDescent="0.3">
      <c r="A1409" s="727" t="s">
        <v>566</v>
      </c>
      <c r="B1409" s="728" t="s">
        <v>6745</v>
      </c>
      <c r="C1409" s="728" t="s">
        <v>6631</v>
      </c>
      <c r="D1409" s="728" t="s">
        <v>6844</v>
      </c>
      <c r="E1409" s="728" t="s">
        <v>6845</v>
      </c>
      <c r="F1409" s="732">
        <v>2</v>
      </c>
      <c r="G1409" s="732">
        <v>1302</v>
      </c>
      <c r="H1409" s="732"/>
      <c r="I1409" s="732">
        <v>651</v>
      </c>
      <c r="J1409" s="732"/>
      <c r="K1409" s="732"/>
      <c r="L1409" s="732"/>
      <c r="M1409" s="732"/>
      <c r="N1409" s="732">
        <v>2</v>
      </c>
      <c r="O1409" s="732">
        <v>1304</v>
      </c>
      <c r="P1409" s="746"/>
      <c r="Q1409" s="733">
        <v>652</v>
      </c>
    </row>
    <row r="1410" spans="1:17" ht="14.4" customHeight="1" x14ac:dyDescent="0.3">
      <c r="A1410" s="727" t="s">
        <v>566</v>
      </c>
      <c r="B1410" s="728" t="s">
        <v>6745</v>
      </c>
      <c r="C1410" s="728" t="s">
        <v>6631</v>
      </c>
      <c r="D1410" s="728" t="s">
        <v>6846</v>
      </c>
      <c r="E1410" s="728" t="s">
        <v>6847</v>
      </c>
      <c r="F1410" s="732"/>
      <c r="G1410" s="732"/>
      <c r="H1410" s="732"/>
      <c r="I1410" s="732"/>
      <c r="J1410" s="732">
        <v>1</v>
      </c>
      <c r="K1410" s="732">
        <v>590</v>
      </c>
      <c r="L1410" s="732">
        <v>1</v>
      </c>
      <c r="M1410" s="732">
        <v>590</v>
      </c>
      <c r="N1410" s="732">
        <v>3</v>
      </c>
      <c r="O1410" s="732">
        <v>1770</v>
      </c>
      <c r="P1410" s="746">
        <v>3</v>
      </c>
      <c r="Q1410" s="733">
        <v>590</v>
      </c>
    </row>
    <row r="1411" spans="1:17" ht="14.4" customHeight="1" x14ac:dyDescent="0.3">
      <c r="A1411" s="727" t="s">
        <v>566</v>
      </c>
      <c r="B1411" s="728" t="s">
        <v>6745</v>
      </c>
      <c r="C1411" s="728" t="s">
        <v>6631</v>
      </c>
      <c r="D1411" s="728" t="s">
        <v>6848</v>
      </c>
      <c r="E1411" s="728" t="s">
        <v>6849</v>
      </c>
      <c r="F1411" s="732"/>
      <c r="G1411" s="732"/>
      <c r="H1411" s="732"/>
      <c r="I1411" s="732"/>
      <c r="J1411" s="732"/>
      <c r="K1411" s="732"/>
      <c r="L1411" s="732"/>
      <c r="M1411" s="732"/>
      <c r="N1411" s="732">
        <v>2</v>
      </c>
      <c r="O1411" s="732">
        <v>774</v>
      </c>
      <c r="P1411" s="746"/>
      <c r="Q1411" s="733">
        <v>387</v>
      </c>
    </row>
    <row r="1412" spans="1:17" ht="14.4" customHeight="1" x14ac:dyDescent="0.3">
      <c r="A1412" s="727" t="s">
        <v>566</v>
      </c>
      <c r="B1412" s="728" t="s">
        <v>6745</v>
      </c>
      <c r="C1412" s="728" t="s">
        <v>6631</v>
      </c>
      <c r="D1412" s="728" t="s">
        <v>6850</v>
      </c>
      <c r="E1412" s="728" t="s">
        <v>6851</v>
      </c>
      <c r="F1412" s="732"/>
      <c r="G1412" s="732"/>
      <c r="H1412" s="732"/>
      <c r="I1412" s="732"/>
      <c r="J1412" s="732">
        <v>1</v>
      </c>
      <c r="K1412" s="732">
        <v>420</v>
      </c>
      <c r="L1412" s="732">
        <v>1</v>
      </c>
      <c r="M1412" s="732">
        <v>420</v>
      </c>
      <c r="N1412" s="732"/>
      <c r="O1412" s="732"/>
      <c r="P1412" s="746"/>
      <c r="Q1412" s="733"/>
    </row>
    <row r="1413" spans="1:17" ht="14.4" customHeight="1" x14ac:dyDescent="0.3">
      <c r="A1413" s="727" t="s">
        <v>566</v>
      </c>
      <c r="B1413" s="728" t="s">
        <v>6745</v>
      </c>
      <c r="C1413" s="728" t="s">
        <v>6631</v>
      </c>
      <c r="D1413" s="728" t="s">
        <v>6852</v>
      </c>
      <c r="E1413" s="728" t="s">
        <v>6853</v>
      </c>
      <c r="F1413" s="732">
        <v>1</v>
      </c>
      <c r="G1413" s="732">
        <v>166</v>
      </c>
      <c r="H1413" s="732">
        <v>0.97647058823529409</v>
      </c>
      <c r="I1413" s="732">
        <v>166</v>
      </c>
      <c r="J1413" s="732">
        <v>1</v>
      </c>
      <c r="K1413" s="732">
        <v>170</v>
      </c>
      <c r="L1413" s="732">
        <v>1</v>
      </c>
      <c r="M1413" s="732">
        <v>170</v>
      </c>
      <c r="N1413" s="732">
        <v>2</v>
      </c>
      <c r="O1413" s="732">
        <v>340</v>
      </c>
      <c r="P1413" s="746">
        <v>2</v>
      </c>
      <c r="Q1413" s="733">
        <v>170</v>
      </c>
    </row>
    <row r="1414" spans="1:17" ht="14.4" customHeight="1" x14ac:dyDescent="0.3">
      <c r="A1414" s="727" t="s">
        <v>566</v>
      </c>
      <c r="B1414" s="728" t="s">
        <v>6745</v>
      </c>
      <c r="C1414" s="728" t="s">
        <v>6631</v>
      </c>
      <c r="D1414" s="728" t="s">
        <v>6854</v>
      </c>
      <c r="E1414" s="728" t="s">
        <v>6855</v>
      </c>
      <c r="F1414" s="732">
        <v>9</v>
      </c>
      <c r="G1414" s="732">
        <v>7074</v>
      </c>
      <c r="H1414" s="732">
        <v>0.68967534366773908</v>
      </c>
      <c r="I1414" s="732">
        <v>786</v>
      </c>
      <c r="J1414" s="732">
        <v>13</v>
      </c>
      <c r="K1414" s="732">
        <v>10257</v>
      </c>
      <c r="L1414" s="732">
        <v>1</v>
      </c>
      <c r="M1414" s="732">
        <v>789</v>
      </c>
      <c r="N1414" s="732">
        <v>15</v>
      </c>
      <c r="O1414" s="732">
        <v>11835</v>
      </c>
      <c r="P1414" s="746">
        <v>1.1538461538461537</v>
      </c>
      <c r="Q1414" s="733">
        <v>789</v>
      </c>
    </row>
    <row r="1415" spans="1:17" ht="14.4" customHeight="1" x14ac:dyDescent="0.3">
      <c r="A1415" s="727" t="s">
        <v>566</v>
      </c>
      <c r="B1415" s="728" t="s">
        <v>6745</v>
      </c>
      <c r="C1415" s="728" t="s">
        <v>6631</v>
      </c>
      <c r="D1415" s="728" t="s">
        <v>6856</v>
      </c>
      <c r="E1415" s="728" t="s">
        <v>6857</v>
      </c>
      <c r="F1415" s="732">
        <v>5</v>
      </c>
      <c r="G1415" s="732">
        <v>1110</v>
      </c>
      <c r="H1415" s="732">
        <v>0.55059523809523814</v>
      </c>
      <c r="I1415" s="732">
        <v>222</v>
      </c>
      <c r="J1415" s="732">
        <v>9</v>
      </c>
      <c r="K1415" s="732">
        <v>2016</v>
      </c>
      <c r="L1415" s="732">
        <v>1</v>
      </c>
      <c r="M1415" s="732">
        <v>224</v>
      </c>
      <c r="N1415" s="732">
        <v>8</v>
      </c>
      <c r="O1415" s="732">
        <v>1792</v>
      </c>
      <c r="P1415" s="746">
        <v>0.88888888888888884</v>
      </c>
      <c r="Q1415" s="733">
        <v>224</v>
      </c>
    </row>
    <row r="1416" spans="1:17" ht="14.4" customHeight="1" x14ac:dyDescent="0.3">
      <c r="A1416" s="727" t="s">
        <v>566</v>
      </c>
      <c r="B1416" s="728" t="s">
        <v>6745</v>
      </c>
      <c r="C1416" s="728" t="s">
        <v>6631</v>
      </c>
      <c r="D1416" s="728" t="s">
        <v>6858</v>
      </c>
      <c r="E1416" s="728" t="s">
        <v>6859</v>
      </c>
      <c r="F1416" s="732">
        <v>2</v>
      </c>
      <c r="G1416" s="732">
        <v>1130</v>
      </c>
      <c r="H1416" s="732"/>
      <c r="I1416" s="732">
        <v>565</v>
      </c>
      <c r="J1416" s="732"/>
      <c r="K1416" s="732"/>
      <c r="L1416" s="732"/>
      <c r="M1416" s="732"/>
      <c r="N1416" s="732">
        <v>2</v>
      </c>
      <c r="O1416" s="732">
        <v>1132</v>
      </c>
      <c r="P1416" s="746"/>
      <c r="Q1416" s="733">
        <v>566</v>
      </c>
    </row>
    <row r="1417" spans="1:17" ht="14.4" customHeight="1" x14ac:dyDescent="0.3">
      <c r="A1417" s="727" t="s">
        <v>566</v>
      </c>
      <c r="B1417" s="728" t="s">
        <v>6745</v>
      </c>
      <c r="C1417" s="728" t="s">
        <v>6631</v>
      </c>
      <c r="D1417" s="728" t="s">
        <v>6733</v>
      </c>
      <c r="E1417" s="728" t="s">
        <v>6734</v>
      </c>
      <c r="F1417" s="732"/>
      <c r="G1417" s="732"/>
      <c r="H1417" s="732"/>
      <c r="I1417" s="732"/>
      <c r="J1417" s="732">
        <v>3</v>
      </c>
      <c r="K1417" s="732">
        <v>34269</v>
      </c>
      <c r="L1417" s="732">
        <v>1</v>
      </c>
      <c r="M1417" s="732">
        <v>11423</v>
      </c>
      <c r="N1417" s="732"/>
      <c r="O1417" s="732"/>
      <c r="P1417" s="746"/>
      <c r="Q1417" s="733"/>
    </row>
    <row r="1418" spans="1:17" ht="14.4" customHeight="1" x14ac:dyDescent="0.3">
      <c r="A1418" s="727" t="s">
        <v>566</v>
      </c>
      <c r="B1418" s="728" t="s">
        <v>6745</v>
      </c>
      <c r="C1418" s="728" t="s">
        <v>6631</v>
      </c>
      <c r="D1418" s="728" t="s">
        <v>6864</v>
      </c>
      <c r="E1418" s="728" t="s">
        <v>6865</v>
      </c>
      <c r="F1418" s="732">
        <v>1</v>
      </c>
      <c r="G1418" s="732">
        <v>345</v>
      </c>
      <c r="H1418" s="732"/>
      <c r="I1418" s="732">
        <v>345</v>
      </c>
      <c r="J1418" s="732"/>
      <c r="K1418" s="732"/>
      <c r="L1418" s="732"/>
      <c r="M1418" s="732"/>
      <c r="N1418" s="732"/>
      <c r="O1418" s="732"/>
      <c r="P1418" s="746"/>
      <c r="Q1418" s="733"/>
    </row>
    <row r="1419" spans="1:17" ht="14.4" customHeight="1" x14ac:dyDescent="0.3">
      <c r="A1419" s="727" t="s">
        <v>566</v>
      </c>
      <c r="B1419" s="728" t="s">
        <v>6745</v>
      </c>
      <c r="C1419" s="728" t="s">
        <v>6631</v>
      </c>
      <c r="D1419" s="728" t="s">
        <v>6866</v>
      </c>
      <c r="E1419" s="728" t="s">
        <v>6867</v>
      </c>
      <c r="F1419" s="732">
        <v>2</v>
      </c>
      <c r="G1419" s="732">
        <v>178</v>
      </c>
      <c r="H1419" s="732">
        <v>0.65925925925925921</v>
      </c>
      <c r="I1419" s="732">
        <v>89</v>
      </c>
      <c r="J1419" s="732">
        <v>3</v>
      </c>
      <c r="K1419" s="732">
        <v>270</v>
      </c>
      <c r="L1419" s="732">
        <v>1</v>
      </c>
      <c r="M1419" s="732">
        <v>90</v>
      </c>
      <c r="N1419" s="732">
        <v>17</v>
      </c>
      <c r="O1419" s="732">
        <v>1530</v>
      </c>
      <c r="P1419" s="746">
        <v>5.666666666666667</v>
      </c>
      <c r="Q1419" s="733">
        <v>90</v>
      </c>
    </row>
    <row r="1420" spans="1:17" ht="14.4" customHeight="1" x14ac:dyDescent="0.3">
      <c r="A1420" s="727" t="s">
        <v>566</v>
      </c>
      <c r="B1420" s="728" t="s">
        <v>6745</v>
      </c>
      <c r="C1420" s="728" t="s">
        <v>6631</v>
      </c>
      <c r="D1420" s="728" t="s">
        <v>6868</v>
      </c>
      <c r="E1420" s="728" t="s">
        <v>6869</v>
      </c>
      <c r="F1420" s="732">
        <v>1</v>
      </c>
      <c r="G1420" s="732">
        <v>418</v>
      </c>
      <c r="H1420" s="732"/>
      <c r="I1420" s="732">
        <v>418</v>
      </c>
      <c r="J1420" s="732"/>
      <c r="K1420" s="732"/>
      <c r="L1420" s="732"/>
      <c r="M1420" s="732"/>
      <c r="N1420" s="732"/>
      <c r="O1420" s="732"/>
      <c r="P1420" s="746"/>
      <c r="Q1420" s="733"/>
    </row>
    <row r="1421" spans="1:17" ht="14.4" customHeight="1" x14ac:dyDescent="0.3">
      <c r="A1421" s="727" t="s">
        <v>566</v>
      </c>
      <c r="B1421" s="728" t="s">
        <v>6745</v>
      </c>
      <c r="C1421" s="728" t="s">
        <v>6631</v>
      </c>
      <c r="D1421" s="728" t="s">
        <v>6735</v>
      </c>
      <c r="E1421" s="728" t="s">
        <v>6736</v>
      </c>
      <c r="F1421" s="732"/>
      <c r="G1421" s="732"/>
      <c r="H1421" s="732"/>
      <c r="I1421" s="732"/>
      <c r="J1421" s="732">
        <v>1</v>
      </c>
      <c r="K1421" s="732">
        <v>391</v>
      </c>
      <c r="L1421" s="732">
        <v>1</v>
      </c>
      <c r="M1421" s="732">
        <v>391</v>
      </c>
      <c r="N1421" s="732"/>
      <c r="O1421" s="732"/>
      <c r="P1421" s="746"/>
      <c r="Q1421" s="733"/>
    </row>
    <row r="1422" spans="1:17" ht="14.4" customHeight="1" x14ac:dyDescent="0.3">
      <c r="A1422" s="727" t="s">
        <v>566</v>
      </c>
      <c r="B1422" s="728" t="s">
        <v>6745</v>
      </c>
      <c r="C1422" s="728" t="s">
        <v>6631</v>
      </c>
      <c r="D1422" s="728" t="s">
        <v>6737</v>
      </c>
      <c r="E1422" s="728" t="s">
        <v>6738</v>
      </c>
      <c r="F1422" s="732"/>
      <c r="G1422" s="732"/>
      <c r="H1422" s="732"/>
      <c r="I1422" s="732"/>
      <c r="J1422" s="732">
        <v>1</v>
      </c>
      <c r="K1422" s="732">
        <v>983</v>
      </c>
      <c r="L1422" s="732">
        <v>1</v>
      </c>
      <c r="M1422" s="732">
        <v>983</v>
      </c>
      <c r="N1422" s="732"/>
      <c r="O1422" s="732"/>
      <c r="P1422" s="746"/>
      <c r="Q1422" s="733"/>
    </row>
    <row r="1423" spans="1:17" ht="14.4" customHeight="1" x14ac:dyDescent="0.3">
      <c r="A1423" s="727" t="s">
        <v>566</v>
      </c>
      <c r="B1423" s="728" t="s">
        <v>6745</v>
      </c>
      <c r="C1423" s="728" t="s">
        <v>6631</v>
      </c>
      <c r="D1423" s="728" t="s">
        <v>6916</v>
      </c>
      <c r="E1423" s="728" t="s">
        <v>6917</v>
      </c>
      <c r="F1423" s="732"/>
      <c r="G1423" s="732"/>
      <c r="H1423" s="732"/>
      <c r="I1423" s="732"/>
      <c r="J1423" s="732"/>
      <c r="K1423" s="732"/>
      <c r="L1423" s="732"/>
      <c r="M1423" s="732"/>
      <c r="N1423" s="732">
        <v>4</v>
      </c>
      <c r="O1423" s="732">
        <v>976</v>
      </c>
      <c r="P1423" s="746"/>
      <c r="Q1423" s="733">
        <v>244</v>
      </c>
    </row>
    <row r="1424" spans="1:17" ht="14.4" customHeight="1" x14ac:dyDescent="0.3">
      <c r="A1424" s="727" t="s">
        <v>7127</v>
      </c>
      <c r="B1424" s="728" t="s">
        <v>6421</v>
      </c>
      <c r="C1424" s="728" t="s">
        <v>6631</v>
      </c>
      <c r="D1424" s="728" t="s">
        <v>6636</v>
      </c>
      <c r="E1424" s="728" t="s">
        <v>6637</v>
      </c>
      <c r="F1424" s="732"/>
      <c r="G1424" s="732"/>
      <c r="H1424" s="732"/>
      <c r="I1424" s="732"/>
      <c r="J1424" s="732"/>
      <c r="K1424" s="732"/>
      <c r="L1424" s="732"/>
      <c r="M1424" s="732"/>
      <c r="N1424" s="732">
        <v>1</v>
      </c>
      <c r="O1424" s="732">
        <v>37</v>
      </c>
      <c r="P1424" s="746"/>
      <c r="Q1424" s="733">
        <v>37</v>
      </c>
    </row>
    <row r="1425" spans="1:17" ht="14.4" customHeight="1" x14ac:dyDescent="0.3">
      <c r="A1425" s="727" t="s">
        <v>7127</v>
      </c>
      <c r="B1425" s="728" t="s">
        <v>6421</v>
      </c>
      <c r="C1425" s="728" t="s">
        <v>6631</v>
      </c>
      <c r="D1425" s="728" t="s">
        <v>6676</v>
      </c>
      <c r="E1425" s="728" t="s">
        <v>6677</v>
      </c>
      <c r="F1425" s="732">
        <v>1</v>
      </c>
      <c r="G1425" s="732">
        <v>161</v>
      </c>
      <c r="H1425" s="732"/>
      <c r="I1425" s="732">
        <v>161</v>
      </c>
      <c r="J1425" s="732"/>
      <c r="K1425" s="732"/>
      <c r="L1425" s="732"/>
      <c r="M1425" s="732"/>
      <c r="N1425" s="732">
        <v>1</v>
      </c>
      <c r="O1425" s="732">
        <v>173</v>
      </c>
      <c r="P1425" s="746"/>
      <c r="Q1425" s="733">
        <v>173</v>
      </c>
    </row>
    <row r="1426" spans="1:17" ht="14.4" customHeight="1" x14ac:dyDescent="0.3">
      <c r="A1426" s="727" t="s">
        <v>7127</v>
      </c>
      <c r="B1426" s="728" t="s">
        <v>6704</v>
      </c>
      <c r="C1426" s="728" t="s">
        <v>6631</v>
      </c>
      <c r="D1426" s="728" t="s">
        <v>6711</v>
      </c>
      <c r="E1426" s="728" t="s">
        <v>6712</v>
      </c>
      <c r="F1426" s="732"/>
      <c r="G1426" s="732"/>
      <c r="H1426" s="732"/>
      <c r="I1426" s="732"/>
      <c r="J1426" s="732">
        <v>3</v>
      </c>
      <c r="K1426" s="732">
        <v>69</v>
      </c>
      <c r="L1426" s="732">
        <v>1</v>
      </c>
      <c r="M1426" s="732">
        <v>23</v>
      </c>
      <c r="N1426" s="732"/>
      <c r="O1426" s="732"/>
      <c r="P1426" s="746"/>
      <c r="Q1426" s="733"/>
    </row>
    <row r="1427" spans="1:17" ht="14.4" customHeight="1" x14ac:dyDescent="0.3">
      <c r="A1427" s="727" t="s">
        <v>7127</v>
      </c>
      <c r="B1427" s="728" t="s">
        <v>6704</v>
      </c>
      <c r="C1427" s="728" t="s">
        <v>6631</v>
      </c>
      <c r="D1427" s="728" t="s">
        <v>6715</v>
      </c>
      <c r="E1427" s="728" t="s">
        <v>6716</v>
      </c>
      <c r="F1427" s="732"/>
      <c r="G1427" s="732"/>
      <c r="H1427" s="732"/>
      <c r="I1427" s="732"/>
      <c r="J1427" s="732">
        <v>2</v>
      </c>
      <c r="K1427" s="732">
        <v>2566</v>
      </c>
      <c r="L1427" s="732">
        <v>1</v>
      </c>
      <c r="M1427" s="732">
        <v>1283</v>
      </c>
      <c r="N1427" s="732"/>
      <c r="O1427" s="732"/>
      <c r="P1427" s="746"/>
      <c r="Q1427" s="733"/>
    </row>
    <row r="1428" spans="1:17" ht="14.4" customHeight="1" x14ac:dyDescent="0.3">
      <c r="A1428" s="727" t="s">
        <v>7127</v>
      </c>
      <c r="B1428" s="728" t="s">
        <v>6704</v>
      </c>
      <c r="C1428" s="728" t="s">
        <v>6631</v>
      </c>
      <c r="D1428" s="728" t="s">
        <v>6725</v>
      </c>
      <c r="E1428" s="728" t="s">
        <v>6726</v>
      </c>
      <c r="F1428" s="732"/>
      <c r="G1428" s="732"/>
      <c r="H1428" s="732"/>
      <c r="I1428" s="732"/>
      <c r="J1428" s="732">
        <v>2</v>
      </c>
      <c r="K1428" s="732">
        <v>2022</v>
      </c>
      <c r="L1428" s="732">
        <v>1</v>
      </c>
      <c r="M1428" s="732">
        <v>1011</v>
      </c>
      <c r="N1428" s="732"/>
      <c r="O1428" s="732"/>
      <c r="P1428" s="746"/>
      <c r="Q1428" s="733"/>
    </row>
    <row r="1429" spans="1:17" ht="14.4" customHeight="1" x14ac:dyDescent="0.3">
      <c r="A1429" s="727" t="s">
        <v>7127</v>
      </c>
      <c r="B1429" s="728" t="s">
        <v>6704</v>
      </c>
      <c r="C1429" s="728" t="s">
        <v>6631</v>
      </c>
      <c r="D1429" s="728" t="s">
        <v>6727</v>
      </c>
      <c r="E1429" s="728" t="s">
        <v>6728</v>
      </c>
      <c r="F1429" s="732"/>
      <c r="G1429" s="732"/>
      <c r="H1429" s="732"/>
      <c r="I1429" s="732"/>
      <c r="J1429" s="732">
        <v>1</v>
      </c>
      <c r="K1429" s="732">
        <v>2294</v>
      </c>
      <c r="L1429" s="732">
        <v>1</v>
      </c>
      <c r="M1429" s="732">
        <v>2294</v>
      </c>
      <c r="N1429" s="732"/>
      <c r="O1429" s="732"/>
      <c r="P1429" s="746"/>
      <c r="Q1429" s="733"/>
    </row>
    <row r="1430" spans="1:17" ht="14.4" customHeight="1" x14ac:dyDescent="0.3">
      <c r="A1430" s="727" t="s">
        <v>7127</v>
      </c>
      <c r="B1430" s="728" t="s">
        <v>6704</v>
      </c>
      <c r="C1430" s="728" t="s">
        <v>6631</v>
      </c>
      <c r="D1430" s="728" t="s">
        <v>6739</v>
      </c>
      <c r="E1430" s="728"/>
      <c r="F1430" s="732"/>
      <c r="G1430" s="732"/>
      <c r="H1430" s="732"/>
      <c r="I1430" s="732"/>
      <c r="J1430" s="732"/>
      <c r="K1430" s="732"/>
      <c r="L1430" s="732"/>
      <c r="M1430" s="732"/>
      <c r="N1430" s="732">
        <v>0</v>
      </c>
      <c r="O1430" s="732">
        <v>0</v>
      </c>
      <c r="P1430" s="746"/>
      <c r="Q1430" s="733"/>
    </row>
    <row r="1431" spans="1:17" ht="14.4" customHeight="1" x14ac:dyDescent="0.3">
      <c r="A1431" s="727" t="s">
        <v>7127</v>
      </c>
      <c r="B1431" s="728" t="s">
        <v>6704</v>
      </c>
      <c r="C1431" s="728" t="s">
        <v>6631</v>
      </c>
      <c r="D1431" s="728" t="s">
        <v>6743</v>
      </c>
      <c r="E1431" s="728" t="s">
        <v>6744</v>
      </c>
      <c r="F1431" s="732"/>
      <c r="G1431" s="732"/>
      <c r="H1431" s="732"/>
      <c r="I1431" s="732"/>
      <c r="J1431" s="732"/>
      <c r="K1431" s="732"/>
      <c r="L1431" s="732"/>
      <c r="M1431" s="732"/>
      <c r="N1431" s="732">
        <v>0</v>
      </c>
      <c r="O1431" s="732">
        <v>0</v>
      </c>
      <c r="P1431" s="746"/>
      <c r="Q1431" s="733"/>
    </row>
    <row r="1432" spans="1:17" ht="14.4" customHeight="1" x14ac:dyDescent="0.3">
      <c r="A1432" s="727" t="s">
        <v>7127</v>
      </c>
      <c r="B1432" s="728" t="s">
        <v>6745</v>
      </c>
      <c r="C1432" s="728" t="s">
        <v>6631</v>
      </c>
      <c r="D1432" s="728" t="s">
        <v>6752</v>
      </c>
      <c r="E1432" s="728" t="s">
        <v>6753</v>
      </c>
      <c r="F1432" s="732">
        <v>31</v>
      </c>
      <c r="G1432" s="732">
        <v>10881</v>
      </c>
      <c r="H1432" s="732">
        <v>4.3910411622276033</v>
      </c>
      <c r="I1432" s="732">
        <v>351</v>
      </c>
      <c r="J1432" s="732">
        <v>7</v>
      </c>
      <c r="K1432" s="732">
        <v>2478</v>
      </c>
      <c r="L1432" s="732">
        <v>1</v>
      </c>
      <c r="M1432" s="732">
        <v>354</v>
      </c>
      <c r="N1432" s="732">
        <v>13</v>
      </c>
      <c r="O1432" s="732">
        <v>4602</v>
      </c>
      <c r="P1432" s="746">
        <v>1.8571428571428572</v>
      </c>
      <c r="Q1432" s="733">
        <v>354</v>
      </c>
    </row>
    <row r="1433" spans="1:17" ht="14.4" customHeight="1" x14ac:dyDescent="0.3">
      <c r="A1433" s="727" t="s">
        <v>7127</v>
      </c>
      <c r="B1433" s="728" t="s">
        <v>6745</v>
      </c>
      <c r="C1433" s="728" t="s">
        <v>6631</v>
      </c>
      <c r="D1433" s="728" t="s">
        <v>6756</v>
      </c>
      <c r="E1433" s="728" t="s">
        <v>6757</v>
      </c>
      <c r="F1433" s="732">
        <v>17</v>
      </c>
      <c r="G1433" s="732">
        <v>1105</v>
      </c>
      <c r="H1433" s="732">
        <v>1.4166666666666667</v>
      </c>
      <c r="I1433" s="732">
        <v>65</v>
      </c>
      <c r="J1433" s="732">
        <v>12</v>
      </c>
      <c r="K1433" s="732">
        <v>780</v>
      </c>
      <c r="L1433" s="732">
        <v>1</v>
      </c>
      <c r="M1433" s="732">
        <v>65</v>
      </c>
      <c r="N1433" s="732">
        <v>26</v>
      </c>
      <c r="O1433" s="732">
        <v>1690</v>
      </c>
      <c r="P1433" s="746">
        <v>2.1666666666666665</v>
      </c>
      <c r="Q1433" s="733">
        <v>65</v>
      </c>
    </row>
    <row r="1434" spans="1:17" ht="14.4" customHeight="1" x14ac:dyDescent="0.3">
      <c r="A1434" s="727" t="s">
        <v>7127</v>
      </c>
      <c r="B1434" s="728" t="s">
        <v>6745</v>
      </c>
      <c r="C1434" s="728" t="s">
        <v>6631</v>
      </c>
      <c r="D1434" s="728" t="s">
        <v>6760</v>
      </c>
      <c r="E1434" s="728" t="s">
        <v>6761</v>
      </c>
      <c r="F1434" s="732"/>
      <c r="G1434" s="732"/>
      <c r="H1434" s="732"/>
      <c r="I1434" s="732"/>
      <c r="J1434" s="732">
        <v>1</v>
      </c>
      <c r="K1434" s="732">
        <v>592</v>
      </c>
      <c r="L1434" s="732">
        <v>1</v>
      </c>
      <c r="M1434" s="732">
        <v>592</v>
      </c>
      <c r="N1434" s="732">
        <v>1</v>
      </c>
      <c r="O1434" s="732">
        <v>592</v>
      </c>
      <c r="P1434" s="746">
        <v>1</v>
      </c>
      <c r="Q1434" s="733">
        <v>592</v>
      </c>
    </row>
    <row r="1435" spans="1:17" ht="14.4" customHeight="1" x14ac:dyDescent="0.3">
      <c r="A1435" s="727" t="s">
        <v>7127</v>
      </c>
      <c r="B1435" s="728" t="s">
        <v>6745</v>
      </c>
      <c r="C1435" s="728" t="s">
        <v>6631</v>
      </c>
      <c r="D1435" s="728" t="s">
        <v>6762</v>
      </c>
      <c r="E1435" s="728" t="s">
        <v>6763</v>
      </c>
      <c r="F1435" s="732"/>
      <c r="G1435" s="732"/>
      <c r="H1435" s="732"/>
      <c r="I1435" s="732"/>
      <c r="J1435" s="732">
        <v>1</v>
      </c>
      <c r="K1435" s="732">
        <v>617</v>
      </c>
      <c r="L1435" s="732">
        <v>1</v>
      </c>
      <c r="M1435" s="732">
        <v>617</v>
      </c>
      <c r="N1435" s="732">
        <v>1</v>
      </c>
      <c r="O1435" s="732">
        <v>617</v>
      </c>
      <c r="P1435" s="746">
        <v>1</v>
      </c>
      <c r="Q1435" s="733">
        <v>617</v>
      </c>
    </row>
    <row r="1436" spans="1:17" ht="14.4" customHeight="1" x14ac:dyDescent="0.3">
      <c r="A1436" s="727" t="s">
        <v>7127</v>
      </c>
      <c r="B1436" s="728" t="s">
        <v>6745</v>
      </c>
      <c r="C1436" s="728" t="s">
        <v>6631</v>
      </c>
      <c r="D1436" s="728" t="s">
        <v>6764</v>
      </c>
      <c r="E1436" s="728" t="s">
        <v>6765</v>
      </c>
      <c r="F1436" s="732"/>
      <c r="G1436" s="732"/>
      <c r="H1436" s="732"/>
      <c r="I1436" s="732"/>
      <c r="J1436" s="732">
        <v>8</v>
      </c>
      <c r="K1436" s="732">
        <v>1224</v>
      </c>
      <c r="L1436" s="732">
        <v>1</v>
      </c>
      <c r="M1436" s="732">
        <v>153</v>
      </c>
      <c r="N1436" s="732">
        <v>60</v>
      </c>
      <c r="O1436" s="732">
        <v>9180</v>
      </c>
      <c r="P1436" s="746">
        <v>7.5</v>
      </c>
      <c r="Q1436" s="733">
        <v>153</v>
      </c>
    </row>
    <row r="1437" spans="1:17" ht="14.4" customHeight="1" x14ac:dyDescent="0.3">
      <c r="A1437" s="727" t="s">
        <v>7127</v>
      </c>
      <c r="B1437" s="728" t="s">
        <v>6745</v>
      </c>
      <c r="C1437" s="728" t="s">
        <v>6631</v>
      </c>
      <c r="D1437" s="728" t="s">
        <v>6768</v>
      </c>
      <c r="E1437" s="728" t="s">
        <v>6769</v>
      </c>
      <c r="F1437" s="732">
        <v>14</v>
      </c>
      <c r="G1437" s="732">
        <v>336</v>
      </c>
      <c r="H1437" s="732">
        <v>0.875</v>
      </c>
      <c r="I1437" s="732">
        <v>24</v>
      </c>
      <c r="J1437" s="732">
        <v>16</v>
      </c>
      <c r="K1437" s="732">
        <v>384</v>
      </c>
      <c r="L1437" s="732">
        <v>1</v>
      </c>
      <c r="M1437" s="732">
        <v>24</v>
      </c>
      <c r="N1437" s="732">
        <v>17</v>
      </c>
      <c r="O1437" s="732">
        <v>408</v>
      </c>
      <c r="P1437" s="746">
        <v>1.0625</v>
      </c>
      <c r="Q1437" s="733">
        <v>24</v>
      </c>
    </row>
    <row r="1438" spans="1:17" ht="14.4" customHeight="1" x14ac:dyDescent="0.3">
      <c r="A1438" s="727" t="s">
        <v>7127</v>
      </c>
      <c r="B1438" s="728" t="s">
        <v>6745</v>
      </c>
      <c r="C1438" s="728" t="s">
        <v>6631</v>
      </c>
      <c r="D1438" s="728" t="s">
        <v>6772</v>
      </c>
      <c r="E1438" s="728" t="s">
        <v>6773</v>
      </c>
      <c r="F1438" s="732">
        <v>14</v>
      </c>
      <c r="G1438" s="732">
        <v>756</v>
      </c>
      <c r="H1438" s="732">
        <v>0.52867132867132871</v>
      </c>
      <c r="I1438" s="732">
        <v>54</v>
      </c>
      <c r="J1438" s="732">
        <v>26</v>
      </c>
      <c r="K1438" s="732">
        <v>1430</v>
      </c>
      <c r="L1438" s="732">
        <v>1</v>
      </c>
      <c r="M1438" s="732">
        <v>55</v>
      </c>
      <c r="N1438" s="732">
        <v>37</v>
      </c>
      <c r="O1438" s="732">
        <v>2035</v>
      </c>
      <c r="P1438" s="746">
        <v>1.4230769230769231</v>
      </c>
      <c r="Q1438" s="733">
        <v>55</v>
      </c>
    </row>
    <row r="1439" spans="1:17" ht="14.4" customHeight="1" x14ac:dyDescent="0.3">
      <c r="A1439" s="727" t="s">
        <v>7127</v>
      </c>
      <c r="B1439" s="728" t="s">
        <v>6745</v>
      </c>
      <c r="C1439" s="728" t="s">
        <v>6631</v>
      </c>
      <c r="D1439" s="728" t="s">
        <v>6774</v>
      </c>
      <c r="E1439" s="728" t="s">
        <v>6775</v>
      </c>
      <c r="F1439" s="732">
        <v>965</v>
      </c>
      <c r="G1439" s="732">
        <v>74305</v>
      </c>
      <c r="H1439" s="732">
        <v>1.0842696629213484</v>
      </c>
      <c r="I1439" s="732">
        <v>77</v>
      </c>
      <c r="J1439" s="732">
        <v>890</v>
      </c>
      <c r="K1439" s="732">
        <v>68530</v>
      </c>
      <c r="L1439" s="732">
        <v>1</v>
      </c>
      <c r="M1439" s="732">
        <v>77</v>
      </c>
      <c r="N1439" s="732">
        <v>1074</v>
      </c>
      <c r="O1439" s="732">
        <v>82698</v>
      </c>
      <c r="P1439" s="746">
        <v>1.2067415730337079</v>
      </c>
      <c r="Q1439" s="733">
        <v>77</v>
      </c>
    </row>
    <row r="1440" spans="1:17" ht="14.4" customHeight="1" x14ac:dyDescent="0.3">
      <c r="A1440" s="727" t="s">
        <v>7127</v>
      </c>
      <c r="B1440" s="728" t="s">
        <v>6745</v>
      </c>
      <c r="C1440" s="728" t="s">
        <v>6631</v>
      </c>
      <c r="D1440" s="728" t="s">
        <v>6778</v>
      </c>
      <c r="E1440" s="728" t="s">
        <v>6779</v>
      </c>
      <c r="F1440" s="732">
        <v>20</v>
      </c>
      <c r="G1440" s="732">
        <v>460</v>
      </c>
      <c r="H1440" s="732">
        <v>0.76666666666666672</v>
      </c>
      <c r="I1440" s="732">
        <v>23</v>
      </c>
      <c r="J1440" s="732">
        <v>25</v>
      </c>
      <c r="K1440" s="732">
        <v>600</v>
      </c>
      <c r="L1440" s="732">
        <v>1</v>
      </c>
      <c r="M1440" s="732">
        <v>24</v>
      </c>
      <c r="N1440" s="732">
        <v>23</v>
      </c>
      <c r="O1440" s="732">
        <v>552</v>
      </c>
      <c r="P1440" s="746">
        <v>0.92</v>
      </c>
      <c r="Q1440" s="733">
        <v>24</v>
      </c>
    </row>
    <row r="1441" spans="1:17" ht="14.4" customHeight="1" x14ac:dyDescent="0.3">
      <c r="A1441" s="727" t="s">
        <v>7127</v>
      </c>
      <c r="B1441" s="728" t="s">
        <v>6745</v>
      </c>
      <c r="C1441" s="728" t="s">
        <v>6631</v>
      </c>
      <c r="D1441" s="728" t="s">
        <v>6790</v>
      </c>
      <c r="E1441" s="728" t="s">
        <v>6791</v>
      </c>
      <c r="F1441" s="732">
        <v>3</v>
      </c>
      <c r="G1441" s="732">
        <v>198</v>
      </c>
      <c r="H1441" s="732">
        <v>0.27272727272727271</v>
      </c>
      <c r="I1441" s="732">
        <v>66</v>
      </c>
      <c r="J1441" s="732">
        <v>11</v>
      </c>
      <c r="K1441" s="732">
        <v>726</v>
      </c>
      <c r="L1441" s="732">
        <v>1</v>
      </c>
      <c r="M1441" s="732">
        <v>66</v>
      </c>
      <c r="N1441" s="732">
        <v>5</v>
      </c>
      <c r="O1441" s="732">
        <v>330</v>
      </c>
      <c r="P1441" s="746">
        <v>0.45454545454545453</v>
      </c>
      <c r="Q1441" s="733">
        <v>66</v>
      </c>
    </row>
    <row r="1442" spans="1:17" ht="14.4" customHeight="1" x14ac:dyDescent="0.3">
      <c r="A1442" s="727" t="s">
        <v>7127</v>
      </c>
      <c r="B1442" s="728" t="s">
        <v>6745</v>
      </c>
      <c r="C1442" s="728" t="s">
        <v>6631</v>
      </c>
      <c r="D1442" s="728" t="s">
        <v>6794</v>
      </c>
      <c r="E1442" s="728" t="s">
        <v>6795</v>
      </c>
      <c r="F1442" s="732">
        <v>1076</v>
      </c>
      <c r="G1442" s="732">
        <v>17216</v>
      </c>
      <c r="H1442" s="732">
        <v>0.97940607577653882</v>
      </c>
      <c r="I1442" s="732">
        <v>16</v>
      </c>
      <c r="J1442" s="732">
        <v>1034</v>
      </c>
      <c r="K1442" s="732">
        <v>17578</v>
      </c>
      <c r="L1442" s="732">
        <v>1</v>
      </c>
      <c r="M1442" s="732">
        <v>17</v>
      </c>
      <c r="N1442" s="732">
        <v>1230</v>
      </c>
      <c r="O1442" s="732">
        <v>20910</v>
      </c>
      <c r="P1442" s="746">
        <v>1.1895551257253385</v>
      </c>
      <c r="Q1442" s="733">
        <v>17</v>
      </c>
    </row>
    <row r="1443" spans="1:17" ht="14.4" customHeight="1" x14ac:dyDescent="0.3">
      <c r="A1443" s="727" t="s">
        <v>7127</v>
      </c>
      <c r="B1443" s="728" t="s">
        <v>6745</v>
      </c>
      <c r="C1443" s="728" t="s">
        <v>6631</v>
      </c>
      <c r="D1443" s="728" t="s">
        <v>6800</v>
      </c>
      <c r="E1443" s="728" t="s">
        <v>6801</v>
      </c>
      <c r="F1443" s="732">
        <v>4</v>
      </c>
      <c r="G1443" s="732">
        <v>96</v>
      </c>
      <c r="H1443" s="732">
        <v>1.92</v>
      </c>
      <c r="I1443" s="732">
        <v>24</v>
      </c>
      <c r="J1443" s="732">
        <v>2</v>
      </c>
      <c r="K1443" s="732">
        <v>50</v>
      </c>
      <c r="L1443" s="732">
        <v>1</v>
      </c>
      <c r="M1443" s="732">
        <v>25</v>
      </c>
      <c r="N1443" s="732">
        <v>4</v>
      </c>
      <c r="O1443" s="732">
        <v>100</v>
      </c>
      <c r="P1443" s="746">
        <v>2</v>
      </c>
      <c r="Q1443" s="733">
        <v>25</v>
      </c>
    </row>
    <row r="1444" spans="1:17" ht="14.4" customHeight="1" x14ac:dyDescent="0.3">
      <c r="A1444" s="727" t="s">
        <v>7127</v>
      </c>
      <c r="B1444" s="728" t="s">
        <v>6745</v>
      </c>
      <c r="C1444" s="728" t="s">
        <v>6631</v>
      </c>
      <c r="D1444" s="728" t="s">
        <v>6802</v>
      </c>
      <c r="E1444" s="728" t="s">
        <v>6803</v>
      </c>
      <c r="F1444" s="732"/>
      <c r="G1444" s="732"/>
      <c r="H1444" s="732"/>
      <c r="I1444" s="732"/>
      <c r="J1444" s="732">
        <v>1</v>
      </c>
      <c r="K1444" s="732">
        <v>742</v>
      </c>
      <c r="L1444" s="732">
        <v>1</v>
      </c>
      <c r="M1444" s="732">
        <v>742</v>
      </c>
      <c r="N1444" s="732">
        <v>1</v>
      </c>
      <c r="O1444" s="732">
        <v>742</v>
      </c>
      <c r="P1444" s="746">
        <v>1</v>
      </c>
      <c r="Q1444" s="733">
        <v>742</v>
      </c>
    </row>
    <row r="1445" spans="1:17" ht="14.4" customHeight="1" x14ac:dyDescent="0.3">
      <c r="A1445" s="727" t="s">
        <v>7127</v>
      </c>
      <c r="B1445" s="728" t="s">
        <v>6745</v>
      </c>
      <c r="C1445" s="728" t="s">
        <v>6631</v>
      </c>
      <c r="D1445" s="728" t="s">
        <v>6804</v>
      </c>
      <c r="E1445" s="728" t="s">
        <v>6805</v>
      </c>
      <c r="F1445" s="732">
        <v>22</v>
      </c>
      <c r="G1445" s="732">
        <v>3960</v>
      </c>
      <c r="H1445" s="732">
        <v>0.47561854431900075</v>
      </c>
      <c r="I1445" s="732">
        <v>180</v>
      </c>
      <c r="J1445" s="732">
        <v>46</v>
      </c>
      <c r="K1445" s="732">
        <v>8326</v>
      </c>
      <c r="L1445" s="732">
        <v>1</v>
      </c>
      <c r="M1445" s="732">
        <v>181</v>
      </c>
      <c r="N1445" s="732">
        <v>45</v>
      </c>
      <c r="O1445" s="732">
        <v>8145</v>
      </c>
      <c r="P1445" s="746">
        <v>0.97826086956521741</v>
      </c>
      <c r="Q1445" s="733">
        <v>181</v>
      </c>
    </row>
    <row r="1446" spans="1:17" ht="14.4" customHeight="1" x14ac:dyDescent="0.3">
      <c r="A1446" s="727" t="s">
        <v>7127</v>
      </c>
      <c r="B1446" s="728" t="s">
        <v>6745</v>
      </c>
      <c r="C1446" s="728" t="s">
        <v>6631</v>
      </c>
      <c r="D1446" s="728" t="s">
        <v>6810</v>
      </c>
      <c r="E1446" s="728" t="s">
        <v>6811</v>
      </c>
      <c r="F1446" s="732">
        <v>12</v>
      </c>
      <c r="G1446" s="732">
        <v>3036</v>
      </c>
      <c r="H1446" s="732">
        <v>0.51968503937007871</v>
      </c>
      <c r="I1446" s="732">
        <v>253</v>
      </c>
      <c r="J1446" s="732">
        <v>23</v>
      </c>
      <c r="K1446" s="732">
        <v>5842</v>
      </c>
      <c r="L1446" s="732">
        <v>1</v>
      </c>
      <c r="M1446" s="732">
        <v>254</v>
      </c>
      <c r="N1446" s="732">
        <v>32</v>
      </c>
      <c r="O1446" s="732">
        <v>8128</v>
      </c>
      <c r="P1446" s="746">
        <v>1.3913043478260869</v>
      </c>
      <c r="Q1446" s="733">
        <v>254</v>
      </c>
    </row>
    <row r="1447" spans="1:17" ht="14.4" customHeight="1" x14ac:dyDescent="0.3">
      <c r="A1447" s="727" t="s">
        <v>7127</v>
      </c>
      <c r="B1447" s="728" t="s">
        <v>6745</v>
      </c>
      <c r="C1447" s="728" t="s">
        <v>6631</v>
      </c>
      <c r="D1447" s="728" t="s">
        <v>6812</v>
      </c>
      <c r="E1447" s="728" t="s">
        <v>6813</v>
      </c>
      <c r="F1447" s="732"/>
      <c r="G1447" s="732"/>
      <c r="H1447" s="732"/>
      <c r="I1447" s="732"/>
      <c r="J1447" s="732">
        <v>1</v>
      </c>
      <c r="K1447" s="732">
        <v>268</v>
      </c>
      <c r="L1447" s="732">
        <v>1</v>
      </c>
      <c r="M1447" s="732">
        <v>268</v>
      </c>
      <c r="N1447" s="732">
        <v>1</v>
      </c>
      <c r="O1447" s="732">
        <v>268</v>
      </c>
      <c r="P1447" s="746">
        <v>1</v>
      </c>
      <c r="Q1447" s="733">
        <v>268</v>
      </c>
    </row>
    <row r="1448" spans="1:17" ht="14.4" customHeight="1" x14ac:dyDescent="0.3">
      <c r="A1448" s="727" t="s">
        <v>7127</v>
      </c>
      <c r="B1448" s="728" t="s">
        <v>6745</v>
      </c>
      <c r="C1448" s="728" t="s">
        <v>6631</v>
      </c>
      <c r="D1448" s="728" t="s">
        <v>6816</v>
      </c>
      <c r="E1448" s="728" t="s">
        <v>6817</v>
      </c>
      <c r="F1448" s="732">
        <v>312</v>
      </c>
      <c r="G1448" s="732">
        <v>67392</v>
      </c>
      <c r="H1448" s="732">
        <v>1.3989288827998505</v>
      </c>
      <c r="I1448" s="732">
        <v>216</v>
      </c>
      <c r="J1448" s="732">
        <v>222</v>
      </c>
      <c r="K1448" s="732">
        <v>48174</v>
      </c>
      <c r="L1448" s="732">
        <v>1</v>
      </c>
      <c r="M1448" s="732">
        <v>217</v>
      </c>
      <c r="N1448" s="732">
        <v>350</v>
      </c>
      <c r="O1448" s="732">
        <v>75950</v>
      </c>
      <c r="P1448" s="746">
        <v>1.5765765765765767</v>
      </c>
      <c r="Q1448" s="733">
        <v>217</v>
      </c>
    </row>
    <row r="1449" spans="1:17" ht="14.4" customHeight="1" x14ac:dyDescent="0.3">
      <c r="A1449" s="727" t="s">
        <v>7127</v>
      </c>
      <c r="B1449" s="728" t="s">
        <v>6745</v>
      </c>
      <c r="C1449" s="728" t="s">
        <v>6631</v>
      </c>
      <c r="D1449" s="728" t="s">
        <v>6818</v>
      </c>
      <c r="E1449" s="728" t="s">
        <v>6819</v>
      </c>
      <c r="F1449" s="732"/>
      <c r="G1449" s="732"/>
      <c r="H1449" s="732"/>
      <c r="I1449" s="732"/>
      <c r="J1449" s="732"/>
      <c r="K1449" s="732"/>
      <c r="L1449" s="732"/>
      <c r="M1449" s="732"/>
      <c r="N1449" s="732">
        <v>2</v>
      </c>
      <c r="O1449" s="732">
        <v>74</v>
      </c>
      <c r="P1449" s="746"/>
      <c r="Q1449" s="733">
        <v>37</v>
      </c>
    </row>
    <row r="1450" spans="1:17" ht="14.4" customHeight="1" x14ac:dyDescent="0.3">
      <c r="A1450" s="727" t="s">
        <v>7127</v>
      </c>
      <c r="B1450" s="728" t="s">
        <v>6745</v>
      </c>
      <c r="C1450" s="728" t="s">
        <v>6631</v>
      </c>
      <c r="D1450" s="728" t="s">
        <v>6820</v>
      </c>
      <c r="E1450" s="728" t="s">
        <v>6821</v>
      </c>
      <c r="F1450" s="732"/>
      <c r="G1450" s="732"/>
      <c r="H1450" s="732"/>
      <c r="I1450" s="732"/>
      <c r="J1450" s="732">
        <v>1</v>
      </c>
      <c r="K1450" s="732">
        <v>592</v>
      </c>
      <c r="L1450" s="732">
        <v>1</v>
      </c>
      <c r="M1450" s="732">
        <v>592</v>
      </c>
      <c r="N1450" s="732">
        <v>1</v>
      </c>
      <c r="O1450" s="732">
        <v>592</v>
      </c>
      <c r="P1450" s="746">
        <v>1</v>
      </c>
      <c r="Q1450" s="733">
        <v>592</v>
      </c>
    </row>
    <row r="1451" spans="1:17" ht="14.4" customHeight="1" x14ac:dyDescent="0.3">
      <c r="A1451" s="727" t="s">
        <v>7127</v>
      </c>
      <c r="B1451" s="728" t="s">
        <v>6745</v>
      </c>
      <c r="C1451" s="728" t="s">
        <v>6631</v>
      </c>
      <c r="D1451" s="728" t="s">
        <v>6822</v>
      </c>
      <c r="E1451" s="728" t="s">
        <v>6823</v>
      </c>
      <c r="F1451" s="732">
        <v>12</v>
      </c>
      <c r="G1451" s="732">
        <v>600</v>
      </c>
      <c r="H1451" s="732">
        <v>12</v>
      </c>
      <c r="I1451" s="732">
        <v>50</v>
      </c>
      <c r="J1451" s="732">
        <v>1</v>
      </c>
      <c r="K1451" s="732">
        <v>50</v>
      </c>
      <c r="L1451" s="732">
        <v>1</v>
      </c>
      <c r="M1451" s="732">
        <v>50</v>
      </c>
      <c r="N1451" s="732">
        <v>1</v>
      </c>
      <c r="O1451" s="732">
        <v>50</v>
      </c>
      <c r="P1451" s="746">
        <v>1</v>
      </c>
      <c r="Q1451" s="733">
        <v>50</v>
      </c>
    </row>
    <row r="1452" spans="1:17" ht="14.4" customHeight="1" x14ac:dyDescent="0.3">
      <c r="A1452" s="727" t="s">
        <v>7127</v>
      </c>
      <c r="B1452" s="728" t="s">
        <v>6745</v>
      </c>
      <c r="C1452" s="728" t="s">
        <v>6631</v>
      </c>
      <c r="D1452" s="728" t="s">
        <v>6824</v>
      </c>
      <c r="E1452" s="728" t="s">
        <v>6825</v>
      </c>
      <c r="F1452" s="732"/>
      <c r="G1452" s="732"/>
      <c r="H1452" s="732"/>
      <c r="I1452" s="732"/>
      <c r="J1452" s="732">
        <v>1</v>
      </c>
      <c r="K1452" s="732">
        <v>547</v>
      </c>
      <c r="L1452" s="732">
        <v>1</v>
      </c>
      <c r="M1452" s="732">
        <v>547</v>
      </c>
      <c r="N1452" s="732">
        <v>1</v>
      </c>
      <c r="O1452" s="732">
        <v>547</v>
      </c>
      <c r="P1452" s="746">
        <v>1</v>
      </c>
      <c r="Q1452" s="733">
        <v>547</v>
      </c>
    </row>
    <row r="1453" spans="1:17" ht="14.4" customHeight="1" x14ac:dyDescent="0.3">
      <c r="A1453" s="727" t="s">
        <v>7127</v>
      </c>
      <c r="B1453" s="728" t="s">
        <v>6745</v>
      </c>
      <c r="C1453" s="728" t="s">
        <v>6631</v>
      </c>
      <c r="D1453" s="728" t="s">
        <v>6828</v>
      </c>
      <c r="E1453" s="728" t="s">
        <v>6829</v>
      </c>
      <c r="F1453" s="732"/>
      <c r="G1453" s="732"/>
      <c r="H1453" s="732"/>
      <c r="I1453" s="732"/>
      <c r="J1453" s="732">
        <v>1</v>
      </c>
      <c r="K1453" s="732">
        <v>736</v>
      </c>
      <c r="L1453" s="732">
        <v>1</v>
      </c>
      <c r="M1453" s="732">
        <v>736</v>
      </c>
      <c r="N1453" s="732">
        <v>1</v>
      </c>
      <c r="O1453" s="732">
        <v>736</v>
      </c>
      <c r="P1453" s="746">
        <v>1</v>
      </c>
      <c r="Q1453" s="733">
        <v>736</v>
      </c>
    </row>
    <row r="1454" spans="1:17" ht="14.4" customHeight="1" x14ac:dyDescent="0.3">
      <c r="A1454" s="727" t="s">
        <v>7127</v>
      </c>
      <c r="B1454" s="728" t="s">
        <v>6745</v>
      </c>
      <c r="C1454" s="728" t="s">
        <v>6631</v>
      </c>
      <c r="D1454" s="728" t="s">
        <v>6832</v>
      </c>
      <c r="E1454" s="728" t="s">
        <v>6833</v>
      </c>
      <c r="F1454" s="732"/>
      <c r="G1454" s="732"/>
      <c r="H1454" s="732"/>
      <c r="I1454" s="732"/>
      <c r="J1454" s="732">
        <v>1</v>
      </c>
      <c r="K1454" s="732">
        <v>346</v>
      </c>
      <c r="L1454" s="732">
        <v>1</v>
      </c>
      <c r="M1454" s="732">
        <v>346</v>
      </c>
      <c r="N1454" s="732">
        <v>1</v>
      </c>
      <c r="O1454" s="732">
        <v>346</v>
      </c>
      <c r="P1454" s="746">
        <v>1</v>
      </c>
      <c r="Q1454" s="733">
        <v>346</v>
      </c>
    </row>
    <row r="1455" spans="1:17" ht="14.4" customHeight="1" x14ac:dyDescent="0.3">
      <c r="A1455" s="727" t="s">
        <v>7127</v>
      </c>
      <c r="B1455" s="728" t="s">
        <v>6745</v>
      </c>
      <c r="C1455" s="728" t="s">
        <v>6631</v>
      </c>
      <c r="D1455" s="728" t="s">
        <v>6836</v>
      </c>
      <c r="E1455" s="728" t="s">
        <v>6837</v>
      </c>
      <c r="F1455" s="732"/>
      <c r="G1455" s="732"/>
      <c r="H1455" s="732"/>
      <c r="I1455" s="732"/>
      <c r="J1455" s="732">
        <v>1</v>
      </c>
      <c r="K1455" s="732">
        <v>232</v>
      </c>
      <c r="L1455" s="732">
        <v>1</v>
      </c>
      <c r="M1455" s="732">
        <v>232</v>
      </c>
      <c r="N1455" s="732">
        <v>1</v>
      </c>
      <c r="O1455" s="732">
        <v>232</v>
      </c>
      <c r="P1455" s="746">
        <v>1</v>
      </c>
      <c r="Q1455" s="733">
        <v>232</v>
      </c>
    </row>
    <row r="1456" spans="1:17" ht="14.4" customHeight="1" x14ac:dyDescent="0.3">
      <c r="A1456" s="727" t="s">
        <v>7127</v>
      </c>
      <c r="B1456" s="728" t="s">
        <v>6745</v>
      </c>
      <c r="C1456" s="728" t="s">
        <v>6631</v>
      </c>
      <c r="D1456" s="728" t="s">
        <v>6840</v>
      </c>
      <c r="E1456" s="728" t="s">
        <v>6841</v>
      </c>
      <c r="F1456" s="732"/>
      <c r="G1456" s="732"/>
      <c r="H1456" s="732"/>
      <c r="I1456" s="732"/>
      <c r="J1456" s="732">
        <v>8</v>
      </c>
      <c r="K1456" s="732">
        <v>1864</v>
      </c>
      <c r="L1456" s="732">
        <v>1</v>
      </c>
      <c r="M1456" s="732">
        <v>233</v>
      </c>
      <c r="N1456" s="732">
        <v>35</v>
      </c>
      <c r="O1456" s="732">
        <v>8155</v>
      </c>
      <c r="P1456" s="746">
        <v>4.375</v>
      </c>
      <c r="Q1456" s="733">
        <v>233</v>
      </c>
    </row>
    <row r="1457" spans="1:17" ht="14.4" customHeight="1" x14ac:dyDescent="0.3">
      <c r="A1457" s="727" t="s">
        <v>7127</v>
      </c>
      <c r="B1457" s="728" t="s">
        <v>6745</v>
      </c>
      <c r="C1457" s="728" t="s">
        <v>6631</v>
      </c>
      <c r="D1457" s="728" t="s">
        <v>6854</v>
      </c>
      <c r="E1457" s="728" t="s">
        <v>6855</v>
      </c>
      <c r="F1457" s="732"/>
      <c r="G1457" s="732"/>
      <c r="H1457" s="732"/>
      <c r="I1457" s="732"/>
      <c r="J1457" s="732">
        <v>3</v>
      </c>
      <c r="K1457" s="732">
        <v>2367</v>
      </c>
      <c r="L1457" s="732">
        <v>1</v>
      </c>
      <c r="M1457" s="732">
        <v>789</v>
      </c>
      <c r="N1457" s="732"/>
      <c r="O1457" s="732"/>
      <c r="P1457" s="746"/>
      <c r="Q1457" s="733"/>
    </row>
    <row r="1458" spans="1:17" ht="14.4" customHeight="1" x14ac:dyDescent="0.3">
      <c r="A1458" s="727" t="s">
        <v>7127</v>
      </c>
      <c r="B1458" s="728" t="s">
        <v>6745</v>
      </c>
      <c r="C1458" s="728" t="s">
        <v>6631</v>
      </c>
      <c r="D1458" s="728" t="s">
        <v>6860</v>
      </c>
      <c r="E1458" s="728" t="s">
        <v>6861</v>
      </c>
      <c r="F1458" s="732"/>
      <c r="G1458" s="732"/>
      <c r="H1458" s="732"/>
      <c r="I1458" s="732"/>
      <c r="J1458" s="732">
        <v>1</v>
      </c>
      <c r="K1458" s="732">
        <v>919</v>
      </c>
      <c r="L1458" s="732">
        <v>1</v>
      </c>
      <c r="M1458" s="732">
        <v>919</v>
      </c>
      <c r="N1458" s="732"/>
      <c r="O1458" s="732"/>
      <c r="P1458" s="746"/>
      <c r="Q1458" s="733"/>
    </row>
    <row r="1459" spans="1:17" ht="14.4" customHeight="1" x14ac:dyDescent="0.3">
      <c r="A1459" s="727" t="s">
        <v>7127</v>
      </c>
      <c r="B1459" s="728" t="s">
        <v>6745</v>
      </c>
      <c r="C1459" s="728" t="s">
        <v>6631</v>
      </c>
      <c r="D1459" s="728" t="s">
        <v>6862</v>
      </c>
      <c r="E1459" s="728" t="s">
        <v>6863</v>
      </c>
      <c r="F1459" s="732"/>
      <c r="G1459" s="732"/>
      <c r="H1459" s="732"/>
      <c r="I1459" s="732"/>
      <c r="J1459" s="732">
        <v>1</v>
      </c>
      <c r="K1459" s="732">
        <v>896</v>
      </c>
      <c r="L1459" s="732">
        <v>1</v>
      </c>
      <c r="M1459" s="732">
        <v>896</v>
      </c>
      <c r="N1459" s="732"/>
      <c r="O1459" s="732"/>
      <c r="P1459" s="746"/>
      <c r="Q1459" s="733"/>
    </row>
    <row r="1460" spans="1:17" ht="14.4" customHeight="1" x14ac:dyDescent="0.3">
      <c r="A1460" s="727" t="s">
        <v>7128</v>
      </c>
      <c r="B1460" s="728" t="s">
        <v>6421</v>
      </c>
      <c r="C1460" s="728" t="s">
        <v>6631</v>
      </c>
      <c r="D1460" s="728" t="s">
        <v>6636</v>
      </c>
      <c r="E1460" s="728" t="s">
        <v>6637</v>
      </c>
      <c r="F1460" s="732">
        <v>3</v>
      </c>
      <c r="G1460" s="732">
        <v>105</v>
      </c>
      <c r="H1460" s="732">
        <v>1.4189189189189189</v>
      </c>
      <c r="I1460" s="732">
        <v>35</v>
      </c>
      <c r="J1460" s="732">
        <v>2</v>
      </c>
      <c r="K1460" s="732">
        <v>74</v>
      </c>
      <c r="L1460" s="732">
        <v>1</v>
      </c>
      <c r="M1460" s="732">
        <v>37</v>
      </c>
      <c r="N1460" s="732">
        <v>7</v>
      </c>
      <c r="O1460" s="732">
        <v>259</v>
      </c>
      <c r="P1460" s="746">
        <v>3.5</v>
      </c>
      <c r="Q1460" s="733">
        <v>37</v>
      </c>
    </row>
    <row r="1461" spans="1:17" ht="14.4" customHeight="1" x14ac:dyDescent="0.3">
      <c r="A1461" s="727" t="s">
        <v>7128</v>
      </c>
      <c r="B1461" s="728" t="s">
        <v>6421</v>
      </c>
      <c r="C1461" s="728" t="s">
        <v>6631</v>
      </c>
      <c r="D1461" s="728" t="s">
        <v>6676</v>
      </c>
      <c r="E1461" s="728" t="s">
        <v>6677</v>
      </c>
      <c r="F1461" s="732">
        <v>12</v>
      </c>
      <c r="G1461" s="732">
        <v>1932</v>
      </c>
      <c r="H1461" s="732">
        <v>1.8612716763005781</v>
      </c>
      <c r="I1461" s="732">
        <v>161</v>
      </c>
      <c r="J1461" s="732">
        <v>6</v>
      </c>
      <c r="K1461" s="732">
        <v>1038</v>
      </c>
      <c r="L1461" s="732">
        <v>1</v>
      </c>
      <c r="M1461" s="732">
        <v>173</v>
      </c>
      <c r="N1461" s="732">
        <v>10</v>
      </c>
      <c r="O1461" s="732">
        <v>1730</v>
      </c>
      <c r="P1461" s="746">
        <v>1.6666666666666667</v>
      </c>
      <c r="Q1461" s="733">
        <v>173</v>
      </c>
    </row>
    <row r="1462" spans="1:17" ht="14.4" customHeight="1" x14ac:dyDescent="0.3">
      <c r="A1462" s="727" t="s">
        <v>7128</v>
      </c>
      <c r="B1462" s="728" t="s">
        <v>6421</v>
      </c>
      <c r="C1462" s="728" t="s">
        <v>6631</v>
      </c>
      <c r="D1462" s="728" t="s">
        <v>6682</v>
      </c>
      <c r="E1462" s="728" t="s">
        <v>6683</v>
      </c>
      <c r="F1462" s="732">
        <v>1</v>
      </c>
      <c r="G1462" s="732">
        <v>165</v>
      </c>
      <c r="H1462" s="732"/>
      <c r="I1462" s="732">
        <v>165</v>
      </c>
      <c r="J1462" s="732"/>
      <c r="K1462" s="732"/>
      <c r="L1462" s="732"/>
      <c r="M1462" s="732"/>
      <c r="N1462" s="732"/>
      <c r="O1462" s="732"/>
      <c r="P1462" s="746"/>
      <c r="Q1462" s="733"/>
    </row>
    <row r="1463" spans="1:17" ht="14.4" customHeight="1" x14ac:dyDescent="0.3">
      <c r="A1463" s="727" t="s">
        <v>7128</v>
      </c>
      <c r="B1463" s="728" t="s">
        <v>6421</v>
      </c>
      <c r="C1463" s="728" t="s">
        <v>6631</v>
      </c>
      <c r="D1463" s="728" t="s">
        <v>6686</v>
      </c>
      <c r="E1463" s="728" t="s">
        <v>6687</v>
      </c>
      <c r="F1463" s="732">
        <v>2</v>
      </c>
      <c r="G1463" s="732">
        <v>1306</v>
      </c>
      <c r="H1463" s="732"/>
      <c r="I1463" s="732">
        <v>653</v>
      </c>
      <c r="J1463" s="732"/>
      <c r="K1463" s="732"/>
      <c r="L1463" s="732"/>
      <c r="M1463" s="732"/>
      <c r="N1463" s="732">
        <v>1</v>
      </c>
      <c r="O1463" s="732">
        <v>701</v>
      </c>
      <c r="P1463" s="746"/>
      <c r="Q1463" s="733">
        <v>701</v>
      </c>
    </row>
    <row r="1464" spans="1:17" ht="14.4" customHeight="1" x14ac:dyDescent="0.3">
      <c r="A1464" s="727" t="s">
        <v>7128</v>
      </c>
      <c r="B1464" s="728" t="s">
        <v>6745</v>
      </c>
      <c r="C1464" s="728" t="s">
        <v>6631</v>
      </c>
      <c r="D1464" s="728" t="s">
        <v>6752</v>
      </c>
      <c r="E1464" s="728" t="s">
        <v>6753</v>
      </c>
      <c r="F1464" s="732">
        <v>74</v>
      </c>
      <c r="G1464" s="732">
        <v>25974</v>
      </c>
      <c r="H1464" s="732">
        <v>0.84336645236703678</v>
      </c>
      <c r="I1464" s="732">
        <v>351</v>
      </c>
      <c r="J1464" s="732">
        <v>87</v>
      </c>
      <c r="K1464" s="732">
        <v>30798</v>
      </c>
      <c r="L1464" s="732">
        <v>1</v>
      </c>
      <c r="M1464" s="732">
        <v>354</v>
      </c>
      <c r="N1464" s="732">
        <v>81</v>
      </c>
      <c r="O1464" s="732">
        <v>28674</v>
      </c>
      <c r="P1464" s="746">
        <v>0.93103448275862066</v>
      </c>
      <c r="Q1464" s="733">
        <v>354</v>
      </c>
    </row>
    <row r="1465" spans="1:17" ht="14.4" customHeight="1" x14ac:dyDescent="0.3">
      <c r="A1465" s="727" t="s">
        <v>7128</v>
      </c>
      <c r="B1465" s="728" t="s">
        <v>6745</v>
      </c>
      <c r="C1465" s="728" t="s">
        <v>6631</v>
      </c>
      <c r="D1465" s="728" t="s">
        <v>6756</v>
      </c>
      <c r="E1465" s="728" t="s">
        <v>6757</v>
      </c>
      <c r="F1465" s="732">
        <v>64</v>
      </c>
      <c r="G1465" s="732">
        <v>4160</v>
      </c>
      <c r="H1465" s="732">
        <v>0.59813084112149528</v>
      </c>
      <c r="I1465" s="732">
        <v>65</v>
      </c>
      <c r="J1465" s="732">
        <v>107</v>
      </c>
      <c r="K1465" s="732">
        <v>6955</v>
      </c>
      <c r="L1465" s="732">
        <v>1</v>
      </c>
      <c r="M1465" s="732">
        <v>65</v>
      </c>
      <c r="N1465" s="732">
        <v>130</v>
      </c>
      <c r="O1465" s="732">
        <v>8450</v>
      </c>
      <c r="P1465" s="746">
        <v>1.2149532710280373</v>
      </c>
      <c r="Q1465" s="733">
        <v>65</v>
      </c>
    </row>
    <row r="1466" spans="1:17" ht="14.4" customHeight="1" x14ac:dyDescent="0.3">
      <c r="A1466" s="727" t="s">
        <v>7128</v>
      </c>
      <c r="B1466" s="728" t="s">
        <v>6745</v>
      </c>
      <c r="C1466" s="728" t="s">
        <v>6631</v>
      </c>
      <c r="D1466" s="728" t="s">
        <v>6760</v>
      </c>
      <c r="E1466" s="728" t="s">
        <v>6761</v>
      </c>
      <c r="F1466" s="732">
        <v>13</v>
      </c>
      <c r="G1466" s="732">
        <v>7683</v>
      </c>
      <c r="H1466" s="732">
        <v>12.97804054054054</v>
      </c>
      <c r="I1466" s="732">
        <v>591</v>
      </c>
      <c r="J1466" s="732">
        <v>1</v>
      </c>
      <c r="K1466" s="732">
        <v>592</v>
      </c>
      <c r="L1466" s="732">
        <v>1</v>
      </c>
      <c r="M1466" s="732">
        <v>592</v>
      </c>
      <c r="N1466" s="732">
        <v>15</v>
      </c>
      <c r="O1466" s="732">
        <v>8880</v>
      </c>
      <c r="P1466" s="746">
        <v>15</v>
      </c>
      <c r="Q1466" s="733">
        <v>592</v>
      </c>
    </row>
    <row r="1467" spans="1:17" ht="14.4" customHeight="1" x14ac:dyDescent="0.3">
      <c r="A1467" s="727" t="s">
        <v>7128</v>
      </c>
      <c r="B1467" s="728" t="s">
        <v>6745</v>
      </c>
      <c r="C1467" s="728" t="s">
        <v>6631</v>
      </c>
      <c r="D1467" s="728" t="s">
        <v>6764</v>
      </c>
      <c r="E1467" s="728" t="s">
        <v>6765</v>
      </c>
      <c r="F1467" s="732">
        <v>3</v>
      </c>
      <c r="G1467" s="732">
        <v>450</v>
      </c>
      <c r="H1467" s="732"/>
      <c r="I1467" s="732">
        <v>150</v>
      </c>
      <c r="J1467" s="732"/>
      <c r="K1467" s="732"/>
      <c r="L1467" s="732"/>
      <c r="M1467" s="732"/>
      <c r="N1467" s="732">
        <v>2</v>
      </c>
      <c r="O1467" s="732">
        <v>306</v>
      </c>
      <c r="P1467" s="746"/>
      <c r="Q1467" s="733">
        <v>153</v>
      </c>
    </row>
    <row r="1468" spans="1:17" ht="14.4" customHeight="1" x14ac:dyDescent="0.3">
      <c r="A1468" s="727" t="s">
        <v>7128</v>
      </c>
      <c r="B1468" s="728" t="s">
        <v>6745</v>
      </c>
      <c r="C1468" s="728" t="s">
        <v>6631</v>
      </c>
      <c r="D1468" s="728" t="s">
        <v>6768</v>
      </c>
      <c r="E1468" s="728" t="s">
        <v>6769</v>
      </c>
      <c r="F1468" s="732">
        <v>19</v>
      </c>
      <c r="G1468" s="732">
        <v>456</v>
      </c>
      <c r="H1468" s="732">
        <v>1.4615384615384615</v>
      </c>
      <c r="I1468" s="732">
        <v>24</v>
      </c>
      <c r="J1468" s="732">
        <v>13</v>
      </c>
      <c r="K1468" s="732">
        <v>312</v>
      </c>
      <c r="L1468" s="732">
        <v>1</v>
      </c>
      <c r="M1468" s="732">
        <v>24</v>
      </c>
      <c r="N1468" s="732">
        <v>15</v>
      </c>
      <c r="O1468" s="732">
        <v>360</v>
      </c>
      <c r="P1468" s="746">
        <v>1.1538461538461537</v>
      </c>
      <c r="Q1468" s="733">
        <v>24</v>
      </c>
    </row>
    <row r="1469" spans="1:17" ht="14.4" customHeight="1" x14ac:dyDescent="0.3">
      <c r="A1469" s="727" t="s">
        <v>7128</v>
      </c>
      <c r="B1469" s="728" t="s">
        <v>6745</v>
      </c>
      <c r="C1469" s="728" t="s">
        <v>6631</v>
      </c>
      <c r="D1469" s="728" t="s">
        <v>6772</v>
      </c>
      <c r="E1469" s="728" t="s">
        <v>6773</v>
      </c>
      <c r="F1469" s="732">
        <v>18</v>
      </c>
      <c r="G1469" s="732">
        <v>972</v>
      </c>
      <c r="H1469" s="732">
        <v>1.039572192513369</v>
      </c>
      <c r="I1469" s="732">
        <v>54</v>
      </c>
      <c r="J1469" s="732">
        <v>17</v>
      </c>
      <c r="K1469" s="732">
        <v>935</v>
      </c>
      <c r="L1469" s="732">
        <v>1</v>
      </c>
      <c r="M1469" s="732">
        <v>55</v>
      </c>
      <c r="N1469" s="732">
        <v>50</v>
      </c>
      <c r="O1469" s="732">
        <v>2750</v>
      </c>
      <c r="P1469" s="746">
        <v>2.9411764705882355</v>
      </c>
      <c r="Q1469" s="733">
        <v>55</v>
      </c>
    </row>
    <row r="1470" spans="1:17" ht="14.4" customHeight="1" x14ac:dyDescent="0.3">
      <c r="A1470" s="727" t="s">
        <v>7128</v>
      </c>
      <c r="B1470" s="728" t="s">
        <v>6745</v>
      </c>
      <c r="C1470" s="728" t="s">
        <v>6631</v>
      </c>
      <c r="D1470" s="728" t="s">
        <v>6774</v>
      </c>
      <c r="E1470" s="728" t="s">
        <v>6775</v>
      </c>
      <c r="F1470" s="732">
        <v>1059</v>
      </c>
      <c r="G1470" s="732">
        <v>81543</v>
      </c>
      <c r="H1470" s="732">
        <v>0.93139841688654357</v>
      </c>
      <c r="I1470" s="732">
        <v>77</v>
      </c>
      <c r="J1470" s="732">
        <v>1137</v>
      </c>
      <c r="K1470" s="732">
        <v>87549</v>
      </c>
      <c r="L1470" s="732">
        <v>1</v>
      </c>
      <c r="M1470" s="732">
        <v>77</v>
      </c>
      <c r="N1470" s="732">
        <v>1273</v>
      </c>
      <c r="O1470" s="732">
        <v>98021</v>
      </c>
      <c r="P1470" s="746">
        <v>1.119613016710642</v>
      </c>
      <c r="Q1470" s="733">
        <v>77</v>
      </c>
    </row>
    <row r="1471" spans="1:17" ht="14.4" customHeight="1" x14ac:dyDescent="0.3">
      <c r="A1471" s="727" t="s">
        <v>7128</v>
      </c>
      <c r="B1471" s="728" t="s">
        <v>6745</v>
      </c>
      <c r="C1471" s="728" t="s">
        <v>6631</v>
      </c>
      <c r="D1471" s="728" t="s">
        <v>6776</v>
      </c>
      <c r="E1471" s="728" t="s">
        <v>6777</v>
      </c>
      <c r="F1471" s="732">
        <v>1</v>
      </c>
      <c r="G1471" s="732">
        <v>1630</v>
      </c>
      <c r="H1471" s="732"/>
      <c r="I1471" s="732">
        <v>1630</v>
      </c>
      <c r="J1471" s="732"/>
      <c r="K1471" s="732"/>
      <c r="L1471" s="732"/>
      <c r="M1471" s="732"/>
      <c r="N1471" s="732"/>
      <c r="O1471" s="732"/>
      <c r="P1471" s="746"/>
      <c r="Q1471" s="733"/>
    </row>
    <row r="1472" spans="1:17" ht="14.4" customHeight="1" x14ac:dyDescent="0.3">
      <c r="A1472" s="727" t="s">
        <v>7128</v>
      </c>
      <c r="B1472" s="728" t="s">
        <v>6745</v>
      </c>
      <c r="C1472" s="728" t="s">
        <v>6631</v>
      </c>
      <c r="D1472" s="728" t="s">
        <v>6778</v>
      </c>
      <c r="E1472" s="728" t="s">
        <v>6779</v>
      </c>
      <c r="F1472" s="732">
        <v>34</v>
      </c>
      <c r="G1472" s="732">
        <v>782</v>
      </c>
      <c r="H1472" s="732">
        <v>0.98737373737373735</v>
      </c>
      <c r="I1472" s="732">
        <v>23</v>
      </c>
      <c r="J1472" s="732">
        <v>33</v>
      </c>
      <c r="K1472" s="732">
        <v>792</v>
      </c>
      <c r="L1472" s="732">
        <v>1</v>
      </c>
      <c r="M1472" s="732">
        <v>24</v>
      </c>
      <c r="N1472" s="732">
        <v>41</v>
      </c>
      <c r="O1472" s="732">
        <v>984</v>
      </c>
      <c r="P1472" s="746">
        <v>1.2424242424242424</v>
      </c>
      <c r="Q1472" s="733">
        <v>24</v>
      </c>
    </row>
    <row r="1473" spans="1:17" ht="14.4" customHeight="1" x14ac:dyDescent="0.3">
      <c r="A1473" s="727" t="s">
        <v>7128</v>
      </c>
      <c r="B1473" s="728" t="s">
        <v>6745</v>
      </c>
      <c r="C1473" s="728" t="s">
        <v>6631</v>
      </c>
      <c r="D1473" s="728" t="s">
        <v>6790</v>
      </c>
      <c r="E1473" s="728" t="s">
        <v>6791</v>
      </c>
      <c r="F1473" s="732">
        <v>10</v>
      </c>
      <c r="G1473" s="732">
        <v>660</v>
      </c>
      <c r="H1473" s="732">
        <v>1.25</v>
      </c>
      <c r="I1473" s="732">
        <v>66</v>
      </c>
      <c r="J1473" s="732">
        <v>8</v>
      </c>
      <c r="K1473" s="732">
        <v>528</v>
      </c>
      <c r="L1473" s="732">
        <v>1</v>
      </c>
      <c r="M1473" s="732">
        <v>66</v>
      </c>
      <c r="N1473" s="732">
        <v>9</v>
      </c>
      <c r="O1473" s="732">
        <v>594</v>
      </c>
      <c r="P1473" s="746">
        <v>1.125</v>
      </c>
      <c r="Q1473" s="733">
        <v>66</v>
      </c>
    </row>
    <row r="1474" spans="1:17" ht="14.4" customHeight="1" x14ac:dyDescent="0.3">
      <c r="A1474" s="727" t="s">
        <v>7128</v>
      </c>
      <c r="B1474" s="728" t="s">
        <v>6745</v>
      </c>
      <c r="C1474" s="728" t="s">
        <v>6631</v>
      </c>
      <c r="D1474" s="728" t="s">
        <v>6794</v>
      </c>
      <c r="E1474" s="728" t="s">
        <v>6795</v>
      </c>
      <c r="F1474" s="732">
        <v>1091</v>
      </c>
      <c r="G1474" s="732">
        <v>17456</v>
      </c>
      <c r="H1474" s="732">
        <v>0.84096931155754684</v>
      </c>
      <c r="I1474" s="732">
        <v>16</v>
      </c>
      <c r="J1474" s="732">
        <v>1221</v>
      </c>
      <c r="K1474" s="732">
        <v>20757</v>
      </c>
      <c r="L1474" s="732">
        <v>1</v>
      </c>
      <c r="M1474" s="732">
        <v>17</v>
      </c>
      <c r="N1474" s="732">
        <v>1321</v>
      </c>
      <c r="O1474" s="732">
        <v>22457</v>
      </c>
      <c r="P1474" s="746">
        <v>1.0819000819000819</v>
      </c>
      <c r="Q1474" s="733">
        <v>17</v>
      </c>
    </row>
    <row r="1475" spans="1:17" ht="14.4" customHeight="1" x14ac:dyDescent="0.3">
      <c r="A1475" s="727" t="s">
        <v>7128</v>
      </c>
      <c r="B1475" s="728" t="s">
        <v>6745</v>
      </c>
      <c r="C1475" s="728" t="s">
        <v>6631</v>
      </c>
      <c r="D1475" s="728" t="s">
        <v>6800</v>
      </c>
      <c r="E1475" s="728" t="s">
        <v>6801</v>
      </c>
      <c r="F1475" s="732">
        <v>13</v>
      </c>
      <c r="G1475" s="732">
        <v>312</v>
      </c>
      <c r="H1475" s="732">
        <v>0.65684210526315789</v>
      </c>
      <c r="I1475" s="732">
        <v>24</v>
      </c>
      <c r="J1475" s="732">
        <v>19</v>
      </c>
      <c r="K1475" s="732">
        <v>475</v>
      </c>
      <c r="L1475" s="732">
        <v>1</v>
      </c>
      <c r="M1475" s="732">
        <v>25</v>
      </c>
      <c r="N1475" s="732">
        <v>24</v>
      </c>
      <c r="O1475" s="732">
        <v>600</v>
      </c>
      <c r="P1475" s="746">
        <v>1.263157894736842</v>
      </c>
      <c r="Q1475" s="733">
        <v>25</v>
      </c>
    </row>
    <row r="1476" spans="1:17" ht="14.4" customHeight="1" x14ac:dyDescent="0.3">
      <c r="A1476" s="727" t="s">
        <v>7128</v>
      </c>
      <c r="B1476" s="728" t="s">
        <v>6745</v>
      </c>
      <c r="C1476" s="728" t="s">
        <v>6631</v>
      </c>
      <c r="D1476" s="728" t="s">
        <v>6804</v>
      </c>
      <c r="E1476" s="728" t="s">
        <v>6805</v>
      </c>
      <c r="F1476" s="732">
        <v>110</v>
      </c>
      <c r="G1476" s="732">
        <v>19800</v>
      </c>
      <c r="H1476" s="732">
        <v>1.4024649383765406</v>
      </c>
      <c r="I1476" s="732">
        <v>180</v>
      </c>
      <c r="J1476" s="732">
        <v>78</v>
      </c>
      <c r="K1476" s="732">
        <v>14118</v>
      </c>
      <c r="L1476" s="732">
        <v>1</v>
      </c>
      <c r="M1476" s="732">
        <v>181</v>
      </c>
      <c r="N1476" s="732">
        <v>199</v>
      </c>
      <c r="O1476" s="732">
        <v>36019</v>
      </c>
      <c r="P1476" s="746">
        <v>2.5512820512820511</v>
      </c>
      <c r="Q1476" s="733">
        <v>181</v>
      </c>
    </row>
    <row r="1477" spans="1:17" ht="14.4" customHeight="1" x14ac:dyDescent="0.3">
      <c r="A1477" s="727" t="s">
        <v>7128</v>
      </c>
      <c r="B1477" s="728" t="s">
        <v>6745</v>
      </c>
      <c r="C1477" s="728" t="s">
        <v>6631</v>
      </c>
      <c r="D1477" s="728" t="s">
        <v>6810</v>
      </c>
      <c r="E1477" s="728" t="s">
        <v>6811</v>
      </c>
      <c r="F1477" s="732">
        <v>48</v>
      </c>
      <c r="G1477" s="732">
        <v>12144</v>
      </c>
      <c r="H1477" s="732">
        <v>0.82432799348357322</v>
      </c>
      <c r="I1477" s="732">
        <v>253</v>
      </c>
      <c r="J1477" s="732">
        <v>58</v>
      </c>
      <c r="K1477" s="732">
        <v>14732</v>
      </c>
      <c r="L1477" s="732">
        <v>1</v>
      </c>
      <c r="M1477" s="732">
        <v>254</v>
      </c>
      <c r="N1477" s="732">
        <v>64</v>
      </c>
      <c r="O1477" s="732">
        <v>16256</v>
      </c>
      <c r="P1477" s="746">
        <v>1.103448275862069</v>
      </c>
      <c r="Q1477" s="733">
        <v>254</v>
      </c>
    </row>
    <row r="1478" spans="1:17" ht="14.4" customHeight="1" x14ac:dyDescent="0.3">
      <c r="A1478" s="727" t="s">
        <v>7128</v>
      </c>
      <c r="B1478" s="728" t="s">
        <v>6745</v>
      </c>
      <c r="C1478" s="728" t="s">
        <v>6631</v>
      </c>
      <c r="D1478" s="728" t="s">
        <v>6816</v>
      </c>
      <c r="E1478" s="728" t="s">
        <v>6817</v>
      </c>
      <c r="F1478" s="732">
        <v>165</v>
      </c>
      <c r="G1478" s="732">
        <v>35640</v>
      </c>
      <c r="H1478" s="732">
        <v>0.9124423963133641</v>
      </c>
      <c r="I1478" s="732">
        <v>216</v>
      </c>
      <c r="J1478" s="732">
        <v>180</v>
      </c>
      <c r="K1478" s="732">
        <v>39060</v>
      </c>
      <c r="L1478" s="732">
        <v>1</v>
      </c>
      <c r="M1478" s="732">
        <v>217</v>
      </c>
      <c r="N1478" s="732">
        <v>325</v>
      </c>
      <c r="O1478" s="732">
        <v>70525</v>
      </c>
      <c r="P1478" s="746">
        <v>1.8055555555555556</v>
      </c>
      <c r="Q1478" s="733">
        <v>217</v>
      </c>
    </row>
    <row r="1479" spans="1:17" ht="14.4" customHeight="1" x14ac:dyDescent="0.3">
      <c r="A1479" s="727" t="s">
        <v>7128</v>
      </c>
      <c r="B1479" s="728" t="s">
        <v>6745</v>
      </c>
      <c r="C1479" s="728" t="s">
        <v>6631</v>
      </c>
      <c r="D1479" s="728" t="s">
        <v>6818</v>
      </c>
      <c r="E1479" s="728" t="s">
        <v>6819</v>
      </c>
      <c r="F1479" s="732">
        <v>2</v>
      </c>
      <c r="G1479" s="732">
        <v>72</v>
      </c>
      <c r="H1479" s="732">
        <v>1.9459459459459461</v>
      </c>
      <c r="I1479" s="732">
        <v>36</v>
      </c>
      <c r="J1479" s="732">
        <v>1</v>
      </c>
      <c r="K1479" s="732">
        <v>37</v>
      </c>
      <c r="L1479" s="732">
        <v>1</v>
      </c>
      <c r="M1479" s="732">
        <v>37</v>
      </c>
      <c r="N1479" s="732">
        <v>1</v>
      </c>
      <c r="O1479" s="732">
        <v>37</v>
      </c>
      <c r="P1479" s="746">
        <v>1</v>
      </c>
      <c r="Q1479" s="733">
        <v>37</v>
      </c>
    </row>
    <row r="1480" spans="1:17" ht="14.4" customHeight="1" x14ac:dyDescent="0.3">
      <c r="A1480" s="727" t="s">
        <v>7128</v>
      </c>
      <c r="B1480" s="728" t="s">
        <v>6745</v>
      </c>
      <c r="C1480" s="728" t="s">
        <v>6631</v>
      </c>
      <c r="D1480" s="728" t="s">
        <v>6725</v>
      </c>
      <c r="E1480" s="728" t="s">
        <v>6726</v>
      </c>
      <c r="F1480" s="732"/>
      <c r="G1480" s="732"/>
      <c r="H1480" s="732"/>
      <c r="I1480" s="732"/>
      <c r="J1480" s="732">
        <v>4</v>
      </c>
      <c r="K1480" s="732">
        <v>4044</v>
      </c>
      <c r="L1480" s="732">
        <v>1</v>
      </c>
      <c r="M1480" s="732">
        <v>1011</v>
      </c>
      <c r="N1480" s="732"/>
      <c r="O1480" s="732"/>
      <c r="P1480" s="746"/>
      <c r="Q1480" s="733"/>
    </row>
    <row r="1481" spans="1:17" ht="14.4" customHeight="1" x14ac:dyDescent="0.3">
      <c r="A1481" s="727" t="s">
        <v>7128</v>
      </c>
      <c r="B1481" s="728" t="s">
        <v>6745</v>
      </c>
      <c r="C1481" s="728" t="s">
        <v>6631</v>
      </c>
      <c r="D1481" s="728" t="s">
        <v>6729</v>
      </c>
      <c r="E1481" s="728" t="s">
        <v>6730</v>
      </c>
      <c r="F1481" s="732"/>
      <c r="G1481" s="732"/>
      <c r="H1481" s="732"/>
      <c r="I1481" s="732"/>
      <c r="J1481" s="732">
        <v>2</v>
      </c>
      <c r="K1481" s="732">
        <v>746</v>
      </c>
      <c r="L1481" s="732">
        <v>1</v>
      </c>
      <c r="M1481" s="732">
        <v>373</v>
      </c>
      <c r="N1481" s="732"/>
      <c r="O1481" s="732"/>
      <c r="P1481" s="746"/>
      <c r="Q1481" s="733"/>
    </row>
    <row r="1482" spans="1:17" ht="14.4" customHeight="1" x14ac:dyDescent="0.3">
      <c r="A1482" s="727" t="s">
        <v>7128</v>
      </c>
      <c r="B1482" s="728" t="s">
        <v>6745</v>
      </c>
      <c r="C1482" s="728" t="s">
        <v>6631</v>
      </c>
      <c r="D1482" s="728" t="s">
        <v>6822</v>
      </c>
      <c r="E1482" s="728" t="s">
        <v>6823</v>
      </c>
      <c r="F1482" s="732">
        <v>8</v>
      </c>
      <c r="G1482" s="732">
        <v>400</v>
      </c>
      <c r="H1482" s="732">
        <v>2</v>
      </c>
      <c r="I1482" s="732">
        <v>50</v>
      </c>
      <c r="J1482" s="732">
        <v>4</v>
      </c>
      <c r="K1482" s="732">
        <v>200</v>
      </c>
      <c r="L1482" s="732">
        <v>1</v>
      </c>
      <c r="M1482" s="732">
        <v>50</v>
      </c>
      <c r="N1482" s="732">
        <v>9</v>
      </c>
      <c r="O1482" s="732">
        <v>450</v>
      </c>
      <c r="P1482" s="746">
        <v>2.25</v>
      </c>
      <c r="Q1482" s="733">
        <v>50</v>
      </c>
    </row>
    <row r="1483" spans="1:17" ht="14.4" customHeight="1" x14ac:dyDescent="0.3">
      <c r="A1483" s="727" t="s">
        <v>7128</v>
      </c>
      <c r="B1483" s="728" t="s">
        <v>6745</v>
      </c>
      <c r="C1483" s="728" t="s">
        <v>6631</v>
      </c>
      <c r="D1483" s="728" t="s">
        <v>6830</v>
      </c>
      <c r="E1483" s="728" t="s">
        <v>6831</v>
      </c>
      <c r="F1483" s="732"/>
      <c r="G1483" s="732"/>
      <c r="H1483" s="732"/>
      <c r="I1483" s="732"/>
      <c r="J1483" s="732"/>
      <c r="K1483" s="732"/>
      <c r="L1483" s="732"/>
      <c r="M1483" s="732"/>
      <c r="N1483" s="732">
        <v>2</v>
      </c>
      <c r="O1483" s="732">
        <v>658</v>
      </c>
      <c r="P1483" s="746"/>
      <c r="Q1483" s="733">
        <v>329</v>
      </c>
    </row>
    <row r="1484" spans="1:17" ht="14.4" customHeight="1" x14ac:dyDescent="0.3">
      <c r="A1484" s="727" t="s">
        <v>7128</v>
      </c>
      <c r="B1484" s="728" t="s">
        <v>6745</v>
      </c>
      <c r="C1484" s="728" t="s">
        <v>6631</v>
      </c>
      <c r="D1484" s="728" t="s">
        <v>6836</v>
      </c>
      <c r="E1484" s="728" t="s">
        <v>6837</v>
      </c>
      <c r="F1484" s="732"/>
      <c r="G1484" s="732"/>
      <c r="H1484" s="732"/>
      <c r="I1484" s="732"/>
      <c r="J1484" s="732"/>
      <c r="K1484" s="732"/>
      <c r="L1484" s="732"/>
      <c r="M1484" s="732"/>
      <c r="N1484" s="732">
        <v>3</v>
      </c>
      <c r="O1484" s="732">
        <v>696</v>
      </c>
      <c r="P1484" s="746"/>
      <c r="Q1484" s="733">
        <v>232</v>
      </c>
    </row>
    <row r="1485" spans="1:17" ht="14.4" customHeight="1" x14ac:dyDescent="0.3">
      <c r="A1485" s="727" t="s">
        <v>7128</v>
      </c>
      <c r="B1485" s="728" t="s">
        <v>6745</v>
      </c>
      <c r="C1485" s="728" t="s">
        <v>6631</v>
      </c>
      <c r="D1485" s="728" t="s">
        <v>6840</v>
      </c>
      <c r="E1485" s="728" t="s">
        <v>6841</v>
      </c>
      <c r="F1485" s="732">
        <v>3</v>
      </c>
      <c r="G1485" s="732">
        <v>690</v>
      </c>
      <c r="H1485" s="732"/>
      <c r="I1485" s="732">
        <v>230</v>
      </c>
      <c r="J1485" s="732"/>
      <c r="K1485" s="732"/>
      <c r="L1485" s="732"/>
      <c r="M1485" s="732"/>
      <c r="N1485" s="732">
        <v>1</v>
      </c>
      <c r="O1485" s="732">
        <v>233</v>
      </c>
      <c r="P1485" s="746"/>
      <c r="Q1485" s="733">
        <v>233</v>
      </c>
    </row>
    <row r="1486" spans="1:17" ht="14.4" customHeight="1" x14ac:dyDescent="0.3">
      <c r="A1486" s="727" t="s">
        <v>7128</v>
      </c>
      <c r="B1486" s="728" t="s">
        <v>6745</v>
      </c>
      <c r="C1486" s="728" t="s">
        <v>6631</v>
      </c>
      <c r="D1486" s="728" t="s">
        <v>6848</v>
      </c>
      <c r="E1486" s="728" t="s">
        <v>6849</v>
      </c>
      <c r="F1486" s="732"/>
      <c r="G1486" s="732"/>
      <c r="H1486" s="732"/>
      <c r="I1486" s="732"/>
      <c r="J1486" s="732"/>
      <c r="K1486" s="732"/>
      <c r="L1486" s="732"/>
      <c r="M1486" s="732"/>
      <c r="N1486" s="732">
        <v>2</v>
      </c>
      <c r="O1486" s="732">
        <v>774</v>
      </c>
      <c r="P1486" s="746"/>
      <c r="Q1486" s="733">
        <v>387</v>
      </c>
    </row>
    <row r="1487" spans="1:17" ht="14.4" customHeight="1" x14ac:dyDescent="0.3">
      <c r="A1487" s="727" t="s">
        <v>7128</v>
      </c>
      <c r="B1487" s="728" t="s">
        <v>6745</v>
      </c>
      <c r="C1487" s="728" t="s">
        <v>6631</v>
      </c>
      <c r="D1487" s="728" t="s">
        <v>6856</v>
      </c>
      <c r="E1487" s="728" t="s">
        <v>6857</v>
      </c>
      <c r="F1487" s="732"/>
      <c r="G1487" s="732"/>
      <c r="H1487" s="732"/>
      <c r="I1487" s="732"/>
      <c r="J1487" s="732"/>
      <c r="K1487" s="732"/>
      <c r="L1487" s="732"/>
      <c r="M1487" s="732"/>
      <c r="N1487" s="732">
        <v>2</v>
      </c>
      <c r="O1487" s="732">
        <v>448</v>
      </c>
      <c r="P1487" s="746"/>
      <c r="Q1487" s="733">
        <v>224</v>
      </c>
    </row>
    <row r="1488" spans="1:17" ht="14.4" customHeight="1" thickBot="1" x14ac:dyDescent="0.35">
      <c r="A1488" s="734" t="s">
        <v>7128</v>
      </c>
      <c r="B1488" s="735" t="s">
        <v>6745</v>
      </c>
      <c r="C1488" s="735" t="s">
        <v>6631</v>
      </c>
      <c r="D1488" s="735" t="s">
        <v>6916</v>
      </c>
      <c r="E1488" s="735" t="s">
        <v>6917</v>
      </c>
      <c r="F1488" s="739"/>
      <c r="G1488" s="739"/>
      <c r="H1488" s="739"/>
      <c r="I1488" s="739"/>
      <c r="J1488" s="739"/>
      <c r="K1488" s="739"/>
      <c r="L1488" s="739"/>
      <c r="M1488" s="739"/>
      <c r="N1488" s="739">
        <v>45</v>
      </c>
      <c r="O1488" s="739">
        <v>10980</v>
      </c>
      <c r="P1488" s="747"/>
      <c r="Q1488" s="740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514.17999999999995</v>
      </c>
      <c r="C5" s="114">
        <v>611.21</v>
      </c>
      <c r="D5" s="114">
        <v>583.23099999999999</v>
      </c>
      <c r="E5" s="466">
        <f>IF(OR(D5=0,B5=0),"",D5/B5)</f>
        <v>1.1342934380956087</v>
      </c>
      <c r="F5" s="129">
        <f>IF(OR(D5=0,C5=0),"",D5/C5)</f>
        <v>0.95422358927373563</v>
      </c>
      <c r="G5" s="130">
        <v>184</v>
      </c>
      <c r="H5" s="114">
        <v>247</v>
      </c>
      <c r="I5" s="114">
        <v>232</v>
      </c>
      <c r="J5" s="466">
        <f>IF(OR(I5=0,G5=0),"",I5/G5)</f>
        <v>1.2608695652173914</v>
      </c>
      <c r="K5" s="131">
        <f>IF(OR(I5=0,H5=0),"",I5/H5)</f>
        <v>0.93927125506072873</v>
      </c>
      <c r="L5" s="121"/>
      <c r="M5" s="121"/>
      <c r="N5" s="7">
        <f>D5-C5</f>
        <v>-27.979000000000042</v>
      </c>
      <c r="O5" s="8">
        <f>I5-H5</f>
        <v>-15</v>
      </c>
      <c r="P5" s="7">
        <f>D5-B5</f>
        <v>69.051000000000045</v>
      </c>
      <c r="Q5" s="8">
        <f>I5-G5</f>
        <v>48</v>
      </c>
    </row>
    <row r="6" spans="1:17" ht="14.4" hidden="1" customHeight="1" outlineLevel="1" x14ac:dyDescent="0.3">
      <c r="A6" s="484" t="s">
        <v>169</v>
      </c>
      <c r="B6" s="120">
        <v>102.255</v>
      </c>
      <c r="C6" s="113">
        <v>143.42500000000001</v>
      </c>
      <c r="D6" s="113">
        <v>52.921999999999997</v>
      </c>
      <c r="E6" s="466">
        <f t="shared" ref="E6:E12" si="0">IF(OR(D6=0,B6=0),"",D6/B6)</f>
        <v>0.51754926409466528</v>
      </c>
      <c r="F6" s="129">
        <f t="shared" ref="F6:F12" si="1">IF(OR(D6=0,C6=0),"",D6/C6)</f>
        <v>0.36898727557957117</v>
      </c>
      <c r="G6" s="133">
        <v>31</v>
      </c>
      <c r="H6" s="113">
        <v>32</v>
      </c>
      <c r="I6" s="113">
        <v>15</v>
      </c>
      <c r="J6" s="467">
        <f t="shared" ref="J6:J12" si="2">IF(OR(I6=0,G6=0),"",I6/G6)</f>
        <v>0.4838709677419355</v>
      </c>
      <c r="K6" s="134">
        <f t="shared" ref="K6:K12" si="3">IF(OR(I6=0,H6=0),"",I6/H6)</f>
        <v>0.46875</v>
      </c>
      <c r="L6" s="121"/>
      <c r="M6" s="121"/>
      <c r="N6" s="5">
        <f t="shared" ref="N6:N13" si="4">D6-C6</f>
        <v>-90.503000000000014</v>
      </c>
      <c r="O6" s="6">
        <f t="shared" ref="O6:O13" si="5">I6-H6</f>
        <v>-17</v>
      </c>
      <c r="P6" s="5">
        <f t="shared" ref="P6:P13" si="6">D6-B6</f>
        <v>-49.332999999999998</v>
      </c>
      <c r="Q6" s="6">
        <f t="shared" ref="Q6:Q13" si="7">I6-G6</f>
        <v>-16</v>
      </c>
    </row>
    <row r="7" spans="1:17" ht="14.4" hidden="1" customHeight="1" outlineLevel="1" x14ac:dyDescent="0.3">
      <c r="A7" s="484" t="s">
        <v>170</v>
      </c>
      <c r="B7" s="120">
        <v>459.30500000000001</v>
      </c>
      <c r="C7" s="113">
        <v>448.70299999999997</v>
      </c>
      <c r="D7" s="113">
        <v>261.48599999999999</v>
      </c>
      <c r="E7" s="466">
        <f t="shared" si="0"/>
        <v>0.5693079761814045</v>
      </c>
      <c r="F7" s="129">
        <f t="shared" si="1"/>
        <v>0.58275964279267134</v>
      </c>
      <c r="G7" s="133">
        <v>117</v>
      </c>
      <c r="H7" s="113">
        <v>115</v>
      </c>
      <c r="I7" s="113">
        <v>101</v>
      </c>
      <c r="J7" s="467">
        <f t="shared" si="2"/>
        <v>0.86324786324786329</v>
      </c>
      <c r="K7" s="134">
        <f t="shared" si="3"/>
        <v>0.87826086956521743</v>
      </c>
      <c r="L7" s="121"/>
      <c r="M7" s="121"/>
      <c r="N7" s="5">
        <f t="shared" si="4"/>
        <v>-187.21699999999998</v>
      </c>
      <c r="O7" s="6">
        <f t="shared" si="5"/>
        <v>-14</v>
      </c>
      <c r="P7" s="5">
        <f t="shared" si="6"/>
        <v>-197.81900000000002</v>
      </c>
      <c r="Q7" s="6">
        <f t="shared" si="7"/>
        <v>-16</v>
      </c>
    </row>
    <row r="8" spans="1:17" ht="14.4" hidden="1" customHeight="1" outlineLevel="1" x14ac:dyDescent="0.3">
      <c r="A8" s="484" t="s">
        <v>171</v>
      </c>
      <c r="B8" s="120">
        <v>98.135999999999996</v>
      </c>
      <c r="C8" s="113">
        <v>25.975999999999999</v>
      </c>
      <c r="D8" s="113">
        <v>45.465000000000003</v>
      </c>
      <c r="E8" s="466">
        <f t="shared" si="0"/>
        <v>0.46328564441183667</v>
      </c>
      <c r="F8" s="129">
        <f t="shared" si="1"/>
        <v>1.7502694795195568</v>
      </c>
      <c r="G8" s="133">
        <v>19</v>
      </c>
      <c r="H8" s="113">
        <v>13</v>
      </c>
      <c r="I8" s="113">
        <v>19</v>
      </c>
      <c r="J8" s="467">
        <f t="shared" si="2"/>
        <v>1</v>
      </c>
      <c r="K8" s="134">
        <f t="shared" si="3"/>
        <v>1.4615384615384615</v>
      </c>
      <c r="L8" s="121"/>
      <c r="M8" s="121"/>
      <c r="N8" s="5">
        <f t="shared" si="4"/>
        <v>19.489000000000004</v>
      </c>
      <c r="O8" s="6">
        <f t="shared" si="5"/>
        <v>6</v>
      </c>
      <c r="P8" s="5">
        <f t="shared" si="6"/>
        <v>-52.670999999999992</v>
      </c>
      <c r="Q8" s="6">
        <f t="shared" si="7"/>
        <v>0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4" t="s">
        <v>173</v>
      </c>
      <c r="B10" s="120">
        <v>183.46100000000001</v>
      </c>
      <c r="C10" s="113">
        <v>46.204000000000001</v>
      </c>
      <c r="D10" s="113">
        <v>155.26</v>
      </c>
      <c r="E10" s="466">
        <f t="shared" si="0"/>
        <v>0.84628340628253407</v>
      </c>
      <c r="F10" s="129">
        <f t="shared" si="1"/>
        <v>3.360315124231668</v>
      </c>
      <c r="G10" s="133">
        <v>55</v>
      </c>
      <c r="H10" s="113">
        <v>39</v>
      </c>
      <c r="I10" s="113">
        <v>38</v>
      </c>
      <c r="J10" s="467">
        <f t="shared" si="2"/>
        <v>0.69090909090909092</v>
      </c>
      <c r="K10" s="134">
        <f t="shared" si="3"/>
        <v>0.97435897435897434</v>
      </c>
      <c r="L10" s="121"/>
      <c r="M10" s="121"/>
      <c r="N10" s="5">
        <f t="shared" si="4"/>
        <v>109.05599999999998</v>
      </c>
      <c r="O10" s="6">
        <f t="shared" si="5"/>
        <v>-1</v>
      </c>
      <c r="P10" s="5">
        <f t="shared" si="6"/>
        <v>-28.201000000000022</v>
      </c>
      <c r="Q10" s="6">
        <f t="shared" si="7"/>
        <v>-17</v>
      </c>
    </row>
    <row r="11" spans="1:17" ht="14.4" hidden="1" customHeight="1" outlineLevel="1" x14ac:dyDescent="0.3">
      <c r="A11" s="484" t="s">
        <v>174</v>
      </c>
      <c r="B11" s="120">
        <v>155.35499999999999</v>
      </c>
      <c r="C11" s="113">
        <v>189.50800000000001</v>
      </c>
      <c r="D11" s="113">
        <v>207.10400000000001</v>
      </c>
      <c r="E11" s="466">
        <f t="shared" si="0"/>
        <v>1.3331016059991634</v>
      </c>
      <c r="F11" s="129">
        <f t="shared" si="1"/>
        <v>1.0928509614369841</v>
      </c>
      <c r="G11" s="133">
        <v>43</v>
      </c>
      <c r="H11" s="113">
        <v>39</v>
      </c>
      <c r="I11" s="113">
        <v>35</v>
      </c>
      <c r="J11" s="467">
        <f t="shared" si="2"/>
        <v>0.81395348837209303</v>
      </c>
      <c r="K11" s="134">
        <f t="shared" si="3"/>
        <v>0.89743589743589747</v>
      </c>
      <c r="L11" s="121"/>
      <c r="M11" s="121"/>
      <c r="N11" s="5">
        <f t="shared" si="4"/>
        <v>17.596000000000004</v>
      </c>
      <c r="O11" s="6">
        <f t="shared" si="5"/>
        <v>-4</v>
      </c>
      <c r="P11" s="5">
        <f t="shared" si="6"/>
        <v>51.749000000000024</v>
      </c>
      <c r="Q11" s="6">
        <f t="shared" si="7"/>
        <v>-8</v>
      </c>
    </row>
    <row r="12" spans="1:17" ht="14.4" hidden="1" customHeight="1" outlineLevel="1" thickBot="1" x14ac:dyDescent="0.35">
      <c r="A12" s="485" t="s">
        <v>209</v>
      </c>
      <c r="B12" s="238">
        <v>0</v>
      </c>
      <c r="C12" s="239">
        <v>0</v>
      </c>
      <c r="D12" s="239">
        <v>7.2</v>
      </c>
      <c r="E12" s="466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1</v>
      </c>
      <c r="J12" s="468" t="str">
        <f t="shared" si="2"/>
        <v/>
      </c>
      <c r="K12" s="242" t="str">
        <f t="shared" si="3"/>
        <v/>
      </c>
      <c r="L12" s="121"/>
      <c r="M12" s="121"/>
      <c r="N12" s="243">
        <f t="shared" si="4"/>
        <v>7.2</v>
      </c>
      <c r="O12" s="244">
        <f t="shared" si="5"/>
        <v>1</v>
      </c>
      <c r="P12" s="243">
        <f t="shared" si="6"/>
        <v>7.2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1512.692</v>
      </c>
      <c r="C13" s="116">
        <f>SUM(C5:C12)</f>
        <v>1465.0259999999998</v>
      </c>
      <c r="D13" s="116">
        <f>SUM(D5:D12)</f>
        <v>1312.6680000000001</v>
      </c>
      <c r="E13" s="462">
        <f>IF(OR(D13=0,B13=0),0,D13/B13)</f>
        <v>0.86776951289489213</v>
      </c>
      <c r="F13" s="135">
        <f>IF(OR(D13=0,C13=0),0,D13/C13)</f>
        <v>0.89600321086451729</v>
      </c>
      <c r="G13" s="136">
        <f>SUM(G5:G12)</f>
        <v>449</v>
      </c>
      <c r="H13" s="116">
        <f>SUM(H5:H12)</f>
        <v>485</v>
      </c>
      <c r="I13" s="116">
        <f>SUM(I5:I12)</f>
        <v>441</v>
      </c>
      <c r="J13" s="462">
        <f>IF(OR(I13=0,G13=0),0,I13/G13)</f>
        <v>0.98218262806236079</v>
      </c>
      <c r="K13" s="137">
        <f>IF(OR(I13=0,H13=0),0,I13/H13)</f>
        <v>0.90927835051546391</v>
      </c>
      <c r="L13" s="121"/>
      <c r="M13" s="121"/>
      <c r="N13" s="127">
        <f t="shared" si="4"/>
        <v>-152.35799999999972</v>
      </c>
      <c r="O13" s="138">
        <f t="shared" si="5"/>
        <v>-44</v>
      </c>
      <c r="P13" s="127">
        <f t="shared" si="6"/>
        <v>-200.02399999999989</v>
      </c>
      <c r="Q13" s="138">
        <f t="shared" si="7"/>
        <v>-8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514.17999999999995</v>
      </c>
      <c r="C18" s="114">
        <v>611.21</v>
      </c>
      <c r="D18" s="114">
        <v>583.23099999999999</v>
      </c>
      <c r="E18" s="466">
        <f>IF(OR(D18=0,B18=0),"",D18/B18)</f>
        <v>1.1342934380956087</v>
      </c>
      <c r="F18" s="129">
        <f>IF(OR(D18=0,C18=0),"",D18/C18)</f>
        <v>0.95422358927373563</v>
      </c>
      <c r="G18" s="119">
        <v>184</v>
      </c>
      <c r="H18" s="114">
        <v>247</v>
      </c>
      <c r="I18" s="114">
        <v>232</v>
      </c>
      <c r="J18" s="466">
        <f>IF(OR(I18=0,G18=0),"",I18/G18)</f>
        <v>1.2608695652173914</v>
      </c>
      <c r="K18" s="131">
        <f>IF(OR(I18=0,H18=0),"",I18/H18)</f>
        <v>0.93927125506072873</v>
      </c>
      <c r="L18" s="638">
        <v>0.91871999999999998</v>
      </c>
      <c r="M18" s="639"/>
      <c r="N18" s="145">
        <f t="shared" ref="N18:N26" si="8">D18-C18</f>
        <v>-27.979000000000042</v>
      </c>
      <c r="O18" s="146">
        <f t="shared" ref="O18:O26" si="9">I18-H18</f>
        <v>-15</v>
      </c>
      <c r="P18" s="145">
        <f t="shared" ref="P18:P26" si="10">D18-B18</f>
        <v>69.051000000000045</v>
      </c>
      <c r="Q18" s="146">
        <f t="shared" ref="Q18:Q26" si="11">I18-G18</f>
        <v>48</v>
      </c>
    </row>
    <row r="19" spans="1:17" ht="14.4" hidden="1" customHeight="1" outlineLevel="1" x14ac:dyDescent="0.3">
      <c r="A19" s="484" t="s">
        <v>169</v>
      </c>
      <c r="B19" s="120">
        <v>102.255</v>
      </c>
      <c r="C19" s="113">
        <v>143.42500000000001</v>
      </c>
      <c r="D19" s="113">
        <v>52.921999999999997</v>
      </c>
      <c r="E19" s="467">
        <f t="shared" ref="E19:E25" si="12">IF(OR(D19=0,B19=0),"",D19/B19)</f>
        <v>0.51754926409466528</v>
      </c>
      <c r="F19" s="132">
        <f t="shared" ref="F19:F25" si="13">IF(OR(D19=0,C19=0),"",D19/C19)</f>
        <v>0.36898727557957117</v>
      </c>
      <c r="G19" s="120">
        <v>31</v>
      </c>
      <c r="H19" s="113">
        <v>32</v>
      </c>
      <c r="I19" s="113">
        <v>15</v>
      </c>
      <c r="J19" s="467">
        <f t="shared" ref="J19:J25" si="14">IF(OR(I19=0,G19=0),"",I19/G19)</f>
        <v>0.4838709677419355</v>
      </c>
      <c r="K19" s="134">
        <f t="shared" ref="K19:K25" si="15">IF(OR(I19=0,H19=0),"",I19/H19)</f>
        <v>0.46875</v>
      </c>
      <c r="L19" s="638">
        <v>0.99456</v>
      </c>
      <c r="M19" s="639"/>
      <c r="N19" s="147">
        <f t="shared" si="8"/>
        <v>-90.503000000000014</v>
      </c>
      <c r="O19" s="148">
        <f t="shared" si="9"/>
        <v>-17</v>
      </c>
      <c r="P19" s="147">
        <f t="shared" si="10"/>
        <v>-49.332999999999998</v>
      </c>
      <c r="Q19" s="148">
        <f t="shared" si="11"/>
        <v>-16</v>
      </c>
    </row>
    <row r="20" spans="1:17" ht="14.4" hidden="1" customHeight="1" outlineLevel="1" x14ac:dyDescent="0.3">
      <c r="A20" s="484" t="s">
        <v>170</v>
      </c>
      <c r="B20" s="120">
        <v>459.30500000000001</v>
      </c>
      <c r="C20" s="113">
        <v>448.70299999999997</v>
      </c>
      <c r="D20" s="113">
        <v>261.48599999999999</v>
      </c>
      <c r="E20" s="467">
        <f t="shared" si="12"/>
        <v>0.5693079761814045</v>
      </c>
      <c r="F20" s="132">
        <f t="shared" si="13"/>
        <v>0.58275964279267134</v>
      </c>
      <c r="G20" s="120">
        <v>117</v>
      </c>
      <c r="H20" s="113">
        <v>115</v>
      </c>
      <c r="I20" s="113">
        <v>101</v>
      </c>
      <c r="J20" s="467">
        <f t="shared" si="14"/>
        <v>0.86324786324786329</v>
      </c>
      <c r="K20" s="134">
        <f t="shared" si="15"/>
        <v>0.87826086956521743</v>
      </c>
      <c r="L20" s="638">
        <v>0.96671999999999991</v>
      </c>
      <c r="M20" s="639"/>
      <c r="N20" s="147">
        <f t="shared" si="8"/>
        <v>-187.21699999999998</v>
      </c>
      <c r="O20" s="148">
        <f t="shared" si="9"/>
        <v>-14</v>
      </c>
      <c r="P20" s="147">
        <f t="shared" si="10"/>
        <v>-197.81900000000002</v>
      </c>
      <c r="Q20" s="148">
        <f t="shared" si="11"/>
        <v>-16</v>
      </c>
    </row>
    <row r="21" spans="1:17" ht="14.4" hidden="1" customHeight="1" outlineLevel="1" x14ac:dyDescent="0.3">
      <c r="A21" s="484" t="s">
        <v>171</v>
      </c>
      <c r="B21" s="120">
        <v>98.135999999999996</v>
      </c>
      <c r="C21" s="113">
        <v>25.975999999999999</v>
      </c>
      <c r="D21" s="113">
        <v>45.465000000000003</v>
      </c>
      <c r="E21" s="467">
        <f t="shared" si="12"/>
        <v>0.46328564441183667</v>
      </c>
      <c r="F21" s="132">
        <f t="shared" si="13"/>
        <v>1.7502694795195568</v>
      </c>
      <c r="G21" s="120">
        <v>19</v>
      </c>
      <c r="H21" s="113">
        <v>13</v>
      </c>
      <c r="I21" s="113">
        <v>19</v>
      </c>
      <c r="J21" s="467">
        <f t="shared" si="14"/>
        <v>1</v>
      </c>
      <c r="K21" s="134">
        <f t="shared" si="15"/>
        <v>1.4615384615384615</v>
      </c>
      <c r="L21" s="638">
        <v>1.11744</v>
      </c>
      <c r="M21" s="639"/>
      <c r="N21" s="147">
        <f t="shared" si="8"/>
        <v>19.489000000000004</v>
      </c>
      <c r="O21" s="148">
        <f t="shared" si="9"/>
        <v>6</v>
      </c>
      <c r="P21" s="147">
        <f t="shared" si="10"/>
        <v>-52.670999999999992</v>
      </c>
      <c r="Q21" s="148">
        <f t="shared" si="11"/>
        <v>0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38">
        <v>0.96</v>
      </c>
      <c r="M22" s="639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4" t="s">
        <v>173</v>
      </c>
      <c r="B23" s="120">
        <v>183.46100000000001</v>
      </c>
      <c r="C23" s="113">
        <v>46.204000000000001</v>
      </c>
      <c r="D23" s="113">
        <v>155.26</v>
      </c>
      <c r="E23" s="467">
        <f t="shared" si="12"/>
        <v>0.84628340628253407</v>
      </c>
      <c r="F23" s="132">
        <f t="shared" si="13"/>
        <v>3.360315124231668</v>
      </c>
      <c r="G23" s="120">
        <v>55</v>
      </c>
      <c r="H23" s="113">
        <v>39</v>
      </c>
      <c r="I23" s="113">
        <v>38</v>
      </c>
      <c r="J23" s="467">
        <f t="shared" si="14"/>
        <v>0.69090909090909092</v>
      </c>
      <c r="K23" s="134">
        <f t="shared" si="15"/>
        <v>0.97435897435897434</v>
      </c>
      <c r="L23" s="638">
        <v>0.98495999999999995</v>
      </c>
      <c r="M23" s="639"/>
      <c r="N23" s="147">
        <f t="shared" si="8"/>
        <v>109.05599999999998</v>
      </c>
      <c r="O23" s="148">
        <f t="shared" si="9"/>
        <v>-1</v>
      </c>
      <c r="P23" s="147">
        <f t="shared" si="10"/>
        <v>-28.201000000000022</v>
      </c>
      <c r="Q23" s="148">
        <f t="shared" si="11"/>
        <v>-17</v>
      </c>
    </row>
    <row r="24" spans="1:17" ht="14.4" hidden="1" customHeight="1" outlineLevel="1" x14ac:dyDescent="0.3">
      <c r="A24" s="484" t="s">
        <v>174</v>
      </c>
      <c r="B24" s="120">
        <v>155.35499999999999</v>
      </c>
      <c r="C24" s="113">
        <v>189.50800000000001</v>
      </c>
      <c r="D24" s="113">
        <v>207.10400000000001</v>
      </c>
      <c r="E24" s="467">
        <f t="shared" si="12"/>
        <v>1.3331016059991634</v>
      </c>
      <c r="F24" s="132">
        <f t="shared" si="13"/>
        <v>1.0928509614369841</v>
      </c>
      <c r="G24" s="120">
        <v>43</v>
      </c>
      <c r="H24" s="113">
        <v>39</v>
      </c>
      <c r="I24" s="113">
        <v>35</v>
      </c>
      <c r="J24" s="467">
        <f t="shared" si="14"/>
        <v>0.81395348837209303</v>
      </c>
      <c r="K24" s="134">
        <f t="shared" si="15"/>
        <v>0.89743589743589747</v>
      </c>
      <c r="L24" s="638">
        <v>1.0147199999999998</v>
      </c>
      <c r="M24" s="639"/>
      <c r="N24" s="147">
        <f t="shared" si="8"/>
        <v>17.596000000000004</v>
      </c>
      <c r="O24" s="148">
        <f t="shared" si="9"/>
        <v>-4</v>
      </c>
      <c r="P24" s="147">
        <f t="shared" si="10"/>
        <v>51.749000000000024</v>
      </c>
      <c r="Q24" s="148">
        <f t="shared" si="11"/>
        <v>-8</v>
      </c>
    </row>
    <row r="25" spans="1:17" ht="14.4" hidden="1" customHeight="1" outlineLevel="1" thickBot="1" x14ac:dyDescent="0.35">
      <c r="A25" s="485" t="s">
        <v>209</v>
      </c>
      <c r="B25" s="238">
        <v>0</v>
      </c>
      <c r="C25" s="239">
        <v>0</v>
      </c>
      <c r="D25" s="239">
        <v>7.2</v>
      </c>
      <c r="E25" s="468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1</v>
      </c>
      <c r="J25" s="468" t="str">
        <f t="shared" si="14"/>
        <v/>
      </c>
      <c r="K25" s="242" t="str">
        <f t="shared" si="15"/>
        <v/>
      </c>
      <c r="L25" s="356"/>
      <c r="M25" s="357"/>
      <c r="N25" s="245">
        <f t="shared" si="8"/>
        <v>7.2</v>
      </c>
      <c r="O25" s="246">
        <f t="shared" si="9"/>
        <v>1</v>
      </c>
      <c r="P25" s="245">
        <f t="shared" si="10"/>
        <v>7.2</v>
      </c>
      <c r="Q25" s="246">
        <f t="shared" si="11"/>
        <v>1</v>
      </c>
    </row>
    <row r="26" spans="1:17" ht="14.4" customHeight="1" collapsed="1" thickBot="1" x14ac:dyDescent="0.35">
      <c r="A26" s="488" t="s">
        <v>3</v>
      </c>
      <c r="B26" s="149">
        <f>SUM(B18:B25)</f>
        <v>1512.692</v>
      </c>
      <c r="C26" s="150">
        <f>SUM(C18:C25)</f>
        <v>1465.0259999999998</v>
      </c>
      <c r="D26" s="150">
        <f>SUM(D18:D25)</f>
        <v>1312.6680000000001</v>
      </c>
      <c r="E26" s="463">
        <f>IF(OR(D26=0,B26=0),0,D26/B26)</f>
        <v>0.86776951289489213</v>
      </c>
      <c r="F26" s="151">
        <f>IF(OR(D26=0,C26=0),0,D26/C26)</f>
        <v>0.89600321086451729</v>
      </c>
      <c r="G26" s="149">
        <f>SUM(G18:G25)</f>
        <v>449</v>
      </c>
      <c r="H26" s="150">
        <f>SUM(H18:H25)</f>
        <v>485</v>
      </c>
      <c r="I26" s="150">
        <f>SUM(I18:I25)</f>
        <v>441</v>
      </c>
      <c r="J26" s="463">
        <f>IF(OR(I26=0,G26=0),0,I26/G26)</f>
        <v>0.98218262806236079</v>
      </c>
      <c r="K26" s="152">
        <f>IF(OR(I26=0,H26=0),0,I26/H26)</f>
        <v>0.90927835051546391</v>
      </c>
      <c r="L26" s="121"/>
      <c r="M26" s="121"/>
      <c r="N26" s="143">
        <f t="shared" si="8"/>
        <v>-152.35799999999972</v>
      </c>
      <c r="O26" s="153">
        <f t="shared" si="9"/>
        <v>-44</v>
      </c>
      <c r="P26" s="143">
        <f t="shared" si="10"/>
        <v>-200.02399999999989</v>
      </c>
      <c r="Q26" s="153">
        <f t="shared" si="11"/>
        <v>-8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7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7222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7" t="s">
        <v>7130</v>
      </c>
      <c r="B5" s="908">
        <v>17</v>
      </c>
      <c r="C5" s="909">
        <v>481.5</v>
      </c>
      <c r="D5" s="910">
        <v>43.5</v>
      </c>
      <c r="E5" s="911">
        <v>11</v>
      </c>
      <c r="F5" s="912">
        <v>301.77</v>
      </c>
      <c r="G5" s="913">
        <v>43.7</v>
      </c>
      <c r="H5" s="914">
        <v>7</v>
      </c>
      <c r="I5" s="912">
        <v>194.09</v>
      </c>
      <c r="J5" s="915">
        <v>57.3</v>
      </c>
      <c r="K5" s="916">
        <v>27.6</v>
      </c>
      <c r="L5" s="914">
        <v>13</v>
      </c>
      <c r="M5" s="914">
        <v>117</v>
      </c>
      <c r="N5" s="917">
        <v>39</v>
      </c>
      <c r="O5" s="914" t="s">
        <v>7131</v>
      </c>
      <c r="P5" s="918" t="s">
        <v>7132</v>
      </c>
      <c r="Q5" s="919">
        <f>H5-B5</f>
        <v>-10</v>
      </c>
      <c r="R5" s="935">
        <f>I5-C5</f>
        <v>-287.40999999999997</v>
      </c>
      <c r="S5" s="919">
        <f>H5-E5</f>
        <v>-4</v>
      </c>
      <c r="T5" s="935">
        <f>I5-F5</f>
        <v>-107.67999999999998</v>
      </c>
      <c r="U5" s="945">
        <v>273</v>
      </c>
      <c r="V5" s="946">
        <v>401.09999999999997</v>
      </c>
      <c r="W5" s="946">
        <v>128.09999999999997</v>
      </c>
      <c r="X5" s="947">
        <v>1.4692307692307691</v>
      </c>
      <c r="Y5" s="948">
        <v>143</v>
      </c>
    </row>
    <row r="6" spans="1:25" ht="14.4" customHeight="1" x14ac:dyDescent="0.3">
      <c r="A6" s="905" t="s">
        <v>7133</v>
      </c>
      <c r="B6" s="889">
        <v>1</v>
      </c>
      <c r="C6" s="890">
        <v>21.42</v>
      </c>
      <c r="D6" s="891">
        <v>59</v>
      </c>
      <c r="E6" s="880">
        <v>2</v>
      </c>
      <c r="F6" s="881">
        <v>42.27</v>
      </c>
      <c r="G6" s="882">
        <v>47</v>
      </c>
      <c r="H6" s="875"/>
      <c r="I6" s="873"/>
      <c r="J6" s="874"/>
      <c r="K6" s="877">
        <v>7.77</v>
      </c>
      <c r="L6" s="875">
        <v>5</v>
      </c>
      <c r="M6" s="875">
        <v>45</v>
      </c>
      <c r="N6" s="878">
        <v>15</v>
      </c>
      <c r="O6" s="875" t="s">
        <v>7131</v>
      </c>
      <c r="P6" s="888" t="s">
        <v>7134</v>
      </c>
      <c r="Q6" s="879">
        <f t="shared" ref="Q6:R52" si="0">H6-B6</f>
        <v>-1</v>
      </c>
      <c r="R6" s="936">
        <f t="shared" si="0"/>
        <v>-21.42</v>
      </c>
      <c r="S6" s="879">
        <f t="shared" ref="S6:S52" si="1">H6-E6</f>
        <v>-2</v>
      </c>
      <c r="T6" s="936">
        <f t="shared" ref="T6:T52" si="2">I6-F6</f>
        <v>-42.27</v>
      </c>
      <c r="U6" s="943" t="s">
        <v>568</v>
      </c>
      <c r="V6" s="889" t="s">
        <v>568</v>
      </c>
      <c r="W6" s="889" t="s">
        <v>568</v>
      </c>
      <c r="X6" s="941" t="s">
        <v>568</v>
      </c>
      <c r="Y6" s="939"/>
    </row>
    <row r="7" spans="1:25" ht="14.4" customHeight="1" x14ac:dyDescent="0.3">
      <c r="A7" s="905" t="s">
        <v>7135</v>
      </c>
      <c r="B7" s="889">
        <v>1</v>
      </c>
      <c r="C7" s="890">
        <v>5.82</v>
      </c>
      <c r="D7" s="891">
        <v>22</v>
      </c>
      <c r="E7" s="887">
        <v>2</v>
      </c>
      <c r="F7" s="873">
        <v>11.64</v>
      </c>
      <c r="G7" s="874">
        <v>24</v>
      </c>
      <c r="H7" s="880"/>
      <c r="I7" s="881"/>
      <c r="J7" s="882"/>
      <c r="K7" s="877">
        <v>5.82</v>
      </c>
      <c r="L7" s="875">
        <v>5</v>
      </c>
      <c r="M7" s="875">
        <v>48</v>
      </c>
      <c r="N7" s="878">
        <v>16</v>
      </c>
      <c r="O7" s="875" t="s">
        <v>7131</v>
      </c>
      <c r="P7" s="888" t="s">
        <v>7136</v>
      </c>
      <c r="Q7" s="879">
        <f t="shared" si="0"/>
        <v>-1</v>
      </c>
      <c r="R7" s="936">
        <f t="shared" si="0"/>
        <v>-5.82</v>
      </c>
      <c r="S7" s="879">
        <f t="shared" si="1"/>
        <v>-2</v>
      </c>
      <c r="T7" s="936">
        <f t="shared" si="2"/>
        <v>-11.64</v>
      </c>
      <c r="U7" s="943" t="s">
        <v>568</v>
      </c>
      <c r="V7" s="889" t="s">
        <v>568</v>
      </c>
      <c r="W7" s="889" t="s">
        <v>568</v>
      </c>
      <c r="X7" s="941" t="s">
        <v>568</v>
      </c>
      <c r="Y7" s="939"/>
    </row>
    <row r="8" spans="1:25" ht="14.4" customHeight="1" x14ac:dyDescent="0.3">
      <c r="A8" s="906" t="s">
        <v>7137</v>
      </c>
      <c r="B8" s="501">
        <v>16</v>
      </c>
      <c r="C8" s="893">
        <v>118.34</v>
      </c>
      <c r="D8" s="892">
        <v>23.2</v>
      </c>
      <c r="E8" s="894">
        <v>15</v>
      </c>
      <c r="F8" s="895">
        <v>107.18</v>
      </c>
      <c r="G8" s="883">
        <v>23.9</v>
      </c>
      <c r="H8" s="896">
        <v>22</v>
      </c>
      <c r="I8" s="897">
        <v>163.77000000000001</v>
      </c>
      <c r="J8" s="884">
        <v>23</v>
      </c>
      <c r="K8" s="898">
        <v>7.2</v>
      </c>
      <c r="L8" s="899">
        <v>7</v>
      </c>
      <c r="M8" s="899">
        <v>60</v>
      </c>
      <c r="N8" s="900">
        <v>20</v>
      </c>
      <c r="O8" s="899" t="s">
        <v>7131</v>
      </c>
      <c r="P8" s="901" t="s">
        <v>7138</v>
      </c>
      <c r="Q8" s="902">
        <f t="shared" si="0"/>
        <v>6</v>
      </c>
      <c r="R8" s="937">
        <f t="shared" si="0"/>
        <v>45.430000000000007</v>
      </c>
      <c r="S8" s="902">
        <f t="shared" si="1"/>
        <v>7</v>
      </c>
      <c r="T8" s="937">
        <f t="shared" si="2"/>
        <v>56.59</v>
      </c>
      <c r="U8" s="944">
        <v>440</v>
      </c>
      <c r="V8" s="501">
        <v>506</v>
      </c>
      <c r="W8" s="501">
        <v>66</v>
      </c>
      <c r="X8" s="942">
        <v>1.1499999999999999</v>
      </c>
      <c r="Y8" s="940">
        <v>84</v>
      </c>
    </row>
    <row r="9" spans="1:25" ht="14.4" customHeight="1" x14ac:dyDescent="0.3">
      <c r="A9" s="905" t="s">
        <v>7139</v>
      </c>
      <c r="B9" s="889">
        <v>3</v>
      </c>
      <c r="C9" s="890">
        <v>6.71</v>
      </c>
      <c r="D9" s="891">
        <v>4.3</v>
      </c>
      <c r="E9" s="880">
        <v>8</v>
      </c>
      <c r="F9" s="881">
        <v>20.22</v>
      </c>
      <c r="G9" s="882">
        <v>6.9</v>
      </c>
      <c r="H9" s="875">
        <v>2</v>
      </c>
      <c r="I9" s="873">
        <v>4.4800000000000004</v>
      </c>
      <c r="J9" s="876">
        <v>5.5</v>
      </c>
      <c r="K9" s="877">
        <v>2.2400000000000002</v>
      </c>
      <c r="L9" s="875">
        <v>2</v>
      </c>
      <c r="M9" s="875">
        <v>15</v>
      </c>
      <c r="N9" s="878">
        <v>5</v>
      </c>
      <c r="O9" s="875" t="s">
        <v>7131</v>
      </c>
      <c r="P9" s="888" t="s">
        <v>7140</v>
      </c>
      <c r="Q9" s="879">
        <f t="shared" si="0"/>
        <v>-1</v>
      </c>
      <c r="R9" s="936">
        <f t="shared" si="0"/>
        <v>-2.2299999999999995</v>
      </c>
      <c r="S9" s="879">
        <f t="shared" si="1"/>
        <v>-6</v>
      </c>
      <c r="T9" s="936">
        <f t="shared" si="2"/>
        <v>-15.739999999999998</v>
      </c>
      <c r="U9" s="943">
        <v>10</v>
      </c>
      <c r="V9" s="889">
        <v>11</v>
      </c>
      <c r="W9" s="889">
        <v>1</v>
      </c>
      <c r="X9" s="941">
        <v>1.1000000000000001</v>
      </c>
      <c r="Y9" s="939">
        <v>3</v>
      </c>
    </row>
    <row r="10" spans="1:25" ht="14.4" customHeight="1" x14ac:dyDescent="0.3">
      <c r="A10" s="906" t="s">
        <v>7141</v>
      </c>
      <c r="B10" s="501"/>
      <c r="C10" s="893"/>
      <c r="D10" s="892"/>
      <c r="E10" s="896">
        <v>2</v>
      </c>
      <c r="F10" s="897">
        <v>5.77</v>
      </c>
      <c r="G10" s="885">
        <v>7</v>
      </c>
      <c r="H10" s="899">
        <v>3</v>
      </c>
      <c r="I10" s="895">
        <v>8.65</v>
      </c>
      <c r="J10" s="883">
        <v>4.7</v>
      </c>
      <c r="K10" s="898">
        <v>2.88</v>
      </c>
      <c r="L10" s="899">
        <v>2</v>
      </c>
      <c r="M10" s="899">
        <v>18</v>
      </c>
      <c r="N10" s="900">
        <v>6</v>
      </c>
      <c r="O10" s="899" t="s">
        <v>7131</v>
      </c>
      <c r="P10" s="901" t="s">
        <v>7142</v>
      </c>
      <c r="Q10" s="902">
        <f t="shared" si="0"/>
        <v>3</v>
      </c>
      <c r="R10" s="937">
        <f t="shared" si="0"/>
        <v>8.65</v>
      </c>
      <c r="S10" s="902">
        <f t="shared" si="1"/>
        <v>1</v>
      </c>
      <c r="T10" s="937">
        <f t="shared" si="2"/>
        <v>2.8800000000000008</v>
      </c>
      <c r="U10" s="944">
        <v>18</v>
      </c>
      <c r="V10" s="501">
        <v>14.100000000000001</v>
      </c>
      <c r="W10" s="501">
        <v>-3.8999999999999986</v>
      </c>
      <c r="X10" s="942">
        <v>0.78333333333333344</v>
      </c>
      <c r="Y10" s="940"/>
    </row>
    <row r="11" spans="1:25" ht="14.4" customHeight="1" x14ac:dyDescent="0.3">
      <c r="A11" s="906" t="s">
        <v>7143</v>
      </c>
      <c r="B11" s="501">
        <v>7</v>
      </c>
      <c r="C11" s="893">
        <v>35.6</v>
      </c>
      <c r="D11" s="892">
        <v>14.1</v>
      </c>
      <c r="E11" s="896">
        <v>12</v>
      </c>
      <c r="F11" s="897">
        <v>55.85</v>
      </c>
      <c r="G11" s="885">
        <v>14.4</v>
      </c>
      <c r="H11" s="899">
        <v>12</v>
      </c>
      <c r="I11" s="895">
        <v>54.49</v>
      </c>
      <c r="J11" s="884">
        <v>13.8</v>
      </c>
      <c r="K11" s="898">
        <v>4.4000000000000004</v>
      </c>
      <c r="L11" s="899">
        <v>3</v>
      </c>
      <c r="M11" s="899">
        <v>24</v>
      </c>
      <c r="N11" s="900">
        <v>8</v>
      </c>
      <c r="O11" s="899" t="s">
        <v>7131</v>
      </c>
      <c r="P11" s="901" t="s">
        <v>7144</v>
      </c>
      <c r="Q11" s="902">
        <f t="shared" si="0"/>
        <v>5</v>
      </c>
      <c r="R11" s="937">
        <f t="shared" si="0"/>
        <v>18.89</v>
      </c>
      <c r="S11" s="902">
        <f t="shared" si="1"/>
        <v>0</v>
      </c>
      <c r="T11" s="937">
        <f t="shared" si="2"/>
        <v>-1.3599999999999994</v>
      </c>
      <c r="U11" s="944">
        <v>96</v>
      </c>
      <c r="V11" s="501">
        <v>165.60000000000002</v>
      </c>
      <c r="W11" s="501">
        <v>69.600000000000023</v>
      </c>
      <c r="X11" s="942">
        <v>1.7250000000000003</v>
      </c>
      <c r="Y11" s="940">
        <v>83</v>
      </c>
    </row>
    <row r="12" spans="1:25" ht="14.4" customHeight="1" x14ac:dyDescent="0.3">
      <c r="A12" s="905" t="s">
        <v>7145</v>
      </c>
      <c r="B12" s="889"/>
      <c r="C12" s="890"/>
      <c r="D12" s="891"/>
      <c r="E12" s="887"/>
      <c r="F12" s="873"/>
      <c r="G12" s="874"/>
      <c r="H12" s="880">
        <v>1</v>
      </c>
      <c r="I12" s="881">
        <v>4.3499999999999996</v>
      </c>
      <c r="J12" s="876">
        <v>13</v>
      </c>
      <c r="K12" s="877">
        <v>0.98</v>
      </c>
      <c r="L12" s="875">
        <v>3</v>
      </c>
      <c r="M12" s="875">
        <v>27</v>
      </c>
      <c r="N12" s="878">
        <v>9</v>
      </c>
      <c r="O12" s="875" t="s">
        <v>7131</v>
      </c>
      <c r="P12" s="888" t="s">
        <v>7146</v>
      </c>
      <c r="Q12" s="879">
        <f t="shared" si="0"/>
        <v>1</v>
      </c>
      <c r="R12" s="936">
        <f t="shared" si="0"/>
        <v>4.3499999999999996</v>
      </c>
      <c r="S12" s="879">
        <f t="shared" si="1"/>
        <v>1</v>
      </c>
      <c r="T12" s="936">
        <f t="shared" si="2"/>
        <v>4.3499999999999996</v>
      </c>
      <c r="U12" s="943">
        <v>9</v>
      </c>
      <c r="V12" s="889">
        <v>13</v>
      </c>
      <c r="W12" s="889">
        <v>4</v>
      </c>
      <c r="X12" s="941">
        <v>1.4444444444444444</v>
      </c>
      <c r="Y12" s="939">
        <v>4</v>
      </c>
    </row>
    <row r="13" spans="1:25" ht="14.4" customHeight="1" x14ac:dyDescent="0.3">
      <c r="A13" s="905" t="s">
        <v>7147</v>
      </c>
      <c r="B13" s="889"/>
      <c r="C13" s="890"/>
      <c r="D13" s="891"/>
      <c r="E13" s="880">
        <v>1</v>
      </c>
      <c r="F13" s="881">
        <v>1.4</v>
      </c>
      <c r="G13" s="882">
        <v>9</v>
      </c>
      <c r="H13" s="875"/>
      <c r="I13" s="873"/>
      <c r="J13" s="874"/>
      <c r="K13" s="877">
        <v>0.97</v>
      </c>
      <c r="L13" s="875">
        <v>4</v>
      </c>
      <c r="M13" s="875">
        <v>36</v>
      </c>
      <c r="N13" s="878">
        <v>12</v>
      </c>
      <c r="O13" s="875" t="s">
        <v>7131</v>
      </c>
      <c r="P13" s="888" t="s">
        <v>7148</v>
      </c>
      <c r="Q13" s="879">
        <f t="shared" si="0"/>
        <v>0</v>
      </c>
      <c r="R13" s="936">
        <f t="shared" si="0"/>
        <v>0</v>
      </c>
      <c r="S13" s="879">
        <f t="shared" si="1"/>
        <v>-1</v>
      </c>
      <c r="T13" s="936">
        <f t="shared" si="2"/>
        <v>-1.4</v>
      </c>
      <c r="U13" s="943" t="s">
        <v>568</v>
      </c>
      <c r="V13" s="889" t="s">
        <v>568</v>
      </c>
      <c r="W13" s="889" t="s">
        <v>568</v>
      </c>
      <c r="X13" s="941" t="s">
        <v>568</v>
      </c>
      <c r="Y13" s="939"/>
    </row>
    <row r="14" spans="1:25" ht="14.4" customHeight="1" x14ac:dyDescent="0.3">
      <c r="A14" s="905" t="s">
        <v>7149</v>
      </c>
      <c r="B14" s="889"/>
      <c r="C14" s="890"/>
      <c r="D14" s="891"/>
      <c r="E14" s="880">
        <v>1</v>
      </c>
      <c r="F14" s="881">
        <v>0.96</v>
      </c>
      <c r="G14" s="882">
        <v>7</v>
      </c>
      <c r="H14" s="875"/>
      <c r="I14" s="873"/>
      <c r="J14" s="874"/>
      <c r="K14" s="877">
        <v>0.96</v>
      </c>
      <c r="L14" s="875">
        <v>2</v>
      </c>
      <c r="M14" s="875">
        <v>18</v>
      </c>
      <c r="N14" s="878">
        <v>6</v>
      </c>
      <c r="O14" s="875" t="s">
        <v>7131</v>
      </c>
      <c r="P14" s="888" t="s">
        <v>7150</v>
      </c>
      <c r="Q14" s="879">
        <f t="shared" si="0"/>
        <v>0</v>
      </c>
      <c r="R14" s="936">
        <f t="shared" si="0"/>
        <v>0</v>
      </c>
      <c r="S14" s="879">
        <f t="shared" si="1"/>
        <v>-1</v>
      </c>
      <c r="T14" s="936">
        <f t="shared" si="2"/>
        <v>-0.96</v>
      </c>
      <c r="U14" s="943" t="s">
        <v>568</v>
      </c>
      <c r="V14" s="889" t="s">
        <v>568</v>
      </c>
      <c r="W14" s="889" t="s">
        <v>568</v>
      </c>
      <c r="X14" s="941" t="s">
        <v>568</v>
      </c>
      <c r="Y14" s="939"/>
    </row>
    <row r="15" spans="1:25" ht="14.4" customHeight="1" x14ac:dyDescent="0.3">
      <c r="A15" s="905" t="s">
        <v>7151</v>
      </c>
      <c r="B15" s="889"/>
      <c r="C15" s="890"/>
      <c r="D15" s="891"/>
      <c r="E15" s="887"/>
      <c r="F15" s="873"/>
      <c r="G15" s="874"/>
      <c r="H15" s="880">
        <v>1</v>
      </c>
      <c r="I15" s="881">
        <v>0.59</v>
      </c>
      <c r="J15" s="876">
        <v>8</v>
      </c>
      <c r="K15" s="877">
        <v>0.51</v>
      </c>
      <c r="L15" s="875">
        <v>2</v>
      </c>
      <c r="M15" s="875">
        <v>15</v>
      </c>
      <c r="N15" s="878">
        <v>5</v>
      </c>
      <c r="O15" s="875" t="s">
        <v>7131</v>
      </c>
      <c r="P15" s="888" t="s">
        <v>7152</v>
      </c>
      <c r="Q15" s="879">
        <f t="shared" si="0"/>
        <v>1</v>
      </c>
      <c r="R15" s="936">
        <f t="shared" si="0"/>
        <v>0.59</v>
      </c>
      <c r="S15" s="879">
        <f t="shared" si="1"/>
        <v>1</v>
      </c>
      <c r="T15" s="936">
        <f t="shared" si="2"/>
        <v>0.59</v>
      </c>
      <c r="U15" s="943">
        <v>5</v>
      </c>
      <c r="V15" s="889">
        <v>8</v>
      </c>
      <c r="W15" s="889">
        <v>3</v>
      </c>
      <c r="X15" s="941">
        <v>1.6</v>
      </c>
      <c r="Y15" s="939">
        <v>3</v>
      </c>
    </row>
    <row r="16" spans="1:25" ht="14.4" customHeight="1" x14ac:dyDescent="0.3">
      <c r="A16" s="906" t="s">
        <v>7153</v>
      </c>
      <c r="B16" s="501"/>
      <c r="C16" s="893"/>
      <c r="D16" s="892"/>
      <c r="E16" s="894"/>
      <c r="F16" s="895"/>
      <c r="G16" s="883"/>
      <c r="H16" s="896">
        <v>1</v>
      </c>
      <c r="I16" s="897">
        <v>0.83</v>
      </c>
      <c r="J16" s="885">
        <v>4</v>
      </c>
      <c r="K16" s="898">
        <v>0.83</v>
      </c>
      <c r="L16" s="899">
        <v>2</v>
      </c>
      <c r="M16" s="899">
        <v>21</v>
      </c>
      <c r="N16" s="900">
        <v>7</v>
      </c>
      <c r="O16" s="899" t="s">
        <v>7131</v>
      </c>
      <c r="P16" s="901" t="s">
        <v>7154</v>
      </c>
      <c r="Q16" s="902">
        <f t="shared" si="0"/>
        <v>1</v>
      </c>
      <c r="R16" s="937">
        <f t="shared" si="0"/>
        <v>0.83</v>
      </c>
      <c r="S16" s="902">
        <f t="shared" si="1"/>
        <v>1</v>
      </c>
      <c r="T16" s="937">
        <f t="shared" si="2"/>
        <v>0.83</v>
      </c>
      <c r="U16" s="944">
        <v>7</v>
      </c>
      <c r="V16" s="501">
        <v>4</v>
      </c>
      <c r="W16" s="501">
        <v>-3</v>
      </c>
      <c r="X16" s="942">
        <v>0.5714285714285714</v>
      </c>
      <c r="Y16" s="940"/>
    </row>
    <row r="17" spans="1:25" ht="14.4" customHeight="1" x14ac:dyDescent="0.3">
      <c r="A17" s="906" t="s">
        <v>7155</v>
      </c>
      <c r="B17" s="501">
        <v>2</v>
      </c>
      <c r="C17" s="893">
        <v>8.44</v>
      </c>
      <c r="D17" s="892">
        <v>24</v>
      </c>
      <c r="E17" s="894">
        <v>1</v>
      </c>
      <c r="F17" s="895">
        <v>1.39</v>
      </c>
      <c r="G17" s="883">
        <v>9</v>
      </c>
      <c r="H17" s="896"/>
      <c r="I17" s="897"/>
      <c r="J17" s="885"/>
      <c r="K17" s="898">
        <v>1.39</v>
      </c>
      <c r="L17" s="899">
        <v>3</v>
      </c>
      <c r="M17" s="899">
        <v>27</v>
      </c>
      <c r="N17" s="900">
        <v>9</v>
      </c>
      <c r="O17" s="899" t="s">
        <v>7131</v>
      </c>
      <c r="P17" s="901" t="s">
        <v>7156</v>
      </c>
      <c r="Q17" s="902">
        <f t="shared" si="0"/>
        <v>-2</v>
      </c>
      <c r="R17" s="937">
        <f t="shared" si="0"/>
        <v>-8.44</v>
      </c>
      <c r="S17" s="902">
        <f t="shared" si="1"/>
        <v>-1</v>
      </c>
      <c r="T17" s="937">
        <f t="shared" si="2"/>
        <v>-1.39</v>
      </c>
      <c r="U17" s="944" t="s">
        <v>568</v>
      </c>
      <c r="V17" s="501" t="s">
        <v>568</v>
      </c>
      <c r="W17" s="501" t="s">
        <v>568</v>
      </c>
      <c r="X17" s="942" t="s">
        <v>568</v>
      </c>
      <c r="Y17" s="940"/>
    </row>
    <row r="18" spans="1:25" ht="14.4" customHeight="1" x14ac:dyDescent="0.3">
      <c r="A18" s="905" t="s">
        <v>7157</v>
      </c>
      <c r="B18" s="889">
        <v>6</v>
      </c>
      <c r="C18" s="890">
        <v>10.94</v>
      </c>
      <c r="D18" s="891">
        <v>5.3</v>
      </c>
      <c r="E18" s="887">
        <v>10</v>
      </c>
      <c r="F18" s="873">
        <v>31.81</v>
      </c>
      <c r="G18" s="874">
        <v>7.6</v>
      </c>
      <c r="H18" s="880">
        <v>9</v>
      </c>
      <c r="I18" s="881">
        <v>13.15</v>
      </c>
      <c r="J18" s="882">
        <v>4.5999999999999996</v>
      </c>
      <c r="K18" s="877">
        <v>0.56999999999999995</v>
      </c>
      <c r="L18" s="875">
        <v>2</v>
      </c>
      <c r="M18" s="875">
        <v>18</v>
      </c>
      <c r="N18" s="878">
        <v>6</v>
      </c>
      <c r="O18" s="875" t="s">
        <v>7131</v>
      </c>
      <c r="P18" s="888" t="s">
        <v>7158</v>
      </c>
      <c r="Q18" s="879">
        <f t="shared" si="0"/>
        <v>3</v>
      </c>
      <c r="R18" s="936">
        <f t="shared" si="0"/>
        <v>2.2100000000000009</v>
      </c>
      <c r="S18" s="879">
        <f t="shared" si="1"/>
        <v>-1</v>
      </c>
      <c r="T18" s="936">
        <f t="shared" si="2"/>
        <v>-18.659999999999997</v>
      </c>
      <c r="U18" s="943">
        <v>54</v>
      </c>
      <c r="V18" s="889">
        <v>41.4</v>
      </c>
      <c r="W18" s="889">
        <v>-12.600000000000001</v>
      </c>
      <c r="X18" s="941">
        <v>0.76666666666666661</v>
      </c>
      <c r="Y18" s="939">
        <v>5</v>
      </c>
    </row>
    <row r="19" spans="1:25" ht="14.4" customHeight="1" x14ac:dyDescent="0.3">
      <c r="A19" s="906" t="s">
        <v>7159</v>
      </c>
      <c r="B19" s="501">
        <v>5</v>
      </c>
      <c r="C19" s="893">
        <v>16.22</v>
      </c>
      <c r="D19" s="892">
        <v>16</v>
      </c>
      <c r="E19" s="894">
        <v>3</v>
      </c>
      <c r="F19" s="895">
        <v>4.24</v>
      </c>
      <c r="G19" s="883">
        <v>5.3</v>
      </c>
      <c r="H19" s="896">
        <v>3</v>
      </c>
      <c r="I19" s="897">
        <v>9.89</v>
      </c>
      <c r="J19" s="885">
        <v>5.7</v>
      </c>
      <c r="K19" s="898">
        <v>0.72</v>
      </c>
      <c r="L19" s="899">
        <v>3</v>
      </c>
      <c r="M19" s="899">
        <v>24</v>
      </c>
      <c r="N19" s="900">
        <v>8</v>
      </c>
      <c r="O19" s="899" t="s">
        <v>7131</v>
      </c>
      <c r="P19" s="901" t="s">
        <v>7160</v>
      </c>
      <c r="Q19" s="902">
        <f t="shared" si="0"/>
        <v>-2</v>
      </c>
      <c r="R19" s="937">
        <f t="shared" si="0"/>
        <v>-6.3299999999999983</v>
      </c>
      <c r="S19" s="902">
        <f t="shared" si="1"/>
        <v>0</v>
      </c>
      <c r="T19" s="937">
        <f t="shared" si="2"/>
        <v>5.65</v>
      </c>
      <c r="U19" s="944">
        <v>24</v>
      </c>
      <c r="V19" s="501">
        <v>17.100000000000001</v>
      </c>
      <c r="W19" s="501">
        <v>-6.8999999999999986</v>
      </c>
      <c r="X19" s="942">
        <v>0.71250000000000002</v>
      </c>
      <c r="Y19" s="940"/>
    </row>
    <row r="20" spans="1:25" ht="14.4" customHeight="1" x14ac:dyDescent="0.3">
      <c r="A20" s="906" t="s">
        <v>7161</v>
      </c>
      <c r="B20" s="501">
        <v>2</v>
      </c>
      <c r="C20" s="893">
        <v>6.59</v>
      </c>
      <c r="D20" s="892">
        <v>13.5</v>
      </c>
      <c r="E20" s="894"/>
      <c r="F20" s="895"/>
      <c r="G20" s="883"/>
      <c r="H20" s="896">
        <v>1</v>
      </c>
      <c r="I20" s="897">
        <v>1.24</v>
      </c>
      <c r="J20" s="885">
        <v>7</v>
      </c>
      <c r="K20" s="898">
        <v>1.24</v>
      </c>
      <c r="L20" s="899">
        <v>3</v>
      </c>
      <c r="M20" s="899">
        <v>30</v>
      </c>
      <c r="N20" s="900">
        <v>10</v>
      </c>
      <c r="O20" s="899" t="s">
        <v>7131</v>
      </c>
      <c r="P20" s="901" t="s">
        <v>7162</v>
      </c>
      <c r="Q20" s="902">
        <f t="shared" si="0"/>
        <v>-1</v>
      </c>
      <c r="R20" s="937">
        <f t="shared" si="0"/>
        <v>-5.35</v>
      </c>
      <c r="S20" s="902">
        <f t="shared" si="1"/>
        <v>1</v>
      </c>
      <c r="T20" s="937">
        <f t="shared" si="2"/>
        <v>1.24</v>
      </c>
      <c r="U20" s="944">
        <v>10</v>
      </c>
      <c r="V20" s="501">
        <v>7</v>
      </c>
      <c r="W20" s="501">
        <v>-3</v>
      </c>
      <c r="X20" s="942">
        <v>0.7</v>
      </c>
      <c r="Y20" s="940"/>
    </row>
    <row r="21" spans="1:25" ht="14.4" customHeight="1" x14ac:dyDescent="0.3">
      <c r="A21" s="905" t="s">
        <v>7163</v>
      </c>
      <c r="B21" s="870">
        <v>5</v>
      </c>
      <c r="C21" s="871">
        <v>6.72</v>
      </c>
      <c r="D21" s="872">
        <v>9.6</v>
      </c>
      <c r="E21" s="887">
        <v>2</v>
      </c>
      <c r="F21" s="873">
        <v>1.1499999999999999</v>
      </c>
      <c r="G21" s="874">
        <v>10.5</v>
      </c>
      <c r="H21" s="875">
        <v>5</v>
      </c>
      <c r="I21" s="873">
        <v>4.47</v>
      </c>
      <c r="J21" s="874">
        <v>4.4000000000000004</v>
      </c>
      <c r="K21" s="877">
        <v>0.56000000000000005</v>
      </c>
      <c r="L21" s="875">
        <v>2</v>
      </c>
      <c r="M21" s="875">
        <v>15</v>
      </c>
      <c r="N21" s="878">
        <v>5</v>
      </c>
      <c r="O21" s="875" t="s">
        <v>7131</v>
      </c>
      <c r="P21" s="888" t="s">
        <v>7164</v>
      </c>
      <c r="Q21" s="879">
        <f t="shared" si="0"/>
        <v>0</v>
      </c>
      <c r="R21" s="936">
        <f t="shared" si="0"/>
        <v>-2.25</v>
      </c>
      <c r="S21" s="879">
        <f t="shared" si="1"/>
        <v>3</v>
      </c>
      <c r="T21" s="936">
        <f t="shared" si="2"/>
        <v>3.32</v>
      </c>
      <c r="U21" s="943">
        <v>25</v>
      </c>
      <c r="V21" s="889">
        <v>22</v>
      </c>
      <c r="W21" s="889">
        <v>-3</v>
      </c>
      <c r="X21" s="941">
        <v>0.88</v>
      </c>
      <c r="Y21" s="939">
        <v>4</v>
      </c>
    </row>
    <row r="22" spans="1:25" ht="14.4" customHeight="1" x14ac:dyDescent="0.3">
      <c r="A22" s="906" t="s">
        <v>7165</v>
      </c>
      <c r="B22" s="903">
        <v>3</v>
      </c>
      <c r="C22" s="904">
        <v>3.62</v>
      </c>
      <c r="D22" s="886">
        <v>18.3</v>
      </c>
      <c r="E22" s="894">
        <v>2</v>
      </c>
      <c r="F22" s="895">
        <v>1.43</v>
      </c>
      <c r="G22" s="883">
        <v>6</v>
      </c>
      <c r="H22" s="899">
        <v>3</v>
      </c>
      <c r="I22" s="895">
        <v>2.46</v>
      </c>
      <c r="J22" s="883">
        <v>7</v>
      </c>
      <c r="K22" s="898">
        <v>0.72</v>
      </c>
      <c r="L22" s="899">
        <v>2</v>
      </c>
      <c r="M22" s="899">
        <v>21</v>
      </c>
      <c r="N22" s="900">
        <v>7</v>
      </c>
      <c r="O22" s="899" t="s">
        <v>7131</v>
      </c>
      <c r="P22" s="901" t="s">
        <v>7166</v>
      </c>
      <c r="Q22" s="902">
        <f t="shared" si="0"/>
        <v>0</v>
      </c>
      <c r="R22" s="937">
        <f t="shared" si="0"/>
        <v>-1.1600000000000001</v>
      </c>
      <c r="S22" s="902">
        <f t="shared" si="1"/>
        <v>1</v>
      </c>
      <c r="T22" s="937">
        <f t="shared" si="2"/>
        <v>1.03</v>
      </c>
      <c r="U22" s="944">
        <v>21</v>
      </c>
      <c r="V22" s="501">
        <v>21</v>
      </c>
      <c r="W22" s="501">
        <v>0</v>
      </c>
      <c r="X22" s="942">
        <v>1</v>
      </c>
      <c r="Y22" s="940">
        <v>2</v>
      </c>
    </row>
    <row r="23" spans="1:25" ht="14.4" customHeight="1" x14ac:dyDescent="0.3">
      <c r="A23" s="906" t="s">
        <v>7167</v>
      </c>
      <c r="B23" s="903">
        <v>11</v>
      </c>
      <c r="C23" s="904">
        <v>26.24</v>
      </c>
      <c r="D23" s="886">
        <v>15</v>
      </c>
      <c r="E23" s="894">
        <v>6</v>
      </c>
      <c r="F23" s="895">
        <v>15.87</v>
      </c>
      <c r="G23" s="883">
        <v>18.8</v>
      </c>
      <c r="H23" s="899">
        <v>3</v>
      </c>
      <c r="I23" s="895">
        <v>11.24</v>
      </c>
      <c r="J23" s="884">
        <v>16</v>
      </c>
      <c r="K23" s="898">
        <v>1.04</v>
      </c>
      <c r="L23" s="899">
        <v>3</v>
      </c>
      <c r="M23" s="899">
        <v>27</v>
      </c>
      <c r="N23" s="900">
        <v>9</v>
      </c>
      <c r="O23" s="899" t="s">
        <v>7131</v>
      </c>
      <c r="P23" s="901" t="s">
        <v>7168</v>
      </c>
      <c r="Q23" s="902">
        <f t="shared" si="0"/>
        <v>-8</v>
      </c>
      <c r="R23" s="937">
        <f t="shared" si="0"/>
        <v>-14.999999999999998</v>
      </c>
      <c r="S23" s="902">
        <f t="shared" si="1"/>
        <v>-3</v>
      </c>
      <c r="T23" s="937">
        <f t="shared" si="2"/>
        <v>-4.629999999999999</v>
      </c>
      <c r="U23" s="944">
        <v>27</v>
      </c>
      <c r="V23" s="501">
        <v>48</v>
      </c>
      <c r="W23" s="501">
        <v>21</v>
      </c>
      <c r="X23" s="942">
        <v>1.7777777777777777</v>
      </c>
      <c r="Y23" s="940">
        <v>21</v>
      </c>
    </row>
    <row r="24" spans="1:25" ht="14.4" customHeight="1" x14ac:dyDescent="0.3">
      <c r="A24" s="905" t="s">
        <v>7169</v>
      </c>
      <c r="B24" s="870">
        <v>1</v>
      </c>
      <c r="C24" s="871">
        <v>0.49</v>
      </c>
      <c r="D24" s="872">
        <v>3</v>
      </c>
      <c r="E24" s="887">
        <v>1</v>
      </c>
      <c r="F24" s="873">
        <v>0.49</v>
      </c>
      <c r="G24" s="874">
        <v>8</v>
      </c>
      <c r="H24" s="875"/>
      <c r="I24" s="873"/>
      <c r="J24" s="874"/>
      <c r="K24" s="877">
        <v>0.49</v>
      </c>
      <c r="L24" s="875">
        <v>2</v>
      </c>
      <c r="M24" s="875">
        <v>15</v>
      </c>
      <c r="N24" s="878">
        <v>5</v>
      </c>
      <c r="O24" s="875" t="s">
        <v>7131</v>
      </c>
      <c r="P24" s="888" t="s">
        <v>7170</v>
      </c>
      <c r="Q24" s="879">
        <f t="shared" si="0"/>
        <v>-1</v>
      </c>
      <c r="R24" s="936">
        <f t="shared" si="0"/>
        <v>-0.49</v>
      </c>
      <c r="S24" s="879">
        <f t="shared" si="1"/>
        <v>-1</v>
      </c>
      <c r="T24" s="936">
        <f t="shared" si="2"/>
        <v>-0.49</v>
      </c>
      <c r="U24" s="943" t="s">
        <v>568</v>
      </c>
      <c r="V24" s="889" t="s">
        <v>568</v>
      </c>
      <c r="W24" s="889" t="s">
        <v>568</v>
      </c>
      <c r="X24" s="941" t="s">
        <v>568</v>
      </c>
      <c r="Y24" s="939"/>
    </row>
    <row r="25" spans="1:25" ht="14.4" customHeight="1" x14ac:dyDescent="0.3">
      <c r="A25" s="906" t="s">
        <v>7171</v>
      </c>
      <c r="B25" s="903">
        <v>2</v>
      </c>
      <c r="C25" s="904">
        <v>1.6</v>
      </c>
      <c r="D25" s="886">
        <v>6.5</v>
      </c>
      <c r="E25" s="894">
        <v>1</v>
      </c>
      <c r="F25" s="895">
        <v>0.67</v>
      </c>
      <c r="G25" s="883">
        <v>3</v>
      </c>
      <c r="H25" s="899"/>
      <c r="I25" s="895"/>
      <c r="J25" s="883"/>
      <c r="K25" s="898">
        <v>0.67</v>
      </c>
      <c r="L25" s="899">
        <v>2</v>
      </c>
      <c r="M25" s="899">
        <v>18</v>
      </c>
      <c r="N25" s="900">
        <v>6</v>
      </c>
      <c r="O25" s="899" t="s">
        <v>7131</v>
      </c>
      <c r="P25" s="901" t="s">
        <v>7172</v>
      </c>
      <c r="Q25" s="902">
        <f t="shared" si="0"/>
        <v>-2</v>
      </c>
      <c r="R25" s="937">
        <f t="shared" si="0"/>
        <v>-1.6</v>
      </c>
      <c r="S25" s="902">
        <f t="shared" si="1"/>
        <v>-1</v>
      </c>
      <c r="T25" s="937">
        <f t="shared" si="2"/>
        <v>-0.67</v>
      </c>
      <c r="U25" s="944" t="s">
        <v>568</v>
      </c>
      <c r="V25" s="501" t="s">
        <v>568</v>
      </c>
      <c r="W25" s="501" t="s">
        <v>568</v>
      </c>
      <c r="X25" s="942" t="s">
        <v>568</v>
      </c>
      <c r="Y25" s="940"/>
    </row>
    <row r="26" spans="1:25" ht="14.4" customHeight="1" x14ac:dyDescent="0.3">
      <c r="A26" s="905" t="s">
        <v>7173</v>
      </c>
      <c r="B26" s="889">
        <v>1</v>
      </c>
      <c r="C26" s="890">
        <v>1.79</v>
      </c>
      <c r="D26" s="891">
        <v>10</v>
      </c>
      <c r="E26" s="887">
        <v>1</v>
      </c>
      <c r="F26" s="873">
        <v>1.84</v>
      </c>
      <c r="G26" s="874">
        <v>11</v>
      </c>
      <c r="H26" s="880">
        <v>2</v>
      </c>
      <c r="I26" s="881">
        <v>11.34</v>
      </c>
      <c r="J26" s="876">
        <v>22</v>
      </c>
      <c r="K26" s="877">
        <v>1.79</v>
      </c>
      <c r="L26" s="875">
        <v>3</v>
      </c>
      <c r="M26" s="875">
        <v>24</v>
      </c>
      <c r="N26" s="878">
        <v>8</v>
      </c>
      <c r="O26" s="875" t="s">
        <v>7131</v>
      </c>
      <c r="P26" s="888" t="s">
        <v>7174</v>
      </c>
      <c r="Q26" s="879">
        <f t="shared" si="0"/>
        <v>1</v>
      </c>
      <c r="R26" s="936">
        <f t="shared" si="0"/>
        <v>9.5500000000000007</v>
      </c>
      <c r="S26" s="879">
        <f t="shared" si="1"/>
        <v>1</v>
      </c>
      <c r="T26" s="936">
        <f t="shared" si="2"/>
        <v>9.5</v>
      </c>
      <c r="U26" s="943">
        <v>16</v>
      </c>
      <c r="V26" s="889">
        <v>44</v>
      </c>
      <c r="W26" s="889">
        <v>28</v>
      </c>
      <c r="X26" s="941">
        <v>2.75</v>
      </c>
      <c r="Y26" s="939">
        <v>28</v>
      </c>
    </row>
    <row r="27" spans="1:25" ht="14.4" customHeight="1" x14ac:dyDescent="0.3">
      <c r="A27" s="906" t="s">
        <v>7175</v>
      </c>
      <c r="B27" s="501"/>
      <c r="C27" s="893"/>
      <c r="D27" s="892"/>
      <c r="E27" s="894"/>
      <c r="F27" s="895"/>
      <c r="G27" s="883"/>
      <c r="H27" s="896">
        <v>1</v>
      </c>
      <c r="I27" s="897">
        <v>3.37</v>
      </c>
      <c r="J27" s="885">
        <v>5</v>
      </c>
      <c r="K27" s="898">
        <v>3.37</v>
      </c>
      <c r="L27" s="899">
        <v>5</v>
      </c>
      <c r="M27" s="899">
        <v>45</v>
      </c>
      <c r="N27" s="900">
        <v>15</v>
      </c>
      <c r="O27" s="899" t="s">
        <v>7131</v>
      </c>
      <c r="P27" s="901" t="s">
        <v>7176</v>
      </c>
      <c r="Q27" s="902">
        <f t="shared" si="0"/>
        <v>1</v>
      </c>
      <c r="R27" s="937">
        <f t="shared" si="0"/>
        <v>3.37</v>
      </c>
      <c r="S27" s="902">
        <f t="shared" si="1"/>
        <v>1</v>
      </c>
      <c r="T27" s="937">
        <f t="shared" si="2"/>
        <v>3.37</v>
      </c>
      <c r="U27" s="944">
        <v>15</v>
      </c>
      <c r="V27" s="501">
        <v>5</v>
      </c>
      <c r="W27" s="501">
        <v>-10</v>
      </c>
      <c r="X27" s="942">
        <v>0.33333333333333331</v>
      </c>
      <c r="Y27" s="940"/>
    </row>
    <row r="28" spans="1:25" ht="14.4" customHeight="1" x14ac:dyDescent="0.3">
      <c r="A28" s="905" t="s">
        <v>7177</v>
      </c>
      <c r="B28" s="889"/>
      <c r="C28" s="890"/>
      <c r="D28" s="891"/>
      <c r="E28" s="887"/>
      <c r="F28" s="873"/>
      <c r="G28" s="874"/>
      <c r="H28" s="880">
        <v>1</v>
      </c>
      <c r="I28" s="881">
        <v>15.04</v>
      </c>
      <c r="J28" s="876">
        <v>60</v>
      </c>
      <c r="K28" s="877">
        <v>3.04</v>
      </c>
      <c r="L28" s="875">
        <v>4</v>
      </c>
      <c r="M28" s="875">
        <v>36</v>
      </c>
      <c r="N28" s="878">
        <v>12</v>
      </c>
      <c r="O28" s="875" t="s">
        <v>7131</v>
      </c>
      <c r="P28" s="888" t="s">
        <v>7178</v>
      </c>
      <c r="Q28" s="879">
        <f t="shared" si="0"/>
        <v>1</v>
      </c>
      <c r="R28" s="936">
        <f t="shared" si="0"/>
        <v>15.04</v>
      </c>
      <c r="S28" s="879">
        <f t="shared" si="1"/>
        <v>1</v>
      </c>
      <c r="T28" s="936">
        <f t="shared" si="2"/>
        <v>15.04</v>
      </c>
      <c r="U28" s="943">
        <v>12</v>
      </c>
      <c r="V28" s="889">
        <v>60</v>
      </c>
      <c r="W28" s="889">
        <v>48</v>
      </c>
      <c r="X28" s="941">
        <v>5</v>
      </c>
      <c r="Y28" s="939">
        <v>48</v>
      </c>
    </row>
    <row r="29" spans="1:25" ht="14.4" customHeight="1" x14ac:dyDescent="0.3">
      <c r="A29" s="906" t="s">
        <v>7179</v>
      </c>
      <c r="B29" s="501">
        <v>1</v>
      </c>
      <c r="C29" s="893">
        <v>4.82</v>
      </c>
      <c r="D29" s="892">
        <v>23</v>
      </c>
      <c r="E29" s="894"/>
      <c r="F29" s="895"/>
      <c r="G29" s="883"/>
      <c r="H29" s="896"/>
      <c r="I29" s="897"/>
      <c r="J29" s="885"/>
      <c r="K29" s="898">
        <v>4.82</v>
      </c>
      <c r="L29" s="899">
        <v>6</v>
      </c>
      <c r="M29" s="899">
        <v>57</v>
      </c>
      <c r="N29" s="900">
        <v>19</v>
      </c>
      <c r="O29" s="899" t="s">
        <v>7131</v>
      </c>
      <c r="P29" s="901" t="s">
        <v>7178</v>
      </c>
      <c r="Q29" s="902">
        <f t="shared" si="0"/>
        <v>-1</v>
      </c>
      <c r="R29" s="937">
        <f t="shared" si="0"/>
        <v>-4.82</v>
      </c>
      <c r="S29" s="902">
        <f t="shared" si="1"/>
        <v>0</v>
      </c>
      <c r="T29" s="937">
        <f t="shared" si="2"/>
        <v>0</v>
      </c>
      <c r="U29" s="944" t="s">
        <v>568</v>
      </c>
      <c r="V29" s="501" t="s">
        <v>568</v>
      </c>
      <c r="W29" s="501" t="s">
        <v>568</v>
      </c>
      <c r="X29" s="942" t="s">
        <v>568</v>
      </c>
      <c r="Y29" s="940"/>
    </row>
    <row r="30" spans="1:25" ht="14.4" customHeight="1" x14ac:dyDescent="0.3">
      <c r="A30" s="905" t="s">
        <v>7180</v>
      </c>
      <c r="B30" s="889"/>
      <c r="C30" s="890"/>
      <c r="D30" s="891"/>
      <c r="E30" s="887">
        <v>2</v>
      </c>
      <c r="F30" s="873">
        <v>2.75</v>
      </c>
      <c r="G30" s="874">
        <v>14.5</v>
      </c>
      <c r="H30" s="880">
        <v>2</v>
      </c>
      <c r="I30" s="881">
        <v>2.06</v>
      </c>
      <c r="J30" s="882">
        <v>4.5</v>
      </c>
      <c r="K30" s="877">
        <v>1.03</v>
      </c>
      <c r="L30" s="875">
        <v>2</v>
      </c>
      <c r="M30" s="875">
        <v>18</v>
      </c>
      <c r="N30" s="878">
        <v>6</v>
      </c>
      <c r="O30" s="875" t="s">
        <v>7131</v>
      </c>
      <c r="P30" s="888" t="s">
        <v>7181</v>
      </c>
      <c r="Q30" s="879">
        <f t="shared" si="0"/>
        <v>2</v>
      </c>
      <c r="R30" s="936">
        <f t="shared" si="0"/>
        <v>2.06</v>
      </c>
      <c r="S30" s="879">
        <f t="shared" si="1"/>
        <v>0</v>
      </c>
      <c r="T30" s="936">
        <f t="shared" si="2"/>
        <v>-0.69</v>
      </c>
      <c r="U30" s="943">
        <v>12</v>
      </c>
      <c r="V30" s="889">
        <v>9</v>
      </c>
      <c r="W30" s="889">
        <v>-3</v>
      </c>
      <c r="X30" s="941">
        <v>0.75</v>
      </c>
      <c r="Y30" s="939"/>
    </row>
    <row r="31" spans="1:25" ht="14.4" customHeight="1" x14ac:dyDescent="0.3">
      <c r="A31" s="906" t="s">
        <v>7182</v>
      </c>
      <c r="B31" s="501"/>
      <c r="C31" s="893"/>
      <c r="D31" s="892"/>
      <c r="E31" s="894">
        <v>1</v>
      </c>
      <c r="F31" s="895">
        <v>3.76</v>
      </c>
      <c r="G31" s="883">
        <v>19</v>
      </c>
      <c r="H31" s="896"/>
      <c r="I31" s="897"/>
      <c r="J31" s="885"/>
      <c r="K31" s="898">
        <v>1.73</v>
      </c>
      <c r="L31" s="899">
        <v>3</v>
      </c>
      <c r="M31" s="899">
        <v>30</v>
      </c>
      <c r="N31" s="900">
        <v>10</v>
      </c>
      <c r="O31" s="899" t="s">
        <v>7131</v>
      </c>
      <c r="P31" s="901" t="s">
        <v>7181</v>
      </c>
      <c r="Q31" s="902">
        <f t="shared" si="0"/>
        <v>0</v>
      </c>
      <c r="R31" s="937">
        <f t="shared" si="0"/>
        <v>0</v>
      </c>
      <c r="S31" s="902">
        <f t="shared" si="1"/>
        <v>-1</v>
      </c>
      <c r="T31" s="937">
        <f t="shared" si="2"/>
        <v>-3.76</v>
      </c>
      <c r="U31" s="944" t="s">
        <v>568</v>
      </c>
      <c r="V31" s="501" t="s">
        <v>568</v>
      </c>
      <c r="W31" s="501" t="s">
        <v>568</v>
      </c>
      <c r="X31" s="942" t="s">
        <v>568</v>
      </c>
      <c r="Y31" s="940"/>
    </row>
    <row r="32" spans="1:25" ht="14.4" customHeight="1" x14ac:dyDescent="0.3">
      <c r="A32" s="906" t="s">
        <v>7183</v>
      </c>
      <c r="B32" s="501">
        <v>5</v>
      </c>
      <c r="C32" s="893">
        <v>24.94</v>
      </c>
      <c r="D32" s="892">
        <v>25</v>
      </c>
      <c r="E32" s="894">
        <v>2</v>
      </c>
      <c r="F32" s="895">
        <v>7.35</v>
      </c>
      <c r="G32" s="883">
        <v>14.5</v>
      </c>
      <c r="H32" s="896">
        <v>3</v>
      </c>
      <c r="I32" s="897">
        <v>15.25</v>
      </c>
      <c r="J32" s="884">
        <v>38.299999999999997</v>
      </c>
      <c r="K32" s="898">
        <v>3.67</v>
      </c>
      <c r="L32" s="899">
        <v>6</v>
      </c>
      <c r="M32" s="899">
        <v>51</v>
      </c>
      <c r="N32" s="900">
        <v>17</v>
      </c>
      <c r="O32" s="899" t="s">
        <v>7131</v>
      </c>
      <c r="P32" s="901" t="s">
        <v>7181</v>
      </c>
      <c r="Q32" s="902">
        <f t="shared" si="0"/>
        <v>-2</v>
      </c>
      <c r="R32" s="937">
        <f t="shared" si="0"/>
        <v>-9.6900000000000013</v>
      </c>
      <c r="S32" s="902">
        <f t="shared" si="1"/>
        <v>1</v>
      </c>
      <c r="T32" s="937">
        <f t="shared" si="2"/>
        <v>7.9</v>
      </c>
      <c r="U32" s="944">
        <v>51</v>
      </c>
      <c r="V32" s="501">
        <v>114.89999999999999</v>
      </c>
      <c r="W32" s="501">
        <v>63.899999999999991</v>
      </c>
      <c r="X32" s="942">
        <v>2.2529411764705882</v>
      </c>
      <c r="Y32" s="940">
        <v>64</v>
      </c>
    </row>
    <row r="33" spans="1:25" ht="14.4" customHeight="1" x14ac:dyDescent="0.3">
      <c r="A33" s="905" t="s">
        <v>7184</v>
      </c>
      <c r="B33" s="889">
        <v>4</v>
      </c>
      <c r="C33" s="890">
        <v>3.3</v>
      </c>
      <c r="D33" s="891">
        <v>2.5</v>
      </c>
      <c r="E33" s="880">
        <v>3</v>
      </c>
      <c r="F33" s="881">
        <v>11.18</v>
      </c>
      <c r="G33" s="882">
        <v>28</v>
      </c>
      <c r="H33" s="875">
        <v>2</v>
      </c>
      <c r="I33" s="873">
        <v>2.06</v>
      </c>
      <c r="J33" s="876">
        <v>11.5</v>
      </c>
      <c r="K33" s="877">
        <v>0.91</v>
      </c>
      <c r="L33" s="875">
        <v>2</v>
      </c>
      <c r="M33" s="875">
        <v>15</v>
      </c>
      <c r="N33" s="878">
        <v>5</v>
      </c>
      <c r="O33" s="875" t="s">
        <v>7131</v>
      </c>
      <c r="P33" s="888" t="s">
        <v>7185</v>
      </c>
      <c r="Q33" s="879">
        <f t="shared" si="0"/>
        <v>-2</v>
      </c>
      <c r="R33" s="936">
        <f t="shared" si="0"/>
        <v>-1.2399999999999998</v>
      </c>
      <c r="S33" s="879">
        <f t="shared" si="1"/>
        <v>-1</v>
      </c>
      <c r="T33" s="936">
        <f t="shared" si="2"/>
        <v>-9.1199999999999992</v>
      </c>
      <c r="U33" s="943">
        <v>10</v>
      </c>
      <c r="V33" s="889">
        <v>23</v>
      </c>
      <c r="W33" s="889">
        <v>13</v>
      </c>
      <c r="X33" s="941">
        <v>2.2999999999999998</v>
      </c>
      <c r="Y33" s="939">
        <v>13</v>
      </c>
    </row>
    <row r="34" spans="1:25" ht="14.4" customHeight="1" x14ac:dyDescent="0.3">
      <c r="A34" s="906" t="s">
        <v>7186</v>
      </c>
      <c r="B34" s="501">
        <v>4</v>
      </c>
      <c r="C34" s="893">
        <v>7.45</v>
      </c>
      <c r="D34" s="892">
        <v>8.8000000000000007</v>
      </c>
      <c r="E34" s="896">
        <v>12</v>
      </c>
      <c r="F34" s="897">
        <v>10.85</v>
      </c>
      <c r="G34" s="885">
        <v>7.6</v>
      </c>
      <c r="H34" s="899">
        <v>4</v>
      </c>
      <c r="I34" s="895">
        <v>5.0599999999999996</v>
      </c>
      <c r="J34" s="884">
        <v>11.5</v>
      </c>
      <c r="K34" s="898">
        <v>0.92</v>
      </c>
      <c r="L34" s="899">
        <v>2</v>
      </c>
      <c r="M34" s="899">
        <v>18</v>
      </c>
      <c r="N34" s="900">
        <v>6</v>
      </c>
      <c r="O34" s="899" t="s">
        <v>7131</v>
      </c>
      <c r="P34" s="901" t="s">
        <v>7187</v>
      </c>
      <c r="Q34" s="902">
        <f t="shared" si="0"/>
        <v>0</v>
      </c>
      <c r="R34" s="937">
        <f t="shared" si="0"/>
        <v>-2.3900000000000006</v>
      </c>
      <c r="S34" s="902">
        <f t="shared" si="1"/>
        <v>-8</v>
      </c>
      <c r="T34" s="937">
        <f t="shared" si="2"/>
        <v>-5.79</v>
      </c>
      <c r="U34" s="944">
        <v>24</v>
      </c>
      <c r="V34" s="501">
        <v>46</v>
      </c>
      <c r="W34" s="501">
        <v>22</v>
      </c>
      <c r="X34" s="942">
        <v>1.9166666666666667</v>
      </c>
      <c r="Y34" s="940">
        <v>25</v>
      </c>
    </row>
    <row r="35" spans="1:25" ht="14.4" customHeight="1" x14ac:dyDescent="0.3">
      <c r="A35" s="906" t="s">
        <v>7188</v>
      </c>
      <c r="B35" s="501">
        <v>17</v>
      </c>
      <c r="C35" s="893">
        <v>51.18</v>
      </c>
      <c r="D35" s="892">
        <v>10.199999999999999</v>
      </c>
      <c r="E35" s="896">
        <v>19</v>
      </c>
      <c r="F35" s="897">
        <v>72.13</v>
      </c>
      <c r="G35" s="885">
        <v>16.399999999999999</v>
      </c>
      <c r="H35" s="899">
        <v>12</v>
      </c>
      <c r="I35" s="895">
        <v>89.9</v>
      </c>
      <c r="J35" s="884">
        <v>14.8</v>
      </c>
      <c r="K35" s="898">
        <v>3.09</v>
      </c>
      <c r="L35" s="899">
        <v>3</v>
      </c>
      <c r="M35" s="899">
        <v>30</v>
      </c>
      <c r="N35" s="900">
        <v>10</v>
      </c>
      <c r="O35" s="899" t="s">
        <v>7131</v>
      </c>
      <c r="P35" s="901" t="s">
        <v>7189</v>
      </c>
      <c r="Q35" s="902">
        <f t="shared" si="0"/>
        <v>-5</v>
      </c>
      <c r="R35" s="937">
        <f t="shared" si="0"/>
        <v>38.720000000000006</v>
      </c>
      <c r="S35" s="902">
        <f t="shared" si="1"/>
        <v>-7</v>
      </c>
      <c r="T35" s="937">
        <f t="shared" si="2"/>
        <v>17.77000000000001</v>
      </c>
      <c r="U35" s="944">
        <v>120</v>
      </c>
      <c r="V35" s="501">
        <v>177.60000000000002</v>
      </c>
      <c r="W35" s="501">
        <v>57.600000000000023</v>
      </c>
      <c r="X35" s="942">
        <v>1.4800000000000002</v>
      </c>
      <c r="Y35" s="940">
        <v>75</v>
      </c>
    </row>
    <row r="36" spans="1:25" ht="14.4" customHeight="1" x14ac:dyDescent="0.3">
      <c r="A36" s="905" t="s">
        <v>7190</v>
      </c>
      <c r="B36" s="889">
        <v>33</v>
      </c>
      <c r="C36" s="890">
        <v>23.07</v>
      </c>
      <c r="D36" s="891">
        <v>5</v>
      </c>
      <c r="E36" s="880">
        <v>34</v>
      </c>
      <c r="F36" s="881">
        <v>22.65</v>
      </c>
      <c r="G36" s="882">
        <v>3.9</v>
      </c>
      <c r="H36" s="875">
        <v>26</v>
      </c>
      <c r="I36" s="873">
        <v>25.91</v>
      </c>
      <c r="J36" s="874">
        <v>3.2</v>
      </c>
      <c r="K36" s="877">
        <v>0.66</v>
      </c>
      <c r="L36" s="875">
        <v>2</v>
      </c>
      <c r="M36" s="875">
        <v>18</v>
      </c>
      <c r="N36" s="878">
        <v>6</v>
      </c>
      <c r="O36" s="875" t="s">
        <v>7131</v>
      </c>
      <c r="P36" s="888" t="s">
        <v>7191</v>
      </c>
      <c r="Q36" s="879">
        <f t="shared" si="0"/>
        <v>-7</v>
      </c>
      <c r="R36" s="936">
        <f t="shared" si="0"/>
        <v>2.84</v>
      </c>
      <c r="S36" s="879">
        <f t="shared" si="1"/>
        <v>-8</v>
      </c>
      <c r="T36" s="936">
        <f t="shared" si="2"/>
        <v>3.2600000000000016</v>
      </c>
      <c r="U36" s="943">
        <v>156</v>
      </c>
      <c r="V36" s="889">
        <v>83.2</v>
      </c>
      <c r="W36" s="889">
        <v>-72.8</v>
      </c>
      <c r="X36" s="941">
        <v>0.53333333333333333</v>
      </c>
      <c r="Y36" s="939"/>
    </row>
    <row r="37" spans="1:25" ht="14.4" customHeight="1" x14ac:dyDescent="0.3">
      <c r="A37" s="906" t="s">
        <v>7192</v>
      </c>
      <c r="B37" s="501">
        <v>23</v>
      </c>
      <c r="C37" s="893">
        <v>20.83</v>
      </c>
      <c r="D37" s="892">
        <v>9.1</v>
      </c>
      <c r="E37" s="896">
        <v>30</v>
      </c>
      <c r="F37" s="897">
        <v>23.13</v>
      </c>
      <c r="G37" s="885">
        <v>5.6</v>
      </c>
      <c r="H37" s="899">
        <v>33</v>
      </c>
      <c r="I37" s="895">
        <v>28.35</v>
      </c>
      <c r="J37" s="883">
        <v>5</v>
      </c>
      <c r="K37" s="898">
        <v>0.76</v>
      </c>
      <c r="L37" s="899">
        <v>2</v>
      </c>
      <c r="M37" s="899">
        <v>18</v>
      </c>
      <c r="N37" s="900">
        <v>6</v>
      </c>
      <c r="O37" s="899" t="s">
        <v>7131</v>
      </c>
      <c r="P37" s="901" t="s">
        <v>7193</v>
      </c>
      <c r="Q37" s="902">
        <f t="shared" si="0"/>
        <v>10</v>
      </c>
      <c r="R37" s="937">
        <f t="shared" si="0"/>
        <v>7.5200000000000031</v>
      </c>
      <c r="S37" s="902">
        <f t="shared" si="1"/>
        <v>3</v>
      </c>
      <c r="T37" s="937">
        <f t="shared" si="2"/>
        <v>5.2200000000000024</v>
      </c>
      <c r="U37" s="944">
        <v>198</v>
      </c>
      <c r="V37" s="501">
        <v>165</v>
      </c>
      <c r="W37" s="501">
        <v>-33</v>
      </c>
      <c r="X37" s="942">
        <v>0.83333333333333337</v>
      </c>
      <c r="Y37" s="940">
        <v>47</v>
      </c>
    </row>
    <row r="38" spans="1:25" ht="14.4" customHeight="1" x14ac:dyDescent="0.3">
      <c r="A38" s="906" t="s">
        <v>7194</v>
      </c>
      <c r="B38" s="501">
        <v>48</v>
      </c>
      <c r="C38" s="893">
        <v>106.15</v>
      </c>
      <c r="D38" s="892">
        <v>10.5</v>
      </c>
      <c r="E38" s="896">
        <v>46</v>
      </c>
      <c r="F38" s="897">
        <v>112.69</v>
      </c>
      <c r="G38" s="885">
        <v>11.5</v>
      </c>
      <c r="H38" s="899">
        <v>34</v>
      </c>
      <c r="I38" s="895">
        <v>161.43</v>
      </c>
      <c r="J38" s="884">
        <v>12.3</v>
      </c>
      <c r="K38" s="898">
        <v>1.83</v>
      </c>
      <c r="L38" s="899">
        <v>3</v>
      </c>
      <c r="M38" s="899">
        <v>30</v>
      </c>
      <c r="N38" s="900">
        <v>10</v>
      </c>
      <c r="O38" s="899" t="s">
        <v>7131</v>
      </c>
      <c r="P38" s="901" t="s">
        <v>7195</v>
      </c>
      <c r="Q38" s="902">
        <f t="shared" si="0"/>
        <v>-14</v>
      </c>
      <c r="R38" s="937">
        <f t="shared" si="0"/>
        <v>55.28</v>
      </c>
      <c r="S38" s="902">
        <f t="shared" si="1"/>
        <v>-12</v>
      </c>
      <c r="T38" s="937">
        <f t="shared" si="2"/>
        <v>48.740000000000009</v>
      </c>
      <c r="U38" s="944">
        <v>340</v>
      </c>
      <c r="V38" s="501">
        <v>418.20000000000005</v>
      </c>
      <c r="W38" s="501">
        <v>78.200000000000045</v>
      </c>
      <c r="X38" s="942">
        <v>1.2300000000000002</v>
      </c>
      <c r="Y38" s="940">
        <v>176</v>
      </c>
    </row>
    <row r="39" spans="1:25" ht="14.4" customHeight="1" x14ac:dyDescent="0.3">
      <c r="A39" s="905" t="s">
        <v>7196</v>
      </c>
      <c r="B39" s="889">
        <v>89</v>
      </c>
      <c r="C39" s="890">
        <v>48.57</v>
      </c>
      <c r="D39" s="891">
        <v>4.3</v>
      </c>
      <c r="E39" s="880">
        <v>122</v>
      </c>
      <c r="F39" s="881">
        <v>76.81</v>
      </c>
      <c r="G39" s="882">
        <v>4.4000000000000004</v>
      </c>
      <c r="H39" s="875">
        <v>130</v>
      </c>
      <c r="I39" s="873">
        <v>67.97</v>
      </c>
      <c r="J39" s="876">
        <v>4.4000000000000004</v>
      </c>
      <c r="K39" s="877">
        <v>0.49</v>
      </c>
      <c r="L39" s="875">
        <v>1</v>
      </c>
      <c r="M39" s="875">
        <v>12</v>
      </c>
      <c r="N39" s="878">
        <v>4</v>
      </c>
      <c r="O39" s="875" t="s">
        <v>7131</v>
      </c>
      <c r="P39" s="888" t="s">
        <v>7197</v>
      </c>
      <c r="Q39" s="879">
        <f t="shared" si="0"/>
        <v>41</v>
      </c>
      <c r="R39" s="936">
        <f t="shared" si="0"/>
        <v>19.399999999999999</v>
      </c>
      <c r="S39" s="879">
        <f t="shared" si="1"/>
        <v>8</v>
      </c>
      <c r="T39" s="936">
        <f t="shared" si="2"/>
        <v>-8.8400000000000034</v>
      </c>
      <c r="U39" s="943">
        <v>520</v>
      </c>
      <c r="V39" s="889">
        <v>572</v>
      </c>
      <c r="W39" s="889">
        <v>52</v>
      </c>
      <c r="X39" s="941">
        <v>1.1000000000000001</v>
      </c>
      <c r="Y39" s="939">
        <v>155</v>
      </c>
    </row>
    <row r="40" spans="1:25" ht="14.4" customHeight="1" x14ac:dyDescent="0.3">
      <c r="A40" s="906" t="s">
        <v>7198</v>
      </c>
      <c r="B40" s="501">
        <v>34</v>
      </c>
      <c r="C40" s="893">
        <v>21.18</v>
      </c>
      <c r="D40" s="892">
        <v>6.2</v>
      </c>
      <c r="E40" s="896">
        <v>33</v>
      </c>
      <c r="F40" s="897">
        <v>35.44</v>
      </c>
      <c r="G40" s="885">
        <v>5.8</v>
      </c>
      <c r="H40" s="899">
        <v>23</v>
      </c>
      <c r="I40" s="895">
        <v>17.239999999999998</v>
      </c>
      <c r="J40" s="884">
        <v>6.9</v>
      </c>
      <c r="K40" s="898">
        <v>0.55000000000000004</v>
      </c>
      <c r="L40" s="899">
        <v>1</v>
      </c>
      <c r="M40" s="899">
        <v>12</v>
      </c>
      <c r="N40" s="900">
        <v>4</v>
      </c>
      <c r="O40" s="899" t="s">
        <v>7131</v>
      </c>
      <c r="P40" s="901" t="s">
        <v>7199</v>
      </c>
      <c r="Q40" s="902">
        <f t="shared" si="0"/>
        <v>-11</v>
      </c>
      <c r="R40" s="937">
        <f t="shared" si="0"/>
        <v>-3.9400000000000013</v>
      </c>
      <c r="S40" s="902">
        <f t="shared" si="1"/>
        <v>-10</v>
      </c>
      <c r="T40" s="937">
        <f t="shared" si="2"/>
        <v>-18.2</v>
      </c>
      <c r="U40" s="944">
        <v>92</v>
      </c>
      <c r="V40" s="501">
        <v>158.70000000000002</v>
      </c>
      <c r="W40" s="501">
        <v>66.700000000000017</v>
      </c>
      <c r="X40" s="942">
        <v>1.7250000000000001</v>
      </c>
      <c r="Y40" s="940">
        <v>79</v>
      </c>
    </row>
    <row r="41" spans="1:25" ht="14.4" customHeight="1" x14ac:dyDescent="0.3">
      <c r="A41" s="906" t="s">
        <v>7200</v>
      </c>
      <c r="B41" s="501">
        <v>56</v>
      </c>
      <c r="C41" s="893">
        <v>72.23</v>
      </c>
      <c r="D41" s="892">
        <v>14.9</v>
      </c>
      <c r="E41" s="896">
        <v>41</v>
      </c>
      <c r="F41" s="897">
        <v>52.53</v>
      </c>
      <c r="G41" s="885">
        <v>16.2</v>
      </c>
      <c r="H41" s="899">
        <v>42</v>
      </c>
      <c r="I41" s="895">
        <v>67.97</v>
      </c>
      <c r="J41" s="884">
        <v>18.2</v>
      </c>
      <c r="K41" s="898">
        <v>0.69</v>
      </c>
      <c r="L41" s="899">
        <v>2</v>
      </c>
      <c r="M41" s="899">
        <v>15</v>
      </c>
      <c r="N41" s="900">
        <v>5</v>
      </c>
      <c r="O41" s="899" t="s">
        <v>7131</v>
      </c>
      <c r="P41" s="901" t="s">
        <v>7201</v>
      </c>
      <c r="Q41" s="902">
        <f t="shared" si="0"/>
        <v>-14</v>
      </c>
      <c r="R41" s="937">
        <f t="shared" si="0"/>
        <v>-4.2600000000000051</v>
      </c>
      <c r="S41" s="902">
        <f t="shared" si="1"/>
        <v>1</v>
      </c>
      <c r="T41" s="937">
        <f t="shared" si="2"/>
        <v>15.439999999999998</v>
      </c>
      <c r="U41" s="944">
        <v>210</v>
      </c>
      <c r="V41" s="501">
        <v>764.4</v>
      </c>
      <c r="W41" s="501">
        <v>554.4</v>
      </c>
      <c r="X41" s="942">
        <v>3.6399999999999997</v>
      </c>
      <c r="Y41" s="940">
        <v>555</v>
      </c>
    </row>
    <row r="42" spans="1:25" ht="14.4" customHeight="1" x14ac:dyDescent="0.3">
      <c r="A42" s="905" t="s">
        <v>7202</v>
      </c>
      <c r="B42" s="889">
        <v>4</v>
      </c>
      <c r="C42" s="890">
        <v>6.44</v>
      </c>
      <c r="D42" s="891">
        <v>3.5</v>
      </c>
      <c r="E42" s="880">
        <v>4</v>
      </c>
      <c r="F42" s="881">
        <v>2.1800000000000002</v>
      </c>
      <c r="G42" s="882">
        <v>5</v>
      </c>
      <c r="H42" s="875">
        <v>2</v>
      </c>
      <c r="I42" s="873">
        <v>1.1499999999999999</v>
      </c>
      <c r="J42" s="876">
        <v>8.5</v>
      </c>
      <c r="K42" s="877">
        <v>0.54</v>
      </c>
      <c r="L42" s="875">
        <v>2</v>
      </c>
      <c r="M42" s="875">
        <v>15</v>
      </c>
      <c r="N42" s="878">
        <v>5</v>
      </c>
      <c r="O42" s="875" t="s">
        <v>7131</v>
      </c>
      <c r="P42" s="888" t="s">
        <v>7203</v>
      </c>
      <c r="Q42" s="879">
        <f t="shared" si="0"/>
        <v>-2</v>
      </c>
      <c r="R42" s="936">
        <f t="shared" si="0"/>
        <v>-5.2900000000000009</v>
      </c>
      <c r="S42" s="879">
        <f t="shared" si="1"/>
        <v>-2</v>
      </c>
      <c r="T42" s="936">
        <f t="shared" si="2"/>
        <v>-1.0300000000000002</v>
      </c>
      <c r="U42" s="943">
        <v>10</v>
      </c>
      <c r="V42" s="889">
        <v>17</v>
      </c>
      <c r="W42" s="889">
        <v>7</v>
      </c>
      <c r="X42" s="941">
        <v>1.7</v>
      </c>
      <c r="Y42" s="939">
        <v>7</v>
      </c>
    </row>
    <row r="43" spans="1:25" ht="14.4" customHeight="1" x14ac:dyDescent="0.3">
      <c r="A43" s="906" t="s">
        <v>7204</v>
      </c>
      <c r="B43" s="501">
        <v>1</v>
      </c>
      <c r="C43" s="893">
        <v>0.66</v>
      </c>
      <c r="D43" s="892">
        <v>3</v>
      </c>
      <c r="E43" s="896">
        <v>5</v>
      </c>
      <c r="F43" s="897">
        <v>6.04</v>
      </c>
      <c r="G43" s="885">
        <v>12.8</v>
      </c>
      <c r="H43" s="899">
        <v>3</v>
      </c>
      <c r="I43" s="895">
        <v>2.23</v>
      </c>
      <c r="J43" s="883">
        <v>6</v>
      </c>
      <c r="K43" s="898">
        <v>0.66</v>
      </c>
      <c r="L43" s="899">
        <v>2</v>
      </c>
      <c r="M43" s="899">
        <v>21</v>
      </c>
      <c r="N43" s="900">
        <v>7</v>
      </c>
      <c r="O43" s="899" t="s">
        <v>7131</v>
      </c>
      <c r="P43" s="901" t="s">
        <v>7203</v>
      </c>
      <c r="Q43" s="902">
        <f t="shared" si="0"/>
        <v>2</v>
      </c>
      <c r="R43" s="937">
        <f t="shared" si="0"/>
        <v>1.5699999999999998</v>
      </c>
      <c r="S43" s="902">
        <f t="shared" si="1"/>
        <v>-2</v>
      </c>
      <c r="T43" s="937">
        <f t="shared" si="2"/>
        <v>-3.81</v>
      </c>
      <c r="U43" s="944">
        <v>21</v>
      </c>
      <c r="V43" s="501">
        <v>18</v>
      </c>
      <c r="W43" s="501">
        <v>-3</v>
      </c>
      <c r="X43" s="942">
        <v>0.8571428571428571</v>
      </c>
      <c r="Y43" s="940">
        <v>1</v>
      </c>
    </row>
    <row r="44" spans="1:25" ht="14.4" customHeight="1" x14ac:dyDescent="0.3">
      <c r="A44" s="906" t="s">
        <v>7205</v>
      </c>
      <c r="B44" s="501">
        <v>1</v>
      </c>
      <c r="C44" s="893">
        <v>1.67</v>
      </c>
      <c r="D44" s="892">
        <v>16</v>
      </c>
      <c r="E44" s="896">
        <v>7</v>
      </c>
      <c r="F44" s="897">
        <v>21.11</v>
      </c>
      <c r="G44" s="885">
        <v>29.1</v>
      </c>
      <c r="H44" s="899">
        <v>10</v>
      </c>
      <c r="I44" s="895">
        <v>16.96</v>
      </c>
      <c r="J44" s="883">
        <v>7.4</v>
      </c>
      <c r="K44" s="898">
        <v>1.05</v>
      </c>
      <c r="L44" s="899">
        <v>3</v>
      </c>
      <c r="M44" s="899">
        <v>27</v>
      </c>
      <c r="N44" s="900">
        <v>9</v>
      </c>
      <c r="O44" s="899" t="s">
        <v>7131</v>
      </c>
      <c r="P44" s="901" t="s">
        <v>7203</v>
      </c>
      <c r="Q44" s="902">
        <f t="shared" si="0"/>
        <v>9</v>
      </c>
      <c r="R44" s="937">
        <f t="shared" si="0"/>
        <v>15.290000000000001</v>
      </c>
      <c r="S44" s="902">
        <f t="shared" si="1"/>
        <v>3</v>
      </c>
      <c r="T44" s="937">
        <f t="shared" si="2"/>
        <v>-4.1499999999999986</v>
      </c>
      <c r="U44" s="944">
        <v>90</v>
      </c>
      <c r="V44" s="501">
        <v>74</v>
      </c>
      <c r="W44" s="501">
        <v>-16</v>
      </c>
      <c r="X44" s="942">
        <v>0.82222222222222219</v>
      </c>
      <c r="Y44" s="940">
        <v>11</v>
      </c>
    </row>
    <row r="45" spans="1:25" ht="14.4" customHeight="1" x14ac:dyDescent="0.3">
      <c r="A45" s="905" t="s">
        <v>7206</v>
      </c>
      <c r="B45" s="870">
        <v>8</v>
      </c>
      <c r="C45" s="871">
        <v>12.23</v>
      </c>
      <c r="D45" s="872">
        <v>8.1</v>
      </c>
      <c r="E45" s="887">
        <v>5</v>
      </c>
      <c r="F45" s="873">
        <v>7.27</v>
      </c>
      <c r="G45" s="874">
        <v>11.4</v>
      </c>
      <c r="H45" s="875">
        <v>9</v>
      </c>
      <c r="I45" s="873">
        <v>9.8800000000000008</v>
      </c>
      <c r="J45" s="876">
        <v>8</v>
      </c>
      <c r="K45" s="877">
        <v>0.86</v>
      </c>
      <c r="L45" s="875">
        <v>1</v>
      </c>
      <c r="M45" s="875">
        <v>12</v>
      </c>
      <c r="N45" s="878">
        <v>4</v>
      </c>
      <c r="O45" s="875" t="s">
        <v>7131</v>
      </c>
      <c r="P45" s="888" t="s">
        <v>7207</v>
      </c>
      <c r="Q45" s="879">
        <f t="shared" si="0"/>
        <v>1</v>
      </c>
      <c r="R45" s="936">
        <f t="shared" si="0"/>
        <v>-2.3499999999999996</v>
      </c>
      <c r="S45" s="879">
        <f t="shared" si="1"/>
        <v>4</v>
      </c>
      <c r="T45" s="936">
        <f t="shared" si="2"/>
        <v>2.6100000000000012</v>
      </c>
      <c r="U45" s="943">
        <v>36</v>
      </c>
      <c r="V45" s="889">
        <v>72</v>
      </c>
      <c r="W45" s="889">
        <v>36</v>
      </c>
      <c r="X45" s="941">
        <v>2</v>
      </c>
      <c r="Y45" s="939">
        <v>42</v>
      </c>
    </row>
    <row r="46" spans="1:25" ht="14.4" customHeight="1" x14ac:dyDescent="0.3">
      <c r="A46" s="906" t="s">
        <v>7208</v>
      </c>
      <c r="B46" s="903">
        <v>3</v>
      </c>
      <c r="C46" s="904">
        <v>6.16</v>
      </c>
      <c r="D46" s="886">
        <v>17.7</v>
      </c>
      <c r="E46" s="894">
        <v>2</v>
      </c>
      <c r="F46" s="895">
        <v>4.04</v>
      </c>
      <c r="G46" s="883">
        <v>24</v>
      </c>
      <c r="H46" s="899">
        <v>1</v>
      </c>
      <c r="I46" s="895">
        <v>2.02</v>
      </c>
      <c r="J46" s="883">
        <v>7</v>
      </c>
      <c r="K46" s="898">
        <v>2.02</v>
      </c>
      <c r="L46" s="899">
        <v>3</v>
      </c>
      <c r="M46" s="899">
        <v>24</v>
      </c>
      <c r="N46" s="900">
        <v>8</v>
      </c>
      <c r="O46" s="899" t="s">
        <v>7131</v>
      </c>
      <c r="P46" s="901" t="s">
        <v>7209</v>
      </c>
      <c r="Q46" s="902">
        <f t="shared" si="0"/>
        <v>-2</v>
      </c>
      <c r="R46" s="937">
        <f t="shared" si="0"/>
        <v>-4.1400000000000006</v>
      </c>
      <c r="S46" s="902">
        <f t="shared" si="1"/>
        <v>-1</v>
      </c>
      <c r="T46" s="937">
        <f t="shared" si="2"/>
        <v>-2.02</v>
      </c>
      <c r="U46" s="944">
        <v>8</v>
      </c>
      <c r="V46" s="501">
        <v>7</v>
      </c>
      <c r="W46" s="501">
        <v>-1</v>
      </c>
      <c r="X46" s="942">
        <v>0.875</v>
      </c>
      <c r="Y46" s="940"/>
    </row>
    <row r="47" spans="1:25" ht="14.4" customHeight="1" x14ac:dyDescent="0.3">
      <c r="A47" s="906" t="s">
        <v>7210</v>
      </c>
      <c r="B47" s="903">
        <v>33</v>
      </c>
      <c r="C47" s="904">
        <v>341.33</v>
      </c>
      <c r="D47" s="886">
        <v>27.5</v>
      </c>
      <c r="E47" s="894">
        <v>35</v>
      </c>
      <c r="F47" s="895">
        <v>382.28</v>
      </c>
      <c r="G47" s="883">
        <v>34.1</v>
      </c>
      <c r="H47" s="899">
        <v>25</v>
      </c>
      <c r="I47" s="895">
        <v>274.13</v>
      </c>
      <c r="J47" s="884">
        <v>32.5</v>
      </c>
      <c r="K47" s="898">
        <v>10.61</v>
      </c>
      <c r="L47" s="899">
        <v>9</v>
      </c>
      <c r="M47" s="899">
        <v>78</v>
      </c>
      <c r="N47" s="900">
        <v>26</v>
      </c>
      <c r="O47" s="899" t="s">
        <v>7131</v>
      </c>
      <c r="P47" s="901" t="s">
        <v>7211</v>
      </c>
      <c r="Q47" s="902">
        <f t="shared" si="0"/>
        <v>-8</v>
      </c>
      <c r="R47" s="937">
        <f t="shared" si="0"/>
        <v>-67.199999999999989</v>
      </c>
      <c r="S47" s="902">
        <f t="shared" si="1"/>
        <v>-10</v>
      </c>
      <c r="T47" s="937">
        <f t="shared" si="2"/>
        <v>-108.14999999999998</v>
      </c>
      <c r="U47" s="944">
        <v>650</v>
      </c>
      <c r="V47" s="501">
        <v>812.5</v>
      </c>
      <c r="W47" s="501">
        <v>162.5</v>
      </c>
      <c r="X47" s="942">
        <v>1.25</v>
      </c>
      <c r="Y47" s="940">
        <v>227</v>
      </c>
    </row>
    <row r="48" spans="1:25" ht="14.4" customHeight="1" x14ac:dyDescent="0.3">
      <c r="A48" s="905" t="s">
        <v>7212</v>
      </c>
      <c r="B48" s="889">
        <v>1</v>
      </c>
      <c r="C48" s="890">
        <v>2.02</v>
      </c>
      <c r="D48" s="891">
        <v>8</v>
      </c>
      <c r="E48" s="887"/>
      <c r="F48" s="873"/>
      <c r="G48" s="874"/>
      <c r="H48" s="880">
        <v>1</v>
      </c>
      <c r="I48" s="881">
        <v>2.15</v>
      </c>
      <c r="J48" s="882">
        <v>10</v>
      </c>
      <c r="K48" s="877">
        <v>2.02</v>
      </c>
      <c r="L48" s="875">
        <v>4</v>
      </c>
      <c r="M48" s="875">
        <v>39</v>
      </c>
      <c r="N48" s="878">
        <v>13</v>
      </c>
      <c r="O48" s="875" t="s">
        <v>7131</v>
      </c>
      <c r="P48" s="888" t="s">
        <v>7213</v>
      </c>
      <c r="Q48" s="879">
        <f t="shared" si="0"/>
        <v>0</v>
      </c>
      <c r="R48" s="936">
        <f t="shared" si="0"/>
        <v>0.12999999999999989</v>
      </c>
      <c r="S48" s="879">
        <f t="shared" si="1"/>
        <v>1</v>
      </c>
      <c r="T48" s="936">
        <f t="shared" si="2"/>
        <v>2.15</v>
      </c>
      <c r="U48" s="943">
        <v>13</v>
      </c>
      <c r="V48" s="889">
        <v>10</v>
      </c>
      <c r="W48" s="889">
        <v>-3</v>
      </c>
      <c r="X48" s="941">
        <v>0.76923076923076927</v>
      </c>
      <c r="Y48" s="939"/>
    </row>
    <row r="49" spans="1:25" ht="14.4" customHeight="1" x14ac:dyDescent="0.3">
      <c r="A49" s="905" t="s">
        <v>7214</v>
      </c>
      <c r="B49" s="889"/>
      <c r="C49" s="890"/>
      <c r="D49" s="891"/>
      <c r="E49" s="880">
        <v>1</v>
      </c>
      <c r="F49" s="881">
        <v>4.9400000000000004</v>
      </c>
      <c r="G49" s="882">
        <v>13</v>
      </c>
      <c r="H49" s="875"/>
      <c r="I49" s="873"/>
      <c r="J49" s="874"/>
      <c r="K49" s="877">
        <v>1.26</v>
      </c>
      <c r="L49" s="875">
        <v>4</v>
      </c>
      <c r="M49" s="875">
        <v>39</v>
      </c>
      <c r="N49" s="878">
        <v>13</v>
      </c>
      <c r="O49" s="875" t="s">
        <v>7131</v>
      </c>
      <c r="P49" s="888" t="s">
        <v>7215</v>
      </c>
      <c r="Q49" s="879">
        <f t="shared" si="0"/>
        <v>0</v>
      </c>
      <c r="R49" s="936">
        <f t="shared" si="0"/>
        <v>0</v>
      </c>
      <c r="S49" s="879">
        <f t="shared" si="1"/>
        <v>-1</v>
      </c>
      <c r="T49" s="936">
        <f t="shared" si="2"/>
        <v>-4.9400000000000004</v>
      </c>
      <c r="U49" s="943" t="s">
        <v>568</v>
      </c>
      <c r="V49" s="889" t="s">
        <v>568</v>
      </c>
      <c r="W49" s="889" t="s">
        <v>568</v>
      </c>
      <c r="X49" s="941" t="s">
        <v>568</v>
      </c>
      <c r="Y49" s="939"/>
    </row>
    <row r="50" spans="1:25" ht="14.4" customHeight="1" x14ac:dyDescent="0.3">
      <c r="A50" s="905" t="s">
        <v>7216</v>
      </c>
      <c r="B50" s="889"/>
      <c r="C50" s="890"/>
      <c r="D50" s="891"/>
      <c r="E50" s="887"/>
      <c r="F50" s="873"/>
      <c r="G50" s="874"/>
      <c r="H50" s="880">
        <v>1</v>
      </c>
      <c r="I50" s="881">
        <v>15.07</v>
      </c>
      <c r="J50" s="876">
        <v>39</v>
      </c>
      <c r="K50" s="877">
        <v>0.36</v>
      </c>
      <c r="L50" s="875">
        <v>1</v>
      </c>
      <c r="M50" s="875">
        <v>12</v>
      </c>
      <c r="N50" s="878">
        <v>4</v>
      </c>
      <c r="O50" s="875" t="s">
        <v>7131</v>
      </c>
      <c r="P50" s="888" t="s">
        <v>7217</v>
      </c>
      <c r="Q50" s="879">
        <f t="shared" si="0"/>
        <v>1</v>
      </c>
      <c r="R50" s="936">
        <f t="shared" si="0"/>
        <v>15.07</v>
      </c>
      <c r="S50" s="879">
        <f t="shared" si="1"/>
        <v>1</v>
      </c>
      <c r="T50" s="936">
        <f t="shared" si="2"/>
        <v>15.07</v>
      </c>
      <c r="U50" s="943">
        <v>4</v>
      </c>
      <c r="V50" s="889">
        <v>39</v>
      </c>
      <c r="W50" s="889">
        <v>35</v>
      </c>
      <c r="X50" s="941">
        <v>9.75</v>
      </c>
      <c r="Y50" s="939">
        <v>35</v>
      </c>
    </row>
    <row r="51" spans="1:25" ht="14.4" customHeight="1" x14ac:dyDescent="0.3">
      <c r="A51" s="906" t="s">
        <v>7218</v>
      </c>
      <c r="B51" s="501">
        <v>1</v>
      </c>
      <c r="C51" s="893">
        <v>6.42</v>
      </c>
      <c r="D51" s="892">
        <v>2</v>
      </c>
      <c r="E51" s="894"/>
      <c r="F51" s="895"/>
      <c r="G51" s="883"/>
      <c r="H51" s="896"/>
      <c r="I51" s="897"/>
      <c r="J51" s="885"/>
      <c r="K51" s="898">
        <v>0.85</v>
      </c>
      <c r="L51" s="899">
        <v>3</v>
      </c>
      <c r="M51" s="899">
        <v>24</v>
      </c>
      <c r="N51" s="900">
        <v>8</v>
      </c>
      <c r="O51" s="899" t="s">
        <v>7131</v>
      </c>
      <c r="P51" s="901" t="s">
        <v>7219</v>
      </c>
      <c r="Q51" s="902">
        <f t="shared" si="0"/>
        <v>-1</v>
      </c>
      <c r="R51" s="937">
        <f t="shared" si="0"/>
        <v>-6.42</v>
      </c>
      <c r="S51" s="902">
        <f t="shared" si="1"/>
        <v>0</v>
      </c>
      <c r="T51" s="937">
        <f t="shared" si="2"/>
        <v>0</v>
      </c>
      <c r="U51" s="944" t="s">
        <v>568</v>
      </c>
      <c r="V51" s="501" t="s">
        <v>568</v>
      </c>
      <c r="W51" s="501" t="s">
        <v>568</v>
      </c>
      <c r="X51" s="942" t="s">
        <v>568</v>
      </c>
      <c r="Y51" s="940"/>
    </row>
    <row r="52" spans="1:25" ht="14.4" customHeight="1" thickBot="1" x14ac:dyDescent="0.35">
      <c r="A52" s="920" t="s">
        <v>7220</v>
      </c>
      <c r="B52" s="921"/>
      <c r="C52" s="922"/>
      <c r="D52" s="923"/>
      <c r="E52" s="924"/>
      <c r="F52" s="925"/>
      <c r="G52" s="926"/>
      <c r="H52" s="927">
        <v>1</v>
      </c>
      <c r="I52" s="928">
        <v>2.44</v>
      </c>
      <c r="J52" s="929">
        <v>19</v>
      </c>
      <c r="K52" s="930">
        <v>2.44</v>
      </c>
      <c r="L52" s="931">
        <v>5</v>
      </c>
      <c r="M52" s="931">
        <v>45</v>
      </c>
      <c r="N52" s="932">
        <v>15</v>
      </c>
      <c r="O52" s="931" t="s">
        <v>7131</v>
      </c>
      <c r="P52" s="933" t="s">
        <v>7221</v>
      </c>
      <c r="Q52" s="934">
        <f t="shared" si="0"/>
        <v>1</v>
      </c>
      <c r="R52" s="938">
        <f t="shared" si="0"/>
        <v>2.44</v>
      </c>
      <c r="S52" s="934">
        <f t="shared" si="1"/>
        <v>1</v>
      </c>
      <c r="T52" s="938">
        <f t="shared" si="2"/>
        <v>2.44</v>
      </c>
      <c r="U52" s="949">
        <v>15</v>
      </c>
      <c r="V52" s="921">
        <v>19</v>
      </c>
      <c r="W52" s="921">
        <v>4</v>
      </c>
      <c r="X52" s="950">
        <v>1.2666666666666666</v>
      </c>
      <c r="Y52" s="951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3:Q1048576">
    <cfRule type="cellIs" dxfId="13" priority="10" stopIfTrue="1" operator="lessThan">
      <formula>0</formula>
    </cfRule>
  </conditionalFormatting>
  <conditionalFormatting sqref="W53:W1048576">
    <cfRule type="cellIs" dxfId="12" priority="9" stopIfTrue="1" operator="greaterThan">
      <formula>0</formula>
    </cfRule>
  </conditionalFormatting>
  <conditionalFormatting sqref="X53:X1048576">
    <cfRule type="cellIs" dxfId="11" priority="8" stopIfTrue="1" operator="greaterThan">
      <formula>1</formula>
    </cfRule>
  </conditionalFormatting>
  <conditionalFormatting sqref="X53:X1048576">
    <cfRule type="cellIs" dxfId="10" priority="5" stopIfTrue="1" operator="greaterThan">
      <formula>1</formula>
    </cfRule>
  </conditionalFormatting>
  <conditionalFormatting sqref="W53:W1048576">
    <cfRule type="cellIs" dxfId="9" priority="6" stopIfTrue="1" operator="greaterThan">
      <formula>0</formula>
    </cfRule>
  </conditionalFormatting>
  <conditionalFormatting sqref="Q53:Q1048576">
    <cfRule type="cellIs" dxfId="8" priority="7" stopIfTrue="1" operator="lessThan">
      <formula>0</formula>
    </cfRule>
  </conditionalFormatting>
  <conditionalFormatting sqref="Q5:Q52">
    <cfRule type="cellIs" dxfId="7" priority="4" stopIfTrue="1" operator="lessThan">
      <formula>0</formula>
    </cfRule>
  </conditionalFormatting>
  <conditionalFormatting sqref="X5:X52">
    <cfRule type="cellIs" dxfId="6" priority="2" stopIfTrue="1" operator="greaterThan">
      <formula>1</formula>
    </cfRule>
  </conditionalFormatting>
  <conditionalFormatting sqref="W5:W52">
    <cfRule type="cellIs" dxfId="5" priority="3" stopIfTrue="1" operator="greaterThan">
      <formula>0</formula>
    </cfRule>
  </conditionalFormatting>
  <conditionalFormatting sqref="S5:S5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124841.56233000004</v>
      </c>
      <c r="C5" s="33">
        <v>132161.73691999997</v>
      </c>
      <c r="D5" s="12"/>
      <c r="E5" s="226">
        <v>143757.11247000011</v>
      </c>
      <c r="F5" s="32">
        <v>140084.98859739685</v>
      </c>
      <c r="G5" s="225">
        <f>E5-F5</f>
        <v>3672.1238726032607</v>
      </c>
      <c r="H5" s="231">
        <f>IF(F5&lt;0.00000001,"",E5/F5)</f>
        <v>1.0262135430025048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12189.066340000001</v>
      </c>
      <c r="C6" s="35">
        <v>12325.019589999998</v>
      </c>
      <c r="D6" s="12"/>
      <c r="E6" s="227">
        <v>13980.355339999998</v>
      </c>
      <c r="F6" s="34">
        <v>14451.506311275481</v>
      </c>
      <c r="G6" s="228">
        <f>E6-F6</f>
        <v>-471.15097127548324</v>
      </c>
      <c r="H6" s="232">
        <f>IF(F6&lt;0.00000001,"",E6/F6)</f>
        <v>0.96739779500301104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33989.91577</v>
      </c>
      <c r="C7" s="35">
        <v>36383.522259999998</v>
      </c>
      <c r="D7" s="12"/>
      <c r="E7" s="227">
        <v>39778.931230000002</v>
      </c>
      <c r="F7" s="34">
        <v>39874.166878845215</v>
      </c>
      <c r="G7" s="228">
        <f>E7-F7</f>
        <v>-95.235648845213291</v>
      </c>
      <c r="H7" s="232">
        <f>IF(F7&lt;0.00000001,"",E7/F7)</f>
        <v>0.99761159526832044</v>
      </c>
    </row>
    <row r="8" spans="1:10" ht="14.4" customHeight="1" thickBot="1" x14ac:dyDescent="0.35">
      <c r="A8" s="1" t="s">
        <v>97</v>
      </c>
      <c r="B8" s="15">
        <v>16413.61393000001</v>
      </c>
      <c r="C8" s="37">
        <v>18022.520730000033</v>
      </c>
      <c r="D8" s="12"/>
      <c r="E8" s="229">
        <v>18882.325190000014</v>
      </c>
      <c r="F8" s="36">
        <v>18757.829811508178</v>
      </c>
      <c r="G8" s="230">
        <f>E8-F8</f>
        <v>124.49537849183616</v>
      </c>
      <c r="H8" s="233">
        <f>IF(F8&lt;0.00000001,"",E8/F8)</f>
        <v>1.0066369819826095</v>
      </c>
    </row>
    <row r="9" spans="1:10" ht="14.4" customHeight="1" thickBot="1" x14ac:dyDescent="0.35">
      <c r="A9" s="2" t="s">
        <v>98</v>
      </c>
      <c r="B9" s="3">
        <v>187434.15837000005</v>
      </c>
      <c r="C9" s="39">
        <v>198892.79950000002</v>
      </c>
      <c r="D9" s="12"/>
      <c r="E9" s="3">
        <v>216398.72423000011</v>
      </c>
      <c r="F9" s="38">
        <v>213168.49159902573</v>
      </c>
      <c r="G9" s="38">
        <f>E9-F9</f>
        <v>3230.2326309743803</v>
      </c>
      <c r="H9" s="234">
        <f>IF(F9&lt;0.00000001,"",E9/F9)</f>
        <v>1.0151534244425322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34292.690340000008</v>
      </c>
      <c r="C11" s="33">
        <f>IF(ISERROR(VLOOKUP("Celkem:",'ZV Vykáz.-A'!A:H,5,0)),0,VLOOKUP("Celkem:",'ZV Vykáz.-A'!A:H,5,0)/1000)</f>
        <v>33219.92396</v>
      </c>
      <c r="D11" s="12"/>
      <c r="E11" s="226">
        <f>IF(ISERROR(VLOOKUP("Celkem:",'ZV Vykáz.-A'!A:H,8,0)),0,VLOOKUP("Celkem:",'ZV Vykáz.-A'!A:H,8,0)/1000)</f>
        <v>38767.459230000008</v>
      </c>
      <c r="F11" s="32">
        <f>C11</f>
        <v>33219.92396</v>
      </c>
      <c r="G11" s="225">
        <f>E11-F11</f>
        <v>5547.5352700000076</v>
      </c>
      <c r="H11" s="231">
        <f>IF(F11&lt;0.00000001,"",E11/F11)</f>
        <v>1.1669942193931502</v>
      </c>
      <c r="I11" s="225">
        <f>E11-B11</f>
        <v>4474.7688899999994</v>
      </c>
      <c r="J11" s="231">
        <f>IF(B11&lt;0.00000001,"",E11/B11)</f>
        <v>1.1304875425530698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45380.76</v>
      </c>
      <c r="C12" s="37">
        <f>IF(ISERROR(VLOOKUP("Celkem",CaseMix!A:D,3,0)),0,VLOOKUP("Celkem",CaseMix!A:D,3,0)*30)</f>
        <v>43950.78</v>
      </c>
      <c r="D12" s="12"/>
      <c r="E12" s="229">
        <f>IF(ISERROR(VLOOKUP("Celkem",CaseMix!A:D,4,0)),0,VLOOKUP("Celkem",CaseMix!A:D,4,0)*30)</f>
        <v>39380.04</v>
      </c>
      <c r="F12" s="36">
        <f>C12</f>
        <v>43950.78</v>
      </c>
      <c r="G12" s="230">
        <f>E12-F12</f>
        <v>-4570.739999999998</v>
      </c>
      <c r="H12" s="233">
        <f>IF(F12&lt;0.00000001,"",E12/F12)</f>
        <v>0.89600321086451717</v>
      </c>
      <c r="I12" s="230">
        <f>E12-B12</f>
        <v>-6000.7200000000012</v>
      </c>
      <c r="J12" s="233">
        <f>IF(B12&lt;0.00000001,"",E12/B12)</f>
        <v>0.86776951289489201</v>
      </c>
    </row>
    <row r="13" spans="1:10" ht="14.4" customHeight="1" thickBot="1" x14ac:dyDescent="0.35">
      <c r="A13" s="4" t="s">
        <v>101</v>
      </c>
      <c r="B13" s="9">
        <f>SUM(B11:B12)</f>
        <v>79673.45034000001</v>
      </c>
      <c r="C13" s="41">
        <f>SUM(C11:C12)</f>
        <v>77170.703959999999</v>
      </c>
      <c r="D13" s="12"/>
      <c r="E13" s="9">
        <f>SUM(E11:E12)</f>
        <v>78147.499230000016</v>
      </c>
      <c r="F13" s="40">
        <f>SUM(F11:F12)</f>
        <v>77170.703959999999</v>
      </c>
      <c r="G13" s="40">
        <f>E13-F13</f>
        <v>976.7952700000169</v>
      </c>
      <c r="H13" s="235">
        <f>IF(F13&lt;0.00000001,"",E13/F13)</f>
        <v>1.0126575918046092</v>
      </c>
      <c r="I13" s="40">
        <f>SUM(I11:I12)</f>
        <v>-1525.9511100000018</v>
      </c>
      <c r="J13" s="235">
        <f>IF(B13&lt;0.00000001,"",E13/B13)</f>
        <v>0.98084743282124576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0.42507433561134833</v>
      </c>
      <c r="C15" s="43">
        <f>IF(C9=0,"",C13/C9)</f>
        <v>0.38800149705771519</v>
      </c>
      <c r="D15" s="12"/>
      <c r="E15" s="10">
        <f>IF(E9=0,"",E13/E9)</f>
        <v>0.36112735649467453</v>
      </c>
      <c r="F15" s="42">
        <f>IF(F9=0,"",F13/F9)</f>
        <v>0.36201740407845856</v>
      </c>
      <c r="G15" s="42">
        <f>IF(ISERROR(F15-E15),"",E15-F15)</f>
        <v>-8.9004758378402604E-4</v>
      </c>
      <c r="H15" s="236">
        <f>IF(ISERROR(F15-E15),"",IF(F15&lt;0.00000001,"",E15/F15))</f>
        <v>0.99754142321955563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21232624</v>
      </c>
      <c r="C3" s="344">
        <f t="shared" ref="C3:L3" si="0">SUBTOTAL(9,C6:C1048576)</f>
        <v>23.192919549529449</v>
      </c>
      <c r="D3" s="344">
        <f t="shared" si="0"/>
        <v>18727839</v>
      </c>
      <c r="E3" s="344">
        <f t="shared" si="0"/>
        <v>9</v>
      </c>
      <c r="F3" s="344">
        <f t="shared" si="0"/>
        <v>21336428</v>
      </c>
      <c r="G3" s="347">
        <f>IF(D3&lt;&gt;0,F3/D3,"")</f>
        <v>1.139289375565435</v>
      </c>
      <c r="H3" s="343">
        <f t="shared" si="0"/>
        <v>460705.42000000016</v>
      </c>
      <c r="I3" s="344">
        <f t="shared" si="0"/>
        <v>2.7553615358952865</v>
      </c>
      <c r="J3" s="344">
        <f t="shared" si="0"/>
        <v>287466.59000000003</v>
      </c>
      <c r="K3" s="344">
        <f t="shared" si="0"/>
        <v>2</v>
      </c>
      <c r="L3" s="344">
        <f t="shared" si="0"/>
        <v>272711.38</v>
      </c>
      <c r="M3" s="345">
        <f>IF(J3&lt;&gt;0,L3/J3,"")</f>
        <v>0.94867156562437394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2"/>
      <c r="B5" s="953">
        <v>2015</v>
      </c>
      <c r="C5" s="954"/>
      <c r="D5" s="954">
        <v>2016</v>
      </c>
      <c r="E5" s="954"/>
      <c r="F5" s="954">
        <v>2017</v>
      </c>
      <c r="G5" s="864" t="s">
        <v>2</v>
      </c>
      <c r="H5" s="953">
        <v>2015</v>
      </c>
      <c r="I5" s="954"/>
      <c r="J5" s="954">
        <v>2016</v>
      </c>
      <c r="K5" s="954"/>
      <c r="L5" s="954">
        <v>2017</v>
      </c>
      <c r="M5" s="864" t="s">
        <v>2</v>
      </c>
    </row>
    <row r="6" spans="1:13" ht="14.4" customHeight="1" x14ac:dyDescent="0.3">
      <c r="A6" s="819" t="s">
        <v>6891</v>
      </c>
      <c r="B6" s="846">
        <v>6701</v>
      </c>
      <c r="C6" s="805">
        <v>13.7880658436214</v>
      </c>
      <c r="D6" s="846">
        <v>486</v>
      </c>
      <c r="E6" s="805">
        <v>1</v>
      </c>
      <c r="F6" s="846"/>
      <c r="G6" s="810"/>
      <c r="H6" s="846"/>
      <c r="I6" s="805"/>
      <c r="J6" s="846"/>
      <c r="K6" s="805"/>
      <c r="L6" s="846"/>
      <c r="M6" s="231"/>
    </row>
    <row r="7" spans="1:13" ht="14.4" customHeight="1" x14ac:dyDescent="0.3">
      <c r="A7" s="756" t="s">
        <v>6894</v>
      </c>
      <c r="B7" s="848">
        <v>4121</v>
      </c>
      <c r="C7" s="728"/>
      <c r="D7" s="848"/>
      <c r="E7" s="728"/>
      <c r="F7" s="848">
        <v>16556</v>
      </c>
      <c r="G7" s="746"/>
      <c r="H7" s="848"/>
      <c r="I7" s="728"/>
      <c r="J7" s="848"/>
      <c r="K7" s="728"/>
      <c r="L7" s="848"/>
      <c r="M7" s="769"/>
    </row>
    <row r="8" spans="1:13" ht="14.4" customHeight="1" x14ac:dyDescent="0.3">
      <c r="A8" s="756" t="s">
        <v>6899</v>
      </c>
      <c r="B8" s="848">
        <v>363507</v>
      </c>
      <c r="C8" s="728">
        <v>1.35177437888372</v>
      </c>
      <c r="D8" s="848">
        <v>268911</v>
      </c>
      <c r="E8" s="728">
        <v>1</v>
      </c>
      <c r="F8" s="848">
        <v>338762</v>
      </c>
      <c r="G8" s="746">
        <v>1.2597550862553037</v>
      </c>
      <c r="H8" s="848">
        <v>394669.23000000016</v>
      </c>
      <c r="I8" s="728">
        <v>2.078925416752484</v>
      </c>
      <c r="J8" s="848">
        <v>189842.90000000002</v>
      </c>
      <c r="K8" s="728">
        <v>1</v>
      </c>
      <c r="L8" s="848">
        <v>244094.67000000004</v>
      </c>
      <c r="M8" s="769">
        <v>1.2857719198347688</v>
      </c>
    </row>
    <row r="9" spans="1:13" ht="14.4" customHeight="1" x14ac:dyDescent="0.3">
      <c r="A9" s="756" t="s">
        <v>2666</v>
      </c>
      <c r="B9" s="848">
        <v>8971248</v>
      </c>
      <c r="C9" s="728">
        <v>1.0426471697461932</v>
      </c>
      <c r="D9" s="848">
        <v>8604299</v>
      </c>
      <c r="E9" s="728">
        <v>1</v>
      </c>
      <c r="F9" s="848">
        <v>10577959</v>
      </c>
      <c r="G9" s="746">
        <v>1.2293806851667985</v>
      </c>
      <c r="H9" s="848"/>
      <c r="I9" s="728"/>
      <c r="J9" s="848"/>
      <c r="K9" s="728"/>
      <c r="L9" s="848"/>
      <c r="M9" s="769"/>
    </row>
    <row r="10" spans="1:13" ht="14.4" customHeight="1" x14ac:dyDescent="0.3">
      <c r="A10" s="756" t="s">
        <v>7223</v>
      </c>
      <c r="B10" s="848">
        <v>6596609</v>
      </c>
      <c r="C10" s="728">
        <v>1.3289208611643624</v>
      </c>
      <c r="D10" s="848">
        <v>4963884</v>
      </c>
      <c r="E10" s="728">
        <v>1</v>
      </c>
      <c r="F10" s="848">
        <v>5600276</v>
      </c>
      <c r="G10" s="746">
        <v>1.1282044463569254</v>
      </c>
      <c r="H10" s="848"/>
      <c r="I10" s="728"/>
      <c r="J10" s="848"/>
      <c r="K10" s="728"/>
      <c r="L10" s="848"/>
      <c r="M10" s="769"/>
    </row>
    <row r="11" spans="1:13" ht="14.4" customHeight="1" x14ac:dyDescent="0.3">
      <c r="A11" s="756" t="s">
        <v>7224</v>
      </c>
      <c r="B11" s="848">
        <v>1079851</v>
      </c>
      <c r="C11" s="728">
        <v>1.6899605621459202</v>
      </c>
      <c r="D11" s="848">
        <v>638980</v>
      </c>
      <c r="E11" s="728">
        <v>1</v>
      </c>
      <c r="F11" s="848">
        <v>600401</v>
      </c>
      <c r="G11" s="746">
        <v>0.93962408839087297</v>
      </c>
      <c r="H11" s="848">
        <v>66036.190000000017</v>
      </c>
      <c r="I11" s="728">
        <v>0.67643611914280244</v>
      </c>
      <c r="J11" s="848">
        <v>97623.69</v>
      </c>
      <c r="K11" s="728">
        <v>1</v>
      </c>
      <c r="L11" s="848">
        <v>28616.709999999992</v>
      </c>
      <c r="M11" s="769">
        <v>0.29313284511167309</v>
      </c>
    </row>
    <row r="12" spans="1:13" ht="14.4" customHeight="1" x14ac:dyDescent="0.3">
      <c r="A12" s="756" t="s">
        <v>7225</v>
      </c>
      <c r="B12" s="848">
        <v>752243</v>
      </c>
      <c r="C12" s="728">
        <v>0.87707129498785086</v>
      </c>
      <c r="D12" s="848">
        <v>857676</v>
      </c>
      <c r="E12" s="728">
        <v>1</v>
      </c>
      <c r="F12" s="848">
        <v>926810</v>
      </c>
      <c r="G12" s="746">
        <v>1.0806061962792477</v>
      </c>
      <c r="H12" s="848"/>
      <c r="I12" s="728"/>
      <c r="J12" s="848"/>
      <c r="K12" s="728"/>
      <c r="L12" s="848"/>
      <c r="M12" s="769"/>
    </row>
    <row r="13" spans="1:13" ht="14.4" customHeight="1" x14ac:dyDescent="0.3">
      <c r="A13" s="756" t="s">
        <v>7226</v>
      </c>
      <c r="B13" s="848">
        <v>452296</v>
      </c>
      <c r="C13" s="728">
        <v>1.1086501458440572</v>
      </c>
      <c r="D13" s="848">
        <v>407970</v>
      </c>
      <c r="E13" s="728">
        <v>1</v>
      </c>
      <c r="F13" s="848">
        <v>455709</v>
      </c>
      <c r="G13" s="746">
        <v>1.1170159570556659</v>
      </c>
      <c r="H13" s="848"/>
      <c r="I13" s="728"/>
      <c r="J13" s="848"/>
      <c r="K13" s="728"/>
      <c r="L13" s="848"/>
      <c r="M13" s="769"/>
    </row>
    <row r="14" spans="1:13" ht="14.4" customHeight="1" x14ac:dyDescent="0.3">
      <c r="A14" s="756" t="s">
        <v>7227</v>
      </c>
      <c r="B14" s="848">
        <v>1248432</v>
      </c>
      <c r="C14" s="728">
        <v>0.85987686250794659</v>
      </c>
      <c r="D14" s="848">
        <v>1451873</v>
      </c>
      <c r="E14" s="728">
        <v>1</v>
      </c>
      <c r="F14" s="848">
        <v>1262675</v>
      </c>
      <c r="G14" s="746">
        <v>0.86968694920285727</v>
      </c>
      <c r="H14" s="848"/>
      <c r="I14" s="728"/>
      <c r="J14" s="848"/>
      <c r="K14" s="728"/>
      <c r="L14" s="848"/>
      <c r="M14" s="769"/>
    </row>
    <row r="15" spans="1:13" ht="14.4" customHeight="1" thickBot="1" x14ac:dyDescent="0.35">
      <c r="A15" s="852" t="s">
        <v>7228</v>
      </c>
      <c r="B15" s="850">
        <v>1757616</v>
      </c>
      <c r="C15" s="735">
        <v>1.1459524306279991</v>
      </c>
      <c r="D15" s="850">
        <v>1533760</v>
      </c>
      <c r="E15" s="735">
        <v>1</v>
      </c>
      <c r="F15" s="850">
        <v>1557280</v>
      </c>
      <c r="G15" s="747">
        <v>1.0153348633423742</v>
      </c>
      <c r="H15" s="850"/>
      <c r="I15" s="735"/>
      <c r="J15" s="850"/>
      <c r="K15" s="735"/>
      <c r="L15" s="850"/>
      <c r="M15" s="77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7948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116907.48999999999</v>
      </c>
      <c r="G3" s="211">
        <f t="shared" si="0"/>
        <v>21693329.420000002</v>
      </c>
      <c r="H3" s="212"/>
      <c r="I3" s="212"/>
      <c r="J3" s="207">
        <f t="shared" si="0"/>
        <v>101161.84000000003</v>
      </c>
      <c r="K3" s="211">
        <f t="shared" si="0"/>
        <v>19015305.590000004</v>
      </c>
      <c r="L3" s="212"/>
      <c r="M3" s="212"/>
      <c r="N3" s="207">
        <f t="shared" si="0"/>
        <v>113960.85999999997</v>
      </c>
      <c r="O3" s="211">
        <f t="shared" si="0"/>
        <v>21609139.379999999</v>
      </c>
      <c r="P3" s="177">
        <f>IF(K3=0,"",O3/K3)</f>
        <v>1.136407683680039</v>
      </c>
      <c r="Q3" s="209">
        <f>IF(N3=0,"",O3/N3)</f>
        <v>189.61895671899987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5"/>
      <c r="B5" s="853"/>
      <c r="C5" s="855"/>
      <c r="D5" s="865"/>
      <c r="E5" s="857"/>
      <c r="F5" s="866" t="s">
        <v>91</v>
      </c>
      <c r="G5" s="867" t="s">
        <v>14</v>
      </c>
      <c r="H5" s="868"/>
      <c r="I5" s="868"/>
      <c r="J5" s="866" t="s">
        <v>91</v>
      </c>
      <c r="K5" s="867" t="s">
        <v>14</v>
      </c>
      <c r="L5" s="868"/>
      <c r="M5" s="868"/>
      <c r="N5" s="866" t="s">
        <v>91</v>
      </c>
      <c r="O5" s="867" t="s">
        <v>14</v>
      </c>
      <c r="P5" s="869"/>
      <c r="Q5" s="862"/>
    </row>
    <row r="6" spans="1:17" ht="14.4" customHeight="1" x14ac:dyDescent="0.3">
      <c r="A6" s="804" t="s">
        <v>6923</v>
      </c>
      <c r="B6" s="805" t="s">
        <v>7229</v>
      </c>
      <c r="C6" s="805" t="s">
        <v>6631</v>
      </c>
      <c r="D6" s="805" t="s">
        <v>7230</v>
      </c>
      <c r="E6" s="805" t="s">
        <v>7231</v>
      </c>
      <c r="F6" s="225">
        <v>1</v>
      </c>
      <c r="G6" s="225">
        <v>1121</v>
      </c>
      <c r="H6" s="225"/>
      <c r="I6" s="225">
        <v>1121</v>
      </c>
      <c r="J6" s="225"/>
      <c r="K6" s="225"/>
      <c r="L6" s="225"/>
      <c r="M6" s="225"/>
      <c r="N6" s="225"/>
      <c r="O6" s="225"/>
      <c r="P6" s="810"/>
      <c r="Q6" s="818"/>
    </row>
    <row r="7" spans="1:17" ht="14.4" customHeight="1" x14ac:dyDescent="0.3">
      <c r="A7" s="727" t="s">
        <v>6923</v>
      </c>
      <c r="B7" s="728" t="s">
        <v>7229</v>
      </c>
      <c r="C7" s="728" t="s">
        <v>6631</v>
      </c>
      <c r="D7" s="728" t="s">
        <v>7232</v>
      </c>
      <c r="E7" s="728" t="s">
        <v>7233</v>
      </c>
      <c r="F7" s="732">
        <v>1</v>
      </c>
      <c r="G7" s="732">
        <v>5580</v>
      </c>
      <c r="H7" s="732"/>
      <c r="I7" s="732">
        <v>5580</v>
      </c>
      <c r="J7" s="732"/>
      <c r="K7" s="732"/>
      <c r="L7" s="732"/>
      <c r="M7" s="732"/>
      <c r="N7" s="732"/>
      <c r="O7" s="732"/>
      <c r="P7" s="746"/>
      <c r="Q7" s="733"/>
    </row>
    <row r="8" spans="1:17" ht="14.4" customHeight="1" x14ac:dyDescent="0.3">
      <c r="A8" s="727" t="s">
        <v>6923</v>
      </c>
      <c r="B8" s="728" t="s">
        <v>7229</v>
      </c>
      <c r="C8" s="728" t="s">
        <v>6631</v>
      </c>
      <c r="D8" s="728" t="s">
        <v>7234</v>
      </c>
      <c r="E8" s="728" t="s">
        <v>7235</v>
      </c>
      <c r="F8" s="732"/>
      <c r="G8" s="732"/>
      <c r="H8" s="732"/>
      <c r="I8" s="732"/>
      <c r="J8" s="732">
        <v>1</v>
      </c>
      <c r="K8" s="732">
        <v>486</v>
      </c>
      <c r="L8" s="732">
        <v>1</v>
      </c>
      <c r="M8" s="732">
        <v>486</v>
      </c>
      <c r="N8" s="732"/>
      <c r="O8" s="732"/>
      <c r="P8" s="746"/>
      <c r="Q8" s="733"/>
    </row>
    <row r="9" spans="1:17" ht="14.4" customHeight="1" x14ac:dyDescent="0.3">
      <c r="A9" s="727" t="s">
        <v>6926</v>
      </c>
      <c r="B9" s="728" t="s">
        <v>7236</v>
      </c>
      <c r="C9" s="728" t="s">
        <v>6631</v>
      </c>
      <c r="D9" s="728" t="s">
        <v>7237</v>
      </c>
      <c r="E9" s="728" t="s">
        <v>7238</v>
      </c>
      <c r="F9" s="732">
        <v>1</v>
      </c>
      <c r="G9" s="732">
        <v>109</v>
      </c>
      <c r="H9" s="732"/>
      <c r="I9" s="732">
        <v>109</v>
      </c>
      <c r="J9" s="732"/>
      <c r="K9" s="732"/>
      <c r="L9" s="732"/>
      <c r="M9" s="732"/>
      <c r="N9" s="732">
        <v>1</v>
      </c>
      <c r="O9" s="732">
        <v>117</v>
      </c>
      <c r="P9" s="746"/>
      <c r="Q9" s="733">
        <v>117</v>
      </c>
    </row>
    <row r="10" spans="1:17" ht="14.4" customHeight="1" x14ac:dyDescent="0.3">
      <c r="A10" s="727" t="s">
        <v>6926</v>
      </c>
      <c r="B10" s="728" t="s">
        <v>7236</v>
      </c>
      <c r="C10" s="728" t="s">
        <v>6631</v>
      </c>
      <c r="D10" s="728" t="s">
        <v>7239</v>
      </c>
      <c r="E10" s="728" t="s">
        <v>7240</v>
      </c>
      <c r="F10" s="732"/>
      <c r="G10" s="732"/>
      <c r="H10" s="732"/>
      <c r="I10" s="732"/>
      <c r="J10" s="732"/>
      <c r="K10" s="732"/>
      <c r="L10" s="732"/>
      <c r="M10" s="732"/>
      <c r="N10" s="732">
        <v>5</v>
      </c>
      <c r="O10" s="732">
        <v>680</v>
      </c>
      <c r="P10" s="746"/>
      <c r="Q10" s="733">
        <v>136</v>
      </c>
    </row>
    <row r="11" spans="1:17" ht="14.4" customHeight="1" x14ac:dyDescent="0.3">
      <c r="A11" s="727" t="s">
        <v>6926</v>
      </c>
      <c r="B11" s="728" t="s">
        <v>7236</v>
      </c>
      <c r="C11" s="728" t="s">
        <v>6631</v>
      </c>
      <c r="D11" s="728" t="s">
        <v>7241</v>
      </c>
      <c r="E11" s="728" t="s">
        <v>7242</v>
      </c>
      <c r="F11" s="732">
        <v>2</v>
      </c>
      <c r="G11" s="732">
        <v>1352</v>
      </c>
      <c r="H11" s="732"/>
      <c r="I11" s="732">
        <v>676</v>
      </c>
      <c r="J11" s="732"/>
      <c r="K11" s="732"/>
      <c r="L11" s="732"/>
      <c r="M11" s="732"/>
      <c r="N11" s="732">
        <v>7</v>
      </c>
      <c r="O11" s="732">
        <v>4935</v>
      </c>
      <c r="P11" s="746"/>
      <c r="Q11" s="733">
        <v>705</v>
      </c>
    </row>
    <row r="12" spans="1:17" ht="14.4" customHeight="1" x14ac:dyDescent="0.3">
      <c r="A12" s="727" t="s">
        <v>6926</v>
      </c>
      <c r="B12" s="728" t="s">
        <v>7236</v>
      </c>
      <c r="C12" s="728" t="s">
        <v>6631</v>
      </c>
      <c r="D12" s="728" t="s">
        <v>7243</v>
      </c>
      <c r="E12" s="728" t="s">
        <v>7244</v>
      </c>
      <c r="F12" s="732">
        <v>4</v>
      </c>
      <c r="G12" s="732">
        <v>1852</v>
      </c>
      <c r="H12" s="732"/>
      <c r="I12" s="732">
        <v>463</v>
      </c>
      <c r="J12" s="732"/>
      <c r="K12" s="732"/>
      <c r="L12" s="732"/>
      <c r="M12" s="732"/>
      <c r="N12" s="732">
        <v>10</v>
      </c>
      <c r="O12" s="732">
        <v>4950</v>
      </c>
      <c r="P12" s="746"/>
      <c r="Q12" s="733">
        <v>495</v>
      </c>
    </row>
    <row r="13" spans="1:17" ht="14.4" customHeight="1" x14ac:dyDescent="0.3">
      <c r="A13" s="727" t="s">
        <v>6926</v>
      </c>
      <c r="B13" s="728" t="s">
        <v>7236</v>
      </c>
      <c r="C13" s="728" t="s">
        <v>6631</v>
      </c>
      <c r="D13" s="728" t="s">
        <v>7245</v>
      </c>
      <c r="E13" s="728" t="s">
        <v>7246</v>
      </c>
      <c r="F13" s="732">
        <v>2</v>
      </c>
      <c r="G13" s="732">
        <v>484</v>
      </c>
      <c r="H13" s="732"/>
      <c r="I13" s="732">
        <v>242</v>
      </c>
      <c r="J13" s="732"/>
      <c r="K13" s="732"/>
      <c r="L13" s="732"/>
      <c r="M13" s="732"/>
      <c r="N13" s="732">
        <v>2</v>
      </c>
      <c r="O13" s="732">
        <v>506</v>
      </c>
      <c r="P13" s="746"/>
      <c r="Q13" s="733">
        <v>253</v>
      </c>
    </row>
    <row r="14" spans="1:17" ht="14.4" customHeight="1" x14ac:dyDescent="0.3">
      <c r="A14" s="727" t="s">
        <v>6926</v>
      </c>
      <c r="B14" s="728" t="s">
        <v>7236</v>
      </c>
      <c r="C14" s="728" t="s">
        <v>6631</v>
      </c>
      <c r="D14" s="728" t="s">
        <v>7247</v>
      </c>
      <c r="E14" s="728" t="s">
        <v>7248</v>
      </c>
      <c r="F14" s="732">
        <v>4</v>
      </c>
      <c r="G14" s="732">
        <v>324</v>
      </c>
      <c r="H14" s="732"/>
      <c r="I14" s="732">
        <v>81</v>
      </c>
      <c r="J14" s="732"/>
      <c r="K14" s="732"/>
      <c r="L14" s="732"/>
      <c r="M14" s="732"/>
      <c r="N14" s="732">
        <v>32</v>
      </c>
      <c r="O14" s="732">
        <v>2720</v>
      </c>
      <c r="P14" s="746"/>
      <c r="Q14" s="733">
        <v>85</v>
      </c>
    </row>
    <row r="15" spans="1:17" ht="14.4" customHeight="1" x14ac:dyDescent="0.3">
      <c r="A15" s="727" t="s">
        <v>6926</v>
      </c>
      <c r="B15" s="728" t="s">
        <v>7236</v>
      </c>
      <c r="C15" s="728" t="s">
        <v>6631</v>
      </c>
      <c r="D15" s="728" t="s">
        <v>7249</v>
      </c>
      <c r="E15" s="728" t="s">
        <v>7250</v>
      </c>
      <c r="F15" s="732"/>
      <c r="G15" s="732"/>
      <c r="H15" s="732"/>
      <c r="I15" s="732"/>
      <c r="J15" s="732"/>
      <c r="K15" s="732"/>
      <c r="L15" s="732"/>
      <c r="M15" s="732"/>
      <c r="N15" s="732">
        <v>4</v>
      </c>
      <c r="O15" s="732">
        <v>712</v>
      </c>
      <c r="P15" s="746"/>
      <c r="Q15" s="733">
        <v>178</v>
      </c>
    </row>
    <row r="16" spans="1:17" ht="14.4" customHeight="1" x14ac:dyDescent="0.3">
      <c r="A16" s="727" t="s">
        <v>6926</v>
      </c>
      <c r="B16" s="728" t="s">
        <v>7236</v>
      </c>
      <c r="C16" s="728" t="s">
        <v>6631</v>
      </c>
      <c r="D16" s="728" t="s">
        <v>7251</v>
      </c>
      <c r="E16" s="728" t="s">
        <v>7252</v>
      </c>
      <c r="F16" s="732"/>
      <c r="G16" s="732"/>
      <c r="H16" s="732"/>
      <c r="I16" s="732"/>
      <c r="J16" s="732"/>
      <c r="K16" s="732"/>
      <c r="L16" s="732"/>
      <c r="M16" s="732"/>
      <c r="N16" s="732">
        <v>5</v>
      </c>
      <c r="O16" s="732">
        <v>880</v>
      </c>
      <c r="P16" s="746"/>
      <c r="Q16" s="733">
        <v>176</v>
      </c>
    </row>
    <row r="17" spans="1:17" ht="14.4" customHeight="1" x14ac:dyDescent="0.3">
      <c r="A17" s="727" t="s">
        <v>6926</v>
      </c>
      <c r="B17" s="728" t="s">
        <v>7236</v>
      </c>
      <c r="C17" s="728" t="s">
        <v>6631</v>
      </c>
      <c r="D17" s="728" t="s">
        <v>7253</v>
      </c>
      <c r="E17" s="728" t="s">
        <v>7254</v>
      </c>
      <c r="F17" s="732"/>
      <c r="G17" s="732"/>
      <c r="H17" s="732"/>
      <c r="I17" s="732"/>
      <c r="J17" s="732"/>
      <c r="K17" s="732"/>
      <c r="L17" s="732"/>
      <c r="M17" s="732"/>
      <c r="N17" s="732">
        <v>4</v>
      </c>
      <c r="O17" s="732">
        <v>1056</v>
      </c>
      <c r="P17" s="746"/>
      <c r="Q17" s="733">
        <v>264</v>
      </c>
    </row>
    <row r="18" spans="1:17" ht="14.4" customHeight="1" x14ac:dyDescent="0.3">
      <c r="A18" s="727" t="s">
        <v>6931</v>
      </c>
      <c r="B18" s="728" t="s">
        <v>7255</v>
      </c>
      <c r="C18" s="728" t="s">
        <v>6422</v>
      </c>
      <c r="D18" s="728" t="s">
        <v>7256</v>
      </c>
      <c r="E18" s="728" t="s">
        <v>7257</v>
      </c>
      <c r="F18" s="732">
        <v>1.3</v>
      </c>
      <c r="G18" s="732">
        <v>2473.48</v>
      </c>
      <c r="H18" s="732"/>
      <c r="I18" s="732">
        <v>1902.676923076923</v>
      </c>
      <c r="J18" s="732"/>
      <c r="K18" s="732"/>
      <c r="L18" s="732"/>
      <c r="M18" s="732"/>
      <c r="N18" s="732">
        <v>0.47000000000000003</v>
      </c>
      <c r="O18" s="732">
        <v>944.53</v>
      </c>
      <c r="P18" s="746"/>
      <c r="Q18" s="733">
        <v>2009.6382978723402</v>
      </c>
    </row>
    <row r="19" spans="1:17" ht="14.4" customHeight="1" x14ac:dyDescent="0.3">
      <c r="A19" s="727" t="s">
        <v>6931</v>
      </c>
      <c r="B19" s="728" t="s">
        <v>7255</v>
      </c>
      <c r="C19" s="728" t="s">
        <v>6422</v>
      </c>
      <c r="D19" s="728" t="s">
        <v>7258</v>
      </c>
      <c r="E19" s="728" t="s">
        <v>7259</v>
      </c>
      <c r="F19" s="732">
        <v>0.08</v>
      </c>
      <c r="G19" s="732">
        <v>708.32</v>
      </c>
      <c r="H19" s="732">
        <v>1.3333333333333335</v>
      </c>
      <c r="I19" s="732">
        <v>8854</v>
      </c>
      <c r="J19" s="732">
        <v>0.06</v>
      </c>
      <c r="K19" s="732">
        <v>531.24</v>
      </c>
      <c r="L19" s="732">
        <v>1</v>
      </c>
      <c r="M19" s="732">
        <v>8854</v>
      </c>
      <c r="N19" s="732"/>
      <c r="O19" s="732"/>
      <c r="P19" s="746"/>
      <c r="Q19" s="733"/>
    </row>
    <row r="20" spans="1:17" ht="14.4" customHeight="1" x14ac:dyDescent="0.3">
      <c r="A20" s="727" t="s">
        <v>6931</v>
      </c>
      <c r="B20" s="728" t="s">
        <v>7255</v>
      </c>
      <c r="C20" s="728" t="s">
        <v>6422</v>
      </c>
      <c r="D20" s="728" t="s">
        <v>7260</v>
      </c>
      <c r="E20" s="728" t="s">
        <v>7259</v>
      </c>
      <c r="F20" s="732">
        <v>8.6</v>
      </c>
      <c r="G20" s="732">
        <v>15228.879999999997</v>
      </c>
      <c r="H20" s="732">
        <v>1.071651090342679</v>
      </c>
      <c r="I20" s="732">
        <v>1770.7999999999997</v>
      </c>
      <c r="J20" s="732">
        <v>8.0300000000000011</v>
      </c>
      <c r="K20" s="732">
        <v>14210.67</v>
      </c>
      <c r="L20" s="732">
        <v>1</v>
      </c>
      <c r="M20" s="732">
        <v>1769.6973848069736</v>
      </c>
      <c r="N20" s="732">
        <v>8.4499999999999993</v>
      </c>
      <c r="O20" s="732">
        <v>15370.9</v>
      </c>
      <c r="P20" s="746">
        <v>1.0816449892932565</v>
      </c>
      <c r="Q20" s="733">
        <v>1819.0414201183432</v>
      </c>
    </row>
    <row r="21" spans="1:17" ht="14.4" customHeight="1" x14ac:dyDescent="0.3">
      <c r="A21" s="727" t="s">
        <v>6931</v>
      </c>
      <c r="B21" s="728" t="s">
        <v>7255</v>
      </c>
      <c r="C21" s="728" t="s">
        <v>6422</v>
      </c>
      <c r="D21" s="728" t="s">
        <v>7261</v>
      </c>
      <c r="E21" s="728" t="s">
        <v>7262</v>
      </c>
      <c r="F21" s="732">
        <v>0.60000000000000009</v>
      </c>
      <c r="G21" s="732">
        <v>542.28</v>
      </c>
      <c r="H21" s="732">
        <v>1.0909090909090908</v>
      </c>
      <c r="I21" s="732">
        <v>903.79999999999984</v>
      </c>
      <c r="J21" s="732">
        <v>0.54999999999999993</v>
      </c>
      <c r="K21" s="732">
        <v>497.09</v>
      </c>
      <c r="L21" s="732">
        <v>1</v>
      </c>
      <c r="M21" s="732">
        <v>903.80000000000007</v>
      </c>
      <c r="N21" s="732">
        <v>0.76000000000000023</v>
      </c>
      <c r="O21" s="732">
        <v>677.84000000000015</v>
      </c>
      <c r="P21" s="746">
        <v>1.3636162465549502</v>
      </c>
      <c r="Q21" s="733">
        <v>891.8947368421052</v>
      </c>
    </row>
    <row r="22" spans="1:17" ht="14.4" customHeight="1" x14ac:dyDescent="0.3">
      <c r="A22" s="727" t="s">
        <v>6931</v>
      </c>
      <c r="B22" s="728" t="s">
        <v>7255</v>
      </c>
      <c r="C22" s="728" t="s">
        <v>6609</v>
      </c>
      <c r="D22" s="728" t="s">
        <v>7263</v>
      </c>
      <c r="E22" s="728" t="s">
        <v>7264</v>
      </c>
      <c r="F22" s="732"/>
      <c r="G22" s="732"/>
      <c r="H22" s="732"/>
      <c r="I22" s="732"/>
      <c r="J22" s="732">
        <v>190</v>
      </c>
      <c r="K22" s="732">
        <v>3691.7</v>
      </c>
      <c r="L22" s="732">
        <v>1</v>
      </c>
      <c r="M22" s="732">
        <v>19.43</v>
      </c>
      <c r="N22" s="732"/>
      <c r="O22" s="732"/>
      <c r="P22" s="746"/>
      <c r="Q22" s="733"/>
    </row>
    <row r="23" spans="1:17" ht="14.4" customHeight="1" x14ac:dyDescent="0.3">
      <c r="A23" s="727" t="s">
        <v>6931</v>
      </c>
      <c r="B23" s="728" t="s">
        <v>7255</v>
      </c>
      <c r="C23" s="728" t="s">
        <v>6609</v>
      </c>
      <c r="D23" s="728" t="s">
        <v>7265</v>
      </c>
      <c r="E23" s="728" t="s">
        <v>7266</v>
      </c>
      <c r="F23" s="732">
        <v>100</v>
      </c>
      <c r="G23" s="732">
        <v>211</v>
      </c>
      <c r="H23" s="732"/>
      <c r="I23" s="732">
        <v>2.11</v>
      </c>
      <c r="J23" s="732"/>
      <c r="K23" s="732"/>
      <c r="L23" s="732"/>
      <c r="M23" s="732"/>
      <c r="N23" s="732"/>
      <c r="O23" s="732"/>
      <c r="P23" s="746"/>
      <c r="Q23" s="733"/>
    </row>
    <row r="24" spans="1:17" ht="14.4" customHeight="1" x14ac:dyDescent="0.3">
      <c r="A24" s="727" t="s">
        <v>6931</v>
      </c>
      <c r="B24" s="728" t="s">
        <v>7255</v>
      </c>
      <c r="C24" s="728" t="s">
        <v>6609</v>
      </c>
      <c r="D24" s="728" t="s">
        <v>7267</v>
      </c>
      <c r="E24" s="728" t="s">
        <v>7268</v>
      </c>
      <c r="F24" s="732">
        <v>180</v>
      </c>
      <c r="G24" s="732">
        <v>957.6</v>
      </c>
      <c r="H24" s="732">
        <v>1.0133333333333334</v>
      </c>
      <c r="I24" s="732">
        <v>5.32</v>
      </c>
      <c r="J24" s="732">
        <v>180</v>
      </c>
      <c r="K24" s="732">
        <v>945</v>
      </c>
      <c r="L24" s="732">
        <v>1</v>
      </c>
      <c r="M24" s="732">
        <v>5.25</v>
      </c>
      <c r="N24" s="732">
        <v>180</v>
      </c>
      <c r="O24" s="732">
        <v>1288.8</v>
      </c>
      <c r="P24" s="746">
        <v>1.3638095238095238</v>
      </c>
      <c r="Q24" s="733">
        <v>7.16</v>
      </c>
    </row>
    <row r="25" spans="1:17" ht="14.4" customHeight="1" x14ac:dyDescent="0.3">
      <c r="A25" s="727" t="s">
        <v>6931</v>
      </c>
      <c r="B25" s="728" t="s">
        <v>7255</v>
      </c>
      <c r="C25" s="728" t="s">
        <v>6609</v>
      </c>
      <c r="D25" s="728" t="s">
        <v>7269</v>
      </c>
      <c r="E25" s="728" t="s">
        <v>7270</v>
      </c>
      <c r="F25" s="732">
        <v>2454</v>
      </c>
      <c r="G25" s="732">
        <v>14331.36</v>
      </c>
      <c r="H25" s="732">
        <v>3.0701022270588942</v>
      </c>
      <c r="I25" s="732">
        <v>5.84</v>
      </c>
      <c r="J25" s="732">
        <v>764</v>
      </c>
      <c r="K25" s="732">
        <v>4668.04</v>
      </c>
      <c r="L25" s="732">
        <v>1</v>
      </c>
      <c r="M25" s="732">
        <v>6.11</v>
      </c>
      <c r="N25" s="732">
        <v>2499</v>
      </c>
      <c r="O25" s="732">
        <v>13219.71</v>
      </c>
      <c r="P25" s="746">
        <v>2.8319615941594329</v>
      </c>
      <c r="Q25" s="733">
        <v>5.29</v>
      </c>
    </row>
    <row r="26" spans="1:17" ht="14.4" customHeight="1" x14ac:dyDescent="0.3">
      <c r="A26" s="727" t="s">
        <v>6931</v>
      </c>
      <c r="B26" s="728" t="s">
        <v>7255</v>
      </c>
      <c r="C26" s="728" t="s">
        <v>6609</v>
      </c>
      <c r="D26" s="728" t="s">
        <v>7271</v>
      </c>
      <c r="E26" s="728" t="s">
        <v>7272</v>
      </c>
      <c r="F26" s="732">
        <v>4</v>
      </c>
      <c r="G26" s="732">
        <v>17684.28</v>
      </c>
      <c r="H26" s="732"/>
      <c r="I26" s="732">
        <v>4421.07</v>
      </c>
      <c r="J26" s="732"/>
      <c r="K26" s="732"/>
      <c r="L26" s="732"/>
      <c r="M26" s="732"/>
      <c r="N26" s="732">
        <v>4.3</v>
      </c>
      <c r="O26" s="732">
        <v>17177.29</v>
      </c>
      <c r="P26" s="746"/>
      <c r="Q26" s="733">
        <v>3994.7186046511633</v>
      </c>
    </row>
    <row r="27" spans="1:17" ht="14.4" customHeight="1" x14ac:dyDescent="0.3">
      <c r="A27" s="727" t="s">
        <v>6931</v>
      </c>
      <c r="B27" s="728" t="s">
        <v>7255</v>
      </c>
      <c r="C27" s="728" t="s">
        <v>6609</v>
      </c>
      <c r="D27" s="728" t="s">
        <v>7273</v>
      </c>
      <c r="E27" s="728" t="s">
        <v>7274</v>
      </c>
      <c r="F27" s="732"/>
      <c r="G27" s="732"/>
      <c r="H27" s="732"/>
      <c r="I27" s="732"/>
      <c r="J27" s="732">
        <v>1</v>
      </c>
      <c r="K27" s="732">
        <v>2163.7399999999998</v>
      </c>
      <c r="L27" s="732">
        <v>1</v>
      </c>
      <c r="M27" s="732">
        <v>2163.7399999999998</v>
      </c>
      <c r="N27" s="732">
        <v>1</v>
      </c>
      <c r="O27" s="732">
        <v>1986.65</v>
      </c>
      <c r="P27" s="746">
        <v>0.91815560095020676</v>
      </c>
      <c r="Q27" s="733">
        <v>1986.65</v>
      </c>
    </row>
    <row r="28" spans="1:17" ht="14.4" customHeight="1" x14ac:dyDescent="0.3">
      <c r="A28" s="727" t="s">
        <v>6931</v>
      </c>
      <c r="B28" s="728" t="s">
        <v>7255</v>
      </c>
      <c r="C28" s="728" t="s">
        <v>6609</v>
      </c>
      <c r="D28" s="728" t="s">
        <v>7275</v>
      </c>
      <c r="E28" s="728" t="s">
        <v>7276</v>
      </c>
      <c r="F28" s="732">
        <v>9577</v>
      </c>
      <c r="G28" s="732">
        <v>321308.35000000003</v>
      </c>
      <c r="H28" s="732">
        <v>1.9695805484792945</v>
      </c>
      <c r="I28" s="732">
        <v>33.550000000000004</v>
      </c>
      <c r="J28" s="732">
        <v>4942</v>
      </c>
      <c r="K28" s="732">
        <v>163135.41999999998</v>
      </c>
      <c r="L28" s="732">
        <v>1</v>
      </c>
      <c r="M28" s="732">
        <v>33.01</v>
      </c>
      <c r="N28" s="732">
        <v>5755</v>
      </c>
      <c r="O28" s="732">
        <v>193428.95</v>
      </c>
      <c r="P28" s="746">
        <v>1.1856956018502911</v>
      </c>
      <c r="Q28" s="733">
        <v>33.610590790616854</v>
      </c>
    </row>
    <row r="29" spans="1:17" ht="14.4" customHeight="1" x14ac:dyDescent="0.3">
      <c r="A29" s="727" t="s">
        <v>6931</v>
      </c>
      <c r="B29" s="728" t="s">
        <v>7255</v>
      </c>
      <c r="C29" s="728" t="s">
        <v>6624</v>
      </c>
      <c r="D29" s="728" t="s">
        <v>7277</v>
      </c>
      <c r="E29" s="728" t="s">
        <v>7278</v>
      </c>
      <c r="F29" s="732">
        <v>24</v>
      </c>
      <c r="G29" s="732">
        <v>21223.68</v>
      </c>
      <c r="H29" s="732"/>
      <c r="I29" s="732">
        <v>884.32</v>
      </c>
      <c r="J29" s="732"/>
      <c r="K29" s="732"/>
      <c r="L29" s="732"/>
      <c r="M29" s="732"/>
      <c r="N29" s="732"/>
      <c r="O29" s="732"/>
      <c r="P29" s="746"/>
      <c r="Q29" s="733"/>
    </row>
    <row r="30" spans="1:17" ht="14.4" customHeight="1" x14ac:dyDescent="0.3">
      <c r="A30" s="727" t="s">
        <v>6931</v>
      </c>
      <c r="B30" s="728" t="s">
        <v>7255</v>
      </c>
      <c r="C30" s="728" t="s">
        <v>6631</v>
      </c>
      <c r="D30" s="728" t="s">
        <v>7279</v>
      </c>
      <c r="E30" s="728" t="s">
        <v>7280</v>
      </c>
      <c r="F30" s="732"/>
      <c r="G30" s="732"/>
      <c r="H30" s="732"/>
      <c r="I30" s="732"/>
      <c r="J30" s="732">
        <v>1</v>
      </c>
      <c r="K30" s="732">
        <v>318</v>
      </c>
      <c r="L30" s="732">
        <v>1</v>
      </c>
      <c r="M30" s="732">
        <v>318</v>
      </c>
      <c r="N30" s="732"/>
      <c r="O30" s="732"/>
      <c r="P30" s="746"/>
      <c r="Q30" s="733"/>
    </row>
    <row r="31" spans="1:17" ht="14.4" customHeight="1" x14ac:dyDescent="0.3">
      <c r="A31" s="727" t="s">
        <v>6931</v>
      </c>
      <c r="B31" s="728" t="s">
        <v>7255</v>
      </c>
      <c r="C31" s="728" t="s">
        <v>6631</v>
      </c>
      <c r="D31" s="728" t="s">
        <v>7281</v>
      </c>
      <c r="E31" s="728" t="s">
        <v>7282</v>
      </c>
      <c r="F31" s="732">
        <v>1</v>
      </c>
      <c r="G31" s="732">
        <v>1975</v>
      </c>
      <c r="H31" s="732"/>
      <c r="I31" s="732">
        <v>1975</v>
      </c>
      <c r="J31" s="732"/>
      <c r="K31" s="732"/>
      <c r="L31" s="732"/>
      <c r="M31" s="732"/>
      <c r="N31" s="732"/>
      <c r="O31" s="732"/>
      <c r="P31" s="746"/>
      <c r="Q31" s="733"/>
    </row>
    <row r="32" spans="1:17" ht="14.4" customHeight="1" x14ac:dyDescent="0.3">
      <c r="A32" s="727" t="s">
        <v>6931</v>
      </c>
      <c r="B32" s="728" t="s">
        <v>7255</v>
      </c>
      <c r="C32" s="728" t="s">
        <v>6631</v>
      </c>
      <c r="D32" s="728" t="s">
        <v>7283</v>
      </c>
      <c r="E32" s="728" t="s">
        <v>7284</v>
      </c>
      <c r="F32" s="732">
        <v>1</v>
      </c>
      <c r="G32" s="732">
        <v>1208</v>
      </c>
      <c r="H32" s="732"/>
      <c r="I32" s="732">
        <v>1208</v>
      </c>
      <c r="J32" s="732"/>
      <c r="K32" s="732"/>
      <c r="L32" s="732"/>
      <c r="M32" s="732"/>
      <c r="N32" s="732">
        <v>1</v>
      </c>
      <c r="O32" s="732">
        <v>1280</v>
      </c>
      <c r="P32" s="746"/>
      <c r="Q32" s="733">
        <v>1280</v>
      </c>
    </row>
    <row r="33" spans="1:17" ht="14.4" customHeight="1" x14ac:dyDescent="0.3">
      <c r="A33" s="727" t="s">
        <v>6931</v>
      </c>
      <c r="B33" s="728" t="s">
        <v>7255</v>
      </c>
      <c r="C33" s="728" t="s">
        <v>6631</v>
      </c>
      <c r="D33" s="728" t="s">
        <v>7285</v>
      </c>
      <c r="E33" s="728" t="s">
        <v>7286</v>
      </c>
      <c r="F33" s="732"/>
      <c r="G33" s="732"/>
      <c r="H33" s="732"/>
      <c r="I33" s="732"/>
      <c r="J33" s="732">
        <v>1</v>
      </c>
      <c r="K33" s="732">
        <v>681</v>
      </c>
      <c r="L33" s="732">
        <v>1</v>
      </c>
      <c r="M33" s="732">
        <v>681</v>
      </c>
      <c r="N33" s="732">
        <v>1</v>
      </c>
      <c r="O33" s="732">
        <v>682</v>
      </c>
      <c r="P33" s="746">
        <v>1.0014684287812041</v>
      </c>
      <c r="Q33" s="733">
        <v>682</v>
      </c>
    </row>
    <row r="34" spans="1:17" ht="14.4" customHeight="1" x14ac:dyDescent="0.3">
      <c r="A34" s="727" t="s">
        <v>6931</v>
      </c>
      <c r="B34" s="728" t="s">
        <v>7255</v>
      </c>
      <c r="C34" s="728" t="s">
        <v>6631</v>
      </c>
      <c r="D34" s="728" t="s">
        <v>7287</v>
      </c>
      <c r="E34" s="728" t="s">
        <v>7288</v>
      </c>
      <c r="F34" s="732">
        <v>6</v>
      </c>
      <c r="G34" s="732">
        <v>10572</v>
      </c>
      <c r="H34" s="732">
        <v>2.8964383561643836</v>
      </c>
      <c r="I34" s="732">
        <v>1762</v>
      </c>
      <c r="J34" s="732">
        <v>2</v>
      </c>
      <c r="K34" s="732">
        <v>3650</v>
      </c>
      <c r="L34" s="732">
        <v>1</v>
      </c>
      <c r="M34" s="732">
        <v>1825</v>
      </c>
      <c r="N34" s="732">
        <v>7</v>
      </c>
      <c r="O34" s="732">
        <v>12775</v>
      </c>
      <c r="P34" s="746">
        <v>3.5</v>
      </c>
      <c r="Q34" s="733">
        <v>1825</v>
      </c>
    </row>
    <row r="35" spans="1:17" ht="14.4" customHeight="1" x14ac:dyDescent="0.3">
      <c r="A35" s="727" t="s">
        <v>6931</v>
      </c>
      <c r="B35" s="728" t="s">
        <v>7255</v>
      </c>
      <c r="C35" s="728" t="s">
        <v>6631</v>
      </c>
      <c r="D35" s="728" t="s">
        <v>7289</v>
      </c>
      <c r="E35" s="728" t="s">
        <v>7290</v>
      </c>
      <c r="F35" s="732"/>
      <c r="G35" s="732"/>
      <c r="H35" s="732"/>
      <c r="I35" s="732"/>
      <c r="J35" s="732"/>
      <c r="K35" s="732"/>
      <c r="L35" s="732"/>
      <c r="M35" s="732"/>
      <c r="N35" s="732">
        <v>4</v>
      </c>
      <c r="O35" s="732">
        <v>1716</v>
      </c>
      <c r="P35" s="746"/>
      <c r="Q35" s="733">
        <v>429</v>
      </c>
    </row>
    <row r="36" spans="1:17" ht="14.4" customHeight="1" x14ac:dyDescent="0.3">
      <c r="A36" s="727" t="s">
        <v>6931</v>
      </c>
      <c r="B36" s="728" t="s">
        <v>7255</v>
      </c>
      <c r="C36" s="728" t="s">
        <v>6631</v>
      </c>
      <c r="D36" s="728" t="s">
        <v>7291</v>
      </c>
      <c r="E36" s="728" t="s">
        <v>7292</v>
      </c>
      <c r="F36" s="732">
        <v>24</v>
      </c>
      <c r="G36" s="732">
        <v>344160</v>
      </c>
      <c r="H36" s="732">
        <v>1.318075279194816</v>
      </c>
      <c r="I36" s="732">
        <v>14340</v>
      </c>
      <c r="J36" s="732">
        <v>18</v>
      </c>
      <c r="K36" s="732">
        <v>261108</v>
      </c>
      <c r="L36" s="732">
        <v>1</v>
      </c>
      <c r="M36" s="732">
        <v>14506</v>
      </c>
      <c r="N36" s="732">
        <v>22</v>
      </c>
      <c r="O36" s="732">
        <v>319154</v>
      </c>
      <c r="P36" s="746">
        <v>1.2223064785452762</v>
      </c>
      <c r="Q36" s="733">
        <v>14507</v>
      </c>
    </row>
    <row r="37" spans="1:17" ht="14.4" customHeight="1" x14ac:dyDescent="0.3">
      <c r="A37" s="727" t="s">
        <v>6931</v>
      </c>
      <c r="B37" s="728" t="s">
        <v>7255</v>
      </c>
      <c r="C37" s="728" t="s">
        <v>6631</v>
      </c>
      <c r="D37" s="728" t="s">
        <v>7293</v>
      </c>
      <c r="E37" s="728" t="s">
        <v>7294</v>
      </c>
      <c r="F37" s="732">
        <v>1</v>
      </c>
      <c r="G37" s="732">
        <v>490</v>
      </c>
      <c r="H37" s="732">
        <v>0.96267190569744598</v>
      </c>
      <c r="I37" s="732">
        <v>490</v>
      </c>
      <c r="J37" s="732">
        <v>1</v>
      </c>
      <c r="K37" s="732">
        <v>509</v>
      </c>
      <c r="L37" s="732">
        <v>1</v>
      </c>
      <c r="M37" s="732">
        <v>509</v>
      </c>
      <c r="N37" s="732">
        <v>1</v>
      </c>
      <c r="O37" s="732">
        <v>509</v>
      </c>
      <c r="P37" s="746">
        <v>1</v>
      </c>
      <c r="Q37" s="733">
        <v>509</v>
      </c>
    </row>
    <row r="38" spans="1:17" ht="14.4" customHeight="1" x14ac:dyDescent="0.3">
      <c r="A38" s="727" t="s">
        <v>6931</v>
      </c>
      <c r="B38" s="728" t="s">
        <v>7255</v>
      </c>
      <c r="C38" s="728" t="s">
        <v>6631</v>
      </c>
      <c r="D38" s="728" t="s">
        <v>7295</v>
      </c>
      <c r="E38" s="728" t="s">
        <v>7296</v>
      </c>
      <c r="F38" s="732">
        <v>2</v>
      </c>
      <c r="G38" s="732">
        <v>5102</v>
      </c>
      <c r="H38" s="732">
        <v>1.928922495274102</v>
      </c>
      <c r="I38" s="732">
        <v>2551</v>
      </c>
      <c r="J38" s="732">
        <v>1</v>
      </c>
      <c r="K38" s="732">
        <v>2645</v>
      </c>
      <c r="L38" s="732">
        <v>1</v>
      </c>
      <c r="M38" s="732">
        <v>2645</v>
      </c>
      <c r="N38" s="732">
        <v>1</v>
      </c>
      <c r="O38" s="732">
        <v>2646</v>
      </c>
      <c r="P38" s="746">
        <v>1.0003780718336484</v>
      </c>
      <c r="Q38" s="733">
        <v>2646</v>
      </c>
    </row>
    <row r="39" spans="1:17" ht="14.4" customHeight="1" x14ac:dyDescent="0.3">
      <c r="A39" s="727" t="s">
        <v>566</v>
      </c>
      <c r="B39" s="728" t="s">
        <v>6421</v>
      </c>
      <c r="C39" s="728" t="s">
        <v>6631</v>
      </c>
      <c r="D39" s="728" t="s">
        <v>6644</v>
      </c>
      <c r="E39" s="728" t="s">
        <v>6645</v>
      </c>
      <c r="F39" s="732"/>
      <c r="G39" s="732"/>
      <c r="H39" s="732"/>
      <c r="I39" s="732"/>
      <c r="J39" s="732"/>
      <c r="K39" s="732"/>
      <c r="L39" s="732"/>
      <c r="M39" s="732"/>
      <c r="N39" s="732">
        <v>2</v>
      </c>
      <c r="O39" s="732">
        <v>21108</v>
      </c>
      <c r="P39" s="746"/>
      <c r="Q39" s="733">
        <v>10554</v>
      </c>
    </row>
    <row r="40" spans="1:17" ht="14.4" customHeight="1" x14ac:dyDescent="0.3">
      <c r="A40" s="727" t="s">
        <v>566</v>
      </c>
      <c r="B40" s="728" t="s">
        <v>6421</v>
      </c>
      <c r="C40" s="728" t="s">
        <v>6631</v>
      </c>
      <c r="D40" s="728" t="s">
        <v>6646</v>
      </c>
      <c r="E40" s="728" t="s">
        <v>6647</v>
      </c>
      <c r="F40" s="732">
        <v>5</v>
      </c>
      <c r="G40" s="732">
        <v>235</v>
      </c>
      <c r="H40" s="732">
        <v>2.3979591836734695</v>
      </c>
      <c r="I40" s="732">
        <v>47</v>
      </c>
      <c r="J40" s="732">
        <v>2</v>
      </c>
      <c r="K40" s="732">
        <v>98</v>
      </c>
      <c r="L40" s="732">
        <v>1</v>
      </c>
      <c r="M40" s="732">
        <v>49</v>
      </c>
      <c r="N40" s="732">
        <v>2</v>
      </c>
      <c r="O40" s="732">
        <v>98</v>
      </c>
      <c r="P40" s="746">
        <v>1</v>
      </c>
      <c r="Q40" s="733">
        <v>49</v>
      </c>
    </row>
    <row r="41" spans="1:17" ht="14.4" customHeight="1" x14ac:dyDescent="0.3">
      <c r="A41" s="727" t="s">
        <v>566</v>
      </c>
      <c r="B41" s="728" t="s">
        <v>6937</v>
      </c>
      <c r="C41" s="728" t="s">
        <v>6631</v>
      </c>
      <c r="D41" s="728" t="s">
        <v>6644</v>
      </c>
      <c r="E41" s="728" t="s">
        <v>6645</v>
      </c>
      <c r="F41" s="732">
        <v>26</v>
      </c>
      <c r="G41" s="732">
        <v>271804</v>
      </c>
      <c r="H41" s="732">
        <v>0.78070946431136001</v>
      </c>
      <c r="I41" s="732">
        <v>10454</v>
      </c>
      <c r="J41" s="732">
        <v>33</v>
      </c>
      <c r="K41" s="732">
        <v>348150</v>
      </c>
      <c r="L41" s="732">
        <v>1</v>
      </c>
      <c r="M41" s="732">
        <v>10550</v>
      </c>
      <c r="N41" s="732">
        <v>35</v>
      </c>
      <c r="O41" s="732">
        <v>369390</v>
      </c>
      <c r="P41" s="746">
        <v>1.0610081861266696</v>
      </c>
      <c r="Q41" s="733">
        <v>10554</v>
      </c>
    </row>
    <row r="42" spans="1:17" ht="14.4" customHeight="1" x14ac:dyDescent="0.3">
      <c r="A42" s="727" t="s">
        <v>566</v>
      </c>
      <c r="B42" s="728" t="s">
        <v>6937</v>
      </c>
      <c r="C42" s="728" t="s">
        <v>6631</v>
      </c>
      <c r="D42" s="728" t="s">
        <v>6646</v>
      </c>
      <c r="E42" s="728" t="s">
        <v>6647</v>
      </c>
      <c r="F42" s="732">
        <v>46</v>
      </c>
      <c r="G42" s="732">
        <v>2162</v>
      </c>
      <c r="H42" s="732">
        <v>0.73537414965986392</v>
      </c>
      <c r="I42" s="732">
        <v>47</v>
      </c>
      <c r="J42" s="732">
        <v>60</v>
      </c>
      <c r="K42" s="732">
        <v>2940</v>
      </c>
      <c r="L42" s="732">
        <v>1</v>
      </c>
      <c r="M42" s="732">
        <v>49</v>
      </c>
      <c r="N42" s="732">
        <v>60</v>
      </c>
      <c r="O42" s="732">
        <v>2940</v>
      </c>
      <c r="P42" s="746">
        <v>1</v>
      </c>
      <c r="Q42" s="733">
        <v>49</v>
      </c>
    </row>
    <row r="43" spans="1:17" ht="14.4" customHeight="1" x14ac:dyDescent="0.3">
      <c r="A43" s="727" t="s">
        <v>566</v>
      </c>
      <c r="B43" s="728" t="s">
        <v>6704</v>
      </c>
      <c r="C43" s="728" t="s">
        <v>6631</v>
      </c>
      <c r="D43" s="728" t="s">
        <v>6705</v>
      </c>
      <c r="E43" s="728" t="s">
        <v>6706</v>
      </c>
      <c r="F43" s="732">
        <v>672</v>
      </c>
      <c r="G43" s="732">
        <v>619584</v>
      </c>
      <c r="H43" s="732">
        <v>3.2306007737791078</v>
      </c>
      <c r="I43" s="732">
        <v>922</v>
      </c>
      <c r="J43" s="732">
        <v>206</v>
      </c>
      <c r="K43" s="732">
        <v>191786</v>
      </c>
      <c r="L43" s="732">
        <v>1</v>
      </c>
      <c r="M43" s="732">
        <v>931</v>
      </c>
      <c r="N43" s="732">
        <v>418</v>
      </c>
      <c r="O43" s="732">
        <v>389994</v>
      </c>
      <c r="P43" s="746">
        <v>2.0334852387556963</v>
      </c>
      <c r="Q43" s="733">
        <v>933</v>
      </c>
    </row>
    <row r="44" spans="1:17" ht="14.4" customHeight="1" x14ac:dyDescent="0.3">
      <c r="A44" s="727" t="s">
        <v>566</v>
      </c>
      <c r="B44" s="728" t="s">
        <v>6704</v>
      </c>
      <c r="C44" s="728" t="s">
        <v>6631</v>
      </c>
      <c r="D44" s="728" t="s">
        <v>6707</v>
      </c>
      <c r="E44" s="728" t="s">
        <v>6708</v>
      </c>
      <c r="F44" s="732">
        <v>4</v>
      </c>
      <c r="G44" s="732">
        <v>40820</v>
      </c>
      <c r="H44" s="732">
        <v>1.2682138751669929</v>
      </c>
      <c r="I44" s="732">
        <v>10205</v>
      </c>
      <c r="J44" s="732">
        <v>3</v>
      </c>
      <c r="K44" s="732">
        <v>32187</v>
      </c>
      <c r="L44" s="732">
        <v>1</v>
      </c>
      <c r="M44" s="732">
        <v>10729</v>
      </c>
      <c r="N44" s="732">
        <v>2</v>
      </c>
      <c r="O44" s="732">
        <v>21478</v>
      </c>
      <c r="P44" s="746">
        <v>0.66728803554229965</v>
      </c>
      <c r="Q44" s="733">
        <v>10739</v>
      </c>
    </row>
    <row r="45" spans="1:17" ht="14.4" customHeight="1" x14ac:dyDescent="0.3">
      <c r="A45" s="727" t="s">
        <v>566</v>
      </c>
      <c r="B45" s="728" t="s">
        <v>6704</v>
      </c>
      <c r="C45" s="728" t="s">
        <v>6631</v>
      </c>
      <c r="D45" s="728" t="s">
        <v>6709</v>
      </c>
      <c r="E45" s="728" t="s">
        <v>6710</v>
      </c>
      <c r="F45" s="732">
        <v>23</v>
      </c>
      <c r="G45" s="732">
        <v>6969</v>
      </c>
      <c r="H45" s="732">
        <v>1.305545147995504</v>
      </c>
      <c r="I45" s="732">
        <v>303</v>
      </c>
      <c r="J45" s="732">
        <v>17</v>
      </c>
      <c r="K45" s="732">
        <v>5338</v>
      </c>
      <c r="L45" s="732">
        <v>1</v>
      </c>
      <c r="M45" s="732">
        <v>314</v>
      </c>
      <c r="N45" s="732">
        <v>32</v>
      </c>
      <c r="O45" s="732">
        <v>10080</v>
      </c>
      <c r="P45" s="746">
        <v>1.8883476957662046</v>
      </c>
      <c r="Q45" s="733">
        <v>315</v>
      </c>
    </row>
    <row r="46" spans="1:17" ht="14.4" customHeight="1" x14ac:dyDescent="0.3">
      <c r="A46" s="727" t="s">
        <v>566</v>
      </c>
      <c r="B46" s="728" t="s">
        <v>6704</v>
      </c>
      <c r="C46" s="728" t="s">
        <v>6631</v>
      </c>
      <c r="D46" s="728" t="s">
        <v>6711</v>
      </c>
      <c r="E46" s="728" t="s">
        <v>6712</v>
      </c>
      <c r="F46" s="732">
        <v>2</v>
      </c>
      <c r="G46" s="732">
        <v>46</v>
      </c>
      <c r="H46" s="732">
        <v>0.2857142857142857</v>
      </c>
      <c r="I46" s="732">
        <v>23</v>
      </c>
      <c r="J46" s="732">
        <v>7</v>
      </c>
      <c r="K46" s="732">
        <v>161</v>
      </c>
      <c r="L46" s="732">
        <v>1</v>
      </c>
      <c r="M46" s="732">
        <v>23</v>
      </c>
      <c r="N46" s="732">
        <v>6</v>
      </c>
      <c r="O46" s="732">
        <v>138</v>
      </c>
      <c r="P46" s="746">
        <v>0.8571428571428571</v>
      </c>
      <c r="Q46" s="733">
        <v>23</v>
      </c>
    </row>
    <row r="47" spans="1:17" ht="14.4" customHeight="1" x14ac:dyDescent="0.3">
      <c r="A47" s="727" t="s">
        <v>566</v>
      </c>
      <c r="B47" s="728" t="s">
        <v>6704</v>
      </c>
      <c r="C47" s="728" t="s">
        <v>6631</v>
      </c>
      <c r="D47" s="728" t="s">
        <v>6713</v>
      </c>
      <c r="E47" s="728" t="s">
        <v>6714</v>
      </c>
      <c r="F47" s="732"/>
      <c r="G47" s="732"/>
      <c r="H47" s="732"/>
      <c r="I47" s="732"/>
      <c r="J47" s="732">
        <v>2</v>
      </c>
      <c r="K47" s="732">
        <v>25586</v>
      </c>
      <c r="L47" s="732">
        <v>1</v>
      </c>
      <c r="M47" s="732">
        <v>12793</v>
      </c>
      <c r="N47" s="732"/>
      <c r="O47" s="732"/>
      <c r="P47" s="746"/>
      <c r="Q47" s="733"/>
    </row>
    <row r="48" spans="1:17" ht="14.4" customHeight="1" x14ac:dyDescent="0.3">
      <c r="A48" s="727" t="s">
        <v>566</v>
      </c>
      <c r="B48" s="728" t="s">
        <v>6704</v>
      </c>
      <c r="C48" s="728" t="s">
        <v>6631</v>
      </c>
      <c r="D48" s="728" t="s">
        <v>6715</v>
      </c>
      <c r="E48" s="728" t="s">
        <v>6716</v>
      </c>
      <c r="F48" s="732">
        <v>276</v>
      </c>
      <c r="G48" s="732">
        <v>349968</v>
      </c>
      <c r="H48" s="732">
        <v>1.7712544664999847</v>
      </c>
      <c r="I48" s="732">
        <v>1268</v>
      </c>
      <c r="J48" s="732">
        <v>154</v>
      </c>
      <c r="K48" s="732">
        <v>197582</v>
      </c>
      <c r="L48" s="732">
        <v>1</v>
      </c>
      <c r="M48" s="732">
        <v>1283</v>
      </c>
      <c r="N48" s="732">
        <v>314</v>
      </c>
      <c r="O48" s="732">
        <v>403490</v>
      </c>
      <c r="P48" s="746">
        <v>2.0421394661457017</v>
      </c>
      <c r="Q48" s="733">
        <v>1285</v>
      </c>
    </row>
    <row r="49" spans="1:17" ht="14.4" customHeight="1" x14ac:dyDescent="0.3">
      <c r="A49" s="727" t="s">
        <v>566</v>
      </c>
      <c r="B49" s="728" t="s">
        <v>6704</v>
      </c>
      <c r="C49" s="728" t="s">
        <v>6631</v>
      </c>
      <c r="D49" s="728" t="s">
        <v>6717</v>
      </c>
      <c r="E49" s="728" t="s">
        <v>6718</v>
      </c>
      <c r="F49" s="732">
        <v>188</v>
      </c>
      <c r="G49" s="732">
        <v>1775848</v>
      </c>
      <c r="H49" s="732">
        <v>1.7507906837343934</v>
      </c>
      <c r="I49" s="732">
        <v>9446</v>
      </c>
      <c r="J49" s="732">
        <v>104</v>
      </c>
      <c r="K49" s="732">
        <v>1014312</v>
      </c>
      <c r="L49" s="732">
        <v>1</v>
      </c>
      <c r="M49" s="732">
        <v>9753</v>
      </c>
      <c r="N49" s="732">
        <v>271</v>
      </c>
      <c r="O49" s="732">
        <v>2645502</v>
      </c>
      <c r="P49" s="746">
        <v>2.6081738163405341</v>
      </c>
      <c r="Q49" s="733">
        <v>9762</v>
      </c>
    </row>
    <row r="50" spans="1:17" ht="14.4" customHeight="1" x14ac:dyDescent="0.3">
      <c r="A50" s="727" t="s">
        <v>566</v>
      </c>
      <c r="B50" s="728" t="s">
        <v>6704</v>
      </c>
      <c r="C50" s="728" t="s">
        <v>6631</v>
      </c>
      <c r="D50" s="728" t="s">
        <v>6719</v>
      </c>
      <c r="E50" s="728" t="s">
        <v>6720</v>
      </c>
      <c r="F50" s="732">
        <v>37</v>
      </c>
      <c r="G50" s="732">
        <v>364968</v>
      </c>
      <c r="H50" s="732">
        <v>1.4075125337446972</v>
      </c>
      <c r="I50" s="732">
        <v>9864</v>
      </c>
      <c r="J50" s="732">
        <v>25</v>
      </c>
      <c r="K50" s="732">
        <v>259300</v>
      </c>
      <c r="L50" s="732">
        <v>1</v>
      </c>
      <c r="M50" s="732">
        <v>10372</v>
      </c>
      <c r="N50" s="732">
        <v>40</v>
      </c>
      <c r="O50" s="732">
        <v>415240</v>
      </c>
      <c r="P50" s="746">
        <v>1.6013883532587736</v>
      </c>
      <c r="Q50" s="733">
        <v>10381</v>
      </c>
    </row>
    <row r="51" spans="1:17" ht="14.4" customHeight="1" x14ac:dyDescent="0.3">
      <c r="A51" s="727" t="s">
        <v>566</v>
      </c>
      <c r="B51" s="728" t="s">
        <v>6704</v>
      </c>
      <c r="C51" s="728" t="s">
        <v>6631</v>
      </c>
      <c r="D51" s="728" t="s">
        <v>6721</v>
      </c>
      <c r="E51" s="728" t="s">
        <v>6722</v>
      </c>
      <c r="F51" s="732"/>
      <c r="G51" s="732"/>
      <c r="H51" s="732"/>
      <c r="I51" s="732"/>
      <c r="J51" s="732">
        <v>2</v>
      </c>
      <c r="K51" s="732">
        <v>870</v>
      </c>
      <c r="L51" s="732">
        <v>1</v>
      </c>
      <c r="M51" s="732">
        <v>435</v>
      </c>
      <c r="N51" s="732"/>
      <c r="O51" s="732"/>
      <c r="P51" s="746"/>
      <c r="Q51" s="733"/>
    </row>
    <row r="52" spans="1:17" ht="14.4" customHeight="1" x14ac:dyDescent="0.3">
      <c r="A52" s="727" t="s">
        <v>566</v>
      </c>
      <c r="B52" s="728" t="s">
        <v>6704</v>
      </c>
      <c r="C52" s="728" t="s">
        <v>6631</v>
      </c>
      <c r="D52" s="728" t="s">
        <v>6725</v>
      </c>
      <c r="E52" s="728" t="s">
        <v>6726</v>
      </c>
      <c r="F52" s="732">
        <v>781</v>
      </c>
      <c r="G52" s="732">
        <v>787248</v>
      </c>
      <c r="H52" s="732">
        <v>2.6042892728481686</v>
      </c>
      <c r="I52" s="732">
        <v>1008</v>
      </c>
      <c r="J52" s="732">
        <v>299</v>
      </c>
      <c r="K52" s="732">
        <v>302289</v>
      </c>
      <c r="L52" s="732">
        <v>1</v>
      </c>
      <c r="M52" s="732">
        <v>1011</v>
      </c>
      <c r="N52" s="732">
        <v>489</v>
      </c>
      <c r="O52" s="732">
        <v>494868</v>
      </c>
      <c r="P52" s="746">
        <v>1.6370691622917142</v>
      </c>
      <c r="Q52" s="733">
        <v>1012</v>
      </c>
    </row>
    <row r="53" spans="1:17" ht="14.4" customHeight="1" x14ac:dyDescent="0.3">
      <c r="A53" s="727" t="s">
        <v>566</v>
      </c>
      <c r="B53" s="728" t="s">
        <v>6704</v>
      </c>
      <c r="C53" s="728" t="s">
        <v>6631</v>
      </c>
      <c r="D53" s="728" t="s">
        <v>6727</v>
      </c>
      <c r="E53" s="728" t="s">
        <v>6728</v>
      </c>
      <c r="F53" s="732">
        <v>190</v>
      </c>
      <c r="G53" s="732">
        <v>430160</v>
      </c>
      <c r="H53" s="732">
        <v>1.024673536572003</v>
      </c>
      <c r="I53" s="732">
        <v>2264</v>
      </c>
      <c r="J53" s="732">
        <v>183</v>
      </c>
      <c r="K53" s="732">
        <v>419802</v>
      </c>
      <c r="L53" s="732">
        <v>1</v>
      </c>
      <c r="M53" s="732">
        <v>2294</v>
      </c>
      <c r="N53" s="732">
        <v>274</v>
      </c>
      <c r="O53" s="732">
        <v>629378</v>
      </c>
      <c r="P53" s="746">
        <v>1.4992258255082158</v>
      </c>
      <c r="Q53" s="733">
        <v>2297</v>
      </c>
    </row>
    <row r="54" spans="1:17" ht="14.4" customHeight="1" x14ac:dyDescent="0.3">
      <c r="A54" s="727" t="s">
        <v>566</v>
      </c>
      <c r="B54" s="728" t="s">
        <v>6704</v>
      </c>
      <c r="C54" s="728" t="s">
        <v>6631</v>
      </c>
      <c r="D54" s="728" t="s">
        <v>6729</v>
      </c>
      <c r="E54" s="728" t="s">
        <v>6730</v>
      </c>
      <c r="F54" s="732">
        <v>58</v>
      </c>
      <c r="G54" s="732">
        <v>21518</v>
      </c>
      <c r="H54" s="732">
        <v>1.0488910553253716</v>
      </c>
      <c r="I54" s="732">
        <v>371</v>
      </c>
      <c r="J54" s="732">
        <v>55</v>
      </c>
      <c r="K54" s="732">
        <v>20515</v>
      </c>
      <c r="L54" s="732">
        <v>1</v>
      </c>
      <c r="M54" s="732">
        <v>373</v>
      </c>
      <c r="N54" s="732">
        <v>69</v>
      </c>
      <c r="O54" s="732">
        <v>25806</v>
      </c>
      <c r="P54" s="746">
        <v>1.2579088471849866</v>
      </c>
      <c r="Q54" s="733">
        <v>374</v>
      </c>
    </row>
    <row r="55" spans="1:17" ht="14.4" customHeight="1" x14ac:dyDescent="0.3">
      <c r="A55" s="727" t="s">
        <v>566</v>
      </c>
      <c r="B55" s="728" t="s">
        <v>6704</v>
      </c>
      <c r="C55" s="728" t="s">
        <v>6631</v>
      </c>
      <c r="D55" s="728" t="s">
        <v>6731</v>
      </c>
      <c r="E55" s="728" t="s">
        <v>6732</v>
      </c>
      <c r="F55" s="732">
        <v>5</v>
      </c>
      <c r="G55" s="732">
        <v>37775</v>
      </c>
      <c r="H55" s="732">
        <v>2.5</v>
      </c>
      <c r="I55" s="732">
        <v>7555</v>
      </c>
      <c r="J55" s="732">
        <v>2</v>
      </c>
      <c r="K55" s="732">
        <v>15110</v>
      </c>
      <c r="L55" s="732">
        <v>1</v>
      </c>
      <c r="M55" s="732">
        <v>7555</v>
      </c>
      <c r="N55" s="732">
        <v>2</v>
      </c>
      <c r="O55" s="732">
        <v>15112</v>
      </c>
      <c r="P55" s="746">
        <v>1.000132362673726</v>
      </c>
      <c r="Q55" s="733">
        <v>7556</v>
      </c>
    </row>
    <row r="56" spans="1:17" ht="14.4" customHeight="1" x14ac:dyDescent="0.3">
      <c r="A56" s="727" t="s">
        <v>566</v>
      </c>
      <c r="B56" s="728" t="s">
        <v>6704</v>
      </c>
      <c r="C56" s="728" t="s">
        <v>6631</v>
      </c>
      <c r="D56" s="728" t="s">
        <v>6733</v>
      </c>
      <c r="E56" s="728" t="s">
        <v>6734</v>
      </c>
      <c r="F56" s="732">
        <v>8</v>
      </c>
      <c r="G56" s="732">
        <v>86872</v>
      </c>
      <c r="H56" s="732">
        <v>1.9012518602818875</v>
      </c>
      <c r="I56" s="732">
        <v>10859</v>
      </c>
      <c r="J56" s="732">
        <v>4</v>
      </c>
      <c r="K56" s="732">
        <v>45692</v>
      </c>
      <c r="L56" s="732">
        <v>1</v>
      </c>
      <c r="M56" s="732">
        <v>11423</v>
      </c>
      <c r="N56" s="732">
        <v>13</v>
      </c>
      <c r="O56" s="732">
        <v>148629</v>
      </c>
      <c r="P56" s="746">
        <v>3.2528451370042895</v>
      </c>
      <c r="Q56" s="733">
        <v>11433</v>
      </c>
    </row>
    <row r="57" spans="1:17" ht="14.4" customHeight="1" x14ac:dyDescent="0.3">
      <c r="A57" s="727" t="s">
        <v>566</v>
      </c>
      <c r="B57" s="728" t="s">
        <v>6704</v>
      </c>
      <c r="C57" s="728" t="s">
        <v>6631</v>
      </c>
      <c r="D57" s="728" t="s">
        <v>6735</v>
      </c>
      <c r="E57" s="728" t="s">
        <v>6736</v>
      </c>
      <c r="F57" s="732"/>
      <c r="G57" s="732"/>
      <c r="H57" s="732"/>
      <c r="I57" s="732"/>
      <c r="J57" s="732">
        <v>1</v>
      </c>
      <c r="K57" s="732">
        <v>391</v>
      </c>
      <c r="L57" s="732">
        <v>1</v>
      </c>
      <c r="M57" s="732">
        <v>391</v>
      </c>
      <c r="N57" s="732">
        <v>2</v>
      </c>
      <c r="O57" s="732">
        <v>784</v>
      </c>
      <c r="P57" s="746">
        <v>2.0051150895140664</v>
      </c>
      <c r="Q57" s="733">
        <v>392</v>
      </c>
    </row>
    <row r="58" spans="1:17" ht="14.4" customHeight="1" x14ac:dyDescent="0.3">
      <c r="A58" s="727" t="s">
        <v>566</v>
      </c>
      <c r="B58" s="728" t="s">
        <v>6704</v>
      </c>
      <c r="C58" s="728" t="s">
        <v>6631</v>
      </c>
      <c r="D58" s="728" t="s">
        <v>6737</v>
      </c>
      <c r="E58" s="728" t="s">
        <v>6738</v>
      </c>
      <c r="F58" s="732"/>
      <c r="G58" s="732"/>
      <c r="H58" s="732"/>
      <c r="I58" s="732"/>
      <c r="J58" s="732"/>
      <c r="K58" s="732"/>
      <c r="L58" s="732"/>
      <c r="M58" s="732"/>
      <c r="N58" s="732">
        <v>2</v>
      </c>
      <c r="O58" s="732">
        <v>1968</v>
      </c>
      <c r="P58" s="746"/>
      <c r="Q58" s="733">
        <v>984</v>
      </c>
    </row>
    <row r="59" spans="1:17" ht="14.4" customHeight="1" x14ac:dyDescent="0.3">
      <c r="A59" s="727" t="s">
        <v>566</v>
      </c>
      <c r="B59" s="728" t="s">
        <v>6704</v>
      </c>
      <c r="C59" s="728" t="s">
        <v>6631</v>
      </c>
      <c r="D59" s="728" t="s">
        <v>6743</v>
      </c>
      <c r="E59" s="728" t="s">
        <v>6744</v>
      </c>
      <c r="F59" s="732"/>
      <c r="G59" s="732"/>
      <c r="H59" s="732"/>
      <c r="I59" s="732"/>
      <c r="J59" s="732"/>
      <c r="K59" s="732"/>
      <c r="L59" s="732"/>
      <c r="M59" s="732"/>
      <c r="N59" s="732">
        <v>1</v>
      </c>
      <c r="O59" s="732">
        <v>5796</v>
      </c>
      <c r="P59" s="746"/>
      <c r="Q59" s="733">
        <v>5796</v>
      </c>
    </row>
    <row r="60" spans="1:17" ht="14.4" customHeight="1" x14ac:dyDescent="0.3">
      <c r="A60" s="727" t="s">
        <v>566</v>
      </c>
      <c r="B60" s="728" t="s">
        <v>6745</v>
      </c>
      <c r="C60" s="728" t="s">
        <v>6631</v>
      </c>
      <c r="D60" s="728" t="s">
        <v>6748</v>
      </c>
      <c r="E60" s="728" t="s">
        <v>6749</v>
      </c>
      <c r="F60" s="732">
        <v>108</v>
      </c>
      <c r="G60" s="732">
        <v>23652</v>
      </c>
      <c r="H60" s="732">
        <v>0.94710287110078883</v>
      </c>
      <c r="I60" s="732">
        <v>219</v>
      </c>
      <c r="J60" s="732">
        <v>113</v>
      </c>
      <c r="K60" s="732">
        <v>24973</v>
      </c>
      <c r="L60" s="732">
        <v>1</v>
      </c>
      <c r="M60" s="732">
        <v>221</v>
      </c>
      <c r="N60" s="732">
        <v>190</v>
      </c>
      <c r="O60" s="732">
        <v>41990</v>
      </c>
      <c r="P60" s="746">
        <v>1.6814159292035398</v>
      </c>
      <c r="Q60" s="733">
        <v>221</v>
      </c>
    </row>
    <row r="61" spans="1:17" ht="14.4" customHeight="1" x14ac:dyDescent="0.3">
      <c r="A61" s="727" t="s">
        <v>566</v>
      </c>
      <c r="B61" s="728" t="s">
        <v>6745</v>
      </c>
      <c r="C61" s="728" t="s">
        <v>6631</v>
      </c>
      <c r="D61" s="728" t="s">
        <v>6750</v>
      </c>
      <c r="E61" s="728" t="s">
        <v>6751</v>
      </c>
      <c r="F61" s="732">
        <v>196</v>
      </c>
      <c r="G61" s="732">
        <v>98588</v>
      </c>
      <c r="H61" s="732">
        <v>0.88214030064423765</v>
      </c>
      <c r="I61" s="732">
        <v>503</v>
      </c>
      <c r="J61" s="732">
        <v>220</v>
      </c>
      <c r="K61" s="732">
        <v>111760</v>
      </c>
      <c r="L61" s="732">
        <v>1</v>
      </c>
      <c r="M61" s="732">
        <v>508</v>
      </c>
      <c r="N61" s="732">
        <v>220</v>
      </c>
      <c r="O61" s="732">
        <v>111760</v>
      </c>
      <c r="P61" s="746">
        <v>1</v>
      </c>
      <c r="Q61" s="733">
        <v>508</v>
      </c>
    </row>
    <row r="62" spans="1:17" ht="14.4" customHeight="1" x14ac:dyDescent="0.3">
      <c r="A62" s="727" t="s">
        <v>566</v>
      </c>
      <c r="B62" s="728" t="s">
        <v>6745</v>
      </c>
      <c r="C62" s="728" t="s">
        <v>6631</v>
      </c>
      <c r="D62" s="728" t="s">
        <v>6705</v>
      </c>
      <c r="E62" s="728" t="s">
        <v>6706</v>
      </c>
      <c r="F62" s="732"/>
      <c r="G62" s="732"/>
      <c r="H62" s="732"/>
      <c r="I62" s="732"/>
      <c r="J62" s="732">
        <v>116</v>
      </c>
      <c r="K62" s="732">
        <v>107996</v>
      </c>
      <c r="L62" s="732">
        <v>1</v>
      </c>
      <c r="M62" s="732">
        <v>931</v>
      </c>
      <c r="N62" s="732"/>
      <c r="O62" s="732"/>
      <c r="P62" s="746"/>
      <c r="Q62" s="733"/>
    </row>
    <row r="63" spans="1:17" ht="14.4" customHeight="1" x14ac:dyDescent="0.3">
      <c r="A63" s="727" t="s">
        <v>566</v>
      </c>
      <c r="B63" s="728" t="s">
        <v>6745</v>
      </c>
      <c r="C63" s="728" t="s">
        <v>6631</v>
      </c>
      <c r="D63" s="728" t="s">
        <v>6707</v>
      </c>
      <c r="E63" s="728" t="s">
        <v>6708</v>
      </c>
      <c r="F63" s="732"/>
      <c r="G63" s="732"/>
      <c r="H63" s="732"/>
      <c r="I63" s="732"/>
      <c r="J63" s="732">
        <v>1</v>
      </c>
      <c r="K63" s="732">
        <v>10729</v>
      </c>
      <c r="L63" s="732">
        <v>1</v>
      </c>
      <c r="M63" s="732">
        <v>10729</v>
      </c>
      <c r="N63" s="732"/>
      <c r="O63" s="732"/>
      <c r="P63" s="746"/>
      <c r="Q63" s="733"/>
    </row>
    <row r="64" spans="1:17" ht="14.4" customHeight="1" x14ac:dyDescent="0.3">
      <c r="A64" s="727" t="s">
        <v>566</v>
      </c>
      <c r="B64" s="728" t="s">
        <v>6745</v>
      </c>
      <c r="C64" s="728" t="s">
        <v>6631</v>
      </c>
      <c r="D64" s="728" t="s">
        <v>6711</v>
      </c>
      <c r="E64" s="728" t="s">
        <v>6712</v>
      </c>
      <c r="F64" s="732"/>
      <c r="G64" s="732"/>
      <c r="H64" s="732"/>
      <c r="I64" s="732"/>
      <c r="J64" s="732">
        <v>3</v>
      </c>
      <c r="K64" s="732">
        <v>69</v>
      </c>
      <c r="L64" s="732">
        <v>1</v>
      </c>
      <c r="M64" s="732">
        <v>23</v>
      </c>
      <c r="N64" s="732"/>
      <c r="O64" s="732"/>
      <c r="P64" s="746"/>
      <c r="Q64" s="733"/>
    </row>
    <row r="65" spans="1:17" ht="14.4" customHeight="1" x14ac:dyDescent="0.3">
      <c r="A65" s="727" t="s">
        <v>566</v>
      </c>
      <c r="B65" s="728" t="s">
        <v>6745</v>
      </c>
      <c r="C65" s="728" t="s">
        <v>6631</v>
      </c>
      <c r="D65" s="728" t="s">
        <v>6752</v>
      </c>
      <c r="E65" s="728" t="s">
        <v>6753</v>
      </c>
      <c r="F65" s="732">
        <v>169</v>
      </c>
      <c r="G65" s="732">
        <v>59319</v>
      </c>
      <c r="H65" s="732">
        <v>0.98569292123629115</v>
      </c>
      <c r="I65" s="732">
        <v>351</v>
      </c>
      <c r="J65" s="732">
        <v>170</v>
      </c>
      <c r="K65" s="732">
        <v>60180</v>
      </c>
      <c r="L65" s="732">
        <v>1</v>
      </c>
      <c r="M65" s="732">
        <v>354</v>
      </c>
      <c r="N65" s="732">
        <v>226</v>
      </c>
      <c r="O65" s="732">
        <v>80004</v>
      </c>
      <c r="P65" s="746">
        <v>1.3294117647058823</v>
      </c>
      <c r="Q65" s="733">
        <v>354</v>
      </c>
    </row>
    <row r="66" spans="1:17" ht="14.4" customHeight="1" x14ac:dyDescent="0.3">
      <c r="A66" s="727" t="s">
        <v>566</v>
      </c>
      <c r="B66" s="728" t="s">
        <v>6745</v>
      </c>
      <c r="C66" s="728" t="s">
        <v>6631</v>
      </c>
      <c r="D66" s="728" t="s">
        <v>6756</v>
      </c>
      <c r="E66" s="728" t="s">
        <v>6757</v>
      </c>
      <c r="F66" s="732">
        <v>5354</v>
      </c>
      <c r="G66" s="732">
        <v>348010</v>
      </c>
      <c r="H66" s="732">
        <v>1.114719966687487</v>
      </c>
      <c r="I66" s="732">
        <v>65</v>
      </c>
      <c r="J66" s="732">
        <v>4803</v>
      </c>
      <c r="K66" s="732">
        <v>312195</v>
      </c>
      <c r="L66" s="732">
        <v>1</v>
      </c>
      <c r="M66" s="732">
        <v>65</v>
      </c>
      <c r="N66" s="732">
        <v>5261</v>
      </c>
      <c r="O66" s="732">
        <v>341965</v>
      </c>
      <c r="P66" s="746">
        <v>1.0953570684988549</v>
      </c>
      <c r="Q66" s="733">
        <v>65</v>
      </c>
    </row>
    <row r="67" spans="1:17" ht="14.4" customHeight="1" x14ac:dyDescent="0.3">
      <c r="A67" s="727" t="s">
        <v>566</v>
      </c>
      <c r="B67" s="728" t="s">
        <v>6745</v>
      </c>
      <c r="C67" s="728" t="s">
        <v>6631</v>
      </c>
      <c r="D67" s="728" t="s">
        <v>7123</v>
      </c>
      <c r="E67" s="728" t="s">
        <v>7124</v>
      </c>
      <c r="F67" s="732">
        <v>14</v>
      </c>
      <c r="G67" s="732">
        <v>106358</v>
      </c>
      <c r="H67" s="732">
        <v>4.6096303038183155</v>
      </c>
      <c r="I67" s="732">
        <v>7597</v>
      </c>
      <c r="J67" s="732">
        <v>3</v>
      </c>
      <c r="K67" s="732">
        <v>23073</v>
      </c>
      <c r="L67" s="732">
        <v>1</v>
      </c>
      <c r="M67" s="732">
        <v>7691</v>
      </c>
      <c r="N67" s="732">
        <v>2</v>
      </c>
      <c r="O67" s="732">
        <v>15384</v>
      </c>
      <c r="P67" s="746">
        <v>0.66675334806917175</v>
      </c>
      <c r="Q67" s="733">
        <v>7692</v>
      </c>
    </row>
    <row r="68" spans="1:17" ht="14.4" customHeight="1" x14ac:dyDescent="0.3">
      <c r="A68" s="727" t="s">
        <v>566</v>
      </c>
      <c r="B68" s="728" t="s">
        <v>6745</v>
      </c>
      <c r="C68" s="728" t="s">
        <v>6631</v>
      </c>
      <c r="D68" s="728" t="s">
        <v>6758</v>
      </c>
      <c r="E68" s="728" t="s">
        <v>6759</v>
      </c>
      <c r="F68" s="732">
        <v>1</v>
      </c>
      <c r="G68" s="732">
        <v>544</v>
      </c>
      <c r="H68" s="732"/>
      <c r="I68" s="732">
        <v>544</v>
      </c>
      <c r="J68" s="732"/>
      <c r="K68" s="732"/>
      <c r="L68" s="732"/>
      <c r="M68" s="732"/>
      <c r="N68" s="732">
        <v>1</v>
      </c>
      <c r="O68" s="732">
        <v>545</v>
      </c>
      <c r="P68" s="746"/>
      <c r="Q68" s="733">
        <v>545</v>
      </c>
    </row>
    <row r="69" spans="1:17" ht="14.4" customHeight="1" x14ac:dyDescent="0.3">
      <c r="A69" s="727" t="s">
        <v>566</v>
      </c>
      <c r="B69" s="728" t="s">
        <v>6745</v>
      </c>
      <c r="C69" s="728" t="s">
        <v>6631</v>
      </c>
      <c r="D69" s="728" t="s">
        <v>6760</v>
      </c>
      <c r="E69" s="728" t="s">
        <v>6761</v>
      </c>
      <c r="F69" s="732">
        <v>11</v>
      </c>
      <c r="G69" s="732">
        <v>6501</v>
      </c>
      <c r="H69" s="732">
        <v>0.28157484407484407</v>
      </c>
      <c r="I69" s="732">
        <v>591</v>
      </c>
      <c r="J69" s="732">
        <v>39</v>
      </c>
      <c r="K69" s="732">
        <v>23088</v>
      </c>
      <c r="L69" s="732">
        <v>1</v>
      </c>
      <c r="M69" s="732">
        <v>592</v>
      </c>
      <c r="N69" s="732">
        <v>17</v>
      </c>
      <c r="O69" s="732">
        <v>10064</v>
      </c>
      <c r="P69" s="746">
        <v>0.4358974358974359</v>
      </c>
      <c r="Q69" s="733">
        <v>592</v>
      </c>
    </row>
    <row r="70" spans="1:17" ht="14.4" customHeight="1" x14ac:dyDescent="0.3">
      <c r="A70" s="727" t="s">
        <v>566</v>
      </c>
      <c r="B70" s="728" t="s">
        <v>6745</v>
      </c>
      <c r="C70" s="728" t="s">
        <v>6631</v>
      </c>
      <c r="D70" s="728" t="s">
        <v>6762</v>
      </c>
      <c r="E70" s="728" t="s">
        <v>6763</v>
      </c>
      <c r="F70" s="732">
        <v>2</v>
      </c>
      <c r="G70" s="732">
        <v>1232</v>
      </c>
      <c r="H70" s="732">
        <v>0.99837925445705022</v>
      </c>
      <c r="I70" s="732">
        <v>616</v>
      </c>
      <c r="J70" s="732">
        <v>2</v>
      </c>
      <c r="K70" s="732">
        <v>1234</v>
      </c>
      <c r="L70" s="732">
        <v>1</v>
      </c>
      <c r="M70" s="732">
        <v>617</v>
      </c>
      <c r="N70" s="732">
        <v>4</v>
      </c>
      <c r="O70" s="732">
        <v>2468</v>
      </c>
      <c r="P70" s="746">
        <v>2</v>
      </c>
      <c r="Q70" s="733">
        <v>617</v>
      </c>
    </row>
    <row r="71" spans="1:17" ht="14.4" customHeight="1" x14ac:dyDescent="0.3">
      <c r="A71" s="727" t="s">
        <v>566</v>
      </c>
      <c r="B71" s="728" t="s">
        <v>6745</v>
      </c>
      <c r="C71" s="728" t="s">
        <v>6631</v>
      </c>
      <c r="D71" s="728" t="s">
        <v>6764</v>
      </c>
      <c r="E71" s="728" t="s">
        <v>6765</v>
      </c>
      <c r="F71" s="732">
        <v>2</v>
      </c>
      <c r="G71" s="732">
        <v>300</v>
      </c>
      <c r="H71" s="732"/>
      <c r="I71" s="732">
        <v>150</v>
      </c>
      <c r="J71" s="732"/>
      <c r="K71" s="732"/>
      <c r="L71" s="732"/>
      <c r="M71" s="732"/>
      <c r="N71" s="732">
        <v>5</v>
      </c>
      <c r="O71" s="732">
        <v>765</v>
      </c>
      <c r="P71" s="746"/>
      <c r="Q71" s="733">
        <v>153</v>
      </c>
    </row>
    <row r="72" spans="1:17" ht="14.4" customHeight="1" x14ac:dyDescent="0.3">
      <c r="A72" s="727" t="s">
        <v>566</v>
      </c>
      <c r="B72" s="728" t="s">
        <v>6745</v>
      </c>
      <c r="C72" s="728" t="s">
        <v>6631</v>
      </c>
      <c r="D72" s="728" t="s">
        <v>6766</v>
      </c>
      <c r="E72" s="728" t="s">
        <v>6767</v>
      </c>
      <c r="F72" s="732">
        <v>2</v>
      </c>
      <c r="G72" s="732">
        <v>1352</v>
      </c>
      <c r="H72" s="732"/>
      <c r="I72" s="732">
        <v>676</v>
      </c>
      <c r="J72" s="732"/>
      <c r="K72" s="732"/>
      <c r="L72" s="732"/>
      <c r="M72" s="732"/>
      <c r="N72" s="732">
        <v>1</v>
      </c>
      <c r="O72" s="732">
        <v>679</v>
      </c>
      <c r="P72" s="746"/>
      <c r="Q72" s="733">
        <v>679</v>
      </c>
    </row>
    <row r="73" spans="1:17" ht="14.4" customHeight="1" x14ac:dyDescent="0.3">
      <c r="A73" s="727" t="s">
        <v>566</v>
      </c>
      <c r="B73" s="728" t="s">
        <v>6745</v>
      </c>
      <c r="C73" s="728" t="s">
        <v>6631</v>
      </c>
      <c r="D73" s="728" t="s">
        <v>6768</v>
      </c>
      <c r="E73" s="728" t="s">
        <v>6769</v>
      </c>
      <c r="F73" s="732">
        <v>87</v>
      </c>
      <c r="G73" s="732">
        <v>2088</v>
      </c>
      <c r="H73" s="732">
        <v>0.75</v>
      </c>
      <c r="I73" s="732">
        <v>24</v>
      </c>
      <c r="J73" s="732">
        <v>116</v>
      </c>
      <c r="K73" s="732">
        <v>2784</v>
      </c>
      <c r="L73" s="732">
        <v>1</v>
      </c>
      <c r="M73" s="732">
        <v>24</v>
      </c>
      <c r="N73" s="732">
        <v>130</v>
      </c>
      <c r="O73" s="732">
        <v>3120</v>
      </c>
      <c r="P73" s="746">
        <v>1.1206896551724137</v>
      </c>
      <c r="Q73" s="733">
        <v>24</v>
      </c>
    </row>
    <row r="74" spans="1:17" ht="14.4" customHeight="1" x14ac:dyDescent="0.3">
      <c r="A74" s="727" t="s">
        <v>566</v>
      </c>
      <c r="B74" s="728" t="s">
        <v>6745</v>
      </c>
      <c r="C74" s="728" t="s">
        <v>6631</v>
      </c>
      <c r="D74" s="728" t="s">
        <v>6772</v>
      </c>
      <c r="E74" s="728" t="s">
        <v>6773</v>
      </c>
      <c r="F74" s="732">
        <v>1474</v>
      </c>
      <c r="G74" s="732">
        <v>79596</v>
      </c>
      <c r="H74" s="732">
        <v>1.0873027798647634</v>
      </c>
      <c r="I74" s="732">
        <v>54</v>
      </c>
      <c r="J74" s="732">
        <v>1331</v>
      </c>
      <c r="K74" s="732">
        <v>73205</v>
      </c>
      <c r="L74" s="732">
        <v>1</v>
      </c>
      <c r="M74" s="732">
        <v>55</v>
      </c>
      <c r="N74" s="732">
        <v>1940</v>
      </c>
      <c r="O74" s="732">
        <v>106700</v>
      </c>
      <c r="P74" s="746">
        <v>1.4575507137490609</v>
      </c>
      <c r="Q74" s="733">
        <v>55</v>
      </c>
    </row>
    <row r="75" spans="1:17" ht="14.4" customHeight="1" x14ac:dyDescent="0.3">
      <c r="A75" s="727" t="s">
        <v>566</v>
      </c>
      <c r="B75" s="728" t="s">
        <v>6745</v>
      </c>
      <c r="C75" s="728" t="s">
        <v>6631</v>
      </c>
      <c r="D75" s="728" t="s">
        <v>6774</v>
      </c>
      <c r="E75" s="728" t="s">
        <v>6775</v>
      </c>
      <c r="F75" s="732">
        <v>1502</v>
      </c>
      <c r="G75" s="732">
        <v>115654</v>
      </c>
      <c r="H75" s="732">
        <v>1.1183916604616531</v>
      </c>
      <c r="I75" s="732">
        <v>77</v>
      </c>
      <c r="J75" s="732">
        <v>1343</v>
      </c>
      <c r="K75" s="732">
        <v>103411</v>
      </c>
      <c r="L75" s="732">
        <v>1</v>
      </c>
      <c r="M75" s="732">
        <v>77</v>
      </c>
      <c r="N75" s="732">
        <v>1979</v>
      </c>
      <c r="O75" s="732">
        <v>152383</v>
      </c>
      <c r="P75" s="746">
        <v>1.473566641846612</v>
      </c>
      <c r="Q75" s="733">
        <v>77</v>
      </c>
    </row>
    <row r="76" spans="1:17" ht="14.4" customHeight="1" x14ac:dyDescent="0.3">
      <c r="A76" s="727" t="s">
        <v>566</v>
      </c>
      <c r="B76" s="728" t="s">
        <v>6745</v>
      </c>
      <c r="C76" s="728" t="s">
        <v>6631</v>
      </c>
      <c r="D76" s="728" t="s">
        <v>6776</v>
      </c>
      <c r="E76" s="728" t="s">
        <v>6777</v>
      </c>
      <c r="F76" s="732">
        <v>2</v>
      </c>
      <c r="G76" s="732">
        <v>3260</v>
      </c>
      <c r="H76" s="732"/>
      <c r="I76" s="732">
        <v>1630</v>
      </c>
      <c r="J76" s="732"/>
      <c r="K76" s="732"/>
      <c r="L76" s="732"/>
      <c r="M76" s="732"/>
      <c r="N76" s="732">
        <v>2</v>
      </c>
      <c r="O76" s="732">
        <v>3266</v>
      </c>
      <c r="P76" s="746"/>
      <c r="Q76" s="733">
        <v>1633</v>
      </c>
    </row>
    <row r="77" spans="1:17" ht="14.4" customHeight="1" x14ac:dyDescent="0.3">
      <c r="A77" s="727" t="s">
        <v>566</v>
      </c>
      <c r="B77" s="728" t="s">
        <v>6745</v>
      </c>
      <c r="C77" s="728" t="s">
        <v>6631</v>
      </c>
      <c r="D77" s="728" t="s">
        <v>6778</v>
      </c>
      <c r="E77" s="728" t="s">
        <v>6779</v>
      </c>
      <c r="F77" s="732">
        <v>755</v>
      </c>
      <c r="G77" s="732">
        <v>17365</v>
      </c>
      <c r="H77" s="732">
        <v>1.0395713601532568</v>
      </c>
      <c r="I77" s="732">
        <v>23</v>
      </c>
      <c r="J77" s="732">
        <v>696</v>
      </c>
      <c r="K77" s="732">
        <v>16704</v>
      </c>
      <c r="L77" s="732">
        <v>1</v>
      </c>
      <c r="M77" s="732">
        <v>24</v>
      </c>
      <c r="N77" s="732">
        <v>745</v>
      </c>
      <c r="O77" s="732">
        <v>17880</v>
      </c>
      <c r="P77" s="746">
        <v>1.0704022988505748</v>
      </c>
      <c r="Q77" s="733">
        <v>24</v>
      </c>
    </row>
    <row r="78" spans="1:17" ht="14.4" customHeight="1" x14ac:dyDescent="0.3">
      <c r="A78" s="727" t="s">
        <v>566</v>
      </c>
      <c r="B78" s="728" t="s">
        <v>6745</v>
      </c>
      <c r="C78" s="728" t="s">
        <v>6631</v>
      </c>
      <c r="D78" s="728" t="s">
        <v>6780</v>
      </c>
      <c r="E78" s="728" t="s">
        <v>6781</v>
      </c>
      <c r="F78" s="732"/>
      <c r="G78" s="732"/>
      <c r="H78" s="732"/>
      <c r="I78" s="732"/>
      <c r="J78" s="732"/>
      <c r="K78" s="732"/>
      <c r="L78" s="732"/>
      <c r="M78" s="732"/>
      <c r="N78" s="732">
        <v>2</v>
      </c>
      <c r="O78" s="732">
        <v>200</v>
      </c>
      <c r="P78" s="746"/>
      <c r="Q78" s="733">
        <v>100</v>
      </c>
    </row>
    <row r="79" spans="1:17" ht="14.4" customHeight="1" x14ac:dyDescent="0.3">
      <c r="A79" s="727" t="s">
        <v>566</v>
      </c>
      <c r="B79" s="728" t="s">
        <v>6745</v>
      </c>
      <c r="C79" s="728" t="s">
        <v>6631</v>
      </c>
      <c r="D79" s="728" t="s">
        <v>6782</v>
      </c>
      <c r="E79" s="728" t="s">
        <v>6783</v>
      </c>
      <c r="F79" s="732"/>
      <c r="G79" s="732"/>
      <c r="H79" s="732"/>
      <c r="I79" s="732"/>
      <c r="J79" s="732"/>
      <c r="K79" s="732"/>
      <c r="L79" s="732"/>
      <c r="M79" s="732"/>
      <c r="N79" s="732">
        <v>1</v>
      </c>
      <c r="O79" s="732">
        <v>180</v>
      </c>
      <c r="P79" s="746"/>
      <c r="Q79" s="733">
        <v>180</v>
      </c>
    </row>
    <row r="80" spans="1:17" ht="14.4" customHeight="1" x14ac:dyDescent="0.3">
      <c r="A80" s="727" t="s">
        <v>566</v>
      </c>
      <c r="B80" s="728" t="s">
        <v>6745</v>
      </c>
      <c r="C80" s="728" t="s">
        <v>6631</v>
      </c>
      <c r="D80" s="728" t="s">
        <v>6784</v>
      </c>
      <c r="E80" s="728" t="s">
        <v>6785</v>
      </c>
      <c r="F80" s="732">
        <v>1</v>
      </c>
      <c r="G80" s="732">
        <v>406</v>
      </c>
      <c r="H80" s="732">
        <v>0.99024390243902438</v>
      </c>
      <c r="I80" s="732">
        <v>406</v>
      </c>
      <c r="J80" s="732">
        <v>1</v>
      </c>
      <c r="K80" s="732">
        <v>410</v>
      </c>
      <c r="L80" s="732">
        <v>1</v>
      </c>
      <c r="M80" s="732">
        <v>410</v>
      </c>
      <c r="N80" s="732"/>
      <c r="O80" s="732"/>
      <c r="P80" s="746"/>
      <c r="Q80" s="733"/>
    </row>
    <row r="81" spans="1:17" ht="14.4" customHeight="1" x14ac:dyDescent="0.3">
      <c r="A81" s="727" t="s">
        <v>566</v>
      </c>
      <c r="B81" s="728" t="s">
        <v>6745</v>
      </c>
      <c r="C81" s="728" t="s">
        <v>6631</v>
      </c>
      <c r="D81" s="728" t="s">
        <v>6786</v>
      </c>
      <c r="E81" s="728" t="s">
        <v>6787</v>
      </c>
      <c r="F81" s="732">
        <v>7</v>
      </c>
      <c r="G81" s="732">
        <v>4396</v>
      </c>
      <c r="H81" s="732">
        <v>0.99524564183835185</v>
      </c>
      <c r="I81" s="732">
        <v>628</v>
      </c>
      <c r="J81" s="732">
        <v>7</v>
      </c>
      <c r="K81" s="732">
        <v>4417</v>
      </c>
      <c r="L81" s="732">
        <v>1</v>
      </c>
      <c r="M81" s="732">
        <v>631</v>
      </c>
      <c r="N81" s="732">
        <v>3</v>
      </c>
      <c r="O81" s="732">
        <v>1893</v>
      </c>
      <c r="P81" s="746">
        <v>0.42857142857142855</v>
      </c>
      <c r="Q81" s="733">
        <v>631</v>
      </c>
    </row>
    <row r="82" spans="1:17" ht="14.4" customHeight="1" x14ac:dyDescent="0.3">
      <c r="A82" s="727" t="s">
        <v>566</v>
      </c>
      <c r="B82" s="728" t="s">
        <v>6745</v>
      </c>
      <c r="C82" s="728" t="s">
        <v>6631</v>
      </c>
      <c r="D82" s="728" t="s">
        <v>6790</v>
      </c>
      <c r="E82" s="728" t="s">
        <v>6791</v>
      </c>
      <c r="F82" s="732">
        <v>487</v>
      </c>
      <c r="G82" s="732">
        <v>32142</v>
      </c>
      <c r="H82" s="732">
        <v>1.8104089219330854</v>
      </c>
      <c r="I82" s="732">
        <v>66</v>
      </c>
      <c r="J82" s="732">
        <v>269</v>
      </c>
      <c r="K82" s="732">
        <v>17754</v>
      </c>
      <c r="L82" s="732">
        <v>1</v>
      </c>
      <c r="M82" s="732">
        <v>66</v>
      </c>
      <c r="N82" s="732">
        <v>301</v>
      </c>
      <c r="O82" s="732">
        <v>19866</v>
      </c>
      <c r="P82" s="746">
        <v>1.1189591078066914</v>
      </c>
      <c r="Q82" s="733">
        <v>66</v>
      </c>
    </row>
    <row r="83" spans="1:17" ht="14.4" customHeight="1" x14ac:dyDescent="0.3">
      <c r="A83" s="727" t="s">
        <v>566</v>
      </c>
      <c r="B83" s="728" t="s">
        <v>6745</v>
      </c>
      <c r="C83" s="728" t="s">
        <v>6631</v>
      </c>
      <c r="D83" s="728" t="s">
        <v>6792</v>
      </c>
      <c r="E83" s="728" t="s">
        <v>6793</v>
      </c>
      <c r="F83" s="732">
        <v>2</v>
      </c>
      <c r="G83" s="732">
        <v>592</v>
      </c>
      <c r="H83" s="732"/>
      <c r="I83" s="732">
        <v>296</v>
      </c>
      <c r="J83" s="732"/>
      <c r="K83" s="732"/>
      <c r="L83" s="732"/>
      <c r="M83" s="732"/>
      <c r="N83" s="732">
        <v>1</v>
      </c>
      <c r="O83" s="732">
        <v>299</v>
      </c>
      <c r="P83" s="746"/>
      <c r="Q83" s="733">
        <v>299</v>
      </c>
    </row>
    <row r="84" spans="1:17" ht="14.4" customHeight="1" x14ac:dyDescent="0.3">
      <c r="A84" s="727" t="s">
        <v>566</v>
      </c>
      <c r="B84" s="728" t="s">
        <v>6745</v>
      </c>
      <c r="C84" s="728" t="s">
        <v>6631</v>
      </c>
      <c r="D84" s="728" t="s">
        <v>6798</v>
      </c>
      <c r="E84" s="728" t="s">
        <v>6799</v>
      </c>
      <c r="F84" s="732">
        <v>2748</v>
      </c>
      <c r="G84" s="732">
        <v>959052</v>
      </c>
      <c r="H84" s="732">
        <v>0.94422762626759871</v>
      </c>
      <c r="I84" s="732">
        <v>349</v>
      </c>
      <c r="J84" s="732">
        <v>2902</v>
      </c>
      <c r="K84" s="732">
        <v>1015700</v>
      </c>
      <c r="L84" s="732">
        <v>1</v>
      </c>
      <c r="M84" s="732">
        <v>350</v>
      </c>
      <c r="N84" s="732">
        <v>3920</v>
      </c>
      <c r="O84" s="732">
        <v>1372000</v>
      </c>
      <c r="P84" s="746">
        <v>1.3507925568573398</v>
      </c>
      <c r="Q84" s="733">
        <v>350</v>
      </c>
    </row>
    <row r="85" spans="1:17" ht="14.4" customHeight="1" x14ac:dyDescent="0.3">
      <c r="A85" s="727" t="s">
        <v>566</v>
      </c>
      <c r="B85" s="728" t="s">
        <v>6745</v>
      </c>
      <c r="C85" s="728" t="s">
        <v>6631</v>
      </c>
      <c r="D85" s="728" t="s">
        <v>6800</v>
      </c>
      <c r="E85" s="728" t="s">
        <v>6801</v>
      </c>
      <c r="F85" s="732">
        <v>443</v>
      </c>
      <c r="G85" s="732">
        <v>10632</v>
      </c>
      <c r="H85" s="732">
        <v>1.0685427135678391</v>
      </c>
      <c r="I85" s="732">
        <v>24</v>
      </c>
      <c r="J85" s="732">
        <v>398</v>
      </c>
      <c r="K85" s="732">
        <v>9950</v>
      </c>
      <c r="L85" s="732">
        <v>1</v>
      </c>
      <c r="M85" s="732">
        <v>25</v>
      </c>
      <c r="N85" s="732">
        <v>390</v>
      </c>
      <c r="O85" s="732">
        <v>9750</v>
      </c>
      <c r="P85" s="746">
        <v>0.97989949748743721</v>
      </c>
      <c r="Q85" s="733">
        <v>25</v>
      </c>
    </row>
    <row r="86" spans="1:17" ht="14.4" customHeight="1" x14ac:dyDescent="0.3">
      <c r="A86" s="727" t="s">
        <v>566</v>
      </c>
      <c r="B86" s="728" t="s">
        <v>6745</v>
      </c>
      <c r="C86" s="728" t="s">
        <v>6631</v>
      </c>
      <c r="D86" s="728" t="s">
        <v>6802</v>
      </c>
      <c r="E86" s="728" t="s">
        <v>6803</v>
      </c>
      <c r="F86" s="732">
        <v>1</v>
      </c>
      <c r="G86" s="732">
        <v>739</v>
      </c>
      <c r="H86" s="732">
        <v>0.49797843665768193</v>
      </c>
      <c r="I86" s="732">
        <v>739</v>
      </c>
      <c r="J86" s="732">
        <v>2</v>
      </c>
      <c r="K86" s="732">
        <v>1484</v>
      </c>
      <c r="L86" s="732">
        <v>1</v>
      </c>
      <c r="M86" s="732">
        <v>742</v>
      </c>
      <c r="N86" s="732">
        <v>2</v>
      </c>
      <c r="O86" s="732">
        <v>1484</v>
      </c>
      <c r="P86" s="746">
        <v>1</v>
      </c>
      <c r="Q86" s="733">
        <v>742</v>
      </c>
    </row>
    <row r="87" spans="1:17" ht="14.4" customHeight="1" x14ac:dyDescent="0.3">
      <c r="A87" s="727" t="s">
        <v>566</v>
      </c>
      <c r="B87" s="728" t="s">
        <v>6745</v>
      </c>
      <c r="C87" s="728" t="s">
        <v>6631</v>
      </c>
      <c r="D87" s="728" t="s">
        <v>6717</v>
      </c>
      <c r="E87" s="728" t="s">
        <v>6718</v>
      </c>
      <c r="F87" s="732"/>
      <c r="G87" s="732"/>
      <c r="H87" s="732"/>
      <c r="I87" s="732"/>
      <c r="J87" s="732">
        <v>97</v>
      </c>
      <c r="K87" s="732">
        <v>946041</v>
      </c>
      <c r="L87" s="732">
        <v>1</v>
      </c>
      <c r="M87" s="732">
        <v>9753</v>
      </c>
      <c r="N87" s="732"/>
      <c r="O87" s="732"/>
      <c r="P87" s="746"/>
      <c r="Q87" s="733"/>
    </row>
    <row r="88" spans="1:17" ht="14.4" customHeight="1" x14ac:dyDescent="0.3">
      <c r="A88" s="727" t="s">
        <v>566</v>
      </c>
      <c r="B88" s="728" t="s">
        <v>6745</v>
      </c>
      <c r="C88" s="728" t="s">
        <v>6631</v>
      </c>
      <c r="D88" s="728" t="s">
        <v>6804</v>
      </c>
      <c r="E88" s="728" t="s">
        <v>6805</v>
      </c>
      <c r="F88" s="732">
        <v>1068</v>
      </c>
      <c r="G88" s="732">
        <v>192240</v>
      </c>
      <c r="H88" s="732">
        <v>1.0361945829403045</v>
      </c>
      <c r="I88" s="732">
        <v>180</v>
      </c>
      <c r="J88" s="732">
        <v>1025</v>
      </c>
      <c r="K88" s="732">
        <v>185525</v>
      </c>
      <c r="L88" s="732">
        <v>1</v>
      </c>
      <c r="M88" s="732">
        <v>181</v>
      </c>
      <c r="N88" s="732">
        <v>1499</v>
      </c>
      <c r="O88" s="732">
        <v>271319</v>
      </c>
      <c r="P88" s="746">
        <v>1.4624390243902439</v>
      </c>
      <c r="Q88" s="733">
        <v>181</v>
      </c>
    </row>
    <row r="89" spans="1:17" ht="14.4" customHeight="1" x14ac:dyDescent="0.3">
      <c r="A89" s="727" t="s">
        <v>566</v>
      </c>
      <c r="B89" s="728" t="s">
        <v>6745</v>
      </c>
      <c r="C89" s="728" t="s">
        <v>6631</v>
      </c>
      <c r="D89" s="728" t="s">
        <v>6810</v>
      </c>
      <c r="E89" s="728" t="s">
        <v>6811</v>
      </c>
      <c r="F89" s="732">
        <v>1326</v>
      </c>
      <c r="G89" s="732">
        <v>335478</v>
      </c>
      <c r="H89" s="732">
        <v>1.0729321913558532</v>
      </c>
      <c r="I89" s="732">
        <v>253</v>
      </c>
      <c r="J89" s="732">
        <v>1231</v>
      </c>
      <c r="K89" s="732">
        <v>312674</v>
      </c>
      <c r="L89" s="732">
        <v>1</v>
      </c>
      <c r="M89" s="732">
        <v>254</v>
      </c>
      <c r="N89" s="732">
        <v>2263</v>
      </c>
      <c r="O89" s="732">
        <v>574802</v>
      </c>
      <c r="P89" s="746">
        <v>1.8383428107229893</v>
      </c>
      <c r="Q89" s="733">
        <v>254</v>
      </c>
    </row>
    <row r="90" spans="1:17" ht="14.4" customHeight="1" x14ac:dyDescent="0.3">
      <c r="A90" s="727" t="s">
        <v>566</v>
      </c>
      <c r="B90" s="728" t="s">
        <v>6745</v>
      </c>
      <c r="C90" s="728" t="s">
        <v>6631</v>
      </c>
      <c r="D90" s="728" t="s">
        <v>6812</v>
      </c>
      <c r="E90" s="728" t="s">
        <v>6813</v>
      </c>
      <c r="F90" s="732">
        <v>1</v>
      </c>
      <c r="G90" s="732">
        <v>265</v>
      </c>
      <c r="H90" s="732">
        <v>0.98880597014925375</v>
      </c>
      <c r="I90" s="732">
        <v>265</v>
      </c>
      <c r="J90" s="732">
        <v>1</v>
      </c>
      <c r="K90" s="732">
        <v>268</v>
      </c>
      <c r="L90" s="732">
        <v>1</v>
      </c>
      <c r="M90" s="732">
        <v>268</v>
      </c>
      <c r="N90" s="732">
        <v>2</v>
      </c>
      <c r="O90" s="732">
        <v>536</v>
      </c>
      <c r="P90" s="746">
        <v>2</v>
      </c>
      <c r="Q90" s="733">
        <v>268</v>
      </c>
    </row>
    <row r="91" spans="1:17" ht="14.4" customHeight="1" x14ac:dyDescent="0.3">
      <c r="A91" s="727" t="s">
        <v>566</v>
      </c>
      <c r="B91" s="728" t="s">
        <v>6745</v>
      </c>
      <c r="C91" s="728" t="s">
        <v>6631</v>
      </c>
      <c r="D91" s="728" t="s">
        <v>6719</v>
      </c>
      <c r="E91" s="728" t="s">
        <v>6720</v>
      </c>
      <c r="F91" s="732"/>
      <c r="G91" s="732"/>
      <c r="H91" s="732"/>
      <c r="I91" s="732"/>
      <c r="J91" s="732">
        <v>21</v>
      </c>
      <c r="K91" s="732">
        <v>217812</v>
      </c>
      <c r="L91" s="732">
        <v>1</v>
      </c>
      <c r="M91" s="732">
        <v>10372</v>
      </c>
      <c r="N91" s="732"/>
      <c r="O91" s="732"/>
      <c r="P91" s="746"/>
      <c r="Q91" s="733"/>
    </row>
    <row r="92" spans="1:17" ht="14.4" customHeight="1" x14ac:dyDescent="0.3">
      <c r="A92" s="727" t="s">
        <v>566</v>
      </c>
      <c r="B92" s="728" t="s">
        <v>6745</v>
      </c>
      <c r="C92" s="728" t="s">
        <v>6631</v>
      </c>
      <c r="D92" s="728" t="s">
        <v>6816</v>
      </c>
      <c r="E92" s="728" t="s">
        <v>6817</v>
      </c>
      <c r="F92" s="732">
        <v>1478</v>
      </c>
      <c r="G92" s="732">
        <v>319248</v>
      </c>
      <c r="H92" s="732">
        <v>1.1053260256139488</v>
      </c>
      <c r="I92" s="732">
        <v>216</v>
      </c>
      <c r="J92" s="732">
        <v>1331</v>
      </c>
      <c r="K92" s="732">
        <v>288827</v>
      </c>
      <c r="L92" s="732">
        <v>1</v>
      </c>
      <c r="M92" s="732">
        <v>217</v>
      </c>
      <c r="N92" s="732">
        <v>1944</v>
      </c>
      <c r="O92" s="732">
        <v>421848</v>
      </c>
      <c r="P92" s="746">
        <v>1.4605559729526671</v>
      </c>
      <c r="Q92" s="733">
        <v>217</v>
      </c>
    </row>
    <row r="93" spans="1:17" ht="14.4" customHeight="1" x14ac:dyDescent="0.3">
      <c r="A93" s="727" t="s">
        <v>566</v>
      </c>
      <c r="B93" s="728" t="s">
        <v>6745</v>
      </c>
      <c r="C93" s="728" t="s">
        <v>6631</v>
      </c>
      <c r="D93" s="728" t="s">
        <v>6721</v>
      </c>
      <c r="E93" s="728" t="s">
        <v>6722</v>
      </c>
      <c r="F93" s="732"/>
      <c r="G93" s="732"/>
      <c r="H93" s="732"/>
      <c r="I93" s="732"/>
      <c r="J93" s="732">
        <v>4</v>
      </c>
      <c r="K93" s="732">
        <v>1740</v>
      </c>
      <c r="L93" s="732">
        <v>1</v>
      </c>
      <c r="M93" s="732">
        <v>435</v>
      </c>
      <c r="N93" s="732"/>
      <c r="O93" s="732"/>
      <c r="P93" s="746"/>
      <c r="Q93" s="733"/>
    </row>
    <row r="94" spans="1:17" ht="14.4" customHeight="1" x14ac:dyDescent="0.3">
      <c r="A94" s="727" t="s">
        <v>566</v>
      </c>
      <c r="B94" s="728" t="s">
        <v>6745</v>
      </c>
      <c r="C94" s="728" t="s">
        <v>6631</v>
      </c>
      <c r="D94" s="728" t="s">
        <v>6818</v>
      </c>
      <c r="E94" s="728" t="s">
        <v>6819</v>
      </c>
      <c r="F94" s="732">
        <v>203</v>
      </c>
      <c r="G94" s="732">
        <v>7308</v>
      </c>
      <c r="H94" s="732">
        <v>1.4008050603795286</v>
      </c>
      <c r="I94" s="732">
        <v>36</v>
      </c>
      <c r="J94" s="732">
        <v>141</v>
      </c>
      <c r="K94" s="732">
        <v>5217</v>
      </c>
      <c r="L94" s="732">
        <v>1</v>
      </c>
      <c r="M94" s="732">
        <v>37</v>
      </c>
      <c r="N94" s="732">
        <v>183</v>
      </c>
      <c r="O94" s="732">
        <v>6771</v>
      </c>
      <c r="P94" s="746">
        <v>1.2978723404255319</v>
      </c>
      <c r="Q94" s="733">
        <v>37</v>
      </c>
    </row>
    <row r="95" spans="1:17" ht="14.4" customHeight="1" x14ac:dyDescent="0.3">
      <c r="A95" s="727" t="s">
        <v>566</v>
      </c>
      <c r="B95" s="728" t="s">
        <v>6745</v>
      </c>
      <c r="C95" s="728" t="s">
        <v>6631</v>
      </c>
      <c r="D95" s="728" t="s">
        <v>6725</v>
      </c>
      <c r="E95" s="728" t="s">
        <v>6726</v>
      </c>
      <c r="F95" s="732"/>
      <c r="G95" s="732"/>
      <c r="H95" s="732"/>
      <c r="I95" s="732"/>
      <c r="J95" s="732">
        <v>165</v>
      </c>
      <c r="K95" s="732">
        <v>166815</v>
      </c>
      <c r="L95" s="732">
        <v>1</v>
      </c>
      <c r="M95" s="732">
        <v>1011</v>
      </c>
      <c r="N95" s="732"/>
      <c r="O95" s="732"/>
      <c r="P95" s="746"/>
      <c r="Q95" s="733"/>
    </row>
    <row r="96" spans="1:17" ht="14.4" customHeight="1" x14ac:dyDescent="0.3">
      <c r="A96" s="727" t="s">
        <v>566</v>
      </c>
      <c r="B96" s="728" t="s">
        <v>6745</v>
      </c>
      <c r="C96" s="728" t="s">
        <v>6631</v>
      </c>
      <c r="D96" s="728" t="s">
        <v>6820</v>
      </c>
      <c r="E96" s="728" t="s">
        <v>6821</v>
      </c>
      <c r="F96" s="732">
        <v>3</v>
      </c>
      <c r="G96" s="732">
        <v>1773</v>
      </c>
      <c r="H96" s="732">
        <v>0.74873310810810811</v>
      </c>
      <c r="I96" s="732">
        <v>591</v>
      </c>
      <c r="J96" s="732">
        <v>4</v>
      </c>
      <c r="K96" s="732">
        <v>2368</v>
      </c>
      <c r="L96" s="732">
        <v>1</v>
      </c>
      <c r="M96" s="732">
        <v>592</v>
      </c>
      <c r="N96" s="732">
        <v>4</v>
      </c>
      <c r="O96" s="732">
        <v>2368</v>
      </c>
      <c r="P96" s="746">
        <v>1</v>
      </c>
      <c r="Q96" s="733">
        <v>592</v>
      </c>
    </row>
    <row r="97" spans="1:17" ht="14.4" customHeight="1" x14ac:dyDescent="0.3">
      <c r="A97" s="727" t="s">
        <v>566</v>
      </c>
      <c r="B97" s="728" t="s">
        <v>6745</v>
      </c>
      <c r="C97" s="728" t="s">
        <v>6631</v>
      </c>
      <c r="D97" s="728" t="s">
        <v>7125</v>
      </c>
      <c r="E97" s="728" t="s">
        <v>7126</v>
      </c>
      <c r="F97" s="732">
        <v>54</v>
      </c>
      <c r="G97" s="732">
        <v>303264</v>
      </c>
      <c r="H97" s="732">
        <v>0.66947764390069453</v>
      </c>
      <c r="I97" s="732">
        <v>5616</v>
      </c>
      <c r="J97" s="732">
        <v>79</v>
      </c>
      <c r="K97" s="732">
        <v>452986</v>
      </c>
      <c r="L97" s="732">
        <v>1</v>
      </c>
      <c r="M97" s="732">
        <v>5734</v>
      </c>
      <c r="N97" s="732">
        <v>57</v>
      </c>
      <c r="O97" s="732">
        <v>326895</v>
      </c>
      <c r="P97" s="746">
        <v>0.72164481904518019</v>
      </c>
      <c r="Q97" s="733">
        <v>5735</v>
      </c>
    </row>
    <row r="98" spans="1:17" ht="14.4" customHeight="1" x14ac:dyDescent="0.3">
      <c r="A98" s="727" t="s">
        <v>566</v>
      </c>
      <c r="B98" s="728" t="s">
        <v>6745</v>
      </c>
      <c r="C98" s="728" t="s">
        <v>6631</v>
      </c>
      <c r="D98" s="728" t="s">
        <v>6729</v>
      </c>
      <c r="E98" s="728" t="s">
        <v>6730</v>
      </c>
      <c r="F98" s="732"/>
      <c r="G98" s="732"/>
      <c r="H98" s="732"/>
      <c r="I98" s="732"/>
      <c r="J98" s="732">
        <v>28</v>
      </c>
      <c r="K98" s="732">
        <v>10444</v>
      </c>
      <c r="L98" s="732">
        <v>1</v>
      </c>
      <c r="M98" s="732">
        <v>373</v>
      </c>
      <c r="N98" s="732"/>
      <c r="O98" s="732"/>
      <c r="P98" s="746"/>
      <c r="Q98" s="733"/>
    </row>
    <row r="99" spans="1:17" ht="14.4" customHeight="1" x14ac:dyDescent="0.3">
      <c r="A99" s="727" t="s">
        <v>566</v>
      </c>
      <c r="B99" s="728" t="s">
        <v>6745</v>
      </c>
      <c r="C99" s="728" t="s">
        <v>6631</v>
      </c>
      <c r="D99" s="728" t="s">
        <v>6822</v>
      </c>
      <c r="E99" s="728" t="s">
        <v>6823</v>
      </c>
      <c r="F99" s="732">
        <v>134</v>
      </c>
      <c r="G99" s="732">
        <v>6700</v>
      </c>
      <c r="H99" s="732">
        <v>1.089430894308943</v>
      </c>
      <c r="I99" s="732">
        <v>50</v>
      </c>
      <c r="J99" s="732">
        <v>123</v>
      </c>
      <c r="K99" s="732">
        <v>6150</v>
      </c>
      <c r="L99" s="732">
        <v>1</v>
      </c>
      <c r="M99" s="732">
        <v>50</v>
      </c>
      <c r="N99" s="732">
        <v>73</v>
      </c>
      <c r="O99" s="732">
        <v>3650</v>
      </c>
      <c r="P99" s="746">
        <v>0.5934959349593496</v>
      </c>
      <c r="Q99" s="733">
        <v>50</v>
      </c>
    </row>
    <row r="100" spans="1:17" ht="14.4" customHeight="1" x14ac:dyDescent="0.3">
      <c r="A100" s="727" t="s">
        <v>566</v>
      </c>
      <c r="B100" s="728" t="s">
        <v>6745</v>
      </c>
      <c r="C100" s="728" t="s">
        <v>6631</v>
      </c>
      <c r="D100" s="728" t="s">
        <v>6824</v>
      </c>
      <c r="E100" s="728" t="s">
        <v>6825</v>
      </c>
      <c r="F100" s="732">
        <v>1</v>
      </c>
      <c r="G100" s="732">
        <v>546</v>
      </c>
      <c r="H100" s="732">
        <v>0.9981718464351006</v>
      </c>
      <c r="I100" s="732">
        <v>546</v>
      </c>
      <c r="J100" s="732">
        <v>1</v>
      </c>
      <c r="K100" s="732">
        <v>547</v>
      </c>
      <c r="L100" s="732">
        <v>1</v>
      </c>
      <c r="M100" s="732">
        <v>547</v>
      </c>
      <c r="N100" s="732">
        <v>3</v>
      </c>
      <c r="O100" s="732">
        <v>1641</v>
      </c>
      <c r="P100" s="746">
        <v>3</v>
      </c>
      <c r="Q100" s="733">
        <v>547</v>
      </c>
    </row>
    <row r="101" spans="1:17" ht="14.4" customHeight="1" x14ac:dyDescent="0.3">
      <c r="A101" s="727" t="s">
        <v>566</v>
      </c>
      <c r="B101" s="728" t="s">
        <v>6745</v>
      </c>
      <c r="C101" s="728" t="s">
        <v>6631</v>
      </c>
      <c r="D101" s="728" t="s">
        <v>6826</v>
      </c>
      <c r="E101" s="728" t="s">
        <v>6827</v>
      </c>
      <c r="F101" s="732">
        <v>90</v>
      </c>
      <c r="G101" s="732">
        <v>43650</v>
      </c>
      <c r="H101" s="732">
        <v>0.93992248062015504</v>
      </c>
      <c r="I101" s="732">
        <v>485</v>
      </c>
      <c r="J101" s="732">
        <v>90</v>
      </c>
      <c r="K101" s="732">
        <v>46440</v>
      </c>
      <c r="L101" s="732">
        <v>1</v>
      </c>
      <c r="M101" s="732">
        <v>516</v>
      </c>
      <c r="N101" s="732">
        <v>103</v>
      </c>
      <c r="O101" s="732">
        <v>53251</v>
      </c>
      <c r="P101" s="746">
        <v>1.146662360034453</v>
      </c>
      <c r="Q101" s="733">
        <v>517</v>
      </c>
    </row>
    <row r="102" spans="1:17" ht="14.4" customHeight="1" x14ac:dyDescent="0.3">
      <c r="A102" s="727" t="s">
        <v>566</v>
      </c>
      <c r="B102" s="728" t="s">
        <v>6745</v>
      </c>
      <c r="C102" s="728" t="s">
        <v>6631</v>
      </c>
      <c r="D102" s="728" t="s">
        <v>6828</v>
      </c>
      <c r="E102" s="728" t="s">
        <v>6829</v>
      </c>
      <c r="F102" s="732">
        <v>1</v>
      </c>
      <c r="G102" s="732">
        <v>735</v>
      </c>
      <c r="H102" s="732">
        <v>0.99864130434782605</v>
      </c>
      <c r="I102" s="732">
        <v>735</v>
      </c>
      <c r="J102" s="732">
        <v>1</v>
      </c>
      <c r="K102" s="732">
        <v>736</v>
      </c>
      <c r="L102" s="732">
        <v>1</v>
      </c>
      <c r="M102" s="732">
        <v>736</v>
      </c>
      <c r="N102" s="732">
        <v>2</v>
      </c>
      <c r="O102" s="732">
        <v>1472</v>
      </c>
      <c r="P102" s="746">
        <v>2</v>
      </c>
      <c r="Q102" s="733">
        <v>736</v>
      </c>
    </row>
    <row r="103" spans="1:17" ht="14.4" customHeight="1" x14ac:dyDescent="0.3">
      <c r="A103" s="727" t="s">
        <v>566</v>
      </c>
      <c r="B103" s="728" t="s">
        <v>6745</v>
      </c>
      <c r="C103" s="728" t="s">
        <v>6631</v>
      </c>
      <c r="D103" s="728" t="s">
        <v>6830</v>
      </c>
      <c r="E103" s="728" t="s">
        <v>6831</v>
      </c>
      <c r="F103" s="732">
        <v>5</v>
      </c>
      <c r="G103" s="732">
        <v>1635</v>
      </c>
      <c r="H103" s="732">
        <v>0.5521783181357649</v>
      </c>
      <c r="I103" s="732">
        <v>327</v>
      </c>
      <c r="J103" s="732">
        <v>9</v>
      </c>
      <c r="K103" s="732">
        <v>2961</v>
      </c>
      <c r="L103" s="732">
        <v>1</v>
      </c>
      <c r="M103" s="732">
        <v>329</v>
      </c>
      <c r="N103" s="732">
        <v>8</v>
      </c>
      <c r="O103" s="732">
        <v>2632</v>
      </c>
      <c r="P103" s="746">
        <v>0.88888888888888884</v>
      </c>
      <c r="Q103" s="733">
        <v>329</v>
      </c>
    </row>
    <row r="104" spans="1:17" ht="14.4" customHeight="1" x14ac:dyDescent="0.3">
      <c r="A104" s="727" t="s">
        <v>566</v>
      </c>
      <c r="B104" s="728" t="s">
        <v>6745</v>
      </c>
      <c r="C104" s="728" t="s">
        <v>6631</v>
      </c>
      <c r="D104" s="728" t="s">
        <v>6832</v>
      </c>
      <c r="E104" s="728" t="s">
        <v>6833</v>
      </c>
      <c r="F104" s="732">
        <v>1</v>
      </c>
      <c r="G104" s="732">
        <v>345</v>
      </c>
      <c r="H104" s="732">
        <v>0.99710982658959535</v>
      </c>
      <c r="I104" s="732">
        <v>345</v>
      </c>
      <c r="J104" s="732">
        <v>1</v>
      </c>
      <c r="K104" s="732">
        <v>346</v>
      </c>
      <c r="L104" s="732">
        <v>1</v>
      </c>
      <c r="M104" s="732">
        <v>346</v>
      </c>
      <c r="N104" s="732">
        <v>2</v>
      </c>
      <c r="O104" s="732">
        <v>692</v>
      </c>
      <c r="P104" s="746">
        <v>2</v>
      </c>
      <c r="Q104" s="733">
        <v>346</v>
      </c>
    </row>
    <row r="105" spans="1:17" ht="14.4" customHeight="1" x14ac:dyDescent="0.3">
      <c r="A105" s="727" t="s">
        <v>566</v>
      </c>
      <c r="B105" s="728" t="s">
        <v>6745</v>
      </c>
      <c r="C105" s="728" t="s">
        <v>6631</v>
      </c>
      <c r="D105" s="728" t="s">
        <v>6834</v>
      </c>
      <c r="E105" s="728" t="s">
        <v>6835</v>
      </c>
      <c r="F105" s="732">
        <v>2</v>
      </c>
      <c r="G105" s="732">
        <v>1504</v>
      </c>
      <c r="H105" s="732">
        <v>1.9973439575033201</v>
      </c>
      <c r="I105" s="732">
        <v>752</v>
      </c>
      <c r="J105" s="732">
        <v>1</v>
      </c>
      <c r="K105" s="732">
        <v>753</v>
      </c>
      <c r="L105" s="732">
        <v>1</v>
      </c>
      <c r="M105" s="732">
        <v>753</v>
      </c>
      <c r="N105" s="732">
        <v>2</v>
      </c>
      <c r="O105" s="732">
        <v>1506</v>
      </c>
      <c r="P105" s="746">
        <v>2</v>
      </c>
      <c r="Q105" s="733">
        <v>753</v>
      </c>
    </row>
    <row r="106" spans="1:17" ht="14.4" customHeight="1" x14ac:dyDescent="0.3">
      <c r="A106" s="727" t="s">
        <v>566</v>
      </c>
      <c r="B106" s="728" t="s">
        <v>6745</v>
      </c>
      <c r="C106" s="728" t="s">
        <v>6631</v>
      </c>
      <c r="D106" s="728" t="s">
        <v>6836</v>
      </c>
      <c r="E106" s="728" t="s">
        <v>6837</v>
      </c>
      <c r="F106" s="732">
        <v>18</v>
      </c>
      <c r="G106" s="732">
        <v>4158</v>
      </c>
      <c r="H106" s="732">
        <v>0.99568965517241381</v>
      </c>
      <c r="I106" s="732">
        <v>231</v>
      </c>
      <c r="J106" s="732">
        <v>18</v>
      </c>
      <c r="K106" s="732">
        <v>4176</v>
      </c>
      <c r="L106" s="732">
        <v>1</v>
      </c>
      <c r="M106" s="732">
        <v>232</v>
      </c>
      <c r="N106" s="732">
        <v>23</v>
      </c>
      <c r="O106" s="732">
        <v>5336</v>
      </c>
      <c r="P106" s="746">
        <v>1.2777777777777777</v>
      </c>
      <c r="Q106" s="733">
        <v>232</v>
      </c>
    </row>
    <row r="107" spans="1:17" ht="14.4" customHeight="1" x14ac:dyDescent="0.3">
      <c r="A107" s="727" t="s">
        <v>566</v>
      </c>
      <c r="B107" s="728" t="s">
        <v>6745</v>
      </c>
      <c r="C107" s="728" t="s">
        <v>6631</v>
      </c>
      <c r="D107" s="728" t="s">
        <v>6838</v>
      </c>
      <c r="E107" s="728" t="s">
        <v>6839</v>
      </c>
      <c r="F107" s="732">
        <v>321</v>
      </c>
      <c r="G107" s="732">
        <v>1072461</v>
      </c>
      <c r="H107" s="732">
        <v>0.97632074372400934</v>
      </c>
      <c r="I107" s="732">
        <v>3341</v>
      </c>
      <c r="J107" s="732">
        <v>328</v>
      </c>
      <c r="K107" s="732">
        <v>1098472</v>
      </c>
      <c r="L107" s="732">
        <v>1</v>
      </c>
      <c r="M107" s="732">
        <v>3349</v>
      </c>
      <c r="N107" s="732">
        <v>293</v>
      </c>
      <c r="O107" s="732">
        <v>981550</v>
      </c>
      <c r="P107" s="746">
        <v>0.89355941708118181</v>
      </c>
      <c r="Q107" s="733">
        <v>3350</v>
      </c>
    </row>
    <row r="108" spans="1:17" ht="14.4" customHeight="1" x14ac:dyDescent="0.3">
      <c r="A108" s="727" t="s">
        <v>566</v>
      </c>
      <c r="B108" s="728" t="s">
        <v>6745</v>
      </c>
      <c r="C108" s="728" t="s">
        <v>6631</v>
      </c>
      <c r="D108" s="728" t="s">
        <v>6840</v>
      </c>
      <c r="E108" s="728" t="s">
        <v>6841</v>
      </c>
      <c r="F108" s="732">
        <v>2</v>
      </c>
      <c r="G108" s="732">
        <v>460</v>
      </c>
      <c r="H108" s="732"/>
      <c r="I108" s="732">
        <v>230</v>
      </c>
      <c r="J108" s="732"/>
      <c r="K108" s="732"/>
      <c r="L108" s="732"/>
      <c r="M108" s="732"/>
      <c r="N108" s="732">
        <v>11</v>
      </c>
      <c r="O108" s="732">
        <v>2563</v>
      </c>
      <c r="P108" s="746"/>
      <c r="Q108" s="733">
        <v>233</v>
      </c>
    </row>
    <row r="109" spans="1:17" ht="14.4" customHeight="1" x14ac:dyDescent="0.3">
      <c r="A109" s="727" t="s">
        <v>566</v>
      </c>
      <c r="B109" s="728" t="s">
        <v>6745</v>
      </c>
      <c r="C109" s="728" t="s">
        <v>6631</v>
      </c>
      <c r="D109" s="728" t="s">
        <v>6842</v>
      </c>
      <c r="E109" s="728" t="s">
        <v>6843</v>
      </c>
      <c r="F109" s="732"/>
      <c r="G109" s="732"/>
      <c r="H109" s="732"/>
      <c r="I109" s="732"/>
      <c r="J109" s="732">
        <v>1</v>
      </c>
      <c r="K109" s="732">
        <v>410</v>
      </c>
      <c r="L109" s="732">
        <v>1</v>
      </c>
      <c r="M109" s="732">
        <v>410</v>
      </c>
      <c r="N109" s="732">
        <v>3</v>
      </c>
      <c r="O109" s="732">
        <v>1230</v>
      </c>
      <c r="P109" s="746">
        <v>3</v>
      </c>
      <c r="Q109" s="733">
        <v>410</v>
      </c>
    </row>
    <row r="110" spans="1:17" ht="14.4" customHeight="1" x14ac:dyDescent="0.3">
      <c r="A110" s="727" t="s">
        <v>566</v>
      </c>
      <c r="B110" s="728" t="s">
        <v>6745</v>
      </c>
      <c r="C110" s="728" t="s">
        <v>6631</v>
      </c>
      <c r="D110" s="728" t="s">
        <v>6844</v>
      </c>
      <c r="E110" s="728" t="s">
        <v>6845</v>
      </c>
      <c r="F110" s="732">
        <v>2</v>
      </c>
      <c r="G110" s="732">
        <v>1302</v>
      </c>
      <c r="H110" s="732"/>
      <c r="I110" s="732">
        <v>651</v>
      </c>
      <c r="J110" s="732"/>
      <c r="K110" s="732"/>
      <c r="L110" s="732"/>
      <c r="M110" s="732"/>
      <c r="N110" s="732">
        <v>2</v>
      </c>
      <c r="O110" s="732">
        <v>1304</v>
      </c>
      <c r="P110" s="746"/>
      <c r="Q110" s="733">
        <v>652</v>
      </c>
    </row>
    <row r="111" spans="1:17" ht="14.4" customHeight="1" x14ac:dyDescent="0.3">
      <c r="A111" s="727" t="s">
        <v>566</v>
      </c>
      <c r="B111" s="728" t="s">
        <v>6745</v>
      </c>
      <c r="C111" s="728" t="s">
        <v>6631</v>
      </c>
      <c r="D111" s="728" t="s">
        <v>6846</v>
      </c>
      <c r="E111" s="728" t="s">
        <v>6847</v>
      </c>
      <c r="F111" s="732"/>
      <c r="G111" s="732"/>
      <c r="H111" s="732"/>
      <c r="I111" s="732"/>
      <c r="J111" s="732">
        <v>1</v>
      </c>
      <c r="K111" s="732">
        <v>590</v>
      </c>
      <c r="L111" s="732">
        <v>1</v>
      </c>
      <c r="M111" s="732">
        <v>590</v>
      </c>
      <c r="N111" s="732">
        <v>3</v>
      </c>
      <c r="O111" s="732">
        <v>1770</v>
      </c>
      <c r="P111" s="746">
        <v>3</v>
      </c>
      <c r="Q111" s="733">
        <v>590</v>
      </c>
    </row>
    <row r="112" spans="1:17" ht="14.4" customHeight="1" x14ac:dyDescent="0.3">
      <c r="A112" s="727" t="s">
        <v>566</v>
      </c>
      <c r="B112" s="728" t="s">
        <v>6745</v>
      </c>
      <c r="C112" s="728" t="s">
        <v>6631</v>
      </c>
      <c r="D112" s="728" t="s">
        <v>6848</v>
      </c>
      <c r="E112" s="728" t="s">
        <v>6849</v>
      </c>
      <c r="F112" s="732"/>
      <c r="G112" s="732"/>
      <c r="H112" s="732"/>
      <c r="I112" s="732"/>
      <c r="J112" s="732"/>
      <c r="K112" s="732"/>
      <c r="L112" s="732"/>
      <c r="M112" s="732"/>
      <c r="N112" s="732">
        <v>2</v>
      </c>
      <c r="O112" s="732">
        <v>774</v>
      </c>
      <c r="P112" s="746"/>
      <c r="Q112" s="733">
        <v>387</v>
      </c>
    </row>
    <row r="113" spans="1:17" ht="14.4" customHeight="1" x14ac:dyDescent="0.3">
      <c r="A113" s="727" t="s">
        <v>566</v>
      </c>
      <c r="B113" s="728" t="s">
        <v>6745</v>
      </c>
      <c r="C113" s="728" t="s">
        <v>6631</v>
      </c>
      <c r="D113" s="728" t="s">
        <v>6850</v>
      </c>
      <c r="E113" s="728" t="s">
        <v>6851</v>
      </c>
      <c r="F113" s="732"/>
      <c r="G113" s="732"/>
      <c r="H113" s="732"/>
      <c r="I113" s="732"/>
      <c r="J113" s="732">
        <v>1</v>
      </c>
      <c r="K113" s="732">
        <v>420</v>
      </c>
      <c r="L113" s="732">
        <v>1</v>
      </c>
      <c r="M113" s="732">
        <v>420</v>
      </c>
      <c r="N113" s="732"/>
      <c r="O113" s="732"/>
      <c r="P113" s="746"/>
      <c r="Q113" s="733"/>
    </row>
    <row r="114" spans="1:17" ht="14.4" customHeight="1" x14ac:dyDescent="0.3">
      <c r="A114" s="727" t="s">
        <v>566</v>
      </c>
      <c r="B114" s="728" t="s">
        <v>6745</v>
      </c>
      <c r="C114" s="728" t="s">
        <v>6631</v>
      </c>
      <c r="D114" s="728" t="s">
        <v>6852</v>
      </c>
      <c r="E114" s="728" t="s">
        <v>6853</v>
      </c>
      <c r="F114" s="732">
        <v>1</v>
      </c>
      <c r="G114" s="732">
        <v>166</v>
      </c>
      <c r="H114" s="732">
        <v>0.97647058823529409</v>
      </c>
      <c r="I114" s="732">
        <v>166</v>
      </c>
      <c r="J114" s="732">
        <v>1</v>
      </c>
      <c r="K114" s="732">
        <v>170</v>
      </c>
      <c r="L114" s="732">
        <v>1</v>
      </c>
      <c r="M114" s="732">
        <v>170</v>
      </c>
      <c r="N114" s="732">
        <v>2</v>
      </c>
      <c r="O114" s="732">
        <v>340</v>
      </c>
      <c r="P114" s="746">
        <v>2</v>
      </c>
      <c r="Q114" s="733">
        <v>170</v>
      </c>
    </row>
    <row r="115" spans="1:17" ht="14.4" customHeight="1" x14ac:dyDescent="0.3">
      <c r="A115" s="727" t="s">
        <v>566</v>
      </c>
      <c r="B115" s="728" t="s">
        <v>6745</v>
      </c>
      <c r="C115" s="728" t="s">
        <v>6631</v>
      </c>
      <c r="D115" s="728" t="s">
        <v>6854</v>
      </c>
      <c r="E115" s="728" t="s">
        <v>6855</v>
      </c>
      <c r="F115" s="732">
        <v>9</v>
      </c>
      <c r="G115" s="732">
        <v>7074</v>
      </c>
      <c r="H115" s="732">
        <v>0.68967534366773908</v>
      </c>
      <c r="I115" s="732">
        <v>786</v>
      </c>
      <c r="J115" s="732">
        <v>13</v>
      </c>
      <c r="K115" s="732">
        <v>10257</v>
      </c>
      <c r="L115" s="732">
        <v>1</v>
      </c>
      <c r="M115" s="732">
        <v>789</v>
      </c>
      <c r="N115" s="732">
        <v>15</v>
      </c>
      <c r="O115" s="732">
        <v>11835</v>
      </c>
      <c r="P115" s="746">
        <v>1.1538461538461537</v>
      </c>
      <c r="Q115" s="733">
        <v>789</v>
      </c>
    </row>
    <row r="116" spans="1:17" ht="14.4" customHeight="1" x14ac:dyDescent="0.3">
      <c r="A116" s="727" t="s">
        <v>566</v>
      </c>
      <c r="B116" s="728" t="s">
        <v>6745</v>
      </c>
      <c r="C116" s="728" t="s">
        <v>6631</v>
      </c>
      <c r="D116" s="728" t="s">
        <v>6856</v>
      </c>
      <c r="E116" s="728" t="s">
        <v>6857</v>
      </c>
      <c r="F116" s="732">
        <v>5</v>
      </c>
      <c r="G116" s="732">
        <v>1110</v>
      </c>
      <c r="H116" s="732">
        <v>0.55059523809523814</v>
      </c>
      <c r="I116" s="732">
        <v>222</v>
      </c>
      <c r="J116" s="732">
        <v>9</v>
      </c>
      <c r="K116" s="732">
        <v>2016</v>
      </c>
      <c r="L116" s="732">
        <v>1</v>
      </c>
      <c r="M116" s="732">
        <v>224</v>
      </c>
      <c r="N116" s="732">
        <v>8</v>
      </c>
      <c r="O116" s="732">
        <v>1792</v>
      </c>
      <c r="P116" s="746">
        <v>0.88888888888888884</v>
      </c>
      <c r="Q116" s="733">
        <v>224</v>
      </c>
    </row>
    <row r="117" spans="1:17" ht="14.4" customHeight="1" x14ac:dyDescent="0.3">
      <c r="A117" s="727" t="s">
        <v>566</v>
      </c>
      <c r="B117" s="728" t="s">
        <v>6745</v>
      </c>
      <c r="C117" s="728" t="s">
        <v>6631</v>
      </c>
      <c r="D117" s="728" t="s">
        <v>6858</v>
      </c>
      <c r="E117" s="728" t="s">
        <v>6859</v>
      </c>
      <c r="F117" s="732">
        <v>2</v>
      </c>
      <c r="G117" s="732">
        <v>1130</v>
      </c>
      <c r="H117" s="732"/>
      <c r="I117" s="732">
        <v>565</v>
      </c>
      <c r="J117" s="732"/>
      <c r="K117" s="732"/>
      <c r="L117" s="732"/>
      <c r="M117" s="732"/>
      <c r="N117" s="732">
        <v>2</v>
      </c>
      <c r="O117" s="732">
        <v>1132</v>
      </c>
      <c r="P117" s="746"/>
      <c r="Q117" s="733">
        <v>566</v>
      </c>
    </row>
    <row r="118" spans="1:17" ht="14.4" customHeight="1" x14ac:dyDescent="0.3">
      <c r="A118" s="727" t="s">
        <v>566</v>
      </c>
      <c r="B118" s="728" t="s">
        <v>6745</v>
      </c>
      <c r="C118" s="728" t="s">
        <v>6631</v>
      </c>
      <c r="D118" s="728" t="s">
        <v>6733</v>
      </c>
      <c r="E118" s="728" t="s">
        <v>6734</v>
      </c>
      <c r="F118" s="732"/>
      <c r="G118" s="732"/>
      <c r="H118" s="732"/>
      <c r="I118" s="732"/>
      <c r="J118" s="732">
        <v>3</v>
      </c>
      <c r="K118" s="732">
        <v>34269</v>
      </c>
      <c r="L118" s="732">
        <v>1</v>
      </c>
      <c r="M118" s="732">
        <v>11423</v>
      </c>
      <c r="N118" s="732"/>
      <c r="O118" s="732"/>
      <c r="P118" s="746"/>
      <c r="Q118" s="733"/>
    </row>
    <row r="119" spans="1:17" ht="14.4" customHeight="1" x14ac:dyDescent="0.3">
      <c r="A119" s="727" t="s">
        <v>566</v>
      </c>
      <c r="B119" s="728" t="s">
        <v>6745</v>
      </c>
      <c r="C119" s="728" t="s">
        <v>6631</v>
      </c>
      <c r="D119" s="728" t="s">
        <v>6864</v>
      </c>
      <c r="E119" s="728" t="s">
        <v>6865</v>
      </c>
      <c r="F119" s="732">
        <v>1</v>
      </c>
      <c r="G119" s="732">
        <v>345</v>
      </c>
      <c r="H119" s="732"/>
      <c r="I119" s="732">
        <v>345</v>
      </c>
      <c r="J119" s="732"/>
      <c r="K119" s="732"/>
      <c r="L119" s="732"/>
      <c r="M119" s="732"/>
      <c r="N119" s="732"/>
      <c r="O119" s="732"/>
      <c r="P119" s="746"/>
      <c r="Q119" s="733"/>
    </row>
    <row r="120" spans="1:17" ht="14.4" customHeight="1" x14ac:dyDescent="0.3">
      <c r="A120" s="727" t="s">
        <v>566</v>
      </c>
      <c r="B120" s="728" t="s">
        <v>6745</v>
      </c>
      <c r="C120" s="728" t="s">
        <v>6631</v>
      </c>
      <c r="D120" s="728" t="s">
        <v>6866</v>
      </c>
      <c r="E120" s="728" t="s">
        <v>6867</v>
      </c>
      <c r="F120" s="732">
        <v>2</v>
      </c>
      <c r="G120" s="732">
        <v>178</v>
      </c>
      <c r="H120" s="732">
        <v>0.65925925925925921</v>
      </c>
      <c r="I120" s="732">
        <v>89</v>
      </c>
      <c r="J120" s="732">
        <v>3</v>
      </c>
      <c r="K120" s="732">
        <v>270</v>
      </c>
      <c r="L120" s="732">
        <v>1</v>
      </c>
      <c r="M120" s="732">
        <v>90</v>
      </c>
      <c r="N120" s="732">
        <v>17</v>
      </c>
      <c r="O120" s="732">
        <v>1530</v>
      </c>
      <c r="P120" s="746">
        <v>5.666666666666667</v>
      </c>
      <c r="Q120" s="733">
        <v>90</v>
      </c>
    </row>
    <row r="121" spans="1:17" ht="14.4" customHeight="1" x14ac:dyDescent="0.3">
      <c r="A121" s="727" t="s">
        <v>566</v>
      </c>
      <c r="B121" s="728" t="s">
        <v>6745</v>
      </c>
      <c r="C121" s="728" t="s">
        <v>6631</v>
      </c>
      <c r="D121" s="728" t="s">
        <v>6868</v>
      </c>
      <c r="E121" s="728" t="s">
        <v>6869</v>
      </c>
      <c r="F121" s="732">
        <v>1</v>
      </c>
      <c r="G121" s="732">
        <v>418</v>
      </c>
      <c r="H121" s="732"/>
      <c r="I121" s="732">
        <v>418</v>
      </c>
      <c r="J121" s="732"/>
      <c r="K121" s="732"/>
      <c r="L121" s="732"/>
      <c r="M121" s="732"/>
      <c r="N121" s="732"/>
      <c r="O121" s="732"/>
      <c r="P121" s="746"/>
      <c r="Q121" s="733"/>
    </row>
    <row r="122" spans="1:17" ht="14.4" customHeight="1" x14ac:dyDescent="0.3">
      <c r="A122" s="727" t="s">
        <v>566</v>
      </c>
      <c r="B122" s="728" t="s">
        <v>6745</v>
      </c>
      <c r="C122" s="728" t="s">
        <v>6631</v>
      </c>
      <c r="D122" s="728" t="s">
        <v>6735</v>
      </c>
      <c r="E122" s="728" t="s">
        <v>6736</v>
      </c>
      <c r="F122" s="732"/>
      <c r="G122" s="732"/>
      <c r="H122" s="732"/>
      <c r="I122" s="732"/>
      <c r="J122" s="732">
        <v>1</v>
      </c>
      <c r="K122" s="732">
        <v>391</v>
      </c>
      <c r="L122" s="732">
        <v>1</v>
      </c>
      <c r="M122" s="732">
        <v>391</v>
      </c>
      <c r="N122" s="732"/>
      <c r="O122" s="732"/>
      <c r="P122" s="746"/>
      <c r="Q122" s="733"/>
    </row>
    <row r="123" spans="1:17" ht="14.4" customHeight="1" x14ac:dyDescent="0.3">
      <c r="A123" s="727" t="s">
        <v>566</v>
      </c>
      <c r="B123" s="728" t="s">
        <v>6745</v>
      </c>
      <c r="C123" s="728" t="s">
        <v>6631</v>
      </c>
      <c r="D123" s="728" t="s">
        <v>6737</v>
      </c>
      <c r="E123" s="728" t="s">
        <v>6738</v>
      </c>
      <c r="F123" s="732"/>
      <c r="G123" s="732"/>
      <c r="H123" s="732"/>
      <c r="I123" s="732"/>
      <c r="J123" s="732">
        <v>1</v>
      </c>
      <c r="K123" s="732">
        <v>983</v>
      </c>
      <c r="L123" s="732">
        <v>1</v>
      </c>
      <c r="M123" s="732">
        <v>983</v>
      </c>
      <c r="N123" s="732"/>
      <c r="O123" s="732"/>
      <c r="P123" s="746"/>
      <c r="Q123" s="733"/>
    </row>
    <row r="124" spans="1:17" ht="14.4" customHeight="1" x14ac:dyDescent="0.3">
      <c r="A124" s="727" t="s">
        <v>566</v>
      </c>
      <c r="B124" s="728" t="s">
        <v>6745</v>
      </c>
      <c r="C124" s="728" t="s">
        <v>6631</v>
      </c>
      <c r="D124" s="728" t="s">
        <v>6916</v>
      </c>
      <c r="E124" s="728" t="s">
        <v>6917</v>
      </c>
      <c r="F124" s="732"/>
      <c r="G124" s="732"/>
      <c r="H124" s="732"/>
      <c r="I124" s="732"/>
      <c r="J124" s="732"/>
      <c r="K124" s="732"/>
      <c r="L124" s="732"/>
      <c r="M124" s="732"/>
      <c r="N124" s="732">
        <v>4</v>
      </c>
      <c r="O124" s="732">
        <v>976</v>
      </c>
      <c r="P124" s="746"/>
      <c r="Q124" s="733">
        <v>244</v>
      </c>
    </row>
    <row r="125" spans="1:17" ht="14.4" customHeight="1" x14ac:dyDescent="0.3">
      <c r="A125" s="727" t="s">
        <v>7297</v>
      </c>
      <c r="B125" s="728" t="s">
        <v>7298</v>
      </c>
      <c r="C125" s="728" t="s">
        <v>6631</v>
      </c>
      <c r="D125" s="728" t="s">
        <v>7299</v>
      </c>
      <c r="E125" s="728" t="s">
        <v>7300</v>
      </c>
      <c r="F125" s="732">
        <v>1812</v>
      </c>
      <c r="G125" s="732">
        <v>48924</v>
      </c>
      <c r="H125" s="732">
        <v>1.1936758893280632</v>
      </c>
      <c r="I125" s="732">
        <v>27</v>
      </c>
      <c r="J125" s="732">
        <v>1518</v>
      </c>
      <c r="K125" s="732">
        <v>40986</v>
      </c>
      <c r="L125" s="732">
        <v>1</v>
      </c>
      <c r="M125" s="732">
        <v>27</v>
      </c>
      <c r="N125" s="732">
        <v>1767</v>
      </c>
      <c r="O125" s="732">
        <v>47709</v>
      </c>
      <c r="P125" s="746">
        <v>1.1640316205533596</v>
      </c>
      <c r="Q125" s="733">
        <v>27</v>
      </c>
    </row>
    <row r="126" spans="1:17" ht="14.4" customHeight="1" x14ac:dyDescent="0.3">
      <c r="A126" s="727" t="s">
        <v>7297</v>
      </c>
      <c r="B126" s="728" t="s">
        <v>7298</v>
      </c>
      <c r="C126" s="728" t="s">
        <v>6631</v>
      </c>
      <c r="D126" s="728" t="s">
        <v>7301</v>
      </c>
      <c r="E126" s="728" t="s">
        <v>7302</v>
      </c>
      <c r="F126" s="732">
        <v>1347</v>
      </c>
      <c r="G126" s="732">
        <v>72738</v>
      </c>
      <c r="H126" s="732">
        <v>1.2256596906278434</v>
      </c>
      <c r="I126" s="732">
        <v>54</v>
      </c>
      <c r="J126" s="732">
        <v>1099</v>
      </c>
      <c r="K126" s="732">
        <v>59346</v>
      </c>
      <c r="L126" s="732">
        <v>1</v>
      </c>
      <c r="M126" s="732">
        <v>54</v>
      </c>
      <c r="N126" s="732">
        <v>1236</v>
      </c>
      <c r="O126" s="732">
        <v>66744</v>
      </c>
      <c r="P126" s="746">
        <v>1.1246587807097361</v>
      </c>
      <c r="Q126" s="733">
        <v>54</v>
      </c>
    </row>
    <row r="127" spans="1:17" ht="14.4" customHeight="1" x14ac:dyDescent="0.3">
      <c r="A127" s="727" t="s">
        <v>7297</v>
      </c>
      <c r="B127" s="728" t="s">
        <v>7298</v>
      </c>
      <c r="C127" s="728" t="s">
        <v>6631</v>
      </c>
      <c r="D127" s="728" t="s">
        <v>7303</v>
      </c>
      <c r="E127" s="728" t="s">
        <v>7304</v>
      </c>
      <c r="F127" s="732">
        <v>2079</v>
      </c>
      <c r="G127" s="732">
        <v>49896</v>
      </c>
      <c r="H127" s="732">
        <v>1.1900400686891814</v>
      </c>
      <c r="I127" s="732">
        <v>24</v>
      </c>
      <c r="J127" s="732">
        <v>1747</v>
      </c>
      <c r="K127" s="732">
        <v>41928</v>
      </c>
      <c r="L127" s="732">
        <v>1</v>
      </c>
      <c r="M127" s="732">
        <v>24</v>
      </c>
      <c r="N127" s="732">
        <v>2129</v>
      </c>
      <c r="O127" s="732">
        <v>51096</v>
      </c>
      <c r="P127" s="746">
        <v>1.2186605609616485</v>
      </c>
      <c r="Q127" s="733">
        <v>24</v>
      </c>
    </row>
    <row r="128" spans="1:17" ht="14.4" customHeight="1" x14ac:dyDescent="0.3">
      <c r="A128" s="727" t="s">
        <v>7297</v>
      </c>
      <c r="B128" s="728" t="s">
        <v>7298</v>
      </c>
      <c r="C128" s="728" t="s">
        <v>6631</v>
      </c>
      <c r="D128" s="728" t="s">
        <v>7305</v>
      </c>
      <c r="E128" s="728" t="s">
        <v>7306</v>
      </c>
      <c r="F128" s="732">
        <v>3787</v>
      </c>
      <c r="G128" s="732">
        <v>102249</v>
      </c>
      <c r="H128" s="732">
        <v>1.0673618940248026</v>
      </c>
      <c r="I128" s="732">
        <v>27</v>
      </c>
      <c r="J128" s="732">
        <v>3548</v>
      </c>
      <c r="K128" s="732">
        <v>95796</v>
      </c>
      <c r="L128" s="732">
        <v>1</v>
      </c>
      <c r="M128" s="732">
        <v>27</v>
      </c>
      <c r="N128" s="732">
        <v>3743</v>
      </c>
      <c r="O128" s="732">
        <v>101061</v>
      </c>
      <c r="P128" s="746">
        <v>1.0549605411499436</v>
      </c>
      <c r="Q128" s="733">
        <v>27</v>
      </c>
    </row>
    <row r="129" spans="1:17" ht="14.4" customHeight="1" x14ac:dyDescent="0.3">
      <c r="A129" s="727" t="s">
        <v>7297</v>
      </c>
      <c r="B129" s="728" t="s">
        <v>7298</v>
      </c>
      <c r="C129" s="728" t="s">
        <v>6631</v>
      </c>
      <c r="D129" s="728" t="s">
        <v>7307</v>
      </c>
      <c r="E129" s="728" t="s">
        <v>7308</v>
      </c>
      <c r="F129" s="732">
        <v>1806</v>
      </c>
      <c r="G129" s="732">
        <v>48762</v>
      </c>
      <c r="H129" s="732">
        <v>1.1897233201581028</v>
      </c>
      <c r="I129" s="732">
        <v>27</v>
      </c>
      <c r="J129" s="732">
        <v>1518</v>
      </c>
      <c r="K129" s="732">
        <v>40986</v>
      </c>
      <c r="L129" s="732">
        <v>1</v>
      </c>
      <c r="M129" s="732">
        <v>27</v>
      </c>
      <c r="N129" s="732">
        <v>1726</v>
      </c>
      <c r="O129" s="732">
        <v>46602</v>
      </c>
      <c r="P129" s="746">
        <v>1.1370223978919631</v>
      </c>
      <c r="Q129" s="733">
        <v>27</v>
      </c>
    </row>
    <row r="130" spans="1:17" ht="14.4" customHeight="1" x14ac:dyDescent="0.3">
      <c r="A130" s="727" t="s">
        <v>7297</v>
      </c>
      <c r="B130" s="728" t="s">
        <v>7298</v>
      </c>
      <c r="C130" s="728" t="s">
        <v>6631</v>
      </c>
      <c r="D130" s="728" t="s">
        <v>7309</v>
      </c>
      <c r="E130" s="728" t="s">
        <v>7310</v>
      </c>
      <c r="F130" s="732">
        <v>3080</v>
      </c>
      <c r="G130" s="732">
        <v>67760</v>
      </c>
      <c r="H130" s="732">
        <v>1.0380856083586114</v>
      </c>
      <c r="I130" s="732">
        <v>22</v>
      </c>
      <c r="J130" s="732">
        <v>2967</v>
      </c>
      <c r="K130" s="732">
        <v>65274</v>
      </c>
      <c r="L130" s="732">
        <v>1</v>
      </c>
      <c r="M130" s="732">
        <v>22</v>
      </c>
      <c r="N130" s="732">
        <v>3160</v>
      </c>
      <c r="O130" s="732">
        <v>69520</v>
      </c>
      <c r="P130" s="746">
        <v>1.0650488709133805</v>
      </c>
      <c r="Q130" s="733">
        <v>22</v>
      </c>
    </row>
    <row r="131" spans="1:17" ht="14.4" customHeight="1" x14ac:dyDescent="0.3">
      <c r="A131" s="727" t="s">
        <v>7297</v>
      </c>
      <c r="B131" s="728" t="s">
        <v>7298</v>
      </c>
      <c r="C131" s="728" t="s">
        <v>6631</v>
      </c>
      <c r="D131" s="728" t="s">
        <v>7311</v>
      </c>
      <c r="E131" s="728" t="s">
        <v>7312</v>
      </c>
      <c r="F131" s="732">
        <v>55</v>
      </c>
      <c r="G131" s="732">
        <v>3740</v>
      </c>
      <c r="H131" s="732">
        <v>1.0185185185185186</v>
      </c>
      <c r="I131" s="732">
        <v>68</v>
      </c>
      <c r="J131" s="732">
        <v>54</v>
      </c>
      <c r="K131" s="732">
        <v>3672</v>
      </c>
      <c r="L131" s="732">
        <v>1</v>
      </c>
      <c r="M131" s="732">
        <v>68</v>
      </c>
      <c r="N131" s="732">
        <v>90</v>
      </c>
      <c r="O131" s="732">
        <v>6120</v>
      </c>
      <c r="P131" s="746">
        <v>1.6666666666666667</v>
      </c>
      <c r="Q131" s="733">
        <v>68</v>
      </c>
    </row>
    <row r="132" spans="1:17" ht="14.4" customHeight="1" x14ac:dyDescent="0.3">
      <c r="A132" s="727" t="s">
        <v>7297</v>
      </c>
      <c r="B132" s="728" t="s">
        <v>7298</v>
      </c>
      <c r="C132" s="728" t="s">
        <v>6631</v>
      </c>
      <c r="D132" s="728" t="s">
        <v>7313</v>
      </c>
      <c r="E132" s="728" t="s">
        <v>7314</v>
      </c>
      <c r="F132" s="732">
        <v>13</v>
      </c>
      <c r="G132" s="732">
        <v>806</v>
      </c>
      <c r="H132" s="732">
        <v>4.333333333333333</v>
      </c>
      <c r="I132" s="732">
        <v>62</v>
      </c>
      <c r="J132" s="732">
        <v>3</v>
      </c>
      <c r="K132" s="732">
        <v>186</v>
      </c>
      <c r="L132" s="732">
        <v>1</v>
      </c>
      <c r="M132" s="732">
        <v>62</v>
      </c>
      <c r="N132" s="732"/>
      <c r="O132" s="732"/>
      <c r="P132" s="746"/>
      <c r="Q132" s="733"/>
    </row>
    <row r="133" spans="1:17" ht="14.4" customHeight="1" x14ac:dyDescent="0.3">
      <c r="A133" s="727" t="s">
        <v>7297</v>
      </c>
      <c r="B133" s="728" t="s">
        <v>7298</v>
      </c>
      <c r="C133" s="728" t="s">
        <v>6631</v>
      </c>
      <c r="D133" s="728" t="s">
        <v>7315</v>
      </c>
      <c r="E133" s="728" t="s">
        <v>7316</v>
      </c>
      <c r="F133" s="732">
        <v>31</v>
      </c>
      <c r="G133" s="732">
        <v>1922</v>
      </c>
      <c r="H133" s="732">
        <v>0.43055555555555558</v>
      </c>
      <c r="I133" s="732">
        <v>62</v>
      </c>
      <c r="J133" s="732">
        <v>72</v>
      </c>
      <c r="K133" s="732">
        <v>4464</v>
      </c>
      <c r="L133" s="732">
        <v>1</v>
      </c>
      <c r="M133" s="732">
        <v>62</v>
      </c>
      <c r="N133" s="732">
        <v>138</v>
      </c>
      <c r="O133" s="732">
        <v>8556</v>
      </c>
      <c r="P133" s="746">
        <v>1.9166666666666667</v>
      </c>
      <c r="Q133" s="733">
        <v>62</v>
      </c>
    </row>
    <row r="134" spans="1:17" ht="14.4" customHeight="1" x14ac:dyDescent="0.3">
      <c r="A134" s="727" t="s">
        <v>7297</v>
      </c>
      <c r="B134" s="728" t="s">
        <v>7298</v>
      </c>
      <c r="C134" s="728" t="s">
        <v>6631</v>
      </c>
      <c r="D134" s="728" t="s">
        <v>7317</v>
      </c>
      <c r="E134" s="728" t="s">
        <v>7318</v>
      </c>
      <c r="F134" s="732">
        <v>3</v>
      </c>
      <c r="G134" s="732">
        <v>1182</v>
      </c>
      <c r="H134" s="732">
        <v>0.6</v>
      </c>
      <c r="I134" s="732">
        <v>394</v>
      </c>
      <c r="J134" s="732">
        <v>5</v>
      </c>
      <c r="K134" s="732">
        <v>1970</v>
      </c>
      <c r="L134" s="732">
        <v>1</v>
      </c>
      <c r="M134" s="732">
        <v>394</v>
      </c>
      <c r="N134" s="732">
        <v>3</v>
      </c>
      <c r="O134" s="732">
        <v>1182</v>
      </c>
      <c r="P134" s="746">
        <v>0.6</v>
      </c>
      <c r="Q134" s="733">
        <v>394</v>
      </c>
    </row>
    <row r="135" spans="1:17" ht="14.4" customHeight="1" x14ac:dyDescent="0.3">
      <c r="A135" s="727" t="s">
        <v>7297</v>
      </c>
      <c r="B135" s="728" t="s">
        <v>7298</v>
      </c>
      <c r="C135" s="728" t="s">
        <v>6631</v>
      </c>
      <c r="D135" s="728" t="s">
        <v>7319</v>
      </c>
      <c r="E135" s="728" t="s">
        <v>7320</v>
      </c>
      <c r="F135" s="732">
        <v>45</v>
      </c>
      <c r="G135" s="732">
        <v>3690</v>
      </c>
      <c r="H135" s="732">
        <v>0.569620253164557</v>
      </c>
      <c r="I135" s="732">
        <v>82</v>
      </c>
      <c r="J135" s="732">
        <v>79</v>
      </c>
      <c r="K135" s="732">
        <v>6478</v>
      </c>
      <c r="L135" s="732">
        <v>1</v>
      </c>
      <c r="M135" s="732">
        <v>82</v>
      </c>
      <c r="N135" s="732">
        <v>69</v>
      </c>
      <c r="O135" s="732">
        <v>5658</v>
      </c>
      <c r="P135" s="746">
        <v>0.87341772151898733</v>
      </c>
      <c r="Q135" s="733">
        <v>82</v>
      </c>
    </row>
    <row r="136" spans="1:17" ht="14.4" customHeight="1" x14ac:dyDescent="0.3">
      <c r="A136" s="727" t="s">
        <v>7297</v>
      </c>
      <c r="B136" s="728" t="s">
        <v>7298</v>
      </c>
      <c r="C136" s="728" t="s">
        <v>6631</v>
      </c>
      <c r="D136" s="728" t="s">
        <v>7321</v>
      </c>
      <c r="E136" s="728" t="s">
        <v>7322</v>
      </c>
      <c r="F136" s="732">
        <v>64</v>
      </c>
      <c r="G136" s="732">
        <v>63168</v>
      </c>
      <c r="H136" s="732">
        <v>1.3603238866396761</v>
      </c>
      <c r="I136" s="732">
        <v>987</v>
      </c>
      <c r="J136" s="732">
        <v>47</v>
      </c>
      <c r="K136" s="732">
        <v>46436</v>
      </c>
      <c r="L136" s="732">
        <v>1</v>
      </c>
      <c r="M136" s="732">
        <v>988</v>
      </c>
      <c r="N136" s="732">
        <v>60</v>
      </c>
      <c r="O136" s="732">
        <v>59280</v>
      </c>
      <c r="P136" s="746">
        <v>1.2765957446808511</v>
      </c>
      <c r="Q136" s="733">
        <v>988</v>
      </c>
    </row>
    <row r="137" spans="1:17" ht="14.4" customHeight="1" x14ac:dyDescent="0.3">
      <c r="A137" s="727" t="s">
        <v>7297</v>
      </c>
      <c r="B137" s="728" t="s">
        <v>7298</v>
      </c>
      <c r="C137" s="728" t="s">
        <v>6631</v>
      </c>
      <c r="D137" s="728" t="s">
        <v>7323</v>
      </c>
      <c r="E137" s="728" t="s">
        <v>7324</v>
      </c>
      <c r="F137" s="732">
        <v>7</v>
      </c>
      <c r="G137" s="732">
        <v>1337</v>
      </c>
      <c r="H137" s="732">
        <v>2.3333333333333335</v>
      </c>
      <c r="I137" s="732">
        <v>191</v>
      </c>
      <c r="J137" s="732">
        <v>3</v>
      </c>
      <c r="K137" s="732">
        <v>573</v>
      </c>
      <c r="L137" s="732">
        <v>1</v>
      </c>
      <c r="M137" s="732">
        <v>191</v>
      </c>
      <c r="N137" s="732">
        <v>4</v>
      </c>
      <c r="O137" s="732">
        <v>764</v>
      </c>
      <c r="P137" s="746">
        <v>1.3333333333333333</v>
      </c>
      <c r="Q137" s="733">
        <v>191</v>
      </c>
    </row>
    <row r="138" spans="1:17" ht="14.4" customHeight="1" x14ac:dyDescent="0.3">
      <c r="A138" s="727" t="s">
        <v>7297</v>
      </c>
      <c r="B138" s="728" t="s">
        <v>7298</v>
      </c>
      <c r="C138" s="728" t="s">
        <v>6631</v>
      </c>
      <c r="D138" s="728" t="s">
        <v>7325</v>
      </c>
      <c r="E138" s="728" t="s">
        <v>7326</v>
      </c>
      <c r="F138" s="732">
        <v>1</v>
      </c>
      <c r="G138" s="732">
        <v>82</v>
      </c>
      <c r="H138" s="732"/>
      <c r="I138" s="732">
        <v>82</v>
      </c>
      <c r="J138" s="732"/>
      <c r="K138" s="732"/>
      <c r="L138" s="732"/>
      <c r="M138" s="732"/>
      <c r="N138" s="732">
        <v>1</v>
      </c>
      <c r="O138" s="732">
        <v>82</v>
      </c>
      <c r="P138" s="746"/>
      <c r="Q138" s="733">
        <v>82</v>
      </c>
    </row>
    <row r="139" spans="1:17" ht="14.4" customHeight="1" x14ac:dyDescent="0.3">
      <c r="A139" s="727" t="s">
        <v>7297</v>
      </c>
      <c r="B139" s="728" t="s">
        <v>7298</v>
      </c>
      <c r="C139" s="728" t="s">
        <v>6631</v>
      </c>
      <c r="D139" s="728" t="s">
        <v>7327</v>
      </c>
      <c r="E139" s="728" t="s">
        <v>7328</v>
      </c>
      <c r="F139" s="732"/>
      <c r="G139" s="732"/>
      <c r="H139" s="732"/>
      <c r="I139" s="732"/>
      <c r="J139" s="732">
        <v>1</v>
      </c>
      <c r="K139" s="732">
        <v>266</v>
      </c>
      <c r="L139" s="732">
        <v>1</v>
      </c>
      <c r="M139" s="732">
        <v>266</v>
      </c>
      <c r="N139" s="732"/>
      <c r="O139" s="732"/>
      <c r="P139" s="746"/>
      <c r="Q139" s="733"/>
    </row>
    <row r="140" spans="1:17" ht="14.4" customHeight="1" x14ac:dyDescent="0.3">
      <c r="A140" s="727" t="s">
        <v>7297</v>
      </c>
      <c r="B140" s="728" t="s">
        <v>7298</v>
      </c>
      <c r="C140" s="728" t="s">
        <v>6631</v>
      </c>
      <c r="D140" s="728" t="s">
        <v>7329</v>
      </c>
      <c r="E140" s="728" t="s">
        <v>7330</v>
      </c>
      <c r="F140" s="732"/>
      <c r="G140" s="732"/>
      <c r="H140" s="732"/>
      <c r="I140" s="732"/>
      <c r="J140" s="732">
        <v>1</v>
      </c>
      <c r="K140" s="732">
        <v>230</v>
      </c>
      <c r="L140" s="732">
        <v>1</v>
      </c>
      <c r="M140" s="732">
        <v>230</v>
      </c>
      <c r="N140" s="732"/>
      <c r="O140" s="732"/>
      <c r="P140" s="746"/>
      <c r="Q140" s="733"/>
    </row>
    <row r="141" spans="1:17" ht="14.4" customHeight="1" x14ac:dyDescent="0.3">
      <c r="A141" s="727" t="s">
        <v>7297</v>
      </c>
      <c r="B141" s="728" t="s">
        <v>7298</v>
      </c>
      <c r="C141" s="728" t="s">
        <v>6631</v>
      </c>
      <c r="D141" s="728" t="s">
        <v>7331</v>
      </c>
      <c r="E141" s="728" t="s">
        <v>7332</v>
      </c>
      <c r="F141" s="732">
        <v>138</v>
      </c>
      <c r="G141" s="732">
        <v>8694</v>
      </c>
      <c r="H141" s="732">
        <v>1.4680851063829787</v>
      </c>
      <c r="I141" s="732">
        <v>63</v>
      </c>
      <c r="J141" s="732">
        <v>94</v>
      </c>
      <c r="K141" s="732">
        <v>5922</v>
      </c>
      <c r="L141" s="732">
        <v>1</v>
      </c>
      <c r="M141" s="732">
        <v>63</v>
      </c>
      <c r="N141" s="732">
        <v>135</v>
      </c>
      <c r="O141" s="732">
        <v>8505</v>
      </c>
      <c r="P141" s="746">
        <v>1.4361702127659575</v>
      </c>
      <c r="Q141" s="733">
        <v>63</v>
      </c>
    </row>
    <row r="142" spans="1:17" ht="14.4" customHeight="1" x14ac:dyDescent="0.3">
      <c r="A142" s="727" t="s">
        <v>7297</v>
      </c>
      <c r="B142" s="728" t="s">
        <v>7298</v>
      </c>
      <c r="C142" s="728" t="s">
        <v>6631</v>
      </c>
      <c r="D142" s="728" t="s">
        <v>7333</v>
      </c>
      <c r="E142" s="728" t="s">
        <v>7334</v>
      </c>
      <c r="F142" s="732">
        <v>896</v>
      </c>
      <c r="G142" s="732">
        <v>15232</v>
      </c>
      <c r="H142" s="732">
        <v>1.0886998784933171</v>
      </c>
      <c r="I142" s="732">
        <v>17</v>
      </c>
      <c r="J142" s="732">
        <v>823</v>
      </c>
      <c r="K142" s="732">
        <v>13991</v>
      </c>
      <c r="L142" s="732">
        <v>1</v>
      </c>
      <c r="M142" s="732">
        <v>17</v>
      </c>
      <c r="N142" s="732">
        <v>774</v>
      </c>
      <c r="O142" s="732">
        <v>13158</v>
      </c>
      <c r="P142" s="746">
        <v>0.9404617253948967</v>
      </c>
      <c r="Q142" s="733">
        <v>17</v>
      </c>
    </row>
    <row r="143" spans="1:17" ht="14.4" customHeight="1" x14ac:dyDescent="0.3">
      <c r="A143" s="727" t="s">
        <v>7297</v>
      </c>
      <c r="B143" s="728" t="s">
        <v>7298</v>
      </c>
      <c r="C143" s="728" t="s">
        <v>6631</v>
      </c>
      <c r="D143" s="728" t="s">
        <v>7335</v>
      </c>
      <c r="E143" s="728" t="s">
        <v>7336</v>
      </c>
      <c r="F143" s="732">
        <v>60</v>
      </c>
      <c r="G143" s="732">
        <v>3840</v>
      </c>
      <c r="H143" s="732">
        <v>1.3333333333333333</v>
      </c>
      <c r="I143" s="732">
        <v>64</v>
      </c>
      <c r="J143" s="732">
        <v>45</v>
      </c>
      <c r="K143" s="732">
        <v>2880</v>
      </c>
      <c r="L143" s="732">
        <v>1</v>
      </c>
      <c r="M143" s="732">
        <v>64</v>
      </c>
      <c r="N143" s="732">
        <v>71</v>
      </c>
      <c r="O143" s="732">
        <v>4544</v>
      </c>
      <c r="P143" s="746">
        <v>1.5777777777777777</v>
      </c>
      <c r="Q143" s="733">
        <v>64</v>
      </c>
    </row>
    <row r="144" spans="1:17" ht="14.4" customHeight="1" x14ac:dyDescent="0.3">
      <c r="A144" s="727" t="s">
        <v>7297</v>
      </c>
      <c r="B144" s="728" t="s">
        <v>7298</v>
      </c>
      <c r="C144" s="728" t="s">
        <v>6631</v>
      </c>
      <c r="D144" s="728" t="s">
        <v>7337</v>
      </c>
      <c r="E144" s="728" t="s">
        <v>7338</v>
      </c>
      <c r="F144" s="732"/>
      <c r="G144" s="732"/>
      <c r="H144" s="732"/>
      <c r="I144" s="732"/>
      <c r="J144" s="732">
        <v>3</v>
      </c>
      <c r="K144" s="732">
        <v>1446</v>
      </c>
      <c r="L144" s="732">
        <v>1</v>
      </c>
      <c r="M144" s="732">
        <v>482</v>
      </c>
      <c r="N144" s="732"/>
      <c r="O144" s="732"/>
      <c r="P144" s="746"/>
      <c r="Q144" s="733"/>
    </row>
    <row r="145" spans="1:17" ht="14.4" customHeight="1" x14ac:dyDescent="0.3">
      <c r="A145" s="727" t="s">
        <v>7297</v>
      </c>
      <c r="B145" s="728" t="s">
        <v>7298</v>
      </c>
      <c r="C145" s="728" t="s">
        <v>6631</v>
      </c>
      <c r="D145" s="728" t="s">
        <v>7339</v>
      </c>
      <c r="E145" s="728" t="s">
        <v>7340</v>
      </c>
      <c r="F145" s="732">
        <v>3</v>
      </c>
      <c r="G145" s="732">
        <v>141</v>
      </c>
      <c r="H145" s="732">
        <v>1.5</v>
      </c>
      <c r="I145" s="732">
        <v>47</v>
      </c>
      <c r="J145" s="732">
        <v>2</v>
      </c>
      <c r="K145" s="732">
        <v>94</v>
      </c>
      <c r="L145" s="732">
        <v>1</v>
      </c>
      <c r="M145" s="732">
        <v>47</v>
      </c>
      <c r="N145" s="732">
        <v>4</v>
      </c>
      <c r="O145" s="732">
        <v>188</v>
      </c>
      <c r="P145" s="746">
        <v>2</v>
      </c>
      <c r="Q145" s="733">
        <v>47</v>
      </c>
    </row>
    <row r="146" spans="1:17" ht="14.4" customHeight="1" x14ac:dyDescent="0.3">
      <c r="A146" s="727" t="s">
        <v>7297</v>
      </c>
      <c r="B146" s="728" t="s">
        <v>7298</v>
      </c>
      <c r="C146" s="728" t="s">
        <v>6631</v>
      </c>
      <c r="D146" s="728" t="s">
        <v>7341</v>
      </c>
      <c r="E146" s="728" t="s">
        <v>7342</v>
      </c>
      <c r="F146" s="732">
        <v>1</v>
      </c>
      <c r="G146" s="732">
        <v>53</v>
      </c>
      <c r="H146" s="732">
        <v>0.5</v>
      </c>
      <c r="I146" s="732">
        <v>53</v>
      </c>
      <c r="J146" s="732">
        <v>2</v>
      </c>
      <c r="K146" s="732">
        <v>106</v>
      </c>
      <c r="L146" s="732">
        <v>1</v>
      </c>
      <c r="M146" s="732">
        <v>53</v>
      </c>
      <c r="N146" s="732"/>
      <c r="O146" s="732"/>
      <c r="P146" s="746"/>
      <c r="Q146" s="733"/>
    </row>
    <row r="147" spans="1:17" ht="14.4" customHeight="1" x14ac:dyDescent="0.3">
      <c r="A147" s="727" t="s">
        <v>7297</v>
      </c>
      <c r="B147" s="728" t="s">
        <v>7298</v>
      </c>
      <c r="C147" s="728" t="s">
        <v>6631</v>
      </c>
      <c r="D147" s="728" t="s">
        <v>7343</v>
      </c>
      <c r="E147" s="728" t="s">
        <v>7344</v>
      </c>
      <c r="F147" s="732">
        <v>3</v>
      </c>
      <c r="G147" s="732">
        <v>180</v>
      </c>
      <c r="H147" s="732">
        <v>0.5</v>
      </c>
      <c r="I147" s="732">
        <v>60</v>
      </c>
      <c r="J147" s="732">
        <v>6</v>
      </c>
      <c r="K147" s="732">
        <v>360</v>
      </c>
      <c r="L147" s="732">
        <v>1</v>
      </c>
      <c r="M147" s="732">
        <v>60</v>
      </c>
      <c r="N147" s="732">
        <v>6</v>
      </c>
      <c r="O147" s="732">
        <v>360</v>
      </c>
      <c r="P147" s="746">
        <v>1</v>
      </c>
      <c r="Q147" s="733">
        <v>60</v>
      </c>
    </row>
    <row r="148" spans="1:17" ht="14.4" customHeight="1" x14ac:dyDescent="0.3">
      <c r="A148" s="727" t="s">
        <v>7297</v>
      </c>
      <c r="B148" s="728" t="s">
        <v>7298</v>
      </c>
      <c r="C148" s="728" t="s">
        <v>6631</v>
      </c>
      <c r="D148" s="728" t="s">
        <v>7345</v>
      </c>
      <c r="E148" s="728" t="s">
        <v>7346</v>
      </c>
      <c r="F148" s="732"/>
      <c r="G148" s="732"/>
      <c r="H148" s="732"/>
      <c r="I148" s="732"/>
      <c r="J148" s="732">
        <v>3</v>
      </c>
      <c r="K148" s="732">
        <v>183</v>
      </c>
      <c r="L148" s="732">
        <v>1</v>
      </c>
      <c r="M148" s="732">
        <v>61</v>
      </c>
      <c r="N148" s="732"/>
      <c r="O148" s="732"/>
      <c r="P148" s="746"/>
      <c r="Q148" s="733"/>
    </row>
    <row r="149" spans="1:17" ht="14.4" customHeight="1" x14ac:dyDescent="0.3">
      <c r="A149" s="727" t="s">
        <v>7297</v>
      </c>
      <c r="B149" s="728" t="s">
        <v>7298</v>
      </c>
      <c r="C149" s="728" t="s">
        <v>6631</v>
      </c>
      <c r="D149" s="728" t="s">
        <v>7347</v>
      </c>
      <c r="E149" s="728" t="s">
        <v>7348</v>
      </c>
      <c r="F149" s="732">
        <v>70</v>
      </c>
      <c r="G149" s="732">
        <v>1330</v>
      </c>
      <c r="H149" s="732">
        <v>2</v>
      </c>
      <c r="I149" s="732">
        <v>19</v>
      </c>
      <c r="J149" s="732">
        <v>35</v>
      </c>
      <c r="K149" s="732">
        <v>665</v>
      </c>
      <c r="L149" s="732">
        <v>1</v>
      </c>
      <c r="M149" s="732">
        <v>19</v>
      </c>
      <c r="N149" s="732">
        <v>65</v>
      </c>
      <c r="O149" s="732">
        <v>1235</v>
      </c>
      <c r="P149" s="746">
        <v>1.8571428571428572</v>
      </c>
      <c r="Q149" s="733">
        <v>19</v>
      </c>
    </row>
    <row r="150" spans="1:17" ht="14.4" customHeight="1" x14ac:dyDescent="0.3">
      <c r="A150" s="727" t="s">
        <v>7297</v>
      </c>
      <c r="B150" s="728" t="s">
        <v>7298</v>
      </c>
      <c r="C150" s="728" t="s">
        <v>6631</v>
      </c>
      <c r="D150" s="728" t="s">
        <v>7349</v>
      </c>
      <c r="E150" s="728" t="s">
        <v>7350</v>
      </c>
      <c r="F150" s="732"/>
      <c r="G150" s="732"/>
      <c r="H150" s="732"/>
      <c r="I150" s="732"/>
      <c r="J150" s="732">
        <v>2</v>
      </c>
      <c r="K150" s="732">
        <v>216</v>
      </c>
      <c r="L150" s="732">
        <v>1</v>
      </c>
      <c r="M150" s="732">
        <v>108</v>
      </c>
      <c r="N150" s="732"/>
      <c r="O150" s="732"/>
      <c r="P150" s="746"/>
      <c r="Q150" s="733"/>
    </row>
    <row r="151" spans="1:17" ht="14.4" customHeight="1" x14ac:dyDescent="0.3">
      <c r="A151" s="727" t="s">
        <v>7297</v>
      </c>
      <c r="B151" s="728" t="s">
        <v>7298</v>
      </c>
      <c r="C151" s="728" t="s">
        <v>6631</v>
      </c>
      <c r="D151" s="728" t="s">
        <v>7351</v>
      </c>
      <c r="E151" s="728" t="s">
        <v>7352</v>
      </c>
      <c r="F151" s="732">
        <v>20</v>
      </c>
      <c r="G151" s="732">
        <v>29100</v>
      </c>
      <c r="H151" s="732">
        <v>1.657552973342447</v>
      </c>
      <c r="I151" s="732">
        <v>1455</v>
      </c>
      <c r="J151" s="732">
        <v>12</v>
      </c>
      <c r="K151" s="732">
        <v>17556</v>
      </c>
      <c r="L151" s="732">
        <v>1</v>
      </c>
      <c r="M151" s="732">
        <v>1463</v>
      </c>
      <c r="N151" s="732">
        <v>8</v>
      </c>
      <c r="O151" s="732">
        <v>11704</v>
      </c>
      <c r="P151" s="746">
        <v>0.66666666666666663</v>
      </c>
      <c r="Q151" s="733">
        <v>1463</v>
      </c>
    </row>
    <row r="152" spans="1:17" ht="14.4" customHeight="1" x14ac:dyDescent="0.3">
      <c r="A152" s="727" t="s">
        <v>7297</v>
      </c>
      <c r="B152" s="728" t="s">
        <v>7298</v>
      </c>
      <c r="C152" s="728" t="s">
        <v>6631</v>
      </c>
      <c r="D152" s="728" t="s">
        <v>7353</v>
      </c>
      <c r="E152" s="728" t="s">
        <v>7354</v>
      </c>
      <c r="F152" s="732">
        <v>4</v>
      </c>
      <c r="G152" s="732">
        <v>1564</v>
      </c>
      <c r="H152" s="732">
        <v>1.3299319727891157</v>
      </c>
      <c r="I152" s="732">
        <v>391</v>
      </c>
      <c r="J152" s="732">
        <v>3</v>
      </c>
      <c r="K152" s="732">
        <v>1176</v>
      </c>
      <c r="L152" s="732">
        <v>1</v>
      </c>
      <c r="M152" s="732">
        <v>392</v>
      </c>
      <c r="N152" s="732">
        <v>2</v>
      </c>
      <c r="O152" s="732">
        <v>784</v>
      </c>
      <c r="P152" s="746">
        <v>0.66666666666666663</v>
      </c>
      <c r="Q152" s="733">
        <v>392</v>
      </c>
    </row>
    <row r="153" spans="1:17" ht="14.4" customHeight="1" x14ac:dyDescent="0.3">
      <c r="A153" s="727" t="s">
        <v>7297</v>
      </c>
      <c r="B153" s="728" t="s">
        <v>7298</v>
      </c>
      <c r="C153" s="728" t="s">
        <v>6631</v>
      </c>
      <c r="D153" s="728" t="s">
        <v>7355</v>
      </c>
      <c r="E153" s="728" t="s">
        <v>7356</v>
      </c>
      <c r="F153" s="732"/>
      <c r="G153" s="732"/>
      <c r="H153" s="732"/>
      <c r="I153" s="732"/>
      <c r="J153" s="732">
        <v>7</v>
      </c>
      <c r="K153" s="732">
        <v>3248</v>
      </c>
      <c r="L153" s="732">
        <v>1</v>
      </c>
      <c r="M153" s="732">
        <v>464</v>
      </c>
      <c r="N153" s="732">
        <v>8</v>
      </c>
      <c r="O153" s="732">
        <v>3712</v>
      </c>
      <c r="P153" s="746">
        <v>1.1428571428571428</v>
      </c>
      <c r="Q153" s="733">
        <v>464</v>
      </c>
    </row>
    <row r="154" spans="1:17" ht="14.4" customHeight="1" x14ac:dyDescent="0.3">
      <c r="A154" s="727" t="s">
        <v>7297</v>
      </c>
      <c r="B154" s="728" t="s">
        <v>7298</v>
      </c>
      <c r="C154" s="728" t="s">
        <v>6631</v>
      </c>
      <c r="D154" s="728" t="s">
        <v>7357</v>
      </c>
      <c r="E154" s="728" t="s">
        <v>7358</v>
      </c>
      <c r="F154" s="732">
        <v>36</v>
      </c>
      <c r="G154" s="732">
        <v>11232</v>
      </c>
      <c r="H154" s="732">
        <v>2.2428115015974441</v>
      </c>
      <c r="I154" s="732">
        <v>312</v>
      </c>
      <c r="J154" s="732">
        <v>16</v>
      </c>
      <c r="K154" s="732">
        <v>5008</v>
      </c>
      <c r="L154" s="732">
        <v>1</v>
      </c>
      <c r="M154" s="732">
        <v>313</v>
      </c>
      <c r="N154" s="732">
        <v>52</v>
      </c>
      <c r="O154" s="732">
        <v>16276</v>
      </c>
      <c r="P154" s="746">
        <v>3.25</v>
      </c>
      <c r="Q154" s="733">
        <v>313</v>
      </c>
    </row>
    <row r="155" spans="1:17" ht="14.4" customHeight="1" x14ac:dyDescent="0.3">
      <c r="A155" s="727" t="s">
        <v>7297</v>
      </c>
      <c r="B155" s="728" t="s">
        <v>7298</v>
      </c>
      <c r="C155" s="728" t="s">
        <v>6631</v>
      </c>
      <c r="D155" s="728" t="s">
        <v>7359</v>
      </c>
      <c r="E155" s="728" t="s">
        <v>7360</v>
      </c>
      <c r="F155" s="732">
        <v>64</v>
      </c>
      <c r="G155" s="732">
        <v>54528</v>
      </c>
      <c r="H155" s="732">
        <v>1.5220231117065819</v>
      </c>
      <c r="I155" s="732">
        <v>852</v>
      </c>
      <c r="J155" s="732">
        <v>42</v>
      </c>
      <c r="K155" s="732">
        <v>35826</v>
      </c>
      <c r="L155" s="732">
        <v>1</v>
      </c>
      <c r="M155" s="732">
        <v>853</v>
      </c>
      <c r="N155" s="732">
        <v>59</v>
      </c>
      <c r="O155" s="732">
        <v>50327</v>
      </c>
      <c r="P155" s="746">
        <v>1.4047619047619047</v>
      </c>
      <c r="Q155" s="733">
        <v>853</v>
      </c>
    </row>
    <row r="156" spans="1:17" ht="14.4" customHeight="1" x14ac:dyDescent="0.3">
      <c r="A156" s="727" t="s">
        <v>7297</v>
      </c>
      <c r="B156" s="728" t="s">
        <v>7298</v>
      </c>
      <c r="C156" s="728" t="s">
        <v>6631</v>
      </c>
      <c r="D156" s="728" t="s">
        <v>7361</v>
      </c>
      <c r="E156" s="728" t="s">
        <v>7362</v>
      </c>
      <c r="F156" s="732">
        <v>9</v>
      </c>
      <c r="G156" s="732">
        <v>1674</v>
      </c>
      <c r="H156" s="732">
        <v>0.68860551213492394</v>
      </c>
      <c r="I156" s="732">
        <v>186</v>
      </c>
      <c r="J156" s="732">
        <v>13</v>
      </c>
      <c r="K156" s="732">
        <v>2431</v>
      </c>
      <c r="L156" s="732">
        <v>1</v>
      </c>
      <c r="M156" s="732">
        <v>187</v>
      </c>
      <c r="N156" s="732">
        <v>37</v>
      </c>
      <c r="O156" s="732">
        <v>6919</v>
      </c>
      <c r="P156" s="746">
        <v>2.8461538461538463</v>
      </c>
      <c r="Q156" s="733">
        <v>187</v>
      </c>
    </row>
    <row r="157" spans="1:17" ht="14.4" customHeight="1" x14ac:dyDescent="0.3">
      <c r="A157" s="727" t="s">
        <v>7297</v>
      </c>
      <c r="B157" s="728" t="s">
        <v>7298</v>
      </c>
      <c r="C157" s="728" t="s">
        <v>6631</v>
      </c>
      <c r="D157" s="728" t="s">
        <v>7363</v>
      </c>
      <c r="E157" s="728" t="s">
        <v>7364</v>
      </c>
      <c r="F157" s="732">
        <v>128</v>
      </c>
      <c r="G157" s="732">
        <v>21376</v>
      </c>
      <c r="H157" s="732">
        <v>1.1462891462891462</v>
      </c>
      <c r="I157" s="732">
        <v>167</v>
      </c>
      <c r="J157" s="732">
        <v>111</v>
      </c>
      <c r="K157" s="732">
        <v>18648</v>
      </c>
      <c r="L157" s="732">
        <v>1</v>
      </c>
      <c r="M157" s="732">
        <v>168</v>
      </c>
      <c r="N157" s="732">
        <v>131</v>
      </c>
      <c r="O157" s="732">
        <v>22008</v>
      </c>
      <c r="P157" s="746">
        <v>1.1801801801801801</v>
      </c>
      <c r="Q157" s="733">
        <v>168</v>
      </c>
    </row>
    <row r="158" spans="1:17" ht="14.4" customHeight="1" x14ac:dyDescent="0.3">
      <c r="A158" s="727" t="s">
        <v>7297</v>
      </c>
      <c r="B158" s="728" t="s">
        <v>7298</v>
      </c>
      <c r="C158" s="728" t="s">
        <v>6631</v>
      </c>
      <c r="D158" s="728" t="s">
        <v>7365</v>
      </c>
      <c r="E158" s="728" t="s">
        <v>7366</v>
      </c>
      <c r="F158" s="732">
        <v>4</v>
      </c>
      <c r="G158" s="732">
        <v>664</v>
      </c>
      <c r="H158" s="732">
        <v>1.9880239520958083</v>
      </c>
      <c r="I158" s="732">
        <v>166</v>
      </c>
      <c r="J158" s="732">
        <v>2</v>
      </c>
      <c r="K158" s="732">
        <v>334</v>
      </c>
      <c r="L158" s="732">
        <v>1</v>
      </c>
      <c r="M158" s="732">
        <v>167</v>
      </c>
      <c r="N158" s="732"/>
      <c r="O158" s="732"/>
      <c r="P158" s="746"/>
      <c r="Q158" s="733"/>
    </row>
    <row r="159" spans="1:17" ht="14.4" customHeight="1" x14ac:dyDescent="0.3">
      <c r="A159" s="727" t="s">
        <v>7297</v>
      </c>
      <c r="B159" s="728" t="s">
        <v>7298</v>
      </c>
      <c r="C159" s="728" t="s">
        <v>6631</v>
      </c>
      <c r="D159" s="728" t="s">
        <v>7367</v>
      </c>
      <c r="E159" s="728" t="s">
        <v>7368</v>
      </c>
      <c r="F159" s="732"/>
      <c r="G159" s="732"/>
      <c r="H159" s="732"/>
      <c r="I159" s="732"/>
      <c r="J159" s="732">
        <v>1</v>
      </c>
      <c r="K159" s="732">
        <v>174</v>
      </c>
      <c r="L159" s="732">
        <v>1</v>
      </c>
      <c r="M159" s="732">
        <v>174</v>
      </c>
      <c r="N159" s="732"/>
      <c r="O159" s="732"/>
      <c r="P159" s="746"/>
      <c r="Q159" s="733"/>
    </row>
    <row r="160" spans="1:17" ht="14.4" customHeight="1" x14ac:dyDescent="0.3">
      <c r="A160" s="727" t="s">
        <v>7297</v>
      </c>
      <c r="B160" s="728" t="s">
        <v>7298</v>
      </c>
      <c r="C160" s="728" t="s">
        <v>6631</v>
      </c>
      <c r="D160" s="728" t="s">
        <v>7369</v>
      </c>
      <c r="E160" s="728" t="s">
        <v>7370</v>
      </c>
      <c r="F160" s="732">
        <v>87</v>
      </c>
      <c r="G160" s="732">
        <v>26883</v>
      </c>
      <c r="H160" s="732">
        <v>2.1679838709677419</v>
      </c>
      <c r="I160" s="732">
        <v>309</v>
      </c>
      <c r="J160" s="732">
        <v>40</v>
      </c>
      <c r="K160" s="732">
        <v>12400</v>
      </c>
      <c r="L160" s="732">
        <v>1</v>
      </c>
      <c r="M160" s="732">
        <v>310</v>
      </c>
      <c r="N160" s="732">
        <v>91</v>
      </c>
      <c r="O160" s="732">
        <v>28210</v>
      </c>
      <c r="P160" s="746">
        <v>2.2749999999999999</v>
      </c>
      <c r="Q160" s="733">
        <v>310</v>
      </c>
    </row>
    <row r="161" spans="1:17" ht="14.4" customHeight="1" x14ac:dyDescent="0.3">
      <c r="A161" s="727" t="s">
        <v>7297</v>
      </c>
      <c r="B161" s="728" t="s">
        <v>7298</v>
      </c>
      <c r="C161" s="728" t="s">
        <v>6631</v>
      </c>
      <c r="D161" s="728" t="s">
        <v>7371</v>
      </c>
      <c r="E161" s="728" t="s">
        <v>7372</v>
      </c>
      <c r="F161" s="732">
        <v>5</v>
      </c>
      <c r="G161" s="732">
        <v>1755</v>
      </c>
      <c r="H161" s="732">
        <v>2.4928977272727271</v>
      </c>
      <c r="I161" s="732">
        <v>351</v>
      </c>
      <c r="J161" s="732">
        <v>2</v>
      </c>
      <c r="K161" s="732">
        <v>704</v>
      </c>
      <c r="L161" s="732">
        <v>1</v>
      </c>
      <c r="M161" s="732">
        <v>352</v>
      </c>
      <c r="N161" s="732">
        <v>10</v>
      </c>
      <c r="O161" s="732">
        <v>3520</v>
      </c>
      <c r="P161" s="746">
        <v>5</v>
      </c>
      <c r="Q161" s="733">
        <v>352</v>
      </c>
    </row>
    <row r="162" spans="1:17" ht="14.4" customHeight="1" x14ac:dyDescent="0.3">
      <c r="A162" s="727" t="s">
        <v>7297</v>
      </c>
      <c r="B162" s="728" t="s">
        <v>7298</v>
      </c>
      <c r="C162" s="728" t="s">
        <v>6631</v>
      </c>
      <c r="D162" s="728" t="s">
        <v>7373</v>
      </c>
      <c r="E162" s="728" t="s">
        <v>7374</v>
      </c>
      <c r="F162" s="732">
        <v>5</v>
      </c>
      <c r="G162" s="732">
        <v>1755</v>
      </c>
      <c r="H162" s="732">
        <v>2.4928977272727271</v>
      </c>
      <c r="I162" s="732">
        <v>351</v>
      </c>
      <c r="J162" s="732">
        <v>2</v>
      </c>
      <c r="K162" s="732">
        <v>704</v>
      </c>
      <c r="L162" s="732">
        <v>1</v>
      </c>
      <c r="M162" s="732">
        <v>352</v>
      </c>
      <c r="N162" s="732">
        <v>3</v>
      </c>
      <c r="O162" s="732">
        <v>1056</v>
      </c>
      <c r="P162" s="746">
        <v>1.5</v>
      </c>
      <c r="Q162" s="733">
        <v>352</v>
      </c>
    </row>
    <row r="163" spans="1:17" ht="14.4" customHeight="1" x14ac:dyDescent="0.3">
      <c r="A163" s="727" t="s">
        <v>7297</v>
      </c>
      <c r="B163" s="728" t="s">
        <v>7298</v>
      </c>
      <c r="C163" s="728" t="s">
        <v>6631</v>
      </c>
      <c r="D163" s="728" t="s">
        <v>7375</v>
      </c>
      <c r="E163" s="728" t="s">
        <v>7376</v>
      </c>
      <c r="F163" s="732">
        <v>73</v>
      </c>
      <c r="G163" s="732">
        <v>88768</v>
      </c>
      <c r="H163" s="732">
        <v>1.7731967000259683</v>
      </c>
      <c r="I163" s="732">
        <v>1216</v>
      </c>
      <c r="J163" s="732">
        <v>41</v>
      </c>
      <c r="K163" s="732">
        <v>50061</v>
      </c>
      <c r="L163" s="732">
        <v>1</v>
      </c>
      <c r="M163" s="732">
        <v>1221</v>
      </c>
      <c r="N163" s="732">
        <v>79</v>
      </c>
      <c r="O163" s="732">
        <v>96538</v>
      </c>
      <c r="P163" s="746">
        <v>1.9284073430414894</v>
      </c>
      <c r="Q163" s="733">
        <v>1222</v>
      </c>
    </row>
    <row r="164" spans="1:17" ht="14.4" customHeight="1" x14ac:dyDescent="0.3">
      <c r="A164" s="727" t="s">
        <v>7297</v>
      </c>
      <c r="B164" s="728" t="s">
        <v>7298</v>
      </c>
      <c r="C164" s="728" t="s">
        <v>6631</v>
      </c>
      <c r="D164" s="728" t="s">
        <v>7377</v>
      </c>
      <c r="E164" s="728" t="s">
        <v>7378</v>
      </c>
      <c r="F164" s="732">
        <v>334</v>
      </c>
      <c r="G164" s="732">
        <v>262524</v>
      </c>
      <c r="H164" s="732">
        <v>1.0623426864898551</v>
      </c>
      <c r="I164" s="732">
        <v>786</v>
      </c>
      <c r="J164" s="732">
        <v>314</v>
      </c>
      <c r="K164" s="732">
        <v>247118</v>
      </c>
      <c r="L164" s="732">
        <v>1</v>
      </c>
      <c r="M164" s="732">
        <v>787</v>
      </c>
      <c r="N164" s="732">
        <v>397</v>
      </c>
      <c r="O164" s="732">
        <v>312836</v>
      </c>
      <c r="P164" s="746">
        <v>1.2659377301532062</v>
      </c>
      <c r="Q164" s="733">
        <v>788</v>
      </c>
    </row>
    <row r="165" spans="1:17" ht="14.4" customHeight="1" x14ac:dyDescent="0.3">
      <c r="A165" s="727" t="s">
        <v>7297</v>
      </c>
      <c r="B165" s="728" t="s">
        <v>7298</v>
      </c>
      <c r="C165" s="728" t="s">
        <v>6631</v>
      </c>
      <c r="D165" s="728" t="s">
        <v>7379</v>
      </c>
      <c r="E165" s="728" t="s">
        <v>7380</v>
      </c>
      <c r="F165" s="732">
        <v>1</v>
      </c>
      <c r="G165" s="732">
        <v>188</v>
      </c>
      <c r="H165" s="732">
        <v>8.2892416225749554E-2</v>
      </c>
      <c r="I165" s="732">
        <v>188</v>
      </c>
      <c r="J165" s="732">
        <v>12</v>
      </c>
      <c r="K165" s="732">
        <v>2268</v>
      </c>
      <c r="L165" s="732">
        <v>1</v>
      </c>
      <c r="M165" s="732">
        <v>189</v>
      </c>
      <c r="N165" s="732">
        <v>14</v>
      </c>
      <c r="O165" s="732">
        <v>2646</v>
      </c>
      <c r="P165" s="746">
        <v>1.1666666666666667</v>
      </c>
      <c r="Q165" s="733">
        <v>189</v>
      </c>
    </row>
    <row r="166" spans="1:17" ht="14.4" customHeight="1" x14ac:dyDescent="0.3">
      <c r="A166" s="727" t="s">
        <v>7297</v>
      </c>
      <c r="B166" s="728" t="s">
        <v>7298</v>
      </c>
      <c r="C166" s="728" t="s">
        <v>6631</v>
      </c>
      <c r="D166" s="728" t="s">
        <v>7381</v>
      </c>
      <c r="E166" s="728" t="s">
        <v>7382</v>
      </c>
      <c r="F166" s="732"/>
      <c r="G166" s="732"/>
      <c r="H166" s="732"/>
      <c r="I166" s="732"/>
      <c r="J166" s="732">
        <v>1</v>
      </c>
      <c r="K166" s="732">
        <v>179</v>
      </c>
      <c r="L166" s="732">
        <v>1</v>
      </c>
      <c r="M166" s="732">
        <v>179</v>
      </c>
      <c r="N166" s="732"/>
      <c r="O166" s="732"/>
      <c r="P166" s="746"/>
      <c r="Q166" s="733"/>
    </row>
    <row r="167" spans="1:17" ht="14.4" customHeight="1" x14ac:dyDescent="0.3">
      <c r="A167" s="727" t="s">
        <v>7297</v>
      </c>
      <c r="B167" s="728" t="s">
        <v>7298</v>
      </c>
      <c r="C167" s="728" t="s">
        <v>6631</v>
      </c>
      <c r="D167" s="728" t="s">
        <v>7383</v>
      </c>
      <c r="E167" s="728" t="s">
        <v>7384</v>
      </c>
      <c r="F167" s="732">
        <v>18</v>
      </c>
      <c r="G167" s="732">
        <v>6534</v>
      </c>
      <c r="H167" s="732">
        <v>2.9917582417582418</v>
      </c>
      <c r="I167" s="732">
        <v>363</v>
      </c>
      <c r="J167" s="732">
        <v>6</v>
      </c>
      <c r="K167" s="732">
        <v>2184</v>
      </c>
      <c r="L167" s="732">
        <v>1</v>
      </c>
      <c r="M167" s="732">
        <v>364</v>
      </c>
      <c r="N167" s="732">
        <v>2</v>
      </c>
      <c r="O167" s="732">
        <v>728</v>
      </c>
      <c r="P167" s="746">
        <v>0.33333333333333331</v>
      </c>
      <c r="Q167" s="733">
        <v>364</v>
      </c>
    </row>
    <row r="168" spans="1:17" ht="14.4" customHeight="1" x14ac:dyDescent="0.3">
      <c r="A168" s="727" t="s">
        <v>7297</v>
      </c>
      <c r="B168" s="728" t="s">
        <v>7298</v>
      </c>
      <c r="C168" s="728" t="s">
        <v>6631</v>
      </c>
      <c r="D168" s="728" t="s">
        <v>7385</v>
      </c>
      <c r="E168" s="728" t="s">
        <v>7386</v>
      </c>
      <c r="F168" s="732">
        <v>97</v>
      </c>
      <c r="G168" s="732">
        <v>22116</v>
      </c>
      <c r="H168" s="732">
        <v>1.3602312565348422</v>
      </c>
      <c r="I168" s="732">
        <v>228</v>
      </c>
      <c r="J168" s="732">
        <v>71</v>
      </c>
      <c r="K168" s="732">
        <v>16259</v>
      </c>
      <c r="L168" s="732">
        <v>1</v>
      </c>
      <c r="M168" s="732">
        <v>229</v>
      </c>
      <c r="N168" s="732">
        <v>91</v>
      </c>
      <c r="O168" s="732">
        <v>20839</v>
      </c>
      <c r="P168" s="746">
        <v>1.2816901408450705</v>
      </c>
      <c r="Q168" s="733">
        <v>229</v>
      </c>
    </row>
    <row r="169" spans="1:17" ht="14.4" customHeight="1" x14ac:dyDescent="0.3">
      <c r="A169" s="727" t="s">
        <v>7297</v>
      </c>
      <c r="B169" s="728" t="s">
        <v>7298</v>
      </c>
      <c r="C169" s="728" t="s">
        <v>6631</v>
      </c>
      <c r="D169" s="728" t="s">
        <v>7387</v>
      </c>
      <c r="E169" s="728" t="s">
        <v>7388</v>
      </c>
      <c r="F169" s="732"/>
      <c r="G169" s="732"/>
      <c r="H169" s="732"/>
      <c r="I169" s="732"/>
      <c r="J169" s="732">
        <v>1</v>
      </c>
      <c r="K169" s="732">
        <v>159</v>
      </c>
      <c r="L169" s="732">
        <v>1</v>
      </c>
      <c r="M169" s="732">
        <v>159</v>
      </c>
      <c r="N169" s="732"/>
      <c r="O169" s="732"/>
      <c r="P169" s="746"/>
      <c r="Q169" s="733"/>
    </row>
    <row r="170" spans="1:17" ht="14.4" customHeight="1" x14ac:dyDescent="0.3">
      <c r="A170" s="727" t="s">
        <v>7297</v>
      </c>
      <c r="B170" s="728" t="s">
        <v>7298</v>
      </c>
      <c r="C170" s="728" t="s">
        <v>6631</v>
      </c>
      <c r="D170" s="728" t="s">
        <v>7389</v>
      </c>
      <c r="E170" s="728" t="s">
        <v>7390</v>
      </c>
      <c r="F170" s="732">
        <v>7</v>
      </c>
      <c r="G170" s="732">
        <v>3227</v>
      </c>
      <c r="H170" s="732">
        <v>0.410873440285205</v>
      </c>
      <c r="I170" s="732">
        <v>461</v>
      </c>
      <c r="J170" s="732">
        <v>17</v>
      </c>
      <c r="K170" s="732">
        <v>7854</v>
      </c>
      <c r="L170" s="732">
        <v>1</v>
      </c>
      <c r="M170" s="732">
        <v>462</v>
      </c>
      <c r="N170" s="732">
        <v>11</v>
      </c>
      <c r="O170" s="732">
        <v>5082</v>
      </c>
      <c r="P170" s="746">
        <v>0.6470588235294118</v>
      </c>
      <c r="Q170" s="733">
        <v>462</v>
      </c>
    </row>
    <row r="171" spans="1:17" ht="14.4" customHeight="1" x14ac:dyDescent="0.3">
      <c r="A171" s="727" t="s">
        <v>7297</v>
      </c>
      <c r="B171" s="728" t="s">
        <v>7298</v>
      </c>
      <c r="C171" s="728" t="s">
        <v>6631</v>
      </c>
      <c r="D171" s="728" t="s">
        <v>7391</v>
      </c>
      <c r="E171" s="728" t="s">
        <v>7392</v>
      </c>
      <c r="F171" s="732">
        <v>27</v>
      </c>
      <c r="G171" s="732">
        <v>15147</v>
      </c>
      <c r="H171" s="732">
        <v>2.2459964412811386</v>
      </c>
      <c r="I171" s="732">
        <v>561</v>
      </c>
      <c r="J171" s="732">
        <v>12</v>
      </c>
      <c r="K171" s="732">
        <v>6744</v>
      </c>
      <c r="L171" s="732">
        <v>1</v>
      </c>
      <c r="M171" s="732">
        <v>562</v>
      </c>
      <c r="N171" s="732">
        <v>6</v>
      </c>
      <c r="O171" s="732">
        <v>3372</v>
      </c>
      <c r="P171" s="746">
        <v>0.5</v>
      </c>
      <c r="Q171" s="733">
        <v>562</v>
      </c>
    </row>
    <row r="172" spans="1:17" ht="14.4" customHeight="1" x14ac:dyDescent="0.3">
      <c r="A172" s="727" t="s">
        <v>7297</v>
      </c>
      <c r="B172" s="728" t="s">
        <v>7298</v>
      </c>
      <c r="C172" s="728" t="s">
        <v>6631</v>
      </c>
      <c r="D172" s="728" t="s">
        <v>7393</v>
      </c>
      <c r="E172" s="728" t="s">
        <v>7394</v>
      </c>
      <c r="F172" s="732"/>
      <c r="G172" s="732"/>
      <c r="H172" s="732"/>
      <c r="I172" s="732"/>
      <c r="J172" s="732">
        <v>3</v>
      </c>
      <c r="K172" s="732">
        <v>516</v>
      </c>
      <c r="L172" s="732">
        <v>1</v>
      </c>
      <c r="M172" s="732">
        <v>172</v>
      </c>
      <c r="N172" s="732"/>
      <c r="O172" s="732"/>
      <c r="P172" s="746"/>
      <c r="Q172" s="733"/>
    </row>
    <row r="173" spans="1:17" ht="14.4" customHeight="1" x14ac:dyDescent="0.3">
      <c r="A173" s="727" t="s">
        <v>7297</v>
      </c>
      <c r="B173" s="728" t="s">
        <v>7298</v>
      </c>
      <c r="C173" s="728" t="s">
        <v>6631</v>
      </c>
      <c r="D173" s="728" t="s">
        <v>7395</v>
      </c>
      <c r="E173" s="728" t="s">
        <v>7396</v>
      </c>
      <c r="F173" s="732">
        <v>6</v>
      </c>
      <c r="G173" s="732">
        <v>792</v>
      </c>
      <c r="H173" s="732">
        <v>0.99248120300751874</v>
      </c>
      <c r="I173" s="732">
        <v>132</v>
      </c>
      <c r="J173" s="732">
        <v>6</v>
      </c>
      <c r="K173" s="732">
        <v>798</v>
      </c>
      <c r="L173" s="732">
        <v>1</v>
      </c>
      <c r="M173" s="732">
        <v>133</v>
      </c>
      <c r="N173" s="732">
        <v>1</v>
      </c>
      <c r="O173" s="732">
        <v>133</v>
      </c>
      <c r="P173" s="746">
        <v>0.16666666666666666</v>
      </c>
      <c r="Q173" s="733">
        <v>133</v>
      </c>
    </row>
    <row r="174" spans="1:17" ht="14.4" customHeight="1" x14ac:dyDescent="0.3">
      <c r="A174" s="727" t="s">
        <v>7297</v>
      </c>
      <c r="B174" s="728" t="s">
        <v>7298</v>
      </c>
      <c r="C174" s="728" t="s">
        <v>6631</v>
      </c>
      <c r="D174" s="728" t="s">
        <v>7397</v>
      </c>
      <c r="E174" s="728" t="s">
        <v>7398</v>
      </c>
      <c r="F174" s="732"/>
      <c r="G174" s="732"/>
      <c r="H174" s="732"/>
      <c r="I174" s="732"/>
      <c r="J174" s="732">
        <v>2</v>
      </c>
      <c r="K174" s="732">
        <v>358</v>
      </c>
      <c r="L174" s="732">
        <v>1</v>
      </c>
      <c r="M174" s="732">
        <v>179</v>
      </c>
      <c r="N174" s="732">
        <v>2</v>
      </c>
      <c r="O174" s="732">
        <v>358</v>
      </c>
      <c r="P174" s="746">
        <v>1</v>
      </c>
      <c r="Q174" s="733">
        <v>179</v>
      </c>
    </row>
    <row r="175" spans="1:17" ht="14.4" customHeight="1" x14ac:dyDescent="0.3">
      <c r="A175" s="727" t="s">
        <v>7297</v>
      </c>
      <c r="B175" s="728" t="s">
        <v>7298</v>
      </c>
      <c r="C175" s="728" t="s">
        <v>6631</v>
      </c>
      <c r="D175" s="728" t="s">
        <v>7399</v>
      </c>
      <c r="E175" s="728" t="s">
        <v>7400</v>
      </c>
      <c r="F175" s="732">
        <v>2</v>
      </c>
      <c r="G175" s="732">
        <v>826</v>
      </c>
      <c r="H175" s="732">
        <v>0.181379007465964</v>
      </c>
      <c r="I175" s="732">
        <v>413</v>
      </c>
      <c r="J175" s="732">
        <v>11</v>
      </c>
      <c r="K175" s="732">
        <v>4554</v>
      </c>
      <c r="L175" s="732">
        <v>1</v>
      </c>
      <c r="M175" s="732">
        <v>414</v>
      </c>
      <c r="N175" s="732">
        <v>7</v>
      </c>
      <c r="O175" s="732">
        <v>2898</v>
      </c>
      <c r="P175" s="746">
        <v>0.63636363636363635</v>
      </c>
      <c r="Q175" s="733">
        <v>414</v>
      </c>
    </row>
    <row r="176" spans="1:17" ht="14.4" customHeight="1" x14ac:dyDescent="0.3">
      <c r="A176" s="727" t="s">
        <v>7297</v>
      </c>
      <c r="B176" s="728" t="s">
        <v>7298</v>
      </c>
      <c r="C176" s="728" t="s">
        <v>6631</v>
      </c>
      <c r="D176" s="728" t="s">
        <v>7401</v>
      </c>
      <c r="E176" s="728" t="s">
        <v>7402</v>
      </c>
      <c r="F176" s="732">
        <v>6</v>
      </c>
      <c r="G176" s="732">
        <v>5640</v>
      </c>
      <c r="H176" s="732">
        <v>0.74920297555791715</v>
      </c>
      <c r="I176" s="732">
        <v>940</v>
      </c>
      <c r="J176" s="732">
        <v>8</v>
      </c>
      <c r="K176" s="732">
        <v>7528</v>
      </c>
      <c r="L176" s="732">
        <v>1</v>
      </c>
      <c r="M176" s="732">
        <v>941</v>
      </c>
      <c r="N176" s="732">
        <v>5</v>
      </c>
      <c r="O176" s="732">
        <v>4705</v>
      </c>
      <c r="P176" s="746">
        <v>0.625</v>
      </c>
      <c r="Q176" s="733">
        <v>941</v>
      </c>
    </row>
    <row r="177" spans="1:17" ht="14.4" customHeight="1" x14ac:dyDescent="0.3">
      <c r="A177" s="727" t="s">
        <v>7297</v>
      </c>
      <c r="B177" s="728" t="s">
        <v>7298</v>
      </c>
      <c r="C177" s="728" t="s">
        <v>6631</v>
      </c>
      <c r="D177" s="728" t="s">
        <v>7403</v>
      </c>
      <c r="E177" s="728" t="s">
        <v>7404</v>
      </c>
      <c r="F177" s="732">
        <v>3</v>
      </c>
      <c r="G177" s="732">
        <v>1185</v>
      </c>
      <c r="H177" s="732">
        <v>0.24936868686868688</v>
      </c>
      <c r="I177" s="732">
        <v>395</v>
      </c>
      <c r="J177" s="732">
        <v>12</v>
      </c>
      <c r="K177" s="732">
        <v>4752</v>
      </c>
      <c r="L177" s="732">
        <v>1</v>
      </c>
      <c r="M177" s="732">
        <v>396</v>
      </c>
      <c r="N177" s="732">
        <v>6</v>
      </c>
      <c r="O177" s="732">
        <v>2376</v>
      </c>
      <c r="P177" s="746">
        <v>0.5</v>
      </c>
      <c r="Q177" s="733">
        <v>396</v>
      </c>
    </row>
    <row r="178" spans="1:17" ht="14.4" customHeight="1" x14ac:dyDescent="0.3">
      <c r="A178" s="727" t="s">
        <v>7297</v>
      </c>
      <c r="B178" s="728" t="s">
        <v>7298</v>
      </c>
      <c r="C178" s="728" t="s">
        <v>6631</v>
      </c>
      <c r="D178" s="728" t="s">
        <v>7405</v>
      </c>
      <c r="E178" s="728" t="s">
        <v>7406</v>
      </c>
      <c r="F178" s="732">
        <v>13</v>
      </c>
      <c r="G178" s="732">
        <v>7462</v>
      </c>
      <c r="H178" s="732">
        <v>2.1628985507246377</v>
      </c>
      <c r="I178" s="732">
        <v>574</v>
      </c>
      <c r="J178" s="732">
        <v>6</v>
      </c>
      <c r="K178" s="732">
        <v>3450</v>
      </c>
      <c r="L178" s="732">
        <v>1</v>
      </c>
      <c r="M178" s="732">
        <v>575</v>
      </c>
      <c r="N178" s="732">
        <v>2</v>
      </c>
      <c r="O178" s="732">
        <v>1150</v>
      </c>
      <c r="P178" s="746">
        <v>0.33333333333333331</v>
      </c>
      <c r="Q178" s="733">
        <v>575</v>
      </c>
    </row>
    <row r="179" spans="1:17" ht="14.4" customHeight="1" x14ac:dyDescent="0.3">
      <c r="A179" s="727" t="s">
        <v>7297</v>
      </c>
      <c r="B179" s="728" t="s">
        <v>7298</v>
      </c>
      <c r="C179" s="728" t="s">
        <v>6631</v>
      </c>
      <c r="D179" s="728" t="s">
        <v>7407</v>
      </c>
      <c r="E179" s="728" t="s">
        <v>7408</v>
      </c>
      <c r="F179" s="732"/>
      <c r="G179" s="732"/>
      <c r="H179" s="732"/>
      <c r="I179" s="732"/>
      <c r="J179" s="732"/>
      <c r="K179" s="732"/>
      <c r="L179" s="732"/>
      <c r="M179" s="732"/>
      <c r="N179" s="732">
        <v>7</v>
      </c>
      <c r="O179" s="732">
        <v>623</v>
      </c>
      <c r="P179" s="746"/>
      <c r="Q179" s="733">
        <v>89</v>
      </c>
    </row>
    <row r="180" spans="1:17" ht="14.4" customHeight="1" x14ac:dyDescent="0.3">
      <c r="A180" s="727" t="s">
        <v>7297</v>
      </c>
      <c r="B180" s="728" t="s">
        <v>7298</v>
      </c>
      <c r="C180" s="728" t="s">
        <v>6631</v>
      </c>
      <c r="D180" s="728" t="s">
        <v>7409</v>
      </c>
      <c r="E180" s="728" t="s">
        <v>7410</v>
      </c>
      <c r="F180" s="732">
        <v>3090</v>
      </c>
      <c r="G180" s="732">
        <v>92700</v>
      </c>
      <c r="H180" s="732">
        <v>1.0379576755122606</v>
      </c>
      <c r="I180" s="732">
        <v>30</v>
      </c>
      <c r="J180" s="732">
        <v>2977</v>
      </c>
      <c r="K180" s="732">
        <v>89310</v>
      </c>
      <c r="L180" s="732">
        <v>1</v>
      </c>
      <c r="M180" s="732">
        <v>30</v>
      </c>
      <c r="N180" s="732">
        <v>3165</v>
      </c>
      <c r="O180" s="732">
        <v>94950</v>
      </c>
      <c r="P180" s="746">
        <v>1.0631508229761504</v>
      </c>
      <c r="Q180" s="733">
        <v>30</v>
      </c>
    </row>
    <row r="181" spans="1:17" ht="14.4" customHeight="1" x14ac:dyDescent="0.3">
      <c r="A181" s="727" t="s">
        <v>7297</v>
      </c>
      <c r="B181" s="728" t="s">
        <v>7298</v>
      </c>
      <c r="C181" s="728" t="s">
        <v>6631</v>
      </c>
      <c r="D181" s="728" t="s">
        <v>7411</v>
      </c>
      <c r="E181" s="728" t="s">
        <v>7412</v>
      </c>
      <c r="F181" s="732">
        <v>3</v>
      </c>
      <c r="G181" s="732">
        <v>150</v>
      </c>
      <c r="H181" s="732">
        <v>0.5</v>
      </c>
      <c r="I181" s="732">
        <v>50</v>
      </c>
      <c r="J181" s="732">
        <v>6</v>
      </c>
      <c r="K181" s="732">
        <v>300</v>
      </c>
      <c r="L181" s="732">
        <v>1</v>
      </c>
      <c r="M181" s="732">
        <v>50</v>
      </c>
      <c r="N181" s="732">
        <v>7</v>
      </c>
      <c r="O181" s="732">
        <v>350</v>
      </c>
      <c r="P181" s="746">
        <v>1.1666666666666667</v>
      </c>
      <c r="Q181" s="733">
        <v>50</v>
      </c>
    </row>
    <row r="182" spans="1:17" ht="14.4" customHeight="1" x14ac:dyDescent="0.3">
      <c r="A182" s="727" t="s">
        <v>7297</v>
      </c>
      <c r="B182" s="728" t="s">
        <v>7298</v>
      </c>
      <c r="C182" s="728" t="s">
        <v>6631</v>
      </c>
      <c r="D182" s="728" t="s">
        <v>7413</v>
      </c>
      <c r="E182" s="728" t="s">
        <v>7414</v>
      </c>
      <c r="F182" s="732">
        <v>89</v>
      </c>
      <c r="G182" s="732">
        <v>1068</v>
      </c>
      <c r="H182" s="732">
        <v>1.1558441558441559</v>
      </c>
      <c r="I182" s="732">
        <v>12</v>
      </c>
      <c r="J182" s="732">
        <v>77</v>
      </c>
      <c r="K182" s="732">
        <v>924</v>
      </c>
      <c r="L182" s="732">
        <v>1</v>
      </c>
      <c r="M182" s="732">
        <v>12</v>
      </c>
      <c r="N182" s="732">
        <v>72</v>
      </c>
      <c r="O182" s="732">
        <v>864</v>
      </c>
      <c r="P182" s="746">
        <v>0.93506493506493504</v>
      </c>
      <c r="Q182" s="733">
        <v>12</v>
      </c>
    </row>
    <row r="183" spans="1:17" ht="14.4" customHeight="1" x14ac:dyDescent="0.3">
      <c r="A183" s="727" t="s">
        <v>7297</v>
      </c>
      <c r="B183" s="728" t="s">
        <v>7298</v>
      </c>
      <c r="C183" s="728" t="s">
        <v>6631</v>
      </c>
      <c r="D183" s="728" t="s">
        <v>7415</v>
      </c>
      <c r="E183" s="728" t="s">
        <v>7416</v>
      </c>
      <c r="F183" s="732">
        <v>81</v>
      </c>
      <c r="G183" s="732">
        <v>14742</v>
      </c>
      <c r="H183" s="732">
        <v>1.1508196721311474</v>
      </c>
      <c r="I183" s="732">
        <v>182</v>
      </c>
      <c r="J183" s="732">
        <v>70</v>
      </c>
      <c r="K183" s="732">
        <v>12810</v>
      </c>
      <c r="L183" s="732">
        <v>1</v>
      </c>
      <c r="M183" s="732">
        <v>183</v>
      </c>
      <c r="N183" s="732">
        <v>75</v>
      </c>
      <c r="O183" s="732">
        <v>13725</v>
      </c>
      <c r="P183" s="746">
        <v>1.0714285714285714</v>
      </c>
      <c r="Q183" s="733">
        <v>183</v>
      </c>
    </row>
    <row r="184" spans="1:17" ht="14.4" customHeight="1" x14ac:dyDescent="0.3">
      <c r="A184" s="727" t="s">
        <v>7297</v>
      </c>
      <c r="B184" s="728" t="s">
        <v>7298</v>
      </c>
      <c r="C184" s="728" t="s">
        <v>6631</v>
      </c>
      <c r="D184" s="728" t="s">
        <v>7417</v>
      </c>
      <c r="E184" s="728" t="s">
        <v>7418</v>
      </c>
      <c r="F184" s="732">
        <v>142</v>
      </c>
      <c r="G184" s="732">
        <v>10224</v>
      </c>
      <c r="H184" s="732">
        <v>0.76532674601392314</v>
      </c>
      <c r="I184" s="732">
        <v>72</v>
      </c>
      <c r="J184" s="732">
        <v>183</v>
      </c>
      <c r="K184" s="732">
        <v>13359</v>
      </c>
      <c r="L184" s="732">
        <v>1</v>
      </c>
      <c r="M184" s="732">
        <v>73</v>
      </c>
      <c r="N184" s="732">
        <v>158</v>
      </c>
      <c r="O184" s="732">
        <v>11534</v>
      </c>
      <c r="P184" s="746">
        <v>0.86338797814207646</v>
      </c>
      <c r="Q184" s="733">
        <v>73</v>
      </c>
    </row>
    <row r="185" spans="1:17" ht="14.4" customHeight="1" x14ac:dyDescent="0.3">
      <c r="A185" s="727" t="s">
        <v>7297</v>
      </c>
      <c r="B185" s="728" t="s">
        <v>7298</v>
      </c>
      <c r="C185" s="728" t="s">
        <v>6631</v>
      </c>
      <c r="D185" s="728" t="s">
        <v>7419</v>
      </c>
      <c r="E185" s="728" t="s">
        <v>7420</v>
      </c>
      <c r="F185" s="732">
        <v>57</v>
      </c>
      <c r="G185" s="732">
        <v>10431</v>
      </c>
      <c r="H185" s="732">
        <v>0.97741754122938529</v>
      </c>
      <c r="I185" s="732">
        <v>183</v>
      </c>
      <c r="J185" s="732">
        <v>58</v>
      </c>
      <c r="K185" s="732">
        <v>10672</v>
      </c>
      <c r="L185" s="732">
        <v>1</v>
      </c>
      <c r="M185" s="732">
        <v>184</v>
      </c>
      <c r="N185" s="732">
        <v>62</v>
      </c>
      <c r="O185" s="732">
        <v>11408</v>
      </c>
      <c r="P185" s="746">
        <v>1.0689655172413792</v>
      </c>
      <c r="Q185" s="733">
        <v>184</v>
      </c>
    </row>
    <row r="186" spans="1:17" ht="14.4" customHeight="1" x14ac:dyDescent="0.3">
      <c r="A186" s="727" t="s">
        <v>7297</v>
      </c>
      <c r="B186" s="728" t="s">
        <v>7298</v>
      </c>
      <c r="C186" s="728" t="s">
        <v>6631</v>
      </c>
      <c r="D186" s="728" t="s">
        <v>6715</v>
      </c>
      <c r="E186" s="728" t="s">
        <v>6716</v>
      </c>
      <c r="F186" s="732">
        <v>445</v>
      </c>
      <c r="G186" s="732">
        <v>564260</v>
      </c>
      <c r="H186" s="732">
        <v>1.5595650707837903</v>
      </c>
      <c r="I186" s="732">
        <v>1268</v>
      </c>
      <c r="J186" s="732">
        <v>282</v>
      </c>
      <c r="K186" s="732">
        <v>361806</v>
      </c>
      <c r="L186" s="732">
        <v>1</v>
      </c>
      <c r="M186" s="732">
        <v>1283</v>
      </c>
      <c r="N186" s="732">
        <v>308</v>
      </c>
      <c r="O186" s="732">
        <v>395780</v>
      </c>
      <c r="P186" s="746">
        <v>1.0939011514458024</v>
      </c>
      <c r="Q186" s="733">
        <v>1285</v>
      </c>
    </row>
    <row r="187" spans="1:17" ht="14.4" customHeight="1" x14ac:dyDescent="0.3">
      <c r="A187" s="727" t="s">
        <v>7297</v>
      </c>
      <c r="B187" s="728" t="s">
        <v>7298</v>
      </c>
      <c r="C187" s="728" t="s">
        <v>6631</v>
      </c>
      <c r="D187" s="728" t="s">
        <v>7421</v>
      </c>
      <c r="E187" s="728" t="s">
        <v>7422</v>
      </c>
      <c r="F187" s="732">
        <v>5353</v>
      </c>
      <c r="G187" s="732">
        <v>792244</v>
      </c>
      <c r="H187" s="732">
        <v>1.0837900174283237</v>
      </c>
      <c r="I187" s="732">
        <v>148</v>
      </c>
      <c r="J187" s="732">
        <v>4906</v>
      </c>
      <c r="K187" s="732">
        <v>730994</v>
      </c>
      <c r="L187" s="732">
        <v>1</v>
      </c>
      <c r="M187" s="732">
        <v>149</v>
      </c>
      <c r="N187" s="732">
        <v>5257</v>
      </c>
      <c r="O187" s="732">
        <v>783293</v>
      </c>
      <c r="P187" s="746">
        <v>1.0715450468813696</v>
      </c>
      <c r="Q187" s="733">
        <v>149</v>
      </c>
    </row>
    <row r="188" spans="1:17" ht="14.4" customHeight="1" x14ac:dyDescent="0.3">
      <c r="A188" s="727" t="s">
        <v>7297</v>
      </c>
      <c r="B188" s="728" t="s">
        <v>7298</v>
      </c>
      <c r="C188" s="728" t="s">
        <v>6631</v>
      </c>
      <c r="D188" s="728" t="s">
        <v>7423</v>
      </c>
      <c r="E188" s="728" t="s">
        <v>7424</v>
      </c>
      <c r="F188" s="732">
        <v>3846</v>
      </c>
      <c r="G188" s="732">
        <v>115380</v>
      </c>
      <c r="H188" s="732">
        <v>1.0728033472803347</v>
      </c>
      <c r="I188" s="732">
        <v>30</v>
      </c>
      <c r="J188" s="732">
        <v>3585</v>
      </c>
      <c r="K188" s="732">
        <v>107550</v>
      </c>
      <c r="L188" s="732">
        <v>1</v>
      </c>
      <c r="M188" s="732">
        <v>30</v>
      </c>
      <c r="N188" s="732">
        <v>3788</v>
      </c>
      <c r="O188" s="732">
        <v>113640</v>
      </c>
      <c r="P188" s="746">
        <v>1.0566248256624826</v>
      </c>
      <c r="Q188" s="733">
        <v>30</v>
      </c>
    </row>
    <row r="189" spans="1:17" ht="14.4" customHeight="1" x14ac:dyDescent="0.3">
      <c r="A189" s="727" t="s">
        <v>7297</v>
      </c>
      <c r="B189" s="728" t="s">
        <v>7298</v>
      </c>
      <c r="C189" s="728" t="s">
        <v>6631</v>
      </c>
      <c r="D189" s="728" t="s">
        <v>7425</v>
      </c>
      <c r="E189" s="728" t="s">
        <v>7426</v>
      </c>
      <c r="F189" s="732">
        <v>1808</v>
      </c>
      <c r="G189" s="732">
        <v>56048</v>
      </c>
      <c r="H189" s="732">
        <v>1.1926121372031662</v>
      </c>
      <c r="I189" s="732">
        <v>31</v>
      </c>
      <c r="J189" s="732">
        <v>1516</v>
      </c>
      <c r="K189" s="732">
        <v>46996</v>
      </c>
      <c r="L189" s="732">
        <v>1</v>
      </c>
      <c r="M189" s="732">
        <v>31</v>
      </c>
      <c r="N189" s="732">
        <v>1761</v>
      </c>
      <c r="O189" s="732">
        <v>54591</v>
      </c>
      <c r="P189" s="746">
        <v>1.1616094986807388</v>
      </c>
      <c r="Q189" s="733">
        <v>31</v>
      </c>
    </row>
    <row r="190" spans="1:17" ht="14.4" customHeight="1" x14ac:dyDescent="0.3">
      <c r="A190" s="727" t="s">
        <v>7297</v>
      </c>
      <c r="B190" s="728" t="s">
        <v>7298</v>
      </c>
      <c r="C190" s="728" t="s">
        <v>6631</v>
      </c>
      <c r="D190" s="728" t="s">
        <v>7427</v>
      </c>
      <c r="E190" s="728" t="s">
        <v>7428</v>
      </c>
      <c r="F190" s="732">
        <v>1812</v>
      </c>
      <c r="G190" s="732">
        <v>48924</v>
      </c>
      <c r="H190" s="732">
        <v>1.1897570584372947</v>
      </c>
      <c r="I190" s="732">
        <v>27</v>
      </c>
      <c r="J190" s="732">
        <v>1523</v>
      </c>
      <c r="K190" s="732">
        <v>41121</v>
      </c>
      <c r="L190" s="732">
        <v>1</v>
      </c>
      <c r="M190" s="732">
        <v>27</v>
      </c>
      <c r="N190" s="732">
        <v>1768</v>
      </c>
      <c r="O190" s="732">
        <v>47736</v>
      </c>
      <c r="P190" s="746">
        <v>1.1608667104399213</v>
      </c>
      <c r="Q190" s="733">
        <v>27</v>
      </c>
    </row>
    <row r="191" spans="1:17" ht="14.4" customHeight="1" x14ac:dyDescent="0.3">
      <c r="A191" s="727" t="s">
        <v>7297</v>
      </c>
      <c r="B191" s="728" t="s">
        <v>7298</v>
      </c>
      <c r="C191" s="728" t="s">
        <v>6631</v>
      </c>
      <c r="D191" s="728" t="s">
        <v>7429</v>
      </c>
      <c r="E191" s="728" t="s">
        <v>7430</v>
      </c>
      <c r="F191" s="732">
        <v>7</v>
      </c>
      <c r="G191" s="732">
        <v>1785</v>
      </c>
      <c r="H191" s="732">
        <v>0.53635817307692313</v>
      </c>
      <c r="I191" s="732">
        <v>255</v>
      </c>
      <c r="J191" s="732">
        <v>13</v>
      </c>
      <c r="K191" s="732">
        <v>3328</v>
      </c>
      <c r="L191" s="732">
        <v>1</v>
      </c>
      <c r="M191" s="732">
        <v>256</v>
      </c>
      <c r="N191" s="732">
        <v>10</v>
      </c>
      <c r="O191" s="732">
        <v>2560</v>
      </c>
      <c r="P191" s="746">
        <v>0.76923076923076927</v>
      </c>
      <c r="Q191" s="733">
        <v>256</v>
      </c>
    </row>
    <row r="192" spans="1:17" ht="14.4" customHeight="1" x14ac:dyDescent="0.3">
      <c r="A192" s="727" t="s">
        <v>7297</v>
      </c>
      <c r="B192" s="728" t="s">
        <v>7298</v>
      </c>
      <c r="C192" s="728" t="s">
        <v>6631</v>
      </c>
      <c r="D192" s="728" t="s">
        <v>7431</v>
      </c>
      <c r="E192" s="728" t="s">
        <v>7432</v>
      </c>
      <c r="F192" s="732"/>
      <c r="G192" s="732"/>
      <c r="H192" s="732"/>
      <c r="I192" s="732"/>
      <c r="J192" s="732">
        <v>3</v>
      </c>
      <c r="K192" s="732">
        <v>489</v>
      </c>
      <c r="L192" s="732">
        <v>1</v>
      </c>
      <c r="M192" s="732">
        <v>163</v>
      </c>
      <c r="N192" s="732"/>
      <c r="O192" s="732"/>
      <c r="P192" s="746"/>
      <c r="Q192" s="733"/>
    </row>
    <row r="193" spans="1:17" ht="14.4" customHeight="1" x14ac:dyDescent="0.3">
      <c r="A193" s="727" t="s">
        <v>7297</v>
      </c>
      <c r="B193" s="728" t="s">
        <v>7298</v>
      </c>
      <c r="C193" s="728" t="s">
        <v>6631</v>
      </c>
      <c r="D193" s="728" t="s">
        <v>7433</v>
      </c>
      <c r="E193" s="728" t="s">
        <v>7434</v>
      </c>
      <c r="F193" s="732">
        <v>1523</v>
      </c>
      <c r="G193" s="732">
        <v>33506</v>
      </c>
      <c r="H193" s="732">
        <v>1.0886347390993567</v>
      </c>
      <c r="I193" s="732">
        <v>22</v>
      </c>
      <c r="J193" s="732">
        <v>1399</v>
      </c>
      <c r="K193" s="732">
        <v>30778</v>
      </c>
      <c r="L193" s="732">
        <v>1</v>
      </c>
      <c r="M193" s="732">
        <v>22</v>
      </c>
      <c r="N193" s="732">
        <v>1374</v>
      </c>
      <c r="O193" s="732">
        <v>30228</v>
      </c>
      <c r="P193" s="746">
        <v>0.98213009292351683</v>
      </c>
      <c r="Q193" s="733">
        <v>22</v>
      </c>
    </row>
    <row r="194" spans="1:17" ht="14.4" customHeight="1" x14ac:dyDescent="0.3">
      <c r="A194" s="727" t="s">
        <v>7297</v>
      </c>
      <c r="B194" s="728" t="s">
        <v>7298</v>
      </c>
      <c r="C194" s="728" t="s">
        <v>6631</v>
      </c>
      <c r="D194" s="728" t="s">
        <v>7435</v>
      </c>
      <c r="E194" s="728" t="s">
        <v>7436</v>
      </c>
      <c r="F194" s="732"/>
      <c r="G194" s="732"/>
      <c r="H194" s="732"/>
      <c r="I194" s="732"/>
      <c r="J194" s="732">
        <v>2</v>
      </c>
      <c r="K194" s="732">
        <v>1740</v>
      </c>
      <c r="L194" s="732">
        <v>1</v>
      </c>
      <c r="M194" s="732">
        <v>870</v>
      </c>
      <c r="N194" s="732"/>
      <c r="O194" s="732"/>
      <c r="P194" s="746"/>
      <c r="Q194" s="733"/>
    </row>
    <row r="195" spans="1:17" ht="14.4" customHeight="1" x14ac:dyDescent="0.3">
      <c r="A195" s="727" t="s">
        <v>7297</v>
      </c>
      <c r="B195" s="728" t="s">
        <v>7298</v>
      </c>
      <c r="C195" s="728" t="s">
        <v>6631</v>
      </c>
      <c r="D195" s="728" t="s">
        <v>7437</v>
      </c>
      <c r="E195" s="728" t="s">
        <v>7438</v>
      </c>
      <c r="F195" s="732">
        <v>3805</v>
      </c>
      <c r="G195" s="732">
        <v>95125</v>
      </c>
      <c r="H195" s="732">
        <v>1.0694210230466554</v>
      </c>
      <c r="I195" s="732">
        <v>25</v>
      </c>
      <c r="J195" s="732">
        <v>3558</v>
      </c>
      <c r="K195" s="732">
        <v>88950</v>
      </c>
      <c r="L195" s="732">
        <v>1</v>
      </c>
      <c r="M195" s="732">
        <v>25</v>
      </c>
      <c r="N195" s="732">
        <v>3756</v>
      </c>
      <c r="O195" s="732">
        <v>93900</v>
      </c>
      <c r="P195" s="746">
        <v>1.0556492411467115</v>
      </c>
      <c r="Q195" s="733">
        <v>25</v>
      </c>
    </row>
    <row r="196" spans="1:17" ht="14.4" customHeight="1" x14ac:dyDescent="0.3">
      <c r="A196" s="727" t="s">
        <v>7297</v>
      </c>
      <c r="B196" s="728" t="s">
        <v>7298</v>
      </c>
      <c r="C196" s="728" t="s">
        <v>6631</v>
      </c>
      <c r="D196" s="728" t="s">
        <v>7439</v>
      </c>
      <c r="E196" s="728" t="s">
        <v>7440</v>
      </c>
      <c r="F196" s="732">
        <v>3175</v>
      </c>
      <c r="G196" s="732">
        <v>104775</v>
      </c>
      <c r="H196" s="732">
        <v>1.0784646739130435</v>
      </c>
      <c r="I196" s="732">
        <v>33</v>
      </c>
      <c r="J196" s="732">
        <v>2944</v>
      </c>
      <c r="K196" s="732">
        <v>97152</v>
      </c>
      <c r="L196" s="732">
        <v>1</v>
      </c>
      <c r="M196" s="732">
        <v>33</v>
      </c>
      <c r="N196" s="732">
        <v>3247</v>
      </c>
      <c r="O196" s="732">
        <v>107151</v>
      </c>
      <c r="P196" s="746">
        <v>1.1029211956521738</v>
      </c>
      <c r="Q196" s="733">
        <v>33</v>
      </c>
    </row>
    <row r="197" spans="1:17" ht="14.4" customHeight="1" x14ac:dyDescent="0.3">
      <c r="A197" s="727" t="s">
        <v>7297</v>
      </c>
      <c r="B197" s="728" t="s">
        <v>7298</v>
      </c>
      <c r="C197" s="728" t="s">
        <v>6631</v>
      </c>
      <c r="D197" s="728" t="s">
        <v>7441</v>
      </c>
      <c r="E197" s="728" t="s">
        <v>7442</v>
      </c>
      <c r="F197" s="732"/>
      <c r="G197" s="732"/>
      <c r="H197" s="732"/>
      <c r="I197" s="732"/>
      <c r="J197" s="732">
        <v>5</v>
      </c>
      <c r="K197" s="732">
        <v>150</v>
      </c>
      <c r="L197" s="732">
        <v>1</v>
      </c>
      <c r="M197" s="732">
        <v>30</v>
      </c>
      <c r="N197" s="732">
        <v>2</v>
      </c>
      <c r="O197" s="732">
        <v>60</v>
      </c>
      <c r="P197" s="746">
        <v>0.4</v>
      </c>
      <c r="Q197" s="733">
        <v>30</v>
      </c>
    </row>
    <row r="198" spans="1:17" ht="14.4" customHeight="1" x14ac:dyDescent="0.3">
      <c r="A198" s="727" t="s">
        <v>7297</v>
      </c>
      <c r="B198" s="728" t="s">
        <v>7298</v>
      </c>
      <c r="C198" s="728" t="s">
        <v>6631</v>
      </c>
      <c r="D198" s="728" t="s">
        <v>7443</v>
      </c>
      <c r="E198" s="728" t="s">
        <v>7444</v>
      </c>
      <c r="F198" s="732">
        <v>1</v>
      </c>
      <c r="G198" s="732">
        <v>80</v>
      </c>
      <c r="H198" s="732"/>
      <c r="I198" s="732">
        <v>80</v>
      </c>
      <c r="J198" s="732"/>
      <c r="K198" s="732"/>
      <c r="L198" s="732"/>
      <c r="M198" s="732"/>
      <c r="N198" s="732"/>
      <c r="O198" s="732"/>
      <c r="P198" s="746"/>
      <c r="Q198" s="733"/>
    </row>
    <row r="199" spans="1:17" ht="14.4" customHeight="1" x14ac:dyDescent="0.3">
      <c r="A199" s="727" t="s">
        <v>7297</v>
      </c>
      <c r="B199" s="728" t="s">
        <v>7298</v>
      </c>
      <c r="C199" s="728" t="s">
        <v>6631</v>
      </c>
      <c r="D199" s="728" t="s">
        <v>7445</v>
      </c>
      <c r="E199" s="728" t="s">
        <v>7446</v>
      </c>
      <c r="F199" s="732">
        <v>3</v>
      </c>
      <c r="G199" s="732">
        <v>612</v>
      </c>
      <c r="H199" s="732">
        <v>0.74634146341463414</v>
      </c>
      <c r="I199" s="732">
        <v>204</v>
      </c>
      <c r="J199" s="732">
        <v>4</v>
      </c>
      <c r="K199" s="732">
        <v>820</v>
      </c>
      <c r="L199" s="732">
        <v>1</v>
      </c>
      <c r="M199" s="732">
        <v>205</v>
      </c>
      <c r="N199" s="732">
        <v>6</v>
      </c>
      <c r="O199" s="732">
        <v>1230</v>
      </c>
      <c r="P199" s="746">
        <v>1.5</v>
      </c>
      <c r="Q199" s="733">
        <v>205</v>
      </c>
    </row>
    <row r="200" spans="1:17" ht="14.4" customHeight="1" x14ac:dyDescent="0.3">
      <c r="A200" s="727" t="s">
        <v>7297</v>
      </c>
      <c r="B200" s="728" t="s">
        <v>7298</v>
      </c>
      <c r="C200" s="728" t="s">
        <v>6631</v>
      </c>
      <c r="D200" s="728" t="s">
        <v>7447</v>
      </c>
      <c r="E200" s="728" t="s">
        <v>7448</v>
      </c>
      <c r="F200" s="732">
        <v>3159</v>
      </c>
      <c r="G200" s="732">
        <v>82134</v>
      </c>
      <c r="H200" s="732">
        <v>1.0508982035928143</v>
      </c>
      <c r="I200" s="732">
        <v>26</v>
      </c>
      <c r="J200" s="732">
        <v>3006</v>
      </c>
      <c r="K200" s="732">
        <v>78156</v>
      </c>
      <c r="L200" s="732">
        <v>1</v>
      </c>
      <c r="M200" s="732">
        <v>26</v>
      </c>
      <c r="N200" s="732">
        <v>3193</v>
      </c>
      <c r="O200" s="732">
        <v>83018</v>
      </c>
      <c r="P200" s="746">
        <v>1.0622089155023287</v>
      </c>
      <c r="Q200" s="733">
        <v>26</v>
      </c>
    </row>
    <row r="201" spans="1:17" ht="14.4" customHeight="1" x14ac:dyDescent="0.3">
      <c r="A201" s="727" t="s">
        <v>7297</v>
      </c>
      <c r="B201" s="728" t="s">
        <v>7298</v>
      </c>
      <c r="C201" s="728" t="s">
        <v>6631</v>
      </c>
      <c r="D201" s="728" t="s">
        <v>7449</v>
      </c>
      <c r="E201" s="728" t="s">
        <v>7450</v>
      </c>
      <c r="F201" s="732">
        <v>1390</v>
      </c>
      <c r="G201" s="732">
        <v>116760</v>
      </c>
      <c r="H201" s="732">
        <v>1.2045060658578857</v>
      </c>
      <c r="I201" s="732">
        <v>84</v>
      </c>
      <c r="J201" s="732">
        <v>1154</v>
      </c>
      <c r="K201" s="732">
        <v>96936</v>
      </c>
      <c r="L201" s="732">
        <v>1</v>
      </c>
      <c r="M201" s="732">
        <v>84</v>
      </c>
      <c r="N201" s="732">
        <v>1251</v>
      </c>
      <c r="O201" s="732">
        <v>105084</v>
      </c>
      <c r="P201" s="746">
        <v>1.084055459272097</v>
      </c>
      <c r="Q201" s="733">
        <v>84</v>
      </c>
    </row>
    <row r="202" spans="1:17" ht="14.4" customHeight="1" x14ac:dyDescent="0.3">
      <c r="A202" s="727" t="s">
        <v>7297</v>
      </c>
      <c r="B202" s="728" t="s">
        <v>7298</v>
      </c>
      <c r="C202" s="728" t="s">
        <v>6631</v>
      </c>
      <c r="D202" s="728" t="s">
        <v>7451</v>
      </c>
      <c r="E202" s="728" t="s">
        <v>7452</v>
      </c>
      <c r="F202" s="732">
        <v>117</v>
      </c>
      <c r="G202" s="732">
        <v>20475</v>
      </c>
      <c r="H202" s="732">
        <v>1.1870941558441559</v>
      </c>
      <c r="I202" s="732">
        <v>175</v>
      </c>
      <c r="J202" s="732">
        <v>98</v>
      </c>
      <c r="K202" s="732">
        <v>17248</v>
      </c>
      <c r="L202" s="732">
        <v>1</v>
      </c>
      <c r="M202" s="732">
        <v>176</v>
      </c>
      <c r="N202" s="732">
        <v>114</v>
      </c>
      <c r="O202" s="732">
        <v>20064</v>
      </c>
      <c r="P202" s="746">
        <v>1.1632653061224489</v>
      </c>
      <c r="Q202" s="733">
        <v>176</v>
      </c>
    </row>
    <row r="203" spans="1:17" ht="14.4" customHeight="1" x14ac:dyDescent="0.3">
      <c r="A203" s="727" t="s">
        <v>7297</v>
      </c>
      <c r="B203" s="728" t="s">
        <v>7298</v>
      </c>
      <c r="C203" s="728" t="s">
        <v>6631</v>
      </c>
      <c r="D203" s="728" t="s">
        <v>7453</v>
      </c>
      <c r="E203" s="728" t="s">
        <v>7454</v>
      </c>
      <c r="F203" s="732">
        <v>116</v>
      </c>
      <c r="G203" s="732">
        <v>29232</v>
      </c>
      <c r="H203" s="732">
        <v>1.8339920948616601</v>
      </c>
      <c r="I203" s="732">
        <v>252</v>
      </c>
      <c r="J203" s="732">
        <v>63</v>
      </c>
      <c r="K203" s="732">
        <v>15939</v>
      </c>
      <c r="L203" s="732">
        <v>1</v>
      </c>
      <c r="M203" s="732">
        <v>253</v>
      </c>
      <c r="N203" s="732">
        <v>101</v>
      </c>
      <c r="O203" s="732">
        <v>25553</v>
      </c>
      <c r="P203" s="746">
        <v>1.6031746031746033</v>
      </c>
      <c r="Q203" s="733">
        <v>253</v>
      </c>
    </row>
    <row r="204" spans="1:17" ht="14.4" customHeight="1" x14ac:dyDescent="0.3">
      <c r="A204" s="727" t="s">
        <v>7297</v>
      </c>
      <c r="B204" s="728" t="s">
        <v>7298</v>
      </c>
      <c r="C204" s="728" t="s">
        <v>6631</v>
      </c>
      <c r="D204" s="728" t="s">
        <v>7455</v>
      </c>
      <c r="E204" s="728" t="s">
        <v>7456</v>
      </c>
      <c r="F204" s="732">
        <v>656</v>
      </c>
      <c r="G204" s="732">
        <v>9840</v>
      </c>
      <c r="H204" s="732">
        <v>0.98944193061840124</v>
      </c>
      <c r="I204" s="732">
        <v>15</v>
      </c>
      <c r="J204" s="732">
        <v>663</v>
      </c>
      <c r="K204" s="732">
        <v>9945</v>
      </c>
      <c r="L204" s="732">
        <v>1</v>
      </c>
      <c r="M204" s="732">
        <v>15</v>
      </c>
      <c r="N204" s="732">
        <v>646</v>
      </c>
      <c r="O204" s="732">
        <v>9690</v>
      </c>
      <c r="P204" s="746">
        <v>0.97435897435897434</v>
      </c>
      <c r="Q204" s="733">
        <v>15</v>
      </c>
    </row>
    <row r="205" spans="1:17" ht="14.4" customHeight="1" x14ac:dyDescent="0.3">
      <c r="A205" s="727" t="s">
        <v>7297</v>
      </c>
      <c r="B205" s="728" t="s">
        <v>7298</v>
      </c>
      <c r="C205" s="728" t="s">
        <v>6631</v>
      </c>
      <c r="D205" s="728" t="s">
        <v>7457</v>
      </c>
      <c r="E205" s="728" t="s">
        <v>7458</v>
      </c>
      <c r="F205" s="732">
        <v>2058</v>
      </c>
      <c r="G205" s="732">
        <v>47334</v>
      </c>
      <c r="H205" s="732">
        <v>1.1313908741066521</v>
      </c>
      <c r="I205" s="732">
        <v>23</v>
      </c>
      <c r="J205" s="732">
        <v>1819</v>
      </c>
      <c r="K205" s="732">
        <v>41837</v>
      </c>
      <c r="L205" s="732">
        <v>1</v>
      </c>
      <c r="M205" s="732">
        <v>23</v>
      </c>
      <c r="N205" s="732">
        <v>1984</v>
      </c>
      <c r="O205" s="732">
        <v>45632</v>
      </c>
      <c r="P205" s="746">
        <v>1.0907091808686091</v>
      </c>
      <c r="Q205" s="733">
        <v>23</v>
      </c>
    </row>
    <row r="206" spans="1:17" ht="14.4" customHeight="1" x14ac:dyDescent="0.3">
      <c r="A206" s="727" t="s">
        <v>7297</v>
      </c>
      <c r="B206" s="728" t="s">
        <v>7298</v>
      </c>
      <c r="C206" s="728" t="s">
        <v>6631</v>
      </c>
      <c r="D206" s="728" t="s">
        <v>7459</v>
      </c>
      <c r="E206" s="728" t="s">
        <v>7460</v>
      </c>
      <c r="F206" s="732">
        <v>118</v>
      </c>
      <c r="G206" s="732">
        <v>29618</v>
      </c>
      <c r="H206" s="732">
        <v>1.9588624338624339</v>
      </c>
      <c r="I206" s="732">
        <v>251</v>
      </c>
      <c r="J206" s="732">
        <v>60</v>
      </c>
      <c r="K206" s="732">
        <v>15120</v>
      </c>
      <c r="L206" s="732">
        <v>1</v>
      </c>
      <c r="M206" s="732">
        <v>252</v>
      </c>
      <c r="N206" s="732">
        <v>102</v>
      </c>
      <c r="O206" s="732">
        <v>25704</v>
      </c>
      <c r="P206" s="746">
        <v>1.7</v>
      </c>
      <c r="Q206" s="733">
        <v>252</v>
      </c>
    </row>
    <row r="207" spans="1:17" ht="14.4" customHeight="1" x14ac:dyDescent="0.3">
      <c r="A207" s="727" t="s">
        <v>7297</v>
      </c>
      <c r="B207" s="728" t="s">
        <v>7298</v>
      </c>
      <c r="C207" s="728" t="s">
        <v>6631</v>
      </c>
      <c r="D207" s="728" t="s">
        <v>7461</v>
      </c>
      <c r="E207" s="728" t="s">
        <v>7462</v>
      </c>
      <c r="F207" s="732">
        <v>556</v>
      </c>
      <c r="G207" s="732">
        <v>20572</v>
      </c>
      <c r="H207" s="732">
        <v>0.92052980132450335</v>
      </c>
      <c r="I207" s="732">
        <v>37</v>
      </c>
      <c r="J207" s="732">
        <v>604</v>
      </c>
      <c r="K207" s="732">
        <v>22348</v>
      </c>
      <c r="L207" s="732">
        <v>1</v>
      </c>
      <c r="M207" s="732">
        <v>37</v>
      </c>
      <c r="N207" s="732">
        <v>573</v>
      </c>
      <c r="O207" s="732">
        <v>21201</v>
      </c>
      <c r="P207" s="746">
        <v>0.94867549668874174</v>
      </c>
      <c r="Q207" s="733">
        <v>37</v>
      </c>
    </row>
    <row r="208" spans="1:17" ht="14.4" customHeight="1" x14ac:dyDescent="0.3">
      <c r="A208" s="727" t="s">
        <v>7297</v>
      </c>
      <c r="B208" s="728" t="s">
        <v>7298</v>
      </c>
      <c r="C208" s="728" t="s">
        <v>6631</v>
      </c>
      <c r="D208" s="728" t="s">
        <v>7463</v>
      </c>
      <c r="E208" s="728" t="s">
        <v>7464</v>
      </c>
      <c r="F208" s="732">
        <v>3523</v>
      </c>
      <c r="G208" s="732">
        <v>81029</v>
      </c>
      <c r="H208" s="732">
        <v>1.0598676293622142</v>
      </c>
      <c r="I208" s="732">
        <v>23</v>
      </c>
      <c r="J208" s="732">
        <v>3324</v>
      </c>
      <c r="K208" s="732">
        <v>76452</v>
      </c>
      <c r="L208" s="732">
        <v>1</v>
      </c>
      <c r="M208" s="732">
        <v>23</v>
      </c>
      <c r="N208" s="732">
        <v>3427</v>
      </c>
      <c r="O208" s="732">
        <v>78821</v>
      </c>
      <c r="P208" s="746">
        <v>1.0309867629362215</v>
      </c>
      <c r="Q208" s="733">
        <v>23</v>
      </c>
    </row>
    <row r="209" spans="1:17" ht="14.4" customHeight="1" x14ac:dyDescent="0.3">
      <c r="A209" s="727" t="s">
        <v>7297</v>
      </c>
      <c r="B209" s="728" t="s">
        <v>7298</v>
      </c>
      <c r="C209" s="728" t="s">
        <v>6631</v>
      </c>
      <c r="D209" s="728" t="s">
        <v>7465</v>
      </c>
      <c r="E209" s="728" t="s">
        <v>7466</v>
      </c>
      <c r="F209" s="732">
        <v>3</v>
      </c>
      <c r="G209" s="732">
        <v>648</v>
      </c>
      <c r="H209" s="732">
        <v>0.6</v>
      </c>
      <c r="I209" s="732">
        <v>216</v>
      </c>
      <c r="J209" s="732">
        <v>5</v>
      </c>
      <c r="K209" s="732">
        <v>1080</v>
      </c>
      <c r="L209" s="732">
        <v>1</v>
      </c>
      <c r="M209" s="732">
        <v>216</v>
      </c>
      <c r="N209" s="732">
        <v>3</v>
      </c>
      <c r="O209" s="732">
        <v>648</v>
      </c>
      <c r="P209" s="746">
        <v>0.6</v>
      </c>
      <c r="Q209" s="733">
        <v>216</v>
      </c>
    </row>
    <row r="210" spans="1:17" ht="14.4" customHeight="1" x14ac:dyDescent="0.3">
      <c r="A210" s="727" t="s">
        <v>7297</v>
      </c>
      <c r="B210" s="728" t="s">
        <v>7298</v>
      </c>
      <c r="C210" s="728" t="s">
        <v>6631</v>
      </c>
      <c r="D210" s="728" t="s">
        <v>7467</v>
      </c>
      <c r="E210" s="728" t="s">
        <v>7468</v>
      </c>
      <c r="F210" s="732">
        <v>135</v>
      </c>
      <c r="G210" s="732">
        <v>22950</v>
      </c>
      <c r="H210" s="732">
        <v>1.1983082706766917</v>
      </c>
      <c r="I210" s="732">
        <v>170</v>
      </c>
      <c r="J210" s="732">
        <v>112</v>
      </c>
      <c r="K210" s="732">
        <v>19152</v>
      </c>
      <c r="L210" s="732">
        <v>1</v>
      </c>
      <c r="M210" s="732">
        <v>171</v>
      </c>
      <c r="N210" s="732">
        <v>135</v>
      </c>
      <c r="O210" s="732">
        <v>23085</v>
      </c>
      <c r="P210" s="746">
        <v>1.2053571428571428</v>
      </c>
      <c r="Q210" s="733">
        <v>171</v>
      </c>
    </row>
    <row r="211" spans="1:17" ht="14.4" customHeight="1" x14ac:dyDescent="0.3">
      <c r="A211" s="727" t="s">
        <v>7297</v>
      </c>
      <c r="B211" s="728" t="s">
        <v>7298</v>
      </c>
      <c r="C211" s="728" t="s">
        <v>6631</v>
      </c>
      <c r="D211" s="728" t="s">
        <v>7469</v>
      </c>
      <c r="E211" s="728" t="s">
        <v>7470</v>
      </c>
      <c r="F211" s="732"/>
      <c r="G211" s="732"/>
      <c r="H211" s="732"/>
      <c r="I211" s="732"/>
      <c r="J211" s="732">
        <v>6</v>
      </c>
      <c r="K211" s="732">
        <v>3528</v>
      </c>
      <c r="L211" s="732">
        <v>1</v>
      </c>
      <c r="M211" s="732">
        <v>588</v>
      </c>
      <c r="N211" s="732">
        <v>4</v>
      </c>
      <c r="O211" s="732">
        <v>2352</v>
      </c>
      <c r="P211" s="746">
        <v>0.66666666666666663</v>
      </c>
      <c r="Q211" s="733">
        <v>588</v>
      </c>
    </row>
    <row r="212" spans="1:17" ht="14.4" customHeight="1" x14ac:dyDescent="0.3">
      <c r="A212" s="727" t="s">
        <v>7297</v>
      </c>
      <c r="B212" s="728" t="s">
        <v>7298</v>
      </c>
      <c r="C212" s="728" t="s">
        <v>6631</v>
      </c>
      <c r="D212" s="728" t="s">
        <v>7471</v>
      </c>
      <c r="E212" s="728" t="s">
        <v>7472</v>
      </c>
      <c r="F212" s="732">
        <v>1</v>
      </c>
      <c r="G212" s="732">
        <v>326</v>
      </c>
      <c r="H212" s="732">
        <v>0.99694189602446481</v>
      </c>
      <c r="I212" s="732">
        <v>326</v>
      </c>
      <c r="J212" s="732">
        <v>1</v>
      </c>
      <c r="K212" s="732">
        <v>327</v>
      </c>
      <c r="L212" s="732">
        <v>1</v>
      </c>
      <c r="M212" s="732">
        <v>327</v>
      </c>
      <c r="N212" s="732">
        <v>1</v>
      </c>
      <c r="O212" s="732">
        <v>327</v>
      </c>
      <c r="P212" s="746">
        <v>1</v>
      </c>
      <c r="Q212" s="733">
        <v>327</v>
      </c>
    </row>
    <row r="213" spans="1:17" ht="14.4" customHeight="1" x14ac:dyDescent="0.3">
      <c r="A213" s="727" t="s">
        <v>7297</v>
      </c>
      <c r="B213" s="728" t="s">
        <v>7298</v>
      </c>
      <c r="C213" s="728" t="s">
        <v>6631</v>
      </c>
      <c r="D213" s="728" t="s">
        <v>7473</v>
      </c>
      <c r="E213" s="728" t="s">
        <v>7474</v>
      </c>
      <c r="F213" s="732">
        <v>19</v>
      </c>
      <c r="G213" s="732">
        <v>6289</v>
      </c>
      <c r="H213" s="732">
        <v>0.61290322580645162</v>
      </c>
      <c r="I213" s="732">
        <v>331</v>
      </c>
      <c r="J213" s="732">
        <v>31</v>
      </c>
      <c r="K213" s="732">
        <v>10261</v>
      </c>
      <c r="L213" s="732">
        <v>1</v>
      </c>
      <c r="M213" s="732">
        <v>331</v>
      </c>
      <c r="N213" s="732">
        <v>18</v>
      </c>
      <c r="O213" s="732">
        <v>5958</v>
      </c>
      <c r="P213" s="746">
        <v>0.58064516129032262</v>
      </c>
      <c r="Q213" s="733">
        <v>331</v>
      </c>
    </row>
    <row r="214" spans="1:17" ht="14.4" customHeight="1" x14ac:dyDescent="0.3">
      <c r="A214" s="727" t="s">
        <v>7297</v>
      </c>
      <c r="B214" s="728" t="s">
        <v>7298</v>
      </c>
      <c r="C214" s="728" t="s">
        <v>6631</v>
      </c>
      <c r="D214" s="728" t="s">
        <v>7475</v>
      </c>
      <c r="E214" s="728" t="s">
        <v>7476</v>
      </c>
      <c r="F214" s="732">
        <v>1</v>
      </c>
      <c r="G214" s="732">
        <v>277</v>
      </c>
      <c r="H214" s="732"/>
      <c r="I214" s="732">
        <v>277</v>
      </c>
      <c r="J214" s="732"/>
      <c r="K214" s="732"/>
      <c r="L214" s="732"/>
      <c r="M214" s="732"/>
      <c r="N214" s="732">
        <v>1</v>
      </c>
      <c r="O214" s="732">
        <v>277</v>
      </c>
      <c r="P214" s="746"/>
      <c r="Q214" s="733">
        <v>277</v>
      </c>
    </row>
    <row r="215" spans="1:17" ht="14.4" customHeight="1" x14ac:dyDescent="0.3">
      <c r="A215" s="727" t="s">
        <v>7297</v>
      </c>
      <c r="B215" s="728" t="s">
        <v>7298</v>
      </c>
      <c r="C215" s="728" t="s">
        <v>6631</v>
      </c>
      <c r="D215" s="728" t="s">
        <v>7477</v>
      </c>
      <c r="E215" s="728" t="s">
        <v>7478</v>
      </c>
      <c r="F215" s="732">
        <v>3071</v>
      </c>
      <c r="G215" s="732">
        <v>89059</v>
      </c>
      <c r="H215" s="732">
        <v>1.0470508012274122</v>
      </c>
      <c r="I215" s="732">
        <v>29</v>
      </c>
      <c r="J215" s="732">
        <v>2933</v>
      </c>
      <c r="K215" s="732">
        <v>85057</v>
      </c>
      <c r="L215" s="732">
        <v>1</v>
      </c>
      <c r="M215" s="732">
        <v>29</v>
      </c>
      <c r="N215" s="732">
        <v>3139</v>
      </c>
      <c r="O215" s="732">
        <v>91031</v>
      </c>
      <c r="P215" s="746">
        <v>1.0702352540061371</v>
      </c>
      <c r="Q215" s="733">
        <v>29</v>
      </c>
    </row>
    <row r="216" spans="1:17" ht="14.4" customHeight="1" x14ac:dyDescent="0.3">
      <c r="A216" s="727" t="s">
        <v>7297</v>
      </c>
      <c r="B216" s="728" t="s">
        <v>7298</v>
      </c>
      <c r="C216" s="728" t="s">
        <v>6631</v>
      </c>
      <c r="D216" s="728" t="s">
        <v>7479</v>
      </c>
      <c r="E216" s="728" t="s">
        <v>7480</v>
      </c>
      <c r="F216" s="732"/>
      <c r="G216" s="732"/>
      <c r="H216" s="732"/>
      <c r="I216" s="732"/>
      <c r="J216" s="732">
        <v>3</v>
      </c>
      <c r="K216" s="732">
        <v>534</v>
      </c>
      <c r="L216" s="732">
        <v>1</v>
      </c>
      <c r="M216" s="732">
        <v>178</v>
      </c>
      <c r="N216" s="732">
        <v>2</v>
      </c>
      <c r="O216" s="732">
        <v>356</v>
      </c>
      <c r="P216" s="746">
        <v>0.66666666666666663</v>
      </c>
      <c r="Q216" s="733">
        <v>178</v>
      </c>
    </row>
    <row r="217" spans="1:17" ht="14.4" customHeight="1" x14ac:dyDescent="0.3">
      <c r="A217" s="727" t="s">
        <v>7297</v>
      </c>
      <c r="B217" s="728" t="s">
        <v>7298</v>
      </c>
      <c r="C217" s="728" t="s">
        <v>6631</v>
      </c>
      <c r="D217" s="728" t="s">
        <v>7481</v>
      </c>
      <c r="E217" s="728" t="s">
        <v>7482</v>
      </c>
      <c r="F217" s="732"/>
      <c r="G217" s="732"/>
      <c r="H217" s="732"/>
      <c r="I217" s="732"/>
      <c r="J217" s="732">
        <v>1</v>
      </c>
      <c r="K217" s="732">
        <v>199</v>
      </c>
      <c r="L217" s="732">
        <v>1</v>
      </c>
      <c r="M217" s="732">
        <v>199</v>
      </c>
      <c r="N217" s="732"/>
      <c r="O217" s="732"/>
      <c r="P217" s="746"/>
      <c r="Q217" s="733"/>
    </row>
    <row r="218" spans="1:17" ht="14.4" customHeight="1" x14ac:dyDescent="0.3">
      <c r="A218" s="727" t="s">
        <v>7297</v>
      </c>
      <c r="B218" s="728" t="s">
        <v>7298</v>
      </c>
      <c r="C218" s="728" t="s">
        <v>6631</v>
      </c>
      <c r="D218" s="728" t="s">
        <v>7483</v>
      </c>
      <c r="E218" s="728" t="s">
        <v>7484</v>
      </c>
      <c r="F218" s="732">
        <v>29</v>
      </c>
      <c r="G218" s="732">
        <v>435</v>
      </c>
      <c r="H218" s="732">
        <v>1.9333333333333333</v>
      </c>
      <c r="I218" s="732">
        <v>15</v>
      </c>
      <c r="J218" s="732">
        <v>15</v>
      </c>
      <c r="K218" s="732">
        <v>225</v>
      </c>
      <c r="L218" s="732">
        <v>1</v>
      </c>
      <c r="M218" s="732">
        <v>15</v>
      </c>
      <c r="N218" s="732">
        <v>20</v>
      </c>
      <c r="O218" s="732">
        <v>300</v>
      </c>
      <c r="P218" s="746">
        <v>1.3333333333333333</v>
      </c>
      <c r="Q218" s="733">
        <v>15</v>
      </c>
    </row>
    <row r="219" spans="1:17" ht="14.4" customHeight="1" x14ac:dyDescent="0.3">
      <c r="A219" s="727" t="s">
        <v>7297</v>
      </c>
      <c r="B219" s="728" t="s">
        <v>7298</v>
      </c>
      <c r="C219" s="728" t="s">
        <v>6631</v>
      </c>
      <c r="D219" s="728" t="s">
        <v>7485</v>
      </c>
      <c r="E219" s="728" t="s">
        <v>7486</v>
      </c>
      <c r="F219" s="732">
        <v>726</v>
      </c>
      <c r="G219" s="732">
        <v>13794</v>
      </c>
      <c r="H219" s="732">
        <v>1.1050228310502284</v>
      </c>
      <c r="I219" s="732">
        <v>19</v>
      </c>
      <c r="J219" s="732">
        <v>657</v>
      </c>
      <c r="K219" s="732">
        <v>12483</v>
      </c>
      <c r="L219" s="732">
        <v>1</v>
      </c>
      <c r="M219" s="732">
        <v>19</v>
      </c>
      <c r="N219" s="732">
        <v>692</v>
      </c>
      <c r="O219" s="732">
        <v>13148</v>
      </c>
      <c r="P219" s="746">
        <v>1.0532724505327244</v>
      </c>
      <c r="Q219" s="733">
        <v>19</v>
      </c>
    </row>
    <row r="220" spans="1:17" ht="14.4" customHeight="1" x14ac:dyDescent="0.3">
      <c r="A220" s="727" t="s">
        <v>7297</v>
      </c>
      <c r="B220" s="728" t="s">
        <v>7298</v>
      </c>
      <c r="C220" s="728" t="s">
        <v>6631</v>
      </c>
      <c r="D220" s="728" t="s">
        <v>7487</v>
      </c>
      <c r="E220" s="728" t="s">
        <v>3425</v>
      </c>
      <c r="F220" s="732">
        <v>5374</v>
      </c>
      <c r="G220" s="732">
        <v>107480</v>
      </c>
      <c r="H220" s="732">
        <v>1.0867542972699697</v>
      </c>
      <c r="I220" s="732">
        <v>20</v>
      </c>
      <c r="J220" s="732">
        <v>4945</v>
      </c>
      <c r="K220" s="732">
        <v>98900</v>
      </c>
      <c r="L220" s="732">
        <v>1</v>
      </c>
      <c r="M220" s="732">
        <v>20</v>
      </c>
      <c r="N220" s="732">
        <v>5163</v>
      </c>
      <c r="O220" s="732">
        <v>103260</v>
      </c>
      <c r="P220" s="746">
        <v>1.0440849342770475</v>
      </c>
      <c r="Q220" s="733">
        <v>20</v>
      </c>
    </row>
    <row r="221" spans="1:17" ht="14.4" customHeight="1" x14ac:dyDescent="0.3">
      <c r="A221" s="727" t="s">
        <v>7297</v>
      </c>
      <c r="B221" s="728" t="s">
        <v>7298</v>
      </c>
      <c r="C221" s="728" t="s">
        <v>6631</v>
      </c>
      <c r="D221" s="728" t="s">
        <v>7488</v>
      </c>
      <c r="E221" s="728" t="s">
        <v>7489</v>
      </c>
      <c r="F221" s="732">
        <v>12</v>
      </c>
      <c r="G221" s="732">
        <v>2220</v>
      </c>
      <c r="H221" s="732">
        <v>0.6281833616298812</v>
      </c>
      <c r="I221" s="732">
        <v>185</v>
      </c>
      <c r="J221" s="732">
        <v>19</v>
      </c>
      <c r="K221" s="732">
        <v>3534</v>
      </c>
      <c r="L221" s="732">
        <v>1</v>
      </c>
      <c r="M221" s="732">
        <v>186</v>
      </c>
      <c r="N221" s="732">
        <v>16</v>
      </c>
      <c r="O221" s="732">
        <v>2976</v>
      </c>
      <c r="P221" s="746">
        <v>0.84210526315789469</v>
      </c>
      <c r="Q221" s="733">
        <v>186</v>
      </c>
    </row>
    <row r="222" spans="1:17" ht="14.4" customHeight="1" x14ac:dyDescent="0.3">
      <c r="A222" s="727" t="s">
        <v>7297</v>
      </c>
      <c r="B222" s="728" t="s">
        <v>7298</v>
      </c>
      <c r="C222" s="728" t="s">
        <v>6631</v>
      </c>
      <c r="D222" s="728" t="s">
        <v>7490</v>
      </c>
      <c r="E222" s="728" t="s">
        <v>7491</v>
      </c>
      <c r="F222" s="732">
        <v>2</v>
      </c>
      <c r="G222" s="732">
        <v>374</v>
      </c>
      <c r="H222" s="732">
        <v>1.9893617021276595</v>
      </c>
      <c r="I222" s="732">
        <v>187</v>
      </c>
      <c r="J222" s="732">
        <v>1</v>
      </c>
      <c r="K222" s="732">
        <v>188</v>
      </c>
      <c r="L222" s="732">
        <v>1</v>
      </c>
      <c r="M222" s="732">
        <v>188</v>
      </c>
      <c r="N222" s="732">
        <v>2</v>
      </c>
      <c r="O222" s="732">
        <v>376</v>
      </c>
      <c r="P222" s="746">
        <v>2</v>
      </c>
      <c r="Q222" s="733">
        <v>188</v>
      </c>
    </row>
    <row r="223" spans="1:17" ht="14.4" customHeight="1" x14ac:dyDescent="0.3">
      <c r="A223" s="727" t="s">
        <v>7297</v>
      </c>
      <c r="B223" s="728" t="s">
        <v>7298</v>
      </c>
      <c r="C223" s="728" t="s">
        <v>6631</v>
      </c>
      <c r="D223" s="728" t="s">
        <v>7492</v>
      </c>
      <c r="E223" s="728" t="s">
        <v>7493</v>
      </c>
      <c r="F223" s="732">
        <v>52</v>
      </c>
      <c r="G223" s="732">
        <v>13884</v>
      </c>
      <c r="H223" s="732">
        <v>1.2635602475427739</v>
      </c>
      <c r="I223" s="732">
        <v>267</v>
      </c>
      <c r="J223" s="732">
        <v>41</v>
      </c>
      <c r="K223" s="732">
        <v>10988</v>
      </c>
      <c r="L223" s="732">
        <v>1</v>
      </c>
      <c r="M223" s="732">
        <v>268</v>
      </c>
      <c r="N223" s="732">
        <v>45</v>
      </c>
      <c r="O223" s="732">
        <v>12060</v>
      </c>
      <c r="P223" s="746">
        <v>1.0975609756097562</v>
      </c>
      <c r="Q223" s="733">
        <v>268</v>
      </c>
    </row>
    <row r="224" spans="1:17" ht="14.4" customHeight="1" x14ac:dyDescent="0.3">
      <c r="A224" s="727" t="s">
        <v>7297</v>
      </c>
      <c r="B224" s="728" t="s">
        <v>7298</v>
      </c>
      <c r="C224" s="728" t="s">
        <v>6631</v>
      </c>
      <c r="D224" s="728" t="s">
        <v>7494</v>
      </c>
      <c r="E224" s="728" t="s">
        <v>7495</v>
      </c>
      <c r="F224" s="732"/>
      <c r="G224" s="732"/>
      <c r="H224" s="732"/>
      <c r="I224" s="732"/>
      <c r="J224" s="732">
        <v>3</v>
      </c>
      <c r="K224" s="732">
        <v>489</v>
      </c>
      <c r="L224" s="732">
        <v>1</v>
      </c>
      <c r="M224" s="732">
        <v>163</v>
      </c>
      <c r="N224" s="732"/>
      <c r="O224" s="732"/>
      <c r="P224" s="746"/>
      <c r="Q224" s="733"/>
    </row>
    <row r="225" spans="1:17" ht="14.4" customHeight="1" x14ac:dyDescent="0.3">
      <c r="A225" s="727" t="s">
        <v>7297</v>
      </c>
      <c r="B225" s="728" t="s">
        <v>7298</v>
      </c>
      <c r="C225" s="728" t="s">
        <v>6631</v>
      </c>
      <c r="D225" s="728" t="s">
        <v>7496</v>
      </c>
      <c r="E225" s="728" t="s">
        <v>7497</v>
      </c>
      <c r="F225" s="732">
        <v>134</v>
      </c>
      <c r="G225" s="732">
        <v>23182</v>
      </c>
      <c r="H225" s="732">
        <v>1.1895525451559934</v>
      </c>
      <c r="I225" s="732">
        <v>173</v>
      </c>
      <c r="J225" s="732">
        <v>112</v>
      </c>
      <c r="K225" s="732">
        <v>19488</v>
      </c>
      <c r="L225" s="732">
        <v>1</v>
      </c>
      <c r="M225" s="732">
        <v>174</v>
      </c>
      <c r="N225" s="732">
        <v>133</v>
      </c>
      <c r="O225" s="732">
        <v>23142</v>
      </c>
      <c r="P225" s="746">
        <v>1.1875</v>
      </c>
      <c r="Q225" s="733">
        <v>174</v>
      </c>
    </row>
    <row r="226" spans="1:17" ht="14.4" customHeight="1" x14ac:dyDescent="0.3">
      <c r="A226" s="727" t="s">
        <v>7297</v>
      </c>
      <c r="B226" s="728" t="s">
        <v>7298</v>
      </c>
      <c r="C226" s="728" t="s">
        <v>6631</v>
      </c>
      <c r="D226" s="728" t="s">
        <v>7498</v>
      </c>
      <c r="E226" s="728" t="s">
        <v>7499</v>
      </c>
      <c r="F226" s="732">
        <v>557</v>
      </c>
      <c r="G226" s="732">
        <v>46788</v>
      </c>
      <c r="H226" s="732">
        <v>0.91311475409836063</v>
      </c>
      <c r="I226" s="732">
        <v>84</v>
      </c>
      <c r="J226" s="732">
        <v>610</v>
      </c>
      <c r="K226" s="732">
        <v>51240</v>
      </c>
      <c r="L226" s="732">
        <v>1</v>
      </c>
      <c r="M226" s="732">
        <v>84</v>
      </c>
      <c r="N226" s="732">
        <v>576</v>
      </c>
      <c r="O226" s="732">
        <v>48384</v>
      </c>
      <c r="P226" s="746">
        <v>0.94426229508196724</v>
      </c>
      <c r="Q226" s="733">
        <v>84</v>
      </c>
    </row>
    <row r="227" spans="1:17" ht="14.4" customHeight="1" x14ac:dyDescent="0.3">
      <c r="A227" s="727" t="s">
        <v>7297</v>
      </c>
      <c r="B227" s="728" t="s">
        <v>7298</v>
      </c>
      <c r="C227" s="728" t="s">
        <v>6631</v>
      </c>
      <c r="D227" s="728" t="s">
        <v>7500</v>
      </c>
      <c r="E227" s="728" t="s">
        <v>7501</v>
      </c>
      <c r="F227" s="732"/>
      <c r="G227" s="732"/>
      <c r="H227" s="732"/>
      <c r="I227" s="732"/>
      <c r="J227" s="732">
        <v>1</v>
      </c>
      <c r="K227" s="732">
        <v>653</v>
      </c>
      <c r="L227" s="732">
        <v>1</v>
      </c>
      <c r="M227" s="732">
        <v>653</v>
      </c>
      <c r="N227" s="732"/>
      <c r="O227" s="732"/>
      <c r="P227" s="746"/>
      <c r="Q227" s="733"/>
    </row>
    <row r="228" spans="1:17" ht="14.4" customHeight="1" x14ac:dyDescent="0.3">
      <c r="A228" s="727" t="s">
        <v>7297</v>
      </c>
      <c r="B228" s="728" t="s">
        <v>7298</v>
      </c>
      <c r="C228" s="728" t="s">
        <v>6631</v>
      </c>
      <c r="D228" s="728" t="s">
        <v>7502</v>
      </c>
      <c r="E228" s="728" t="s">
        <v>7503</v>
      </c>
      <c r="F228" s="732">
        <v>1</v>
      </c>
      <c r="G228" s="732">
        <v>264</v>
      </c>
      <c r="H228" s="732">
        <v>0.19924528301886793</v>
      </c>
      <c r="I228" s="732">
        <v>264</v>
      </c>
      <c r="J228" s="732">
        <v>5</v>
      </c>
      <c r="K228" s="732">
        <v>1325</v>
      </c>
      <c r="L228" s="732">
        <v>1</v>
      </c>
      <c r="M228" s="732">
        <v>265</v>
      </c>
      <c r="N228" s="732">
        <v>6</v>
      </c>
      <c r="O228" s="732">
        <v>1590</v>
      </c>
      <c r="P228" s="746">
        <v>1.2</v>
      </c>
      <c r="Q228" s="733">
        <v>265</v>
      </c>
    </row>
    <row r="229" spans="1:17" ht="14.4" customHeight="1" x14ac:dyDescent="0.3">
      <c r="A229" s="727" t="s">
        <v>7297</v>
      </c>
      <c r="B229" s="728" t="s">
        <v>7298</v>
      </c>
      <c r="C229" s="728" t="s">
        <v>6631</v>
      </c>
      <c r="D229" s="728" t="s">
        <v>7504</v>
      </c>
      <c r="E229" s="728" t="s">
        <v>7505</v>
      </c>
      <c r="F229" s="732">
        <v>67</v>
      </c>
      <c r="G229" s="732">
        <v>5226</v>
      </c>
      <c r="H229" s="732">
        <v>1.9142857142857144</v>
      </c>
      <c r="I229" s="732">
        <v>78</v>
      </c>
      <c r="J229" s="732">
        <v>35</v>
      </c>
      <c r="K229" s="732">
        <v>2730</v>
      </c>
      <c r="L229" s="732">
        <v>1</v>
      </c>
      <c r="M229" s="732">
        <v>78</v>
      </c>
      <c r="N229" s="732">
        <v>66</v>
      </c>
      <c r="O229" s="732">
        <v>5148</v>
      </c>
      <c r="P229" s="746">
        <v>1.8857142857142857</v>
      </c>
      <c r="Q229" s="733">
        <v>78</v>
      </c>
    </row>
    <row r="230" spans="1:17" ht="14.4" customHeight="1" x14ac:dyDescent="0.3">
      <c r="A230" s="727" t="s">
        <v>7297</v>
      </c>
      <c r="B230" s="728" t="s">
        <v>7298</v>
      </c>
      <c r="C230" s="728" t="s">
        <v>6631</v>
      </c>
      <c r="D230" s="728" t="s">
        <v>7506</v>
      </c>
      <c r="E230" s="728" t="s">
        <v>7507</v>
      </c>
      <c r="F230" s="732">
        <v>5</v>
      </c>
      <c r="G230" s="732">
        <v>1500</v>
      </c>
      <c r="H230" s="732">
        <v>0.49833887043189368</v>
      </c>
      <c r="I230" s="732">
        <v>300</v>
      </c>
      <c r="J230" s="732">
        <v>10</v>
      </c>
      <c r="K230" s="732">
        <v>3010</v>
      </c>
      <c r="L230" s="732">
        <v>1</v>
      </c>
      <c r="M230" s="732">
        <v>301</v>
      </c>
      <c r="N230" s="732">
        <v>5</v>
      </c>
      <c r="O230" s="732">
        <v>1505</v>
      </c>
      <c r="P230" s="746">
        <v>0.5</v>
      </c>
      <c r="Q230" s="733">
        <v>301</v>
      </c>
    </row>
    <row r="231" spans="1:17" ht="14.4" customHeight="1" x14ac:dyDescent="0.3">
      <c r="A231" s="727" t="s">
        <v>7297</v>
      </c>
      <c r="B231" s="728" t="s">
        <v>7298</v>
      </c>
      <c r="C231" s="728" t="s">
        <v>6631</v>
      </c>
      <c r="D231" s="728" t="s">
        <v>7508</v>
      </c>
      <c r="E231" s="728" t="s">
        <v>7509</v>
      </c>
      <c r="F231" s="732">
        <v>32</v>
      </c>
      <c r="G231" s="732">
        <v>672</v>
      </c>
      <c r="H231" s="732">
        <v>3.5555555555555554</v>
      </c>
      <c r="I231" s="732">
        <v>21</v>
      </c>
      <c r="J231" s="732">
        <v>9</v>
      </c>
      <c r="K231" s="732">
        <v>189</v>
      </c>
      <c r="L231" s="732">
        <v>1</v>
      </c>
      <c r="M231" s="732">
        <v>21</v>
      </c>
      <c r="N231" s="732">
        <v>22</v>
      </c>
      <c r="O231" s="732">
        <v>462</v>
      </c>
      <c r="P231" s="746">
        <v>2.4444444444444446</v>
      </c>
      <c r="Q231" s="733">
        <v>21</v>
      </c>
    </row>
    <row r="232" spans="1:17" ht="14.4" customHeight="1" x14ac:dyDescent="0.3">
      <c r="A232" s="727" t="s">
        <v>7297</v>
      </c>
      <c r="B232" s="728" t="s">
        <v>7298</v>
      </c>
      <c r="C232" s="728" t="s">
        <v>6631</v>
      </c>
      <c r="D232" s="728" t="s">
        <v>7510</v>
      </c>
      <c r="E232" s="728" t="s">
        <v>7511</v>
      </c>
      <c r="F232" s="732"/>
      <c r="G232" s="732"/>
      <c r="H232" s="732"/>
      <c r="I232" s="732"/>
      <c r="J232" s="732">
        <v>2</v>
      </c>
      <c r="K232" s="732">
        <v>2186</v>
      </c>
      <c r="L232" s="732">
        <v>1</v>
      </c>
      <c r="M232" s="732">
        <v>1093</v>
      </c>
      <c r="N232" s="732"/>
      <c r="O232" s="732"/>
      <c r="P232" s="746"/>
      <c r="Q232" s="733"/>
    </row>
    <row r="233" spans="1:17" ht="14.4" customHeight="1" x14ac:dyDescent="0.3">
      <c r="A233" s="727" t="s">
        <v>7297</v>
      </c>
      <c r="B233" s="728" t="s">
        <v>7298</v>
      </c>
      <c r="C233" s="728" t="s">
        <v>6631</v>
      </c>
      <c r="D233" s="728" t="s">
        <v>7512</v>
      </c>
      <c r="E233" s="728" t="s">
        <v>7513</v>
      </c>
      <c r="F233" s="732">
        <v>1246</v>
      </c>
      <c r="G233" s="732">
        <v>27412</v>
      </c>
      <c r="H233" s="732">
        <v>1.2203721841332027</v>
      </c>
      <c r="I233" s="732">
        <v>22</v>
      </c>
      <c r="J233" s="732">
        <v>1021</v>
      </c>
      <c r="K233" s="732">
        <v>22462</v>
      </c>
      <c r="L233" s="732">
        <v>1</v>
      </c>
      <c r="M233" s="732">
        <v>22</v>
      </c>
      <c r="N233" s="732">
        <v>1122</v>
      </c>
      <c r="O233" s="732">
        <v>24684</v>
      </c>
      <c r="P233" s="746">
        <v>1.098922624877571</v>
      </c>
      <c r="Q233" s="733">
        <v>22</v>
      </c>
    </row>
    <row r="234" spans="1:17" ht="14.4" customHeight="1" x14ac:dyDescent="0.3">
      <c r="A234" s="727" t="s">
        <v>7297</v>
      </c>
      <c r="B234" s="728" t="s">
        <v>7298</v>
      </c>
      <c r="C234" s="728" t="s">
        <v>6631</v>
      </c>
      <c r="D234" s="728" t="s">
        <v>7514</v>
      </c>
      <c r="E234" s="728" t="s">
        <v>7515</v>
      </c>
      <c r="F234" s="732">
        <v>1</v>
      </c>
      <c r="G234" s="732">
        <v>569</v>
      </c>
      <c r="H234" s="732">
        <v>1</v>
      </c>
      <c r="I234" s="732">
        <v>569</v>
      </c>
      <c r="J234" s="732">
        <v>1</v>
      </c>
      <c r="K234" s="732">
        <v>569</v>
      </c>
      <c r="L234" s="732">
        <v>1</v>
      </c>
      <c r="M234" s="732">
        <v>569</v>
      </c>
      <c r="N234" s="732"/>
      <c r="O234" s="732"/>
      <c r="P234" s="746"/>
      <c r="Q234" s="733"/>
    </row>
    <row r="235" spans="1:17" ht="14.4" customHeight="1" x14ac:dyDescent="0.3">
      <c r="A235" s="727" t="s">
        <v>7297</v>
      </c>
      <c r="B235" s="728" t="s">
        <v>7298</v>
      </c>
      <c r="C235" s="728" t="s">
        <v>6631</v>
      </c>
      <c r="D235" s="728" t="s">
        <v>7516</v>
      </c>
      <c r="E235" s="728" t="s">
        <v>7517</v>
      </c>
      <c r="F235" s="732"/>
      <c r="G235" s="732"/>
      <c r="H235" s="732"/>
      <c r="I235" s="732"/>
      <c r="J235" s="732">
        <v>1</v>
      </c>
      <c r="K235" s="732">
        <v>172</v>
      </c>
      <c r="L235" s="732">
        <v>1</v>
      </c>
      <c r="M235" s="732">
        <v>172</v>
      </c>
      <c r="N235" s="732">
        <v>1</v>
      </c>
      <c r="O235" s="732">
        <v>172</v>
      </c>
      <c r="P235" s="746">
        <v>1</v>
      </c>
      <c r="Q235" s="733">
        <v>172</v>
      </c>
    </row>
    <row r="236" spans="1:17" ht="14.4" customHeight="1" x14ac:dyDescent="0.3">
      <c r="A236" s="727" t="s">
        <v>7297</v>
      </c>
      <c r="B236" s="728" t="s">
        <v>7298</v>
      </c>
      <c r="C236" s="728" t="s">
        <v>6631</v>
      </c>
      <c r="D236" s="728" t="s">
        <v>7518</v>
      </c>
      <c r="E236" s="728" t="s">
        <v>7519</v>
      </c>
      <c r="F236" s="732">
        <v>60</v>
      </c>
      <c r="G236" s="732">
        <v>29700</v>
      </c>
      <c r="H236" s="732">
        <v>0.72289156626506024</v>
      </c>
      <c r="I236" s="732">
        <v>495</v>
      </c>
      <c r="J236" s="732">
        <v>83</v>
      </c>
      <c r="K236" s="732">
        <v>41085</v>
      </c>
      <c r="L236" s="732">
        <v>1</v>
      </c>
      <c r="M236" s="732">
        <v>495</v>
      </c>
      <c r="N236" s="732">
        <v>53</v>
      </c>
      <c r="O236" s="732">
        <v>26235</v>
      </c>
      <c r="P236" s="746">
        <v>0.63855421686746983</v>
      </c>
      <c r="Q236" s="733">
        <v>495</v>
      </c>
    </row>
    <row r="237" spans="1:17" ht="14.4" customHeight="1" x14ac:dyDescent="0.3">
      <c r="A237" s="727" t="s">
        <v>7297</v>
      </c>
      <c r="B237" s="728" t="s">
        <v>7298</v>
      </c>
      <c r="C237" s="728" t="s">
        <v>6631</v>
      </c>
      <c r="D237" s="728" t="s">
        <v>6723</v>
      </c>
      <c r="E237" s="728" t="s">
        <v>6724</v>
      </c>
      <c r="F237" s="732">
        <v>1644</v>
      </c>
      <c r="G237" s="732">
        <v>940368</v>
      </c>
      <c r="H237" s="732">
        <v>1.6917962003454232</v>
      </c>
      <c r="I237" s="732">
        <v>572</v>
      </c>
      <c r="J237" s="732">
        <v>960</v>
      </c>
      <c r="K237" s="732">
        <v>555840</v>
      </c>
      <c r="L237" s="732">
        <v>1</v>
      </c>
      <c r="M237" s="732">
        <v>579</v>
      </c>
      <c r="N237" s="732">
        <v>1114</v>
      </c>
      <c r="O237" s="732">
        <v>645006</v>
      </c>
      <c r="P237" s="746">
        <v>1.1604166666666667</v>
      </c>
      <c r="Q237" s="733">
        <v>579</v>
      </c>
    </row>
    <row r="238" spans="1:17" ht="14.4" customHeight="1" x14ac:dyDescent="0.3">
      <c r="A238" s="727" t="s">
        <v>7297</v>
      </c>
      <c r="B238" s="728" t="s">
        <v>7298</v>
      </c>
      <c r="C238" s="728" t="s">
        <v>6631</v>
      </c>
      <c r="D238" s="728" t="s">
        <v>6725</v>
      </c>
      <c r="E238" s="728" t="s">
        <v>6726</v>
      </c>
      <c r="F238" s="732">
        <v>1642</v>
      </c>
      <c r="G238" s="732">
        <v>1655136</v>
      </c>
      <c r="H238" s="732">
        <v>1.7017958382943545</v>
      </c>
      <c r="I238" s="732">
        <v>1008</v>
      </c>
      <c r="J238" s="732">
        <v>962</v>
      </c>
      <c r="K238" s="732">
        <v>972582</v>
      </c>
      <c r="L238" s="732">
        <v>1</v>
      </c>
      <c r="M238" s="732">
        <v>1011</v>
      </c>
      <c r="N238" s="732">
        <v>1113</v>
      </c>
      <c r="O238" s="732">
        <v>1126356</v>
      </c>
      <c r="P238" s="746">
        <v>1.1581090334799533</v>
      </c>
      <c r="Q238" s="733">
        <v>1012</v>
      </c>
    </row>
    <row r="239" spans="1:17" ht="14.4" customHeight="1" x14ac:dyDescent="0.3">
      <c r="A239" s="727" t="s">
        <v>7297</v>
      </c>
      <c r="B239" s="728" t="s">
        <v>7298</v>
      </c>
      <c r="C239" s="728" t="s">
        <v>6631</v>
      </c>
      <c r="D239" s="728" t="s">
        <v>7520</v>
      </c>
      <c r="E239" s="728" t="s">
        <v>7521</v>
      </c>
      <c r="F239" s="732">
        <v>1</v>
      </c>
      <c r="G239" s="732">
        <v>191</v>
      </c>
      <c r="H239" s="732">
        <v>0.99479166666666663</v>
      </c>
      <c r="I239" s="732">
        <v>191</v>
      </c>
      <c r="J239" s="732">
        <v>1</v>
      </c>
      <c r="K239" s="732">
        <v>192</v>
      </c>
      <c r="L239" s="732">
        <v>1</v>
      </c>
      <c r="M239" s="732">
        <v>192</v>
      </c>
      <c r="N239" s="732"/>
      <c r="O239" s="732"/>
      <c r="P239" s="746"/>
      <c r="Q239" s="733"/>
    </row>
    <row r="240" spans="1:17" ht="14.4" customHeight="1" x14ac:dyDescent="0.3">
      <c r="A240" s="727" t="s">
        <v>7297</v>
      </c>
      <c r="B240" s="728" t="s">
        <v>7298</v>
      </c>
      <c r="C240" s="728" t="s">
        <v>6631</v>
      </c>
      <c r="D240" s="728" t="s">
        <v>7522</v>
      </c>
      <c r="E240" s="728" t="s">
        <v>7523</v>
      </c>
      <c r="F240" s="732"/>
      <c r="G240" s="732"/>
      <c r="H240" s="732"/>
      <c r="I240" s="732"/>
      <c r="J240" s="732">
        <v>4</v>
      </c>
      <c r="K240" s="732">
        <v>820</v>
      </c>
      <c r="L240" s="732">
        <v>1</v>
      </c>
      <c r="M240" s="732">
        <v>205</v>
      </c>
      <c r="N240" s="732"/>
      <c r="O240" s="732"/>
      <c r="P240" s="746"/>
      <c r="Q240" s="733"/>
    </row>
    <row r="241" spans="1:17" ht="14.4" customHeight="1" x14ac:dyDescent="0.3">
      <c r="A241" s="727" t="s">
        <v>7297</v>
      </c>
      <c r="B241" s="728" t="s">
        <v>7298</v>
      </c>
      <c r="C241" s="728" t="s">
        <v>6631</v>
      </c>
      <c r="D241" s="728" t="s">
        <v>7524</v>
      </c>
      <c r="E241" s="728" t="s">
        <v>7525</v>
      </c>
      <c r="F241" s="732">
        <v>45</v>
      </c>
      <c r="G241" s="732">
        <v>7515</v>
      </c>
      <c r="H241" s="732">
        <v>1.2089768339768341</v>
      </c>
      <c r="I241" s="732">
        <v>167</v>
      </c>
      <c r="J241" s="732">
        <v>37</v>
      </c>
      <c r="K241" s="732">
        <v>6216</v>
      </c>
      <c r="L241" s="732">
        <v>1</v>
      </c>
      <c r="M241" s="732">
        <v>168</v>
      </c>
      <c r="N241" s="732">
        <v>65</v>
      </c>
      <c r="O241" s="732">
        <v>10920</v>
      </c>
      <c r="P241" s="746">
        <v>1.7567567567567568</v>
      </c>
      <c r="Q241" s="733">
        <v>168</v>
      </c>
    </row>
    <row r="242" spans="1:17" ht="14.4" customHeight="1" x14ac:dyDescent="0.3">
      <c r="A242" s="727" t="s">
        <v>7297</v>
      </c>
      <c r="B242" s="728" t="s">
        <v>7298</v>
      </c>
      <c r="C242" s="728" t="s">
        <v>6631</v>
      </c>
      <c r="D242" s="728" t="s">
        <v>7526</v>
      </c>
      <c r="E242" s="728" t="s">
        <v>7527</v>
      </c>
      <c r="F242" s="732"/>
      <c r="G242" s="732"/>
      <c r="H242" s="732"/>
      <c r="I242" s="732"/>
      <c r="J242" s="732">
        <v>1</v>
      </c>
      <c r="K242" s="732">
        <v>1688</v>
      </c>
      <c r="L242" s="732">
        <v>1</v>
      </c>
      <c r="M242" s="732">
        <v>1688</v>
      </c>
      <c r="N242" s="732"/>
      <c r="O242" s="732"/>
      <c r="P242" s="746"/>
      <c r="Q242" s="733"/>
    </row>
    <row r="243" spans="1:17" ht="14.4" customHeight="1" x14ac:dyDescent="0.3">
      <c r="A243" s="727" t="s">
        <v>7297</v>
      </c>
      <c r="B243" s="728" t="s">
        <v>7298</v>
      </c>
      <c r="C243" s="728" t="s">
        <v>6631</v>
      </c>
      <c r="D243" s="728" t="s">
        <v>7528</v>
      </c>
      <c r="E243" s="728" t="s">
        <v>7529</v>
      </c>
      <c r="F243" s="732">
        <v>42</v>
      </c>
      <c r="G243" s="732">
        <v>11088</v>
      </c>
      <c r="H243" s="732">
        <v>1.3075471698113208</v>
      </c>
      <c r="I243" s="732">
        <v>264</v>
      </c>
      <c r="J243" s="732">
        <v>32</v>
      </c>
      <c r="K243" s="732">
        <v>8480</v>
      </c>
      <c r="L243" s="732">
        <v>1</v>
      </c>
      <c r="M243" s="732">
        <v>265</v>
      </c>
      <c r="N243" s="732">
        <v>43</v>
      </c>
      <c r="O243" s="732">
        <v>11395</v>
      </c>
      <c r="P243" s="746">
        <v>1.34375</v>
      </c>
      <c r="Q243" s="733">
        <v>265</v>
      </c>
    </row>
    <row r="244" spans="1:17" ht="14.4" customHeight="1" x14ac:dyDescent="0.3">
      <c r="A244" s="727" t="s">
        <v>7297</v>
      </c>
      <c r="B244" s="728" t="s">
        <v>7298</v>
      </c>
      <c r="C244" s="728" t="s">
        <v>6631</v>
      </c>
      <c r="D244" s="728" t="s">
        <v>7530</v>
      </c>
      <c r="E244" s="728" t="s">
        <v>7531</v>
      </c>
      <c r="F244" s="732">
        <v>18</v>
      </c>
      <c r="G244" s="732">
        <v>2286</v>
      </c>
      <c r="H244" s="732">
        <v>4.5</v>
      </c>
      <c r="I244" s="732">
        <v>127</v>
      </c>
      <c r="J244" s="732">
        <v>4</v>
      </c>
      <c r="K244" s="732">
        <v>508</v>
      </c>
      <c r="L244" s="732">
        <v>1</v>
      </c>
      <c r="M244" s="732">
        <v>127</v>
      </c>
      <c r="N244" s="732">
        <v>16</v>
      </c>
      <c r="O244" s="732">
        <v>2032</v>
      </c>
      <c r="P244" s="746">
        <v>4</v>
      </c>
      <c r="Q244" s="733">
        <v>127</v>
      </c>
    </row>
    <row r="245" spans="1:17" ht="14.4" customHeight="1" x14ac:dyDescent="0.3">
      <c r="A245" s="727" t="s">
        <v>7297</v>
      </c>
      <c r="B245" s="728" t="s">
        <v>7298</v>
      </c>
      <c r="C245" s="728" t="s">
        <v>6631</v>
      </c>
      <c r="D245" s="728" t="s">
        <v>7532</v>
      </c>
      <c r="E245" s="728" t="s">
        <v>7533</v>
      </c>
      <c r="F245" s="732"/>
      <c r="G245" s="732"/>
      <c r="H245" s="732"/>
      <c r="I245" s="732"/>
      <c r="J245" s="732">
        <v>1</v>
      </c>
      <c r="K245" s="732">
        <v>265</v>
      </c>
      <c r="L245" s="732">
        <v>1</v>
      </c>
      <c r="M245" s="732">
        <v>265</v>
      </c>
      <c r="N245" s="732"/>
      <c r="O245" s="732"/>
      <c r="P245" s="746"/>
      <c r="Q245" s="733"/>
    </row>
    <row r="246" spans="1:17" ht="14.4" customHeight="1" x14ac:dyDescent="0.3">
      <c r="A246" s="727" t="s">
        <v>7297</v>
      </c>
      <c r="B246" s="728" t="s">
        <v>7298</v>
      </c>
      <c r="C246" s="728" t="s">
        <v>6631</v>
      </c>
      <c r="D246" s="728" t="s">
        <v>7534</v>
      </c>
      <c r="E246" s="728" t="s">
        <v>7535</v>
      </c>
      <c r="F246" s="732">
        <v>696</v>
      </c>
      <c r="G246" s="732">
        <v>16008</v>
      </c>
      <c r="H246" s="732">
        <v>1.2912801484230056</v>
      </c>
      <c r="I246" s="732">
        <v>23</v>
      </c>
      <c r="J246" s="732">
        <v>539</v>
      </c>
      <c r="K246" s="732">
        <v>12397</v>
      </c>
      <c r="L246" s="732">
        <v>1</v>
      </c>
      <c r="M246" s="732">
        <v>23</v>
      </c>
      <c r="N246" s="732">
        <v>727</v>
      </c>
      <c r="O246" s="732">
        <v>16721</v>
      </c>
      <c r="P246" s="746">
        <v>1.3487940630797774</v>
      </c>
      <c r="Q246" s="733">
        <v>23</v>
      </c>
    </row>
    <row r="247" spans="1:17" ht="14.4" customHeight="1" x14ac:dyDescent="0.3">
      <c r="A247" s="727" t="s">
        <v>7297</v>
      </c>
      <c r="B247" s="728" t="s">
        <v>7298</v>
      </c>
      <c r="C247" s="728" t="s">
        <v>6631</v>
      </c>
      <c r="D247" s="728" t="s">
        <v>7536</v>
      </c>
      <c r="E247" s="728" t="s">
        <v>7537</v>
      </c>
      <c r="F247" s="732"/>
      <c r="G247" s="732"/>
      <c r="H247" s="732"/>
      <c r="I247" s="732"/>
      <c r="J247" s="732"/>
      <c r="K247" s="732"/>
      <c r="L247" s="732"/>
      <c r="M247" s="732"/>
      <c r="N247" s="732">
        <v>1</v>
      </c>
      <c r="O247" s="732">
        <v>17</v>
      </c>
      <c r="P247" s="746"/>
      <c r="Q247" s="733">
        <v>17</v>
      </c>
    </row>
    <row r="248" spans="1:17" ht="14.4" customHeight="1" x14ac:dyDescent="0.3">
      <c r="A248" s="727" t="s">
        <v>7297</v>
      </c>
      <c r="B248" s="728" t="s">
        <v>7298</v>
      </c>
      <c r="C248" s="728" t="s">
        <v>6631</v>
      </c>
      <c r="D248" s="728" t="s">
        <v>7538</v>
      </c>
      <c r="E248" s="728" t="s">
        <v>7539</v>
      </c>
      <c r="F248" s="732"/>
      <c r="G248" s="732"/>
      <c r="H248" s="732"/>
      <c r="I248" s="732"/>
      <c r="J248" s="732">
        <v>2</v>
      </c>
      <c r="K248" s="732">
        <v>336</v>
      </c>
      <c r="L248" s="732">
        <v>1</v>
      </c>
      <c r="M248" s="732">
        <v>168</v>
      </c>
      <c r="N248" s="732"/>
      <c r="O248" s="732"/>
      <c r="P248" s="746"/>
      <c r="Q248" s="733"/>
    </row>
    <row r="249" spans="1:17" ht="14.4" customHeight="1" x14ac:dyDescent="0.3">
      <c r="A249" s="727" t="s">
        <v>7297</v>
      </c>
      <c r="B249" s="728" t="s">
        <v>7298</v>
      </c>
      <c r="C249" s="728" t="s">
        <v>6631</v>
      </c>
      <c r="D249" s="728" t="s">
        <v>7540</v>
      </c>
      <c r="E249" s="728" t="s">
        <v>7541</v>
      </c>
      <c r="F249" s="732">
        <v>6</v>
      </c>
      <c r="G249" s="732">
        <v>792</v>
      </c>
      <c r="H249" s="732">
        <v>0.99248120300751874</v>
      </c>
      <c r="I249" s="732">
        <v>132</v>
      </c>
      <c r="J249" s="732">
        <v>6</v>
      </c>
      <c r="K249" s="732">
        <v>798</v>
      </c>
      <c r="L249" s="732">
        <v>1</v>
      </c>
      <c r="M249" s="732">
        <v>133</v>
      </c>
      <c r="N249" s="732">
        <v>1</v>
      </c>
      <c r="O249" s="732">
        <v>133</v>
      </c>
      <c r="P249" s="746">
        <v>0.16666666666666666</v>
      </c>
      <c r="Q249" s="733">
        <v>133</v>
      </c>
    </row>
    <row r="250" spans="1:17" ht="14.4" customHeight="1" x14ac:dyDescent="0.3">
      <c r="A250" s="727" t="s">
        <v>7297</v>
      </c>
      <c r="B250" s="728" t="s">
        <v>7298</v>
      </c>
      <c r="C250" s="728" t="s">
        <v>6631</v>
      </c>
      <c r="D250" s="728" t="s">
        <v>7542</v>
      </c>
      <c r="E250" s="728" t="s">
        <v>7543</v>
      </c>
      <c r="F250" s="732">
        <v>11</v>
      </c>
      <c r="G250" s="732">
        <v>7150</v>
      </c>
      <c r="H250" s="732">
        <v>0.54915514592933945</v>
      </c>
      <c r="I250" s="732">
        <v>650</v>
      </c>
      <c r="J250" s="732">
        <v>20</v>
      </c>
      <c r="K250" s="732">
        <v>13020</v>
      </c>
      <c r="L250" s="732">
        <v>1</v>
      </c>
      <c r="M250" s="732">
        <v>651</v>
      </c>
      <c r="N250" s="732">
        <v>12</v>
      </c>
      <c r="O250" s="732">
        <v>7812</v>
      </c>
      <c r="P250" s="746">
        <v>0.6</v>
      </c>
      <c r="Q250" s="733">
        <v>651</v>
      </c>
    </row>
    <row r="251" spans="1:17" ht="14.4" customHeight="1" x14ac:dyDescent="0.3">
      <c r="A251" s="727" t="s">
        <v>7297</v>
      </c>
      <c r="B251" s="728" t="s">
        <v>7298</v>
      </c>
      <c r="C251" s="728" t="s">
        <v>6631</v>
      </c>
      <c r="D251" s="728" t="s">
        <v>7544</v>
      </c>
      <c r="E251" s="728" t="s">
        <v>7545</v>
      </c>
      <c r="F251" s="732">
        <v>13</v>
      </c>
      <c r="G251" s="732">
        <v>5746</v>
      </c>
      <c r="H251" s="732">
        <v>4.3138138138138142</v>
      </c>
      <c r="I251" s="732">
        <v>442</v>
      </c>
      <c r="J251" s="732">
        <v>3</v>
      </c>
      <c r="K251" s="732">
        <v>1332</v>
      </c>
      <c r="L251" s="732">
        <v>1</v>
      </c>
      <c r="M251" s="732">
        <v>444</v>
      </c>
      <c r="N251" s="732">
        <v>3</v>
      </c>
      <c r="O251" s="732">
        <v>1332</v>
      </c>
      <c r="P251" s="746">
        <v>1</v>
      </c>
      <c r="Q251" s="733">
        <v>444</v>
      </c>
    </row>
    <row r="252" spans="1:17" ht="14.4" customHeight="1" x14ac:dyDescent="0.3">
      <c r="A252" s="727" t="s">
        <v>7297</v>
      </c>
      <c r="B252" s="728" t="s">
        <v>7298</v>
      </c>
      <c r="C252" s="728" t="s">
        <v>6631</v>
      </c>
      <c r="D252" s="728" t="s">
        <v>7546</v>
      </c>
      <c r="E252" s="728" t="s">
        <v>7547</v>
      </c>
      <c r="F252" s="732">
        <v>17</v>
      </c>
      <c r="G252" s="732">
        <v>4981</v>
      </c>
      <c r="H252" s="732">
        <v>1.2101554907677357</v>
      </c>
      <c r="I252" s="732">
        <v>293</v>
      </c>
      <c r="J252" s="732">
        <v>14</v>
      </c>
      <c r="K252" s="732">
        <v>4116</v>
      </c>
      <c r="L252" s="732">
        <v>1</v>
      </c>
      <c r="M252" s="732">
        <v>294</v>
      </c>
      <c r="N252" s="732">
        <v>17</v>
      </c>
      <c r="O252" s="732">
        <v>4998</v>
      </c>
      <c r="P252" s="746">
        <v>1.2142857142857142</v>
      </c>
      <c r="Q252" s="733">
        <v>294</v>
      </c>
    </row>
    <row r="253" spans="1:17" ht="14.4" customHeight="1" x14ac:dyDescent="0.3">
      <c r="A253" s="727" t="s">
        <v>7297</v>
      </c>
      <c r="B253" s="728" t="s">
        <v>7298</v>
      </c>
      <c r="C253" s="728" t="s">
        <v>6631</v>
      </c>
      <c r="D253" s="728" t="s">
        <v>7548</v>
      </c>
      <c r="E253" s="728" t="s">
        <v>7549</v>
      </c>
      <c r="F253" s="732">
        <v>1</v>
      </c>
      <c r="G253" s="732">
        <v>28</v>
      </c>
      <c r="H253" s="732"/>
      <c r="I253" s="732">
        <v>28</v>
      </c>
      <c r="J253" s="732"/>
      <c r="K253" s="732"/>
      <c r="L253" s="732"/>
      <c r="M253" s="732"/>
      <c r="N253" s="732">
        <v>1</v>
      </c>
      <c r="O253" s="732">
        <v>28</v>
      </c>
      <c r="P253" s="746"/>
      <c r="Q253" s="733">
        <v>28</v>
      </c>
    </row>
    <row r="254" spans="1:17" ht="14.4" customHeight="1" x14ac:dyDescent="0.3">
      <c r="A254" s="727" t="s">
        <v>7297</v>
      </c>
      <c r="B254" s="728" t="s">
        <v>7298</v>
      </c>
      <c r="C254" s="728" t="s">
        <v>6631</v>
      </c>
      <c r="D254" s="728" t="s">
        <v>6729</v>
      </c>
      <c r="E254" s="728" t="s">
        <v>6730</v>
      </c>
      <c r="F254" s="732">
        <v>6</v>
      </c>
      <c r="G254" s="732">
        <v>2226</v>
      </c>
      <c r="H254" s="732">
        <v>0.45906372447927407</v>
      </c>
      <c r="I254" s="732">
        <v>371</v>
      </c>
      <c r="J254" s="732">
        <v>13</v>
      </c>
      <c r="K254" s="732">
        <v>4849</v>
      </c>
      <c r="L254" s="732">
        <v>1</v>
      </c>
      <c r="M254" s="732">
        <v>373</v>
      </c>
      <c r="N254" s="732">
        <v>15</v>
      </c>
      <c r="O254" s="732">
        <v>5610</v>
      </c>
      <c r="P254" s="746">
        <v>1.1569395751701381</v>
      </c>
      <c r="Q254" s="733">
        <v>374</v>
      </c>
    </row>
    <row r="255" spans="1:17" ht="14.4" customHeight="1" x14ac:dyDescent="0.3">
      <c r="A255" s="727" t="s">
        <v>7297</v>
      </c>
      <c r="B255" s="728" t="s">
        <v>7298</v>
      </c>
      <c r="C255" s="728" t="s">
        <v>6631</v>
      </c>
      <c r="D255" s="728" t="s">
        <v>7550</v>
      </c>
      <c r="E255" s="728" t="s">
        <v>7551</v>
      </c>
      <c r="F255" s="732">
        <v>2</v>
      </c>
      <c r="G255" s="732">
        <v>90</v>
      </c>
      <c r="H255" s="732">
        <v>0.66666666666666663</v>
      </c>
      <c r="I255" s="732">
        <v>45</v>
      </c>
      <c r="J255" s="732">
        <v>3</v>
      </c>
      <c r="K255" s="732">
        <v>135</v>
      </c>
      <c r="L255" s="732">
        <v>1</v>
      </c>
      <c r="M255" s="732">
        <v>45</v>
      </c>
      <c r="N255" s="732">
        <v>14</v>
      </c>
      <c r="O255" s="732">
        <v>630</v>
      </c>
      <c r="P255" s="746">
        <v>4.666666666666667</v>
      </c>
      <c r="Q255" s="733">
        <v>45</v>
      </c>
    </row>
    <row r="256" spans="1:17" ht="14.4" customHeight="1" x14ac:dyDescent="0.3">
      <c r="A256" s="727" t="s">
        <v>7297</v>
      </c>
      <c r="B256" s="728" t="s">
        <v>7298</v>
      </c>
      <c r="C256" s="728" t="s">
        <v>6631</v>
      </c>
      <c r="D256" s="728" t="s">
        <v>7552</v>
      </c>
      <c r="E256" s="728" t="s">
        <v>7362</v>
      </c>
      <c r="F256" s="732"/>
      <c r="G256" s="732"/>
      <c r="H256" s="732"/>
      <c r="I256" s="732"/>
      <c r="J256" s="732">
        <v>1</v>
      </c>
      <c r="K256" s="732">
        <v>187</v>
      </c>
      <c r="L256" s="732">
        <v>1</v>
      </c>
      <c r="M256" s="732">
        <v>187</v>
      </c>
      <c r="N256" s="732"/>
      <c r="O256" s="732"/>
      <c r="P256" s="746"/>
      <c r="Q256" s="733"/>
    </row>
    <row r="257" spans="1:17" ht="14.4" customHeight="1" x14ac:dyDescent="0.3">
      <c r="A257" s="727" t="s">
        <v>7297</v>
      </c>
      <c r="B257" s="728" t="s">
        <v>7298</v>
      </c>
      <c r="C257" s="728" t="s">
        <v>6631</v>
      </c>
      <c r="D257" s="728" t="s">
        <v>7553</v>
      </c>
      <c r="E257" s="728" t="s">
        <v>7554</v>
      </c>
      <c r="F257" s="732">
        <v>13</v>
      </c>
      <c r="G257" s="732">
        <v>7670</v>
      </c>
      <c r="H257" s="732">
        <v>3.2445008460236888</v>
      </c>
      <c r="I257" s="732">
        <v>590</v>
      </c>
      <c r="J257" s="732">
        <v>4</v>
      </c>
      <c r="K257" s="732">
        <v>2364</v>
      </c>
      <c r="L257" s="732">
        <v>1</v>
      </c>
      <c r="M257" s="732">
        <v>591</v>
      </c>
      <c r="N257" s="732">
        <v>2</v>
      </c>
      <c r="O257" s="732">
        <v>1182</v>
      </c>
      <c r="P257" s="746">
        <v>0.5</v>
      </c>
      <c r="Q257" s="733">
        <v>591</v>
      </c>
    </row>
    <row r="258" spans="1:17" ht="14.4" customHeight="1" x14ac:dyDescent="0.3">
      <c r="A258" s="727" t="s">
        <v>7297</v>
      </c>
      <c r="B258" s="728" t="s">
        <v>7298</v>
      </c>
      <c r="C258" s="728" t="s">
        <v>6631</v>
      </c>
      <c r="D258" s="728" t="s">
        <v>7555</v>
      </c>
      <c r="E258" s="728" t="s">
        <v>7556</v>
      </c>
      <c r="F258" s="732"/>
      <c r="G258" s="732"/>
      <c r="H258" s="732"/>
      <c r="I258" s="732"/>
      <c r="J258" s="732">
        <v>2</v>
      </c>
      <c r="K258" s="732">
        <v>2208</v>
      </c>
      <c r="L258" s="732">
        <v>1</v>
      </c>
      <c r="M258" s="732">
        <v>1104</v>
      </c>
      <c r="N258" s="732">
        <v>2</v>
      </c>
      <c r="O258" s="732">
        <v>2208</v>
      </c>
      <c r="P258" s="746">
        <v>1</v>
      </c>
      <c r="Q258" s="733">
        <v>1104</v>
      </c>
    </row>
    <row r="259" spans="1:17" ht="14.4" customHeight="1" x14ac:dyDescent="0.3">
      <c r="A259" s="727" t="s">
        <v>7297</v>
      </c>
      <c r="B259" s="728" t="s">
        <v>7298</v>
      </c>
      <c r="C259" s="728" t="s">
        <v>6631</v>
      </c>
      <c r="D259" s="728" t="s">
        <v>7557</v>
      </c>
      <c r="E259" s="728" t="s">
        <v>7558</v>
      </c>
      <c r="F259" s="732">
        <v>45</v>
      </c>
      <c r="G259" s="732">
        <v>2070</v>
      </c>
      <c r="H259" s="732">
        <v>0.569620253164557</v>
      </c>
      <c r="I259" s="732">
        <v>46</v>
      </c>
      <c r="J259" s="732">
        <v>79</v>
      </c>
      <c r="K259" s="732">
        <v>3634</v>
      </c>
      <c r="L259" s="732">
        <v>1</v>
      </c>
      <c r="M259" s="732">
        <v>46</v>
      </c>
      <c r="N259" s="732">
        <v>70</v>
      </c>
      <c r="O259" s="732">
        <v>3220</v>
      </c>
      <c r="P259" s="746">
        <v>0.88607594936708856</v>
      </c>
      <c r="Q259" s="733">
        <v>46</v>
      </c>
    </row>
    <row r="260" spans="1:17" ht="14.4" customHeight="1" x14ac:dyDescent="0.3">
      <c r="A260" s="727" t="s">
        <v>7297</v>
      </c>
      <c r="B260" s="728" t="s">
        <v>7298</v>
      </c>
      <c r="C260" s="728" t="s">
        <v>6631</v>
      </c>
      <c r="D260" s="728" t="s">
        <v>7559</v>
      </c>
      <c r="E260" s="728" t="s">
        <v>7560</v>
      </c>
      <c r="F260" s="732">
        <v>104</v>
      </c>
      <c r="G260" s="732">
        <v>32136</v>
      </c>
      <c r="H260" s="732">
        <v>2.5284028324154209</v>
      </c>
      <c r="I260" s="732">
        <v>309</v>
      </c>
      <c r="J260" s="732">
        <v>41</v>
      </c>
      <c r="K260" s="732">
        <v>12710</v>
      </c>
      <c r="L260" s="732">
        <v>1</v>
      </c>
      <c r="M260" s="732">
        <v>310</v>
      </c>
      <c r="N260" s="732">
        <v>113</v>
      </c>
      <c r="O260" s="732">
        <v>35030</v>
      </c>
      <c r="P260" s="746">
        <v>2.7560975609756095</v>
      </c>
      <c r="Q260" s="733">
        <v>310</v>
      </c>
    </row>
    <row r="261" spans="1:17" ht="14.4" customHeight="1" x14ac:dyDescent="0.3">
      <c r="A261" s="727" t="s">
        <v>7297</v>
      </c>
      <c r="B261" s="728" t="s">
        <v>7298</v>
      </c>
      <c r="C261" s="728" t="s">
        <v>6631</v>
      </c>
      <c r="D261" s="728" t="s">
        <v>7561</v>
      </c>
      <c r="E261" s="728" t="s">
        <v>7562</v>
      </c>
      <c r="F261" s="732">
        <v>14</v>
      </c>
      <c r="G261" s="732">
        <v>7406</v>
      </c>
      <c r="H261" s="732">
        <v>3.4933962264150944</v>
      </c>
      <c r="I261" s="732">
        <v>529</v>
      </c>
      <c r="J261" s="732">
        <v>4</v>
      </c>
      <c r="K261" s="732">
        <v>2120</v>
      </c>
      <c r="L261" s="732">
        <v>1</v>
      </c>
      <c r="M261" s="732">
        <v>530</v>
      </c>
      <c r="N261" s="732">
        <v>2</v>
      </c>
      <c r="O261" s="732">
        <v>1060</v>
      </c>
      <c r="P261" s="746">
        <v>0.5</v>
      </c>
      <c r="Q261" s="733">
        <v>530</v>
      </c>
    </row>
    <row r="262" spans="1:17" ht="14.4" customHeight="1" x14ac:dyDescent="0.3">
      <c r="A262" s="727" t="s">
        <v>7297</v>
      </c>
      <c r="B262" s="728" t="s">
        <v>7298</v>
      </c>
      <c r="C262" s="728" t="s">
        <v>6631</v>
      </c>
      <c r="D262" s="728" t="s">
        <v>7563</v>
      </c>
      <c r="E262" s="728" t="s">
        <v>7564</v>
      </c>
      <c r="F262" s="732">
        <v>1</v>
      </c>
      <c r="G262" s="732">
        <v>102</v>
      </c>
      <c r="H262" s="732"/>
      <c r="I262" s="732">
        <v>102</v>
      </c>
      <c r="J262" s="732"/>
      <c r="K262" s="732"/>
      <c r="L262" s="732"/>
      <c r="M262" s="732"/>
      <c r="N262" s="732"/>
      <c r="O262" s="732"/>
      <c r="P262" s="746"/>
      <c r="Q262" s="733"/>
    </row>
    <row r="263" spans="1:17" ht="14.4" customHeight="1" x14ac:dyDescent="0.3">
      <c r="A263" s="727" t="s">
        <v>7297</v>
      </c>
      <c r="B263" s="728" t="s">
        <v>7298</v>
      </c>
      <c r="C263" s="728" t="s">
        <v>6631</v>
      </c>
      <c r="D263" s="728" t="s">
        <v>7565</v>
      </c>
      <c r="E263" s="728" t="s">
        <v>7566</v>
      </c>
      <c r="F263" s="732"/>
      <c r="G263" s="732"/>
      <c r="H263" s="732"/>
      <c r="I263" s="732"/>
      <c r="J263" s="732">
        <v>1</v>
      </c>
      <c r="K263" s="732">
        <v>295</v>
      </c>
      <c r="L263" s="732">
        <v>1</v>
      </c>
      <c r="M263" s="732">
        <v>295</v>
      </c>
      <c r="N263" s="732"/>
      <c r="O263" s="732"/>
      <c r="P263" s="746"/>
      <c r="Q263" s="733"/>
    </row>
    <row r="264" spans="1:17" ht="14.4" customHeight="1" x14ac:dyDescent="0.3">
      <c r="A264" s="727" t="s">
        <v>7297</v>
      </c>
      <c r="B264" s="728" t="s">
        <v>7298</v>
      </c>
      <c r="C264" s="728" t="s">
        <v>6631</v>
      </c>
      <c r="D264" s="728" t="s">
        <v>7567</v>
      </c>
      <c r="E264" s="728" t="s">
        <v>7568</v>
      </c>
      <c r="F264" s="732"/>
      <c r="G264" s="732"/>
      <c r="H264" s="732"/>
      <c r="I264" s="732"/>
      <c r="J264" s="732">
        <v>3</v>
      </c>
      <c r="K264" s="732">
        <v>1584</v>
      </c>
      <c r="L264" s="732">
        <v>1</v>
      </c>
      <c r="M264" s="732">
        <v>528</v>
      </c>
      <c r="N264" s="732">
        <v>2</v>
      </c>
      <c r="O264" s="732">
        <v>1056</v>
      </c>
      <c r="P264" s="746">
        <v>0.66666666666666663</v>
      </c>
      <c r="Q264" s="733">
        <v>528</v>
      </c>
    </row>
    <row r="265" spans="1:17" ht="14.4" customHeight="1" x14ac:dyDescent="0.3">
      <c r="A265" s="727" t="s">
        <v>7297</v>
      </c>
      <c r="B265" s="728" t="s">
        <v>7298</v>
      </c>
      <c r="C265" s="728" t="s">
        <v>6631</v>
      </c>
      <c r="D265" s="728" t="s">
        <v>7569</v>
      </c>
      <c r="E265" s="728" t="s">
        <v>7570</v>
      </c>
      <c r="F265" s="732">
        <v>6</v>
      </c>
      <c r="G265" s="732">
        <v>186</v>
      </c>
      <c r="H265" s="732"/>
      <c r="I265" s="732">
        <v>31</v>
      </c>
      <c r="J265" s="732"/>
      <c r="K265" s="732"/>
      <c r="L265" s="732"/>
      <c r="M265" s="732"/>
      <c r="N265" s="732">
        <v>5</v>
      </c>
      <c r="O265" s="732">
        <v>155</v>
      </c>
      <c r="P265" s="746"/>
      <c r="Q265" s="733">
        <v>31</v>
      </c>
    </row>
    <row r="266" spans="1:17" ht="14.4" customHeight="1" x14ac:dyDescent="0.3">
      <c r="A266" s="727" t="s">
        <v>7297</v>
      </c>
      <c r="B266" s="728" t="s">
        <v>7298</v>
      </c>
      <c r="C266" s="728" t="s">
        <v>6631</v>
      </c>
      <c r="D266" s="728" t="s">
        <v>7571</v>
      </c>
      <c r="E266" s="728" t="s">
        <v>7572</v>
      </c>
      <c r="F266" s="732">
        <v>1</v>
      </c>
      <c r="G266" s="732">
        <v>26</v>
      </c>
      <c r="H266" s="732">
        <v>1</v>
      </c>
      <c r="I266" s="732">
        <v>26</v>
      </c>
      <c r="J266" s="732">
        <v>1</v>
      </c>
      <c r="K266" s="732">
        <v>26</v>
      </c>
      <c r="L266" s="732">
        <v>1</v>
      </c>
      <c r="M266" s="732">
        <v>26</v>
      </c>
      <c r="N266" s="732">
        <v>3</v>
      </c>
      <c r="O266" s="732">
        <v>78</v>
      </c>
      <c r="P266" s="746">
        <v>3</v>
      </c>
      <c r="Q266" s="733">
        <v>26</v>
      </c>
    </row>
    <row r="267" spans="1:17" ht="14.4" customHeight="1" x14ac:dyDescent="0.3">
      <c r="A267" s="727" t="s">
        <v>7297</v>
      </c>
      <c r="B267" s="728" t="s">
        <v>7298</v>
      </c>
      <c r="C267" s="728" t="s">
        <v>6631</v>
      </c>
      <c r="D267" s="728" t="s">
        <v>7573</v>
      </c>
      <c r="E267" s="728" t="s">
        <v>7574</v>
      </c>
      <c r="F267" s="732">
        <v>22</v>
      </c>
      <c r="G267" s="732">
        <v>7810</v>
      </c>
      <c r="H267" s="732">
        <v>4.4000000000000004</v>
      </c>
      <c r="I267" s="732">
        <v>355</v>
      </c>
      <c r="J267" s="732">
        <v>5</v>
      </c>
      <c r="K267" s="732">
        <v>1775</v>
      </c>
      <c r="L267" s="732">
        <v>1</v>
      </c>
      <c r="M267" s="732">
        <v>355</v>
      </c>
      <c r="N267" s="732">
        <v>15</v>
      </c>
      <c r="O267" s="732">
        <v>5325</v>
      </c>
      <c r="P267" s="746">
        <v>3</v>
      </c>
      <c r="Q267" s="733">
        <v>355</v>
      </c>
    </row>
    <row r="268" spans="1:17" ht="14.4" customHeight="1" x14ac:dyDescent="0.3">
      <c r="A268" s="727" t="s">
        <v>7297</v>
      </c>
      <c r="B268" s="728" t="s">
        <v>7298</v>
      </c>
      <c r="C268" s="728" t="s">
        <v>6631</v>
      </c>
      <c r="D268" s="728" t="s">
        <v>7575</v>
      </c>
      <c r="E268" s="728" t="s">
        <v>7576</v>
      </c>
      <c r="F268" s="732">
        <v>1</v>
      </c>
      <c r="G268" s="732">
        <v>354</v>
      </c>
      <c r="H268" s="732">
        <v>0.9971830985915493</v>
      </c>
      <c r="I268" s="732">
        <v>354</v>
      </c>
      <c r="J268" s="732">
        <v>1</v>
      </c>
      <c r="K268" s="732">
        <v>355</v>
      </c>
      <c r="L268" s="732">
        <v>1</v>
      </c>
      <c r="M268" s="732">
        <v>355</v>
      </c>
      <c r="N268" s="732">
        <v>2</v>
      </c>
      <c r="O268" s="732">
        <v>710</v>
      </c>
      <c r="P268" s="746">
        <v>2</v>
      </c>
      <c r="Q268" s="733">
        <v>355</v>
      </c>
    </row>
    <row r="269" spans="1:17" ht="14.4" customHeight="1" x14ac:dyDescent="0.3">
      <c r="A269" s="727" t="s">
        <v>7297</v>
      </c>
      <c r="B269" s="728" t="s">
        <v>7298</v>
      </c>
      <c r="C269" s="728" t="s">
        <v>6631</v>
      </c>
      <c r="D269" s="728" t="s">
        <v>7577</v>
      </c>
      <c r="E269" s="728" t="s">
        <v>7578</v>
      </c>
      <c r="F269" s="732">
        <v>13</v>
      </c>
      <c r="G269" s="732">
        <v>5746</v>
      </c>
      <c r="H269" s="732">
        <v>4.3138138138138142</v>
      </c>
      <c r="I269" s="732">
        <v>442</v>
      </c>
      <c r="J269" s="732">
        <v>3</v>
      </c>
      <c r="K269" s="732">
        <v>1332</v>
      </c>
      <c r="L269" s="732">
        <v>1</v>
      </c>
      <c r="M269" s="732">
        <v>444</v>
      </c>
      <c r="N269" s="732">
        <v>3</v>
      </c>
      <c r="O269" s="732">
        <v>1332</v>
      </c>
      <c r="P269" s="746">
        <v>1</v>
      </c>
      <c r="Q269" s="733">
        <v>444</v>
      </c>
    </row>
    <row r="270" spans="1:17" ht="14.4" customHeight="1" x14ac:dyDescent="0.3">
      <c r="A270" s="727" t="s">
        <v>7297</v>
      </c>
      <c r="B270" s="728" t="s">
        <v>7298</v>
      </c>
      <c r="C270" s="728" t="s">
        <v>6631</v>
      </c>
      <c r="D270" s="728" t="s">
        <v>7579</v>
      </c>
      <c r="E270" s="728" t="s">
        <v>7580</v>
      </c>
      <c r="F270" s="732">
        <v>4</v>
      </c>
      <c r="G270" s="732">
        <v>2108</v>
      </c>
      <c r="H270" s="732"/>
      <c r="I270" s="732">
        <v>527</v>
      </c>
      <c r="J270" s="732"/>
      <c r="K270" s="732"/>
      <c r="L270" s="732"/>
      <c r="M270" s="732"/>
      <c r="N270" s="732">
        <v>1</v>
      </c>
      <c r="O270" s="732">
        <v>528</v>
      </c>
      <c r="P270" s="746"/>
      <c r="Q270" s="733">
        <v>528</v>
      </c>
    </row>
    <row r="271" spans="1:17" ht="14.4" customHeight="1" x14ac:dyDescent="0.3">
      <c r="A271" s="727" t="s">
        <v>7297</v>
      </c>
      <c r="B271" s="728" t="s">
        <v>7298</v>
      </c>
      <c r="C271" s="728" t="s">
        <v>6631</v>
      </c>
      <c r="D271" s="728" t="s">
        <v>7581</v>
      </c>
      <c r="E271" s="728" t="s">
        <v>7582</v>
      </c>
      <c r="F271" s="732">
        <v>17</v>
      </c>
      <c r="G271" s="732">
        <v>29920</v>
      </c>
      <c r="H271" s="732">
        <v>1.5384615384615385</v>
      </c>
      <c r="I271" s="732">
        <v>1760</v>
      </c>
      <c r="J271" s="732">
        <v>11</v>
      </c>
      <c r="K271" s="732">
        <v>19448</v>
      </c>
      <c r="L271" s="732">
        <v>1</v>
      </c>
      <c r="M271" s="732">
        <v>1768</v>
      </c>
      <c r="N271" s="732">
        <v>1</v>
      </c>
      <c r="O271" s="732">
        <v>1768</v>
      </c>
      <c r="P271" s="746">
        <v>9.0909090909090912E-2</v>
      </c>
      <c r="Q271" s="733">
        <v>1768</v>
      </c>
    </row>
    <row r="272" spans="1:17" ht="14.4" customHeight="1" x14ac:dyDescent="0.3">
      <c r="A272" s="727" t="s">
        <v>7297</v>
      </c>
      <c r="B272" s="728" t="s">
        <v>7298</v>
      </c>
      <c r="C272" s="728" t="s">
        <v>6631</v>
      </c>
      <c r="D272" s="728" t="s">
        <v>7583</v>
      </c>
      <c r="E272" s="728" t="s">
        <v>7584</v>
      </c>
      <c r="F272" s="732"/>
      <c r="G272" s="732"/>
      <c r="H272" s="732"/>
      <c r="I272" s="732"/>
      <c r="J272" s="732"/>
      <c r="K272" s="732"/>
      <c r="L272" s="732"/>
      <c r="M272" s="732"/>
      <c r="N272" s="732">
        <v>1</v>
      </c>
      <c r="O272" s="732">
        <v>135</v>
      </c>
      <c r="P272" s="746"/>
      <c r="Q272" s="733">
        <v>135</v>
      </c>
    </row>
    <row r="273" spans="1:17" ht="14.4" customHeight="1" x14ac:dyDescent="0.3">
      <c r="A273" s="727" t="s">
        <v>7297</v>
      </c>
      <c r="B273" s="728" t="s">
        <v>7298</v>
      </c>
      <c r="C273" s="728" t="s">
        <v>6631</v>
      </c>
      <c r="D273" s="728" t="s">
        <v>7585</v>
      </c>
      <c r="E273" s="728" t="s">
        <v>7586</v>
      </c>
      <c r="F273" s="732"/>
      <c r="G273" s="732"/>
      <c r="H273" s="732"/>
      <c r="I273" s="732"/>
      <c r="J273" s="732">
        <v>3</v>
      </c>
      <c r="K273" s="732">
        <v>1221</v>
      </c>
      <c r="L273" s="732">
        <v>1</v>
      </c>
      <c r="M273" s="732">
        <v>407</v>
      </c>
      <c r="N273" s="732">
        <v>1</v>
      </c>
      <c r="O273" s="732">
        <v>407</v>
      </c>
      <c r="P273" s="746">
        <v>0.33333333333333331</v>
      </c>
      <c r="Q273" s="733">
        <v>407</v>
      </c>
    </row>
    <row r="274" spans="1:17" ht="14.4" customHeight="1" x14ac:dyDescent="0.3">
      <c r="A274" s="727" t="s">
        <v>7297</v>
      </c>
      <c r="B274" s="728" t="s">
        <v>7298</v>
      </c>
      <c r="C274" s="728" t="s">
        <v>6631</v>
      </c>
      <c r="D274" s="728" t="s">
        <v>7587</v>
      </c>
      <c r="E274" s="728" t="s">
        <v>7588</v>
      </c>
      <c r="F274" s="732"/>
      <c r="G274" s="732"/>
      <c r="H274" s="732"/>
      <c r="I274" s="732"/>
      <c r="J274" s="732">
        <v>2</v>
      </c>
      <c r="K274" s="732">
        <v>1606</v>
      </c>
      <c r="L274" s="732">
        <v>1</v>
      </c>
      <c r="M274" s="732">
        <v>803</v>
      </c>
      <c r="N274" s="732">
        <v>1</v>
      </c>
      <c r="O274" s="732">
        <v>804</v>
      </c>
      <c r="P274" s="746">
        <v>0.50062266500622665</v>
      </c>
      <c r="Q274" s="733">
        <v>804</v>
      </c>
    </row>
    <row r="275" spans="1:17" ht="14.4" customHeight="1" x14ac:dyDescent="0.3">
      <c r="A275" s="727" t="s">
        <v>7297</v>
      </c>
      <c r="B275" s="728" t="s">
        <v>7298</v>
      </c>
      <c r="C275" s="728" t="s">
        <v>6631</v>
      </c>
      <c r="D275" s="728" t="s">
        <v>7589</v>
      </c>
      <c r="E275" s="728" t="s">
        <v>7590</v>
      </c>
      <c r="F275" s="732">
        <v>1</v>
      </c>
      <c r="G275" s="732">
        <v>189</v>
      </c>
      <c r="H275" s="732">
        <v>0.49736842105263157</v>
      </c>
      <c r="I275" s="732">
        <v>189</v>
      </c>
      <c r="J275" s="732">
        <v>2</v>
      </c>
      <c r="K275" s="732">
        <v>380</v>
      </c>
      <c r="L275" s="732">
        <v>1</v>
      </c>
      <c r="M275" s="732">
        <v>190</v>
      </c>
      <c r="N275" s="732">
        <v>1</v>
      </c>
      <c r="O275" s="732">
        <v>190</v>
      </c>
      <c r="P275" s="746">
        <v>0.5</v>
      </c>
      <c r="Q275" s="733">
        <v>190</v>
      </c>
    </row>
    <row r="276" spans="1:17" ht="14.4" customHeight="1" x14ac:dyDescent="0.3">
      <c r="A276" s="727" t="s">
        <v>7297</v>
      </c>
      <c r="B276" s="728" t="s">
        <v>7298</v>
      </c>
      <c r="C276" s="728" t="s">
        <v>6631</v>
      </c>
      <c r="D276" s="728" t="s">
        <v>7591</v>
      </c>
      <c r="E276" s="728" t="s">
        <v>7592</v>
      </c>
      <c r="F276" s="732"/>
      <c r="G276" s="732"/>
      <c r="H276" s="732"/>
      <c r="I276" s="732"/>
      <c r="J276" s="732">
        <v>1</v>
      </c>
      <c r="K276" s="732">
        <v>274</v>
      </c>
      <c r="L276" s="732">
        <v>1</v>
      </c>
      <c r="M276" s="732">
        <v>274</v>
      </c>
      <c r="N276" s="732"/>
      <c r="O276" s="732"/>
      <c r="P276" s="746"/>
      <c r="Q276" s="733"/>
    </row>
    <row r="277" spans="1:17" ht="14.4" customHeight="1" x14ac:dyDescent="0.3">
      <c r="A277" s="727" t="s">
        <v>7297</v>
      </c>
      <c r="B277" s="728" t="s">
        <v>7298</v>
      </c>
      <c r="C277" s="728" t="s">
        <v>6631</v>
      </c>
      <c r="D277" s="728" t="s">
        <v>7593</v>
      </c>
      <c r="E277" s="728" t="s">
        <v>7594</v>
      </c>
      <c r="F277" s="732"/>
      <c r="G277" s="732"/>
      <c r="H277" s="732"/>
      <c r="I277" s="732"/>
      <c r="J277" s="732">
        <v>4</v>
      </c>
      <c r="K277" s="732">
        <v>532</v>
      </c>
      <c r="L277" s="732">
        <v>1</v>
      </c>
      <c r="M277" s="732">
        <v>133</v>
      </c>
      <c r="N277" s="732">
        <v>14</v>
      </c>
      <c r="O277" s="732">
        <v>1862</v>
      </c>
      <c r="P277" s="746">
        <v>3.5</v>
      </c>
      <c r="Q277" s="733">
        <v>133</v>
      </c>
    </row>
    <row r="278" spans="1:17" ht="14.4" customHeight="1" x14ac:dyDescent="0.3">
      <c r="A278" s="727" t="s">
        <v>7297</v>
      </c>
      <c r="B278" s="728" t="s">
        <v>7298</v>
      </c>
      <c r="C278" s="728" t="s">
        <v>6631</v>
      </c>
      <c r="D278" s="728" t="s">
        <v>7595</v>
      </c>
      <c r="E278" s="728" t="s">
        <v>7596</v>
      </c>
      <c r="F278" s="732"/>
      <c r="G278" s="732"/>
      <c r="H278" s="732"/>
      <c r="I278" s="732"/>
      <c r="J278" s="732">
        <v>418</v>
      </c>
      <c r="K278" s="732">
        <v>15466</v>
      </c>
      <c r="L278" s="732">
        <v>1</v>
      </c>
      <c r="M278" s="732">
        <v>37</v>
      </c>
      <c r="N278" s="732">
        <v>649</v>
      </c>
      <c r="O278" s="732">
        <v>24013</v>
      </c>
      <c r="P278" s="746">
        <v>1.5526315789473684</v>
      </c>
      <c r="Q278" s="733">
        <v>37</v>
      </c>
    </row>
    <row r="279" spans="1:17" ht="14.4" customHeight="1" x14ac:dyDescent="0.3">
      <c r="A279" s="727" t="s">
        <v>7297</v>
      </c>
      <c r="B279" s="728" t="s">
        <v>7298</v>
      </c>
      <c r="C279" s="728" t="s">
        <v>6631</v>
      </c>
      <c r="D279" s="728" t="s">
        <v>7597</v>
      </c>
      <c r="E279" s="728" t="s">
        <v>7598</v>
      </c>
      <c r="F279" s="732"/>
      <c r="G279" s="732"/>
      <c r="H279" s="732"/>
      <c r="I279" s="732"/>
      <c r="J279" s="732">
        <v>2</v>
      </c>
      <c r="K279" s="732">
        <v>342</v>
      </c>
      <c r="L279" s="732">
        <v>1</v>
      </c>
      <c r="M279" s="732">
        <v>171</v>
      </c>
      <c r="N279" s="732">
        <v>1</v>
      </c>
      <c r="O279" s="732">
        <v>171</v>
      </c>
      <c r="P279" s="746">
        <v>0.5</v>
      </c>
      <c r="Q279" s="733">
        <v>171</v>
      </c>
    </row>
    <row r="280" spans="1:17" ht="14.4" customHeight="1" x14ac:dyDescent="0.3">
      <c r="A280" s="727" t="s">
        <v>7297</v>
      </c>
      <c r="B280" s="728" t="s">
        <v>7298</v>
      </c>
      <c r="C280" s="728" t="s">
        <v>6631</v>
      </c>
      <c r="D280" s="728" t="s">
        <v>7599</v>
      </c>
      <c r="E280" s="728" t="s">
        <v>7600</v>
      </c>
      <c r="F280" s="732"/>
      <c r="G280" s="732"/>
      <c r="H280" s="732"/>
      <c r="I280" s="732"/>
      <c r="J280" s="732"/>
      <c r="K280" s="732"/>
      <c r="L280" s="732"/>
      <c r="M280" s="732"/>
      <c r="N280" s="732">
        <v>1</v>
      </c>
      <c r="O280" s="732">
        <v>254</v>
      </c>
      <c r="P280" s="746"/>
      <c r="Q280" s="733">
        <v>254</v>
      </c>
    </row>
    <row r="281" spans="1:17" ht="14.4" customHeight="1" x14ac:dyDescent="0.3">
      <c r="A281" s="727" t="s">
        <v>7297</v>
      </c>
      <c r="B281" s="728" t="s">
        <v>7298</v>
      </c>
      <c r="C281" s="728" t="s">
        <v>6631</v>
      </c>
      <c r="D281" s="728" t="s">
        <v>7601</v>
      </c>
      <c r="E281" s="728" t="s">
        <v>7602</v>
      </c>
      <c r="F281" s="732"/>
      <c r="G281" s="732"/>
      <c r="H281" s="732"/>
      <c r="I281" s="732"/>
      <c r="J281" s="732"/>
      <c r="K281" s="732"/>
      <c r="L281" s="732"/>
      <c r="M281" s="732"/>
      <c r="N281" s="732">
        <v>37</v>
      </c>
      <c r="O281" s="732">
        <v>3441</v>
      </c>
      <c r="P281" s="746"/>
      <c r="Q281" s="733">
        <v>93</v>
      </c>
    </row>
    <row r="282" spans="1:17" ht="14.4" customHeight="1" x14ac:dyDescent="0.3">
      <c r="A282" s="727" t="s">
        <v>7297</v>
      </c>
      <c r="B282" s="728" t="s">
        <v>7603</v>
      </c>
      <c r="C282" s="728" t="s">
        <v>6631</v>
      </c>
      <c r="D282" s="728" t="s">
        <v>7604</v>
      </c>
      <c r="E282" s="728" t="s">
        <v>7605</v>
      </c>
      <c r="F282" s="732">
        <v>14</v>
      </c>
      <c r="G282" s="732">
        <v>14518</v>
      </c>
      <c r="H282" s="732">
        <v>0.73613223810972517</v>
      </c>
      <c r="I282" s="732">
        <v>1037</v>
      </c>
      <c r="J282" s="732">
        <v>19</v>
      </c>
      <c r="K282" s="732">
        <v>19722</v>
      </c>
      <c r="L282" s="732">
        <v>1</v>
      </c>
      <c r="M282" s="732">
        <v>1038</v>
      </c>
      <c r="N282" s="732">
        <v>25</v>
      </c>
      <c r="O282" s="732">
        <v>25950</v>
      </c>
      <c r="P282" s="746">
        <v>1.3157894736842106</v>
      </c>
      <c r="Q282" s="733">
        <v>1038</v>
      </c>
    </row>
    <row r="283" spans="1:17" ht="14.4" customHeight="1" x14ac:dyDescent="0.3">
      <c r="A283" s="727" t="s">
        <v>7606</v>
      </c>
      <c r="B283" s="728" t="s">
        <v>7229</v>
      </c>
      <c r="C283" s="728" t="s">
        <v>6422</v>
      </c>
      <c r="D283" s="728" t="s">
        <v>7607</v>
      </c>
      <c r="E283" s="728" t="s">
        <v>7608</v>
      </c>
      <c r="F283" s="732"/>
      <c r="G283" s="732"/>
      <c r="H283" s="732"/>
      <c r="I283" s="732"/>
      <c r="J283" s="732">
        <v>2</v>
      </c>
      <c r="K283" s="732">
        <v>3422.5299999999997</v>
      </c>
      <c r="L283" s="732">
        <v>1</v>
      </c>
      <c r="M283" s="732">
        <v>1711.2649999999999</v>
      </c>
      <c r="N283" s="732">
        <v>0.5</v>
      </c>
      <c r="O283" s="732">
        <v>855.63</v>
      </c>
      <c r="P283" s="746">
        <v>0.2499992695462129</v>
      </c>
      <c r="Q283" s="733">
        <v>1711.26</v>
      </c>
    </row>
    <row r="284" spans="1:17" ht="14.4" customHeight="1" x14ac:dyDescent="0.3">
      <c r="A284" s="727" t="s">
        <v>7606</v>
      </c>
      <c r="B284" s="728" t="s">
        <v>7229</v>
      </c>
      <c r="C284" s="728" t="s">
        <v>6422</v>
      </c>
      <c r="D284" s="728" t="s">
        <v>7609</v>
      </c>
      <c r="E284" s="728" t="s">
        <v>7610</v>
      </c>
      <c r="F284" s="732">
        <v>1.4400000000000002</v>
      </c>
      <c r="G284" s="732">
        <v>3679.63</v>
      </c>
      <c r="H284" s="732">
        <v>1.0065073963849622</v>
      </c>
      <c r="I284" s="732">
        <v>2555.2986111111109</v>
      </c>
      <c r="J284" s="732">
        <v>1.35</v>
      </c>
      <c r="K284" s="732">
        <v>3655.84</v>
      </c>
      <c r="L284" s="732">
        <v>1</v>
      </c>
      <c r="M284" s="732">
        <v>2708.0296296296297</v>
      </c>
      <c r="N284" s="732">
        <v>0.34</v>
      </c>
      <c r="O284" s="732">
        <v>920.73</v>
      </c>
      <c r="P284" s="746">
        <v>0.25185183159000396</v>
      </c>
      <c r="Q284" s="733">
        <v>2708.0294117647059</v>
      </c>
    </row>
    <row r="285" spans="1:17" ht="14.4" customHeight="1" x14ac:dyDescent="0.3">
      <c r="A285" s="727" t="s">
        <v>7606</v>
      </c>
      <c r="B285" s="728" t="s">
        <v>7229</v>
      </c>
      <c r="C285" s="728" t="s">
        <v>6422</v>
      </c>
      <c r="D285" s="728" t="s">
        <v>7611</v>
      </c>
      <c r="E285" s="728" t="s">
        <v>7610</v>
      </c>
      <c r="F285" s="732">
        <v>0.4</v>
      </c>
      <c r="G285" s="732">
        <v>2555.3000000000002</v>
      </c>
      <c r="H285" s="732"/>
      <c r="I285" s="732">
        <v>6388.25</v>
      </c>
      <c r="J285" s="732"/>
      <c r="K285" s="732"/>
      <c r="L285" s="732"/>
      <c r="M285" s="732"/>
      <c r="N285" s="732">
        <v>0.2</v>
      </c>
      <c r="O285" s="732">
        <v>1354.02</v>
      </c>
      <c r="P285" s="746"/>
      <c r="Q285" s="733">
        <v>6770.0999999999995</v>
      </c>
    </row>
    <row r="286" spans="1:17" ht="14.4" customHeight="1" x14ac:dyDescent="0.3">
      <c r="A286" s="727" t="s">
        <v>7606</v>
      </c>
      <c r="B286" s="728" t="s">
        <v>7229</v>
      </c>
      <c r="C286" s="728" t="s">
        <v>6422</v>
      </c>
      <c r="D286" s="728" t="s">
        <v>7612</v>
      </c>
      <c r="E286" s="728" t="s">
        <v>7613</v>
      </c>
      <c r="F286" s="732">
        <v>0.04</v>
      </c>
      <c r="G286" s="732">
        <v>197.75</v>
      </c>
      <c r="H286" s="732"/>
      <c r="I286" s="732">
        <v>4943.75</v>
      </c>
      <c r="J286" s="732"/>
      <c r="K286" s="732"/>
      <c r="L286" s="732"/>
      <c r="M286" s="732"/>
      <c r="N286" s="732"/>
      <c r="O286" s="732"/>
      <c r="P286" s="746"/>
      <c r="Q286" s="733"/>
    </row>
    <row r="287" spans="1:17" ht="14.4" customHeight="1" x14ac:dyDescent="0.3">
      <c r="A287" s="727" t="s">
        <v>7606</v>
      </c>
      <c r="B287" s="728" t="s">
        <v>7229</v>
      </c>
      <c r="C287" s="728" t="s">
        <v>6422</v>
      </c>
      <c r="D287" s="728" t="s">
        <v>7614</v>
      </c>
      <c r="E287" s="728" t="s">
        <v>7257</v>
      </c>
      <c r="F287" s="732">
        <v>1.2</v>
      </c>
      <c r="G287" s="732">
        <v>1141.5999999999999</v>
      </c>
      <c r="H287" s="732">
        <v>0.32460497769335972</v>
      </c>
      <c r="I287" s="732">
        <v>951.33333333333326</v>
      </c>
      <c r="J287" s="732">
        <v>3.5</v>
      </c>
      <c r="K287" s="732">
        <v>3516.8900000000003</v>
      </c>
      <c r="L287" s="732">
        <v>1</v>
      </c>
      <c r="M287" s="732">
        <v>1004.8257142857144</v>
      </c>
      <c r="N287" s="732">
        <v>0.7</v>
      </c>
      <c r="O287" s="732">
        <v>703.38</v>
      </c>
      <c r="P287" s="746">
        <v>0.20000056868426364</v>
      </c>
      <c r="Q287" s="733">
        <v>1004.8285714285715</v>
      </c>
    </row>
    <row r="288" spans="1:17" ht="14.4" customHeight="1" x14ac:dyDescent="0.3">
      <c r="A288" s="727" t="s">
        <v>7606</v>
      </c>
      <c r="B288" s="728" t="s">
        <v>7229</v>
      </c>
      <c r="C288" s="728" t="s">
        <v>6422</v>
      </c>
      <c r="D288" s="728" t="s">
        <v>7615</v>
      </c>
      <c r="E288" s="728" t="s">
        <v>7613</v>
      </c>
      <c r="F288" s="732">
        <v>0.85000000000000009</v>
      </c>
      <c r="G288" s="732">
        <v>8404.39</v>
      </c>
      <c r="H288" s="732">
        <v>2.2368282374483668</v>
      </c>
      <c r="I288" s="732">
        <v>9887.5176470588212</v>
      </c>
      <c r="J288" s="732">
        <v>0.37999999999999995</v>
      </c>
      <c r="K288" s="732">
        <v>3757.28</v>
      </c>
      <c r="L288" s="732">
        <v>1</v>
      </c>
      <c r="M288" s="732">
        <v>9887.5789473684235</v>
      </c>
      <c r="N288" s="732">
        <v>0.25</v>
      </c>
      <c r="O288" s="732">
        <v>2471.91</v>
      </c>
      <c r="P288" s="746">
        <v>0.65789879913128635</v>
      </c>
      <c r="Q288" s="733">
        <v>9887.64</v>
      </c>
    </row>
    <row r="289" spans="1:17" ht="14.4" customHeight="1" x14ac:dyDescent="0.3">
      <c r="A289" s="727" t="s">
        <v>7606</v>
      </c>
      <c r="B289" s="728" t="s">
        <v>7229</v>
      </c>
      <c r="C289" s="728" t="s">
        <v>6422</v>
      </c>
      <c r="D289" s="728" t="s">
        <v>7616</v>
      </c>
      <c r="E289" s="728" t="s">
        <v>7617</v>
      </c>
      <c r="F289" s="732">
        <v>0.04</v>
      </c>
      <c r="G289" s="732">
        <v>187.01</v>
      </c>
      <c r="H289" s="732"/>
      <c r="I289" s="732">
        <v>4675.25</v>
      </c>
      <c r="J289" s="732"/>
      <c r="K289" s="732"/>
      <c r="L289" s="732"/>
      <c r="M289" s="732"/>
      <c r="N289" s="732"/>
      <c r="O289" s="732"/>
      <c r="P289" s="746"/>
      <c r="Q289" s="733"/>
    </row>
    <row r="290" spans="1:17" ht="14.4" customHeight="1" x14ac:dyDescent="0.3">
      <c r="A290" s="727" t="s">
        <v>7606</v>
      </c>
      <c r="B290" s="728" t="s">
        <v>7229</v>
      </c>
      <c r="C290" s="728" t="s">
        <v>6422</v>
      </c>
      <c r="D290" s="728" t="s">
        <v>7618</v>
      </c>
      <c r="E290" s="728" t="s">
        <v>7619</v>
      </c>
      <c r="F290" s="732">
        <v>8.5</v>
      </c>
      <c r="G290" s="732">
        <v>7928.9699999999993</v>
      </c>
      <c r="H290" s="732">
        <v>2.833333333333333</v>
      </c>
      <c r="I290" s="732">
        <v>932.81999999999994</v>
      </c>
      <c r="J290" s="732">
        <v>3</v>
      </c>
      <c r="K290" s="732">
        <v>2798.46</v>
      </c>
      <c r="L290" s="732">
        <v>1</v>
      </c>
      <c r="M290" s="732">
        <v>932.82</v>
      </c>
      <c r="N290" s="732">
        <v>6</v>
      </c>
      <c r="O290" s="732">
        <v>5060.76</v>
      </c>
      <c r="P290" s="746">
        <v>1.808408910615124</v>
      </c>
      <c r="Q290" s="733">
        <v>843.46</v>
      </c>
    </row>
    <row r="291" spans="1:17" ht="14.4" customHeight="1" x14ac:dyDescent="0.3">
      <c r="A291" s="727" t="s">
        <v>7606</v>
      </c>
      <c r="B291" s="728" t="s">
        <v>7229</v>
      </c>
      <c r="C291" s="728" t="s">
        <v>6422</v>
      </c>
      <c r="D291" s="728" t="s">
        <v>7620</v>
      </c>
      <c r="E291" s="728" t="s">
        <v>7619</v>
      </c>
      <c r="F291" s="732"/>
      <c r="G291" s="732"/>
      <c r="H291" s="732"/>
      <c r="I291" s="732"/>
      <c r="J291" s="732"/>
      <c r="K291" s="732"/>
      <c r="L291" s="732"/>
      <c r="M291" s="732"/>
      <c r="N291" s="732">
        <v>1</v>
      </c>
      <c r="O291" s="732">
        <v>1686.92</v>
      </c>
      <c r="P291" s="746"/>
      <c r="Q291" s="733">
        <v>1686.92</v>
      </c>
    </row>
    <row r="292" spans="1:17" ht="14.4" customHeight="1" x14ac:dyDescent="0.3">
      <c r="A292" s="727" t="s">
        <v>7606</v>
      </c>
      <c r="B292" s="728" t="s">
        <v>7229</v>
      </c>
      <c r="C292" s="728" t="s">
        <v>6422</v>
      </c>
      <c r="D292" s="728" t="s">
        <v>7258</v>
      </c>
      <c r="E292" s="728" t="s">
        <v>7259</v>
      </c>
      <c r="F292" s="732">
        <v>0.1</v>
      </c>
      <c r="G292" s="732">
        <v>885.4</v>
      </c>
      <c r="H292" s="732">
        <v>1.4285714285714286</v>
      </c>
      <c r="I292" s="732">
        <v>8854</v>
      </c>
      <c r="J292" s="732">
        <v>7.0000000000000007E-2</v>
      </c>
      <c r="K292" s="732">
        <v>619.78</v>
      </c>
      <c r="L292" s="732">
        <v>1</v>
      </c>
      <c r="M292" s="732">
        <v>8853.9999999999982</v>
      </c>
      <c r="N292" s="732"/>
      <c r="O292" s="732"/>
      <c r="P292" s="746"/>
      <c r="Q292" s="733"/>
    </row>
    <row r="293" spans="1:17" ht="14.4" customHeight="1" x14ac:dyDescent="0.3">
      <c r="A293" s="727" t="s">
        <v>7606</v>
      </c>
      <c r="B293" s="728" t="s">
        <v>7229</v>
      </c>
      <c r="C293" s="728" t="s">
        <v>6422</v>
      </c>
      <c r="D293" s="728" t="s">
        <v>7621</v>
      </c>
      <c r="E293" s="728" t="s">
        <v>7622</v>
      </c>
      <c r="F293" s="732">
        <v>0.79999999999999993</v>
      </c>
      <c r="G293" s="732">
        <v>1559.4400000000003</v>
      </c>
      <c r="H293" s="732">
        <v>2.0000000000000004</v>
      </c>
      <c r="I293" s="732">
        <v>1949.3000000000004</v>
      </c>
      <c r="J293" s="732">
        <v>0.4</v>
      </c>
      <c r="K293" s="732">
        <v>779.72</v>
      </c>
      <c r="L293" s="732">
        <v>1</v>
      </c>
      <c r="M293" s="732">
        <v>1949.3</v>
      </c>
      <c r="N293" s="732">
        <v>0.2</v>
      </c>
      <c r="O293" s="732">
        <v>389.86</v>
      </c>
      <c r="P293" s="746">
        <v>0.5</v>
      </c>
      <c r="Q293" s="733">
        <v>1949.3</v>
      </c>
    </row>
    <row r="294" spans="1:17" ht="14.4" customHeight="1" x14ac:dyDescent="0.3">
      <c r="A294" s="727" t="s">
        <v>7606</v>
      </c>
      <c r="B294" s="728" t="s">
        <v>7229</v>
      </c>
      <c r="C294" s="728" t="s">
        <v>6422</v>
      </c>
      <c r="D294" s="728" t="s">
        <v>7260</v>
      </c>
      <c r="E294" s="728" t="s">
        <v>7259</v>
      </c>
      <c r="F294" s="732">
        <v>3.0500000000000003</v>
      </c>
      <c r="G294" s="732">
        <v>5400.94</v>
      </c>
      <c r="H294" s="732">
        <v>1.2852098096792772</v>
      </c>
      <c r="I294" s="732">
        <v>1770.7999999999997</v>
      </c>
      <c r="J294" s="732">
        <v>2.35</v>
      </c>
      <c r="K294" s="732">
        <v>4202.3799999999992</v>
      </c>
      <c r="L294" s="732">
        <v>1</v>
      </c>
      <c r="M294" s="732">
        <v>1788.2468085106379</v>
      </c>
      <c r="N294" s="732">
        <v>1.4</v>
      </c>
      <c r="O294" s="732">
        <v>2546.66</v>
      </c>
      <c r="P294" s="746">
        <v>0.6060042166581795</v>
      </c>
      <c r="Q294" s="733">
        <v>1819.0428571428572</v>
      </c>
    </row>
    <row r="295" spans="1:17" ht="14.4" customHeight="1" x14ac:dyDescent="0.3">
      <c r="A295" s="727" t="s">
        <v>7606</v>
      </c>
      <c r="B295" s="728" t="s">
        <v>7229</v>
      </c>
      <c r="C295" s="728" t="s">
        <v>6422</v>
      </c>
      <c r="D295" s="728" t="s">
        <v>7623</v>
      </c>
      <c r="E295" s="728" t="s">
        <v>7624</v>
      </c>
      <c r="F295" s="732">
        <v>0.15</v>
      </c>
      <c r="G295" s="732">
        <v>77.64</v>
      </c>
      <c r="H295" s="732">
        <v>3</v>
      </c>
      <c r="I295" s="732">
        <v>517.6</v>
      </c>
      <c r="J295" s="732">
        <v>0.05</v>
      </c>
      <c r="K295" s="732">
        <v>25.88</v>
      </c>
      <c r="L295" s="732">
        <v>1</v>
      </c>
      <c r="M295" s="732">
        <v>517.59999999999991</v>
      </c>
      <c r="N295" s="732"/>
      <c r="O295" s="732"/>
      <c r="P295" s="746"/>
      <c r="Q295" s="733"/>
    </row>
    <row r="296" spans="1:17" ht="14.4" customHeight="1" x14ac:dyDescent="0.3">
      <c r="A296" s="727" t="s">
        <v>7606</v>
      </c>
      <c r="B296" s="728" t="s">
        <v>7229</v>
      </c>
      <c r="C296" s="728" t="s">
        <v>6422</v>
      </c>
      <c r="D296" s="728" t="s">
        <v>7261</v>
      </c>
      <c r="E296" s="728" t="s">
        <v>7262</v>
      </c>
      <c r="F296" s="732">
        <v>0.05</v>
      </c>
      <c r="G296" s="732">
        <v>45.19</v>
      </c>
      <c r="H296" s="732"/>
      <c r="I296" s="732">
        <v>903.8</v>
      </c>
      <c r="J296" s="732"/>
      <c r="K296" s="732"/>
      <c r="L296" s="732"/>
      <c r="M296" s="732"/>
      <c r="N296" s="732">
        <v>0.15000000000000002</v>
      </c>
      <c r="O296" s="732">
        <v>135.57</v>
      </c>
      <c r="P296" s="746"/>
      <c r="Q296" s="733">
        <v>903.79999999999984</v>
      </c>
    </row>
    <row r="297" spans="1:17" ht="14.4" customHeight="1" x14ac:dyDescent="0.3">
      <c r="A297" s="727" t="s">
        <v>7606</v>
      </c>
      <c r="B297" s="728" t="s">
        <v>7229</v>
      </c>
      <c r="C297" s="728" t="s">
        <v>6422</v>
      </c>
      <c r="D297" s="728" t="s">
        <v>7625</v>
      </c>
      <c r="E297" s="728" t="s">
        <v>7259</v>
      </c>
      <c r="F297" s="732">
        <v>0.29000000000000004</v>
      </c>
      <c r="G297" s="732">
        <v>9916.51</v>
      </c>
      <c r="H297" s="732">
        <v>3.4394468588394025</v>
      </c>
      <c r="I297" s="732">
        <v>34194.862068965514</v>
      </c>
      <c r="J297" s="732">
        <v>0.1</v>
      </c>
      <c r="K297" s="732">
        <v>2883.17</v>
      </c>
      <c r="L297" s="732">
        <v>1</v>
      </c>
      <c r="M297" s="732">
        <v>28831.7</v>
      </c>
      <c r="N297" s="732">
        <v>0.14000000000000001</v>
      </c>
      <c r="O297" s="732">
        <v>4583.95</v>
      </c>
      <c r="P297" s="746">
        <v>1.5898993122153739</v>
      </c>
      <c r="Q297" s="733">
        <v>32742.499999999996</v>
      </c>
    </row>
    <row r="298" spans="1:17" ht="14.4" customHeight="1" x14ac:dyDescent="0.3">
      <c r="A298" s="727" t="s">
        <v>7606</v>
      </c>
      <c r="B298" s="728" t="s">
        <v>7229</v>
      </c>
      <c r="C298" s="728" t="s">
        <v>6624</v>
      </c>
      <c r="D298" s="728" t="s">
        <v>7626</v>
      </c>
      <c r="E298" s="728" t="s">
        <v>7627</v>
      </c>
      <c r="F298" s="732">
        <v>1</v>
      </c>
      <c r="G298" s="732">
        <v>1707.31</v>
      </c>
      <c r="H298" s="732">
        <v>0.33333333333333331</v>
      </c>
      <c r="I298" s="732">
        <v>1707.31</v>
      </c>
      <c r="J298" s="732">
        <v>3</v>
      </c>
      <c r="K298" s="732">
        <v>5121.93</v>
      </c>
      <c r="L298" s="732">
        <v>1</v>
      </c>
      <c r="M298" s="732">
        <v>1707.3100000000002</v>
      </c>
      <c r="N298" s="732"/>
      <c r="O298" s="732"/>
      <c r="P298" s="746"/>
      <c r="Q298" s="733"/>
    </row>
    <row r="299" spans="1:17" ht="14.4" customHeight="1" x14ac:dyDescent="0.3">
      <c r="A299" s="727" t="s">
        <v>7606</v>
      </c>
      <c r="B299" s="728" t="s">
        <v>7229</v>
      </c>
      <c r="C299" s="728" t="s">
        <v>6624</v>
      </c>
      <c r="D299" s="728" t="s">
        <v>7628</v>
      </c>
      <c r="E299" s="728" t="s">
        <v>7629</v>
      </c>
      <c r="F299" s="732">
        <v>1</v>
      </c>
      <c r="G299" s="732">
        <v>18223.11</v>
      </c>
      <c r="H299" s="732">
        <v>0.33333333333333331</v>
      </c>
      <c r="I299" s="732">
        <v>18223.11</v>
      </c>
      <c r="J299" s="732">
        <v>3</v>
      </c>
      <c r="K299" s="732">
        <v>54669.33</v>
      </c>
      <c r="L299" s="732">
        <v>1</v>
      </c>
      <c r="M299" s="732">
        <v>18223.11</v>
      </c>
      <c r="N299" s="732"/>
      <c r="O299" s="732"/>
      <c r="P299" s="746"/>
      <c r="Q299" s="733"/>
    </row>
    <row r="300" spans="1:17" ht="14.4" customHeight="1" x14ac:dyDescent="0.3">
      <c r="A300" s="727" t="s">
        <v>7606</v>
      </c>
      <c r="B300" s="728" t="s">
        <v>7229</v>
      </c>
      <c r="C300" s="728" t="s">
        <v>6624</v>
      </c>
      <c r="D300" s="728" t="s">
        <v>7630</v>
      </c>
      <c r="E300" s="728" t="s">
        <v>7631</v>
      </c>
      <c r="F300" s="732">
        <v>1</v>
      </c>
      <c r="G300" s="732">
        <v>359.1</v>
      </c>
      <c r="H300" s="732">
        <v>1</v>
      </c>
      <c r="I300" s="732">
        <v>359.1</v>
      </c>
      <c r="J300" s="732">
        <v>1</v>
      </c>
      <c r="K300" s="732">
        <v>359.1</v>
      </c>
      <c r="L300" s="732">
        <v>1</v>
      </c>
      <c r="M300" s="732">
        <v>359.1</v>
      </c>
      <c r="N300" s="732"/>
      <c r="O300" s="732"/>
      <c r="P300" s="746"/>
      <c r="Q300" s="733"/>
    </row>
    <row r="301" spans="1:17" ht="14.4" customHeight="1" x14ac:dyDescent="0.3">
      <c r="A301" s="727" t="s">
        <v>7606</v>
      </c>
      <c r="B301" s="728" t="s">
        <v>7229</v>
      </c>
      <c r="C301" s="728" t="s">
        <v>6624</v>
      </c>
      <c r="D301" s="728" t="s">
        <v>7632</v>
      </c>
      <c r="E301" s="728" t="s">
        <v>7633</v>
      </c>
      <c r="F301" s="732">
        <v>2</v>
      </c>
      <c r="G301" s="732">
        <v>1787.8</v>
      </c>
      <c r="H301" s="732">
        <v>0.39999999999999997</v>
      </c>
      <c r="I301" s="732">
        <v>893.9</v>
      </c>
      <c r="J301" s="732">
        <v>5</v>
      </c>
      <c r="K301" s="732">
        <v>4469.5</v>
      </c>
      <c r="L301" s="732">
        <v>1</v>
      </c>
      <c r="M301" s="732">
        <v>893.9</v>
      </c>
      <c r="N301" s="732">
        <v>3</v>
      </c>
      <c r="O301" s="732">
        <v>2681.7</v>
      </c>
      <c r="P301" s="746">
        <v>0.6</v>
      </c>
      <c r="Q301" s="733">
        <v>893.9</v>
      </c>
    </row>
    <row r="302" spans="1:17" ht="14.4" customHeight="1" x14ac:dyDescent="0.3">
      <c r="A302" s="727" t="s">
        <v>7606</v>
      </c>
      <c r="B302" s="728" t="s">
        <v>7229</v>
      </c>
      <c r="C302" s="728" t="s">
        <v>6624</v>
      </c>
      <c r="D302" s="728" t="s">
        <v>7634</v>
      </c>
      <c r="E302" s="728" t="s">
        <v>7635</v>
      </c>
      <c r="F302" s="732">
        <v>1</v>
      </c>
      <c r="G302" s="732">
        <v>893.9</v>
      </c>
      <c r="H302" s="732">
        <v>1</v>
      </c>
      <c r="I302" s="732">
        <v>893.9</v>
      </c>
      <c r="J302" s="732">
        <v>1</v>
      </c>
      <c r="K302" s="732">
        <v>893.9</v>
      </c>
      <c r="L302" s="732">
        <v>1</v>
      </c>
      <c r="M302" s="732">
        <v>893.9</v>
      </c>
      <c r="N302" s="732">
        <v>1</v>
      </c>
      <c r="O302" s="732">
        <v>893.9</v>
      </c>
      <c r="P302" s="746">
        <v>1</v>
      </c>
      <c r="Q302" s="733">
        <v>893.9</v>
      </c>
    </row>
    <row r="303" spans="1:17" ht="14.4" customHeight="1" x14ac:dyDescent="0.3">
      <c r="A303" s="727" t="s">
        <v>7606</v>
      </c>
      <c r="B303" s="728" t="s">
        <v>7229</v>
      </c>
      <c r="C303" s="728" t="s">
        <v>6624</v>
      </c>
      <c r="D303" s="728" t="s">
        <v>7636</v>
      </c>
      <c r="E303" s="728" t="s">
        <v>7637</v>
      </c>
      <c r="F303" s="732"/>
      <c r="G303" s="732"/>
      <c r="H303" s="732"/>
      <c r="I303" s="732"/>
      <c r="J303" s="732"/>
      <c r="K303" s="732"/>
      <c r="L303" s="732"/>
      <c r="M303" s="732"/>
      <c r="N303" s="732">
        <v>1</v>
      </c>
      <c r="O303" s="732">
        <v>893.9</v>
      </c>
      <c r="P303" s="746"/>
      <c r="Q303" s="733">
        <v>893.9</v>
      </c>
    </row>
    <row r="304" spans="1:17" ht="14.4" customHeight="1" x14ac:dyDescent="0.3">
      <c r="A304" s="727" t="s">
        <v>7606</v>
      </c>
      <c r="B304" s="728" t="s">
        <v>7229</v>
      </c>
      <c r="C304" s="728" t="s">
        <v>6624</v>
      </c>
      <c r="D304" s="728" t="s">
        <v>7638</v>
      </c>
      <c r="E304" s="728" t="s">
        <v>7639</v>
      </c>
      <c r="F304" s="732"/>
      <c r="G304" s="732"/>
      <c r="H304" s="732"/>
      <c r="I304" s="732"/>
      <c r="J304" s="732"/>
      <c r="K304" s="732"/>
      <c r="L304" s="732"/>
      <c r="M304" s="732"/>
      <c r="N304" s="732">
        <v>1</v>
      </c>
      <c r="O304" s="732">
        <v>1841.62</v>
      </c>
      <c r="P304" s="746"/>
      <c r="Q304" s="733">
        <v>1841.62</v>
      </c>
    </row>
    <row r="305" spans="1:17" ht="14.4" customHeight="1" x14ac:dyDescent="0.3">
      <c r="A305" s="727" t="s">
        <v>7606</v>
      </c>
      <c r="B305" s="728" t="s">
        <v>7229</v>
      </c>
      <c r="C305" s="728" t="s">
        <v>6624</v>
      </c>
      <c r="D305" s="728" t="s">
        <v>7640</v>
      </c>
      <c r="E305" s="728" t="s">
        <v>7641</v>
      </c>
      <c r="F305" s="732"/>
      <c r="G305" s="732"/>
      <c r="H305" s="732"/>
      <c r="I305" s="732"/>
      <c r="J305" s="732">
        <v>2</v>
      </c>
      <c r="K305" s="732">
        <v>1022</v>
      </c>
      <c r="L305" s="732">
        <v>1</v>
      </c>
      <c r="M305" s="732">
        <v>511</v>
      </c>
      <c r="N305" s="732">
        <v>1</v>
      </c>
      <c r="O305" s="732">
        <v>511</v>
      </c>
      <c r="P305" s="746">
        <v>0.5</v>
      </c>
      <c r="Q305" s="733">
        <v>511</v>
      </c>
    </row>
    <row r="306" spans="1:17" ht="14.4" customHeight="1" x14ac:dyDescent="0.3">
      <c r="A306" s="727" t="s">
        <v>7606</v>
      </c>
      <c r="B306" s="728" t="s">
        <v>7229</v>
      </c>
      <c r="C306" s="728" t="s">
        <v>6624</v>
      </c>
      <c r="D306" s="728" t="s">
        <v>7642</v>
      </c>
      <c r="E306" s="728" t="s">
        <v>7643</v>
      </c>
      <c r="F306" s="732">
        <v>1</v>
      </c>
      <c r="G306" s="732">
        <v>1085.2</v>
      </c>
      <c r="H306" s="732">
        <v>0.2</v>
      </c>
      <c r="I306" s="732">
        <v>1085.2</v>
      </c>
      <c r="J306" s="732">
        <v>5</v>
      </c>
      <c r="K306" s="732">
        <v>5426</v>
      </c>
      <c r="L306" s="732">
        <v>1</v>
      </c>
      <c r="M306" s="732">
        <v>1085.2</v>
      </c>
      <c r="N306" s="732">
        <v>1</v>
      </c>
      <c r="O306" s="732">
        <v>1085.2</v>
      </c>
      <c r="P306" s="746">
        <v>0.2</v>
      </c>
      <c r="Q306" s="733">
        <v>1085.2</v>
      </c>
    </row>
    <row r="307" spans="1:17" ht="14.4" customHeight="1" x14ac:dyDescent="0.3">
      <c r="A307" s="727" t="s">
        <v>7606</v>
      </c>
      <c r="B307" s="728" t="s">
        <v>7229</v>
      </c>
      <c r="C307" s="728" t="s">
        <v>6631</v>
      </c>
      <c r="D307" s="728" t="s">
        <v>7644</v>
      </c>
      <c r="E307" s="728" t="s">
        <v>7645</v>
      </c>
      <c r="F307" s="732">
        <v>53</v>
      </c>
      <c r="G307" s="732">
        <v>10971</v>
      </c>
      <c r="H307" s="732">
        <v>1.9810400866738895</v>
      </c>
      <c r="I307" s="732">
        <v>207</v>
      </c>
      <c r="J307" s="732">
        <v>26</v>
      </c>
      <c r="K307" s="732">
        <v>5538</v>
      </c>
      <c r="L307" s="732">
        <v>1</v>
      </c>
      <c r="M307" s="732">
        <v>213</v>
      </c>
      <c r="N307" s="732">
        <v>19</v>
      </c>
      <c r="O307" s="732">
        <v>4047</v>
      </c>
      <c r="P307" s="746">
        <v>0.73076923076923073</v>
      </c>
      <c r="Q307" s="733">
        <v>213</v>
      </c>
    </row>
    <row r="308" spans="1:17" ht="14.4" customHeight="1" x14ac:dyDescent="0.3">
      <c r="A308" s="727" t="s">
        <v>7606</v>
      </c>
      <c r="B308" s="728" t="s">
        <v>7229</v>
      </c>
      <c r="C308" s="728" t="s">
        <v>6631</v>
      </c>
      <c r="D308" s="728" t="s">
        <v>7646</v>
      </c>
      <c r="E308" s="728" t="s">
        <v>7647</v>
      </c>
      <c r="F308" s="732">
        <v>5</v>
      </c>
      <c r="G308" s="732">
        <v>755</v>
      </c>
      <c r="H308" s="732">
        <v>0.81182795698924726</v>
      </c>
      <c r="I308" s="732">
        <v>151</v>
      </c>
      <c r="J308" s="732">
        <v>6</v>
      </c>
      <c r="K308" s="732">
        <v>930</v>
      </c>
      <c r="L308" s="732">
        <v>1</v>
      </c>
      <c r="M308" s="732">
        <v>155</v>
      </c>
      <c r="N308" s="732"/>
      <c r="O308" s="732"/>
      <c r="P308" s="746"/>
      <c r="Q308" s="733"/>
    </row>
    <row r="309" spans="1:17" ht="14.4" customHeight="1" x14ac:dyDescent="0.3">
      <c r="A309" s="727" t="s">
        <v>7606</v>
      </c>
      <c r="B309" s="728" t="s">
        <v>7229</v>
      </c>
      <c r="C309" s="728" t="s">
        <v>6631</v>
      </c>
      <c r="D309" s="728" t="s">
        <v>7648</v>
      </c>
      <c r="E309" s="728" t="s">
        <v>7649</v>
      </c>
      <c r="F309" s="732">
        <v>12</v>
      </c>
      <c r="G309" s="732">
        <v>2196</v>
      </c>
      <c r="H309" s="732">
        <v>0.83880825057295649</v>
      </c>
      <c r="I309" s="732">
        <v>183</v>
      </c>
      <c r="J309" s="732">
        <v>14</v>
      </c>
      <c r="K309" s="732">
        <v>2618</v>
      </c>
      <c r="L309" s="732">
        <v>1</v>
      </c>
      <c r="M309" s="732">
        <v>187</v>
      </c>
      <c r="N309" s="732">
        <v>10</v>
      </c>
      <c r="O309" s="732">
        <v>1870</v>
      </c>
      <c r="P309" s="746">
        <v>0.7142857142857143</v>
      </c>
      <c r="Q309" s="733">
        <v>187</v>
      </c>
    </row>
    <row r="310" spans="1:17" ht="14.4" customHeight="1" x14ac:dyDescent="0.3">
      <c r="A310" s="727" t="s">
        <v>7606</v>
      </c>
      <c r="B310" s="728" t="s">
        <v>7229</v>
      </c>
      <c r="C310" s="728" t="s">
        <v>6631</v>
      </c>
      <c r="D310" s="728" t="s">
        <v>7650</v>
      </c>
      <c r="E310" s="728" t="s">
        <v>7651</v>
      </c>
      <c r="F310" s="732">
        <v>9</v>
      </c>
      <c r="G310" s="732">
        <v>1125</v>
      </c>
      <c r="H310" s="732">
        <v>0.6277901785714286</v>
      </c>
      <c r="I310" s="732">
        <v>125</v>
      </c>
      <c r="J310" s="732">
        <v>14</v>
      </c>
      <c r="K310" s="732">
        <v>1792</v>
      </c>
      <c r="L310" s="732">
        <v>1</v>
      </c>
      <c r="M310" s="732">
        <v>128</v>
      </c>
      <c r="N310" s="732">
        <v>10</v>
      </c>
      <c r="O310" s="732">
        <v>1280</v>
      </c>
      <c r="P310" s="746">
        <v>0.7142857142857143</v>
      </c>
      <c r="Q310" s="733">
        <v>128</v>
      </c>
    </row>
    <row r="311" spans="1:17" ht="14.4" customHeight="1" x14ac:dyDescent="0.3">
      <c r="A311" s="727" t="s">
        <v>7606</v>
      </c>
      <c r="B311" s="728" t="s">
        <v>7229</v>
      </c>
      <c r="C311" s="728" t="s">
        <v>6631</v>
      </c>
      <c r="D311" s="728" t="s">
        <v>7652</v>
      </c>
      <c r="E311" s="728" t="s">
        <v>7653</v>
      </c>
      <c r="F311" s="732">
        <v>16</v>
      </c>
      <c r="G311" s="732">
        <v>3504</v>
      </c>
      <c r="H311" s="732">
        <v>0.82700023601604911</v>
      </c>
      <c r="I311" s="732">
        <v>219</v>
      </c>
      <c r="J311" s="732">
        <v>19</v>
      </c>
      <c r="K311" s="732">
        <v>4237</v>
      </c>
      <c r="L311" s="732">
        <v>1</v>
      </c>
      <c r="M311" s="732">
        <v>223</v>
      </c>
      <c r="N311" s="732">
        <v>6</v>
      </c>
      <c r="O311" s="732">
        <v>1338</v>
      </c>
      <c r="P311" s="746">
        <v>0.31578947368421051</v>
      </c>
      <c r="Q311" s="733">
        <v>223</v>
      </c>
    </row>
    <row r="312" spans="1:17" ht="14.4" customHeight="1" x14ac:dyDescent="0.3">
      <c r="A312" s="727" t="s">
        <v>7606</v>
      </c>
      <c r="B312" s="728" t="s">
        <v>7229</v>
      </c>
      <c r="C312" s="728" t="s">
        <v>6631</v>
      </c>
      <c r="D312" s="728" t="s">
        <v>7654</v>
      </c>
      <c r="E312" s="728" t="s">
        <v>7655</v>
      </c>
      <c r="F312" s="732"/>
      <c r="G312" s="732"/>
      <c r="H312" s="732"/>
      <c r="I312" s="732"/>
      <c r="J312" s="732"/>
      <c r="K312" s="732"/>
      <c r="L312" s="732"/>
      <c r="M312" s="732"/>
      <c r="N312" s="732">
        <v>1</v>
      </c>
      <c r="O312" s="732">
        <v>223</v>
      </c>
      <c r="P312" s="746"/>
      <c r="Q312" s="733">
        <v>223</v>
      </c>
    </row>
    <row r="313" spans="1:17" ht="14.4" customHeight="1" x14ac:dyDescent="0.3">
      <c r="A313" s="727" t="s">
        <v>7606</v>
      </c>
      <c r="B313" s="728" t="s">
        <v>7229</v>
      </c>
      <c r="C313" s="728" t="s">
        <v>6631</v>
      </c>
      <c r="D313" s="728" t="s">
        <v>7656</v>
      </c>
      <c r="E313" s="728" t="s">
        <v>7657</v>
      </c>
      <c r="F313" s="732">
        <v>10</v>
      </c>
      <c r="G313" s="732">
        <v>2210</v>
      </c>
      <c r="H313" s="732">
        <v>0.81851851851851853</v>
      </c>
      <c r="I313" s="732">
        <v>221</v>
      </c>
      <c r="J313" s="732">
        <v>12</v>
      </c>
      <c r="K313" s="732">
        <v>2700</v>
      </c>
      <c r="L313" s="732">
        <v>1</v>
      </c>
      <c r="M313" s="732">
        <v>225</v>
      </c>
      <c r="N313" s="732">
        <v>6</v>
      </c>
      <c r="O313" s="732">
        <v>1350</v>
      </c>
      <c r="P313" s="746">
        <v>0.5</v>
      </c>
      <c r="Q313" s="733">
        <v>225</v>
      </c>
    </row>
    <row r="314" spans="1:17" ht="14.4" customHeight="1" x14ac:dyDescent="0.3">
      <c r="A314" s="727" t="s">
        <v>7606</v>
      </c>
      <c r="B314" s="728" t="s">
        <v>7229</v>
      </c>
      <c r="C314" s="728" t="s">
        <v>6631</v>
      </c>
      <c r="D314" s="728" t="s">
        <v>7658</v>
      </c>
      <c r="E314" s="728" t="s">
        <v>7659</v>
      </c>
      <c r="F314" s="732"/>
      <c r="G314" s="732"/>
      <c r="H314" s="732"/>
      <c r="I314" s="732"/>
      <c r="J314" s="732">
        <v>1</v>
      </c>
      <c r="K314" s="732">
        <v>625</v>
      </c>
      <c r="L314" s="732">
        <v>1</v>
      </c>
      <c r="M314" s="732">
        <v>625</v>
      </c>
      <c r="N314" s="732"/>
      <c r="O314" s="732"/>
      <c r="P314" s="746"/>
      <c r="Q314" s="733"/>
    </row>
    <row r="315" spans="1:17" ht="14.4" customHeight="1" x14ac:dyDescent="0.3">
      <c r="A315" s="727" t="s">
        <v>7606</v>
      </c>
      <c r="B315" s="728" t="s">
        <v>7229</v>
      </c>
      <c r="C315" s="728" t="s">
        <v>6631</v>
      </c>
      <c r="D315" s="728" t="s">
        <v>7660</v>
      </c>
      <c r="E315" s="728" t="s">
        <v>7661</v>
      </c>
      <c r="F315" s="732">
        <v>41</v>
      </c>
      <c r="G315" s="732">
        <v>13530</v>
      </c>
      <c r="H315" s="732">
        <v>3.2306590257879657</v>
      </c>
      <c r="I315" s="732">
        <v>330</v>
      </c>
      <c r="J315" s="732">
        <v>12</v>
      </c>
      <c r="K315" s="732">
        <v>4188</v>
      </c>
      <c r="L315" s="732">
        <v>1</v>
      </c>
      <c r="M315" s="732">
        <v>349</v>
      </c>
      <c r="N315" s="732">
        <v>10</v>
      </c>
      <c r="O315" s="732">
        <v>3500</v>
      </c>
      <c r="P315" s="746">
        <v>0.83572110792741161</v>
      </c>
      <c r="Q315" s="733">
        <v>350</v>
      </c>
    </row>
    <row r="316" spans="1:17" ht="14.4" customHeight="1" x14ac:dyDescent="0.3">
      <c r="A316" s="727" t="s">
        <v>7606</v>
      </c>
      <c r="B316" s="728" t="s">
        <v>7229</v>
      </c>
      <c r="C316" s="728" t="s">
        <v>6631</v>
      </c>
      <c r="D316" s="728" t="s">
        <v>7662</v>
      </c>
      <c r="E316" s="728" t="s">
        <v>7663</v>
      </c>
      <c r="F316" s="732">
        <v>1</v>
      </c>
      <c r="G316" s="732">
        <v>279</v>
      </c>
      <c r="H316" s="732"/>
      <c r="I316" s="732">
        <v>279</v>
      </c>
      <c r="J316" s="732"/>
      <c r="K316" s="732"/>
      <c r="L316" s="732"/>
      <c r="M316" s="732"/>
      <c r="N316" s="732"/>
      <c r="O316" s="732"/>
      <c r="P316" s="746"/>
      <c r="Q316" s="733"/>
    </row>
    <row r="317" spans="1:17" ht="14.4" customHeight="1" x14ac:dyDescent="0.3">
      <c r="A317" s="727" t="s">
        <v>7606</v>
      </c>
      <c r="B317" s="728" t="s">
        <v>7229</v>
      </c>
      <c r="C317" s="728" t="s">
        <v>6631</v>
      </c>
      <c r="D317" s="728" t="s">
        <v>7664</v>
      </c>
      <c r="E317" s="728" t="s">
        <v>7665</v>
      </c>
      <c r="F317" s="732">
        <v>1</v>
      </c>
      <c r="G317" s="732">
        <v>3824</v>
      </c>
      <c r="H317" s="732">
        <v>0.99067357512953369</v>
      </c>
      <c r="I317" s="732">
        <v>3824</v>
      </c>
      <c r="J317" s="732">
        <v>1</v>
      </c>
      <c r="K317" s="732">
        <v>3860</v>
      </c>
      <c r="L317" s="732">
        <v>1</v>
      </c>
      <c r="M317" s="732">
        <v>3860</v>
      </c>
      <c r="N317" s="732"/>
      <c r="O317" s="732"/>
      <c r="P317" s="746"/>
      <c r="Q317" s="733"/>
    </row>
    <row r="318" spans="1:17" ht="14.4" customHeight="1" x14ac:dyDescent="0.3">
      <c r="A318" s="727" t="s">
        <v>7606</v>
      </c>
      <c r="B318" s="728" t="s">
        <v>7229</v>
      </c>
      <c r="C318" s="728" t="s">
        <v>6631</v>
      </c>
      <c r="D318" s="728" t="s">
        <v>7666</v>
      </c>
      <c r="E318" s="728" t="s">
        <v>7667</v>
      </c>
      <c r="F318" s="732">
        <v>2</v>
      </c>
      <c r="G318" s="732">
        <v>10324</v>
      </c>
      <c r="H318" s="732">
        <v>0.99078694817658353</v>
      </c>
      <c r="I318" s="732">
        <v>5162</v>
      </c>
      <c r="J318" s="732">
        <v>2</v>
      </c>
      <c r="K318" s="732">
        <v>10420</v>
      </c>
      <c r="L318" s="732">
        <v>1</v>
      </c>
      <c r="M318" s="732">
        <v>5210</v>
      </c>
      <c r="N318" s="732">
        <v>1</v>
      </c>
      <c r="O318" s="732">
        <v>5210</v>
      </c>
      <c r="P318" s="746">
        <v>0.5</v>
      </c>
      <c r="Q318" s="733">
        <v>5210</v>
      </c>
    </row>
    <row r="319" spans="1:17" ht="14.4" customHeight="1" x14ac:dyDescent="0.3">
      <c r="A319" s="727" t="s">
        <v>7606</v>
      </c>
      <c r="B319" s="728" t="s">
        <v>7229</v>
      </c>
      <c r="C319" s="728" t="s">
        <v>6631</v>
      </c>
      <c r="D319" s="728" t="s">
        <v>7668</v>
      </c>
      <c r="E319" s="728" t="s">
        <v>7669</v>
      </c>
      <c r="F319" s="732">
        <v>13</v>
      </c>
      <c r="G319" s="732">
        <v>16653</v>
      </c>
      <c r="H319" s="732">
        <v>2.5758700696055685</v>
      </c>
      <c r="I319" s="732">
        <v>1281</v>
      </c>
      <c r="J319" s="732">
        <v>5</v>
      </c>
      <c r="K319" s="732">
        <v>6465</v>
      </c>
      <c r="L319" s="732">
        <v>1</v>
      </c>
      <c r="M319" s="732">
        <v>1293</v>
      </c>
      <c r="N319" s="732">
        <v>11</v>
      </c>
      <c r="O319" s="732">
        <v>14234</v>
      </c>
      <c r="P319" s="746">
        <v>2.2017014694508896</v>
      </c>
      <c r="Q319" s="733">
        <v>1294</v>
      </c>
    </row>
    <row r="320" spans="1:17" ht="14.4" customHeight="1" x14ac:dyDescent="0.3">
      <c r="A320" s="727" t="s">
        <v>7606</v>
      </c>
      <c r="B320" s="728" t="s">
        <v>7229</v>
      </c>
      <c r="C320" s="728" t="s">
        <v>6631</v>
      </c>
      <c r="D320" s="728" t="s">
        <v>7670</v>
      </c>
      <c r="E320" s="728" t="s">
        <v>7671</v>
      </c>
      <c r="F320" s="732">
        <v>12</v>
      </c>
      <c r="G320" s="732">
        <v>14004</v>
      </c>
      <c r="H320" s="732">
        <v>2.3796091758708582</v>
      </c>
      <c r="I320" s="732">
        <v>1167</v>
      </c>
      <c r="J320" s="732">
        <v>5</v>
      </c>
      <c r="K320" s="732">
        <v>5885</v>
      </c>
      <c r="L320" s="732">
        <v>1</v>
      </c>
      <c r="M320" s="732">
        <v>1177</v>
      </c>
      <c r="N320" s="732">
        <v>6</v>
      </c>
      <c r="O320" s="732">
        <v>7068</v>
      </c>
      <c r="P320" s="746">
        <v>1.201019541206457</v>
      </c>
      <c r="Q320" s="733">
        <v>1178</v>
      </c>
    </row>
    <row r="321" spans="1:17" ht="14.4" customHeight="1" x14ac:dyDescent="0.3">
      <c r="A321" s="727" t="s">
        <v>7606</v>
      </c>
      <c r="B321" s="728" t="s">
        <v>7229</v>
      </c>
      <c r="C321" s="728" t="s">
        <v>6631</v>
      </c>
      <c r="D321" s="728" t="s">
        <v>7672</v>
      </c>
      <c r="E321" s="728" t="s">
        <v>7673</v>
      </c>
      <c r="F321" s="732">
        <v>52</v>
      </c>
      <c r="G321" s="732">
        <v>263952</v>
      </c>
      <c r="H321" s="732">
        <v>1.9685863874345551</v>
      </c>
      <c r="I321" s="732">
        <v>5076</v>
      </c>
      <c r="J321" s="732">
        <v>26</v>
      </c>
      <c r="K321" s="732">
        <v>134082</v>
      </c>
      <c r="L321" s="732">
        <v>1</v>
      </c>
      <c r="M321" s="732">
        <v>5157</v>
      </c>
      <c r="N321" s="732">
        <v>36</v>
      </c>
      <c r="O321" s="732">
        <v>185652</v>
      </c>
      <c r="P321" s="746">
        <v>1.3846153846153846</v>
      </c>
      <c r="Q321" s="733">
        <v>5157</v>
      </c>
    </row>
    <row r="322" spans="1:17" ht="14.4" customHeight="1" x14ac:dyDescent="0.3">
      <c r="A322" s="727" t="s">
        <v>7606</v>
      </c>
      <c r="B322" s="728" t="s">
        <v>7229</v>
      </c>
      <c r="C322" s="728" t="s">
        <v>6631</v>
      </c>
      <c r="D322" s="728" t="s">
        <v>7674</v>
      </c>
      <c r="E322" s="728" t="s">
        <v>7675</v>
      </c>
      <c r="F322" s="732"/>
      <c r="G322" s="732"/>
      <c r="H322" s="732"/>
      <c r="I322" s="732"/>
      <c r="J322" s="732">
        <v>1</v>
      </c>
      <c r="K322" s="732">
        <v>7806</v>
      </c>
      <c r="L322" s="732">
        <v>1</v>
      </c>
      <c r="M322" s="732">
        <v>7806</v>
      </c>
      <c r="N322" s="732">
        <v>1</v>
      </c>
      <c r="O322" s="732">
        <v>7807</v>
      </c>
      <c r="P322" s="746">
        <v>1.0001281065846785</v>
      </c>
      <c r="Q322" s="733">
        <v>7807</v>
      </c>
    </row>
    <row r="323" spans="1:17" ht="14.4" customHeight="1" x14ac:dyDescent="0.3">
      <c r="A323" s="727" t="s">
        <v>7606</v>
      </c>
      <c r="B323" s="728" t="s">
        <v>7229</v>
      </c>
      <c r="C323" s="728" t="s">
        <v>6631</v>
      </c>
      <c r="D323" s="728" t="s">
        <v>7676</v>
      </c>
      <c r="E323" s="728" t="s">
        <v>7677</v>
      </c>
      <c r="F323" s="732"/>
      <c r="G323" s="732"/>
      <c r="H323" s="732"/>
      <c r="I323" s="732"/>
      <c r="J323" s="732"/>
      <c r="K323" s="732"/>
      <c r="L323" s="732"/>
      <c r="M323" s="732"/>
      <c r="N323" s="732">
        <v>1</v>
      </c>
      <c r="O323" s="732">
        <v>5620</v>
      </c>
      <c r="P323" s="746"/>
      <c r="Q323" s="733">
        <v>5620</v>
      </c>
    </row>
    <row r="324" spans="1:17" ht="14.4" customHeight="1" x14ac:dyDescent="0.3">
      <c r="A324" s="727" t="s">
        <v>7606</v>
      </c>
      <c r="B324" s="728" t="s">
        <v>7229</v>
      </c>
      <c r="C324" s="728" t="s">
        <v>6631</v>
      </c>
      <c r="D324" s="728" t="s">
        <v>7678</v>
      </c>
      <c r="E324" s="728" t="s">
        <v>7679</v>
      </c>
      <c r="F324" s="732">
        <v>3</v>
      </c>
      <c r="G324" s="732">
        <v>2256</v>
      </c>
      <c r="H324" s="732">
        <v>2.82</v>
      </c>
      <c r="I324" s="732">
        <v>752</v>
      </c>
      <c r="J324" s="732">
        <v>1</v>
      </c>
      <c r="K324" s="732">
        <v>800</v>
      </c>
      <c r="L324" s="732">
        <v>1</v>
      </c>
      <c r="M324" s="732">
        <v>800</v>
      </c>
      <c r="N324" s="732"/>
      <c r="O324" s="732"/>
      <c r="P324" s="746"/>
      <c r="Q324" s="733"/>
    </row>
    <row r="325" spans="1:17" ht="14.4" customHeight="1" x14ac:dyDescent="0.3">
      <c r="A325" s="727" t="s">
        <v>7606</v>
      </c>
      <c r="B325" s="728" t="s">
        <v>7229</v>
      </c>
      <c r="C325" s="728" t="s">
        <v>6631</v>
      </c>
      <c r="D325" s="728" t="s">
        <v>7680</v>
      </c>
      <c r="E325" s="728" t="s">
        <v>7681</v>
      </c>
      <c r="F325" s="732">
        <v>372</v>
      </c>
      <c r="G325" s="732">
        <v>65100</v>
      </c>
      <c r="H325" s="732">
        <v>0.91949152542372881</v>
      </c>
      <c r="I325" s="732">
        <v>175</v>
      </c>
      <c r="J325" s="732">
        <v>400</v>
      </c>
      <c r="K325" s="732">
        <v>70800</v>
      </c>
      <c r="L325" s="732">
        <v>1</v>
      </c>
      <c r="M325" s="732">
        <v>177</v>
      </c>
      <c r="N325" s="732">
        <v>386</v>
      </c>
      <c r="O325" s="732">
        <v>68322</v>
      </c>
      <c r="P325" s="746">
        <v>0.96499999999999997</v>
      </c>
      <c r="Q325" s="733">
        <v>177</v>
      </c>
    </row>
    <row r="326" spans="1:17" ht="14.4" customHeight="1" x14ac:dyDescent="0.3">
      <c r="A326" s="727" t="s">
        <v>7606</v>
      </c>
      <c r="B326" s="728" t="s">
        <v>7229</v>
      </c>
      <c r="C326" s="728" t="s">
        <v>6631</v>
      </c>
      <c r="D326" s="728" t="s">
        <v>7682</v>
      </c>
      <c r="E326" s="728" t="s">
        <v>7683</v>
      </c>
      <c r="F326" s="732">
        <v>94</v>
      </c>
      <c r="G326" s="732">
        <v>188094</v>
      </c>
      <c r="H326" s="732">
        <v>1.0805032169117648</v>
      </c>
      <c r="I326" s="732">
        <v>2001</v>
      </c>
      <c r="J326" s="732">
        <v>85</v>
      </c>
      <c r="K326" s="732">
        <v>174080</v>
      </c>
      <c r="L326" s="732">
        <v>1</v>
      </c>
      <c r="M326" s="732">
        <v>2048</v>
      </c>
      <c r="N326" s="732">
        <v>82</v>
      </c>
      <c r="O326" s="732">
        <v>168018</v>
      </c>
      <c r="P326" s="746">
        <v>0.96517693014705885</v>
      </c>
      <c r="Q326" s="733">
        <v>2049</v>
      </c>
    </row>
    <row r="327" spans="1:17" ht="14.4" customHeight="1" x14ac:dyDescent="0.3">
      <c r="A327" s="727" t="s">
        <v>7606</v>
      </c>
      <c r="B327" s="728" t="s">
        <v>7229</v>
      </c>
      <c r="C327" s="728" t="s">
        <v>6631</v>
      </c>
      <c r="D327" s="728" t="s">
        <v>7684</v>
      </c>
      <c r="E327" s="728" t="s">
        <v>7685</v>
      </c>
      <c r="F327" s="732">
        <v>19</v>
      </c>
      <c r="G327" s="732">
        <v>51224</v>
      </c>
      <c r="H327" s="732">
        <v>1.8722222222222222</v>
      </c>
      <c r="I327" s="732">
        <v>2696</v>
      </c>
      <c r="J327" s="732">
        <v>10</v>
      </c>
      <c r="K327" s="732">
        <v>27360</v>
      </c>
      <c r="L327" s="732">
        <v>1</v>
      </c>
      <c r="M327" s="732">
        <v>2736</v>
      </c>
      <c r="N327" s="732">
        <v>13</v>
      </c>
      <c r="O327" s="732">
        <v>35581</v>
      </c>
      <c r="P327" s="746">
        <v>1.3004751461988304</v>
      </c>
      <c r="Q327" s="733">
        <v>2737</v>
      </c>
    </row>
    <row r="328" spans="1:17" ht="14.4" customHeight="1" x14ac:dyDescent="0.3">
      <c r="A328" s="727" t="s">
        <v>7606</v>
      </c>
      <c r="B328" s="728" t="s">
        <v>7229</v>
      </c>
      <c r="C328" s="728" t="s">
        <v>6631</v>
      </c>
      <c r="D328" s="728" t="s">
        <v>7686</v>
      </c>
      <c r="E328" s="728" t="s">
        <v>7687</v>
      </c>
      <c r="F328" s="732">
        <v>4</v>
      </c>
      <c r="G328" s="732">
        <v>20752</v>
      </c>
      <c r="H328" s="732">
        <v>1.9692541279180109</v>
      </c>
      <c r="I328" s="732">
        <v>5188</v>
      </c>
      <c r="J328" s="732">
        <v>2</v>
      </c>
      <c r="K328" s="732">
        <v>10538</v>
      </c>
      <c r="L328" s="732">
        <v>1</v>
      </c>
      <c r="M328" s="732">
        <v>5269</v>
      </c>
      <c r="N328" s="732">
        <v>3</v>
      </c>
      <c r="O328" s="732">
        <v>15807</v>
      </c>
      <c r="P328" s="746">
        <v>1.5</v>
      </c>
      <c r="Q328" s="733">
        <v>5269</v>
      </c>
    </row>
    <row r="329" spans="1:17" ht="14.4" customHeight="1" x14ac:dyDescent="0.3">
      <c r="A329" s="727" t="s">
        <v>7606</v>
      </c>
      <c r="B329" s="728" t="s">
        <v>7229</v>
      </c>
      <c r="C329" s="728" t="s">
        <v>6631</v>
      </c>
      <c r="D329" s="728" t="s">
        <v>7688</v>
      </c>
      <c r="E329" s="728" t="s">
        <v>7689</v>
      </c>
      <c r="F329" s="732">
        <v>2</v>
      </c>
      <c r="G329" s="732">
        <v>302</v>
      </c>
      <c r="H329" s="732"/>
      <c r="I329" s="732">
        <v>151</v>
      </c>
      <c r="J329" s="732"/>
      <c r="K329" s="732"/>
      <c r="L329" s="732"/>
      <c r="M329" s="732"/>
      <c r="N329" s="732">
        <v>2</v>
      </c>
      <c r="O329" s="732">
        <v>310</v>
      </c>
      <c r="P329" s="746"/>
      <c r="Q329" s="733">
        <v>155</v>
      </c>
    </row>
    <row r="330" spans="1:17" ht="14.4" customHeight="1" x14ac:dyDescent="0.3">
      <c r="A330" s="727" t="s">
        <v>7606</v>
      </c>
      <c r="B330" s="728" t="s">
        <v>7229</v>
      </c>
      <c r="C330" s="728" t="s">
        <v>6631</v>
      </c>
      <c r="D330" s="728" t="s">
        <v>7690</v>
      </c>
      <c r="E330" s="728" t="s">
        <v>7691</v>
      </c>
      <c r="F330" s="732">
        <v>1</v>
      </c>
      <c r="G330" s="732">
        <v>195</v>
      </c>
      <c r="H330" s="732">
        <v>0.97989949748743721</v>
      </c>
      <c r="I330" s="732">
        <v>195</v>
      </c>
      <c r="J330" s="732">
        <v>1</v>
      </c>
      <c r="K330" s="732">
        <v>199</v>
      </c>
      <c r="L330" s="732">
        <v>1</v>
      </c>
      <c r="M330" s="732">
        <v>199</v>
      </c>
      <c r="N330" s="732"/>
      <c r="O330" s="732"/>
      <c r="P330" s="746"/>
      <c r="Q330" s="733"/>
    </row>
    <row r="331" spans="1:17" ht="14.4" customHeight="1" x14ac:dyDescent="0.3">
      <c r="A331" s="727" t="s">
        <v>7606</v>
      </c>
      <c r="B331" s="728" t="s">
        <v>7229</v>
      </c>
      <c r="C331" s="728" t="s">
        <v>6631</v>
      </c>
      <c r="D331" s="728" t="s">
        <v>7692</v>
      </c>
      <c r="E331" s="728" t="s">
        <v>7693</v>
      </c>
      <c r="F331" s="732"/>
      <c r="G331" s="732"/>
      <c r="H331" s="732"/>
      <c r="I331" s="732"/>
      <c r="J331" s="732">
        <v>2</v>
      </c>
      <c r="K331" s="732">
        <v>408</v>
      </c>
      <c r="L331" s="732">
        <v>1</v>
      </c>
      <c r="M331" s="732">
        <v>204</v>
      </c>
      <c r="N331" s="732">
        <v>11</v>
      </c>
      <c r="O331" s="732">
        <v>2244</v>
      </c>
      <c r="P331" s="746">
        <v>5.5</v>
      </c>
      <c r="Q331" s="733">
        <v>204</v>
      </c>
    </row>
    <row r="332" spans="1:17" ht="14.4" customHeight="1" x14ac:dyDescent="0.3">
      <c r="A332" s="727" t="s">
        <v>7606</v>
      </c>
      <c r="B332" s="728" t="s">
        <v>7229</v>
      </c>
      <c r="C332" s="728" t="s">
        <v>6631</v>
      </c>
      <c r="D332" s="728" t="s">
        <v>7694</v>
      </c>
      <c r="E332" s="728" t="s">
        <v>7695</v>
      </c>
      <c r="F332" s="732">
        <v>2</v>
      </c>
      <c r="G332" s="732">
        <v>836</v>
      </c>
      <c r="H332" s="732">
        <v>0.98122065727699526</v>
      </c>
      <c r="I332" s="732">
        <v>418</v>
      </c>
      <c r="J332" s="732">
        <v>2</v>
      </c>
      <c r="K332" s="732">
        <v>852</v>
      </c>
      <c r="L332" s="732">
        <v>1</v>
      </c>
      <c r="M332" s="732">
        <v>426</v>
      </c>
      <c r="N332" s="732"/>
      <c r="O332" s="732"/>
      <c r="P332" s="746"/>
      <c r="Q332" s="733"/>
    </row>
    <row r="333" spans="1:17" ht="14.4" customHeight="1" x14ac:dyDescent="0.3">
      <c r="A333" s="727" t="s">
        <v>7606</v>
      </c>
      <c r="B333" s="728" t="s">
        <v>7229</v>
      </c>
      <c r="C333" s="728" t="s">
        <v>6631</v>
      </c>
      <c r="D333" s="728" t="s">
        <v>7696</v>
      </c>
      <c r="E333" s="728" t="s">
        <v>7697</v>
      </c>
      <c r="F333" s="732">
        <v>5</v>
      </c>
      <c r="G333" s="732">
        <v>795</v>
      </c>
      <c r="H333" s="732">
        <v>0.97546012269938653</v>
      </c>
      <c r="I333" s="732">
        <v>159</v>
      </c>
      <c r="J333" s="732">
        <v>5</v>
      </c>
      <c r="K333" s="732">
        <v>815</v>
      </c>
      <c r="L333" s="732">
        <v>1</v>
      </c>
      <c r="M333" s="732">
        <v>163</v>
      </c>
      <c r="N333" s="732"/>
      <c r="O333" s="732"/>
      <c r="P333" s="746"/>
      <c r="Q333" s="733"/>
    </row>
    <row r="334" spans="1:17" ht="14.4" customHeight="1" x14ac:dyDescent="0.3">
      <c r="A334" s="727" t="s">
        <v>7606</v>
      </c>
      <c r="B334" s="728" t="s">
        <v>7229</v>
      </c>
      <c r="C334" s="728" t="s">
        <v>6631</v>
      </c>
      <c r="D334" s="728" t="s">
        <v>7698</v>
      </c>
      <c r="E334" s="728" t="s">
        <v>7699</v>
      </c>
      <c r="F334" s="732">
        <v>29</v>
      </c>
      <c r="G334" s="732">
        <v>61567</v>
      </c>
      <c r="H334" s="732">
        <v>1.4291318477251624</v>
      </c>
      <c r="I334" s="732">
        <v>2123</v>
      </c>
      <c r="J334" s="732">
        <v>20</v>
      </c>
      <c r="K334" s="732">
        <v>43080</v>
      </c>
      <c r="L334" s="732">
        <v>1</v>
      </c>
      <c r="M334" s="732">
        <v>2154</v>
      </c>
      <c r="N334" s="732">
        <v>8</v>
      </c>
      <c r="O334" s="732">
        <v>17240</v>
      </c>
      <c r="P334" s="746">
        <v>0.40018570102135564</v>
      </c>
      <c r="Q334" s="733">
        <v>2155</v>
      </c>
    </row>
    <row r="335" spans="1:17" ht="14.4" customHeight="1" x14ac:dyDescent="0.3">
      <c r="A335" s="727" t="s">
        <v>7606</v>
      </c>
      <c r="B335" s="728" t="s">
        <v>7229</v>
      </c>
      <c r="C335" s="728" t="s">
        <v>6631</v>
      </c>
      <c r="D335" s="728" t="s">
        <v>7700</v>
      </c>
      <c r="E335" s="728" t="s">
        <v>7665</v>
      </c>
      <c r="F335" s="732">
        <v>2</v>
      </c>
      <c r="G335" s="732">
        <v>3738</v>
      </c>
      <c r="H335" s="732">
        <v>0.98993644067796616</v>
      </c>
      <c r="I335" s="732">
        <v>1869</v>
      </c>
      <c r="J335" s="732">
        <v>2</v>
      </c>
      <c r="K335" s="732">
        <v>3776</v>
      </c>
      <c r="L335" s="732">
        <v>1</v>
      </c>
      <c r="M335" s="732">
        <v>1888</v>
      </c>
      <c r="N335" s="732"/>
      <c r="O335" s="732"/>
      <c r="P335" s="746"/>
      <c r="Q335" s="733"/>
    </row>
    <row r="336" spans="1:17" ht="14.4" customHeight="1" x14ac:dyDescent="0.3">
      <c r="A336" s="727" t="s">
        <v>7606</v>
      </c>
      <c r="B336" s="728" t="s">
        <v>7229</v>
      </c>
      <c r="C336" s="728" t="s">
        <v>6631</v>
      </c>
      <c r="D336" s="728" t="s">
        <v>7701</v>
      </c>
      <c r="E336" s="728" t="s">
        <v>7702</v>
      </c>
      <c r="F336" s="732"/>
      <c r="G336" s="732"/>
      <c r="H336" s="732"/>
      <c r="I336" s="732"/>
      <c r="J336" s="732"/>
      <c r="K336" s="732"/>
      <c r="L336" s="732"/>
      <c r="M336" s="732"/>
      <c r="N336" s="732">
        <v>1</v>
      </c>
      <c r="O336" s="732">
        <v>163</v>
      </c>
      <c r="P336" s="746"/>
      <c r="Q336" s="733">
        <v>163</v>
      </c>
    </row>
    <row r="337" spans="1:17" ht="14.4" customHeight="1" x14ac:dyDescent="0.3">
      <c r="A337" s="727" t="s">
        <v>7606</v>
      </c>
      <c r="B337" s="728" t="s">
        <v>7229</v>
      </c>
      <c r="C337" s="728" t="s">
        <v>6631</v>
      </c>
      <c r="D337" s="728" t="s">
        <v>7703</v>
      </c>
      <c r="E337" s="728" t="s">
        <v>7704</v>
      </c>
      <c r="F337" s="732">
        <v>40</v>
      </c>
      <c r="G337" s="732">
        <v>335960</v>
      </c>
      <c r="H337" s="732">
        <v>3.3096898766599678</v>
      </c>
      <c r="I337" s="732">
        <v>8399</v>
      </c>
      <c r="J337" s="732">
        <v>12</v>
      </c>
      <c r="K337" s="732">
        <v>101508</v>
      </c>
      <c r="L337" s="732">
        <v>1</v>
      </c>
      <c r="M337" s="732">
        <v>8459</v>
      </c>
      <c r="N337" s="732">
        <v>6</v>
      </c>
      <c r="O337" s="732">
        <v>50760</v>
      </c>
      <c r="P337" s="746">
        <v>0.50005910864168346</v>
      </c>
      <c r="Q337" s="733">
        <v>8460</v>
      </c>
    </row>
    <row r="338" spans="1:17" ht="14.4" customHeight="1" x14ac:dyDescent="0.3">
      <c r="A338" s="727" t="s">
        <v>7606</v>
      </c>
      <c r="B338" s="728" t="s">
        <v>7229</v>
      </c>
      <c r="C338" s="728" t="s">
        <v>6631</v>
      </c>
      <c r="D338" s="728" t="s">
        <v>7705</v>
      </c>
      <c r="E338" s="728" t="s">
        <v>7706</v>
      </c>
      <c r="F338" s="732"/>
      <c r="G338" s="732"/>
      <c r="H338" s="732"/>
      <c r="I338" s="732"/>
      <c r="J338" s="732"/>
      <c r="K338" s="732"/>
      <c r="L338" s="732"/>
      <c r="M338" s="732"/>
      <c r="N338" s="732">
        <v>1</v>
      </c>
      <c r="O338" s="732">
        <v>2053</v>
      </c>
      <c r="P338" s="746"/>
      <c r="Q338" s="733">
        <v>2053</v>
      </c>
    </row>
    <row r="339" spans="1:17" ht="14.4" customHeight="1" x14ac:dyDescent="0.3">
      <c r="A339" s="727" t="s">
        <v>7606</v>
      </c>
      <c r="B339" s="728" t="s">
        <v>7229</v>
      </c>
      <c r="C339" s="728" t="s">
        <v>6631</v>
      </c>
      <c r="D339" s="728" t="s">
        <v>7707</v>
      </c>
      <c r="E339" s="728" t="s">
        <v>7708</v>
      </c>
      <c r="F339" s="732">
        <v>1</v>
      </c>
      <c r="G339" s="732">
        <v>5705</v>
      </c>
      <c r="H339" s="732">
        <v>0.49582826351468801</v>
      </c>
      <c r="I339" s="732">
        <v>5705</v>
      </c>
      <c r="J339" s="732">
        <v>2</v>
      </c>
      <c r="K339" s="732">
        <v>11506</v>
      </c>
      <c r="L339" s="732">
        <v>1</v>
      </c>
      <c r="M339" s="732">
        <v>5753</v>
      </c>
      <c r="N339" s="732"/>
      <c r="O339" s="732"/>
      <c r="P339" s="746"/>
      <c r="Q339" s="733"/>
    </row>
    <row r="340" spans="1:17" ht="14.4" customHeight="1" x14ac:dyDescent="0.3">
      <c r="A340" s="727" t="s">
        <v>7606</v>
      </c>
      <c r="B340" s="728" t="s">
        <v>7229</v>
      </c>
      <c r="C340" s="728" t="s">
        <v>6631</v>
      </c>
      <c r="D340" s="728" t="s">
        <v>7709</v>
      </c>
      <c r="E340" s="728" t="s">
        <v>7710</v>
      </c>
      <c r="F340" s="732"/>
      <c r="G340" s="732"/>
      <c r="H340" s="732"/>
      <c r="I340" s="732"/>
      <c r="J340" s="732">
        <v>6</v>
      </c>
      <c r="K340" s="732">
        <v>2112</v>
      </c>
      <c r="L340" s="732">
        <v>1</v>
      </c>
      <c r="M340" s="732">
        <v>352</v>
      </c>
      <c r="N340" s="732">
        <v>2</v>
      </c>
      <c r="O340" s="732">
        <v>704</v>
      </c>
      <c r="P340" s="746">
        <v>0.33333333333333331</v>
      </c>
      <c r="Q340" s="733">
        <v>352</v>
      </c>
    </row>
    <row r="341" spans="1:17" ht="14.4" customHeight="1" x14ac:dyDescent="0.3">
      <c r="A341" s="727" t="s">
        <v>7711</v>
      </c>
      <c r="B341" s="728" t="s">
        <v>7712</v>
      </c>
      <c r="C341" s="728" t="s">
        <v>6631</v>
      </c>
      <c r="D341" s="728" t="s">
        <v>7713</v>
      </c>
      <c r="E341" s="728" t="s">
        <v>7714</v>
      </c>
      <c r="F341" s="732">
        <v>123</v>
      </c>
      <c r="G341" s="732">
        <v>25338</v>
      </c>
      <c r="H341" s="732">
        <v>1.3342812006319116</v>
      </c>
      <c r="I341" s="732">
        <v>206</v>
      </c>
      <c r="J341" s="732">
        <v>90</v>
      </c>
      <c r="K341" s="732">
        <v>18990</v>
      </c>
      <c r="L341" s="732">
        <v>1</v>
      </c>
      <c r="M341" s="732">
        <v>211</v>
      </c>
      <c r="N341" s="732">
        <v>93</v>
      </c>
      <c r="O341" s="732">
        <v>19623</v>
      </c>
      <c r="P341" s="746">
        <v>1.0333333333333334</v>
      </c>
      <c r="Q341" s="733">
        <v>211</v>
      </c>
    </row>
    <row r="342" spans="1:17" ht="14.4" customHeight="1" x14ac:dyDescent="0.3">
      <c r="A342" s="727" t="s">
        <v>7711</v>
      </c>
      <c r="B342" s="728" t="s">
        <v>7712</v>
      </c>
      <c r="C342" s="728" t="s">
        <v>6631</v>
      </c>
      <c r="D342" s="728" t="s">
        <v>7715</v>
      </c>
      <c r="E342" s="728" t="s">
        <v>7714</v>
      </c>
      <c r="F342" s="732">
        <v>59</v>
      </c>
      <c r="G342" s="732">
        <v>5015</v>
      </c>
      <c r="H342" s="732">
        <v>1.3405506549051056</v>
      </c>
      <c r="I342" s="732">
        <v>85</v>
      </c>
      <c r="J342" s="732">
        <v>43</v>
      </c>
      <c r="K342" s="732">
        <v>3741</v>
      </c>
      <c r="L342" s="732">
        <v>1</v>
      </c>
      <c r="M342" s="732">
        <v>87</v>
      </c>
      <c r="N342" s="732">
        <v>57</v>
      </c>
      <c r="O342" s="732">
        <v>4959</v>
      </c>
      <c r="P342" s="746">
        <v>1.3255813953488371</v>
      </c>
      <c r="Q342" s="733">
        <v>87</v>
      </c>
    </row>
    <row r="343" spans="1:17" ht="14.4" customHeight="1" x14ac:dyDescent="0.3">
      <c r="A343" s="727" t="s">
        <v>7711</v>
      </c>
      <c r="B343" s="728" t="s">
        <v>7712</v>
      </c>
      <c r="C343" s="728" t="s">
        <v>6631</v>
      </c>
      <c r="D343" s="728" t="s">
        <v>7716</v>
      </c>
      <c r="E343" s="728" t="s">
        <v>7717</v>
      </c>
      <c r="F343" s="732">
        <v>1288</v>
      </c>
      <c r="G343" s="732">
        <v>379960</v>
      </c>
      <c r="H343" s="732">
        <v>0.77825251627333469</v>
      </c>
      <c r="I343" s="732">
        <v>295</v>
      </c>
      <c r="J343" s="732">
        <v>1622</v>
      </c>
      <c r="K343" s="732">
        <v>488222</v>
      </c>
      <c r="L343" s="732">
        <v>1</v>
      </c>
      <c r="M343" s="732">
        <v>301</v>
      </c>
      <c r="N343" s="732">
        <v>1579</v>
      </c>
      <c r="O343" s="732">
        <v>475279</v>
      </c>
      <c r="P343" s="746">
        <v>0.97348951911220716</v>
      </c>
      <c r="Q343" s="733">
        <v>301</v>
      </c>
    </row>
    <row r="344" spans="1:17" ht="14.4" customHeight="1" x14ac:dyDescent="0.3">
      <c r="A344" s="727" t="s">
        <v>7711</v>
      </c>
      <c r="B344" s="728" t="s">
        <v>7712</v>
      </c>
      <c r="C344" s="728" t="s">
        <v>6631</v>
      </c>
      <c r="D344" s="728" t="s">
        <v>7718</v>
      </c>
      <c r="E344" s="728" t="s">
        <v>7719</v>
      </c>
      <c r="F344" s="732">
        <v>40</v>
      </c>
      <c r="G344" s="732">
        <v>3800</v>
      </c>
      <c r="H344" s="732">
        <v>1.0662177328843996</v>
      </c>
      <c r="I344" s="732">
        <v>95</v>
      </c>
      <c r="J344" s="732">
        <v>36</v>
      </c>
      <c r="K344" s="732">
        <v>3564</v>
      </c>
      <c r="L344" s="732">
        <v>1</v>
      </c>
      <c r="M344" s="732">
        <v>99</v>
      </c>
      <c r="N344" s="732">
        <v>57</v>
      </c>
      <c r="O344" s="732">
        <v>5643</v>
      </c>
      <c r="P344" s="746">
        <v>1.5833333333333333</v>
      </c>
      <c r="Q344" s="733">
        <v>99</v>
      </c>
    </row>
    <row r="345" spans="1:17" ht="14.4" customHeight="1" x14ac:dyDescent="0.3">
      <c r="A345" s="727" t="s">
        <v>7711</v>
      </c>
      <c r="B345" s="728" t="s">
        <v>7712</v>
      </c>
      <c r="C345" s="728" t="s">
        <v>6631</v>
      </c>
      <c r="D345" s="728" t="s">
        <v>7720</v>
      </c>
      <c r="E345" s="728" t="s">
        <v>7721</v>
      </c>
      <c r="F345" s="732">
        <v>5</v>
      </c>
      <c r="G345" s="732">
        <v>1120</v>
      </c>
      <c r="H345" s="732">
        <v>2.4242424242424243</v>
      </c>
      <c r="I345" s="732">
        <v>224</v>
      </c>
      <c r="J345" s="732">
        <v>2</v>
      </c>
      <c r="K345" s="732">
        <v>462</v>
      </c>
      <c r="L345" s="732">
        <v>1</v>
      </c>
      <c r="M345" s="732">
        <v>231</v>
      </c>
      <c r="N345" s="732">
        <v>6</v>
      </c>
      <c r="O345" s="732">
        <v>1392</v>
      </c>
      <c r="P345" s="746">
        <v>3.0129870129870131</v>
      </c>
      <c r="Q345" s="733">
        <v>232</v>
      </c>
    </row>
    <row r="346" spans="1:17" ht="14.4" customHeight="1" x14ac:dyDescent="0.3">
      <c r="A346" s="727" t="s">
        <v>7711</v>
      </c>
      <c r="B346" s="728" t="s">
        <v>7712</v>
      </c>
      <c r="C346" s="728" t="s">
        <v>6631</v>
      </c>
      <c r="D346" s="728" t="s">
        <v>7722</v>
      </c>
      <c r="E346" s="728" t="s">
        <v>7723</v>
      </c>
      <c r="F346" s="732">
        <v>458</v>
      </c>
      <c r="G346" s="732">
        <v>61830</v>
      </c>
      <c r="H346" s="732">
        <v>0.81908143123981614</v>
      </c>
      <c r="I346" s="732">
        <v>135</v>
      </c>
      <c r="J346" s="732">
        <v>551</v>
      </c>
      <c r="K346" s="732">
        <v>75487</v>
      </c>
      <c r="L346" s="732">
        <v>1</v>
      </c>
      <c r="M346" s="732">
        <v>137</v>
      </c>
      <c r="N346" s="732">
        <v>517</v>
      </c>
      <c r="O346" s="732">
        <v>70829</v>
      </c>
      <c r="P346" s="746">
        <v>0.93829401088929221</v>
      </c>
      <c r="Q346" s="733">
        <v>137</v>
      </c>
    </row>
    <row r="347" spans="1:17" ht="14.4" customHeight="1" x14ac:dyDescent="0.3">
      <c r="A347" s="727" t="s">
        <v>7711</v>
      </c>
      <c r="B347" s="728" t="s">
        <v>7712</v>
      </c>
      <c r="C347" s="728" t="s">
        <v>6631</v>
      </c>
      <c r="D347" s="728" t="s">
        <v>7724</v>
      </c>
      <c r="E347" s="728" t="s">
        <v>7723</v>
      </c>
      <c r="F347" s="732">
        <v>60</v>
      </c>
      <c r="G347" s="732">
        <v>10680</v>
      </c>
      <c r="H347" s="732">
        <v>1.4234306277489004</v>
      </c>
      <c r="I347" s="732">
        <v>178</v>
      </c>
      <c r="J347" s="732">
        <v>41</v>
      </c>
      <c r="K347" s="732">
        <v>7503</v>
      </c>
      <c r="L347" s="732">
        <v>1</v>
      </c>
      <c r="M347" s="732">
        <v>183</v>
      </c>
      <c r="N347" s="732">
        <v>58</v>
      </c>
      <c r="O347" s="732">
        <v>10614</v>
      </c>
      <c r="P347" s="746">
        <v>1.4146341463414633</v>
      </c>
      <c r="Q347" s="733">
        <v>183</v>
      </c>
    </row>
    <row r="348" spans="1:17" ht="14.4" customHeight="1" x14ac:dyDescent="0.3">
      <c r="A348" s="727" t="s">
        <v>7711</v>
      </c>
      <c r="B348" s="728" t="s">
        <v>7712</v>
      </c>
      <c r="C348" s="728" t="s">
        <v>6631</v>
      </c>
      <c r="D348" s="728" t="s">
        <v>7725</v>
      </c>
      <c r="E348" s="728" t="s">
        <v>7726</v>
      </c>
      <c r="F348" s="732">
        <v>9</v>
      </c>
      <c r="G348" s="732">
        <v>5580</v>
      </c>
      <c r="H348" s="732">
        <v>4.3661971830985919</v>
      </c>
      <c r="I348" s="732">
        <v>620</v>
      </c>
      <c r="J348" s="732">
        <v>2</v>
      </c>
      <c r="K348" s="732">
        <v>1278</v>
      </c>
      <c r="L348" s="732">
        <v>1</v>
      </c>
      <c r="M348" s="732">
        <v>639</v>
      </c>
      <c r="N348" s="732">
        <v>4</v>
      </c>
      <c r="O348" s="732">
        <v>2556</v>
      </c>
      <c r="P348" s="746">
        <v>2</v>
      </c>
      <c r="Q348" s="733">
        <v>639</v>
      </c>
    </row>
    <row r="349" spans="1:17" ht="14.4" customHeight="1" x14ac:dyDescent="0.3">
      <c r="A349" s="727" t="s">
        <v>7711</v>
      </c>
      <c r="B349" s="728" t="s">
        <v>7712</v>
      </c>
      <c r="C349" s="728" t="s">
        <v>6631</v>
      </c>
      <c r="D349" s="728" t="s">
        <v>7727</v>
      </c>
      <c r="E349" s="728" t="s">
        <v>7728</v>
      </c>
      <c r="F349" s="732">
        <v>9</v>
      </c>
      <c r="G349" s="732">
        <v>5337</v>
      </c>
      <c r="H349" s="732">
        <v>1.4629934210526316</v>
      </c>
      <c r="I349" s="732">
        <v>593</v>
      </c>
      <c r="J349" s="732">
        <v>6</v>
      </c>
      <c r="K349" s="732">
        <v>3648</v>
      </c>
      <c r="L349" s="732">
        <v>1</v>
      </c>
      <c r="M349" s="732">
        <v>608</v>
      </c>
      <c r="N349" s="732">
        <v>13</v>
      </c>
      <c r="O349" s="732">
        <v>7904</v>
      </c>
      <c r="P349" s="746">
        <v>2.1666666666666665</v>
      </c>
      <c r="Q349" s="733">
        <v>608</v>
      </c>
    </row>
    <row r="350" spans="1:17" ht="14.4" customHeight="1" x14ac:dyDescent="0.3">
      <c r="A350" s="727" t="s">
        <v>7711</v>
      </c>
      <c r="B350" s="728" t="s">
        <v>7712</v>
      </c>
      <c r="C350" s="728" t="s">
        <v>6631</v>
      </c>
      <c r="D350" s="728" t="s">
        <v>7729</v>
      </c>
      <c r="E350" s="728" t="s">
        <v>7730</v>
      </c>
      <c r="F350" s="732">
        <v>88</v>
      </c>
      <c r="G350" s="732">
        <v>14168</v>
      </c>
      <c r="H350" s="732">
        <v>1.0919460500963392</v>
      </c>
      <c r="I350" s="732">
        <v>161</v>
      </c>
      <c r="J350" s="732">
        <v>75</v>
      </c>
      <c r="K350" s="732">
        <v>12975</v>
      </c>
      <c r="L350" s="732">
        <v>1</v>
      </c>
      <c r="M350" s="732">
        <v>173</v>
      </c>
      <c r="N350" s="732">
        <v>111</v>
      </c>
      <c r="O350" s="732">
        <v>19203</v>
      </c>
      <c r="P350" s="746">
        <v>1.48</v>
      </c>
      <c r="Q350" s="733">
        <v>173</v>
      </c>
    </row>
    <row r="351" spans="1:17" ht="14.4" customHeight="1" x14ac:dyDescent="0.3">
      <c r="A351" s="727" t="s">
        <v>7711</v>
      </c>
      <c r="B351" s="728" t="s">
        <v>7712</v>
      </c>
      <c r="C351" s="728" t="s">
        <v>6631</v>
      </c>
      <c r="D351" s="728" t="s">
        <v>7731</v>
      </c>
      <c r="E351" s="728" t="s">
        <v>7732</v>
      </c>
      <c r="F351" s="732">
        <v>22</v>
      </c>
      <c r="G351" s="732">
        <v>8426</v>
      </c>
      <c r="H351" s="732">
        <v>0.87770833333333331</v>
      </c>
      <c r="I351" s="732">
        <v>383</v>
      </c>
      <c r="J351" s="732">
        <v>25</v>
      </c>
      <c r="K351" s="732">
        <v>9600</v>
      </c>
      <c r="L351" s="732">
        <v>1</v>
      </c>
      <c r="M351" s="732">
        <v>384</v>
      </c>
      <c r="N351" s="732">
        <v>44</v>
      </c>
      <c r="O351" s="732">
        <v>15268</v>
      </c>
      <c r="P351" s="746">
        <v>1.5904166666666666</v>
      </c>
      <c r="Q351" s="733">
        <v>347</v>
      </c>
    </row>
    <row r="352" spans="1:17" ht="14.4" customHeight="1" x14ac:dyDescent="0.3">
      <c r="A352" s="727" t="s">
        <v>7711</v>
      </c>
      <c r="B352" s="728" t="s">
        <v>7712</v>
      </c>
      <c r="C352" s="728" t="s">
        <v>6631</v>
      </c>
      <c r="D352" s="728" t="s">
        <v>7733</v>
      </c>
      <c r="E352" s="728" t="s">
        <v>7734</v>
      </c>
      <c r="F352" s="732">
        <v>50</v>
      </c>
      <c r="G352" s="732">
        <v>13300</v>
      </c>
      <c r="H352" s="732">
        <v>2.4358974358974357</v>
      </c>
      <c r="I352" s="732">
        <v>266</v>
      </c>
      <c r="J352" s="732">
        <v>20</v>
      </c>
      <c r="K352" s="732">
        <v>5460</v>
      </c>
      <c r="L352" s="732">
        <v>1</v>
      </c>
      <c r="M352" s="732">
        <v>273</v>
      </c>
      <c r="N352" s="732"/>
      <c r="O352" s="732"/>
      <c r="P352" s="746"/>
      <c r="Q352" s="733"/>
    </row>
    <row r="353" spans="1:17" ht="14.4" customHeight="1" x14ac:dyDescent="0.3">
      <c r="A353" s="727" t="s">
        <v>7711</v>
      </c>
      <c r="B353" s="728" t="s">
        <v>7712</v>
      </c>
      <c r="C353" s="728" t="s">
        <v>6631</v>
      </c>
      <c r="D353" s="728" t="s">
        <v>7735</v>
      </c>
      <c r="E353" s="728" t="s">
        <v>7736</v>
      </c>
      <c r="F353" s="732">
        <v>58</v>
      </c>
      <c r="G353" s="732">
        <v>8178</v>
      </c>
      <c r="H353" s="732">
        <v>1.0103780578206079</v>
      </c>
      <c r="I353" s="732">
        <v>141</v>
      </c>
      <c r="J353" s="732">
        <v>57</v>
      </c>
      <c r="K353" s="732">
        <v>8094</v>
      </c>
      <c r="L353" s="732">
        <v>1</v>
      </c>
      <c r="M353" s="732">
        <v>142</v>
      </c>
      <c r="N353" s="732">
        <v>72</v>
      </c>
      <c r="O353" s="732">
        <v>10224</v>
      </c>
      <c r="P353" s="746">
        <v>1.263157894736842</v>
      </c>
      <c r="Q353" s="733">
        <v>142</v>
      </c>
    </row>
    <row r="354" spans="1:17" ht="14.4" customHeight="1" x14ac:dyDescent="0.3">
      <c r="A354" s="727" t="s">
        <v>7711</v>
      </c>
      <c r="B354" s="728" t="s">
        <v>7712</v>
      </c>
      <c r="C354" s="728" t="s">
        <v>6631</v>
      </c>
      <c r="D354" s="728" t="s">
        <v>7737</v>
      </c>
      <c r="E354" s="728" t="s">
        <v>7736</v>
      </c>
      <c r="F354" s="732">
        <v>459</v>
      </c>
      <c r="G354" s="732">
        <v>35802</v>
      </c>
      <c r="H354" s="732">
        <v>0.83303085299455537</v>
      </c>
      <c r="I354" s="732">
        <v>78</v>
      </c>
      <c r="J354" s="732">
        <v>551</v>
      </c>
      <c r="K354" s="732">
        <v>42978</v>
      </c>
      <c r="L354" s="732">
        <v>1</v>
      </c>
      <c r="M354" s="732">
        <v>78</v>
      </c>
      <c r="N354" s="732">
        <v>516</v>
      </c>
      <c r="O354" s="732">
        <v>40248</v>
      </c>
      <c r="P354" s="746">
        <v>0.93647912885662432</v>
      </c>
      <c r="Q354" s="733">
        <v>78</v>
      </c>
    </row>
    <row r="355" spans="1:17" ht="14.4" customHeight="1" x14ac:dyDescent="0.3">
      <c r="A355" s="727" t="s">
        <v>7711</v>
      </c>
      <c r="B355" s="728" t="s">
        <v>7712</v>
      </c>
      <c r="C355" s="728" t="s">
        <v>6631</v>
      </c>
      <c r="D355" s="728" t="s">
        <v>7738</v>
      </c>
      <c r="E355" s="728" t="s">
        <v>7739</v>
      </c>
      <c r="F355" s="732">
        <v>58</v>
      </c>
      <c r="G355" s="732">
        <v>17806</v>
      </c>
      <c r="H355" s="732">
        <v>0.99803822655680741</v>
      </c>
      <c r="I355" s="732">
        <v>307</v>
      </c>
      <c r="J355" s="732">
        <v>57</v>
      </c>
      <c r="K355" s="732">
        <v>17841</v>
      </c>
      <c r="L355" s="732">
        <v>1</v>
      </c>
      <c r="M355" s="732">
        <v>313</v>
      </c>
      <c r="N355" s="732">
        <v>72</v>
      </c>
      <c r="O355" s="732">
        <v>22608</v>
      </c>
      <c r="P355" s="746">
        <v>1.2671935429628385</v>
      </c>
      <c r="Q355" s="733">
        <v>314</v>
      </c>
    </row>
    <row r="356" spans="1:17" ht="14.4" customHeight="1" x14ac:dyDescent="0.3">
      <c r="A356" s="727" t="s">
        <v>7711</v>
      </c>
      <c r="B356" s="728" t="s">
        <v>7712</v>
      </c>
      <c r="C356" s="728" t="s">
        <v>6631</v>
      </c>
      <c r="D356" s="728" t="s">
        <v>7740</v>
      </c>
      <c r="E356" s="728" t="s">
        <v>7741</v>
      </c>
      <c r="F356" s="732">
        <v>23</v>
      </c>
      <c r="G356" s="732">
        <v>11201</v>
      </c>
      <c r="H356" s="732">
        <v>1.043312220566319</v>
      </c>
      <c r="I356" s="732">
        <v>487</v>
      </c>
      <c r="J356" s="732">
        <v>22</v>
      </c>
      <c r="K356" s="732">
        <v>10736</v>
      </c>
      <c r="L356" s="732">
        <v>1</v>
      </c>
      <c r="M356" s="732">
        <v>488</v>
      </c>
      <c r="N356" s="732">
        <v>44</v>
      </c>
      <c r="O356" s="732">
        <v>14432</v>
      </c>
      <c r="P356" s="746">
        <v>1.3442622950819672</v>
      </c>
      <c r="Q356" s="733">
        <v>328</v>
      </c>
    </row>
    <row r="357" spans="1:17" ht="14.4" customHeight="1" x14ac:dyDescent="0.3">
      <c r="A357" s="727" t="s">
        <v>7711</v>
      </c>
      <c r="B357" s="728" t="s">
        <v>7712</v>
      </c>
      <c r="C357" s="728" t="s">
        <v>6631</v>
      </c>
      <c r="D357" s="728" t="s">
        <v>7742</v>
      </c>
      <c r="E357" s="728" t="s">
        <v>7743</v>
      </c>
      <c r="F357" s="732">
        <v>124</v>
      </c>
      <c r="G357" s="732">
        <v>19964</v>
      </c>
      <c r="H357" s="732">
        <v>0.75604029387260474</v>
      </c>
      <c r="I357" s="732">
        <v>161</v>
      </c>
      <c r="J357" s="732">
        <v>162</v>
      </c>
      <c r="K357" s="732">
        <v>26406</v>
      </c>
      <c r="L357" s="732">
        <v>1</v>
      </c>
      <c r="M357" s="732">
        <v>163</v>
      </c>
      <c r="N357" s="732">
        <v>447</v>
      </c>
      <c r="O357" s="732">
        <v>72861</v>
      </c>
      <c r="P357" s="746">
        <v>2.7592592592592591</v>
      </c>
      <c r="Q357" s="733">
        <v>163</v>
      </c>
    </row>
    <row r="358" spans="1:17" ht="14.4" customHeight="1" x14ac:dyDescent="0.3">
      <c r="A358" s="727" t="s">
        <v>7711</v>
      </c>
      <c r="B358" s="728" t="s">
        <v>7712</v>
      </c>
      <c r="C358" s="728" t="s">
        <v>6631</v>
      </c>
      <c r="D358" s="728" t="s">
        <v>7744</v>
      </c>
      <c r="E358" s="728" t="s">
        <v>7714</v>
      </c>
      <c r="F358" s="732">
        <v>699</v>
      </c>
      <c r="G358" s="732">
        <v>49629</v>
      </c>
      <c r="H358" s="732">
        <v>0.87919855442176875</v>
      </c>
      <c r="I358" s="732">
        <v>71</v>
      </c>
      <c r="J358" s="732">
        <v>784</v>
      </c>
      <c r="K358" s="732">
        <v>56448</v>
      </c>
      <c r="L358" s="732">
        <v>1</v>
      </c>
      <c r="M358" s="732">
        <v>72</v>
      </c>
      <c r="N358" s="732">
        <v>756</v>
      </c>
      <c r="O358" s="732">
        <v>54432</v>
      </c>
      <c r="P358" s="746">
        <v>0.9642857142857143</v>
      </c>
      <c r="Q358" s="733">
        <v>72</v>
      </c>
    </row>
    <row r="359" spans="1:17" ht="14.4" customHeight="1" x14ac:dyDescent="0.3">
      <c r="A359" s="727" t="s">
        <v>7711</v>
      </c>
      <c r="B359" s="728" t="s">
        <v>7712</v>
      </c>
      <c r="C359" s="728" t="s">
        <v>6631</v>
      </c>
      <c r="D359" s="728" t="s">
        <v>7745</v>
      </c>
      <c r="E359" s="728" t="s">
        <v>7746</v>
      </c>
      <c r="F359" s="732">
        <v>61</v>
      </c>
      <c r="G359" s="732">
        <v>13420</v>
      </c>
      <c r="H359" s="732">
        <v>1.331877729257642</v>
      </c>
      <c r="I359" s="732">
        <v>220</v>
      </c>
      <c r="J359" s="732">
        <v>44</v>
      </c>
      <c r="K359" s="732">
        <v>10076</v>
      </c>
      <c r="L359" s="732">
        <v>1</v>
      </c>
      <c r="M359" s="732">
        <v>229</v>
      </c>
      <c r="N359" s="732">
        <v>10</v>
      </c>
      <c r="O359" s="732">
        <v>2300</v>
      </c>
      <c r="P359" s="746">
        <v>0.22826518459706233</v>
      </c>
      <c r="Q359" s="733">
        <v>230</v>
      </c>
    </row>
    <row r="360" spans="1:17" ht="14.4" customHeight="1" x14ac:dyDescent="0.3">
      <c r="A360" s="727" t="s">
        <v>7711</v>
      </c>
      <c r="B360" s="728" t="s">
        <v>7712</v>
      </c>
      <c r="C360" s="728" t="s">
        <v>6631</v>
      </c>
      <c r="D360" s="728" t="s">
        <v>7747</v>
      </c>
      <c r="E360" s="728" t="s">
        <v>7748</v>
      </c>
      <c r="F360" s="732">
        <v>32</v>
      </c>
      <c r="G360" s="732">
        <v>38240</v>
      </c>
      <c r="H360" s="732">
        <v>1.1277574613660493</v>
      </c>
      <c r="I360" s="732">
        <v>1195</v>
      </c>
      <c r="J360" s="732">
        <v>28</v>
      </c>
      <c r="K360" s="732">
        <v>33908</v>
      </c>
      <c r="L360" s="732">
        <v>1</v>
      </c>
      <c r="M360" s="732">
        <v>1211</v>
      </c>
      <c r="N360" s="732">
        <v>44</v>
      </c>
      <c r="O360" s="732">
        <v>53284</v>
      </c>
      <c r="P360" s="746">
        <v>1.5714285714285714</v>
      </c>
      <c r="Q360" s="733">
        <v>1211</v>
      </c>
    </row>
    <row r="361" spans="1:17" ht="14.4" customHeight="1" x14ac:dyDescent="0.3">
      <c r="A361" s="727" t="s">
        <v>7711</v>
      </c>
      <c r="B361" s="728" t="s">
        <v>7712</v>
      </c>
      <c r="C361" s="728" t="s">
        <v>6631</v>
      </c>
      <c r="D361" s="728" t="s">
        <v>7749</v>
      </c>
      <c r="E361" s="728" t="s">
        <v>7750</v>
      </c>
      <c r="F361" s="732">
        <v>78</v>
      </c>
      <c r="G361" s="732">
        <v>8580</v>
      </c>
      <c r="H361" s="732">
        <v>1.3439849624060149</v>
      </c>
      <c r="I361" s="732">
        <v>110</v>
      </c>
      <c r="J361" s="732">
        <v>56</v>
      </c>
      <c r="K361" s="732">
        <v>6384</v>
      </c>
      <c r="L361" s="732">
        <v>1</v>
      </c>
      <c r="M361" s="732">
        <v>114</v>
      </c>
      <c r="N361" s="732">
        <v>74</v>
      </c>
      <c r="O361" s="732">
        <v>8436</v>
      </c>
      <c r="P361" s="746">
        <v>1.3214285714285714</v>
      </c>
      <c r="Q361" s="733">
        <v>114</v>
      </c>
    </row>
    <row r="362" spans="1:17" ht="14.4" customHeight="1" x14ac:dyDescent="0.3">
      <c r="A362" s="727" t="s">
        <v>7711</v>
      </c>
      <c r="B362" s="728" t="s">
        <v>7712</v>
      </c>
      <c r="C362" s="728" t="s">
        <v>6631</v>
      </c>
      <c r="D362" s="728" t="s">
        <v>7751</v>
      </c>
      <c r="E362" s="728" t="s">
        <v>7752</v>
      </c>
      <c r="F362" s="732">
        <v>7</v>
      </c>
      <c r="G362" s="732">
        <v>2261</v>
      </c>
      <c r="H362" s="732">
        <v>1.306936416184971</v>
      </c>
      <c r="I362" s="732">
        <v>323</v>
      </c>
      <c r="J362" s="732">
        <v>5</v>
      </c>
      <c r="K362" s="732">
        <v>1730</v>
      </c>
      <c r="L362" s="732">
        <v>1</v>
      </c>
      <c r="M362" s="732">
        <v>346</v>
      </c>
      <c r="N362" s="732">
        <v>3</v>
      </c>
      <c r="O362" s="732">
        <v>1041</v>
      </c>
      <c r="P362" s="746">
        <v>0.60173410404624272</v>
      </c>
      <c r="Q362" s="733">
        <v>347</v>
      </c>
    </row>
    <row r="363" spans="1:17" ht="14.4" customHeight="1" x14ac:dyDescent="0.3">
      <c r="A363" s="727" t="s">
        <v>7711</v>
      </c>
      <c r="B363" s="728" t="s">
        <v>7712</v>
      </c>
      <c r="C363" s="728" t="s">
        <v>6631</v>
      </c>
      <c r="D363" s="728" t="s">
        <v>7753</v>
      </c>
      <c r="E363" s="728" t="s">
        <v>7754</v>
      </c>
      <c r="F363" s="732">
        <v>10</v>
      </c>
      <c r="G363" s="732">
        <v>10330</v>
      </c>
      <c r="H363" s="732">
        <v>0.97086466165413532</v>
      </c>
      <c r="I363" s="732">
        <v>1033</v>
      </c>
      <c r="J363" s="732">
        <v>10</v>
      </c>
      <c r="K363" s="732">
        <v>10640</v>
      </c>
      <c r="L363" s="732">
        <v>1</v>
      </c>
      <c r="M363" s="732">
        <v>1064</v>
      </c>
      <c r="N363" s="732">
        <v>11</v>
      </c>
      <c r="O363" s="732">
        <v>11715</v>
      </c>
      <c r="P363" s="746">
        <v>1.1010338345864661</v>
      </c>
      <c r="Q363" s="733">
        <v>1065</v>
      </c>
    </row>
    <row r="364" spans="1:17" ht="14.4" customHeight="1" x14ac:dyDescent="0.3">
      <c r="A364" s="727" t="s">
        <v>7711</v>
      </c>
      <c r="B364" s="728" t="s">
        <v>7712</v>
      </c>
      <c r="C364" s="728" t="s">
        <v>6631</v>
      </c>
      <c r="D364" s="728" t="s">
        <v>7755</v>
      </c>
      <c r="E364" s="728" t="s">
        <v>7756</v>
      </c>
      <c r="F364" s="732">
        <v>5</v>
      </c>
      <c r="G364" s="732">
        <v>1470</v>
      </c>
      <c r="H364" s="732">
        <v>0.97674418604651159</v>
      </c>
      <c r="I364" s="732">
        <v>294</v>
      </c>
      <c r="J364" s="732">
        <v>5</v>
      </c>
      <c r="K364" s="732">
        <v>1505</v>
      </c>
      <c r="L364" s="732">
        <v>1</v>
      </c>
      <c r="M364" s="732">
        <v>301</v>
      </c>
      <c r="N364" s="732">
        <v>4</v>
      </c>
      <c r="O364" s="732">
        <v>1208</v>
      </c>
      <c r="P364" s="746">
        <v>0.80265780730897007</v>
      </c>
      <c r="Q364" s="733">
        <v>302</v>
      </c>
    </row>
    <row r="365" spans="1:17" ht="14.4" customHeight="1" x14ac:dyDescent="0.3">
      <c r="A365" s="727" t="s">
        <v>7711</v>
      </c>
      <c r="B365" s="728" t="s">
        <v>7712</v>
      </c>
      <c r="C365" s="728" t="s">
        <v>6631</v>
      </c>
      <c r="D365" s="728" t="s">
        <v>7757</v>
      </c>
      <c r="E365" s="728" t="s">
        <v>7758</v>
      </c>
      <c r="F365" s="732">
        <v>1</v>
      </c>
      <c r="G365" s="732">
        <v>781</v>
      </c>
      <c r="H365" s="732"/>
      <c r="I365" s="732">
        <v>781</v>
      </c>
      <c r="J365" s="732"/>
      <c r="K365" s="732"/>
      <c r="L365" s="732"/>
      <c r="M365" s="732"/>
      <c r="N365" s="732"/>
      <c r="O365" s="732"/>
      <c r="P365" s="746"/>
      <c r="Q365" s="733"/>
    </row>
    <row r="366" spans="1:17" ht="14.4" customHeight="1" x14ac:dyDescent="0.3">
      <c r="A366" s="727" t="s">
        <v>7711</v>
      </c>
      <c r="B366" s="728" t="s">
        <v>7712</v>
      </c>
      <c r="C366" s="728" t="s">
        <v>6631</v>
      </c>
      <c r="D366" s="728" t="s">
        <v>7759</v>
      </c>
      <c r="E366" s="728" t="s">
        <v>7760</v>
      </c>
      <c r="F366" s="732"/>
      <c r="G366" s="732"/>
      <c r="H366" s="732"/>
      <c r="I366" s="732"/>
      <c r="J366" s="732"/>
      <c r="K366" s="732"/>
      <c r="L366" s="732"/>
      <c r="M366" s="732"/>
      <c r="N366" s="732">
        <v>1</v>
      </c>
      <c r="O366" s="732">
        <v>751</v>
      </c>
      <c r="P366" s="746"/>
      <c r="Q366" s="733">
        <v>751</v>
      </c>
    </row>
    <row r="367" spans="1:17" ht="14.4" customHeight="1" x14ac:dyDescent="0.3">
      <c r="A367" s="727" t="s">
        <v>7711</v>
      </c>
      <c r="B367" s="728" t="s">
        <v>7712</v>
      </c>
      <c r="C367" s="728" t="s">
        <v>6631</v>
      </c>
      <c r="D367" s="728" t="s">
        <v>7761</v>
      </c>
      <c r="E367" s="728" t="s">
        <v>7762</v>
      </c>
      <c r="F367" s="732">
        <v>1</v>
      </c>
      <c r="G367" s="732">
        <v>27</v>
      </c>
      <c r="H367" s="732"/>
      <c r="I367" s="732">
        <v>27</v>
      </c>
      <c r="J367" s="732"/>
      <c r="K367" s="732"/>
      <c r="L367" s="732"/>
      <c r="M367" s="732"/>
      <c r="N367" s="732"/>
      <c r="O367" s="732"/>
      <c r="P367" s="746"/>
      <c r="Q367" s="733"/>
    </row>
    <row r="368" spans="1:17" ht="14.4" customHeight="1" x14ac:dyDescent="0.3">
      <c r="A368" s="727" t="s">
        <v>7763</v>
      </c>
      <c r="B368" s="728" t="s">
        <v>7764</v>
      </c>
      <c r="C368" s="728" t="s">
        <v>6631</v>
      </c>
      <c r="D368" s="728" t="s">
        <v>7765</v>
      </c>
      <c r="E368" s="728" t="s">
        <v>7766</v>
      </c>
      <c r="F368" s="732">
        <v>104</v>
      </c>
      <c r="G368" s="732">
        <v>5616</v>
      </c>
      <c r="H368" s="732">
        <v>0.93103448275862066</v>
      </c>
      <c r="I368" s="732">
        <v>54</v>
      </c>
      <c r="J368" s="732">
        <v>104</v>
      </c>
      <c r="K368" s="732">
        <v>6032</v>
      </c>
      <c r="L368" s="732">
        <v>1</v>
      </c>
      <c r="M368" s="732">
        <v>58</v>
      </c>
      <c r="N368" s="732">
        <v>42</v>
      </c>
      <c r="O368" s="732">
        <v>2436</v>
      </c>
      <c r="P368" s="746">
        <v>0.40384615384615385</v>
      </c>
      <c r="Q368" s="733">
        <v>58</v>
      </c>
    </row>
    <row r="369" spans="1:17" ht="14.4" customHeight="1" x14ac:dyDescent="0.3">
      <c r="A369" s="727" t="s">
        <v>7763</v>
      </c>
      <c r="B369" s="728" t="s">
        <v>7764</v>
      </c>
      <c r="C369" s="728" t="s">
        <v>6631</v>
      </c>
      <c r="D369" s="728" t="s">
        <v>7767</v>
      </c>
      <c r="E369" s="728" t="s">
        <v>7768</v>
      </c>
      <c r="F369" s="732">
        <v>2</v>
      </c>
      <c r="G369" s="732">
        <v>246</v>
      </c>
      <c r="H369" s="732"/>
      <c r="I369" s="732">
        <v>123</v>
      </c>
      <c r="J369" s="732"/>
      <c r="K369" s="732"/>
      <c r="L369" s="732"/>
      <c r="M369" s="732"/>
      <c r="N369" s="732"/>
      <c r="O369" s="732"/>
      <c r="P369" s="746"/>
      <c r="Q369" s="733"/>
    </row>
    <row r="370" spans="1:17" ht="14.4" customHeight="1" x14ac:dyDescent="0.3">
      <c r="A370" s="727" t="s">
        <v>7763</v>
      </c>
      <c r="B370" s="728" t="s">
        <v>7764</v>
      </c>
      <c r="C370" s="728" t="s">
        <v>6631</v>
      </c>
      <c r="D370" s="728" t="s">
        <v>7769</v>
      </c>
      <c r="E370" s="728" t="s">
        <v>7770</v>
      </c>
      <c r="F370" s="732">
        <v>43</v>
      </c>
      <c r="G370" s="732">
        <v>7396</v>
      </c>
      <c r="H370" s="732">
        <v>0.89822686422152054</v>
      </c>
      <c r="I370" s="732">
        <v>172</v>
      </c>
      <c r="J370" s="732">
        <v>46</v>
      </c>
      <c r="K370" s="732">
        <v>8234</v>
      </c>
      <c r="L370" s="732">
        <v>1</v>
      </c>
      <c r="M370" s="732">
        <v>179</v>
      </c>
      <c r="N370" s="732">
        <v>36</v>
      </c>
      <c r="O370" s="732">
        <v>6480</v>
      </c>
      <c r="P370" s="746">
        <v>0.78698081127034247</v>
      </c>
      <c r="Q370" s="733">
        <v>180</v>
      </c>
    </row>
    <row r="371" spans="1:17" ht="14.4" customHeight="1" x14ac:dyDescent="0.3">
      <c r="A371" s="727" t="s">
        <v>7763</v>
      </c>
      <c r="B371" s="728" t="s">
        <v>7764</v>
      </c>
      <c r="C371" s="728" t="s">
        <v>6631</v>
      </c>
      <c r="D371" s="728" t="s">
        <v>7771</v>
      </c>
      <c r="E371" s="728" t="s">
        <v>7772</v>
      </c>
      <c r="F371" s="732">
        <v>114</v>
      </c>
      <c r="G371" s="732">
        <v>36708</v>
      </c>
      <c r="H371" s="732">
        <v>1.3527915975677169</v>
      </c>
      <c r="I371" s="732">
        <v>322</v>
      </c>
      <c r="J371" s="732">
        <v>81</v>
      </c>
      <c r="K371" s="732">
        <v>27135</v>
      </c>
      <c r="L371" s="732">
        <v>1</v>
      </c>
      <c r="M371" s="732">
        <v>335</v>
      </c>
      <c r="N371" s="732">
        <v>74</v>
      </c>
      <c r="O371" s="732">
        <v>24864</v>
      </c>
      <c r="P371" s="746">
        <v>0.91630735212824765</v>
      </c>
      <c r="Q371" s="733">
        <v>336</v>
      </c>
    </row>
    <row r="372" spans="1:17" ht="14.4" customHeight="1" x14ac:dyDescent="0.3">
      <c r="A372" s="727" t="s">
        <v>7763</v>
      </c>
      <c r="B372" s="728" t="s">
        <v>7764</v>
      </c>
      <c r="C372" s="728" t="s">
        <v>6631</v>
      </c>
      <c r="D372" s="728" t="s">
        <v>7773</v>
      </c>
      <c r="E372" s="728" t="s">
        <v>7774</v>
      </c>
      <c r="F372" s="732">
        <v>46</v>
      </c>
      <c r="G372" s="732">
        <v>20194</v>
      </c>
      <c r="H372" s="732">
        <v>1.2597629444791016</v>
      </c>
      <c r="I372" s="732">
        <v>439</v>
      </c>
      <c r="J372" s="732">
        <v>35</v>
      </c>
      <c r="K372" s="732">
        <v>16030</v>
      </c>
      <c r="L372" s="732">
        <v>1</v>
      </c>
      <c r="M372" s="732">
        <v>458</v>
      </c>
      <c r="N372" s="732">
        <v>30</v>
      </c>
      <c r="O372" s="732">
        <v>13770</v>
      </c>
      <c r="P372" s="746">
        <v>0.85901434809731758</v>
      </c>
      <c r="Q372" s="733">
        <v>459</v>
      </c>
    </row>
    <row r="373" spans="1:17" ht="14.4" customHeight="1" x14ac:dyDescent="0.3">
      <c r="A373" s="727" t="s">
        <v>7763</v>
      </c>
      <c r="B373" s="728" t="s">
        <v>7764</v>
      </c>
      <c r="C373" s="728" t="s">
        <v>6631</v>
      </c>
      <c r="D373" s="728" t="s">
        <v>7775</v>
      </c>
      <c r="E373" s="728" t="s">
        <v>7776</v>
      </c>
      <c r="F373" s="732">
        <v>382</v>
      </c>
      <c r="G373" s="732">
        <v>130262</v>
      </c>
      <c r="H373" s="732">
        <v>0.89292716030764585</v>
      </c>
      <c r="I373" s="732">
        <v>341</v>
      </c>
      <c r="J373" s="732">
        <v>418</v>
      </c>
      <c r="K373" s="732">
        <v>145882</v>
      </c>
      <c r="L373" s="732">
        <v>1</v>
      </c>
      <c r="M373" s="732">
        <v>349</v>
      </c>
      <c r="N373" s="732">
        <v>458</v>
      </c>
      <c r="O373" s="732">
        <v>159842</v>
      </c>
      <c r="P373" s="746">
        <v>1.0956937799043063</v>
      </c>
      <c r="Q373" s="733">
        <v>349</v>
      </c>
    </row>
    <row r="374" spans="1:17" ht="14.4" customHeight="1" x14ac:dyDescent="0.3">
      <c r="A374" s="727" t="s">
        <v>7763</v>
      </c>
      <c r="B374" s="728" t="s">
        <v>7764</v>
      </c>
      <c r="C374" s="728" t="s">
        <v>6631</v>
      </c>
      <c r="D374" s="728" t="s">
        <v>6646</v>
      </c>
      <c r="E374" s="728" t="s">
        <v>6647</v>
      </c>
      <c r="F374" s="732"/>
      <c r="G374" s="732"/>
      <c r="H374" s="732"/>
      <c r="I374" s="732"/>
      <c r="J374" s="732">
        <v>1</v>
      </c>
      <c r="K374" s="732">
        <v>49</v>
      </c>
      <c r="L374" s="732">
        <v>1</v>
      </c>
      <c r="M374" s="732">
        <v>49</v>
      </c>
      <c r="N374" s="732"/>
      <c r="O374" s="732"/>
      <c r="P374" s="746"/>
      <c r="Q374" s="733"/>
    </row>
    <row r="375" spans="1:17" ht="14.4" customHeight="1" x14ac:dyDescent="0.3">
      <c r="A375" s="727" t="s">
        <v>7763</v>
      </c>
      <c r="B375" s="728" t="s">
        <v>7764</v>
      </c>
      <c r="C375" s="728" t="s">
        <v>6631</v>
      </c>
      <c r="D375" s="728" t="s">
        <v>7777</v>
      </c>
      <c r="E375" s="728" t="s">
        <v>7778</v>
      </c>
      <c r="F375" s="732">
        <v>1</v>
      </c>
      <c r="G375" s="732">
        <v>376</v>
      </c>
      <c r="H375" s="732"/>
      <c r="I375" s="732">
        <v>376</v>
      </c>
      <c r="J375" s="732"/>
      <c r="K375" s="732"/>
      <c r="L375" s="732"/>
      <c r="M375" s="732"/>
      <c r="N375" s="732">
        <v>7</v>
      </c>
      <c r="O375" s="732">
        <v>2737</v>
      </c>
      <c r="P375" s="746"/>
      <c r="Q375" s="733">
        <v>391</v>
      </c>
    </row>
    <row r="376" spans="1:17" ht="14.4" customHeight="1" x14ac:dyDescent="0.3">
      <c r="A376" s="727" t="s">
        <v>7763</v>
      </c>
      <c r="B376" s="728" t="s">
        <v>7764</v>
      </c>
      <c r="C376" s="728" t="s">
        <v>6631</v>
      </c>
      <c r="D376" s="728" t="s">
        <v>7779</v>
      </c>
      <c r="E376" s="728" t="s">
        <v>7780</v>
      </c>
      <c r="F376" s="732">
        <v>3</v>
      </c>
      <c r="G376" s="732">
        <v>111</v>
      </c>
      <c r="H376" s="732"/>
      <c r="I376" s="732">
        <v>37</v>
      </c>
      <c r="J376" s="732"/>
      <c r="K376" s="732"/>
      <c r="L376" s="732"/>
      <c r="M376" s="732"/>
      <c r="N376" s="732"/>
      <c r="O376" s="732"/>
      <c r="P376" s="746"/>
      <c r="Q376" s="733"/>
    </row>
    <row r="377" spans="1:17" ht="14.4" customHeight="1" x14ac:dyDescent="0.3">
      <c r="A377" s="727" t="s">
        <v>7763</v>
      </c>
      <c r="B377" s="728" t="s">
        <v>7764</v>
      </c>
      <c r="C377" s="728" t="s">
        <v>6631</v>
      </c>
      <c r="D377" s="728" t="s">
        <v>7241</v>
      </c>
      <c r="E377" s="728" t="s">
        <v>7242</v>
      </c>
      <c r="F377" s="732">
        <v>3</v>
      </c>
      <c r="G377" s="732">
        <v>2028</v>
      </c>
      <c r="H377" s="732">
        <v>0.57613636363636367</v>
      </c>
      <c r="I377" s="732">
        <v>676</v>
      </c>
      <c r="J377" s="732">
        <v>5</v>
      </c>
      <c r="K377" s="732">
        <v>3520</v>
      </c>
      <c r="L377" s="732">
        <v>1</v>
      </c>
      <c r="M377" s="732">
        <v>704</v>
      </c>
      <c r="N377" s="732">
        <v>15</v>
      </c>
      <c r="O377" s="732">
        <v>10575</v>
      </c>
      <c r="P377" s="746">
        <v>3.0042613636363638</v>
      </c>
      <c r="Q377" s="733">
        <v>705</v>
      </c>
    </row>
    <row r="378" spans="1:17" ht="14.4" customHeight="1" x14ac:dyDescent="0.3">
      <c r="A378" s="727" t="s">
        <v>7763</v>
      </c>
      <c r="B378" s="728" t="s">
        <v>7764</v>
      </c>
      <c r="C378" s="728" t="s">
        <v>6631</v>
      </c>
      <c r="D378" s="728" t="s">
        <v>7781</v>
      </c>
      <c r="E378" s="728" t="s">
        <v>7782</v>
      </c>
      <c r="F378" s="732">
        <v>2</v>
      </c>
      <c r="G378" s="732">
        <v>276</v>
      </c>
      <c r="H378" s="732">
        <v>1.8775510204081634</v>
      </c>
      <c r="I378" s="732">
        <v>138</v>
      </c>
      <c r="J378" s="732">
        <v>1</v>
      </c>
      <c r="K378" s="732">
        <v>147</v>
      </c>
      <c r="L378" s="732">
        <v>1</v>
      </c>
      <c r="M378" s="732">
        <v>147</v>
      </c>
      <c r="N378" s="732"/>
      <c r="O378" s="732"/>
      <c r="P378" s="746"/>
      <c r="Q378" s="733"/>
    </row>
    <row r="379" spans="1:17" ht="14.4" customHeight="1" x14ac:dyDescent="0.3">
      <c r="A379" s="727" t="s">
        <v>7763</v>
      </c>
      <c r="B379" s="728" t="s">
        <v>7764</v>
      </c>
      <c r="C379" s="728" t="s">
        <v>6631</v>
      </c>
      <c r="D379" s="728" t="s">
        <v>7783</v>
      </c>
      <c r="E379" s="728" t="s">
        <v>7784</v>
      </c>
      <c r="F379" s="732">
        <v>1</v>
      </c>
      <c r="G379" s="732">
        <v>285</v>
      </c>
      <c r="H379" s="732">
        <v>0.234375</v>
      </c>
      <c r="I379" s="732">
        <v>285</v>
      </c>
      <c r="J379" s="732">
        <v>4</v>
      </c>
      <c r="K379" s="732">
        <v>1216</v>
      </c>
      <c r="L379" s="732">
        <v>1</v>
      </c>
      <c r="M379" s="732">
        <v>304</v>
      </c>
      <c r="N379" s="732">
        <v>5</v>
      </c>
      <c r="O379" s="732">
        <v>1525</v>
      </c>
      <c r="P379" s="746">
        <v>1.2541118421052631</v>
      </c>
      <c r="Q379" s="733">
        <v>305</v>
      </c>
    </row>
    <row r="380" spans="1:17" ht="14.4" customHeight="1" x14ac:dyDescent="0.3">
      <c r="A380" s="727" t="s">
        <v>7763</v>
      </c>
      <c r="B380" s="728" t="s">
        <v>7764</v>
      </c>
      <c r="C380" s="728" t="s">
        <v>6631</v>
      </c>
      <c r="D380" s="728" t="s">
        <v>7785</v>
      </c>
      <c r="E380" s="728" t="s">
        <v>7786</v>
      </c>
      <c r="F380" s="732">
        <v>72</v>
      </c>
      <c r="G380" s="732">
        <v>33264</v>
      </c>
      <c r="H380" s="732">
        <v>1.1813339015555082</v>
      </c>
      <c r="I380" s="732">
        <v>462</v>
      </c>
      <c r="J380" s="732">
        <v>57</v>
      </c>
      <c r="K380" s="732">
        <v>28158</v>
      </c>
      <c r="L380" s="732">
        <v>1</v>
      </c>
      <c r="M380" s="732">
        <v>494</v>
      </c>
      <c r="N380" s="732">
        <v>51</v>
      </c>
      <c r="O380" s="732">
        <v>25194</v>
      </c>
      <c r="P380" s="746">
        <v>0.89473684210526316</v>
      </c>
      <c r="Q380" s="733">
        <v>494</v>
      </c>
    </row>
    <row r="381" spans="1:17" ht="14.4" customHeight="1" x14ac:dyDescent="0.3">
      <c r="A381" s="727" t="s">
        <v>7763</v>
      </c>
      <c r="B381" s="728" t="s">
        <v>7764</v>
      </c>
      <c r="C381" s="728" t="s">
        <v>6631</v>
      </c>
      <c r="D381" s="728" t="s">
        <v>7787</v>
      </c>
      <c r="E381" s="728" t="s">
        <v>7788</v>
      </c>
      <c r="F381" s="732">
        <v>71</v>
      </c>
      <c r="G381" s="732">
        <v>25276</v>
      </c>
      <c r="H381" s="732">
        <v>1.1018308631211857</v>
      </c>
      <c r="I381" s="732">
        <v>356</v>
      </c>
      <c r="J381" s="732">
        <v>62</v>
      </c>
      <c r="K381" s="732">
        <v>22940</v>
      </c>
      <c r="L381" s="732">
        <v>1</v>
      </c>
      <c r="M381" s="732">
        <v>370</v>
      </c>
      <c r="N381" s="732">
        <v>62</v>
      </c>
      <c r="O381" s="732">
        <v>22940</v>
      </c>
      <c r="P381" s="746">
        <v>1</v>
      </c>
      <c r="Q381" s="733">
        <v>370</v>
      </c>
    </row>
    <row r="382" spans="1:17" ht="14.4" customHeight="1" x14ac:dyDescent="0.3">
      <c r="A382" s="727" t="s">
        <v>7763</v>
      </c>
      <c r="B382" s="728" t="s">
        <v>7764</v>
      </c>
      <c r="C382" s="728" t="s">
        <v>6631</v>
      </c>
      <c r="D382" s="728" t="s">
        <v>7789</v>
      </c>
      <c r="E382" s="728" t="s">
        <v>7790</v>
      </c>
      <c r="F382" s="732">
        <v>2</v>
      </c>
      <c r="G382" s="732">
        <v>5834</v>
      </c>
      <c r="H382" s="732"/>
      <c r="I382" s="732">
        <v>2917</v>
      </c>
      <c r="J382" s="732"/>
      <c r="K382" s="732"/>
      <c r="L382" s="732"/>
      <c r="M382" s="732"/>
      <c r="N382" s="732"/>
      <c r="O382" s="732"/>
      <c r="P382" s="746"/>
      <c r="Q382" s="733"/>
    </row>
    <row r="383" spans="1:17" ht="14.4" customHeight="1" x14ac:dyDescent="0.3">
      <c r="A383" s="727" t="s">
        <v>7763</v>
      </c>
      <c r="B383" s="728" t="s">
        <v>7764</v>
      </c>
      <c r="C383" s="728" t="s">
        <v>6631</v>
      </c>
      <c r="D383" s="728" t="s">
        <v>7791</v>
      </c>
      <c r="E383" s="728" t="s">
        <v>7792</v>
      </c>
      <c r="F383" s="732">
        <v>4</v>
      </c>
      <c r="G383" s="732">
        <v>420</v>
      </c>
      <c r="H383" s="732">
        <v>1.2612612612612613</v>
      </c>
      <c r="I383" s="732">
        <v>105</v>
      </c>
      <c r="J383" s="732">
        <v>3</v>
      </c>
      <c r="K383" s="732">
        <v>333</v>
      </c>
      <c r="L383" s="732">
        <v>1</v>
      </c>
      <c r="M383" s="732">
        <v>111</v>
      </c>
      <c r="N383" s="732"/>
      <c r="O383" s="732"/>
      <c r="P383" s="746"/>
      <c r="Q383" s="733"/>
    </row>
    <row r="384" spans="1:17" ht="14.4" customHeight="1" x14ac:dyDescent="0.3">
      <c r="A384" s="727" t="s">
        <v>7763</v>
      </c>
      <c r="B384" s="728" t="s">
        <v>7764</v>
      </c>
      <c r="C384" s="728" t="s">
        <v>6631</v>
      </c>
      <c r="D384" s="728" t="s">
        <v>7793</v>
      </c>
      <c r="E384" s="728" t="s">
        <v>7794</v>
      </c>
      <c r="F384" s="732">
        <v>1</v>
      </c>
      <c r="G384" s="732">
        <v>117</v>
      </c>
      <c r="H384" s="732"/>
      <c r="I384" s="732">
        <v>117</v>
      </c>
      <c r="J384" s="732"/>
      <c r="K384" s="732"/>
      <c r="L384" s="732"/>
      <c r="M384" s="732"/>
      <c r="N384" s="732">
        <v>1</v>
      </c>
      <c r="O384" s="732">
        <v>125</v>
      </c>
      <c r="P384" s="746"/>
      <c r="Q384" s="733">
        <v>125</v>
      </c>
    </row>
    <row r="385" spans="1:17" ht="14.4" customHeight="1" x14ac:dyDescent="0.3">
      <c r="A385" s="727" t="s">
        <v>7763</v>
      </c>
      <c r="B385" s="728" t="s">
        <v>7764</v>
      </c>
      <c r="C385" s="728" t="s">
        <v>6631</v>
      </c>
      <c r="D385" s="728" t="s">
        <v>7243</v>
      </c>
      <c r="E385" s="728" t="s">
        <v>7244</v>
      </c>
      <c r="F385" s="732"/>
      <c r="G385" s="732"/>
      <c r="H385" s="732"/>
      <c r="I385" s="732"/>
      <c r="J385" s="732">
        <v>1</v>
      </c>
      <c r="K385" s="732">
        <v>495</v>
      </c>
      <c r="L385" s="732">
        <v>1</v>
      </c>
      <c r="M385" s="732">
        <v>495</v>
      </c>
      <c r="N385" s="732">
        <v>4</v>
      </c>
      <c r="O385" s="732">
        <v>1980</v>
      </c>
      <c r="P385" s="746">
        <v>4</v>
      </c>
      <c r="Q385" s="733">
        <v>495</v>
      </c>
    </row>
    <row r="386" spans="1:17" ht="14.4" customHeight="1" x14ac:dyDescent="0.3">
      <c r="A386" s="727" t="s">
        <v>7763</v>
      </c>
      <c r="B386" s="728" t="s">
        <v>7764</v>
      </c>
      <c r="C386" s="728" t="s">
        <v>6631</v>
      </c>
      <c r="D386" s="728" t="s">
        <v>6715</v>
      </c>
      <c r="E386" s="728" t="s">
        <v>6716</v>
      </c>
      <c r="F386" s="732">
        <v>1</v>
      </c>
      <c r="G386" s="732">
        <v>1268</v>
      </c>
      <c r="H386" s="732">
        <v>0.32943621719927252</v>
      </c>
      <c r="I386" s="732">
        <v>1268</v>
      </c>
      <c r="J386" s="732">
        <v>3</v>
      </c>
      <c r="K386" s="732">
        <v>3849</v>
      </c>
      <c r="L386" s="732">
        <v>1</v>
      </c>
      <c r="M386" s="732">
        <v>1283</v>
      </c>
      <c r="N386" s="732">
        <v>3</v>
      </c>
      <c r="O386" s="732">
        <v>3855</v>
      </c>
      <c r="P386" s="746">
        <v>1.0015588464536243</v>
      </c>
      <c r="Q386" s="733">
        <v>1285</v>
      </c>
    </row>
    <row r="387" spans="1:17" ht="14.4" customHeight="1" x14ac:dyDescent="0.3">
      <c r="A387" s="727" t="s">
        <v>7763</v>
      </c>
      <c r="B387" s="728" t="s">
        <v>7764</v>
      </c>
      <c r="C387" s="728" t="s">
        <v>6631</v>
      </c>
      <c r="D387" s="728" t="s">
        <v>7795</v>
      </c>
      <c r="E387" s="728" t="s">
        <v>7796</v>
      </c>
      <c r="F387" s="732">
        <v>109</v>
      </c>
      <c r="G387" s="732">
        <v>47633</v>
      </c>
      <c r="H387" s="732">
        <v>1.3744517543859649</v>
      </c>
      <c r="I387" s="732">
        <v>437</v>
      </c>
      <c r="J387" s="732">
        <v>76</v>
      </c>
      <c r="K387" s="732">
        <v>34656</v>
      </c>
      <c r="L387" s="732">
        <v>1</v>
      </c>
      <c r="M387" s="732">
        <v>456</v>
      </c>
      <c r="N387" s="732">
        <v>74</v>
      </c>
      <c r="O387" s="732">
        <v>33744</v>
      </c>
      <c r="P387" s="746">
        <v>0.97368421052631582</v>
      </c>
      <c r="Q387" s="733">
        <v>456</v>
      </c>
    </row>
    <row r="388" spans="1:17" ht="14.4" customHeight="1" x14ac:dyDescent="0.3">
      <c r="A388" s="727" t="s">
        <v>7763</v>
      </c>
      <c r="B388" s="728" t="s">
        <v>7764</v>
      </c>
      <c r="C388" s="728" t="s">
        <v>6631</v>
      </c>
      <c r="D388" s="728" t="s">
        <v>7797</v>
      </c>
      <c r="E388" s="728" t="s">
        <v>7798</v>
      </c>
      <c r="F388" s="732">
        <v>54</v>
      </c>
      <c r="G388" s="732">
        <v>2916</v>
      </c>
      <c r="H388" s="732">
        <v>2.5137931034482759</v>
      </c>
      <c r="I388" s="732">
        <v>54</v>
      </c>
      <c r="J388" s="732">
        <v>20</v>
      </c>
      <c r="K388" s="732">
        <v>1160</v>
      </c>
      <c r="L388" s="732">
        <v>1</v>
      </c>
      <c r="M388" s="732">
        <v>58</v>
      </c>
      <c r="N388" s="732">
        <v>14</v>
      </c>
      <c r="O388" s="732">
        <v>812</v>
      </c>
      <c r="P388" s="746">
        <v>0.7</v>
      </c>
      <c r="Q388" s="733">
        <v>58</v>
      </c>
    </row>
    <row r="389" spans="1:17" ht="14.4" customHeight="1" x14ac:dyDescent="0.3">
      <c r="A389" s="727" t="s">
        <v>7763</v>
      </c>
      <c r="B389" s="728" t="s">
        <v>7764</v>
      </c>
      <c r="C389" s="728" t="s">
        <v>6631</v>
      </c>
      <c r="D389" s="728" t="s">
        <v>7799</v>
      </c>
      <c r="E389" s="728" t="s">
        <v>7800</v>
      </c>
      <c r="F389" s="732"/>
      <c r="G389" s="732"/>
      <c r="H389" s="732"/>
      <c r="I389" s="732"/>
      <c r="J389" s="732"/>
      <c r="K389" s="732"/>
      <c r="L389" s="732"/>
      <c r="M389" s="732"/>
      <c r="N389" s="732">
        <v>1</v>
      </c>
      <c r="O389" s="732">
        <v>2173</v>
      </c>
      <c r="P389" s="746"/>
      <c r="Q389" s="733">
        <v>2173</v>
      </c>
    </row>
    <row r="390" spans="1:17" ht="14.4" customHeight="1" x14ac:dyDescent="0.3">
      <c r="A390" s="727" t="s">
        <v>7763</v>
      </c>
      <c r="B390" s="728" t="s">
        <v>7764</v>
      </c>
      <c r="C390" s="728" t="s">
        <v>6631</v>
      </c>
      <c r="D390" s="728" t="s">
        <v>6717</v>
      </c>
      <c r="E390" s="728" t="s">
        <v>6718</v>
      </c>
      <c r="F390" s="732">
        <v>4</v>
      </c>
      <c r="G390" s="732">
        <v>37784</v>
      </c>
      <c r="H390" s="732"/>
      <c r="I390" s="732">
        <v>9446</v>
      </c>
      <c r="J390" s="732"/>
      <c r="K390" s="732"/>
      <c r="L390" s="732"/>
      <c r="M390" s="732"/>
      <c r="N390" s="732">
        <v>4</v>
      </c>
      <c r="O390" s="732">
        <v>39048</v>
      </c>
      <c r="P390" s="746"/>
      <c r="Q390" s="733">
        <v>9762</v>
      </c>
    </row>
    <row r="391" spans="1:17" ht="14.4" customHeight="1" x14ac:dyDescent="0.3">
      <c r="A391" s="727" t="s">
        <v>7763</v>
      </c>
      <c r="B391" s="728" t="s">
        <v>7764</v>
      </c>
      <c r="C391" s="728" t="s">
        <v>6631</v>
      </c>
      <c r="D391" s="728" t="s">
        <v>7801</v>
      </c>
      <c r="E391" s="728" t="s">
        <v>7802</v>
      </c>
      <c r="F391" s="732">
        <v>10</v>
      </c>
      <c r="G391" s="732">
        <v>1690</v>
      </c>
      <c r="H391" s="732">
        <v>2.4142857142857141</v>
      </c>
      <c r="I391" s="732">
        <v>169</v>
      </c>
      <c r="J391" s="732">
        <v>4</v>
      </c>
      <c r="K391" s="732">
        <v>700</v>
      </c>
      <c r="L391" s="732">
        <v>1</v>
      </c>
      <c r="M391" s="732">
        <v>175</v>
      </c>
      <c r="N391" s="732">
        <v>28</v>
      </c>
      <c r="O391" s="732">
        <v>4928</v>
      </c>
      <c r="P391" s="746">
        <v>7.04</v>
      </c>
      <c r="Q391" s="733">
        <v>176</v>
      </c>
    </row>
    <row r="392" spans="1:17" ht="14.4" customHeight="1" x14ac:dyDescent="0.3">
      <c r="A392" s="727" t="s">
        <v>7763</v>
      </c>
      <c r="B392" s="728" t="s">
        <v>7764</v>
      </c>
      <c r="C392" s="728" t="s">
        <v>6631</v>
      </c>
      <c r="D392" s="728" t="s">
        <v>7247</v>
      </c>
      <c r="E392" s="728" t="s">
        <v>7248</v>
      </c>
      <c r="F392" s="732">
        <v>13</v>
      </c>
      <c r="G392" s="732">
        <v>1053</v>
      </c>
      <c r="H392" s="732">
        <v>0.77426470588235297</v>
      </c>
      <c r="I392" s="732">
        <v>81</v>
      </c>
      <c r="J392" s="732">
        <v>16</v>
      </c>
      <c r="K392" s="732">
        <v>1360</v>
      </c>
      <c r="L392" s="732">
        <v>1</v>
      </c>
      <c r="M392" s="732">
        <v>85</v>
      </c>
      <c r="N392" s="732">
        <v>33</v>
      </c>
      <c r="O392" s="732">
        <v>2805</v>
      </c>
      <c r="P392" s="746">
        <v>2.0625</v>
      </c>
      <c r="Q392" s="733">
        <v>85</v>
      </c>
    </row>
    <row r="393" spans="1:17" ht="14.4" customHeight="1" x14ac:dyDescent="0.3">
      <c r="A393" s="727" t="s">
        <v>7763</v>
      </c>
      <c r="B393" s="728" t="s">
        <v>7764</v>
      </c>
      <c r="C393" s="728" t="s">
        <v>6631</v>
      </c>
      <c r="D393" s="728" t="s">
        <v>7803</v>
      </c>
      <c r="E393" s="728" t="s">
        <v>7804</v>
      </c>
      <c r="F393" s="732">
        <v>40</v>
      </c>
      <c r="G393" s="732">
        <v>6520</v>
      </c>
      <c r="H393" s="732">
        <v>1.2445123115098302</v>
      </c>
      <c r="I393" s="732">
        <v>163</v>
      </c>
      <c r="J393" s="732">
        <v>31</v>
      </c>
      <c r="K393" s="732">
        <v>5239</v>
      </c>
      <c r="L393" s="732">
        <v>1</v>
      </c>
      <c r="M393" s="732">
        <v>169</v>
      </c>
      <c r="N393" s="732">
        <v>21</v>
      </c>
      <c r="O393" s="732">
        <v>3570</v>
      </c>
      <c r="P393" s="746">
        <v>0.68142775338805117</v>
      </c>
      <c r="Q393" s="733">
        <v>170</v>
      </c>
    </row>
    <row r="394" spans="1:17" ht="14.4" customHeight="1" x14ac:dyDescent="0.3">
      <c r="A394" s="727" t="s">
        <v>7763</v>
      </c>
      <c r="B394" s="728" t="s">
        <v>7764</v>
      </c>
      <c r="C394" s="728" t="s">
        <v>6631</v>
      </c>
      <c r="D394" s="728" t="s">
        <v>7805</v>
      </c>
      <c r="E394" s="728" t="s">
        <v>7806</v>
      </c>
      <c r="F394" s="732">
        <v>1</v>
      </c>
      <c r="G394" s="732">
        <v>28</v>
      </c>
      <c r="H394" s="732"/>
      <c r="I394" s="732">
        <v>28</v>
      </c>
      <c r="J394" s="732"/>
      <c r="K394" s="732"/>
      <c r="L394" s="732"/>
      <c r="M394" s="732"/>
      <c r="N394" s="732"/>
      <c r="O394" s="732"/>
      <c r="P394" s="746"/>
      <c r="Q394" s="733"/>
    </row>
    <row r="395" spans="1:17" ht="14.4" customHeight="1" x14ac:dyDescent="0.3">
      <c r="A395" s="727" t="s">
        <v>7763</v>
      </c>
      <c r="B395" s="728" t="s">
        <v>7764</v>
      </c>
      <c r="C395" s="728" t="s">
        <v>6631</v>
      </c>
      <c r="D395" s="728" t="s">
        <v>6725</v>
      </c>
      <c r="E395" s="728" t="s">
        <v>6726</v>
      </c>
      <c r="F395" s="732">
        <v>25</v>
      </c>
      <c r="G395" s="732">
        <v>25200</v>
      </c>
      <c r="H395" s="732">
        <v>1.3847675568743818</v>
      </c>
      <c r="I395" s="732">
        <v>1008</v>
      </c>
      <c r="J395" s="732">
        <v>18</v>
      </c>
      <c r="K395" s="732">
        <v>18198</v>
      </c>
      <c r="L395" s="732">
        <v>1</v>
      </c>
      <c r="M395" s="732">
        <v>1011</v>
      </c>
      <c r="N395" s="732">
        <v>28</v>
      </c>
      <c r="O395" s="732">
        <v>28336</v>
      </c>
      <c r="P395" s="746">
        <v>1.5570941861743048</v>
      </c>
      <c r="Q395" s="733">
        <v>1012</v>
      </c>
    </row>
    <row r="396" spans="1:17" ht="14.4" customHeight="1" x14ac:dyDescent="0.3">
      <c r="A396" s="727" t="s">
        <v>7763</v>
      </c>
      <c r="B396" s="728" t="s">
        <v>7764</v>
      </c>
      <c r="C396" s="728" t="s">
        <v>6631</v>
      </c>
      <c r="D396" s="728" t="s">
        <v>7251</v>
      </c>
      <c r="E396" s="728" t="s">
        <v>7252</v>
      </c>
      <c r="F396" s="732"/>
      <c r="G396" s="732"/>
      <c r="H396" s="732"/>
      <c r="I396" s="732"/>
      <c r="J396" s="732">
        <v>1</v>
      </c>
      <c r="K396" s="732">
        <v>176</v>
      </c>
      <c r="L396" s="732">
        <v>1</v>
      </c>
      <c r="M396" s="732">
        <v>176</v>
      </c>
      <c r="N396" s="732"/>
      <c r="O396" s="732"/>
      <c r="P396" s="746"/>
      <c r="Q396" s="733"/>
    </row>
    <row r="397" spans="1:17" ht="14.4" customHeight="1" x14ac:dyDescent="0.3">
      <c r="A397" s="727" t="s">
        <v>7763</v>
      </c>
      <c r="B397" s="728" t="s">
        <v>7764</v>
      </c>
      <c r="C397" s="728" t="s">
        <v>6631</v>
      </c>
      <c r="D397" s="728" t="s">
        <v>6727</v>
      </c>
      <c r="E397" s="728" t="s">
        <v>6728</v>
      </c>
      <c r="F397" s="732">
        <v>4</v>
      </c>
      <c r="G397" s="732">
        <v>9056</v>
      </c>
      <c r="H397" s="732">
        <v>0.26317930834059866</v>
      </c>
      <c r="I397" s="732">
        <v>2264</v>
      </c>
      <c r="J397" s="732">
        <v>15</v>
      </c>
      <c r="K397" s="732">
        <v>34410</v>
      </c>
      <c r="L397" s="732">
        <v>1</v>
      </c>
      <c r="M397" s="732">
        <v>2294</v>
      </c>
      <c r="N397" s="732">
        <v>10</v>
      </c>
      <c r="O397" s="732">
        <v>22970</v>
      </c>
      <c r="P397" s="746">
        <v>0.66753850624818367</v>
      </c>
      <c r="Q397" s="733">
        <v>2297</v>
      </c>
    </row>
    <row r="398" spans="1:17" ht="14.4" customHeight="1" x14ac:dyDescent="0.3">
      <c r="A398" s="727" t="s">
        <v>7763</v>
      </c>
      <c r="B398" s="728" t="s">
        <v>7764</v>
      </c>
      <c r="C398" s="728" t="s">
        <v>6631</v>
      </c>
      <c r="D398" s="728" t="s">
        <v>7253</v>
      </c>
      <c r="E398" s="728" t="s">
        <v>7254</v>
      </c>
      <c r="F398" s="732">
        <v>4</v>
      </c>
      <c r="G398" s="732">
        <v>988</v>
      </c>
      <c r="H398" s="732">
        <v>0.93916349809885935</v>
      </c>
      <c r="I398" s="732">
        <v>247</v>
      </c>
      <c r="J398" s="732">
        <v>4</v>
      </c>
      <c r="K398" s="732">
        <v>1052</v>
      </c>
      <c r="L398" s="732">
        <v>1</v>
      </c>
      <c r="M398" s="732">
        <v>263</v>
      </c>
      <c r="N398" s="732">
        <v>13</v>
      </c>
      <c r="O398" s="732">
        <v>3432</v>
      </c>
      <c r="P398" s="746">
        <v>3.2623574144486693</v>
      </c>
      <c r="Q398" s="733">
        <v>264</v>
      </c>
    </row>
    <row r="399" spans="1:17" ht="14.4" customHeight="1" x14ac:dyDescent="0.3">
      <c r="A399" s="727" t="s">
        <v>7763</v>
      </c>
      <c r="B399" s="728" t="s">
        <v>7764</v>
      </c>
      <c r="C399" s="728" t="s">
        <v>6631</v>
      </c>
      <c r="D399" s="728" t="s">
        <v>7807</v>
      </c>
      <c r="E399" s="728" t="s">
        <v>7808</v>
      </c>
      <c r="F399" s="732">
        <v>24</v>
      </c>
      <c r="G399" s="732">
        <v>48288</v>
      </c>
      <c r="H399" s="732">
        <v>1.1931801334321719</v>
      </c>
      <c r="I399" s="732">
        <v>2012</v>
      </c>
      <c r="J399" s="732">
        <v>19</v>
      </c>
      <c r="K399" s="732">
        <v>40470</v>
      </c>
      <c r="L399" s="732">
        <v>1</v>
      </c>
      <c r="M399" s="732">
        <v>2130</v>
      </c>
      <c r="N399" s="732">
        <v>17</v>
      </c>
      <c r="O399" s="732">
        <v>36227</v>
      </c>
      <c r="P399" s="746">
        <v>0.89515690635038303</v>
      </c>
      <c r="Q399" s="733">
        <v>2131</v>
      </c>
    </row>
    <row r="400" spans="1:17" ht="14.4" customHeight="1" x14ac:dyDescent="0.3">
      <c r="A400" s="727" t="s">
        <v>7763</v>
      </c>
      <c r="B400" s="728" t="s">
        <v>7764</v>
      </c>
      <c r="C400" s="728" t="s">
        <v>6631</v>
      </c>
      <c r="D400" s="728" t="s">
        <v>7809</v>
      </c>
      <c r="E400" s="728" t="s">
        <v>7810</v>
      </c>
      <c r="F400" s="732"/>
      <c r="G400" s="732"/>
      <c r="H400" s="732"/>
      <c r="I400" s="732"/>
      <c r="J400" s="732">
        <v>1</v>
      </c>
      <c r="K400" s="732">
        <v>423</v>
      </c>
      <c r="L400" s="732">
        <v>1</v>
      </c>
      <c r="M400" s="732">
        <v>423</v>
      </c>
      <c r="N400" s="732">
        <v>1</v>
      </c>
      <c r="O400" s="732">
        <v>424</v>
      </c>
      <c r="P400" s="746">
        <v>1.0023640661938533</v>
      </c>
      <c r="Q400" s="733">
        <v>424</v>
      </c>
    </row>
    <row r="401" spans="1:17" ht="14.4" customHeight="1" x14ac:dyDescent="0.3">
      <c r="A401" s="727" t="s">
        <v>7763</v>
      </c>
      <c r="B401" s="728" t="s">
        <v>7764</v>
      </c>
      <c r="C401" s="728" t="s">
        <v>6631</v>
      </c>
      <c r="D401" s="728" t="s">
        <v>7811</v>
      </c>
      <c r="E401" s="728" t="s">
        <v>7812</v>
      </c>
      <c r="F401" s="732"/>
      <c r="G401" s="732"/>
      <c r="H401" s="732"/>
      <c r="I401" s="732"/>
      <c r="J401" s="732">
        <v>1</v>
      </c>
      <c r="K401" s="732">
        <v>5216</v>
      </c>
      <c r="L401" s="732">
        <v>1</v>
      </c>
      <c r="M401" s="732">
        <v>5216</v>
      </c>
      <c r="N401" s="732"/>
      <c r="O401" s="732"/>
      <c r="P401" s="746"/>
      <c r="Q401" s="733"/>
    </row>
    <row r="402" spans="1:17" ht="14.4" customHeight="1" x14ac:dyDescent="0.3">
      <c r="A402" s="727" t="s">
        <v>7763</v>
      </c>
      <c r="B402" s="728" t="s">
        <v>7764</v>
      </c>
      <c r="C402" s="728" t="s">
        <v>6631</v>
      </c>
      <c r="D402" s="728" t="s">
        <v>7813</v>
      </c>
      <c r="E402" s="728" t="s">
        <v>7814</v>
      </c>
      <c r="F402" s="732">
        <v>3</v>
      </c>
      <c r="G402" s="732">
        <v>807</v>
      </c>
      <c r="H402" s="732">
        <v>1.4010416666666667</v>
      </c>
      <c r="I402" s="732">
        <v>269</v>
      </c>
      <c r="J402" s="732">
        <v>2</v>
      </c>
      <c r="K402" s="732">
        <v>576</v>
      </c>
      <c r="L402" s="732">
        <v>1</v>
      </c>
      <c r="M402" s="732">
        <v>288</v>
      </c>
      <c r="N402" s="732">
        <v>1</v>
      </c>
      <c r="O402" s="732">
        <v>289</v>
      </c>
      <c r="P402" s="746">
        <v>0.50173611111111116</v>
      </c>
      <c r="Q402" s="733">
        <v>289</v>
      </c>
    </row>
    <row r="403" spans="1:17" ht="14.4" customHeight="1" x14ac:dyDescent="0.3">
      <c r="A403" s="727" t="s">
        <v>7763</v>
      </c>
      <c r="B403" s="728" t="s">
        <v>7764</v>
      </c>
      <c r="C403" s="728" t="s">
        <v>6631</v>
      </c>
      <c r="D403" s="728" t="s">
        <v>7815</v>
      </c>
      <c r="E403" s="728" t="s">
        <v>7816</v>
      </c>
      <c r="F403" s="732"/>
      <c r="G403" s="732"/>
      <c r="H403" s="732"/>
      <c r="I403" s="732"/>
      <c r="J403" s="732">
        <v>1</v>
      </c>
      <c r="K403" s="732">
        <v>314</v>
      </c>
      <c r="L403" s="732">
        <v>1</v>
      </c>
      <c r="M403" s="732">
        <v>314</v>
      </c>
      <c r="N403" s="732">
        <v>2</v>
      </c>
      <c r="O403" s="732">
        <v>628</v>
      </c>
      <c r="P403" s="746">
        <v>2</v>
      </c>
      <c r="Q403" s="733">
        <v>314</v>
      </c>
    </row>
    <row r="404" spans="1:17" ht="14.4" customHeight="1" x14ac:dyDescent="0.3">
      <c r="A404" s="727" t="s">
        <v>7763</v>
      </c>
      <c r="B404" s="728" t="s">
        <v>7764</v>
      </c>
      <c r="C404" s="728" t="s">
        <v>6631</v>
      </c>
      <c r="D404" s="728" t="s">
        <v>7817</v>
      </c>
      <c r="E404" s="728" t="s">
        <v>7818</v>
      </c>
      <c r="F404" s="732">
        <v>1</v>
      </c>
      <c r="G404" s="732">
        <v>656</v>
      </c>
      <c r="H404" s="732"/>
      <c r="I404" s="732">
        <v>656</v>
      </c>
      <c r="J404" s="732"/>
      <c r="K404" s="732"/>
      <c r="L404" s="732"/>
      <c r="M404" s="732"/>
      <c r="N404" s="732"/>
      <c r="O404" s="732"/>
      <c r="P404" s="746"/>
      <c r="Q404" s="733"/>
    </row>
    <row r="405" spans="1:17" ht="14.4" customHeight="1" x14ac:dyDescent="0.3">
      <c r="A405" s="727" t="s">
        <v>7763</v>
      </c>
      <c r="B405" s="728" t="s">
        <v>7764</v>
      </c>
      <c r="C405" s="728" t="s">
        <v>6631</v>
      </c>
      <c r="D405" s="728" t="s">
        <v>7819</v>
      </c>
      <c r="E405" s="728" t="s">
        <v>7820</v>
      </c>
      <c r="F405" s="732"/>
      <c r="G405" s="732"/>
      <c r="H405" s="732"/>
      <c r="I405" s="732"/>
      <c r="J405" s="732"/>
      <c r="K405" s="732"/>
      <c r="L405" s="732"/>
      <c r="M405" s="732"/>
      <c r="N405" s="732">
        <v>1</v>
      </c>
      <c r="O405" s="732">
        <v>0</v>
      </c>
      <c r="P405" s="746"/>
      <c r="Q405" s="733">
        <v>0</v>
      </c>
    </row>
    <row r="406" spans="1:17" ht="14.4" customHeight="1" x14ac:dyDescent="0.3">
      <c r="A406" s="727" t="s">
        <v>7821</v>
      </c>
      <c r="B406" s="728" t="s">
        <v>7822</v>
      </c>
      <c r="C406" s="728" t="s">
        <v>6631</v>
      </c>
      <c r="D406" s="728" t="s">
        <v>7823</v>
      </c>
      <c r="E406" s="728" t="s">
        <v>7824</v>
      </c>
      <c r="F406" s="732">
        <v>645</v>
      </c>
      <c r="G406" s="732">
        <v>103845</v>
      </c>
      <c r="H406" s="732">
        <v>0.94977866393502597</v>
      </c>
      <c r="I406" s="732">
        <v>161</v>
      </c>
      <c r="J406" s="732">
        <v>632</v>
      </c>
      <c r="K406" s="732">
        <v>109336</v>
      </c>
      <c r="L406" s="732">
        <v>1</v>
      </c>
      <c r="M406" s="732">
        <v>173</v>
      </c>
      <c r="N406" s="732">
        <v>427</v>
      </c>
      <c r="O406" s="732">
        <v>73871</v>
      </c>
      <c r="P406" s="746">
        <v>0.67563291139240511</v>
      </c>
      <c r="Q406" s="733">
        <v>173</v>
      </c>
    </row>
    <row r="407" spans="1:17" ht="14.4" customHeight="1" x14ac:dyDescent="0.3">
      <c r="A407" s="727" t="s">
        <v>7821</v>
      </c>
      <c r="B407" s="728" t="s">
        <v>7822</v>
      </c>
      <c r="C407" s="728" t="s">
        <v>6631</v>
      </c>
      <c r="D407" s="728" t="s">
        <v>7825</v>
      </c>
      <c r="E407" s="728" t="s">
        <v>7826</v>
      </c>
      <c r="F407" s="732">
        <v>39</v>
      </c>
      <c r="G407" s="732">
        <v>45591</v>
      </c>
      <c r="H407" s="732">
        <v>0.15799596614891981</v>
      </c>
      <c r="I407" s="732">
        <v>1169</v>
      </c>
      <c r="J407" s="732">
        <v>246</v>
      </c>
      <c r="K407" s="732">
        <v>288558</v>
      </c>
      <c r="L407" s="732">
        <v>1</v>
      </c>
      <c r="M407" s="732">
        <v>1173</v>
      </c>
      <c r="N407" s="732">
        <v>52</v>
      </c>
      <c r="O407" s="732">
        <v>55640</v>
      </c>
      <c r="P407" s="746">
        <v>0.19282085403974245</v>
      </c>
      <c r="Q407" s="733">
        <v>1070</v>
      </c>
    </row>
    <row r="408" spans="1:17" ht="14.4" customHeight="1" x14ac:dyDescent="0.3">
      <c r="A408" s="727" t="s">
        <v>7821</v>
      </c>
      <c r="B408" s="728" t="s">
        <v>7822</v>
      </c>
      <c r="C408" s="728" t="s">
        <v>6631</v>
      </c>
      <c r="D408" s="728" t="s">
        <v>7827</v>
      </c>
      <c r="E408" s="728" t="s">
        <v>7828</v>
      </c>
      <c r="F408" s="732">
        <v>2506</v>
      </c>
      <c r="G408" s="732">
        <v>100240</v>
      </c>
      <c r="H408" s="732">
        <v>1.1204757327133308</v>
      </c>
      <c r="I408" s="732">
        <v>40</v>
      </c>
      <c r="J408" s="732">
        <v>2182</v>
      </c>
      <c r="K408" s="732">
        <v>89462</v>
      </c>
      <c r="L408" s="732">
        <v>1</v>
      </c>
      <c r="M408" s="732">
        <v>41</v>
      </c>
      <c r="N408" s="732">
        <v>2240</v>
      </c>
      <c r="O408" s="732">
        <v>103040</v>
      </c>
      <c r="P408" s="746">
        <v>1.1517739375377256</v>
      </c>
      <c r="Q408" s="733">
        <v>46</v>
      </c>
    </row>
    <row r="409" spans="1:17" ht="14.4" customHeight="1" x14ac:dyDescent="0.3">
      <c r="A409" s="727" t="s">
        <v>7821</v>
      </c>
      <c r="B409" s="728" t="s">
        <v>7822</v>
      </c>
      <c r="C409" s="728" t="s">
        <v>6631</v>
      </c>
      <c r="D409" s="728" t="s">
        <v>7731</v>
      </c>
      <c r="E409" s="728" t="s">
        <v>7732</v>
      </c>
      <c r="F409" s="732">
        <v>152</v>
      </c>
      <c r="G409" s="732">
        <v>58216</v>
      </c>
      <c r="H409" s="732">
        <v>0.85652071563088517</v>
      </c>
      <c r="I409" s="732">
        <v>383</v>
      </c>
      <c r="J409" s="732">
        <v>177</v>
      </c>
      <c r="K409" s="732">
        <v>67968</v>
      </c>
      <c r="L409" s="732">
        <v>1</v>
      </c>
      <c r="M409" s="732">
        <v>384</v>
      </c>
      <c r="N409" s="732">
        <v>389</v>
      </c>
      <c r="O409" s="732">
        <v>134983</v>
      </c>
      <c r="P409" s="746">
        <v>1.9859786958568739</v>
      </c>
      <c r="Q409" s="733">
        <v>347</v>
      </c>
    </row>
    <row r="410" spans="1:17" ht="14.4" customHeight="1" x14ac:dyDescent="0.3">
      <c r="A410" s="727" t="s">
        <v>7821</v>
      </c>
      <c r="B410" s="728" t="s">
        <v>7822</v>
      </c>
      <c r="C410" s="728" t="s">
        <v>6631</v>
      </c>
      <c r="D410" s="728" t="s">
        <v>7829</v>
      </c>
      <c r="E410" s="728" t="s">
        <v>7830</v>
      </c>
      <c r="F410" s="732">
        <v>9</v>
      </c>
      <c r="G410" s="732">
        <v>333</v>
      </c>
      <c r="H410" s="732"/>
      <c r="I410" s="732">
        <v>37</v>
      </c>
      <c r="J410" s="732"/>
      <c r="K410" s="732"/>
      <c r="L410" s="732"/>
      <c r="M410" s="732"/>
      <c r="N410" s="732">
        <v>2</v>
      </c>
      <c r="O410" s="732">
        <v>102</v>
      </c>
      <c r="P410" s="746"/>
      <c r="Q410" s="733">
        <v>51</v>
      </c>
    </row>
    <row r="411" spans="1:17" ht="14.4" customHeight="1" x14ac:dyDescent="0.3">
      <c r="A411" s="727" t="s">
        <v>7821</v>
      </c>
      <c r="B411" s="728" t="s">
        <v>7822</v>
      </c>
      <c r="C411" s="728" t="s">
        <v>6631</v>
      </c>
      <c r="D411" s="728" t="s">
        <v>7831</v>
      </c>
      <c r="E411" s="728" t="s">
        <v>7832</v>
      </c>
      <c r="F411" s="732">
        <v>234</v>
      </c>
      <c r="G411" s="732">
        <v>104130</v>
      </c>
      <c r="H411" s="732">
        <v>1.1279001754728017</v>
      </c>
      <c r="I411" s="732">
        <v>445</v>
      </c>
      <c r="J411" s="732">
        <v>207</v>
      </c>
      <c r="K411" s="732">
        <v>92322</v>
      </c>
      <c r="L411" s="732">
        <v>1</v>
      </c>
      <c r="M411" s="732">
        <v>446</v>
      </c>
      <c r="N411" s="732">
        <v>544</v>
      </c>
      <c r="O411" s="732">
        <v>205088</v>
      </c>
      <c r="P411" s="746">
        <v>2.2214423431034858</v>
      </c>
      <c r="Q411" s="733">
        <v>377</v>
      </c>
    </row>
    <row r="412" spans="1:17" ht="14.4" customHeight="1" x14ac:dyDescent="0.3">
      <c r="A412" s="727" t="s">
        <v>7821</v>
      </c>
      <c r="B412" s="728" t="s">
        <v>7822</v>
      </c>
      <c r="C412" s="728" t="s">
        <v>6631</v>
      </c>
      <c r="D412" s="728" t="s">
        <v>7833</v>
      </c>
      <c r="E412" s="728" t="s">
        <v>7834</v>
      </c>
      <c r="F412" s="732">
        <v>44</v>
      </c>
      <c r="G412" s="732">
        <v>1804</v>
      </c>
      <c r="H412" s="732">
        <v>1.2633053221288515</v>
      </c>
      <c r="I412" s="732">
        <v>41</v>
      </c>
      <c r="J412" s="732">
        <v>34</v>
      </c>
      <c r="K412" s="732">
        <v>1428</v>
      </c>
      <c r="L412" s="732">
        <v>1</v>
      </c>
      <c r="M412" s="732">
        <v>42</v>
      </c>
      <c r="N412" s="732">
        <v>35</v>
      </c>
      <c r="O412" s="732">
        <v>1190</v>
      </c>
      <c r="P412" s="746">
        <v>0.83333333333333337</v>
      </c>
      <c r="Q412" s="733">
        <v>34</v>
      </c>
    </row>
    <row r="413" spans="1:17" ht="14.4" customHeight="1" x14ac:dyDescent="0.3">
      <c r="A413" s="727" t="s">
        <v>7821</v>
      </c>
      <c r="B413" s="728" t="s">
        <v>7822</v>
      </c>
      <c r="C413" s="728" t="s">
        <v>6631</v>
      </c>
      <c r="D413" s="728" t="s">
        <v>7835</v>
      </c>
      <c r="E413" s="728" t="s">
        <v>7836</v>
      </c>
      <c r="F413" s="732">
        <v>234</v>
      </c>
      <c r="G413" s="732">
        <v>114894</v>
      </c>
      <c r="H413" s="732">
        <v>0.82517452383004397</v>
      </c>
      <c r="I413" s="732">
        <v>491</v>
      </c>
      <c r="J413" s="732">
        <v>283</v>
      </c>
      <c r="K413" s="732">
        <v>139236</v>
      </c>
      <c r="L413" s="732">
        <v>1</v>
      </c>
      <c r="M413" s="732">
        <v>492</v>
      </c>
      <c r="N413" s="732">
        <v>329</v>
      </c>
      <c r="O413" s="732">
        <v>172396</v>
      </c>
      <c r="P413" s="746">
        <v>1.238156798529116</v>
      </c>
      <c r="Q413" s="733">
        <v>524</v>
      </c>
    </row>
    <row r="414" spans="1:17" ht="14.4" customHeight="1" x14ac:dyDescent="0.3">
      <c r="A414" s="727" t="s">
        <v>7821</v>
      </c>
      <c r="B414" s="728" t="s">
        <v>7822</v>
      </c>
      <c r="C414" s="728" t="s">
        <v>6631</v>
      </c>
      <c r="D414" s="728" t="s">
        <v>7837</v>
      </c>
      <c r="E414" s="728" t="s">
        <v>7838</v>
      </c>
      <c r="F414" s="732">
        <v>293</v>
      </c>
      <c r="G414" s="732">
        <v>9083</v>
      </c>
      <c r="H414" s="732">
        <v>0.72524752475247523</v>
      </c>
      <c r="I414" s="732">
        <v>31</v>
      </c>
      <c r="J414" s="732">
        <v>404</v>
      </c>
      <c r="K414" s="732">
        <v>12524</v>
      </c>
      <c r="L414" s="732">
        <v>1</v>
      </c>
      <c r="M414" s="732">
        <v>31</v>
      </c>
      <c r="N414" s="732">
        <v>332</v>
      </c>
      <c r="O414" s="732">
        <v>18924</v>
      </c>
      <c r="P414" s="746">
        <v>1.511018843819866</v>
      </c>
      <c r="Q414" s="733">
        <v>57</v>
      </c>
    </row>
    <row r="415" spans="1:17" ht="14.4" customHeight="1" x14ac:dyDescent="0.3">
      <c r="A415" s="727" t="s">
        <v>7821</v>
      </c>
      <c r="B415" s="728" t="s">
        <v>7822</v>
      </c>
      <c r="C415" s="728" t="s">
        <v>6631</v>
      </c>
      <c r="D415" s="728" t="s">
        <v>7839</v>
      </c>
      <c r="E415" s="728" t="s">
        <v>7840</v>
      </c>
      <c r="F415" s="732">
        <v>1</v>
      </c>
      <c r="G415" s="732">
        <v>207</v>
      </c>
      <c r="H415" s="732">
        <v>0.14217032967032966</v>
      </c>
      <c r="I415" s="732">
        <v>207</v>
      </c>
      <c r="J415" s="732">
        <v>7</v>
      </c>
      <c r="K415" s="732">
        <v>1456</v>
      </c>
      <c r="L415" s="732">
        <v>1</v>
      </c>
      <c r="M415" s="732">
        <v>208</v>
      </c>
      <c r="N415" s="732">
        <v>15</v>
      </c>
      <c r="O415" s="732">
        <v>3360</v>
      </c>
      <c r="P415" s="746">
        <v>2.3076923076923075</v>
      </c>
      <c r="Q415" s="733">
        <v>224</v>
      </c>
    </row>
    <row r="416" spans="1:17" ht="14.4" customHeight="1" x14ac:dyDescent="0.3">
      <c r="A416" s="727" t="s">
        <v>7821</v>
      </c>
      <c r="B416" s="728" t="s">
        <v>7822</v>
      </c>
      <c r="C416" s="728" t="s">
        <v>6631</v>
      </c>
      <c r="D416" s="728" t="s">
        <v>7841</v>
      </c>
      <c r="E416" s="728" t="s">
        <v>7842</v>
      </c>
      <c r="F416" s="732">
        <v>2</v>
      </c>
      <c r="G416" s="732">
        <v>760</v>
      </c>
      <c r="H416" s="732">
        <v>0.3298611111111111</v>
      </c>
      <c r="I416" s="732">
        <v>380</v>
      </c>
      <c r="J416" s="732">
        <v>6</v>
      </c>
      <c r="K416" s="732">
        <v>2304</v>
      </c>
      <c r="L416" s="732">
        <v>1</v>
      </c>
      <c r="M416" s="732">
        <v>384</v>
      </c>
      <c r="N416" s="732">
        <v>15</v>
      </c>
      <c r="O416" s="732">
        <v>8295</v>
      </c>
      <c r="P416" s="746">
        <v>3.6002604166666665</v>
      </c>
      <c r="Q416" s="733">
        <v>553</v>
      </c>
    </row>
    <row r="417" spans="1:17" ht="14.4" customHeight="1" x14ac:dyDescent="0.3">
      <c r="A417" s="727" t="s">
        <v>7821</v>
      </c>
      <c r="B417" s="728" t="s">
        <v>7822</v>
      </c>
      <c r="C417" s="728" t="s">
        <v>6631</v>
      </c>
      <c r="D417" s="728" t="s">
        <v>7843</v>
      </c>
      <c r="E417" s="728" t="s">
        <v>7844</v>
      </c>
      <c r="F417" s="732">
        <v>1083</v>
      </c>
      <c r="G417" s="732">
        <v>125628</v>
      </c>
      <c r="H417" s="732">
        <v>0.86106141920095414</v>
      </c>
      <c r="I417" s="732">
        <v>116</v>
      </c>
      <c r="J417" s="732">
        <v>1247</v>
      </c>
      <c r="K417" s="732">
        <v>145899</v>
      </c>
      <c r="L417" s="732">
        <v>1</v>
      </c>
      <c r="M417" s="732">
        <v>117</v>
      </c>
      <c r="N417" s="732">
        <v>1724</v>
      </c>
      <c r="O417" s="732">
        <v>234464</v>
      </c>
      <c r="P417" s="746">
        <v>1.6070295204216616</v>
      </c>
      <c r="Q417" s="733">
        <v>136</v>
      </c>
    </row>
    <row r="418" spans="1:17" ht="14.4" customHeight="1" x14ac:dyDescent="0.3">
      <c r="A418" s="727" t="s">
        <v>7821</v>
      </c>
      <c r="B418" s="728" t="s">
        <v>7822</v>
      </c>
      <c r="C418" s="728" t="s">
        <v>6631</v>
      </c>
      <c r="D418" s="728" t="s">
        <v>7845</v>
      </c>
      <c r="E418" s="728" t="s">
        <v>7846</v>
      </c>
      <c r="F418" s="732">
        <v>100</v>
      </c>
      <c r="G418" s="732">
        <v>8500</v>
      </c>
      <c r="H418" s="732">
        <v>1.1119832548403976</v>
      </c>
      <c r="I418" s="732">
        <v>85</v>
      </c>
      <c r="J418" s="732">
        <v>84</v>
      </c>
      <c r="K418" s="732">
        <v>7644</v>
      </c>
      <c r="L418" s="732">
        <v>1</v>
      </c>
      <c r="M418" s="732">
        <v>91</v>
      </c>
      <c r="N418" s="732">
        <v>97</v>
      </c>
      <c r="O418" s="732">
        <v>8827</v>
      </c>
      <c r="P418" s="746">
        <v>1.1547619047619047</v>
      </c>
      <c r="Q418" s="733">
        <v>91</v>
      </c>
    </row>
    <row r="419" spans="1:17" ht="14.4" customHeight="1" x14ac:dyDescent="0.3">
      <c r="A419" s="727" t="s">
        <v>7821</v>
      </c>
      <c r="B419" s="728" t="s">
        <v>7822</v>
      </c>
      <c r="C419" s="728" t="s">
        <v>6631</v>
      </c>
      <c r="D419" s="728" t="s">
        <v>7847</v>
      </c>
      <c r="E419" s="728" t="s">
        <v>7848</v>
      </c>
      <c r="F419" s="732">
        <v>5</v>
      </c>
      <c r="G419" s="732">
        <v>490</v>
      </c>
      <c r="H419" s="732">
        <v>1.6498316498316499</v>
      </c>
      <c r="I419" s="732">
        <v>98</v>
      </c>
      <c r="J419" s="732">
        <v>3</v>
      </c>
      <c r="K419" s="732">
        <v>297</v>
      </c>
      <c r="L419" s="732">
        <v>1</v>
      </c>
      <c r="M419" s="732">
        <v>99</v>
      </c>
      <c r="N419" s="732"/>
      <c r="O419" s="732"/>
      <c r="P419" s="746"/>
      <c r="Q419" s="733"/>
    </row>
    <row r="420" spans="1:17" ht="14.4" customHeight="1" x14ac:dyDescent="0.3">
      <c r="A420" s="727" t="s">
        <v>7821</v>
      </c>
      <c r="B420" s="728" t="s">
        <v>7822</v>
      </c>
      <c r="C420" s="728" t="s">
        <v>6631</v>
      </c>
      <c r="D420" s="728" t="s">
        <v>7849</v>
      </c>
      <c r="E420" s="728" t="s">
        <v>7850</v>
      </c>
      <c r="F420" s="732">
        <v>158</v>
      </c>
      <c r="G420" s="732">
        <v>3318</v>
      </c>
      <c r="H420" s="732">
        <v>1.5047619047619047</v>
      </c>
      <c r="I420" s="732">
        <v>21</v>
      </c>
      <c r="J420" s="732">
        <v>105</v>
      </c>
      <c r="K420" s="732">
        <v>2205</v>
      </c>
      <c r="L420" s="732">
        <v>1</v>
      </c>
      <c r="M420" s="732">
        <v>21</v>
      </c>
      <c r="N420" s="732">
        <v>179</v>
      </c>
      <c r="O420" s="732">
        <v>11814</v>
      </c>
      <c r="P420" s="746">
        <v>5.3578231292517007</v>
      </c>
      <c r="Q420" s="733">
        <v>66</v>
      </c>
    </row>
    <row r="421" spans="1:17" ht="14.4" customHeight="1" x14ac:dyDescent="0.3">
      <c r="A421" s="727" t="s">
        <v>7821</v>
      </c>
      <c r="B421" s="728" t="s">
        <v>7822</v>
      </c>
      <c r="C421" s="728" t="s">
        <v>6631</v>
      </c>
      <c r="D421" s="728" t="s">
        <v>7740</v>
      </c>
      <c r="E421" s="728" t="s">
        <v>7741</v>
      </c>
      <c r="F421" s="732">
        <v>909</v>
      </c>
      <c r="G421" s="732">
        <v>442683</v>
      </c>
      <c r="H421" s="732">
        <v>1.2160017360348085</v>
      </c>
      <c r="I421" s="732">
        <v>487</v>
      </c>
      <c r="J421" s="732">
        <v>746</v>
      </c>
      <c r="K421" s="732">
        <v>364048</v>
      </c>
      <c r="L421" s="732">
        <v>1</v>
      </c>
      <c r="M421" s="732">
        <v>488</v>
      </c>
      <c r="N421" s="732">
        <v>339</v>
      </c>
      <c r="O421" s="732">
        <v>111192</v>
      </c>
      <c r="P421" s="746">
        <v>0.30543225069221641</v>
      </c>
      <c r="Q421" s="733">
        <v>328</v>
      </c>
    </row>
    <row r="422" spans="1:17" ht="14.4" customHeight="1" x14ac:dyDescent="0.3">
      <c r="A422" s="727" t="s">
        <v>7821</v>
      </c>
      <c r="B422" s="728" t="s">
        <v>7822</v>
      </c>
      <c r="C422" s="728" t="s">
        <v>6631</v>
      </c>
      <c r="D422" s="728" t="s">
        <v>7851</v>
      </c>
      <c r="E422" s="728" t="s">
        <v>7852</v>
      </c>
      <c r="F422" s="732">
        <v>164</v>
      </c>
      <c r="G422" s="732">
        <v>6724</v>
      </c>
      <c r="H422" s="732">
        <v>0.85416666666666663</v>
      </c>
      <c r="I422" s="732">
        <v>41</v>
      </c>
      <c r="J422" s="732">
        <v>192</v>
      </c>
      <c r="K422" s="732">
        <v>7872</v>
      </c>
      <c r="L422" s="732">
        <v>1</v>
      </c>
      <c r="M422" s="732">
        <v>41</v>
      </c>
      <c r="N422" s="732">
        <v>169</v>
      </c>
      <c r="O422" s="732">
        <v>8619</v>
      </c>
      <c r="P422" s="746">
        <v>1.0948932926829269</v>
      </c>
      <c r="Q422" s="733">
        <v>51</v>
      </c>
    </row>
    <row r="423" spans="1:17" ht="14.4" customHeight="1" x14ac:dyDescent="0.3">
      <c r="A423" s="727" t="s">
        <v>7821</v>
      </c>
      <c r="B423" s="728" t="s">
        <v>7822</v>
      </c>
      <c r="C423" s="728" t="s">
        <v>6631</v>
      </c>
      <c r="D423" s="728" t="s">
        <v>7853</v>
      </c>
      <c r="E423" s="728" t="s">
        <v>7854</v>
      </c>
      <c r="F423" s="732">
        <v>13</v>
      </c>
      <c r="G423" s="732">
        <v>9906</v>
      </c>
      <c r="H423" s="732">
        <v>0.51931847968545219</v>
      </c>
      <c r="I423" s="732">
        <v>762</v>
      </c>
      <c r="J423" s="732">
        <v>25</v>
      </c>
      <c r="K423" s="732">
        <v>19075</v>
      </c>
      <c r="L423" s="732">
        <v>1</v>
      </c>
      <c r="M423" s="732">
        <v>763</v>
      </c>
      <c r="N423" s="732">
        <v>15</v>
      </c>
      <c r="O423" s="732">
        <v>11445</v>
      </c>
      <c r="P423" s="746">
        <v>0.6</v>
      </c>
      <c r="Q423" s="733">
        <v>763</v>
      </c>
    </row>
    <row r="424" spans="1:17" ht="14.4" customHeight="1" x14ac:dyDescent="0.3">
      <c r="A424" s="727" t="s">
        <v>7821</v>
      </c>
      <c r="B424" s="728" t="s">
        <v>7822</v>
      </c>
      <c r="C424" s="728" t="s">
        <v>6631</v>
      </c>
      <c r="D424" s="728" t="s">
        <v>7855</v>
      </c>
      <c r="E424" s="728" t="s">
        <v>7856</v>
      </c>
      <c r="F424" s="732">
        <v>3</v>
      </c>
      <c r="G424" s="732">
        <v>6216</v>
      </c>
      <c r="H424" s="732">
        <v>0.98106060606060608</v>
      </c>
      <c r="I424" s="732">
        <v>2072</v>
      </c>
      <c r="J424" s="732">
        <v>3</v>
      </c>
      <c r="K424" s="732">
        <v>6336</v>
      </c>
      <c r="L424" s="732">
        <v>1</v>
      </c>
      <c r="M424" s="732">
        <v>2112</v>
      </c>
      <c r="N424" s="732">
        <v>2</v>
      </c>
      <c r="O424" s="732">
        <v>4232</v>
      </c>
      <c r="P424" s="746">
        <v>0.66792929292929293</v>
      </c>
      <c r="Q424" s="733">
        <v>2116</v>
      </c>
    </row>
    <row r="425" spans="1:17" ht="14.4" customHeight="1" x14ac:dyDescent="0.3">
      <c r="A425" s="727" t="s">
        <v>7821</v>
      </c>
      <c r="B425" s="728" t="s">
        <v>7822</v>
      </c>
      <c r="C425" s="728" t="s">
        <v>6631</v>
      </c>
      <c r="D425" s="728" t="s">
        <v>7857</v>
      </c>
      <c r="E425" s="728" t="s">
        <v>7858</v>
      </c>
      <c r="F425" s="732">
        <v>164</v>
      </c>
      <c r="G425" s="732">
        <v>99712</v>
      </c>
      <c r="H425" s="732">
        <v>1.0899153968913275</v>
      </c>
      <c r="I425" s="732">
        <v>608</v>
      </c>
      <c r="J425" s="732">
        <v>149</v>
      </c>
      <c r="K425" s="732">
        <v>91486</v>
      </c>
      <c r="L425" s="732">
        <v>1</v>
      </c>
      <c r="M425" s="732">
        <v>614</v>
      </c>
      <c r="N425" s="732">
        <v>150</v>
      </c>
      <c r="O425" s="732">
        <v>91800</v>
      </c>
      <c r="P425" s="746">
        <v>1.0034322191373544</v>
      </c>
      <c r="Q425" s="733">
        <v>612</v>
      </c>
    </row>
    <row r="426" spans="1:17" ht="14.4" customHeight="1" x14ac:dyDescent="0.3">
      <c r="A426" s="727" t="s">
        <v>7821</v>
      </c>
      <c r="B426" s="728" t="s">
        <v>7822</v>
      </c>
      <c r="C426" s="728" t="s">
        <v>6631</v>
      </c>
      <c r="D426" s="728" t="s">
        <v>7859</v>
      </c>
      <c r="E426" s="728" t="s">
        <v>7860</v>
      </c>
      <c r="F426" s="732">
        <v>34</v>
      </c>
      <c r="G426" s="732">
        <v>5168</v>
      </c>
      <c r="H426" s="732"/>
      <c r="I426" s="732">
        <v>152</v>
      </c>
      <c r="J426" s="732"/>
      <c r="K426" s="732"/>
      <c r="L426" s="732"/>
      <c r="M426" s="732"/>
      <c r="N426" s="732"/>
      <c r="O426" s="732"/>
      <c r="P426" s="746"/>
      <c r="Q426" s="733"/>
    </row>
    <row r="427" spans="1:17" ht="14.4" customHeight="1" x14ac:dyDescent="0.3">
      <c r="A427" s="727" t="s">
        <v>7821</v>
      </c>
      <c r="B427" s="728" t="s">
        <v>7822</v>
      </c>
      <c r="C427" s="728" t="s">
        <v>6631</v>
      </c>
      <c r="D427" s="728" t="s">
        <v>7861</v>
      </c>
      <c r="E427" s="728" t="s">
        <v>7862</v>
      </c>
      <c r="F427" s="732"/>
      <c r="G427" s="732"/>
      <c r="H427" s="732"/>
      <c r="I427" s="732"/>
      <c r="J427" s="732">
        <v>2</v>
      </c>
      <c r="K427" s="732">
        <v>54</v>
      </c>
      <c r="L427" s="732">
        <v>1</v>
      </c>
      <c r="M427" s="732">
        <v>27</v>
      </c>
      <c r="N427" s="732"/>
      <c r="O427" s="732"/>
      <c r="P427" s="746"/>
      <c r="Q427" s="733"/>
    </row>
    <row r="428" spans="1:17" ht="14.4" customHeight="1" x14ac:dyDescent="0.3">
      <c r="A428" s="727" t="s">
        <v>7821</v>
      </c>
      <c r="B428" s="728" t="s">
        <v>7822</v>
      </c>
      <c r="C428" s="728" t="s">
        <v>6631</v>
      </c>
      <c r="D428" s="728" t="s">
        <v>7863</v>
      </c>
      <c r="E428" s="728" t="s">
        <v>7864</v>
      </c>
      <c r="F428" s="732">
        <v>3</v>
      </c>
      <c r="G428" s="732">
        <v>984</v>
      </c>
      <c r="H428" s="732">
        <v>0.4272687798523665</v>
      </c>
      <c r="I428" s="732">
        <v>328</v>
      </c>
      <c r="J428" s="732">
        <v>7</v>
      </c>
      <c r="K428" s="732">
        <v>2303</v>
      </c>
      <c r="L428" s="732">
        <v>1</v>
      </c>
      <c r="M428" s="732">
        <v>329</v>
      </c>
      <c r="N428" s="732">
        <v>9</v>
      </c>
      <c r="O428" s="732">
        <v>3393</v>
      </c>
      <c r="P428" s="746">
        <v>1.4732957012592272</v>
      </c>
      <c r="Q428" s="733">
        <v>377</v>
      </c>
    </row>
    <row r="429" spans="1:17" ht="14.4" customHeight="1" x14ac:dyDescent="0.3">
      <c r="A429" s="727" t="s">
        <v>7821</v>
      </c>
      <c r="B429" s="728" t="s">
        <v>7822</v>
      </c>
      <c r="C429" s="728" t="s">
        <v>6631</v>
      </c>
      <c r="D429" s="728" t="s">
        <v>7865</v>
      </c>
      <c r="E429" s="728" t="s">
        <v>7866</v>
      </c>
      <c r="F429" s="732"/>
      <c r="G429" s="732"/>
      <c r="H429" s="732"/>
      <c r="I429" s="732"/>
      <c r="J429" s="732">
        <v>2</v>
      </c>
      <c r="K429" s="732">
        <v>60</v>
      </c>
      <c r="L429" s="732">
        <v>1</v>
      </c>
      <c r="M429" s="732">
        <v>30</v>
      </c>
      <c r="N429" s="732"/>
      <c r="O429" s="732"/>
      <c r="P429" s="746"/>
      <c r="Q429" s="733"/>
    </row>
    <row r="430" spans="1:17" ht="14.4" customHeight="1" x14ac:dyDescent="0.3">
      <c r="A430" s="727" t="s">
        <v>7867</v>
      </c>
      <c r="B430" s="728" t="s">
        <v>7603</v>
      </c>
      <c r="C430" s="728" t="s">
        <v>6631</v>
      </c>
      <c r="D430" s="728" t="s">
        <v>7868</v>
      </c>
      <c r="E430" s="728" t="s">
        <v>7869</v>
      </c>
      <c r="F430" s="732">
        <v>3</v>
      </c>
      <c r="G430" s="732">
        <v>3552</v>
      </c>
      <c r="H430" s="732">
        <v>0.4987363100252738</v>
      </c>
      <c r="I430" s="732">
        <v>1184</v>
      </c>
      <c r="J430" s="732">
        <v>6</v>
      </c>
      <c r="K430" s="732">
        <v>7122</v>
      </c>
      <c r="L430" s="732">
        <v>1</v>
      </c>
      <c r="M430" s="732">
        <v>1187</v>
      </c>
      <c r="N430" s="732">
        <v>5</v>
      </c>
      <c r="O430" s="732">
        <v>7415</v>
      </c>
      <c r="P430" s="746">
        <v>1.0411401291771973</v>
      </c>
      <c r="Q430" s="733">
        <v>1483</v>
      </c>
    </row>
    <row r="431" spans="1:17" ht="14.4" customHeight="1" x14ac:dyDescent="0.3">
      <c r="A431" s="727" t="s">
        <v>7867</v>
      </c>
      <c r="B431" s="728" t="s">
        <v>7603</v>
      </c>
      <c r="C431" s="728" t="s">
        <v>6631</v>
      </c>
      <c r="D431" s="728" t="s">
        <v>7870</v>
      </c>
      <c r="E431" s="728" t="s">
        <v>7871</v>
      </c>
      <c r="F431" s="732">
        <v>25</v>
      </c>
      <c r="G431" s="732">
        <v>97025</v>
      </c>
      <c r="H431" s="732">
        <v>1.0334121506475802</v>
      </c>
      <c r="I431" s="732">
        <v>3881</v>
      </c>
      <c r="J431" s="732">
        <v>24</v>
      </c>
      <c r="K431" s="732">
        <v>93888</v>
      </c>
      <c r="L431" s="732">
        <v>1</v>
      </c>
      <c r="M431" s="732">
        <v>3912</v>
      </c>
      <c r="N431" s="732">
        <v>15</v>
      </c>
      <c r="O431" s="732">
        <v>58710</v>
      </c>
      <c r="P431" s="746">
        <v>0.62531952965235171</v>
      </c>
      <c r="Q431" s="733">
        <v>3914</v>
      </c>
    </row>
    <row r="432" spans="1:17" ht="14.4" customHeight="1" x14ac:dyDescent="0.3">
      <c r="A432" s="727" t="s">
        <v>7867</v>
      </c>
      <c r="B432" s="728" t="s">
        <v>7603</v>
      </c>
      <c r="C432" s="728" t="s">
        <v>6631</v>
      </c>
      <c r="D432" s="728" t="s">
        <v>7872</v>
      </c>
      <c r="E432" s="728" t="s">
        <v>7873</v>
      </c>
      <c r="F432" s="732">
        <v>1</v>
      </c>
      <c r="G432" s="732">
        <v>654</v>
      </c>
      <c r="H432" s="732"/>
      <c r="I432" s="732">
        <v>654</v>
      </c>
      <c r="J432" s="732"/>
      <c r="K432" s="732"/>
      <c r="L432" s="732"/>
      <c r="M432" s="732"/>
      <c r="N432" s="732">
        <v>1</v>
      </c>
      <c r="O432" s="732">
        <v>658</v>
      </c>
      <c r="P432" s="746"/>
      <c r="Q432" s="733">
        <v>658</v>
      </c>
    </row>
    <row r="433" spans="1:17" ht="14.4" customHeight="1" x14ac:dyDescent="0.3">
      <c r="A433" s="727" t="s">
        <v>7867</v>
      </c>
      <c r="B433" s="728" t="s">
        <v>7603</v>
      </c>
      <c r="C433" s="728" t="s">
        <v>6631</v>
      </c>
      <c r="D433" s="728" t="s">
        <v>7874</v>
      </c>
      <c r="E433" s="728" t="s">
        <v>7875</v>
      </c>
      <c r="F433" s="732">
        <v>2</v>
      </c>
      <c r="G433" s="732">
        <v>636</v>
      </c>
      <c r="H433" s="732"/>
      <c r="I433" s="732">
        <v>318</v>
      </c>
      <c r="J433" s="732"/>
      <c r="K433" s="732"/>
      <c r="L433" s="732"/>
      <c r="M433" s="732"/>
      <c r="N433" s="732"/>
      <c r="O433" s="732"/>
      <c r="P433" s="746"/>
      <c r="Q433" s="733"/>
    </row>
    <row r="434" spans="1:17" ht="14.4" customHeight="1" x14ac:dyDescent="0.3">
      <c r="A434" s="727" t="s">
        <v>7867</v>
      </c>
      <c r="B434" s="728" t="s">
        <v>7603</v>
      </c>
      <c r="C434" s="728" t="s">
        <v>6631</v>
      </c>
      <c r="D434" s="728" t="s">
        <v>7876</v>
      </c>
      <c r="E434" s="728" t="s">
        <v>7877</v>
      </c>
      <c r="F434" s="732">
        <v>3</v>
      </c>
      <c r="G434" s="732">
        <v>3045</v>
      </c>
      <c r="H434" s="732">
        <v>0.74051556420233466</v>
      </c>
      <c r="I434" s="732">
        <v>1015</v>
      </c>
      <c r="J434" s="732">
        <v>4</v>
      </c>
      <c r="K434" s="732">
        <v>4112</v>
      </c>
      <c r="L434" s="732">
        <v>1</v>
      </c>
      <c r="M434" s="732">
        <v>1028</v>
      </c>
      <c r="N434" s="732">
        <v>3</v>
      </c>
      <c r="O434" s="732">
        <v>3090</v>
      </c>
      <c r="P434" s="746">
        <v>0.75145914396887159</v>
      </c>
      <c r="Q434" s="733">
        <v>1030</v>
      </c>
    </row>
    <row r="435" spans="1:17" ht="14.4" customHeight="1" x14ac:dyDescent="0.3">
      <c r="A435" s="727" t="s">
        <v>7867</v>
      </c>
      <c r="B435" s="728" t="s">
        <v>7603</v>
      </c>
      <c r="C435" s="728" t="s">
        <v>6631</v>
      </c>
      <c r="D435" s="728" t="s">
        <v>7878</v>
      </c>
      <c r="E435" s="728" t="s">
        <v>7879</v>
      </c>
      <c r="F435" s="732"/>
      <c r="G435" s="732"/>
      <c r="H435" s="732"/>
      <c r="I435" s="732"/>
      <c r="J435" s="732">
        <v>1</v>
      </c>
      <c r="K435" s="732">
        <v>842</v>
      </c>
      <c r="L435" s="732">
        <v>1</v>
      </c>
      <c r="M435" s="732">
        <v>842</v>
      </c>
      <c r="N435" s="732">
        <v>5</v>
      </c>
      <c r="O435" s="732">
        <v>4215</v>
      </c>
      <c r="P435" s="746">
        <v>5.0059382422802852</v>
      </c>
      <c r="Q435" s="733">
        <v>843</v>
      </c>
    </row>
    <row r="436" spans="1:17" ht="14.4" customHeight="1" x14ac:dyDescent="0.3">
      <c r="A436" s="727" t="s">
        <v>7867</v>
      </c>
      <c r="B436" s="728" t="s">
        <v>7603</v>
      </c>
      <c r="C436" s="728" t="s">
        <v>6631</v>
      </c>
      <c r="D436" s="728" t="s">
        <v>7880</v>
      </c>
      <c r="E436" s="728" t="s">
        <v>7881</v>
      </c>
      <c r="F436" s="732">
        <v>2</v>
      </c>
      <c r="G436" s="732">
        <v>1624</v>
      </c>
      <c r="H436" s="732">
        <v>0.66584665846658464</v>
      </c>
      <c r="I436" s="732">
        <v>812</v>
      </c>
      <c r="J436" s="732">
        <v>3</v>
      </c>
      <c r="K436" s="732">
        <v>2439</v>
      </c>
      <c r="L436" s="732">
        <v>1</v>
      </c>
      <c r="M436" s="732">
        <v>813</v>
      </c>
      <c r="N436" s="732"/>
      <c r="O436" s="732"/>
      <c r="P436" s="746"/>
      <c r="Q436" s="733"/>
    </row>
    <row r="437" spans="1:17" ht="14.4" customHeight="1" x14ac:dyDescent="0.3">
      <c r="A437" s="727" t="s">
        <v>7867</v>
      </c>
      <c r="B437" s="728" t="s">
        <v>7603</v>
      </c>
      <c r="C437" s="728" t="s">
        <v>6631</v>
      </c>
      <c r="D437" s="728" t="s">
        <v>7882</v>
      </c>
      <c r="E437" s="728" t="s">
        <v>7883</v>
      </c>
      <c r="F437" s="732">
        <v>2</v>
      </c>
      <c r="G437" s="732">
        <v>1624</v>
      </c>
      <c r="H437" s="732">
        <v>0.66584665846658464</v>
      </c>
      <c r="I437" s="732">
        <v>812</v>
      </c>
      <c r="J437" s="732">
        <v>3</v>
      </c>
      <c r="K437" s="732">
        <v>2439</v>
      </c>
      <c r="L437" s="732">
        <v>1</v>
      </c>
      <c r="M437" s="732">
        <v>813</v>
      </c>
      <c r="N437" s="732"/>
      <c r="O437" s="732"/>
      <c r="P437" s="746"/>
      <c r="Q437" s="733"/>
    </row>
    <row r="438" spans="1:17" ht="14.4" customHeight="1" x14ac:dyDescent="0.3">
      <c r="A438" s="727" t="s">
        <v>7867</v>
      </c>
      <c r="B438" s="728" t="s">
        <v>7603</v>
      </c>
      <c r="C438" s="728" t="s">
        <v>6631</v>
      </c>
      <c r="D438" s="728" t="s">
        <v>7363</v>
      </c>
      <c r="E438" s="728" t="s">
        <v>7364</v>
      </c>
      <c r="F438" s="732">
        <v>6</v>
      </c>
      <c r="G438" s="732">
        <v>1002</v>
      </c>
      <c r="H438" s="732">
        <v>0.99404761904761907</v>
      </c>
      <c r="I438" s="732">
        <v>167</v>
      </c>
      <c r="J438" s="732">
        <v>6</v>
      </c>
      <c r="K438" s="732">
        <v>1008</v>
      </c>
      <c r="L438" s="732">
        <v>1</v>
      </c>
      <c r="M438" s="732">
        <v>168</v>
      </c>
      <c r="N438" s="732">
        <v>1</v>
      </c>
      <c r="O438" s="732">
        <v>168</v>
      </c>
      <c r="P438" s="746">
        <v>0.16666666666666666</v>
      </c>
      <c r="Q438" s="733">
        <v>168</v>
      </c>
    </row>
    <row r="439" spans="1:17" ht="14.4" customHeight="1" x14ac:dyDescent="0.3">
      <c r="A439" s="727" t="s">
        <v>7867</v>
      </c>
      <c r="B439" s="728" t="s">
        <v>7603</v>
      </c>
      <c r="C439" s="728" t="s">
        <v>6631</v>
      </c>
      <c r="D439" s="728" t="s">
        <v>7367</v>
      </c>
      <c r="E439" s="728" t="s">
        <v>7368</v>
      </c>
      <c r="F439" s="732">
        <v>1</v>
      </c>
      <c r="G439" s="732">
        <v>173</v>
      </c>
      <c r="H439" s="732">
        <v>0.33141762452107282</v>
      </c>
      <c r="I439" s="732">
        <v>173</v>
      </c>
      <c r="J439" s="732">
        <v>3</v>
      </c>
      <c r="K439" s="732">
        <v>522</v>
      </c>
      <c r="L439" s="732">
        <v>1</v>
      </c>
      <c r="M439" s="732">
        <v>174</v>
      </c>
      <c r="N439" s="732"/>
      <c r="O439" s="732"/>
      <c r="P439" s="746"/>
      <c r="Q439" s="733"/>
    </row>
    <row r="440" spans="1:17" ht="14.4" customHeight="1" x14ac:dyDescent="0.3">
      <c r="A440" s="727" t="s">
        <v>7867</v>
      </c>
      <c r="B440" s="728" t="s">
        <v>7603</v>
      </c>
      <c r="C440" s="728" t="s">
        <v>6631</v>
      </c>
      <c r="D440" s="728" t="s">
        <v>7371</v>
      </c>
      <c r="E440" s="728" t="s">
        <v>7372</v>
      </c>
      <c r="F440" s="732">
        <v>2</v>
      </c>
      <c r="G440" s="732">
        <v>702</v>
      </c>
      <c r="H440" s="732">
        <v>0.28490259740259738</v>
      </c>
      <c r="I440" s="732">
        <v>351</v>
      </c>
      <c r="J440" s="732">
        <v>7</v>
      </c>
      <c r="K440" s="732">
        <v>2464</v>
      </c>
      <c r="L440" s="732">
        <v>1</v>
      </c>
      <c r="M440" s="732">
        <v>352</v>
      </c>
      <c r="N440" s="732">
        <v>6</v>
      </c>
      <c r="O440" s="732">
        <v>2112</v>
      </c>
      <c r="P440" s="746">
        <v>0.8571428571428571</v>
      </c>
      <c r="Q440" s="733">
        <v>352</v>
      </c>
    </row>
    <row r="441" spans="1:17" ht="14.4" customHeight="1" x14ac:dyDescent="0.3">
      <c r="A441" s="727" t="s">
        <v>7867</v>
      </c>
      <c r="B441" s="728" t="s">
        <v>7603</v>
      </c>
      <c r="C441" s="728" t="s">
        <v>6631</v>
      </c>
      <c r="D441" s="728" t="s">
        <v>7604</v>
      </c>
      <c r="E441" s="728" t="s">
        <v>7605</v>
      </c>
      <c r="F441" s="732"/>
      <c r="G441" s="732"/>
      <c r="H441" s="732"/>
      <c r="I441" s="732"/>
      <c r="J441" s="732"/>
      <c r="K441" s="732"/>
      <c r="L441" s="732"/>
      <c r="M441" s="732"/>
      <c r="N441" s="732">
        <v>4</v>
      </c>
      <c r="O441" s="732">
        <v>4152</v>
      </c>
      <c r="P441" s="746"/>
      <c r="Q441" s="733">
        <v>1038</v>
      </c>
    </row>
    <row r="442" spans="1:17" ht="14.4" customHeight="1" x14ac:dyDescent="0.3">
      <c r="A442" s="727" t="s">
        <v>7867</v>
      </c>
      <c r="B442" s="728" t="s">
        <v>7603</v>
      </c>
      <c r="C442" s="728" t="s">
        <v>6631</v>
      </c>
      <c r="D442" s="728" t="s">
        <v>7884</v>
      </c>
      <c r="E442" s="728" t="s">
        <v>7885</v>
      </c>
      <c r="F442" s="732">
        <v>1</v>
      </c>
      <c r="G442" s="732">
        <v>189</v>
      </c>
      <c r="H442" s="732">
        <v>0.49736842105263157</v>
      </c>
      <c r="I442" s="732">
        <v>189</v>
      </c>
      <c r="J442" s="732">
        <v>2</v>
      </c>
      <c r="K442" s="732">
        <v>380</v>
      </c>
      <c r="L442" s="732">
        <v>1</v>
      </c>
      <c r="M442" s="732">
        <v>190</v>
      </c>
      <c r="N442" s="732">
        <v>2</v>
      </c>
      <c r="O442" s="732">
        <v>380</v>
      </c>
      <c r="P442" s="746">
        <v>1</v>
      </c>
      <c r="Q442" s="733">
        <v>190</v>
      </c>
    </row>
    <row r="443" spans="1:17" ht="14.4" customHeight="1" x14ac:dyDescent="0.3">
      <c r="A443" s="727" t="s">
        <v>7867</v>
      </c>
      <c r="B443" s="728" t="s">
        <v>7603</v>
      </c>
      <c r="C443" s="728" t="s">
        <v>6631</v>
      </c>
      <c r="D443" s="728" t="s">
        <v>7886</v>
      </c>
      <c r="E443" s="728" t="s">
        <v>7887</v>
      </c>
      <c r="F443" s="732">
        <v>17</v>
      </c>
      <c r="G443" s="732">
        <v>9299</v>
      </c>
      <c r="H443" s="732">
        <v>0.89147732719777584</v>
      </c>
      <c r="I443" s="732">
        <v>547</v>
      </c>
      <c r="J443" s="732">
        <v>19</v>
      </c>
      <c r="K443" s="732">
        <v>10431</v>
      </c>
      <c r="L443" s="732">
        <v>1</v>
      </c>
      <c r="M443" s="732">
        <v>549</v>
      </c>
      <c r="N443" s="732">
        <v>8</v>
      </c>
      <c r="O443" s="732">
        <v>4392</v>
      </c>
      <c r="P443" s="746">
        <v>0.42105263157894735</v>
      </c>
      <c r="Q443" s="733">
        <v>549</v>
      </c>
    </row>
    <row r="444" spans="1:17" ht="14.4" customHeight="1" x14ac:dyDescent="0.3">
      <c r="A444" s="727" t="s">
        <v>7867</v>
      </c>
      <c r="B444" s="728" t="s">
        <v>7603</v>
      </c>
      <c r="C444" s="728" t="s">
        <v>6631</v>
      </c>
      <c r="D444" s="728" t="s">
        <v>7888</v>
      </c>
      <c r="E444" s="728" t="s">
        <v>7889</v>
      </c>
      <c r="F444" s="732">
        <v>3</v>
      </c>
      <c r="G444" s="732">
        <v>1956</v>
      </c>
      <c r="H444" s="732">
        <v>0.59816513761467893</v>
      </c>
      <c r="I444" s="732">
        <v>652</v>
      </c>
      <c r="J444" s="732">
        <v>5</v>
      </c>
      <c r="K444" s="732">
        <v>3270</v>
      </c>
      <c r="L444" s="732">
        <v>1</v>
      </c>
      <c r="M444" s="732">
        <v>654</v>
      </c>
      <c r="N444" s="732">
        <v>2</v>
      </c>
      <c r="O444" s="732">
        <v>1308</v>
      </c>
      <c r="P444" s="746">
        <v>0.4</v>
      </c>
      <c r="Q444" s="733">
        <v>654</v>
      </c>
    </row>
    <row r="445" spans="1:17" ht="14.4" customHeight="1" x14ac:dyDescent="0.3">
      <c r="A445" s="727" t="s">
        <v>7867</v>
      </c>
      <c r="B445" s="728" t="s">
        <v>7603</v>
      </c>
      <c r="C445" s="728" t="s">
        <v>6631</v>
      </c>
      <c r="D445" s="728" t="s">
        <v>7890</v>
      </c>
      <c r="E445" s="728" t="s">
        <v>7891</v>
      </c>
      <c r="F445" s="732">
        <v>3</v>
      </c>
      <c r="G445" s="732">
        <v>1956</v>
      </c>
      <c r="H445" s="732">
        <v>0.59816513761467893</v>
      </c>
      <c r="I445" s="732">
        <v>652</v>
      </c>
      <c r="J445" s="732">
        <v>5</v>
      </c>
      <c r="K445" s="732">
        <v>3270</v>
      </c>
      <c r="L445" s="732">
        <v>1</v>
      </c>
      <c r="M445" s="732">
        <v>654</v>
      </c>
      <c r="N445" s="732">
        <v>2</v>
      </c>
      <c r="O445" s="732">
        <v>1308</v>
      </c>
      <c r="P445" s="746">
        <v>0.4</v>
      </c>
      <c r="Q445" s="733">
        <v>654</v>
      </c>
    </row>
    <row r="446" spans="1:17" ht="14.4" customHeight="1" x14ac:dyDescent="0.3">
      <c r="A446" s="727" t="s">
        <v>7867</v>
      </c>
      <c r="B446" s="728" t="s">
        <v>7603</v>
      </c>
      <c r="C446" s="728" t="s">
        <v>6631</v>
      </c>
      <c r="D446" s="728" t="s">
        <v>7892</v>
      </c>
      <c r="E446" s="728" t="s">
        <v>7893</v>
      </c>
      <c r="F446" s="732">
        <v>5</v>
      </c>
      <c r="G446" s="732">
        <v>3380</v>
      </c>
      <c r="H446" s="732">
        <v>2.4926253687315634</v>
      </c>
      <c r="I446" s="732">
        <v>676</v>
      </c>
      <c r="J446" s="732">
        <v>2</v>
      </c>
      <c r="K446" s="732">
        <v>1356</v>
      </c>
      <c r="L446" s="732">
        <v>1</v>
      </c>
      <c r="M446" s="732">
        <v>678</v>
      </c>
      <c r="N446" s="732">
        <v>2</v>
      </c>
      <c r="O446" s="732">
        <v>1356</v>
      </c>
      <c r="P446" s="746">
        <v>1</v>
      </c>
      <c r="Q446" s="733">
        <v>678</v>
      </c>
    </row>
    <row r="447" spans="1:17" ht="14.4" customHeight="1" x14ac:dyDescent="0.3">
      <c r="A447" s="727" t="s">
        <v>7867</v>
      </c>
      <c r="B447" s="728" t="s">
        <v>7603</v>
      </c>
      <c r="C447" s="728" t="s">
        <v>6631</v>
      </c>
      <c r="D447" s="728" t="s">
        <v>7894</v>
      </c>
      <c r="E447" s="728" t="s">
        <v>7895</v>
      </c>
      <c r="F447" s="732">
        <v>3</v>
      </c>
      <c r="G447" s="732">
        <v>1533</v>
      </c>
      <c r="H447" s="732">
        <v>0.99610136452241715</v>
      </c>
      <c r="I447" s="732">
        <v>511</v>
      </c>
      <c r="J447" s="732">
        <v>3</v>
      </c>
      <c r="K447" s="732">
        <v>1539</v>
      </c>
      <c r="L447" s="732">
        <v>1</v>
      </c>
      <c r="M447" s="732">
        <v>513</v>
      </c>
      <c r="N447" s="732">
        <v>3</v>
      </c>
      <c r="O447" s="732">
        <v>1539</v>
      </c>
      <c r="P447" s="746">
        <v>1</v>
      </c>
      <c r="Q447" s="733">
        <v>513</v>
      </c>
    </row>
    <row r="448" spans="1:17" ht="14.4" customHeight="1" x14ac:dyDescent="0.3">
      <c r="A448" s="727" t="s">
        <v>7867</v>
      </c>
      <c r="B448" s="728" t="s">
        <v>7603</v>
      </c>
      <c r="C448" s="728" t="s">
        <v>6631</v>
      </c>
      <c r="D448" s="728" t="s">
        <v>7896</v>
      </c>
      <c r="E448" s="728" t="s">
        <v>7897</v>
      </c>
      <c r="F448" s="732">
        <v>3</v>
      </c>
      <c r="G448" s="732">
        <v>1263</v>
      </c>
      <c r="H448" s="732">
        <v>0.99527186761229314</v>
      </c>
      <c r="I448" s="732">
        <v>421</v>
      </c>
      <c r="J448" s="732">
        <v>3</v>
      </c>
      <c r="K448" s="732">
        <v>1269</v>
      </c>
      <c r="L448" s="732">
        <v>1</v>
      </c>
      <c r="M448" s="732">
        <v>423</v>
      </c>
      <c r="N448" s="732">
        <v>3</v>
      </c>
      <c r="O448" s="732">
        <v>1269</v>
      </c>
      <c r="P448" s="746">
        <v>1</v>
      </c>
      <c r="Q448" s="733">
        <v>423</v>
      </c>
    </row>
    <row r="449" spans="1:17" ht="14.4" customHeight="1" x14ac:dyDescent="0.3">
      <c r="A449" s="727" t="s">
        <v>7867</v>
      </c>
      <c r="B449" s="728" t="s">
        <v>7603</v>
      </c>
      <c r="C449" s="728" t="s">
        <v>6631</v>
      </c>
      <c r="D449" s="728" t="s">
        <v>7898</v>
      </c>
      <c r="E449" s="728" t="s">
        <v>7899</v>
      </c>
      <c r="F449" s="732">
        <v>18</v>
      </c>
      <c r="G449" s="732">
        <v>6246</v>
      </c>
      <c r="H449" s="732">
        <v>1.0527557727962245</v>
      </c>
      <c r="I449" s="732">
        <v>347</v>
      </c>
      <c r="J449" s="732">
        <v>17</v>
      </c>
      <c r="K449" s="732">
        <v>5933</v>
      </c>
      <c r="L449" s="732">
        <v>1</v>
      </c>
      <c r="M449" s="732">
        <v>349</v>
      </c>
      <c r="N449" s="732">
        <v>9</v>
      </c>
      <c r="O449" s="732">
        <v>3141</v>
      </c>
      <c r="P449" s="746">
        <v>0.52941176470588236</v>
      </c>
      <c r="Q449" s="733">
        <v>349</v>
      </c>
    </row>
    <row r="450" spans="1:17" ht="14.4" customHeight="1" x14ac:dyDescent="0.3">
      <c r="A450" s="727" t="s">
        <v>7867</v>
      </c>
      <c r="B450" s="728" t="s">
        <v>7603</v>
      </c>
      <c r="C450" s="728" t="s">
        <v>6631</v>
      </c>
      <c r="D450" s="728" t="s">
        <v>6748</v>
      </c>
      <c r="E450" s="728" t="s">
        <v>6749</v>
      </c>
      <c r="F450" s="732">
        <v>24</v>
      </c>
      <c r="G450" s="732">
        <v>5256</v>
      </c>
      <c r="H450" s="732">
        <v>0.99095022624434392</v>
      </c>
      <c r="I450" s="732">
        <v>219</v>
      </c>
      <c r="J450" s="732">
        <v>24</v>
      </c>
      <c r="K450" s="732">
        <v>5304</v>
      </c>
      <c r="L450" s="732">
        <v>1</v>
      </c>
      <c r="M450" s="732">
        <v>221</v>
      </c>
      <c r="N450" s="732">
        <v>18</v>
      </c>
      <c r="O450" s="732">
        <v>3978</v>
      </c>
      <c r="P450" s="746">
        <v>0.75</v>
      </c>
      <c r="Q450" s="733">
        <v>221</v>
      </c>
    </row>
    <row r="451" spans="1:17" ht="14.4" customHeight="1" x14ac:dyDescent="0.3">
      <c r="A451" s="727" t="s">
        <v>7867</v>
      </c>
      <c r="B451" s="728" t="s">
        <v>7603</v>
      </c>
      <c r="C451" s="728" t="s">
        <v>6631</v>
      </c>
      <c r="D451" s="728" t="s">
        <v>6750</v>
      </c>
      <c r="E451" s="728" t="s">
        <v>6751</v>
      </c>
      <c r="F451" s="732"/>
      <c r="G451" s="732"/>
      <c r="H451" s="732"/>
      <c r="I451" s="732"/>
      <c r="J451" s="732">
        <v>2</v>
      </c>
      <c r="K451" s="732">
        <v>1016</v>
      </c>
      <c r="L451" s="732">
        <v>1</v>
      </c>
      <c r="M451" s="732">
        <v>508</v>
      </c>
      <c r="N451" s="732">
        <v>2</v>
      </c>
      <c r="O451" s="732">
        <v>1016</v>
      </c>
      <c r="P451" s="746">
        <v>1</v>
      </c>
      <c r="Q451" s="733">
        <v>508</v>
      </c>
    </row>
    <row r="452" spans="1:17" ht="14.4" customHeight="1" x14ac:dyDescent="0.3">
      <c r="A452" s="727" t="s">
        <v>7867</v>
      </c>
      <c r="B452" s="728" t="s">
        <v>7603</v>
      </c>
      <c r="C452" s="728" t="s">
        <v>6631</v>
      </c>
      <c r="D452" s="728" t="s">
        <v>7900</v>
      </c>
      <c r="E452" s="728" t="s">
        <v>7901</v>
      </c>
      <c r="F452" s="732">
        <v>1</v>
      </c>
      <c r="G452" s="732">
        <v>238</v>
      </c>
      <c r="H452" s="732">
        <v>0.497907949790795</v>
      </c>
      <c r="I452" s="732">
        <v>238</v>
      </c>
      <c r="J452" s="732">
        <v>2</v>
      </c>
      <c r="K452" s="732">
        <v>478</v>
      </c>
      <c r="L452" s="732">
        <v>1</v>
      </c>
      <c r="M452" s="732">
        <v>239</v>
      </c>
      <c r="N452" s="732">
        <v>3</v>
      </c>
      <c r="O452" s="732">
        <v>717</v>
      </c>
      <c r="P452" s="746">
        <v>1.5</v>
      </c>
      <c r="Q452" s="733">
        <v>239</v>
      </c>
    </row>
    <row r="453" spans="1:17" ht="14.4" customHeight="1" x14ac:dyDescent="0.3">
      <c r="A453" s="727" t="s">
        <v>7867</v>
      </c>
      <c r="B453" s="728" t="s">
        <v>7603</v>
      </c>
      <c r="C453" s="728" t="s">
        <v>6631</v>
      </c>
      <c r="D453" s="728" t="s">
        <v>7902</v>
      </c>
      <c r="E453" s="728" t="s">
        <v>7903</v>
      </c>
      <c r="F453" s="732">
        <v>15</v>
      </c>
      <c r="G453" s="732">
        <v>1665</v>
      </c>
      <c r="H453" s="732">
        <v>0.88235294117647056</v>
      </c>
      <c r="I453" s="732">
        <v>111</v>
      </c>
      <c r="J453" s="732">
        <v>17</v>
      </c>
      <c r="K453" s="732">
        <v>1887</v>
      </c>
      <c r="L453" s="732">
        <v>1</v>
      </c>
      <c r="M453" s="732">
        <v>111</v>
      </c>
      <c r="N453" s="732">
        <v>6</v>
      </c>
      <c r="O453" s="732">
        <v>666</v>
      </c>
      <c r="P453" s="746">
        <v>0.35294117647058826</v>
      </c>
      <c r="Q453" s="733">
        <v>111</v>
      </c>
    </row>
    <row r="454" spans="1:17" ht="14.4" customHeight="1" x14ac:dyDescent="0.3">
      <c r="A454" s="727" t="s">
        <v>7867</v>
      </c>
      <c r="B454" s="728" t="s">
        <v>7603</v>
      </c>
      <c r="C454" s="728" t="s">
        <v>6631</v>
      </c>
      <c r="D454" s="728" t="s">
        <v>7904</v>
      </c>
      <c r="E454" s="728" t="s">
        <v>7905</v>
      </c>
      <c r="F454" s="732"/>
      <c r="G454" s="732"/>
      <c r="H454" s="732"/>
      <c r="I454" s="732"/>
      <c r="J454" s="732"/>
      <c r="K454" s="732"/>
      <c r="L454" s="732"/>
      <c r="M454" s="732"/>
      <c r="N454" s="732">
        <v>1</v>
      </c>
      <c r="O454" s="732">
        <v>331</v>
      </c>
      <c r="P454" s="746"/>
      <c r="Q454" s="733">
        <v>331</v>
      </c>
    </row>
    <row r="455" spans="1:17" ht="14.4" customHeight="1" x14ac:dyDescent="0.3">
      <c r="A455" s="727" t="s">
        <v>7867</v>
      </c>
      <c r="B455" s="728" t="s">
        <v>7603</v>
      </c>
      <c r="C455" s="728" t="s">
        <v>6631</v>
      </c>
      <c r="D455" s="728" t="s">
        <v>7906</v>
      </c>
      <c r="E455" s="728" t="s">
        <v>7907</v>
      </c>
      <c r="F455" s="732">
        <v>11</v>
      </c>
      <c r="G455" s="732">
        <v>3421</v>
      </c>
      <c r="H455" s="732">
        <v>0.73098290598290594</v>
      </c>
      <c r="I455" s="732">
        <v>311</v>
      </c>
      <c r="J455" s="732">
        <v>15</v>
      </c>
      <c r="K455" s="732">
        <v>4680</v>
      </c>
      <c r="L455" s="732">
        <v>1</v>
      </c>
      <c r="M455" s="732">
        <v>312</v>
      </c>
      <c r="N455" s="732">
        <v>3</v>
      </c>
      <c r="O455" s="732">
        <v>936</v>
      </c>
      <c r="P455" s="746">
        <v>0.2</v>
      </c>
      <c r="Q455" s="733">
        <v>312</v>
      </c>
    </row>
    <row r="456" spans="1:17" ht="14.4" customHeight="1" x14ac:dyDescent="0.3">
      <c r="A456" s="727" t="s">
        <v>7867</v>
      </c>
      <c r="B456" s="728" t="s">
        <v>7603</v>
      </c>
      <c r="C456" s="728" t="s">
        <v>6631</v>
      </c>
      <c r="D456" s="728" t="s">
        <v>6711</v>
      </c>
      <c r="E456" s="728" t="s">
        <v>6712</v>
      </c>
      <c r="F456" s="732">
        <v>78</v>
      </c>
      <c r="G456" s="732">
        <v>1794</v>
      </c>
      <c r="H456" s="732">
        <v>1.278688524590164</v>
      </c>
      <c r="I456" s="732">
        <v>23</v>
      </c>
      <c r="J456" s="732">
        <v>61</v>
      </c>
      <c r="K456" s="732">
        <v>1403</v>
      </c>
      <c r="L456" s="732">
        <v>1</v>
      </c>
      <c r="M456" s="732">
        <v>23</v>
      </c>
      <c r="N456" s="732">
        <v>40</v>
      </c>
      <c r="O456" s="732">
        <v>920</v>
      </c>
      <c r="P456" s="746">
        <v>0.65573770491803274</v>
      </c>
      <c r="Q456" s="733">
        <v>23</v>
      </c>
    </row>
    <row r="457" spans="1:17" ht="14.4" customHeight="1" x14ac:dyDescent="0.3">
      <c r="A457" s="727" t="s">
        <v>7867</v>
      </c>
      <c r="B457" s="728" t="s">
        <v>7603</v>
      </c>
      <c r="C457" s="728" t="s">
        <v>6631</v>
      </c>
      <c r="D457" s="728" t="s">
        <v>6798</v>
      </c>
      <c r="E457" s="728" t="s">
        <v>6799</v>
      </c>
      <c r="F457" s="732"/>
      <c r="G457" s="732"/>
      <c r="H457" s="732"/>
      <c r="I457" s="732"/>
      <c r="J457" s="732">
        <v>4</v>
      </c>
      <c r="K457" s="732">
        <v>1400</v>
      </c>
      <c r="L457" s="732">
        <v>1</v>
      </c>
      <c r="M457" s="732">
        <v>350</v>
      </c>
      <c r="N457" s="732">
        <v>7</v>
      </c>
      <c r="O457" s="732">
        <v>2450</v>
      </c>
      <c r="P457" s="746">
        <v>1.75</v>
      </c>
      <c r="Q457" s="733">
        <v>350</v>
      </c>
    </row>
    <row r="458" spans="1:17" ht="14.4" customHeight="1" x14ac:dyDescent="0.3">
      <c r="A458" s="727" t="s">
        <v>7867</v>
      </c>
      <c r="B458" s="728" t="s">
        <v>7603</v>
      </c>
      <c r="C458" s="728" t="s">
        <v>6631</v>
      </c>
      <c r="D458" s="728" t="s">
        <v>6715</v>
      </c>
      <c r="E458" s="728" t="s">
        <v>6716</v>
      </c>
      <c r="F458" s="732">
        <v>32</v>
      </c>
      <c r="G458" s="732">
        <v>40576</v>
      </c>
      <c r="H458" s="732">
        <v>1.7569931583961202</v>
      </c>
      <c r="I458" s="732">
        <v>1268</v>
      </c>
      <c r="J458" s="732">
        <v>18</v>
      </c>
      <c r="K458" s="732">
        <v>23094</v>
      </c>
      <c r="L458" s="732">
        <v>1</v>
      </c>
      <c r="M458" s="732">
        <v>1283</v>
      </c>
      <c r="N458" s="732">
        <v>8</v>
      </c>
      <c r="O458" s="732">
        <v>10280</v>
      </c>
      <c r="P458" s="746">
        <v>0.44513726509049972</v>
      </c>
      <c r="Q458" s="733">
        <v>1285</v>
      </c>
    </row>
    <row r="459" spans="1:17" ht="14.4" customHeight="1" x14ac:dyDescent="0.3">
      <c r="A459" s="727" t="s">
        <v>7867</v>
      </c>
      <c r="B459" s="728" t="s">
        <v>7603</v>
      </c>
      <c r="C459" s="728" t="s">
        <v>6631</v>
      </c>
      <c r="D459" s="728" t="s">
        <v>7908</v>
      </c>
      <c r="E459" s="728" t="s">
        <v>7909</v>
      </c>
      <c r="F459" s="732">
        <v>1</v>
      </c>
      <c r="G459" s="732">
        <v>294</v>
      </c>
      <c r="H459" s="732">
        <v>0.49830508474576274</v>
      </c>
      <c r="I459" s="732">
        <v>294</v>
      </c>
      <c r="J459" s="732">
        <v>2</v>
      </c>
      <c r="K459" s="732">
        <v>590</v>
      </c>
      <c r="L459" s="732">
        <v>1</v>
      </c>
      <c r="M459" s="732">
        <v>295</v>
      </c>
      <c r="N459" s="732">
        <v>2</v>
      </c>
      <c r="O459" s="732">
        <v>590</v>
      </c>
      <c r="P459" s="746">
        <v>1</v>
      </c>
      <c r="Q459" s="733">
        <v>295</v>
      </c>
    </row>
    <row r="460" spans="1:17" ht="14.4" customHeight="1" x14ac:dyDescent="0.3">
      <c r="A460" s="727" t="s">
        <v>7867</v>
      </c>
      <c r="B460" s="728" t="s">
        <v>7603</v>
      </c>
      <c r="C460" s="728" t="s">
        <v>6631</v>
      </c>
      <c r="D460" s="728" t="s">
        <v>7910</v>
      </c>
      <c r="E460" s="728" t="s">
        <v>7911</v>
      </c>
      <c r="F460" s="732">
        <v>19</v>
      </c>
      <c r="G460" s="732">
        <v>3933</v>
      </c>
      <c r="H460" s="732">
        <v>0.99043062200956933</v>
      </c>
      <c r="I460" s="732">
        <v>207</v>
      </c>
      <c r="J460" s="732">
        <v>19</v>
      </c>
      <c r="K460" s="732">
        <v>3971</v>
      </c>
      <c r="L460" s="732">
        <v>1</v>
      </c>
      <c r="M460" s="732">
        <v>209</v>
      </c>
      <c r="N460" s="732">
        <v>7</v>
      </c>
      <c r="O460" s="732">
        <v>1463</v>
      </c>
      <c r="P460" s="746">
        <v>0.36842105263157893</v>
      </c>
      <c r="Q460" s="733">
        <v>209</v>
      </c>
    </row>
    <row r="461" spans="1:17" ht="14.4" customHeight="1" x14ac:dyDescent="0.3">
      <c r="A461" s="727" t="s">
        <v>7867</v>
      </c>
      <c r="B461" s="728" t="s">
        <v>7603</v>
      </c>
      <c r="C461" s="728" t="s">
        <v>6631</v>
      </c>
      <c r="D461" s="728" t="s">
        <v>7912</v>
      </c>
      <c r="E461" s="728" t="s">
        <v>7913</v>
      </c>
      <c r="F461" s="732">
        <v>8</v>
      </c>
      <c r="G461" s="732">
        <v>312</v>
      </c>
      <c r="H461" s="732">
        <v>1.1142857142857143</v>
      </c>
      <c r="I461" s="732">
        <v>39</v>
      </c>
      <c r="J461" s="732">
        <v>7</v>
      </c>
      <c r="K461" s="732">
        <v>280</v>
      </c>
      <c r="L461" s="732">
        <v>1</v>
      </c>
      <c r="M461" s="732">
        <v>40</v>
      </c>
      <c r="N461" s="732">
        <v>5</v>
      </c>
      <c r="O461" s="732">
        <v>200</v>
      </c>
      <c r="P461" s="746">
        <v>0.7142857142857143</v>
      </c>
      <c r="Q461" s="733">
        <v>40</v>
      </c>
    </row>
    <row r="462" spans="1:17" ht="14.4" customHeight="1" x14ac:dyDescent="0.3">
      <c r="A462" s="727" t="s">
        <v>7867</v>
      </c>
      <c r="B462" s="728" t="s">
        <v>7603</v>
      </c>
      <c r="C462" s="728" t="s">
        <v>6631</v>
      </c>
      <c r="D462" s="728" t="s">
        <v>7914</v>
      </c>
      <c r="E462" s="728" t="s">
        <v>7915</v>
      </c>
      <c r="F462" s="732">
        <v>13</v>
      </c>
      <c r="G462" s="732">
        <v>65039</v>
      </c>
      <c r="H462" s="732">
        <v>0.86338776052037702</v>
      </c>
      <c r="I462" s="732">
        <v>5003</v>
      </c>
      <c r="J462" s="732">
        <v>15</v>
      </c>
      <c r="K462" s="732">
        <v>75330</v>
      </c>
      <c r="L462" s="732">
        <v>1</v>
      </c>
      <c r="M462" s="732">
        <v>5022</v>
      </c>
      <c r="N462" s="732">
        <v>19</v>
      </c>
      <c r="O462" s="732">
        <v>95437</v>
      </c>
      <c r="P462" s="746">
        <v>1.2669188902163813</v>
      </c>
      <c r="Q462" s="733">
        <v>5023</v>
      </c>
    </row>
    <row r="463" spans="1:17" ht="14.4" customHeight="1" x14ac:dyDescent="0.3">
      <c r="A463" s="727" t="s">
        <v>7867</v>
      </c>
      <c r="B463" s="728" t="s">
        <v>7603</v>
      </c>
      <c r="C463" s="728" t="s">
        <v>6631</v>
      </c>
      <c r="D463" s="728" t="s">
        <v>7467</v>
      </c>
      <c r="E463" s="728" t="s">
        <v>7468</v>
      </c>
      <c r="F463" s="732">
        <v>4</v>
      </c>
      <c r="G463" s="732">
        <v>680</v>
      </c>
      <c r="H463" s="732">
        <v>0.79532163742690054</v>
      </c>
      <c r="I463" s="732">
        <v>170</v>
      </c>
      <c r="J463" s="732">
        <v>5</v>
      </c>
      <c r="K463" s="732">
        <v>855</v>
      </c>
      <c r="L463" s="732">
        <v>1</v>
      </c>
      <c r="M463" s="732">
        <v>171</v>
      </c>
      <c r="N463" s="732">
        <v>1</v>
      </c>
      <c r="O463" s="732">
        <v>171</v>
      </c>
      <c r="P463" s="746">
        <v>0.2</v>
      </c>
      <c r="Q463" s="733">
        <v>171</v>
      </c>
    </row>
    <row r="464" spans="1:17" ht="14.4" customHeight="1" x14ac:dyDescent="0.3">
      <c r="A464" s="727" t="s">
        <v>7867</v>
      </c>
      <c r="B464" s="728" t="s">
        <v>7603</v>
      </c>
      <c r="C464" s="728" t="s">
        <v>6631</v>
      </c>
      <c r="D464" s="728" t="s">
        <v>7471</v>
      </c>
      <c r="E464" s="728" t="s">
        <v>7472</v>
      </c>
      <c r="F464" s="732"/>
      <c r="G464" s="732"/>
      <c r="H464" s="732"/>
      <c r="I464" s="732"/>
      <c r="J464" s="732">
        <v>1</v>
      </c>
      <c r="K464" s="732">
        <v>327</v>
      </c>
      <c r="L464" s="732">
        <v>1</v>
      </c>
      <c r="M464" s="732">
        <v>327</v>
      </c>
      <c r="N464" s="732"/>
      <c r="O464" s="732"/>
      <c r="P464" s="746"/>
      <c r="Q464" s="733"/>
    </row>
    <row r="465" spans="1:17" ht="14.4" customHeight="1" x14ac:dyDescent="0.3">
      <c r="A465" s="727" t="s">
        <v>7867</v>
      </c>
      <c r="B465" s="728" t="s">
        <v>7603</v>
      </c>
      <c r="C465" s="728" t="s">
        <v>6631</v>
      </c>
      <c r="D465" s="728" t="s">
        <v>7916</v>
      </c>
      <c r="E465" s="728" t="s">
        <v>7917</v>
      </c>
      <c r="F465" s="732">
        <v>5</v>
      </c>
      <c r="G465" s="732">
        <v>3440</v>
      </c>
      <c r="H465" s="732">
        <v>0.62318840579710144</v>
      </c>
      <c r="I465" s="732">
        <v>688</v>
      </c>
      <c r="J465" s="732">
        <v>8</v>
      </c>
      <c r="K465" s="732">
        <v>5520</v>
      </c>
      <c r="L465" s="732">
        <v>1</v>
      </c>
      <c r="M465" s="732">
        <v>690</v>
      </c>
      <c r="N465" s="732">
        <v>2</v>
      </c>
      <c r="O465" s="732">
        <v>1380</v>
      </c>
      <c r="P465" s="746">
        <v>0.25</v>
      </c>
      <c r="Q465" s="733">
        <v>690</v>
      </c>
    </row>
    <row r="466" spans="1:17" ht="14.4" customHeight="1" x14ac:dyDescent="0.3">
      <c r="A466" s="727" t="s">
        <v>7867</v>
      </c>
      <c r="B466" s="728" t="s">
        <v>7603</v>
      </c>
      <c r="C466" s="728" t="s">
        <v>6631</v>
      </c>
      <c r="D466" s="728" t="s">
        <v>7918</v>
      </c>
      <c r="E466" s="728" t="s">
        <v>7919</v>
      </c>
      <c r="F466" s="732">
        <v>3</v>
      </c>
      <c r="G466" s="732">
        <v>1044</v>
      </c>
      <c r="H466" s="732">
        <v>0.59657142857142853</v>
      </c>
      <c r="I466" s="732">
        <v>348</v>
      </c>
      <c r="J466" s="732">
        <v>5</v>
      </c>
      <c r="K466" s="732">
        <v>1750</v>
      </c>
      <c r="L466" s="732">
        <v>1</v>
      </c>
      <c r="M466" s="732">
        <v>350</v>
      </c>
      <c r="N466" s="732">
        <v>1</v>
      </c>
      <c r="O466" s="732">
        <v>350</v>
      </c>
      <c r="P466" s="746">
        <v>0.2</v>
      </c>
      <c r="Q466" s="733">
        <v>350</v>
      </c>
    </row>
    <row r="467" spans="1:17" ht="14.4" customHeight="1" x14ac:dyDescent="0.3">
      <c r="A467" s="727" t="s">
        <v>7867</v>
      </c>
      <c r="B467" s="728" t="s">
        <v>7603</v>
      </c>
      <c r="C467" s="728" t="s">
        <v>6631</v>
      </c>
      <c r="D467" s="728" t="s">
        <v>7496</v>
      </c>
      <c r="E467" s="728" t="s">
        <v>7497</v>
      </c>
      <c r="F467" s="732">
        <v>4</v>
      </c>
      <c r="G467" s="732">
        <v>692</v>
      </c>
      <c r="H467" s="732">
        <v>0.79540229885057467</v>
      </c>
      <c r="I467" s="732">
        <v>173</v>
      </c>
      <c r="J467" s="732">
        <v>5</v>
      </c>
      <c r="K467" s="732">
        <v>870</v>
      </c>
      <c r="L467" s="732">
        <v>1</v>
      </c>
      <c r="M467" s="732">
        <v>174</v>
      </c>
      <c r="N467" s="732">
        <v>1</v>
      </c>
      <c r="O467" s="732">
        <v>174</v>
      </c>
      <c r="P467" s="746">
        <v>0.2</v>
      </c>
      <c r="Q467" s="733">
        <v>174</v>
      </c>
    </row>
    <row r="468" spans="1:17" ht="14.4" customHeight="1" x14ac:dyDescent="0.3">
      <c r="A468" s="727" t="s">
        <v>7867</v>
      </c>
      <c r="B468" s="728" t="s">
        <v>7603</v>
      </c>
      <c r="C468" s="728" t="s">
        <v>6631</v>
      </c>
      <c r="D468" s="728" t="s">
        <v>7920</v>
      </c>
      <c r="E468" s="728" t="s">
        <v>7921</v>
      </c>
      <c r="F468" s="732">
        <v>3</v>
      </c>
      <c r="G468" s="732">
        <v>1956</v>
      </c>
      <c r="H468" s="732">
        <v>0.59816513761467893</v>
      </c>
      <c r="I468" s="732">
        <v>652</v>
      </c>
      <c r="J468" s="732">
        <v>5</v>
      </c>
      <c r="K468" s="732">
        <v>3270</v>
      </c>
      <c r="L468" s="732">
        <v>1</v>
      </c>
      <c r="M468" s="732">
        <v>654</v>
      </c>
      <c r="N468" s="732">
        <v>2</v>
      </c>
      <c r="O468" s="732">
        <v>1308</v>
      </c>
      <c r="P468" s="746">
        <v>0.4</v>
      </c>
      <c r="Q468" s="733">
        <v>654</v>
      </c>
    </row>
    <row r="469" spans="1:17" ht="14.4" customHeight="1" x14ac:dyDescent="0.3">
      <c r="A469" s="727" t="s">
        <v>7867</v>
      </c>
      <c r="B469" s="728" t="s">
        <v>7603</v>
      </c>
      <c r="C469" s="728" t="s">
        <v>6631</v>
      </c>
      <c r="D469" s="728" t="s">
        <v>7922</v>
      </c>
      <c r="E469" s="728" t="s">
        <v>7923</v>
      </c>
      <c r="F469" s="732">
        <v>3</v>
      </c>
      <c r="G469" s="732">
        <v>1956</v>
      </c>
      <c r="H469" s="732">
        <v>0.59816513761467893</v>
      </c>
      <c r="I469" s="732">
        <v>652</v>
      </c>
      <c r="J469" s="732">
        <v>5</v>
      </c>
      <c r="K469" s="732">
        <v>3270</v>
      </c>
      <c r="L469" s="732">
        <v>1</v>
      </c>
      <c r="M469" s="732">
        <v>654</v>
      </c>
      <c r="N469" s="732">
        <v>2</v>
      </c>
      <c r="O469" s="732">
        <v>1308</v>
      </c>
      <c r="P469" s="746">
        <v>0.4</v>
      </c>
      <c r="Q469" s="733">
        <v>654</v>
      </c>
    </row>
    <row r="470" spans="1:17" ht="14.4" customHeight="1" x14ac:dyDescent="0.3">
      <c r="A470" s="727" t="s">
        <v>7867</v>
      </c>
      <c r="B470" s="728" t="s">
        <v>7603</v>
      </c>
      <c r="C470" s="728" t="s">
        <v>6631</v>
      </c>
      <c r="D470" s="728" t="s">
        <v>6721</v>
      </c>
      <c r="E470" s="728" t="s">
        <v>6722</v>
      </c>
      <c r="F470" s="732">
        <v>998</v>
      </c>
      <c r="G470" s="732">
        <v>431136</v>
      </c>
      <c r="H470" s="732">
        <v>1.6685475444096134</v>
      </c>
      <c r="I470" s="732">
        <v>432</v>
      </c>
      <c r="J470" s="732">
        <v>594</v>
      </c>
      <c r="K470" s="732">
        <v>258390</v>
      </c>
      <c r="L470" s="732">
        <v>1</v>
      </c>
      <c r="M470" s="732">
        <v>435</v>
      </c>
      <c r="N470" s="732"/>
      <c r="O470" s="732"/>
      <c r="P470" s="746"/>
      <c r="Q470" s="733"/>
    </row>
    <row r="471" spans="1:17" ht="14.4" customHeight="1" x14ac:dyDescent="0.3">
      <c r="A471" s="727" t="s">
        <v>7867</v>
      </c>
      <c r="B471" s="728" t="s">
        <v>7603</v>
      </c>
      <c r="C471" s="728" t="s">
        <v>6631</v>
      </c>
      <c r="D471" s="728" t="s">
        <v>7924</v>
      </c>
      <c r="E471" s="728" t="s">
        <v>7925</v>
      </c>
      <c r="F471" s="732">
        <v>3</v>
      </c>
      <c r="G471" s="732">
        <v>2076</v>
      </c>
      <c r="H471" s="732">
        <v>1.4956772334293948</v>
      </c>
      <c r="I471" s="732">
        <v>692</v>
      </c>
      <c r="J471" s="732">
        <v>2</v>
      </c>
      <c r="K471" s="732">
        <v>1388</v>
      </c>
      <c r="L471" s="732">
        <v>1</v>
      </c>
      <c r="M471" s="732">
        <v>694</v>
      </c>
      <c r="N471" s="732">
        <v>1</v>
      </c>
      <c r="O471" s="732">
        <v>694</v>
      </c>
      <c r="P471" s="746">
        <v>0.5</v>
      </c>
      <c r="Q471" s="733">
        <v>694</v>
      </c>
    </row>
    <row r="472" spans="1:17" ht="14.4" customHeight="1" x14ac:dyDescent="0.3">
      <c r="A472" s="727" t="s">
        <v>7867</v>
      </c>
      <c r="B472" s="728" t="s">
        <v>7603</v>
      </c>
      <c r="C472" s="728" t="s">
        <v>6631</v>
      </c>
      <c r="D472" s="728" t="s">
        <v>7926</v>
      </c>
      <c r="E472" s="728" t="s">
        <v>7927</v>
      </c>
      <c r="F472" s="732">
        <v>5</v>
      </c>
      <c r="G472" s="732">
        <v>3380</v>
      </c>
      <c r="H472" s="732">
        <v>2.4926253687315634</v>
      </c>
      <c r="I472" s="732">
        <v>676</v>
      </c>
      <c r="J472" s="732">
        <v>2</v>
      </c>
      <c r="K472" s="732">
        <v>1356</v>
      </c>
      <c r="L472" s="732">
        <v>1</v>
      </c>
      <c r="M472" s="732">
        <v>678</v>
      </c>
      <c r="N472" s="732">
        <v>2</v>
      </c>
      <c r="O472" s="732">
        <v>1356</v>
      </c>
      <c r="P472" s="746">
        <v>1</v>
      </c>
      <c r="Q472" s="733">
        <v>678</v>
      </c>
    </row>
    <row r="473" spans="1:17" ht="14.4" customHeight="1" x14ac:dyDescent="0.3">
      <c r="A473" s="727" t="s">
        <v>7867</v>
      </c>
      <c r="B473" s="728" t="s">
        <v>7603</v>
      </c>
      <c r="C473" s="728" t="s">
        <v>6631</v>
      </c>
      <c r="D473" s="728" t="s">
        <v>7928</v>
      </c>
      <c r="E473" s="728" t="s">
        <v>7929</v>
      </c>
      <c r="F473" s="732">
        <v>14</v>
      </c>
      <c r="G473" s="732">
        <v>6650</v>
      </c>
      <c r="H473" s="732">
        <v>0.99580712788259962</v>
      </c>
      <c r="I473" s="732">
        <v>475</v>
      </c>
      <c r="J473" s="732">
        <v>14</v>
      </c>
      <c r="K473" s="732">
        <v>6678</v>
      </c>
      <c r="L473" s="732">
        <v>1</v>
      </c>
      <c r="M473" s="732">
        <v>477</v>
      </c>
      <c r="N473" s="732">
        <v>7</v>
      </c>
      <c r="O473" s="732">
        <v>3339</v>
      </c>
      <c r="P473" s="746">
        <v>0.5</v>
      </c>
      <c r="Q473" s="733">
        <v>477</v>
      </c>
    </row>
    <row r="474" spans="1:17" ht="14.4" customHeight="1" x14ac:dyDescent="0.3">
      <c r="A474" s="727" t="s">
        <v>7867</v>
      </c>
      <c r="B474" s="728" t="s">
        <v>7603</v>
      </c>
      <c r="C474" s="728" t="s">
        <v>6631</v>
      </c>
      <c r="D474" s="728" t="s">
        <v>7930</v>
      </c>
      <c r="E474" s="728" t="s">
        <v>7931</v>
      </c>
      <c r="F474" s="732">
        <v>3</v>
      </c>
      <c r="G474" s="732">
        <v>867</v>
      </c>
      <c r="H474" s="732">
        <v>0.99312714776632305</v>
      </c>
      <c r="I474" s="732">
        <v>289</v>
      </c>
      <c r="J474" s="732">
        <v>3</v>
      </c>
      <c r="K474" s="732">
        <v>873</v>
      </c>
      <c r="L474" s="732">
        <v>1</v>
      </c>
      <c r="M474" s="732">
        <v>291</v>
      </c>
      <c r="N474" s="732">
        <v>3</v>
      </c>
      <c r="O474" s="732">
        <v>873</v>
      </c>
      <c r="P474" s="746">
        <v>1</v>
      </c>
      <c r="Q474" s="733">
        <v>291</v>
      </c>
    </row>
    <row r="475" spans="1:17" ht="14.4" customHeight="1" x14ac:dyDescent="0.3">
      <c r="A475" s="727" t="s">
        <v>7867</v>
      </c>
      <c r="B475" s="728" t="s">
        <v>7603</v>
      </c>
      <c r="C475" s="728" t="s">
        <v>6631</v>
      </c>
      <c r="D475" s="728" t="s">
        <v>7932</v>
      </c>
      <c r="E475" s="728" t="s">
        <v>7933</v>
      </c>
      <c r="F475" s="732">
        <v>2</v>
      </c>
      <c r="G475" s="732">
        <v>1624</v>
      </c>
      <c r="H475" s="732">
        <v>0.66584665846658464</v>
      </c>
      <c r="I475" s="732">
        <v>812</v>
      </c>
      <c r="J475" s="732">
        <v>3</v>
      </c>
      <c r="K475" s="732">
        <v>2439</v>
      </c>
      <c r="L475" s="732">
        <v>1</v>
      </c>
      <c r="M475" s="732">
        <v>813</v>
      </c>
      <c r="N475" s="732"/>
      <c r="O475" s="732"/>
      <c r="P475" s="746"/>
      <c r="Q475" s="733"/>
    </row>
    <row r="476" spans="1:17" ht="14.4" customHeight="1" x14ac:dyDescent="0.3">
      <c r="A476" s="727" t="s">
        <v>7867</v>
      </c>
      <c r="B476" s="728" t="s">
        <v>7603</v>
      </c>
      <c r="C476" s="728" t="s">
        <v>6631</v>
      </c>
      <c r="D476" s="728" t="s">
        <v>6725</v>
      </c>
      <c r="E476" s="728" t="s">
        <v>6726</v>
      </c>
      <c r="F476" s="732">
        <v>1022</v>
      </c>
      <c r="G476" s="732">
        <v>1030176</v>
      </c>
      <c r="H476" s="732">
        <v>1.6814642888621207</v>
      </c>
      <c r="I476" s="732">
        <v>1008</v>
      </c>
      <c r="J476" s="732">
        <v>606</v>
      </c>
      <c r="K476" s="732">
        <v>612666</v>
      </c>
      <c r="L476" s="732">
        <v>1</v>
      </c>
      <c r="M476" s="732">
        <v>1011</v>
      </c>
      <c r="N476" s="732"/>
      <c r="O476" s="732"/>
      <c r="P476" s="746"/>
      <c r="Q476" s="733"/>
    </row>
    <row r="477" spans="1:17" ht="14.4" customHeight="1" x14ac:dyDescent="0.3">
      <c r="A477" s="727" t="s">
        <v>7867</v>
      </c>
      <c r="B477" s="728" t="s">
        <v>7603</v>
      </c>
      <c r="C477" s="728" t="s">
        <v>6631</v>
      </c>
      <c r="D477" s="728" t="s">
        <v>7538</v>
      </c>
      <c r="E477" s="728" t="s">
        <v>7539</v>
      </c>
      <c r="F477" s="732">
        <v>1</v>
      </c>
      <c r="G477" s="732">
        <v>167</v>
      </c>
      <c r="H477" s="732">
        <v>0.33134920634920634</v>
      </c>
      <c r="I477" s="732">
        <v>167</v>
      </c>
      <c r="J477" s="732">
        <v>3</v>
      </c>
      <c r="K477" s="732">
        <v>504</v>
      </c>
      <c r="L477" s="732">
        <v>1</v>
      </c>
      <c r="M477" s="732">
        <v>168</v>
      </c>
      <c r="N477" s="732"/>
      <c r="O477" s="732"/>
      <c r="P477" s="746"/>
      <c r="Q477" s="733"/>
    </row>
    <row r="478" spans="1:17" ht="14.4" customHeight="1" x14ac:dyDescent="0.3">
      <c r="A478" s="727" t="s">
        <v>7867</v>
      </c>
      <c r="B478" s="728" t="s">
        <v>7603</v>
      </c>
      <c r="C478" s="728" t="s">
        <v>6631</v>
      </c>
      <c r="D478" s="728" t="s">
        <v>6727</v>
      </c>
      <c r="E478" s="728" t="s">
        <v>6728</v>
      </c>
      <c r="F478" s="732"/>
      <c r="G478" s="732"/>
      <c r="H478" s="732"/>
      <c r="I478" s="732"/>
      <c r="J478" s="732"/>
      <c r="K478" s="732"/>
      <c r="L478" s="732"/>
      <c r="M478" s="732"/>
      <c r="N478" s="732">
        <v>96</v>
      </c>
      <c r="O478" s="732">
        <v>220512</v>
      </c>
      <c r="P478" s="746"/>
      <c r="Q478" s="733">
        <v>2297</v>
      </c>
    </row>
    <row r="479" spans="1:17" ht="14.4" customHeight="1" x14ac:dyDescent="0.3">
      <c r="A479" s="727" t="s">
        <v>7867</v>
      </c>
      <c r="B479" s="728" t="s">
        <v>7603</v>
      </c>
      <c r="C479" s="728" t="s">
        <v>6631</v>
      </c>
      <c r="D479" s="728" t="s">
        <v>7934</v>
      </c>
      <c r="E479" s="728" t="s">
        <v>7935</v>
      </c>
      <c r="F479" s="732">
        <v>1</v>
      </c>
      <c r="G479" s="732">
        <v>186</v>
      </c>
      <c r="H479" s="732">
        <v>0.49732620320855614</v>
      </c>
      <c r="I479" s="732">
        <v>186</v>
      </c>
      <c r="J479" s="732">
        <v>2</v>
      </c>
      <c r="K479" s="732">
        <v>374</v>
      </c>
      <c r="L479" s="732">
        <v>1</v>
      </c>
      <c r="M479" s="732">
        <v>187</v>
      </c>
      <c r="N479" s="732">
        <v>2</v>
      </c>
      <c r="O479" s="732">
        <v>374</v>
      </c>
      <c r="P479" s="746">
        <v>1</v>
      </c>
      <c r="Q479" s="733">
        <v>187</v>
      </c>
    </row>
    <row r="480" spans="1:17" ht="14.4" customHeight="1" x14ac:dyDescent="0.3">
      <c r="A480" s="727" t="s">
        <v>7867</v>
      </c>
      <c r="B480" s="728" t="s">
        <v>7603</v>
      </c>
      <c r="C480" s="728" t="s">
        <v>6631</v>
      </c>
      <c r="D480" s="728" t="s">
        <v>7936</v>
      </c>
      <c r="E480" s="728" t="s">
        <v>7937</v>
      </c>
      <c r="F480" s="732">
        <v>3</v>
      </c>
      <c r="G480" s="732">
        <v>4191</v>
      </c>
      <c r="H480" s="732">
        <v>0.59914224446032882</v>
      </c>
      <c r="I480" s="732">
        <v>1397</v>
      </c>
      <c r="J480" s="732">
        <v>5</v>
      </c>
      <c r="K480" s="732">
        <v>6995</v>
      </c>
      <c r="L480" s="732">
        <v>1</v>
      </c>
      <c r="M480" s="732">
        <v>1399</v>
      </c>
      <c r="N480" s="732">
        <v>2</v>
      </c>
      <c r="O480" s="732">
        <v>2798</v>
      </c>
      <c r="P480" s="746">
        <v>0.4</v>
      </c>
      <c r="Q480" s="733">
        <v>1399</v>
      </c>
    </row>
    <row r="481" spans="1:17" ht="14.4" customHeight="1" x14ac:dyDescent="0.3">
      <c r="A481" s="727" t="s">
        <v>7867</v>
      </c>
      <c r="B481" s="728" t="s">
        <v>7603</v>
      </c>
      <c r="C481" s="728" t="s">
        <v>6631</v>
      </c>
      <c r="D481" s="728" t="s">
        <v>7938</v>
      </c>
      <c r="E481" s="728" t="s">
        <v>7939</v>
      </c>
      <c r="F481" s="732">
        <v>7</v>
      </c>
      <c r="G481" s="732">
        <v>7126</v>
      </c>
      <c r="H481" s="732">
        <v>1.7431506849315068</v>
      </c>
      <c r="I481" s="732">
        <v>1018</v>
      </c>
      <c r="J481" s="732">
        <v>4</v>
      </c>
      <c r="K481" s="732">
        <v>4088</v>
      </c>
      <c r="L481" s="732">
        <v>1</v>
      </c>
      <c r="M481" s="732">
        <v>1022</v>
      </c>
      <c r="N481" s="732">
        <v>9</v>
      </c>
      <c r="O481" s="732">
        <v>9198</v>
      </c>
      <c r="P481" s="746">
        <v>2.25</v>
      </c>
      <c r="Q481" s="733">
        <v>1022</v>
      </c>
    </row>
    <row r="482" spans="1:17" ht="14.4" customHeight="1" x14ac:dyDescent="0.3">
      <c r="A482" s="727" t="s">
        <v>7867</v>
      </c>
      <c r="B482" s="728" t="s">
        <v>7603</v>
      </c>
      <c r="C482" s="728" t="s">
        <v>6631</v>
      </c>
      <c r="D482" s="728" t="s">
        <v>7940</v>
      </c>
      <c r="E482" s="728" t="s">
        <v>7941</v>
      </c>
      <c r="F482" s="732">
        <v>2</v>
      </c>
      <c r="G482" s="732">
        <v>1624</v>
      </c>
      <c r="H482" s="732">
        <v>0.66584665846658464</v>
      </c>
      <c r="I482" s="732">
        <v>812</v>
      </c>
      <c r="J482" s="732">
        <v>3</v>
      </c>
      <c r="K482" s="732">
        <v>2439</v>
      </c>
      <c r="L482" s="732">
        <v>1</v>
      </c>
      <c r="M482" s="732">
        <v>813</v>
      </c>
      <c r="N482" s="732"/>
      <c r="O482" s="732"/>
      <c r="P482" s="746"/>
      <c r="Q482" s="733"/>
    </row>
    <row r="483" spans="1:17" ht="14.4" customHeight="1" x14ac:dyDescent="0.3">
      <c r="A483" s="727" t="s">
        <v>7867</v>
      </c>
      <c r="B483" s="728" t="s">
        <v>7603</v>
      </c>
      <c r="C483" s="728" t="s">
        <v>6631</v>
      </c>
      <c r="D483" s="728" t="s">
        <v>7942</v>
      </c>
      <c r="E483" s="728" t="s">
        <v>7943</v>
      </c>
      <c r="F483" s="732">
        <v>1</v>
      </c>
      <c r="G483" s="732">
        <v>258</v>
      </c>
      <c r="H483" s="732"/>
      <c r="I483" s="732">
        <v>258</v>
      </c>
      <c r="J483" s="732"/>
      <c r="K483" s="732"/>
      <c r="L483" s="732"/>
      <c r="M483" s="732"/>
      <c r="N483" s="732">
        <v>1</v>
      </c>
      <c r="O483" s="732">
        <v>260</v>
      </c>
      <c r="P483" s="746"/>
      <c r="Q483" s="733">
        <v>260</v>
      </c>
    </row>
    <row r="484" spans="1:17" ht="14.4" customHeight="1" x14ac:dyDescent="0.3">
      <c r="A484" s="727" t="s">
        <v>7867</v>
      </c>
      <c r="B484" s="728" t="s">
        <v>7603</v>
      </c>
      <c r="C484" s="728" t="s">
        <v>6631</v>
      </c>
      <c r="D484" s="728" t="s">
        <v>7944</v>
      </c>
      <c r="E484" s="728" t="s">
        <v>7945</v>
      </c>
      <c r="F484" s="732"/>
      <c r="G484" s="732"/>
      <c r="H484" s="732"/>
      <c r="I484" s="732"/>
      <c r="J484" s="732">
        <v>16</v>
      </c>
      <c r="K484" s="732">
        <v>122656</v>
      </c>
      <c r="L484" s="732">
        <v>1</v>
      </c>
      <c r="M484" s="732">
        <v>7666</v>
      </c>
      <c r="N484" s="732">
        <v>41</v>
      </c>
      <c r="O484" s="732">
        <v>314388</v>
      </c>
      <c r="P484" s="746">
        <v>2.563168536394469</v>
      </c>
      <c r="Q484" s="733">
        <v>7668</v>
      </c>
    </row>
    <row r="485" spans="1:17" ht="14.4" customHeight="1" thickBot="1" x14ac:dyDescent="0.35">
      <c r="A485" s="734" t="s">
        <v>7867</v>
      </c>
      <c r="B485" s="735" t="s">
        <v>7603</v>
      </c>
      <c r="C485" s="735" t="s">
        <v>6631</v>
      </c>
      <c r="D485" s="735" t="s">
        <v>7946</v>
      </c>
      <c r="E485" s="735" t="s">
        <v>7947</v>
      </c>
      <c r="F485" s="739"/>
      <c r="G485" s="739"/>
      <c r="H485" s="739"/>
      <c r="I485" s="739"/>
      <c r="J485" s="739">
        <v>15</v>
      </c>
      <c r="K485" s="739">
        <v>235335</v>
      </c>
      <c r="L485" s="739">
        <v>1</v>
      </c>
      <c r="M485" s="739">
        <v>15689</v>
      </c>
      <c r="N485" s="739">
        <v>50</v>
      </c>
      <c r="O485" s="739">
        <v>784600</v>
      </c>
      <c r="P485" s="747">
        <v>3.3339707225869506</v>
      </c>
      <c r="Q485" s="740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4623</v>
      </c>
      <c r="D3" s="193">
        <f>SUBTOTAL(9,D6:D1048576)</f>
        <v>4440</v>
      </c>
      <c r="E3" s="193">
        <f>SUBTOTAL(9,E6:E1048576)</f>
        <v>4496</v>
      </c>
      <c r="F3" s="194">
        <f>IF(OR(E3=0,D3=0),"",E3/D3)</f>
        <v>1.0126126126126127</v>
      </c>
      <c r="G3" s="429">
        <f>SUBTOTAL(9,G6:G1048576)</f>
        <v>10366.947899999999</v>
      </c>
      <c r="H3" s="430">
        <f>SUBTOTAL(9,H6:H1048576)</f>
        <v>9431.5923000000003</v>
      </c>
      <c r="I3" s="430">
        <f>SUBTOTAL(9,I6:I1048576)</f>
        <v>10217.821499999998</v>
      </c>
      <c r="J3" s="194">
        <f>IF(OR(I3=0,H3=0),"",I3/H3)</f>
        <v>1.0833612368931593</v>
      </c>
      <c r="K3" s="429">
        <f>SUBTOTAL(9,K6:K1048576)</f>
        <v>1178.94</v>
      </c>
      <c r="L3" s="430">
        <f>SUBTOTAL(9,L6:L1048576)</f>
        <v>1069.18</v>
      </c>
      <c r="M3" s="430">
        <f>SUBTOTAL(9,M6:M1048576)</f>
        <v>1216.74</v>
      </c>
      <c r="N3" s="195">
        <f>IF(OR(M3=0,E3=0),"",M3*1000/E3)</f>
        <v>270.62722419928826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5"/>
      <c r="B5" s="956"/>
      <c r="C5" s="963">
        <v>2015</v>
      </c>
      <c r="D5" s="963">
        <v>2016</v>
      </c>
      <c r="E5" s="963">
        <v>2017</v>
      </c>
      <c r="F5" s="964" t="s">
        <v>2</v>
      </c>
      <c r="G5" s="974">
        <v>2015</v>
      </c>
      <c r="H5" s="963">
        <v>2016</v>
      </c>
      <c r="I5" s="963">
        <v>2017</v>
      </c>
      <c r="J5" s="964" t="s">
        <v>2</v>
      </c>
      <c r="K5" s="974">
        <v>2015</v>
      </c>
      <c r="L5" s="963">
        <v>2016</v>
      </c>
      <c r="M5" s="963">
        <v>2017</v>
      </c>
      <c r="N5" s="975" t="s">
        <v>93</v>
      </c>
    </row>
    <row r="6" spans="1:14" ht="14.4" customHeight="1" x14ac:dyDescent="0.3">
      <c r="A6" s="957" t="s">
        <v>7088</v>
      </c>
      <c r="B6" s="960" t="s">
        <v>7949</v>
      </c>
      <c r="C6" s="965">
        <v>3218</v>
      </c>
      <c r="D6" s="966">
        <v>3221</v>
      </c>
      <c r="E6" s="966">
        <v>3128</v>
      </c>
      <c r="F6" s="971">
        <v>0.97112697919900648</v>
      </c>
      <c r="G6" s="965">
        <v>2969.5059000000006</v>
      </c>
      <c r="H6" s="966">
        <v>2987.5527000000002</v>
      </c>
      <c r="I6" s="966">
        <v>2865.570299999999</v>
      </c>
      <c r="J6" s="971">
        <v>0.95916979138142022</v>
      </c>
      <c r="K6" s="965">
        <v>257.44</v>
      </c>
      <c r="L6" s="966">
        <v>257.68</v>
      </c>
      <c r="M6" s="966">
        <v>250.24</v>
      </c>
      <c r="N6" s="976">
        <v>80</v>
      </c>
    </row>
    <row r="7" spans="1:14" ht="14.4" customHeight="1" x14ac:dyDescent="0.3">
      <c r="A7" s="958" t="s">
        <v>7113</v>
      </c>
      <c r="B7" s="961" t="s">
        <v>7950</v>
      </c>
      <c r="C7" s="967">
        <v>438</v>
      </c>
      <c r="D7" s="968">
        <v>404</v>
      </c>
      <c r="E7" s="968">
        <v>565</v>
      </c>
      <c r="F7" s="972">
        <v>1.3985148514851484</v>
      </c>
      <c r="G7" s="967">
        <v>2631.6791999999996</v>
      </c>
      <c r="H7" s="968">
        <v>2427.3935999999994</v>
      </c>
      <c r="I7" s="968">
        <v>3394.7460000000001</v>
      </c>
      <c r="J7" s="972">
        <v>1.3985148514851489</v>
      </c>
      <c r="K7" s="967">
        <v>438</v>
      </c>
      <c r="L7" s="968">
        <v>404</v>
      </c>
      <c r="M7" s="968">
        <v>565</v>
      </c>
      <c r="N7" s="977">
        <v>1000</v>
      </c>
    </row>
    <row r="8" spans="1:14" ht="14.4" customHeight="1" thickBot="1" x14ac:dyDescent="0.35">
      <c r="A8" s="959" t="s">
        <v>7111</v>
      </c>
      <c r="B8" s="962" t="s">
        <v>7950</v>
      </c>
      <c r="C8" s="969">
        <v>967</v>
      </c>
      <c r="D8" s="970">
        <v>815</v>
      </c>
      <c r="E8" s="970">
        <v>803</v>
      </c>
      <c r="F8" s="973">
        <v>0.98527607361963188</v>
      </c>
      <c r="G8" s="969">
        <v>4765.7627999999995</v>
      </c>
      <c r="H8" s="970">
        <v>4016.6460000000006</v>
      </c>
      <c r="I8" s="970">
        <v>3957.5051999999996</v>
      </c>
      <c r="J8" s="973">
        <v>0.98527607361963165</v>
      </c>
      <c r="K8" s="969">
        <v>483.5</v>
      </c>
      <c r="L8" s="970">
        <v>407.5</v>
      </c>
      <c r="M8" s="970">
        <v>401.5</v>
      </c>
      <c r="N8" s="97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0.31446195731112914</v>
      </c>
      <c r="C4" s="323">
        <f t="shared" ref="C4:M4" si="0">(C10+C8)/C6</f>
        <v>0.35350512413109392</v>
      </c>
      <c r="D4" s="323">
        <f t="shared" si="0"/>
        <v>0.34723011213492039</v>
      </c>
      <c r="E4" s="323">
        <f t="shared" si="0"/>
        <v>0.35348564717034064</v>
      </c>
      <c r="F4" s="323">
        <f t="shared" si="0"/>
        <v>0.36112735501592264</v>
      </c>
      <c r="G4" s="323">
        <f t="shared" si="0"/>
        <v>0.17914827847504255</v>
      </c>
      <c r="H4" s="323">
        <f t="shared" si="0"/>
        <v>0.17914827847504255</v>
      </c>
      <c r="I4" s="323">
        <f t="shared" si="0"/>
        <v>0.17914827847504255</v>
      </c>
      <c r="J4" s="323">
        <f t="shared" si="0"/>
        <v>0.17914827847504255</v>
      </c>
      <c r="K4" s="323">
        <f t="shared" si="0"/>
        <v>0.17914827847504255</v>
      </c>
      <c r="L4" s="323">
        <f t="shared" si="0"/>
        <v>0.17914827847504255</v>
      </c>
      <c r="M4" s="323">
        <f t="shared" si="0"/>
        <v>0.17914827847504255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216398.72423000011</v>
      </c>
      <c r="H6" s="325">
        <f t="shared" si="1"/>
        <v>216398.72423000011</v>
      </c>
      <c r="I6" s="325">
        <f t="shared" si="1"/>
        <v>216398.72423000011</v>
      </c>
      <c r="J6" s="325">
        <f t="shared" si="1"/>
        <v>216398.72423000011</v>
      </c>
      <c r="K6" s="325">
        <f t="shared" si="1"/>
        <v>216398.72423000011</v>
      </c>
      <c r="L6" s="325">
        <f t="shared" si="1"/>
        <v>216398.72423000011</v>
      </c>
      <c r="M6" s="325">
        <f t="shared" si="1"/>
        <v>216398.72423000011</v>
      </c>
    </row>
    <row r="7" spans="1:13" ht="14.4" customHeight="1" x14ac:dyDescent="0.3">
      <c r="A7" s="324" t="s">
        <v>126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9962903.5000000019</v>
      </c>
      <c r="C9" s="324">
        <v>8178963.6000000015</v>
      </c>
      <c r="D9" s="324">
        <v>8494055.75</v>
      </c>
      <c r="E9" s="324">
        <v>7372046.870000001</v>
      </c>
      <c r="F9" s="324">
        <v>4759489.1900000013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9962.9035000000022</v>
      </c>
      <c r="C10" s="325">
        <f t="shared" ref="C10:M10" si="3">C9/1000+B10</f>
        <v>18141.867100000003</v>
      </c>
      <c r="D10" s="325">
        <f t="shared" si="3"/>
        <v>26635.922850000003</v>
      </c>
      <c r="E10" s="325">
        <f t="shared" si="3"/>
        <v>34007.969720000001</v>
      </c>
      <c r="F10" s="325">
        <f t="shared" si="3"/>
        <v>38767.458910000001</v>
      </c>
      <c r="G10" s="325">
        <f t="shared" si="3"/>
        <v>38767.458910000001</v>
      </c>
      <c r="H10" s="325">
        <f t="shared" si="3"/>
        <v>38767.458910000001</v>
      </c>
      <c r="I10" s="325">
        <f t="shared" si="3"/>
        <v>38767.458910000001</v>
      </c>
      <c r="J10" s="325">
        <f t="shared" si="3"/>
        <v>38767.458910000001</v>
      </c>
      <c r="K10" s="325">
        <f t="shared" si="3"/>
        <v>38767.458910000001</v>
      </c>
      <c r="L10" s="325">
        <f t="shared" si="3"/>
        <v>38767.458910000001</v>
      </c>
      <c r="M10" s="325">
        <f t="shared" si="3"/>
        <v>38767.458910000001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0.36201740407845856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0.36201740407845856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143757.11246999999</v>
      </c>
      <c r="Q7" s="185">
        <v>1.026213544397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11112.855</v>
      </c>
      <c r="Q8" s="185">
        <v>0.95863463718499997</v>
      </c>
    </row>
    <row r="9" spans="1:17" ht="14.4" customHeight="1" x14ac:dyDescent="0.3">
      <c r="A9" s="19" t="s">
        <v>37</v>
      </c>
      <c r="B9" s="55">
        <v>34683.6156534455</v>
      </c>
      <c r="C9" s="56">
        <v>2890.3013044537902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13980.35534</v>
      </c>
      <c r="Q9" s="185">
        <v>0.96739778087799999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480.26334000000003</v>
      </c>
      <c r="Q10" s="185">
        <v>1.0410599752559999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992.31186000000002</v>
      </c>
      <c r="Q11" s="185">
        <v>1.0607011841889999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42.443300000000001</v>
      </c>
      <c r="Q12" s="185">
        <v>0.553322459125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158.33436</v>
      </c>
      <c r="Q13" s="185">
        <v>0.92035771241200004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1518.5060000000001</v>
      </c>
      <c r="Q14" s="185">
        <v>1.1400523777430001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1066.0599116978999</v>
      </c>
      <c r="C17" s="56">
        <v>88.838325974824002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327.18779999999998</v>
      </c>
      <c r="Q17" s="185">
        <v>0.73659154741999999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84.114000000000004</v>
      </c>
      <c r="Q18" s="185" t="s">
        <v>323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1821.0362299999999</v>
      </c>
      <c r="Q19" s="185">
        <v>1.0305552776860001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39778.931230000002</v>
      </c>
      <c r="Q20" s="185">
        <v>0.99761160057599996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2157.875</v>
      </c>
      <c r="Q21" s="185">
        <v>1.0979224083100001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84.179900000000004</v>
      </c>
      <c r="Q22" s="185">
        <v>7.4826577777769998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103.21839999998301</v>
      </c>
      <c r="Q24" s="185"/>
    </row>
    <row r="25" spans="1:17" ht="14.4" customHeight="1" x14ac:dyDescent="0.3">
      <c r="A25" s="21" t="s">
        <v>53</v>
      </c>
      <c r="B25" s="58">
        <v>511604.37837835302</v>
      </c>
      <c r="C25" s="59">
        <v>42633.698198195998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216398.72422999999</v>
      </c>
      <c r="Q25" s="186">
        <v>1.0151534273380001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8525.7357400000001</v>
      </c>
      <c r="Q26" s="185">
        <v>1.2543472089779999</v>
      </c>
    </row>
    <row r="27" spans="1:17" ht="14.4" customHeight="1" x14ac:dyDescent="0.3">
      <c r="A27" s="22" t="s">
        <v>55</v>
      </c>
      <c r="B27" s="58">
        <v>527917.05929280398</v>
      </c>
      <c r="C27" s="59">
        <v>43993.088274400397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224924.45997</v>
      </c>
      <c r="Q27" s="186">
        <v>1.022544535028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97.559929999999994</v>
      </c>
      <c r="Q28" s="185">
        <v>1.0224621484709999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505425.22040860902</v>
      </c>
      <c r="C6" s="680">
        <v>515393.59993000003</v>
      </c>
      <c r="D6" s="681">
        <v>9968.3795213909507</v>
      </c>
      <c r="E6" s="682">
        <v>1.0197227584190001</v>
      </c>
      <c r="F6" s="680">
        <v>511604.37837835302</v>
      </c>
      <c r="G6" s="681">
        <v>213168.49099098</v>
      </c>
      <c r="H6" s="683">
        <v>44438.871809999997</v>
      </c>
      <c r="I6" s="680">
        <v>216398.72422999999</v>
      </c>
      <c r="J6" s="681">
        <v>3230.2332390198098</v>
      </c>
      <c r="K6" s="684">
        <v>0.42298059472400001</v>
      </c>
    </row>
    <row r="7" spans="1:11" ht="14.4" customHeight="1" thickBot="1" x14ac:dyDescent="0.35">
      <c r="A7" s="699" t="s">
        <v>326</v>
      </c>
      <c r="B7" s="680">
        <v>410101.021322507</v>
      </c>
      <c r="C7" s="680">
        <v>407674.81267000001</v>
      </c>
      <c r="D7" s="681">
        <v>-2426.2086525068698</v>
      </c>
      <c r="E7" s="682">
        <v>0.994083875615</v>
      </c>
      <c r="F7" s="680">
        <v>405855.41354226199</v>
      </c>
      <c r="G7" s="681">
        <v>169106.42230927601</v>
      </c>
      <c r="H7" s="683">
        <v>35391.640359999998</v>
      </c>
      <c r="I7" s="680">
        <v>172042.18304</v>
      </c>
      <c r="J7" s="681">
        <v>2935.7607307241101</v>
      </c>
      <c r="K7" s="684">
        <v>0.42390018045599998</v>
      </c>
    </row>
    <row r="8" spans="1:11" ht="14.4" customHeight="1" thickBot="1" x14ac:dyDescent="0.35">
      <c r="A8" s="700" t="s">
        <v>327</v>
      </c>
      <c r="B8" s="680">
        <v>406910.81225925701</v>
      </c>
      <c r="C8" s="680">
        <v>404513.23466999998</v>
      </c>
      <c r="D8" s="681">
        <v>-2397.57758925692</v>
      </c>
      <c r="E8" s="682">
        <v>0.99410785479999997</v>
      </c>
      <c r="F8" s="680">
        <v>402658.70567940699</v>
      </c>
      <c r="G8" s="681">
        <v>167774.46069975299</v>
      </c>
      <c r="H8" s="683">
        <v>35177.448360000002</v>
      </c>
      <c r="I8" s="680">
        <v>170523.67704000001</v>
      </c>
      <c r="J8" s="681">
        <v>2749.2163402472502</v>
      </c>
      <c r="K8" s="684">
        <v>0.42349432567700002</v>
      </c>
    </row>
    <row r="9" spans="1:11" ht="14.4" customHeight="1" thickBot="1" x14ac:dyDescent="0.35">
      <c r="A9" s="701" t="s">
        <v>328</v>
      </c>
      <c r="B9" s="685">
        <v>0</v>
      </c>
      <c r="C9" s="685">
        <v>6.0499999999999998E-3</v>
      </c>
      <c r="D9" s="686">
        <v>6.0499999999999998E-3</v>
      </c>
      <c r="E9" s="687" t="s">
        <v>323</v>
      </c>
      <c r="F9" s="685">
        <v>0</v>
      </c>
      <c r="G9" s="686">
        <v>0</v>
      </c>
      <c r="H9" s="688">
        <v>5.5999999999999995E-4</v>
      </c>
      <c r="I9" s="685">
        <v>1.3699999999999999E-3</v>
      </c>
      <c r="J9" s="686">
        <v>1.3699999999999999E-3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6.0499999999999998E-3</v>
      </c>
      <c r="D10" s="681">
        <v>6.0499999999999998E-3</v>
      </c>
      <c r="E10" s="690" t="s">
        <v>323</v>
      </c>
      <c r="F10" s="680">
        <v>0</v>
      </c>
      <c r="G10" s="681">
        <v>0</v>
      </c>
      <c r="H10" s="683">
        <v>5.5999999999999995E-4</v>
      </c>
      <c r="I10" s="680">
        <v>1.3699999999999999E-3</v>
      </c>
      <c r="J10" s="681">
        <v>1.3699999999999999E-3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343502.52711497701</v>
      </c>
      <c r="C11" s="685">
        <v>342591.59652000002</v>
      </c>
      <c r="D11" s="686">
        <v>-910.93059497716604</v>
      </c>
      <c r="E11" s="692">
        <v>0.99734811093599995</v>
      </c>
      <c r="F11" s="685">
        <v>336203.97217673098</v>
      </c>
      <c r="G11" s="686">
        <v>140084.98840697101</v>
      </c>
      <c r="H11" s="688">
        <v>29352.977340000001</v>
      </c>
      <c r="I11" s="685">
        <v>143757.11246999999</v>
      </c>
      <c r="J11" s="686">
        <v>3672.1240630289199</v>
      </c>
      <c r="K11" s="693">
        <v>0.42758897683199998</v>
      </c>
    </row>
    <row r="12" spans="1:11" ht="14.4" customHeight="1" thickBot="1" x14ac:dyDescent="0.35">
      <c r="A12" s="702" t="s">
        <v>331</v>
      </c>
      <c r="B12" s="680">
        <v>34668.0031298092</v>
      </c>
      <c r="C12" s="680">
        <v>28616.476180000001</v>
      </c>
      <c r="D12" s="681">
        <v>-6051.5269498091702</v>
      </c>
      <c r="E12" s="682">
        <v>0.82544345207400005</v>
      </c>
      <c r="F12" s="680">
        <v>28134</v>
      </c>
      <c r="G12" s="681">
        <v>11722.5</v>
      </c>
      <c r="H12" s="683">
        <v>2582.49845</v>
      </c>
      <c r="I12" s="680">
        <v>12415.420749999999</v>
      </c>
      <c r="J12" s="681">
        <v>692.92075000000705</v>
      </c>
      <c r="K12" s="684">
        <v>0.44129596751200001</v>
      </c>
    </row>
    <row r="13" spans="1:11" ht="14.4" customHeight="1" thickBot="1" x14ac:dyDescent="0.35">
      <c r="A13" s="702" t="s">
        <v>332</v>
      </c>
      <c r="B13" s="680">
        <v>1073.0000968698901</v>
      </c>
      <c r="C13" s="680">
        <v>714.545850000001</v>
      </c>
      <c r="D13" s="681">
        <v>-358.45424686988599</v>
      </c>
      <c r="E13" s="682">
        <v>0.66593269850000003</v>
      </c>
      <c r="F13" s="680">
        <v>600</v>
      </c>
      <c r="G13" s="681">
        <v>250</v>
      </c>
      <c r="H13" s="683">
        <v>145.10847000000001</v>
      </c>
      <c r="I13" s="680">
        <v>340.02618000000001</v>
      </c>
      <c r="J13" s="681">
        <v>90.026179999999997</v>
      </c>
      <c r="K13" s="684">
        <v>0.5667103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57.121560000000002</v>
      </c>
      <c r="D14" s="681">
        <v>-7.8784458681659997</v>
      </c>
      <c r="E14" s="682">
        <v>0.87879315143199999</v>
      </c>
      <c r="F14" s="680">
        <v>65</v>
      </c>
      <c r="G14" s="681">
        <v>27.083333333333002</v>
      </c>
      <c r="H14" s="683">
        <v>6.7458200000000001</v>
      </c>
      <c r="I14" s="680">
        <v>29.118929999999999</v>
      </c>
      <c r="J14" s="681">
        <v>2.0355966666660001</v>
      </c>
      <c r="K14" s="684">
        <v>0.44798353846099997</v>
      </c>
    </row>
    <row r="15" spans="1:11" ht="14.4" customHeight="1" thickBot="1" x14ac:dyDescent="0.35">
      <c r="A15" s="702" t="s">
        <v>334</v>
      </c>
      <c r="B15" s="680">
        <v>6.0000005416760001</v>
      </c>
      <c r="C15" s="680">
        <v>24.665620000000001</v>
      </c>
      <c r="D15" s="681">
        <v>18.665619458323</v>
      </c>
      <c r="E15" s="682">
        <v>4.1109362955330004</v>
      </c>
      <c r="F15" s="680">
        <v>10</v>
      </c>
      <c r="G15" s="681">
        <v>4.1666666666659999</v>
      </c>
      <c r="H15" s="683">
        <v>0</v>
      </c>
      <c r="I15" s="680">
        <v>12.44502</v>
      </c>
      <c r="J15" s="681">
        <v>8.2783533333329995</v>
      </c>
      <c r="K15" s="684">
        <v>1.244502</v>
      </c>
    </row>
    <row r="16" spans="1:11" ht="14.4" customHeight="1" thickBot="1" x14ac:dyDescent="0.35">
      <c r="A16" s="702" t="s">
        <v>335</v>
      </c>
      <c r="B16" s="680">
        <v>17637.001592259301</v>
      </c>
      <c r="C16" s="680">
        <v>20473.314640000001</v>
      </c>
      <c r="D16" s="681">
        <v>2836.3130477407399</v>
      </c>
      <c r="E16" s="682">
        <v>1.1608160566800001</v>
      </c>
      <c r="F16" s="680">
        <v>15000</v>
      </c>
      <c r="G16" s="681">
        <v>6250</v>
      </c>
      <c r="H16" s="683">
        <v>1104.9185600000001</v>
      </c>
      <c r="I16" s="680">
        <v>9263.26865</v>
      </c>
      <c r="J16" s="681">
        <v>3013.26865</v>
      </c>
      <c r="K16" s="684">
        <v>0.61755124333300004</v>
      </c>
    </row>
    <row r="17" spans="1:11" ht="14.4" customHeight="1" thickBot="1" x14ac:dyDescent="0.35">
      <c r="A17" s="702" t="s">
        <v>336</v>
      </c>
      <c r="B17" s="680">
        <v>10800.0009750184</v>
      </c>
      <c r="C17" s="680">
        <v>10762.956050000001</v>
      </c>
      <c r="D17" s="681">
        <v>-37.044925018431996</v>
      </c>
      <c r="E17" s="682">
        <v>0.99656991465900002</v>
      </c>
      <c r="F17" s="680">
        <v>12600</v>
      </c>
      <c r="G17" s="681">
        <v>5250</v>
      </c>
      <c r="H17" s="683">
        <v>595.35275000000001</v>
      </c>
      <c r="I17" s="680">
        <v>4080.5572900000002</v>
      </c>
      <c r="J17" s="681">
        <v>-1169.44271</v>
      </c>
      <c r="K17" s="684">
        <v>0.323853753174</v>
      </c>
    </row>
    <row r="18" spans="1:11" ht="14.4" customHeight="1" thickBot="1" x14ac:dyDescent="0.35">
      <c r="A18" s="702" t="s">
        <v>337</v>
      </c>
      <c r="B18" s="680">
        <v>0</v>
      </c>
      <c r="C18" s="680">
        <v>4.9316599999999999</v>
      </c>
      <c r="D18" s="681">
        <v>4.9316599999999999</v>
      </c>
      <c r="E18" s="690" t="s">
        <v>338</v>
      </c>
      <c r="F18" s="680">
        <v>0</v>
      </c>
      <c r="G18" s="681">
        <v>0</v>
      </c>
      <c r="H18" s="683">
        <v>0</v>
      </c>
      <c r="I18" s="680">
        <v>0</v>
      </c>
      <c r="J18" s="681">
        <v>0</v>
      </c>
      <c r="K18" s="684">
        <v>0</v>
      </c>
    </row>
    <row r="19" spans="1:11" ht="14.4" customHeight="1" thickBot="1" x14ac:dyDescent="0.35">
      <c r="A19" s="702" t="s">
        <v>339</v>
      </c>
      <c r="B19" s="680">
        <v>6096.0005503437396</v>
      </c>
      <c r="C19" s="680">
        <v>4307.9907999999996</v>
      </c>
      <c r="D19" s="681">
        <v>-1788.00975034373</v>
      </c>
      <c r="E19" s="682">
        <v>0.70669134039899995</v>
      </c>
      <c r="F19" s="680">
        <v>4000</v>
      </c>
      <c r="G19" s="681">
        <v>1666.6666666666699</v>
      </c>
      <c r="H19" s="683">
        <v>291.13081</v>
      </c>
      <c r="I19" s="680">
        <v>1430.77088</v>
      </c>
      <c r="J19" s="681">
        <v>-235.895786666666</v>
      </c>
      <c r="K19" s="684">
        <v>0.35769272000000002</v>
      </c>
    </row>
    <row r="20" spans="1:11" ht="14.4" customHeight="1" thickBot="1" x14ac:dyDescent="0.35">
      <c r="A20" s="702" t="s">
        <v>340</v>
      </c>
      <c r="B20" s="680">
        <v>12785.580456956999</v>
      </c>
      <c r="C20" s="680">
        <v>12337.43165</v>
      </c>
      <c r="D20" s="681">
        <v>-448.14880695695899</v>
      </c>
      <c r="E20" s="682">
        <v>0.96494888843899995</v>
      </c>
      <c r="F20" s="680">
        <v>10499.9721767307</v>
      </c>
      <c r="G20" s="681">
        <v>4374.9884069711097</v>
      </c>
      <c r="H20" s="683">
        <v>641.24513000000002</v>
      </c>
      <c r="I20" s="680">
        <v>2162.39795</v>
      </c>
      <c r="J20" s="681">
        <v>-2212.5904569711101</v>
      </c>
      <c r="K20" s="684">
        <v>0.20594320762000001</v>
      </c>
    </row>
    <row r="21" spans="1:11" ht="14.4" customHeight="1" thickBot="1" x14ac:dyDescent="0.35">
      <c r="A21" s="702" t="s">
        <v>341</v>
      </c>
      <c r="B21" s="680">
        <v>208300.01796561701</v>
      </c>
      <c r="C21" s="680">
        <v>211133.55145</v>
      </c>
      <c r="D21" s="681">
        <v>2833.5334843826399</v>
      </c>
      <c r="E21" s="682">
        <v>1.013603136053</v>
      </c>
      <c r="F21" s="680">
        <v>211130</v>
      </c>
      <c r="G21" s="681">
        <v>87970.833333333299</v>
      </c>
      <c r="H21" s="683">
        <v>19468.27577</v>
      </c>
      <c r="I21" s="680">
        <v>90728.117199999993</v>
      </c>
      <c r="J21" s="681">
        <v>2757.2838666666898</v>
      </c>
      <c r="K21" s="684">
        <v>0.42972631648699999</v>
      </c>
    </row>
    <row r="22" spans="1:11" ht="14.4" customHeight="1" thickBot="1" x14ac:dyDescent="0.35">
      <c r="A22" s="702" t="s">
        <v>342</v>
      </c>
      <c r="B22" s="680">
        <v>51999.922335192401</v>
      </c>
      <c r="C22" s="680">
        <v>54088.266259999997</v>
      </c>
      <c r="D22" s="681">
        <v>2088.3439248075701</v>
      </c>
      <c r="E22" s="682">
        <v>1.0401605200740001</v>
      </c>
      <c r="F22" s="680">
        <v>54090</v>
      </c>
      <c r="G22" s="681">
        <v>22537.5</v>
      </c>
      <c r="H22" s="683">
        <v>4511.1400899999999</v>
      </c>
      <c r="I22" s="680">
        <v>23263.330399999999</v>
      </c>
      <c r="J22" s="681">
        <v>725.83039999999903</v>
      </c>
      <c r="K22" s="684">
        <v>0.43008560547199998</v>
      </c>
    </row>
    <row r="23" spans="1:11" ht="14.4" customHeight="1" thickBot="1" x14ac:dyDescent="0.35">
      <c r="A23" s="702" t="s">
        <v>343</v>
      </c>
      <c r="B23" s="680">
        <v>72.000006500123007</v>
      </c>
      <c r="C23" s="680">
        <v>70.344800000000006</v>
      </c>
      <c r="D23" s="681">
        <v>-1.6552065001230001</v>
      </c>
      <c r="E23" s="682">
        <v>0.97701102290700004</v>
      </c>
      <c r="F23" s="680">
        <v>75</v>
      </c>
      <c r="G23" s="681">
        <v>31.25</v>
      </c>
      <c r="H23" s="683">
        <v>6.56149</v>
      </c>
      <c r="I23" s="680">
        <v>31.659220000000001</v>
      </c>
      <c r="J23" s="681">
        <v>0.40921999999999997</v>
      </c>
      <c r="K23" s="684">
        <v>0.42212293333299999</v>
      </c>
    </row>
    <row r="24" spans="1:11" ht="14.4" customHeight="1" thickBot="1" x14ac:dyDescent="0.35">
      <c r="A24" s="701" t="s">
        <v>344</v>
      </c>
      <c r="B24" s="685">
        <v>26116.274896822899</v>
      </c>
      <c r="C24" s="685">
        <v>25746.5</v>
      </c>
      <c r="D24" s="686">
        <v>-369.77489682285199</v>
      </c>
      <c r="E24" s="692">
        <v>0.98584120827699995</v>
      </c>
      <c r="F24" s="685">
        <v>27821.707004359501</v>
      </c>
      <c r="G24" s="686">
        <v>11592.3779184831</v>
      </c>
      <c r="H24" s="688">
        <v>2233.48</v>
      </c>
      <c r="I24" s="685">
        <v>11112.855</v>
      </c>
      <c r="J24" s="686">
        <v>-479.52291848313001</v>
      </c>
      <c r="K24" s="693">
        <v>0.39943109882700001</v>
      </c>
    </row>
    <row r="25" spans="1:11" ht="14.4" customHeight="1" thickBot="1" x14ac:dyDescent="0.35">
      <c r="A25" s="702" t="s">
        <v>345</v>
      </c>
      <c r="B25" s="680">
        <v>25728.284899870701</v>
      </c>
      <c r="C25" s="680">
        <v>25359.362000000001</v>
      </c>
      <c r="D25" s="681">
        <v>-368.92289987065698</v>
      </c>
      <c r="E25" s="682">
        <v>0.98566080477899998</v>
      </c>
      <c r="F25" s="680">
        <v>27412.568692454399</v>
      </c>
      <c r="G25" s="681">
        <v>11421.903621856</v>
      </c>
      <c r="H25" s="683">
        <v>2233.48</v>
      </c>
      <c r="I25" s="680">
        <v>10958.655000000001</v>
      </c>
      <c r="J25" s="681">
        <v>-463.248621855995</v>
      </c>
      <c r="K25" s="684">
        <v>0.399767534481</v>
      </c>
    </row>
    <row r="26" spans="1:11" ht="14.4" customHeight="1" thickBot="1" x14ac:dyDescent="0.35">
      <c r="A26" s="702" t="s">
        <v>346</v>
      </c>
      <c r="B26" s="680">
        <v>387.989996952193</v>
      </c>
      <c r="C26" s="680">
        <v>387.13799999999998</v>
      </c>
      <c r="D26" s="681">
        <v>-0.85199695219299998</v>
      </c>
      <c r="E26" s="682">
        <v>0.99780407495300005</v>
      </c>
      <c r="F26" s="680">
        <v>409.13831190512701</v>
      </c>
      <c r="G26" s="681">
        <v>170.474296627136</v>
      </c>
      <c r="H26" s="683">
        <v>0</v>
      </c>
      <c r="I26" s="680">
        <v>154.19999999999999</v>
      </c>
      <c r="J26" s="681">
        <v>-16.274296627136</v>
      </c>
      <c r="K26" s="684">
        <v>0.37688966179099997</v>
      </c>
    </row>
    <row r="27" spans="1:11" ht="14.4" customHeight="1" thickBot="1" x14ac:dyDescent="0.35">
      <c r="A27" s="701" t="s">
        <v>347</v>
      </c>
      <c r="B27" s="685">
        <v>33042.039777033402</v>
      </c>
      <c r="C27" s="685">
        <v>32293.158449999999</v>
      </c>
      <c r="D27" s="686">
        <v>-748.88132703332997</v>
      </c>
      <c r="E27" s="692">
        <v>0.97733549949999998</v>
      </c>
      <c r="F27" s="685">
        <v>34683.6156534455</v>
      </c>
      <c r="G27" s="686">
        <v>14451.506522268999</v>
      </c>
      <c r="H27" s="688">
        <v>3268.57411</v>
      </c>
      <c r="I27" s="685">
        <v>13980.35534</v>
      </c>
      <c r="J27" s="686">
        <v>-471.15118226894998</v>
      </c>
      <c r="K27" s="693">
        <v>0.40308240869900003</v>
      </c>
    </row>
    <row r="28" spans="1:11" ht="14.4" customHeight="1" thickBot="1" x14ac:dyDescent="0.35">
      <c r="A28" s="702" t="s">
        <v>348</v>
      </c>
      <c r="B28" s="680">
        <v>24000.0016980931</v>
      </c>
      <c r="C28" s="680">
        <v>23428.070479999998</v>
      </c>
      <c r="D28" s="681">
        <v>-571.93121809306103</v>
      </c>
      <c r="E28" s="682">
        <v>0.97616953426499997</v>
      </c>
      <c r="F28" s="680">
        <v>24000.4404123885</v>
      </c>
      <c r="G28" s="681">
        <v>10000.1835051619</v>
      </c>
      <c r="H28" s="683">
        <v>2279.9531699999998</v>
      </c>
      <c r="I28" s="680">
        <v>9654.6213000000007</v>
      </c>
      <c r="J28" s="681">
        <v>-345.56220516188699</v>
      </c>
      <c r="K28" s="684">
        <v>0.402268505665</v>
      </c>
    </row>
    <row r="29" spans="1:11" ht="14.4" customHeight="1" thickBot="1" x14ac:dyDescent="0.35">
      <c r="A29" s="702" t="s">
        <v>349</v>
      </c>
      <c r="B29" s="680">
        <v>999.81442687558695</v>
      </c>
      <c r="C29" s="680">
        <v>729.71274000000005</v>
      </c>
      <c r="D29" s="681">
        <v>-270.10168687558701</v>
      </c>
      <c r="E29" s="682">
        <v>0.72984818020700004</v>
      </c>
      <c r="F29" s="680">
        <v>1000</v>
      </c>
      <c r="G29" s="681">
        <v>416.66666666666703</v>
      </c>
      <c r="H29" s="683">
        <v>82.012389999999996</v>
      </c>
      <c r="I29" s="680">
        <v>358.67772000000002</v>
      </c>
      <c r="J29" s="681">
        <v>-57.988946666666003</v>
      </c>
      <c r="K29" s="684">
        <v>0.35867771999999998</v>
      </c>
    </row>
    <row r="30" spans="1:11" ht="14.4" customHeight="1" thickBot="1" x14ac:dyDescent="0.35">
      <c r="A30" s="702" t="s">
        <v>350</v>
      </c>
      <c r="B30" s="680">
        <v>860.00007764035695</v>
      </c>
      <c r="C30" s="680">
        <v>954.64550999999994</v>
      </c>
      <c r="D30" s="681">
        <v>94.645432359642996</v>
      </c>
      <c r="E30" s="682">
        <v>1.1100528183889999</v>
      </c>
      <c r="F30" s="680">
        <v>1051</v>
      </c>
      <c r="G30" s="681">
        <v>437.91666666666703</v>
      </c>
      <c r="H30" s="683">
        <v>105.83834</v>
      </c>
      <c r="I30" s="680">
        <v>358.41779000000002</v>
      </c>
      <c r="J30" s="681">
        <v>-79.498876666666007</v>
      </c>
      <c r="K30" s="684">
        <v>0.34102549000900001</v>
      </c>
    </row>
    <row r="31" spans="1:11" ht="14.4" customHeight="1" thickBot="1" x14ac:dyDescent="0.35">
      <c r="A31" s="702" t="s">
        <v>351</v>
      </c>
      <c r="B31" s="680">
        <v>3770.0003403536598</v>
      </c>
      <c r="C31" s="680">
        <v>3971.7105499999998</v>
      </c>
      <c r="D31" s="681">
        <v>201.710209646343</v>
      </c>
      <c r="E31" s="682">
        <v>1.053504029558</v>
      </c>
      <c r="F31" s="680">
        <v>4405</v>
      </c>
      <c r="G31" s="681">
        <v>1835.4166666666699</v>
      </c>
      <c r="H31" s="683">
        <v>394.80529999999999</v>
      </c>
      <c r="I31" s="680">
        <v>1880.8907899999999</v>
      </c>
      <c r="J31" s="681">
        <v>45.474123333333999</v>
      </c>
      <c r="K31" s="684">
        <v>0.42698996367699998</v>
      </c>
    </row>
    <row r="32" spans="1:11" ht="14.4" customHeight="1" thickBot="1" x14ac:dyDescent="0.35">
      <c r="A32" s="702" t="s">
        <v>352</v>
      </c>
      <c r="B32" s="680">
        <v>0</v>
      </c>
      <c r="C32" s="680">
        <v>0.57099999999999995</v>
      </c>
      <c r="D32" s="681">
        <v>0.57099999999999995</v>
      </c>
      <c r="E32" s="690" t="s">
        <v>338</v>
      </c>
      <c r="F32" s="680">
        <v>0</v>
      </c>
      <c r="G32" s="681">
        <v>0</v>
      </c>
      <c r="H32" s="683">
        <v>0</v>
      </c>
      <c r="I32" s="680">
        <v>0</v>
      </c>
      <c r="J32" s="681">
        <v>0</v>
      </c>
      <c r="K32" s="691" t="s">
        <v>323</v>
      </c>
    </row>
    <row r="33" spans="1:11" ht="14.4" customHeight="1" thickBot="1" x14ac:dyDescent="0.35">
      <c r="A33" s="702" t="s">
        <v>353</v>
      </c>
      <c r="B33" s="680">
        <v>1460.2230578451099</v>
      </c>
      <c r="C33" s="680">
        <v>1113.1800599999999</v>
      </c>
      <c r="D33" s="681">
        <v>-347.04299784511198</v>
      </c>
      <c r="E33" s="682">
        <v>0.76233562675099997</v>
      </c>
      <c r="F33" s="680">
        <v>1100</v>
      </c>
      <c r="G33" s="681">
        <v>458.33333333333297</v>
      </c>
      <c r="H33" s="683">
        <v>134.82284000000001</v>
      </c>
      <c r="I33" s="680">
        <v>577.02340000000004</v>
      </c>
      <c r="J33" s="681">
        <v>118.69006666666699</v>
      </c>
      <c r="K33" s="684">
        <v>0.52456672727200004</v>
      </c>
    </row>
    <row r="34" spans="1:11" ht="14.4" customHeight="1" thickBot="1" x14ac:dyDescent="0.35">
      <c r="A34" s="702" t="s">
        <v>354</v>
      </c>
      <c r="B34" s="680">
        <v>25.000002256986999</v>
      </c>
      <c r="C34" s="680">
        <v>17.874210000000001</v>
      </c>
      <c r="D34" s="681">
        <v>-7.1257922569870003</v>
      </c>
      <c r="E34" s="682">
        <v>0.71496833545299998</v>
      </c>
      <c r="F34" s="680">
        <v>20</v>
      </c>
      <c r="G34" s="681">
        <v>8.333333333333</v>
      </c>
      <c r="H34" s="683">
        <v>0.87192999999999998</v>
      </c>
      <c r="I34" s="680">
        <v>8.5784800000000008</v>
      </c>
      <c r="J34" s="681">
        <v>0.24514666666599999</v>
      </c>
      <c r="K34" s="684">
        <v>0.42892400000000003</v>
      </c>
    </row>
    <row r="35" spans="1:11" ht="14.4" customHeight="1" thickBot="1" x14ac:dyDescent="0.35">
      <c r="A35" s="702" t="s">
        <v>355</v>
      </c>
      <c r="B35" s="680">
        <v>860.00007764035695</v>
      </c>
      <c r="C35" s="680">
        <v>979.41353000000004</v>
      </c>
      <c r="D35" s="681">
        <v>119.413452359644</v>
      </c>
      <c r="E35" s="682">
        <v>1.1388528390449999</v>
      </c>
      <c r="F35" s="680">
        <v>995</v>
      </c>
      <c r="G35" s="681">
        <v>414.58333333333297</v>
      </c>
      <c r="H35" s="683">
        <v>87.240570000000005</v>
      </c>
      <c r="I35" s="680">
        <v>351.10696999999999</v>
      </c>
      <c r="J35" s="681">
        <v>-63.476363333332998</v>
      </c>
      <c r="K35" s="684">
        <v>0.35287132663300003</v>
      </c>
    </row>
    <row r="36" spans="1:11" ht="14.4" customHeight="1" thickBot="1" x14ac:dyDescent="0.35">
      <c r="A36" s="702" t="s">
        <v>356</v>
      </c>
      <c r="B36" s="680">
        <v>450.00004062576801</v>
      </c>
      <c r="C36" s="680">
        <v>476.85228000000001</v>
      </c>
      <c r="D36" s="681">
        <v>26.852239374231999</v>
      </c>
      <c r="E36" s="682">
        <v>1.059671637666</v>
      </c>
      <c r="F36" s="680">
        <v>475</v>
      </c>
      <c r="G36" s="681">
        <v>197.916666666667</v>
      </c>
      <c r="H36" s="683">
        <v>50.237749999999998</v>
      </c>
      <c r="I36" s="680">
        <v>214.24513999999999</v>
      </c>
      <c r="J36" s="681">
        <v>16.328473333333001</v>
      </c>
      <c r="K36" s="684">
        <v>0.45104240000000001</v>
      </c>
    </row>
    <row r="37" spans="1:11" ht="14.4" customHeight="1" thickBot="1" x14ac:dyDescent="0.35">
      <c r="A37" s="702" t="s">
        <v>357</v>
      </c>
      <c r="B37" s="680">
        <v>0</v>
      </c>
      <c r="C37" s="680">
        <v>9.0198999999989997</v>
      </c>
      <c r="D37" s="681">
        <v>9.0198999999989997</v>
      </c>
      <c r="E37" s="690" t="s">
        <v>338</v>
      </c>
      <c r="F37" s="680">
        <v>0</v>
      </c>
      <c r="G37" s="681">
        <v>0</v>
      </c>
      <c r="H37" s="683">
        <v>36.079599999999999</v>
      </c>
      <c r="I37" s="680">
        <v>126.27863000000001</v>
      </c>
      <c r="J37" s="681">
        <v>126.27863000000001</v>
      </c>
      <c r="K37" s="691" t="s">
        <v>323</v>
      </c>
    </row>
    <row r="38" spans="1:11" ht="14.4" customHeight="1" thickBot="1" x14ac:dyDescent="0.35">
      <c r="A38" s="702" t="s">
        <v>358</v>
      </c>
      <c r="B38" s="680">
        <v>610.00005507048502</v>
      </c>
      <c r="C38" s="680">
        <v>606.77882</v>
      </c>
      <c r="D38" s="681">
        <v>-3.2212350704850001</v>
      </c>
      <c r="E38" s="682">
        <v>0.99471928724600001</v>
      </c>
      <c r="F38" s="680">
        <v>1630.17524105696</v>
      </c>
      <c r="G38" s="681">
        <v>679.23968377373296</v>
      </c>
      <c r="H38" s="683">
        <v>96.243920000000003</v>
      </c>
      <c r="I38" s="680">
        <v>449.42241999999999</v>
      </c>
      <c r="J38" s="681">
        <v>-229.817263773733</v>
      </c>
      <c r="K38" s="684">
        <v>0.275689636721</v>
      </c>
    </row>
    <row r="39" spans="1:11" ht="14.4" customHeight="1" thickBot="1" x14ac:dyDescent="0.35">
      <c r="A39" s="702" t="s">
        <v>359</v>
      </c>
      <c r="B39" s="680">
        <v>7.0000006319560004</v>
      </c>
      <c r="C39" s="680">
        <v>5.3293699999999999</v>
      </c>
      <c r="D39" s="681">
        <v>-1.670630631956</v>
      </c>
      <c r="E39" s="682">
        <v>0.76133850269500003</v>
      </c>
      <c r="F39" s="680">
        <v>7</v>
      </c>
      <c r="G39" s="681">
        <v>2.9166666666659999</v>
      </c>
      <c r="H39" s="683">
        <v>0.46829999999999999</v>
      </c>
      <c r="I39" s="680">
        <v>1.0927</v>
      </c>
      <c r="J39" s="681">
        <v>-1.8239666666659999</v>
      </c>
      <c r="K39" s="684">
        <v>0.15609999999999999</v>
      </c>
    </row>
    <row r="40" spans="1:11" ht="14.4" customHeight="1" thickBot="1" x14ac:dyDescent="0.35">
      <c r="A40" s="701" t="s">
        <v>360</v>
      </c>
      <c r="B40" s="685">
        <v>1163.6429693504299</v>
      </c>
      <c r="C40" s="685">
        <v>1105.6546599999999</v>
      </c>
      <c r="D40" s="686">
        <v>-57.988309350427997</v>
      </c>
      <c r="E40" s="692">
        <v>0.95016657954499995</v>
      </c>
      <c r="F40" s="685">
        <v>1107.1715783866</v>
      </c>
      <c r="G40" s="686">
        <v>461.32149099441602</v>
      </c>
      <c r="H40" s="688">
        <v>99.068929999999995</v>
      </c>
      <c r="I40" s="685">
        <v>480.26334000000003</v>
      </c>
      <c r="J40" s="686">
        <v>18.941849005584</v>
      </c>
      <c r="K40" s="693">
        <v>0.43377498969</v>
      </c>
    </row>
    <row r="41" spans="1:11" ht="14.4" customHeight="1" thickBot="1" x14ac:dyDescent="0.35">
      <c r="A41" s="702" t="s">
        <v>361</v>
      </c>
      <c r="B41" s="680">
        <v>963.68113579154499</v>
      </c>
      <c r="C41" s="680">
        <v>800.49282000000005</v>
      </c>
      <c r="D41" s="681">
        <v>-163.18831579154499</v>
      </c>
      <c r="E41" s="682">
        <v>0.83066150230500002</v>
      </c>
      <c r="F41" s="680">
        <v>1018.99046501448</v>
      </c>
      <c r="G41" s="681">
        <v>424.57936042269898</v>
      </c>
      <c r="H41" s="683">
        <v>71.471149999999994</v>
      </c>
      <c r="I41" s="680">
        <v>349.54998000000001</v>
      </c>
      <c r="J41" s="681">
        <v>-75.029380422697997</v>
      </c>
      <c r="K41" s="684">
        <v>0.34303557491499997</v>
      </c>
    </row>
    <row r="42" spans="1:11" ht="14.4" customHeight="1" thickBot="1" x14ac:dyDescent="0.35">
      <c r="A42" s="702" t="s">
        <v>362</v>
      </c>
      <c r="B42" s="680">
        <v>199.961833558884</v>
      </c>
      <c r="C42" s="680">
        <v>305.16183999999998</v>
      </c>
      <c r="D42" s="681">
        <v>105.200006441116</v>
      </c>
      <c r="E42" s="682">
        <v>1.52610042911</v>
      </c>
      <c r="F42" s="680">
        <v>88.181113372119995</v>
      </c>
      <c r="G42" s="681">
        <v>36.742130571715997</v>
      </c>
      <c r="H42" s="683">
        <v>27.59778</v>
      </c>
      <c r="I42" s="680">
        <v>130.71335999999999</v>
      </c>
      <c r="J42" s="681">
        <v>93.971229428282996</v>
      </c>
      <c r="K42" s="684">
        <v>1.4823283013940001</v>
      </c>
    </row>
    <row r="43" spans="1:11" ht="14.4" customHeight="1" thickBot="1" x14ac:dyDescent="0.35">
      <c r="A43" s="701" t="s">
        <v>363</v>
      </c>
      <c r="B43" s="685">
        <v>2586.8922798425201</v>
      </c>
      <c r="C43" s="685">
        <v>2137.61643</v>
      </c>
      <c r="D43" s="686">
        <v>-449.27584984251502</v>
      </c>
      <c r="E43" s="692">
        <v>0.82632603091199996</v>
      </c>
      <c r="F43" s="685">
        <v>2245.2586077013002</v>
      </c>
      <c r="G43" s="686">
        <v>935.52441987554005</v>
      </c>
      <c r="H43" s="688">
        <v>186.68908999999999</v>
      </c>
      <c r="I43" s="685">
        <v>992.31186000000002</v>
      </c>
      <c r="J43" s="686">
        <v>56.787440124459998</v>
      </c>
      <c r="K43" s="693">
        <v>0.44195882674499998</v>
      </c>
    </row>
    <row r="44" spans="1:11" ht="14.4" customHeight="1" thickBot="1" x14ac:dyDescent="0.35">
      <c r="A44" s="702" t="s">
        <v>364</v>
      </c>
      <c r="B44" s="680">
        <v>23.483017744565998</v>
      </c>
      <c r="C44" s="680">
        <v>74.455500000000001</v>
      </c>
      <c r="D44" s="681">
        <v>50.972482255433</v>
      </c>
      <c r="E44" s="682">
        <v>3.1706103878929999</v>
      </c>
      <c r="F44" s="680">
        <v>0</v>
      </c>
      <c r="G44" s="681">
        <v>0</v>
      </c>
      <c r="H44" s="683">
        <v>0</v>
      </c>
      <c r="I44" s="680">
        <v>19.942900000000002</v>
      </c>
      <c r="J44" s="681">
        <v>19.942900000000002</v>
      </c>
      <c r="K44" s="691" t="s">
        <v>323</v>
      </c>
    </row>
    <row r="45" spans="1:11" ht="14.4" customHeight="1" thickBot="1" x14ac:dyDescent="0.35">
      <c r="A45" s="702" t="s">
        <v>365</v>
      </c>
      <c r="B45" s="680">
        <v>31.000002798663999</v>
      </c>
      <c r="C45" s="680">
        <v>38.846939999999996</v>
      </c>
      <c r="D45" s="681">
        <v>7.8469372013349998</v>
      </c>
      <c r="E45" s="682">
        <v>1.253126983642</v>
      </c>
      <c r="F45" s="680">
        <v>111</v>
      </c>
      <c r="G45" s="681">
        <v>46.25</v>
      </c>
      <c r="H45" s="683">
        <v>6.3258000000000001</v>
      </c>
      <c r="I45" s="680">
        <v>30.369479999999999</v>
      </c>
      <c r="J45" s="681">
        <v>-15.880520000000001</v>
      </c>
      <c r="K45" s="684">
        <v>0.27359891891799998</v>
      </c>
    </row>
    <row r="46" spans="1:11" ht="14.4" customHeight="1" thickBot="1" x14ac:dyDescent="0.35">
      <c r="A46" s="702" t="s">
        <v>366</v>
      </c>
      <c r="B46" s="680">
        <v>675.15895959252998</v>
      </c>
      <c r="C46" s="680">
        <v>601.37189999999998</v>
      </c>
      <c r="D46" s="681">
        <v>-73.787059592529999</v>
      </c>
      <c r="E46" s="682">
        <v>0.89071157459399997</v>
      </c>
      <c r="F46" s="680">
        <v>588.80088876267905</v>
      </c>
      <c r="G46" s="681">
        <v>245.333703651116</v>
      </c>
      <c r="H46" s="683">
        <v>60.547330000000002</v>
      </c>
      <c r="I46" s="680">
        <v>288.94601999999998</v>
      </c>
      <c r="J46" s="681">
        <v>43.612316348884001</v>
      </c>
      <c r="K46" s="684">
        <v>0.490736385617</v>
      </c>
    </row>
    <row r="47" spans="1:11" ht="14.4" customHeight="1" thickBot="1" x14ac:dyDescent="0.35">
      <c r="A47" s="702" t="s">
        <v>367</v>
      </c>
      <c r="B47" s="680">
        <v>249.09659823378601</v>
      </c>
      <c r="C47" s="680">
        <v>240.82380000000001</v>
      </c>
      <c r="D47" s="681">
        <v>-8.2727982337860002</v>
      </c>
      <c r="E47" s="682">
        <v>0.96678879481900004</v>
      </c>
      <c r="F47" s="680">
        <v>240</v>
      </c>
      <c r="G47" s="681">
        <v>100</v>
      </c>
      <c r="H47" s="683">
        <v>21.927019999999999</v>
      </c>
      <c r="I47" s="680">
        <v>111.70433</v>
      </c>
      <c r="J47" s="681">
        <v>11.704330000000001</v>
      </c>
      <c r="K47" s="684">
        <v>0.46543470833299999</v>
      </c>
    </row>
    <row r="48" spans="1:11" ht="14.4" customHeight="1" thickBot="1" x14ac:dyDescent="0.35">
      <c r="A48" s="702" t="s">
        <v>368</v>
      </c>
      <c r="B48" s="680">
        <v>46.448999842855002</v>
      </c>
      <c r="C48" s="680">
        <v>44.015000000000001</v>
      </c>
      <c r="D48" s="681">
        <v>-2.433999842854</v>
      </c>
      <c r="E48" s="682">
        <v>0.94759844450700004</v>
      </c>
      <c r="F48" s="680">
        <v>23.866173861547001</v>
      </c>
      <c r="G48" s="681">
        <v>9.9442391089779996</v>
      </c>
      <c r="H48" s="683">
        <v>0.22259999999999999</v>
      </c>
      <c r="I48" s="680">
        <v>7.6605299999999996</v>
      </c>
      <c r="J48" s="681">
        <v>-2.2837091089779999</v>
      </c>
      <c r="K48" s="684">
        <v>0.32097855502200001</v>
      </c>
    </row>
    <row r="49" spans="1:11" ht="14.4" customHeight="1" thickBot="1" x14ac:dyDescent="0.35">
      <c r="A49" s="702" t="s">
        <v>369</v>
      </c>
      <c r="B49" s="680">
        <v>0</v>
      </c>
      <c r="C49" s="680">
        <v>0.13059999999999999</v>
      </c>
      <c r="D49" s="681">
        <v>0.13059999999999999</v>
      </c>
      <c r="E49" s="690" t="s">
        <v>323</v>
      </c>
      <c r="F49" s="680">
        <v>0</v>
      </c>
      <c r="G49" s="681">
        <v>0</v>
      </c>
      <c r="H49" s="683">
        <v>0</v>
      </c>
      <c r="I49" s="680">
        <v>0</v>
      </c>
      <c r="J49" s="681">
        <v>0</v>
      </c>
      <c r="K49" s="691" t="s">
        <v>323</v>
      </c>
    </row>
    <row r="50" spans="1:11" ht="14.4" customHeight="1" thickBot="1" x14ac:dyDescent="0.35">
      <c r="A50" s="702" t="s">
        <v>370</v>
      </c>
      <c r="B50" s="680">
        <v>0</v>
      </c>
      <c r="C50" s="680">
        <v>0.81674999999999998</v>
      </c>
      <c r="D50" s="681">
        <v>0.81674999999999998</v>
      </c>
      <c r="E50" s="690" t="s">
        <v>338</v>
      </c>
      <c r="F50" s="680">
        <v>0</v>
      </c>
      <c r="G50" s="681">
        <v>0</v>
      </c>
      <c r="H50" s="683">
        <v>3.2954300000000001</v>
      </c>
      <c r="I50" s="680">
        <v>24.29909</v>
      </c>
      <c r="J50" s="681">
        <v>24.29909</v>
      </c>
      <c r="K50" s="691" t="s">
        <v>338</v>
      </c>
    </row>
    <row r="51" spans="1:11" ht="14.4" customHeight="1" thickBot="1" x14ac:dyDescent="0.35">
      <c r="A51" s="702" t="s">
        <v>371</v>
      </c>
      <c r="B51" s="680">
        <v>48.280159003941002</v>
      </c>
      <c r="C51" s="680">
        <v>16.596350000000001</v>
      </c>
      <c r="D51" s="681">
        <v>-31.683809003941001</v>
      </c>
      <c r="E51" s="682">
        <v>0.34375093915100002</v>
      </c>
      <c r="F51" s="680">
        <v>22</v>
      </c>
      <c r="G51" s="681">
        <v>9.1666666666659999</v>
      </c>
      <c r="H51" s="683">
        <v>8.906E-2</v>
      </c>
      <c r="I51" s="680">
        <v>0.34461999999999998</v>
      </c>
      <c r="J51" s="681">
        <v>-8.8220466666659991</v>
      </c>
      <c r="K51" s="684">
        <v>1.5664545453999999E-2</v>
      </c>
    </row>
    <row r="52" spans="1:11" ht="14.4" customHeight="1" thickBot="1" x14ac:dyDescent="0.35">
      <c r="A52" s="702" t="s">
        <v>372</v>
      </c>
      <c r="B52" s="680">
        <v>2.357439562153</v>
      </c>
      <c r="C52" s="680">
        <v>0</v>
      </c>
      <c r="D52" s="681">
        <v>-2.357439562153</v>
      </c>
      <c r="E52" s="682">
        <v>0</v>
      </c>
      <c r="F52" s="680">
        <v>2</v>
      </c>
      <c r="G52" s="681">
        <v>0.83333333333299997</v>
      </c>
      <c r="H52" s="683">
        <v>0</v>
      </c>
      <c r="I52" s="680">
        <v>0</v>
      </c>
      <c r="J52" s="681">
        <v>-0.83333333333299997</v>
      </c>
      <c r="K52" s="684">
        <v>0</v>
      </c>
    </row>
    <row r="53" spans="1:11" ht="14.4" customHeight="1" thickBot="1" x14ac:dyDescent="0.35">
      <c r="A53" s="702" t="s">
        <v>373</v>
      </c>
      <c r="B53" s="680">
        <v>137.70983335427499</v>
      </c>
      <c r="C53" s="680">
        <v>113.56999</v>
      </c>
      <c r="D53" s="681">
        <v>-24.139843354275001</v>
      </c>
      <c r="E53" s="682">
        <v>0.824705013677</v>
      </c>
      <c r="F53" s="680">
        <v>146.76148490299701</v>
      </c>
      <c r="G53" s="681">
        <v>61.150618709581998</v>
      </c>
      <c r="H53" s="683">
        <v>10.75076</v>
      </c>
      <c r="I53" s="680">
        <v>52.306980000000003</v>
      </c>
      <c r="J53" s="681">
        <v>-8.8436387095820006</v>
      </c>
      <c r="K53" s="684">
        <v>0.35640808645700001</v>
      </c>
    </row>
    <row r="54" spans="1:11" ht="14.4" customHeight="1" thickBot="1" x14ac:dyDescent="0.35">
      <c r="A54" s="702" t="s">
        <v>374</v>
      </c>
      <c r="B54" s="680">
        <v>0</v>
      </c>
      <c r="C54" s="680">
        <v>1.52</v>
      </c>
      <c r="D54" s="681">
        <v>1.52</v>
      </c>
      <c r="E54" s="690" t="s">
        <v>338</v>
      </c>
      <c r="F54" s="680">
        <v>0</v>
      </c>
      <c r="G54" s="681">
        <v>0</v>
      </c>
      <c r="H54" s="683">
        <v>1.452</v>
      </c>
      <c r="I54" s="680">
        <v>2.9039999999999999</v>
      </c>
      <c r="J54" s="681">
        <v>2.9039999999999999</v>
      </c>
      <c r="K54" s="691" t="s">
        <v>323</v>
      </c>
    </row>
    <row r="55" spans="1:11" ht="14.4" customHeight="1" thickBot="1" x14ac:dyDescent="0.35">
      <c r="A55" s="702" t="s">
        <v>375</v>
      </c>
      <c r="B55" s="680">
        <v>0</v>
      </c>
      <c r="C55" s="680">
        <v>6.5339999999999995E-2</v>
      </c>
      <c r="D55" s="681">
        <v>6.5339999999999995E-2</v>
      </c>
      <c r="E55" s="690" t="s">
        <v>338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2" t="s">
        <v>376</v>
      </c>
      <c r="B56" s="680">
        <v>162.09168361719199</v>
      </c>
      <c r="C56" s="680">
        <v>173.38887</v>
      </c>
      <c r="D56" s="681">
        <v>11.297186382808</v>
      </c>
      <c r="E56" s="682">
        <v>1.069696273927</v>
      </c>
      <c r="F56" s="680">
        <v>220.83006017407001</v>
      </c>
      <c r="G56" s="681">
        <v>92.012525072529002</v>
      </c>
      <c r="H56" s="683">
        <v>13.91253</v>
      </c>
      <c r="I56" s="680">
        <v>104.79489</v>
      </c>
      <c r="J56" s="681">
        <v>12.782364927470001</v>
      </c>
      <c r="K56" s="684">
        <v>0.474549931822</v>
      </c>
    </row>
    <row r="57" spans="1:11" ht="14.4" customHeight="1" thickBot="1" x14ac:dyDescent="0.35">
      <c r="A57" s="702" t="s">
        <v>377</v>
      </c>
      <c r="B57" s="680">
        <v>1211.2655860925499</v>
      </c>
      <c r="C57" s="680">
        <v>832.01539000000002</v>
      </c>
      <c r="D57" s="681">
        <v>-379.25019609255099</v>
      </c>
      <c r="E57" s="682">
        <v>0.68689757188900002</v>
      </c>
      <c r="F57" s="680">
        <v>890.00000000000205</v>
      </c>
      <c r="G57" s="681">
        <v>370.833333333334</v>
      </c>
      <c r="H57" s="683">
        <v>68.166560000000004</v>
      </c>
      <c r="I57" s="680">
        <v>349.03901999999999</v>
      </c>
      <c r="J57" s="681">
        <v>-21.794313333333001</v>
      </c>
      <c r="K57" s="684">
        <v>0.39217867415699997</v>
      </c>
    </row>
    <row r="58" spans="1:11" ht="14.4" customHeight="1" thickBot="1" x14ac:dyDescent="0.35">
      <c r="A58" s="701" t="s">
        <v>378</v>
      </c>
      <c r="B58" s="685">
        <v>211.62688299900401</v>
      </c>
      <c r="C58" s="685">
        <v>234.58667</v>
      </c>
      <c r="D58" s="686">
        <v>22.959787000995998</v>
      </c>
      <c r="E58" s="692">
        <v>1.108491826159</v>
      </c>
      <c r="F58" s="685">
        <v>184.09503955602901</v>
      </c>
      <c r="G58" s="686">
        <v>76.706266481678</v>
      </c>
      <c r="H58" s="688">
        <v>1.6729999999999998E-2</v>
      </c>
      <c r="I58" s="685">
        <v>42.443300000000001</v>
      </c>
      <c r="J58" s="686">
        <v>-34.262966481677999</v>
      </c>
      <c r="K58" s="693">
        <v>0.23055102463499999</v>
      </c>
    </row>
    <row r="59" spans="1:11" ht="14.4" customHeight="1" thickBot="1" x14ac:dyDescent="0.35">
      <c r="A59" s="702" t="s">
        <v>379</v>
      </c>
      <c r="B59" s="680">
        <v>44.201792950010997</v>
      </c>
      <c r="C59" s="680">
        <v>85.480379999999997</v>
      </c>
      <c r="D59" s="681">
        <v>41.278587049987998</v>
      </c>
      <c r="E59" s="682">
        <v>1.9338668025670001</v>
      </c>
      <c r="F59" s="680">
        <v>0</v>
      </c>
      <c r="G59" s="681">
        <v>0</v>
      </c>
      <c r="H59" s="683">
        <v>0</v>
      </c>
      <c r="I59" s="680">
        <v>32.015999999999998</v>
      </c>
      <c r="J59" s="681">
        <v>32.015999999999998</v>
      </c>
      <c r="K59" s="691" t="s">
        <v>323</v>
      </c>
    </row>
    <row r="60" spans="1:11" ht="14.4" customHeight="1" thickBot="1" x14ac:dyDescent="0.35">
      <c r="A60" s="702" t="s">
        <v>380</v>
      </c>
      <c r="B60" s="680">
        <v>40.814544554484002</v>
      </c>
      <c r="C60" s="680">
        <v>10.555</v>
      </c>
      <c r="D60" s="681">
        <v>-30.259544554483998</v>
      </c>
      <c r="E60" s="682">
        <v>0.25860879044899998</v>
      </c>
      <c r="F60" s="680">
        <v>13.763074246832</v>
      </c>
      <c r="G60" s="681">
        <v>5.734614269513</v>
      </c>
      <c r="H60" s="683">
        <v>0</v>
      </c>
      <c r="I60" s="680">
        <v>0</v>
      </c>
      <c r="J60" s="681">
        <v>-5.734614269513</v>
      </c>
      <c r="K60" s="684">
        <v>0</v>
      </c>
    </row>
    <row r="61" spans="1:11" ht="14.4" customHeight="1" thickBot="1" x14ac:dyDescent="0.35">
      <c r="A61" s="702" t="s">
        <v>381</v>
      </c>
      <c r="B61" s="680">
        <v>109.98830225106801</v>
      </c>
      <c r="C61" s="680">
        <v>126.71275</v>
      </c>
      <c r="D61" s="681">
        <v>16.724447748932</v>
      </c>
      <c r="E61" s="682">
        <v>1.152056604262</v>
      </c>
      <c r="F61" s="680">
        <v>161.886382622231</v>
      </c>
      <c r="G61" s="681">
        <v>67.452659425928999</v>
      </c>
      <c r="H61" s="683">
        <v>0</v>
      </c>
      <c r="I61" s="680">
        <v>7.2274399999999996</v>
      </c>
      <c r="J61" s="681">
        <v>-60.225219425928998</v>
      </c>
      <c r="K61" s="684">
        <v>4.4645138664000002E-2</v>
      </c>
    </row>
    <row r="62" spans="1:11" ht="14.4" customHeight="1" thickBot="1" x14ac:dyDescent="0.35">
      <c r="A62" s="702" t="s">
        <v>382</v>
      </c>
      <c r="B62" s="680">
        <v>0</v>
      </c>
      <c r="C62" s="680">
        <v>2.9992000000000001</v>
      </c>
      <c r="D62" s="681">
        <v>2.9992000000000001</v>
      </c>
      <c r="E62" s="690" t="s">
        <v>323</v>
      </c>
      <c r="F62" s="680">
        <v>0</v>
      </c>
      <c r="G62" s="681">
        <v>0</v>
      </c>
      <c r="H62" s="683">
        <v>0</v>
      </c>
      <c r="I62" s="680">
        <v>0.34799999999999998</v>
      </c>
      <c r="J62" s="681">
        <v>0.34799999999999998</v>
      </c>
      <c r="K62" s="691" t="s">
        <v>323</v>
      </c>
    </row>
    <row r="63" spans="1:11" ht="14.4" customHeight="1" thickBot="1" x14ac:dyDescent="0.35">
      <c r="A63" s="702" t="s">
        <v>383</v>
      </c>
      <c r="B63" s="680">
        <v>16.622243243439002</v>
      </c>
      <c r="C63" s="680">
        <v>8.83934</v>
      </c>
      <c r="D63" s="681">
        <v>-7.7829032434389998</v>
      </c>
      <c r="E63" s="682">
        <v>0.53177780342500003</v>
      </c>
      <c r="F63" s="680">
        <v>8.4455826869640003</v>
      </c>
      <c r="G63" s="681">
        <v>3.5189927862350001</v>
      </c>
      <c r="H63" s="683">
        <v>1.6729999999999998E-2</v>
      </c>
      <c r="I63" s="680">
        <v>2.8518599999999998</v>
      </c>
      <c r="J63" s="681">
        <v>-0.66713278623500005</v>
      </c>
      <c r="K63" s="684">
        <v>0.33767474734399999</v>
      </c>
    </row>
    <row r="64" spans="1:11" ht="14.4" customHeight="1" thickBot="1" x14ac:dyDescent="0.35">
      <c r="A64" s="701" t="s">
        <v>384</v>
      </c>
      <c r="B64" s="685">
        <v>287.80833823158002</v>
      </c>
      <c r="C64" s="685">
        <v>383.69089000000002</v>
      </c>
      <c r="D64" s="686">
        <v>95.882551768420001</v>
      </c>
      <c r="E64" s="692">
        <v>1.333147233876</v>
      </c>
      <c r="F64" s="685">
        <v>412.88561922707999</v>
      </c>
      <c r="G64" s="686">
        <v>172.03567467795</v>
      </c>
      <c r="H64" s="688">
        <v>36.641599999999997</v>
      </c>
      <c r="I64" s="685">
        <v>158.33436</v>
      </c>
      <c r="J64" s="686">
        <v>-13.701314677949</v>
      </c>
      <c r="K64" s="693">
        <v>0.38348238017199998</v>
      </c>
    </row>
    <row r="65" spans="1:11" ht="14.4" customHeight="1" thickBot="1" x14ac:dyDescent="0.35">
      <c r="A65" s="702" t="s">
        <v>385</v>
      </c>
      <c r="B65" s="680">
        <v>0</v>
      </c>
      <c r="C65" s="680">
        <v>0</v>
      </c>
      <c r="D65" s="681">
        <v>0</v>
      </c>
      <c r="E65" s="682">
        <v>1</v>
      </c>
      <c r="F65" s="680">
        <v>16</v>
      </c>
      <c r="G65" s="681">
        <v>6.6666666666659999</v>
      </c>
      <c r="H65" s="683">
        <v>4.5314199999999998</v>
      </c>
      <c r="I65" s="680">
        <v>5.47302</v>
      </c>
      <c r="J65" s="681">
        <v>-1.1936466666659999</v>
      </c>
      <c r="K65" s="684">
        <v>0.34206375</v>
      </c>
    </row>
    <row r="66" spans="1:11" ht="14.4" customHeight="1" thickBot="1" x14ac:dyDescent="0.35">
      <c r="A66" s="702" t="s">
        <v>386</v>
      </c>
      <c r="B66" s="680">
        <v>0</v>
      </c>
      <c r="C66" s="680">
        <v>76.617009999999993</v>
      </c>
      <c r="D66" s="681">
        <v>76.617009999999993</v>
      </c>
      <c r="E66" s="690" t="s">
        <v>323</v>
      </c>
      <c r="F66" s="680">
        <v>86</v>
      </c>
      <c r="G66" s="681">
        <v>35.833333333333002</v>
      </c>
      <c r="H66" s="683">
        <v>3.7098599999999999</v>
      </c>
      <c r="I66" s="680">
        <v>26.124960000000002</v>
      </c>
      <c r="J66" s="681">
        <v>-9.7083733333330002</v>
      </c>
      <c r="K66" s="684">
        <v>0.30377860465099998</v>
      </c>
    </row>
    <row r="67" spans="1:11" ht="14.4" customHeight="1" thickBot="1" x14ac:dyDescent="0.35">
      <c r="A67" s="702" t="s">
        <v>387</v>
      </c>
      <c r="B67" s="680">
        <v>0</v>
      </c>
      <c r="C67" s="680">
        <v>0</v>
      </c>
      <c r="D67" s="681">
        <v>0</v>
      </c>
      <c r="E67" s="682">
        <v>1</v>
      </c>
      <c r="F67" s="680">
        <v>0</v>
      </c>
      <c r="G67" s="681">
        <v>0</v>
      </c>
      <c r="H67" s="683">
        <v>0</v>
      </c>
      <c r="I67" s="680">
        <v>0.68969999999999998</v>
      </c>
      <c r="J67" s="681">
        <v>0.68969999999999998</v>
      </c>
      <c r="K67" s="691" t="s">
        <v>338</v>
      </c>
    </row>
    <row r="68" spans="1:11" ht="14.4" customHeight="1" thickBot="1" x14ac:dyDescent="0.35">
      <c r="A68" s="702" t="s">
        <v>388</v>
      </c>
      <c r="B68" s="680">
        <v>0</v>
      </c>
      <c r="C68" s="680">
        <v>21.78903</v>
      </c>
      <c r="D68" s="681">
        <v>21.78903</v>
      </c>
      <c r="E68" s="690" t="s">
        <v>323</v>
      </c>
      <c r="F68" s="680">
        <v>0</v>
      </c>
      <c r="G68" s="681">
        <v>0</v>
      </c>
      <c r="H68" s="683">
        <v>5.3349799999999998</v>
      </c>
      <c r="I68" s="680">
        <v>7.8905500000000002</v>
      </c>
      <c r="J68" s="681">
        <v>7.8905500000000002</v>
      </c>
      <c r="K68" s="691" t="s">
        <v>323</v>
      </c>
    </row>
    <row r="69" spans="1:11" ht="14.4" customHeight="1" thickBot="1" x14ac:dyDescent="0.35">
      <c r="A69" s="702" t="s">
        <v>389</v>
      </c>
      <c r="B69" s="680">
        <v>56.808317377018</v>
      </c>
      <c r="C69" s="680">
        <v>56.652450000000002</v>
      </c>
      <c r="D69" s="681">
        <v>-0.15586737701799999</v>
      </c>
      <c r="E69" s="682">
        <v>0.99725625781100002</v>
      </c>
      <c r="F69" s="680">
        <v>57.552142191542004</v>
      </c>
      <c r="G69" s="681">
        <v>23.980059246475001</v>
      </c>
      <c r="H69" s="683">
        <v>6.4751200000000004</v>
      </c>
      <c r="I69" s="680">
        <v>25.319479999999999</v>
      </c>
      <c r="J69" s="681">
        <v>1.3394207535239999</v>
      </c>
      <c r="K69" s="684">
        <v>0.43993983604800002</v>
      </c>
    </row>
    <row r="70" spans="1:11" ht="14.4" customHeight="1" thickBot="1" x14ac:dyDescent="0.35">
      <c r="A70" s="702" t="s">
        <v>390</v>
      </c>
      <c r="B70" s="680">
        <v>57.000005145929997</v>
      </c>
      <c r="C70" s="680">
        <v>57.769599999999997</v>
      </c>
      <c r="D70" s="681">
        <v>0.76959485406899997</v>
      </c>
      <c r="E70" s="682">
        <v>1.0135016628869999</v>
      </c>
      <c r="F70" s="680">
        <v>83.333477035537001</v>
      </c>
      <c r="G70" s="681">
        <v>34.722282098139999</v>
      </c>
      <c r="H70" s="683">
        <v>3.4020700000000001</v>
      </c>
      <c r="I70" s="680">
        <v>20.410979999999999</v>
      </c>
      <c r="J70" s="681">
        <v>-14.311302098140001</v>
      </c>
      <c r="K70" s="684">
        <v>0.24493133763300001</v>
      </c>
    </row>
    <row r="71" spans="1:11" ht="14.4" customHeight="1" thickBot="1" x14ac:dyDescent="0.35">
      <c r="A71" s="702" t="s">
        <v>391</v>
      </c>
      <c r="B71" s="680">
        <v>174.000015708631</v>
      </c>
      <c r="C71" s="680">
        <v>170.86279999999999</v>
      </c>
      <c r="D71" s="681">
        <v>-3.1372157086299999</v>
      </c>
      <c r="E71" s="682">
        <v>0.98197002628999996</v>
      </c>
      <c r="F71" s="680">
        <v>170</v>
      </c>
      <c r="G71" s="681">
        <v>70.833333333333002</v>
      </c>
      <c r="H71" s="683">
        <v>13.18815</v>
      </c>
      <c r="I71" s="680">
        <v>72.425669999999997</v>
      </c>
      <c r="J71" s="681">
        <v>1.5923366666659999</v>
      </c>
      <c r="K71" s="684">
        <v>0.42603335294099998</v>
      </c>
    </row>
    <row r="72" spans="1:11" ht="14.4" customHeight="1" thickBot="1" x14ac:dyDescent="0.35">
      <c r="A72" s="701" t="s">
        <v>392</v>
      </c>
      <c r="B72" s="685">
        <v>0</v>
      </c>
      <c r="C72" s="685">
        <v>20.425000000000001</v>
      </c>
      <c r="D72" s="686">
        <v>20.425000000000001</v>
      </c>
      <c r="E72" s="687" t="s">
        <v>338</v>
      </c>
      <c r="F72" s="685">
        <v>0</v>
      </c>
      <c r="G72" s="686">
        <v>0</v>
      </c>
      <c r="H72" s="688">
        <v>0</v>
      </c>
      <c r="I72" s="685">
        <v>0</v>
      </c>
      <c r="J72" s="686">
        <v>0</v>
      </c>
      <c r="K72" s="689" t="s">
        <v>323</v>
      </c>
    </row>
    <row r="73" spans="1:11" ht="14.4" customHeight="1" thickBot="1" x14ac:dyDescent="0.35">
      <c r="A73" s="702" t="s">
        <v>393</v>
      </c>
      <c r="B73" s="680">
        <v>0</v>
      </c>
      <c r="C73" s="680">
        <v>20.425000000000001</v>
      </c>
      <c r="D73" s="681">
        <v>20.425000000000001</v>
      </c>
      <c r="E73" s="690" t="s">
        <v>338</v>
      </c>
      <c r="F73" s="680">
        <v>0</v>
      </c>
      <c r="G73" s="681">
        <v>0</v>
      </c>
      <c r="H73" s="683">
        <v>0</v>
      </c>
      <c r="I73" s="680">
        <v>0</v>
      </c>
      <c r="J73" s="681">
        <v>0</v>
      </c>
      <c r="K73" s="691" t="s">
        <v>323</v>
      </c>
    </row>
    <row r="74" spans="1:11" ht="14.4" customHeight="1" thickBot="1" x14ac:dyDescent="0.35">
      <c r="A74" s="700" t="s">
        <v>42</v>
      </c>
      <c r="B74" s="680">
        <v>3190.2090632499298</v>
      </c>
      <c r="C74" s="680">
        <v>3161.578</v>
      </c>
      <c r="D74" s="681">
        <v>-28.631063249924999</v>
      </c>
      <c r="E74" s="682">
        <v>0.99102533323599995</v>
      </c>
      <c r="F74" s="680">
        <v>3196.7078628555901</v>
      </c>
      <c r="G74" s="681">
        <v>1331.96160952316</v>
      </c>
      <c r="H74" s="683">
        <v>214.19200000000001</v>
      </c>
      <c r="I74" s="680">
        <v>1518.5060000000001</v>
      </c>
      <c r="J74" s="681">
        <v>186.544390476839</v>
      </c>
      <c r="K74" s="684">
        <v>0.47502182405900001</v>
      </c>
    </row>
    <row r="75" spans="1:11" ht="14.4" customHeight="1" thickBot="1" x14ac:dyDescent="0.35">
      <c r="A75" s="701" t="s">
        <v>394</v>
      </c>
      <c r="B75" s="685">
        <v>3190.2090632499298</v>
      </c>
      <c r="C75" s="685">
        <v>3161.578</v>
      </c>
      <c r="D75" s="686">
        <v>-28.631063249924999</v>
      </c>
      <c r="E75" s="692">
        <v>0.99102533323599995</v>
      </c>
      <c r="F75" s="685">
        <v>3196.7078628555901</v>
      </c>
      <c r="G75" s="686">
        <v>1331.96160952316</v>
      </c>
      <c r="H75" s="688">
        <v>214.19200000000001</v>
      </c>
      <c r="I75" s="685">
        <v>1518.5060000000001</v>
      </c>
      <c r="J75" s="686">
        <v>186.544390476839</v>
      </c>
      <c r="K75" s="693">
        <v>0.47502182405900001</v>
      </c>
    </row>
    <row r="76" spans="1:11" ht="14.4" customHeight="1" thickBot="1" x14ac:dyDescent="0.35">
      <c r="A76" s="702" t="s">
        <v>395</v>
      </c>
      <c r="B76" s="680">
        <v>1000.28997432233</v>
      </c>
      <c r="C76" s="680">
        <v>886.31200000000001</v>
      </c>
      <c r="D76" s="681">
        <v>-113.977974322327</v>
      </c>
      <c r="E76" s="682">
        <v>0.88605506678199997</v>
      </c>
      <c r="F76" s="680">
        <v>913.99999999999602</v>
      </c>
      <c r="G76" s="681">
        <v>380.83333333333201</v>
      </c>
      <c r="H76" s="683">
        <v>79.873999999999995</v>
      </c>
      <c r="I76" s="680">
        <v>377.68099999999998</v>
      </c>
      <c r="J76" s="681">
        <v>-3.1523333333310002</v>
      </c>
      <c r="K76" s="684">
        <v>0.41321772428800002</v>
      </c>
    </row>
    <row r="77" spans="1:11" ht="14.4" customHeight="1" thickBot="1" x14ac:dyDescent="0.35">
      <c r="A77" s="702" t="s">
        <v>396</v>
      </c>
      <c r="B77" s="680">
        <v>351.19615764362698</v>
      </c>
      <c r="C77" s="680">
        <v>366.41699999999997</v>
      </c>
      <c r="D77" s="681">
        <v>15.220842356372</v>
      </c>
      <c r="E77" s="682">
        <v>1.0433400025170001</v>
      </c>
      <c r="F77" s="680">
        <v>395.70786285559899</v>
      </c>
      <c r="G77" s="681">
        <v>164.878276189833</v>
      </c>
      <c r="H77" s="683">
        <v>32.732999999999997</v>
      </c>
      <c r="I77" s="680">
        <v>158.309</v>
      </c>
      <c r="J77" s="681">
        <v>-6.5692761898320002</v>
      </c>
      <c r="K77" s="684">
        <v>0.40006533824599999</v>
      </c>
    </row>
    <row r="78" spans="1:11" ht="14.4" customHeight="1" thickBot="1" x14ac:dyDescent="0.35">
      <c r="A78" s="702" t="s">
        <v>397</v>
      </c>
      <c r="B78" s="680">
        <v>1838.72293128397</v>
      </c>
      <c r="C78" s="680">
        <v>1908.8489999999999</v>
      </c>
      <c r="D78" s="681">
        <v>70.126068716028001</v>
      </c>
      <c r="E78" s="682">
        <v>1.0381384642139999</v>
      </c>
      <c r="F78" s="680">
        <v>1886.99999999999</v>
      </c>
      <c r="G78" s="681">
        <v>786.24999999999704</v>
      </c>
      <c r="H78" s="683">
        <v>101.58499999999999</v>
      </c>
      <c r="I78" s="680">
        <v>982.51599999999996</v>
      </c>
      <c r="J78" s="681">
        <v>196.266000000004</v>
      </c>
      <c r="K78" s="684">
        <v>0.52067620561700001</v>
      </c>
    </row>
    <row r="79" spans="1:11" ht="14.4" customHeight="1" thickBot="1" x14ac:dyDescent="0.35">
      <c r="A79" s="703" t="s">
        <v>398</v>
      </c>
      <c r="B79" s="685">
        <v>4599.0920202279904</v>
      </c>
      <c r="C79" s="685">
        <v>6456.2833200000096</v>
      </c>
      <c r="D79" s="686">
        <v>1857.1912997720101</v>
      </c>
      <c r="E79" s="692">
        <v>1.4038169472590001</v>
      </c>
      <c r="F79" s="685">
        <v>5306.9648360902402</v>
      </c>
      <c r="G79" s="686">
        <v>2211.2353483709298</v>
      </c>
      <c r="H79" s="688">
        <v>445.13715999999999</v>
      </c>
      <c r="I79" s="685">
        <v>2232.3380299999999</v>
      </c>
      <c r="J79" s="686">
        <v>21.102681629068002</v>
      </c>
      <c r="K79" s="693">
        <v>0.42064307922600003</v>
      </c>
    </row>
    <row r="80" spans="1:11" ht="14.4" customHeight="1" thickBot="1" x14ac:dyDescent="0.35">
      <c r="A80" s="700" t="s">
        <v>45</v>
      </c>
      <c r="B80" s="680">
        <v>920.96901759844297</v>
      </c>
      <c r="C80" s="680">
        <v>2170.9200599999999</v>
      </c>
      <c r="D80" s="681">
        <v>1249.95104240156</v>
      </c>
      <c r="E80" s="682">
        <v>2.357212912179</v>
      </c>
      <c r="F80" s="680">
        <v>1066.0599116978999</v>
      </c>
      <c r="G80" s="681">
        <v>444.19162987412398</v>
      </c>
      <c r="H80" s="683">
        <v>58.391930000000002</v>
      </c>
      <c r="I80" s="680">
        <v>327.18779999999998</v>
      </c>
      <c r="J80" s="681">
        <v>-117.00382987412399</v>
      </c>
      <c r="K80" s="684">
        <v>0.30691314475800002</v>
      </c>
    </row>
    <row r="81" spans="1:11" ht="14.4" customHeight="1" thickBot="1" x14ac:dyDescent="0.35">
      <c r="A81" s="704" t="s">
        <v>399</v>
      </c>
      <c r="B81" s="680">
        <v>920.96901759844297</v>
      </c>
      <c r="C81" s="680">
        <v>2170.9200599999999</v>
      </c>
      <c r="D81" s="681">
        <v>1249.95104240156</v>
      </c>
      <c r="E81" s="682">
        <v>2.357212912179</v>
      </c>
      <c r="F81" s="680">
        <v>1066.0599116978999</v>
      </c>
      <c r="G81" s="681">
        <v>444.19162987412398</v>
      </c>
      <c r="H81" s="683">
        <v>58.391930000000002</v>
      </c>
      <c r="I81" s="680">
        <v>327.18779999999998</v>
      </c>
      <c r="J81" s="681">
        <v>-117.00382987412399</v>
      </c>
      <c r="K81" s="684">
        <v>0.30691314475800002</v>
      </c>
    </row>
    <row r="82" spans="1:11" ht="14.4" customHeight="1" thickBot="1" x14ac:dyDescent="0.35">
      <c r="A82" s="702" t="s">
        <v>400</v>
      </c>
      <c r="B82" s="680">
        <v>263.43404023776799</v>
      </c>
      <c r="C82" s="680">
        <v>628.83961000000102</v>
      </c>
      <c r="D82" s="681">
        <v>365.40556976223297</v>
      </c>
      <c r="E82" s="682">
        <v>2.3870856227699999</v>
      </c>
      <c r="F82" s="680">
        <v>362.629353962143</v>
      </c>
      <c r="G82" s="681">
        <v>151.09556415089301</v>
      </c>
      <c r="H82" s="683">
        <v>24.860510000000001</v>
      </c>
      <c r="I82" s="680">
        <v>189.30416</v>
      </c>
      <c r="J82" s="681">
        <v>38.208595849106999</v>
      </c>
      <c r="K82" s="684">
        <v>0.52203209125600003</v>
      </c>
    </row>
    <row r="83" spans="1:11" ht="14.4" customHeight="1" thickBot="1" x14ac:dyDescent="0.35">
      <c r="A83" s="702" t="s">
        <v>401</v>
      </c>
      <c r="B83" s="680">
        <v>4.1412357407349996</v>
      </c>
      <c r="C83" s="680">
        <v>0</v>
      </c>
      <c r="D83" s="681">
        <v>-4.1412357407349996</v>
      </c>
      <c r="E83" s="682">
        <v>0</v>
      </c>
      <c r="F83" s="680">
        <v>0</v>
      </c>
      <c r="G83" s="681">
        <v>0</v>
      </c>
      <c r="H83" s="683">
        <v>0</v>
      </c>
      <c r="I83" s="680">
        <v>0</v>
      </c>
      <c r="J83" s="681">
        <v>0</v>
      </c>
      <c r="K83" s="684">
        <v>0</v>
      </c>
    </row>
    <row r="84" spans="1:11" ht="14.4" customHeight="1" thickBot="1" x14ac:dyDescent="0.35">
      <c r="A84" s="702" t="s">
        <v>402</v>
      </c>
      <c r="B84" s="680">
        <v>293.853487104159</v>
      </c>
      <c r="C84" s="680">
        <v>516.36748999999998</v>
      </c>
      <c r="D84" s="681">
        <v>222.514002895841</v>
      </c>
      <c r="E84" s="682">
        <v>1.7572277092519999</v>
      </c>
      <c r="F84" s="680">
        <v>388.21963618500399</v>
      </c>
      <c r="G84" s="681">
        <v>161.758181743752</v>
      </c>
      <c r="H84" s="683">
        <v>7.2640000000000002</v>
      </c>
      <c r="I84" s="680">
        <v>30.506260000000001</v>
      </c>
      <c r="J84" s="681">
        <v>-131.25192174375201</v>
      </c>
      <c r="K84" s="684">
        <v>7.8579899511000001E-2</v>
      </c>
    </row>
    <row r="85" spans="1:11" ht="14.4" customHeight="1" thickBot="1" x14ac:dyDescent="0.35">
      <c r="A85" s="702" t="s">
        <v>403</v>
      </c>
      <c r="B85" s="680">
        <v>197.29130822720001</v>
      </c>
      <c r="C85" s="680">
        <v>871.95717000000195</v>
      </c>
      <c r="D85" s="681">
        <v>674.66586177280101</v>
      </c>
      <c r="E85" s="682">
        <v>4.4196431045800004</v>
      </c>
      <c r="F85" s="680">
        <v>176.21092155075101</v>
      </c>
      <c r="G85" s="681">
        <v>73.421217312812999</v>
      </c>
      <c r="H85" s="683">
        <v>0.96194999999999997</v>
      </c>
      <c r="I85" s="680">
        <v>47.733240000000002</v>
      </c>
      <c r="J85" s="681">
        <v>-25.687977312813</v>
      </c>
      <c r="K85" s="684">
        <v>0.27088695513200001</v>
      </c>
    </row>
    <row r="86" spans="1:11" ht="14.4" customHeight="1" thickBot="1" x14ac:dyDescent="0.35">
      <c r="A86" s="702" t="s">
        <v>404</v>
      </c>
      <c r="B86" s="680">
        <v>162.24894628857999</v>
      </c>
      <c r="C86" s="680">
        <v>149.96849</v>
      </c>
      <c r="D86" s="681">
        <v>-12.280456288579</v>
      </c>
      <c r="E86" s="682">
        <v>0.92431102592900005</v>
      </c>
      <c r="F86" s="680">
        <v>132.99999999999901</v>
      </c>
      <c r="G86" s="681">
        <v>55.416666666666003</v>
      </c>
      <c r="H86" s="683">
        <v>25.30547</v>
      </c>
      <c r="I86" s="680">
        <v>59.64414</v>
      </c>
      <c r="J86" s="681">
        <v>4.2274733333330001</v>
      </c>
      <c r="K86" s="684">
        <v>0.44845218045099999</v>
      </c>
    </row>
    <row r="87" spans="1:11" ht="14.4" customHeight="1" thickBot="1" x14ac:dyDescent="0.35">
      <c r="A87" s="702" t="s">
        <v>405</v>
      </c>
      <c r="B87" s="680">
        <v>0</v>
      </c>
      <c r="C87" s="680">
        <v>3.7873000000000001</v>
      </c>
      <c r="D87" s="681">
        <v>3.7873000000000001</v>
      </c>
      <c r="E87" s="690" t="s">
        <v>338</v>
      </c>
      <c r="F87" s="680">
        <v>6</v>
      </c>
      <c r="G87" s="681">
        <v>2.5</v>
      </c>
      <c r="H87" s="683">
        <v>0</v>
      </c>
      <c r="I87" s="680">
        <v>0</v>
      </c>
      <c r="J87" s="681">
        <v>-2.5</v>
      </c>
      <c r="K87" s="684">
        <v>0</v>
      </c>
    </row>
    <row r="88" spans="1:11" ht="14.4" customHeight="1" thickBot="1" x14ac:dyDescent="0.35">
      <c r="A88" s="705" t="s">
        <v>46</v>
      </c>
      <c r="B88" s="685">
        <v>0</v>
      </c>
      <c r="C88" s="685">
        <v>423.72881000000001</v>
      </c>
      <c r="D88" s="686">
        <v>423.72881000000001</v>
      </c>
      <c r="E88" s="687" t="s">
        <v>323</v>
      </c>
      <c r="F88" s="685">
        <v>0</v>
      </c>
      <c r="G88" s="686">
        <v>0</v>
      </c>
      <c r="H88" s="688">
        <v>20.353000000000002</v>
      </c>
      <c r="I88" s="685">
        <v>84.114000000000004</v>
      </c>
      <c r="J88" s="686">
        <v>84.114000000000004</v>
      </c>
      <c r="K88" s="689" t="s">
        <v>323</v>
      </c>
    </row>
    <row r="89" spans="1:11" ht="14.4" customHeight="1" thickBot="1" x14ac:dyDescent="0.35">
      <c r="A89" s="701" t="s">
        <v>406</v>
      </c>
      <c r="B89" s="685">
        <v>0</v>
      </c>
      <c r="C89" s="685">
        <v>236.09100000000001</v>
      </c>
      <c r="D89" s="686">
        <v>236.09100000000001</v>
      </c>
      <c r="E89" s="687" t="s">
        <v>323</v>
      </c>
      <c r="F89" s="685">
        <v>0</v>
      </c>
      <c r="G89" s="686">
        <v>0</v>
      </c>
      <c r="H89" s="688">
        <v>20.353000000000002</v>
      </c>
      <c r="I89" s="685">
        <v>84.114000000000004</v>
      </c>
      <c r="J89" s="686">
        <v>84.114000000000004</v>
      </c>
      <c r="K89" s="689" t="s">
        <v>323</v>
      </c>
    </row>
    <row r="90" spans="1:11" ht="14.4" customHeight="1" thickBot="1" x14ac:dyDescent="0.35">
      <c r="A90" s="702" t="s">
        <v>407</v>
      </c>
      <c r="B90" s="680">
        <v>0</v>
      </c>
      <c r="C90" s="680">
        <v>200.363</v>
      </c>
      <c r="D90" s="681">
        <v>200.363</v>
      </c>
      <c r="E90" s="690" t="s">
        <v>323</v>
      </c>
      <c r="F90" s="680">
        <v>0</v>
      </c>
      <c r="G90" s="681">
        <v>0</v>
      </c>
      <c r="H90" s="683">
        <v>15.372999999999999</v>
      </c>
      <c r="I90" s="680">
        <v>66.994</v>
      </c>
      <c r="J90" s="681">
        <v>66.994</v>
      </c>
      <c r="K90" s="691" t="s">
        <v>323</v>
      </c>
    </row>
    <row r="91" spans="1:11" ht="14.4" customHeight="1" thickBot="1" x14ac:dyDescent="0.35">
      <c r="A91" s="702" t="s">
        <v>408</v>
      </c>
      <c r="B91" s="680">
        <v>0</v>
      </c>
      <c r="C91" s="680">
        <v>35.728000000000002</v>
      </c>
      <c r="D91" s="681">
        <v>35.728000000000002</v>
      </c>
      <c r="E91" s="690" t="s">
        <v>323</v>
      </c>
      <c r="F91" s="680">
        <v>0</v>
      </c>
      <c r="G91" s="681">
        <v>0</v>
      </c>
      <c r="H91" s="683">
        <v>4.9800000000000004</v>
      </c>
      <c r="I91" s="680">
        <v>17.12</v>
      </c>
      <c r="J91" s="681">
        <v>17.12</v>
      </c>
      <c r="K91" s="691" t="s">
        <v>323</v>
      </c>
    </row>
    <row r="92" spans="1:11" ht="14.4" customHeight="1" thickBot="1" x14ac:dyDescent="0.35">
      <c r="A92" s="701" t="s">
        <v>409</v>
      </c>
      <c r="B92" s="685">
        <v>0</v>
      </c>
      <c r="C92" s="685">
        <v>187.63781</v>
      </c>
      <c r="D92" s="686">
        <v>187.63781</v>
      </c>
      <c r="E92" s="687" t="s">
        <v>323</v>
      </c>
      <c r="F92" s="685">
        <v>0</v>
      </c>
      <c r="G92" s="686">
        <v>0</v>
      </c>
      <c r="H92" s="688">
        <v>0</v>
      </c>
      <c r="I92" s="685">
        <v>0</v>
      </c>
      <c r="J92" s="686">
        <v>0</v>
      </c>
      <c r="K92" s="689" t="s">
        <v>323</v>
      </c>
    </row>
    <row r="93" spans="1:11" ht="14.4" customHeight="1" thickBot="1" x14ac:dyDescent="0.35">
      <c r="A93" s="702" t="s">
        <v>410</v>
      </c>
      <c r="B93" s="680">
        <v>0</v>
      </c>
      <c r="C93" s="680">
        <v>182.631</v>
      </c>
      <c r="D93" s="681">
        <v>182.631</v>
      </c>
      <c r="E93" s="690" t="s">
        <v>323</v>
      </c>
      <c r="F93" s="680">
        <v>0</v>
      </c>
      <c r="G93" s="681">
        <v>0</v>
      </c>
      <c r="H93" s="683">
        <v>0</v>
      </c>
      <c r="I93" s="680">
        <v>0</v>
      </c>
      <c r="J93" s="681">
        <v>0</v>
      </c>
      <c r="K93" s="691" t="s">
        <v>323</v>
      </c>
    </row>
    <row r="94" spans="1:11" ht="14.4" customHeight="1" thickBot="1" x14ac:dyDescent="0.35">
      <c r="A94" s="702" t="s">
        <v>411</v>
      </c>
      <c r="B94" s="680">
        <v>0</v>
      </c>
      <c r="C94" s="680">
        <v>5.0068099999999998</v>
      </c>
      <c r="D94" s="681">
        <v>5.0068099999999998</v>
      </c>
      <c r="E94" s="690" t="s">
        <v>323</v>
      </c>
      <c r="F94" s="680">
        <v>0</v>
      </c>
      <c r="G94" s="681">
        <v>0</v>
      </c>
      <c r="H94" s="683">
        <v>0</v>
      </c>
      <c r="I94" s="680">
        <v>0</v>
      </c>
      <c r="J94" s="681">
        <v>0</v>
      </c>
      <c r="K94" s="691" t="s">
        <v>323</v>
      </c>
    </row>
    <row r="95" spans="1:11" ht="14.4" customHeight="1" thickBot="1" x14ac:dyDescent="0.35">
      <c r="A95" s="700" t="s">
        <v>47</v>
      </c>
      <c r="B95" s="680">
        <v>3678.1230026295498</v>
      </c>
      <c r="C95" s="680">
        <v>3861.63445</v>
      </c>
      <c r="D95" s="681">
        <v>183.51144737044899</v>
      </c>
      <c r="E95" s="682">
        <v>1.04989268908</v>
      </c>
      <c r="F95" s="680">
        <v>4240.90492439234</v>
      </c>
      <c r="G95" s="681">
        <v>1767.04371849681</v>
      </c>
      <c r="H95" s="683">
        <v>366.39222999999998</v>
      </c>
      <c r="I95" s="680">
        <v>1821.0362299999999</v>
      </c>
      <c r="J95" s="681">
        <v>53.992511503191999</v>
      </c>
      <c r="K95" s="684">
        <v>0.42939803236899998</v>
      </c>
    </row>
    <row r="96" spans="1:11" ht="14.4" customHeight="1" thickBot="1" x14ac:dyDescent="0.35">
      <c r="A96" s="701" t="s">
        <v>412</v>
      </c>
      <c r="B96" s="685">
        <v>109.450533873342</v>
      </c>
      <c r="C96" s="685">
        <v>37.452959999999997</v>
      </c>
      <c r="D96" s="686">
        <v>-71.997573873342006</v>
      </c>
      <c r="E96" s="692">
        <v>0.34219074749599998</v>
      </c>
      <c r="F96" s="685">
        <v>41.561855039933</v>
      </c>
      <c r="G96" s="686">
        <v>17.317439599972001</v>
      </c>
      <c r="H96" s="688">
        <v>0</v>
      </c>
      <c r="I96" s="685">
        <v>6.9240000000000004</v>
      </c>
      <c r="J96" s="686">
        <v>-10.393439599972</v>
      </c>
      <c r="K96" s="693">
        <v>0.166595066397</v>
      </c>
    </row>
    <row r="97" spans="1:11" ht="14.4" customHeight="1" thickBot="1" x14ac:dyDescent="0.35">
      <c r="A97" s="702" t="s">
        <v>413</v>
      </c>
      <c r="B97" s="680">
        <v>109.450533873342</v>
      </c>
      <c r="C97" s="680">
        <v>37.452959999999997</v>
      </c>
      <c r="D97" s="681">
        <v>-71.997573873342006</v>
      </c>
      <c r="E97" s="682">
        <v>0.34219074749599998</v>
      </c>
      <c r="F97" s="680">
        <v>41.561855039933</v>
      </c>
      <c r="G97" s="681">
        <v>17.317439599972001</v>
      </c>
      <c r="H97" s="683">
        <v>0</v>
      </c>
      <c r="I97" s="680">
        <v>6.9240000000000004</v>
      </c>
      <c r="J97" s="681">
        <v>-10.393439599972</v>
      </c>
      <c r="K97" s="684">
        <v>0.166595066397</v>
      </c>
    </row>
    <row r="98" spans="1:11" ht="14.4" customHeight="1" thickBot="1" x14ac:dyDescent="0.35">
      <c r="A98" s="701" t="s">
        <v>414</v>
      </c>
      <c r="B98" s="685">
        <v>61.696815974210999</v>
      </c>
      <c r="C98" s="685">
        <v>79.735699999999994</v>
      </c>
      <c r="D98" s="686">
        <v>18.038884025788999</v>
      </c>
      <c r="E98" s="692">
        <v>1.2923794970760001</v>
      </c>
      <c r="F98" s="685">
        <v>82.346517547513997</v>
      </c>
      <c r="G98" s="686">
        <v>34.311048978130998</v>
      </c>
      <c r="H98" s="688">
        <v>7.7842500000000001</v>
      </c>
      <c r="I98" s="685">
        <v>35.646740000000001</v>
      </c>
      <c r="J98" s="686">
        <v>1.335691021868</v>
      </c>
      <c r="K98" s="693">
        <v>0.43288703713999999</v>
      </c>
    </row>
    <row r="99" spans="1:11" ht="14.4" customHeight="1" thickBot="1" x14ac:dyDescent="0.35">
      <c r="A99" s="702" t="s">
        <v>415</v>
      </c>
      <c r="B99" s="680">
        <v>26.802670935003999</v>
      </c>
      <c r="C99" s="680">
        <v>44.084499999999998</v>
      </c>
      <c r="D99" s="681">
        <v>17.281829064995001</v>
      </c>
      <c r="E99" s="682">
        <v>1.64478010818</v>
      </c>
      <c r="F99" s="680">
        <v>41.708956550282998</v>
      </c>
      <c r="G99" s="681">
        <v>17.378731895950999</v>
      </c>
      <c r="H99" s="683">
        <v>3.9533</v>
      </c>
      <c r="I99" s="680">
        <v>20.320699999999999</v>
      </c>
      <c r="J99" s="681">
        <v>2.9419681040480001</v>
      </c>
      <c r="K99" s="684">
        <v>0.487202310503</v>
      </c>
    </row>
    <row r="100" spans="1:11" ht="14.4" customHeight="1" thickBot="1" x14ac:dyDescent="0.35">
      <c r="A100" s="702" t="s">
        <v>416</v>
      </c>
      <c r="B100" s="680">
        <v>34.894145039206002</v>
      </c>
      <c r="C100" s="680">
        <v>35.651200000000003</v>
      </c>
      <c r="D100" s="681">
        <v>0.75705496079300005</v>
      </c>
      <c r="E100" s="682">
        <v>1.0216957589860001</v>
      </c>
      <c r="F100" s="680">
        <v>40.637560997229997</v>
      </c>
      <c r="G100" s="681">
        <v>16.932317082179001</v>
      </c>
      <c r="H100" s="683">
        <v>3.8309500000000001</v>
      </c>
      <c r="I100" s="680">
        <v>15.326040000000001</v>
      </c>
      <c r="J100" s="681">
        <v>-1.606277082179</v>
      </c>
      <c r="K100" s="684">
        <v>0.37713975996299998</v>
      </c>
    </row>
    <row r="101" spans="1:11" ht="14.4" customHeight="1" thickBot="1" x14ac:dyDescent="0.35">
      <c r="A101" s="701" t="s">
        <v>417</v>
      </c>
      <c r="B101" s="685">
        <v>125.779737428072</v>
      </c>
      <c r="C101" s="685">
        <v>122.89532</v>
      </c>
      <c r="D101" s="686">
        <v>-2.884417428071</v>
      </c>
      <c r="E101" s="692">
        <v>0.97706770989400005</v>
      </c>
      <c r="F101" s="685">
        <v>132</v>
      </c>
      <c r="G101" s="686">
        <v>55</v>
      </c>
      <c r="H101" s="688">
        <v>5.2218900000000001</v>
      </c>
      <c r="I101" s="685">
        <v>67.266999999999996</v>
      </c>
      <c r="J101" s="686">
        <v>12.266999999998999</v>
      </c>
      <c r="K101" s="693">
        <v>0.50959848484799997</v>
      </c>
    </row>
    <row r="102" spans="1:11" ht="14.4" customHeight="1" thickBot="1" x14ac:dyDescent="0.35">
      <c r="A102" s="702" t="s">
        <v>418</v>
      </c>
      <c r="B102" s="680">
        <v>43.999929972437002</v>
      </c>
      <c r="C102" s="680">
        <v>45.36</v>
      </c>
      <c r="D102" s="681">
        <v>1.3600700275619999</v>
      </c>
      <c r="E102" s="682">
        <v>1.0309107316399999</v>
      </c>
      <c r="F102" s="680">
        <v>44</v>
      </c>
      <c r="G102" s="681">
        <v>18.333333333333002</v>
      </c>
      <c r="H102" s="683">
        <v>0</v>
      </c>
      <c r="I102" s="680">
        <v>22.68</v>
      </c>
      <c r="J102" s="681">
        <v>4.3466666666659997</v>
      </c>
      <c r="K102" s="684">
        <v>0.51545454545400005</v>
      </c>
    </row>
    <row r="103" spans="1:11" ht="14.4" customHeight="1" thickBot="1" x14ac:dyDescent="0.35">
      <c r="A103" s="702" t="s">
        <v>419</v>
      </c>
      <c r="B103" s="680">
        <v>81.779807455633005</v>
      </c>
      <c r="C103" s="680">
        <v>77.535319999999999</v>
      </c>
      <c r="D103" s="681">
        <v>-4.2444874556330001</v>
      </c>
      <c r="E103" s="682">
        <v>0.94809858829799998</v>
      </c>
      <c r="F103" s="680">
        <v>88</v>
      </c>
      <c r="G103" s="681">
        <v>36.666666666666003</v>
      </c>
      <c r="H103" s="683">
        <v>5.2218900000000001</v>
      </c>
      <c r="I103" s="680">
        <v>44.587000000000003</v>
      </c>
      <c r="J103" s="681">
        <v>7.9203333333329997</v>
      </c>
      <c r="K103" s="684">
        <v>0.50667045454500004</v>
      </c>
    </row>
    <row r="104" spans="1:11" ht="14.4" customHeight="1" thickBot="1" x14ac:dyDescent="0.35">
      <c r="A104" s="701" t="s">
        <v>420</v>
      </c>
      <c r="B104" s="685">
        <v>18.679920456994999</v>
      </c>
      <c r="C104" s="685">
        <v>41.090499999999999</v>
      </c>
      <c r="D104" s="686">
        <v>22.410579543004001</v>
      </c>
      <c r="E104" s="692">
        <v>2.1997149342569999</v>
      </c>
      <c r="F104" s="685">
        <v>0</v>
      </c>
      <c r="G104" s="686">
        <v>0</v>
      </c>
      <c r="H104" s="688">
        <v>0</v>
      </c>
      <c r="I104" s="685">
        <v>48</v>
      </c>
      <c r="J104" s="686">
        <v>48</v>
      </c>
      <c r="K104" s="689" t="s">
        <v>323</v>
      </c>
    </row>
    <row r="105" spans="1:11" ht="14.4" customHeight="1" thickBot="1" x14ac:dyDescent="0.35">
      <c r="A105" s="702" t="s">
        <v>421</v>
      </c>
      <c r="B105" s="680">
        <v>18.679920456994999</v>
      </c>
      <c r="C105" s="680">
        <v>41.090499999999999</v>
      </c>
      <c r="D105" s="681">
        <v>22.410579543004001</v>
      </c>
      <c r="E105" s="682">
        <v>2.1997149342569999</v>
      </c>
      <c r="F105" s="680">
        <v>0</v>
      </c>
      <c r="G105" s="681">
        <v>0</v>
      </c>
      <c r="H105" s="683">
        <v>0</v>
      </c>
      <c r="I105" s="680">
        <v>48</v>
      </c>
      <c r="J105" s="681">
        <v>48</v>
      </c>
      <c r="K105" s="691" t="s">
        <v>323</v>
      </c>
    </row>
    <row r="106" spans="1:11" ht="14.4" customHeight="1" thickBot="1" x14ac:dyDescent="0.35">
      <c r="A106" s="701" t="s">
        <v>422</v>
      </c>
      <c r="B106" s="685">
        <v>2092.6457134349398</v>
      </c>
      <c r="C106" s="685">
        <v>2072.6887900000002</v>
      </c>
      <c r="D106" s="686">
        <v>-19.956923434941</v>
      </c>
      <c r="E106" s="692">
        <v>0.99046330522799997</v>
      </c>
      <c r="F106" s="685">
        <v>2213.90157314923</v>
      </c>
      <c r="G106" s="686">
        <v>922.45898881217795</v>
      </c>
      <c r="H106" s="688">
        <v>176.84034</v>
      </c>
      <c r="I106" s="685">
        <v>880.90728000000001</v>
      </c>
      <c r="J106" s="686">
        <v>-41.551708812177999</v>
      </c>
      <c r="K106" s="693">
        <v>0.39789812278999998</v>
      </c>
    </row>
    <row r="107" spans="1:11" ht="14.4" customHeight="1" thickBot="1" x14ac:dyDescent="0.35">
      <c r="A107" s="702" t="s">
        <v>423</v>
      </c>
      <c r="B107" s="680">
        <v>1793.14579680062</v>
      </c>
      <c r="C107" s="680">
        <v>1768.6409000000001</v>
      </c>
      <c r="D107" s="681">
        <v>-24.504896800615999</v>
      </c>
      <c r="E107" s="682">
        <v>0.98633413030600003</v>
      </c>
      <c r="F107" s="680">
        <v>1850</v>
      </c>
      <c r="G107" s="681">
        <v>770.83333333333405</v>
      </c>
      <c r="H107" s="683">
        <v>149.92734999999999</v>
      </c>
      <c r="I107" s="680">
        <v>749.21340999999995</v>
      </c>
      <c r="J107" s="681">
        <v>-21.619923333332999</v>
      </c>
      <c r="K107" s="684">
        <v>0.404980221621</v>
      </c>
    </row>
    <row r="108" spans="1:11" ht="14.4" customHeight="1" thickBot="1" x14ac:dyDescent="0.35">
      <c r="A108" s="702" t="s">
        <v>424</v>
      </c>
      <c r="B108" s="680">
        <v>0</v>
      </c>
      <c r="C108" s="680">
        <v>11.68872</v>
      </c>
      <c r="D108" s="681">
        <v>11.68872</v>
      </c>
      <c r="E108" s="690" t="s">
        <v>338</v>
      </c>
      <c r="F108" s="680">
        <v>0</v>
      </c>
      <c r="G108" s="681">
        <v>0</v>
      </c>
      <c r="H108" s="683">
        <v>1.56189</v>
      </c>
      <c r="I108" s="680">
        <v>10.37069</v>
      </c>
      <c r="J108" s="681">
        <v>10.37069</v>
      </c>
      <c r="K108" s="691" t="s">
        <v>323</v>
      </c>
    </row>
    <row r="109" spans="1:11" ht="14.4" customHeight="1" thickBot="1" x14ac:dyDescent="0.35">
      <c r="A109" s="702" t="s">
        <v>425</v>
      </c>
      <c r="B109" s="680">
        <v>9.1470808942489992</v>
      </c>
      <c r="C109" s="680">
        <v>5.2329999999999997</v>
      </c>
      <c r="D109" s="681">
        <v>-3.914080894249</v>
      </c>
      <c r="E109" s="682">
        <v>0.57209508262700004</v>
      </c>
      <c r="F109" s="680">
        <v>5.8762553965800004</v>
      </c>
      <c r="G109" s="681">
        <v>2.4484397485749998</v>
      </c>
      <c r="H109" s="683">
        <v>0.53239999999999998</v>
      </c>
      <c r="I109" s="680">
        <v>0.53239999999999998</v>
      </c>
      <c r="J109" s="681">
        <v>-1.916039748575</v>
      </c>
      <c r="K109" s="684">
        <v>9.0601916367999996E-2</v>
      </c>
    </row>
    <row r="110" spans="1:11" ht="14.4" customHeight="1" thickBot="1" x14ac:dyDescent="0.35">
      <c r="A110" s="702" t="s">
        <v>426</v>
      </c>
      <c r="B110" s="680">
        <v>290.35283574007599</v>
      </c>
      <c r="C110" s="680">
        <v>287.12617</v>
      </c>
      <c r="D110" s="681">
        <v>-3.2266657400760002</v>
      </c>
      <c r="E110" s="682">
        <v>0.98888708721600005</v>
      </c>
      <c r="F110" s="680">
        <v>358.02531775264703</v>
      </c>
      <c r="G110" s="681">
        <v>149.17721573026901</v>
      </c>
      <c r="H110" s="683">
        <v>24.8187</v>
      </c>
      <c r="I110" s="680">
        <v>120.79078</v>
      </c>
      <c r="J110" s="681">
        <v>-28.386435730269</v>
      </c>
      <c r="K110" s="684">
        <v>0.33738055386100002</v>
      </c>
    </row>
    <row r="111" spans="1:11" ht="14.4" customHeight="1" thickBot="1" x14ac:dyDescent="0.35">
      <c r="A111" s="701" t="s">
        <v>427</v>
      </c>
      <c r="B111" s="685">
        <v>1086.5218494640201</v>
      </c>
      <c r="C111" s="685">
        <v>1366.2083600000001</v>
      </c>
      <c r="D111" s="686">
        <v>279.68651053597898</v>
      </c>
      <c r="E111" s="692">
        <v>1.2574145293750001</v>
      </c>
      <c r="F111" s="685">
        <v>1571.0203594914401</v>
      </c>
      <c r="G111" s="686">
        <v>654.59181645476497</v>
      </c>
      <c r="H111" s="688">
        <v>172.30175</v>
      </c>
      <c r="I111" s="685">
        <v>715.01720999999998</v>
      </c>
      <c r="J111" s="686">
        <v>60.425393545235004</v>
      </c>
      <c r="K111" s="693">
        <v>0.455129181286</v>
      </c>
    </row>
    <row r="112" spans="1:11" ht="14.4" customHeight="1" thickBot="1" x14ac:dyDescent="0.35">
      <c r="A112" s="702" t="s">
        <v>428</v>
      </c>
      <c r="B112" s="680">
        <v>0</v>
      </c>
      <c r="C112" s="680">
        <v>0</v>
      </c>
      <c r="D112" s="681">
        <v>0</v>
      </c>
      <c r="E112" s="690" t="s">
        <v>323</v>
      </c>
      <c r="F112" s="680">
        <v>43.717999999999002</v>
      </c>
      <c r="G112" s="681">
        <v>18.215833333332998</v>
      </c>
      <c r="H112" s="683">
        <v>0</v>
      </c>
      <c r="I112" s="680">
        <v>29.315899999999999</v>
      </c>
      <c r="J112" s="681">
        <v>11.100066666666001</v>
      </c>
      <c r="K112" s="684">
        <v>0.67056818701599996</v>
      </c>
    </row>
    <row r="113" spans="1:11" ht="14.4" customHeight="1" thickBot="1" x14ac:dyDescent="0.35">
      <c r="A113" s="702" t="s">
        <v>429</v>
      </c>
      <c r="B113" s="680">
        <v>492.06837978129198</v>
      </c>
      <c r="C113" s="680">
        <v>898.19224000000099</v>
      </c>
      <c r="D113" s="681">
        <v>406.12386021870799</v>
      </c>
      <c r="E113" s="682">
        <v>1.825340291931</v>
      </c>
      <c r="F113" s="680">
        <v>999.87532476722799</v>
      </c>
      <c r="G113" s="681">
        <v>416.61471865301201</v>
      </c>
      <c r="H113" s="683">
        <v>160.14017000000001</v>
      </c>
      <c r="I113" s="680">
        <v>465.46686999999997</v>
      </c>
      <c r="J113" s="681">
        <v>48.852151346988002</v>
      </c>
      <c r="K113" s="684">
        <v>0.465524909426</v>
      </c>
    </row>
    <row r="114" spans="1:11" ht="14.4" customHeight="1" thickBot="1" x14ac:dyDescent="0.35">
      <c r="A114" s="702" t="s">
        <v>430</v>
      </c>
      <c r="B114" s="680">
        <v>21.999964986218</v>
      </c>
      <c r="C114" s="680">
        <v>20.796500000000002</v>
      </c>
      <c r="D114" s="681">
        <v>-1.203464986218</v>
      </c>
      <c r="E114" s="682">
        <v>0.94529695901900002</v>
      </c>
      <c r="F114" s="680">
        <v>22</v>
      </c>
      <c r="G114" s="681">
        <v>9.1666666666659999</v>
      </c>
      <c r="H114" s="683">
        <v>8.8510000000000009</v>
      </c>
      <c r="I114" s="680">
        <v>21.039239999999999</v>
      </c>
      <c r="J114" s="681">
        <v>11.872573333332999</v>
      </c>
      <c r="K114" s="684">
        <v>0.95632909090899998</v>
      </c>
    </row>
    <row r="115" spans="1:11" ht="14.4" customHeight="1" thickBot="1" x14ac:dyDescent="0.35">
      <c r="A115" s="702" t="s">
        <v>431</v>
      </c>
      <c r="B115" s="680">
        <v>405.067248952733</v>
      </c>
      <c r="C115" s="680">
        <v>302.70344999999998</v>
      </c>
      <c r="D115" s="681">
        <v>-102.36379895273301</v>
      </c>
      <c r="E115" s="682">
        <v>0.74729184050899999</v>
      </c>
      <c r="F115" s="680">
        <v>398.85251105226399</v>
      </c>
      <c r="G115" s="681">
        <v>166.188546271777</v>
      </c>
      <c r="H115" s="683">
        <v>0</v>
      </c>
      <c r="I115" s="680">
        <v>156.9599</v>
      </c>
      <c r="J115" s="681">
        <v>-9.2286462717760003</v>
      </c>
      <c r="K115" s="684">
        <v>0.39352867451099999</v>
      </c>
    </row>
    <row r="116" spans="1:11" ht="14.4" customHeight="1" thickBot="1" x14ac:dyDescent="0.35">
      <c r="A116" s="702" t="s">
        <v>432</v>
      </c>
      <c r="B116" s="680">
        <v>167.38625574377801</v>
      </c>
      <c r="C116" s="680">
        <v>144.51616999999999</v>
      </c>
      <c r="D116" s="681">
        <v>-22.870085743777</v>
      </c>
      <c r="E116" s="682">
        <v>0.86336939289199999</v>
      </c>
      <c r="F116" s="680">
        <v>106.57452367194399</v>
      </c>
      <c r="G116" s="681">
        <v>44.406051529975997</v>
      </c>
      <c r="H116" s="683">
        <v>3.3105799999999999</v>
      </c>
      <c r="I116" s="680">
        <v>40.201300000000003</v>
      </c>
      <c r="J116" s="681">
        <v>-4.2047515299759999</v>
      </c>
      <c r="K116" s="684">
        <v>0.37721303942899997</v>
      </c>
    </row>
    <row r="117" spans="1:11" ht="14.4" customHeight="1" thickBot="1" x14ac:dyDescent="0.35">
      <c r="A117" s="702" t="s">
        <v>433</v>
      </c>
      <c r="B117" s="680">
        <v>0</v>
      </c>
      <c r="C117" s="680">
        <v>0</v>
      </c>
      <c r="D117" s="681">
        <v>0</v>
      </c>
      <c r="E117" s="682">
        <v>1</v>
      </c>
      <c r="F117" s="680">
        <v>0</v>
      </c>
      <c r="G117" s="681">
        <v>0</v>
      </c>
      <c r="H117" s="683">
        <v>0</v>
      </c>
      <c r="I117" s="680">
        <v>2.0339999999999998</v>
      </c>
      <c r="J117" s="681">
        <v>2.0339999999999998</v>
      </c>
      <c r="K117" s="691" t="s">
        <v>338</v>
      </c>
    </row>
    <row r="118" spans="1:11" ht="14.4" customHeight="1" thickBot="1" x14ac:dyDescent="0.35">
      <c r="A118" s="701" t="s">
        <v>434</v>
      </c>
      <c r="B118" s="685">
        <v>183.34843199796799</v>
      </c>
      <c r="C118" s="685">
        <v>141.56281999999999</v>
      </c>
      <c r="D118" s="686">
        <v>-41.785611997967003</v>
      </c>
      <c r="E118" s="692">
        <v>0.77209724925000001</v>
      </c>
      <c r="F118" s="685">
        <v>200.07461916422801</v>
      </c>
      <c r="G118" s="686">
        <v>83.364424651760999</v>
      </c>
      <c r="H118" s="688">
        <v>4.2439999999999998</v>
      </c>
      <c r="I118" s="685">
        <v>67.274000000000001</v>
      </c>
      <c r="J118" s="686">
        <v>-16.090424651761001</v>
      </c>
      <c r="K118" s="693">
        <v>0.33624454856399999</v>
      </c>
    </row>
    <row r="119" spans="1:11" ht="14.4" customHeight="1" thickBot="1" x14ac:dyDescent="0.35">
      <c r="A119" s="702" t="s">
        <v>435</v>
      </c>
      <c r="B119" s="680">
        <v>0</v>
      </c>
      <c r="C119" s="680">
        <v>6.2744999999999997</v>
      </c>
      <c r="D119" s="681">
        <v>6.2744999999999997</v>
      </c>
      <c r="E119" s="690" t="s">
        <v>338</v>
      </c>
      <c r="F119" s="680">
        <v>0</v>
      </c>
      <c r="G119" s="681">
        <v>0</v>
      </c>
      <c r="H119" s="683">
        <v>0</v>
      </c>
      <c r="I119" s="680">
        <v>14.656000000000001</v>
      </c>
      <c r="J119" s="681">
        <v>14.656000000000001</v>
      </c>
      <c r="K119" s="691" t="s">
        <v>323</v>
      </c>
    </row>
    <row r="120" spans="1:11" ht="14.4" customHeight="1" thickBot="1" x14ac:dyDescent="0.35">
      <c r="A120" s="702" t="s">
        <v>436</v>
      </c>
      <c r="B120" s="680">
        <v>0</v>
      </c>
      <c r="C120" s="680">
        <v>5.0999999999999997E-2</v>
      </c>
      <c r="D120" s="681">
        <v>5.0999999999999997E-2</v>
      </c>
      <c r="E120" s="690" t="s">
        <v>338</v>
      </c>
      <c r="F120" s="680">
        <v>7.4619164227999996E-2</v>
      </c>
      <c r="G120" s="681">
        <v>3.1091318428E-2</v>
      </c>
      <c r="H120" s="683">
        <v>0</v>
      </c>
      <c r="I120" s="680">
        <v>0</v>
      </c>
      <c r="J120" s="681">
        <v>-3.1091318428E-2</v>
      </c>
      <c r="K120" s="684">
        <v>0</v>
      </c>
    </row>
    <row r="121" spans="1:11" ht="14.4" customHeight="1" thickBot="1" x14ac:dyDescent="0.35">
      <c r="A121" s="702" t="s">
        <v>437</v>
      </c>
      <c r="B121" s="680">
        <v>98.348567278486001</v>
      </c>
      <c r="C121" s="680">
        <v>94.269319999999993</v>
      </c>
      <c r="D121" s="681">
        <v>-4.0792472784860001</v>
      </c>
      <c r="E121" s="682">
        <v>0.958522555118</v>
      </c>
      <c r="F121" s="680">
        <v>100</v>
      </c>
      <c r="G121" s="681">
        <v>41.666666666666003</v>
      </c>
      <c r="H121" s="683">
        <v>4.2439999999999998</v>
      </c>
      <c r="I121" s="680">
        <v>8.2319999999999993</v>
      </c>
      <c r="J121" s="681">
        <v>-33.434666666665997</v>
      </c>
      <c r="K121" s="684">
        <v>8.2320000000000004E-2</v>
      </c>
    </row>
    <row r="122" spans="1:11" ht="14.4" customHeight="1" thickBot="1" x14ac:dyDescent="0.35">
      <c r="A122" s="702" t="s">
        <v>438</v>
      </c>
      <c r="B122" s="680">
        <v>84.999864719480996</v>
      </c>
      <c r="C122" s="680">
        <v>40.968000000000004</v>
      </c>
      <c r="D122" s="681">
        <v>-44.031864719481</v>
      </c>
      <c r="E122" s="682">
        <v>0.48197723767200001</v>
      </c>
      <c r="F122" s="680">
        <v>100</v>
      </c>
      <c r="G122" s="681">
        <v>41.666666666666003</v>
      </c>
      <c r="H122" s="683">
        <v>0</v>
      </c>
      <c r="I122" s="680">
        <v>44.386000000000003</v>
      </c>
      <c r="J122" s="681">
        <v>2.7193333333330001</v>
      </c>
      <c r="K122" s="684">
        <v>0.44385999999999998</v>
      </c>
    </row>
    <row r="123" spans="1:11" ht="14.4" customHeight="1" thickBot="1" x14ac:dyDescent="0.35">
      <c r="A123" s="699" t="s">
        <v>48</v>
      </c>
      <c r="B123" s="680">
        <v>85358.007706076998</v>
      </c>
      <c r="C123" s="680">
        <v>95309.557720000099</v>
      </c>
      <c r="D123" s="681">
        <v>9951.5500139230408</v>
      </c>
      <c r="E123" s="682">
        <v>1.116586015552</v>
      </c>
      <c r="F123" s="680">
        <v>95698</v>
      </c>
      <c r="G123" s="681">
        <v>39874.166666666701</v>
      </c>
      <c r="H123" s="683">
        <v>8093.8802900000001</v>
      </c>
      <c r="I123" s="680">
        <v>39778.931230000002</v>
      </c>
      <c r="J123" s="681">
        <v>-95.235436666655005</v>
      </c>
      <c r="K123" s="684">
        <v>0.41567150023999999</v>
      </c>
    </row>
    <row r="124" spans="1:11" ht="14.4" customHeight="1" thickBot="1" x14ac:dyDescent="0.35">
      <c r="A124" s="705" t="s">
        <v>439</v>
      </c>
      <c r="B124" s="685">
        <v>63080.005694830397</v>
      </c>
      <c r="C124" s="685">
        <v>70492.513999999996</v>
      </c>
      <c r="D124" s="686">
        <v>7412.5083051695801</v>
      </c>
      <c r="E124" s="692">
        <v>1.1175096327830001</v>
      </c>
      <c r="F124" s="685">
        <v>70461</v>
      </c>
      <c r="G124" s="686">
        <v>29358.75</v>
      </c>
      <c r="H124" s="688">
        <v>5953.9219999999996</v>
      </c>
      <c r="I124" s="685">
        <v>29285.359</v>
      </c>
      <c r="J124" s="686">
        <v>-73.391000000006002</v>
      </c>
      <c r="K124" s="693">
        <v>0.415625083379</v>
      </c>
    </row>
    <row r="125" spans="1:11" ht="14.4" customHeight="1" thickBot="1" x14ac:dyDescent="0.35">
      <c r="A125" s="701" t="s">
        <v>440</v>
      </c>
      <c r="B125" s="685">
        <v>62750.005665038203</v>
      </c>
      <c r="C125" s="685">
        <v>70192.842999999993</v>
      </c>
      <c r="D125" s="686">
        <v>7442.8373349618296</v>
      </c>
      <c r="E125" s="692">
        <v>1.1186109428369999</v>
      </c>
      <c r="F125" s="685">
        <v>70105</v>
      </c>
      <c r="G125" s="686">
        <v>29210.416666666701</v>
      </c>
      <c r="H125" s="688">
        <v>5944.3220000000001</v>
      </c>
      <c r="I125" s="685">
        <v>29138.046999999999</v>
      </c>
      <c r="J125" s="686">
        <v>-72.369666666672003</v>
      </c>
      <c r="K125" s="693">
        <v>0.41563436274100002</v>
      </c>
    </row>
    <row r="126" spans="1:11" ht="14.4" customHeight="1" thickBot="1" x14ac:dyDescent="0.35">
      <c r="A126" s="702" t="s">
        <v>441</v>
      </c>
      <c r="B126" s="680">
        <v>62750.005665038203</v>
      </c>
      <c r="C126" s="680">
        <v>70192.842999999993</v>
      </c>
      <c r="D126" s="681">
        <v>7442.8373349618296</v>
      </c>
      <c r="E126" s="682">
        <v>1.1186109428369999</v>
      </c>
      <c r="F126" s="680">
        <v>70105</v>
      </c>
      <c r="G126" s="681">
        <v>29210.416666666701</v>
      </c>
      <c r="H126" s="683">
        <v>5944.3220000000001</v>
      </c>
      <c r="I126" s="680">
        <v>29138.046999999999</v>
      </c>
      <c r="J126" s="681">
        <v>-72.369666666672003</v>
      </c>
      <c r="K126" s="684">
        <v>0.41563436274100002</v>
      </c>
    </row>
    <row r="127" spans="1:11" ht="14.4" customHeight="1" thickBot="1" x14ac:dyDescent="0.35">
      <c r="A127" s="701" t="s">
        <v>442</v>
      </c>
      <c r="B127" s="685">
        <v>150.00001354192401</v>
      </c>
      <c r="C127" s="685">
        <v>157.9</v>
      </c>
      <c r="D127" s="686">
        <v>7.8999864580750003</v>
      </c>
      <c r="E127" s="692">
        <v>1.0526665716320001</v>
      </c>
      <c r="F127" s="685">
        <v>160</v>
      </c>
      <c r="G127" s="686">
        <v>66.666666666666003</v>
      </c>
      <c r="H127" s="688">
        <v>9.6</v>
      </c>
      <c r="I127" s="685">
        <v>52.6</v>
      </c>
      <c r="J127" s="686">
        <v>-14.066666666666</v>
      </c>
      <c r="K127" s="693">
        <v>0.32874999999999999</v>
      </c>
    </row>
    <row r="128" spans="1:11" ht="14.4" customHeight="1" thickBot="1" x14ac:dyDescent="0.35">
      <c r="A128" s="702" t="s">
        <v>443</v>
      </c>
      <c r="B128" s="680">
        <v>150.00001354192401</v>
      </c>
      <c r="C128" s="680">
        <v>157.9</v>
      </c>
      <c r="D128" s="681">
        <v>7.8999864580750003</v>
      </c>
      <c r="E128" s="682">
        <v>1.0526665716320001</v>
      </c>
      <c r="F128" s="680">
        <v>160</v>
      </c>
      <c r="G128" s="681">
        <v>66.666666666666003</v>
      </c>
      <c r="H128" s="683">
        <v>9.6</v>
      </c>
      <c r="I128" s="680">
        <v>52.6</v>
      </c>
      <c r="J128" s="681">
        <v>-14.066666666666</v>
      </c>
      <c r="K128" s="684">
        <v>0.32874999999999999</v>
      </c>
    </row>
    <row r="129" spans="1:11" ht="14.4" customHeight="1" thickBot="1" x14ac:dyDescent="0.35">
      <c r="A129" s="701" t="s">
        <v>444</v>
      </c>
      <c r="B129" s="685">
        <v>180.00001625030899</v>
      </c>
      <c r="C129" s="685">
        <v>141.77099999999999</v>
      </c>
      <c r="D129" s="686">
        <v>-38.229016250308</v>
      </c>
      <c r="E129" s="692">
        <v>0.78761659556100005</v>
      </c>
      <c r="F129" s="685">
        <v>196</v>
      </c>
      <c r="G129" s="686">
        <v>81.666666666666003</v>
      </c>
      <c r="H129" s="688">
        <v>0</v>
      </c>
      <c r="I129" s="685">
        <v>94.712000000000003</v>
      </c>
      <c r="J129" s="686">
        <v>13.045333333333</v>
      </c>
      <c r="K129" s="693">
        <v>0.48322448979499999</v>
      </c>
    </row>
    <row r="130" spans="1:11" ht="14.4" customHeight="1" thickBot="1" x14ac:dyDescent="0.35">
      <c r="A130" s="702" t="s">
        <v>445</v>
      </c>
      <c r="B130" s="680">
        <v>180.00001625030899</v>
      </c>
      <c r="C130" s="680">
        <v>141.77099999999999</v>
      </c>
      <c r="D130" s="681">
        <v>-38.229016250308</v>
      </c>
      <c r="E130" s="682">
        <v>0.78761659556100005</v>
      </c>
      <c r="F130" s="680">
        <v>196</v>
      </c>
      <c r="G130" s="681">
        <v>81.666666666666003</v>
      </c>
      <c r="H130" s="683">
        <v>0</v>
      </c>
      <c r="I130" s="680">
        <v>94.712000000000003</v>
      </c>
      <c r="J130" s="681">
        <v>13.045333333333</v>
      </c>
      <c r="K130" s="684">
        <v>0.48322448979499999</v>
      </c>
    </row>
    <row r="131" spans="1:11" ht="14.4" customHeight="1" thickBot="1" x14ac:dyDescent="0.35">
      <c r="A131" s="700" t="s">
        <v>446</v>
      </c>
      <c r="B131" s="680">
        <v>21336.001926203298</v>
      </c>
      <c r="C131" s="680">
        <v>23762.01973</v>
      </c>
      <c r="D131" s="681">
        <v>2426.0178037967298</v>
      </c>
      <c r="E131" s="682">
        <v>1.1137053611159999</v>
      </c>
      <c r="F131" s="680">
        <v>23835</v>
      </c>
      <c r="G131" s="681">
        <v>9931.2499999999909</v>
      </c>
      <c r="H131" s="683">
        <v>2021.07222</v>
      </c>
      <c r="I131" s="680">
        <v>9908.9143399999994</v>
      </c>
      <c r="J131" s="681">
        <v>-22.335659999983999</v>
      </c>
      <c r="K131" s="684">
        <v>0.41572957163800001</v>
      </c>
    </row>
    <row r="132" spans="1:11" ht="14.4" customHeight="1" thickBot="1" x14ac:dyDescent="0.35">
      <c r="A132" s="701" t="s">
        <v>447</v>
      </c>
      <c r="B132" s="685">
        <v>5648.0005098985803</v>
      </c>
      <c r="C132" s="685">
        <v>6323.0750200000002</v>
      </c>
      <c r="D132" s="686">
        <v>675.07451010142302</v>
      </c>
      <c r="E132" s="692">
        <v>1.119524512952</v>
      </c>
      <c r="F132" s="685">
        <v>6309.99999999997</v>
      </c>
      <c r="G132" s="686">
        <v>2629.1666666666601</v>
      </c>
      <c r="H132" s="688">
        <v>534.99171999999999</v>
      </c>
      <c r="I132" s="685">
        <v>2622.9525600000002</v>
      </c>
      <c r="J132" s="686">
        <v>-6.2141066666539997</v>
      </c>
      <c r="K132" s="693">
        <v>0.41568186370799998</v>
      </c>
    </row>
    <row r="133" spans="1:11" ht="14.4" customHeight="1" thickBot="1" x14ac:dyDescent="0.35">
      <c r="A133" s="702" t="s">
        <v>448</v>
      </c>
      <c r="B133" s="680">
        <v>5648.0005098985803</v>
      </c>
      <c r="C133" s="680">
        <v>6323.0750200000002</v>
      </c>
      <c r="D133" s="681">
        <v>675.07451010142302</v>
      </c>
      <c r="E133" s="682">
        <v>1.119524512952</v>
      </c>
      <c r="F133" s="680">
        <v>6309.99999999997</v>
      </c>
      <c r="G133" s="681">
        <v>2629.1666666666601</v>
      </c>
      <c r="H133" s="683">
        <v>534.99171999999999</v>
      </c>
      <c r="I133" s="680">
        <v>2622.9525600000002</v>
      </c>
      <c r="J133" s="681">
        <v>-6.2141066666539997</v>
      </c>
      <c r="K133" s="684">
        <v>0.41568186370799998</v>
      </c>
    </row>
    <row r="134" spans="1:11" ht="14.4" customHeight="1" thickBot="1" x14ac:dyDescent="0.35">
      <c r="A134" s="701" t="s">
        <v>449</v>
      </c>
      <c r="B134" s="685">
        <v>15688.0014163047</v>
      </c>
      <c r="C134" s="685">
        <v>17438.94471</v>
      </c>
      <c r="D134" s="686">
        <v>1750.9432936953201</v>
      </c>
      <c r="E134" s="692">
        <v>1.1116103477570001</v>
      </c>
      <c r="F134" s="685">
        <v>17525</v>
      </c>
      <c r="G134" s="686">
        <v>7302.0833333333303</v>
      </c>
      <c r="H134" s="688">
        <v>1486.0805</v>
      </c>
      <c r="I134" s="685">
        <v>7285.9617799999996</v>
      </c>
      <c r="J134" s="686">
        <v>-16.121553333327</v>
      </c>
      <c r="K134" s="693">
        <v>0.41574674921499999</v>
      </c>
    </row>
    <row r="135" spans="1:11" ht="14.4" customHeight="1" thickBot="1" x14ac:dyDescent="0.35">
      <c r="A135" s="702" t="s">
        <v>450</v>
      </c>
      <c r="B135" s="680">
        <v>15688.0014163047</v>
      </c>
      <c r="C135" s="680">
        <v>17438.94471</v>
      </c>
      <c r="D135" s="681">
        <v>1750.9432936953201</v>
      </c>
      <c r="E135" s="682">
        <v>1.1116103477570001</v>
      </c>
      <c r="F135" s="680">
        <v>17525</v>
      </c>
      <c r="G135" s="681">
        <v>7302.0833333333303</v>
      </c>
      <c r="H135" s="683">
        <v>1486.0805</v>
      </c>
      <c r="I135" s="680">
        <v>7285.9617799999996</v>
      </c>
      <c r="J135" s="681">
        <v>-16.121553333327</v>
      </c>
      <c r="K135" s="684">
        <v>0.41574674921499999</v>
      </c>
    </row>
    <row r="136" spans="1:11" ht="14.4" customHeight="1" thickBot="1" x14ac:dyDescent="0.35">
      <c r="A136" s="700" t="s">
        <v>451</v>
      </c>
      <c r="B136" s="680">
        <v>942.00008504328298</v>
      </c>
      <c r="C136" s="680">
        <v>1055.0239899999999</v>
      </c>
      <c r="D136" s="681">
        <v>113.023904956718</v>
      </c>
      <c r="E136" s="682">
        <v>1.1199829031340001</v>
      </c>
      <c r="F136" s="680">
        <v>1402</v>
      </c>
      <c r="G136" s="681">
        <v>584.16666666666697</v>
      </c>
      <c r="H136" s="683">
        <v>118.88607</v>
      </c>
      <c r="I136" s="680">
        <v>584.65788999999995</v>
      </c>
      <c r="J136" s="681">
        <v>0.49122333333200002</v>
      </c>
      <c r="K136" s="684">
        <v>0.41701703994200001</v>
      </c>
    </row>
    <row r="137" spans="1:11" ht="14.4" customHeight="1" thickBot="1" x14ac:dyDescent="0.35">
      <c r="A137" s="701" t="s">
        <v>452</v>
      </c>
      <c r="B137" s="685">
        <v>942.00008504328298</v>
      </c>
      <c r="C137" s="685">
        <v>1055.0239899999999</v>
      </c>
      <c r="D137" s="686">
        <v>113.023904956718</v>
      </c>
      <c r="E137" s="692">
        <v>1.1199829031340001</v>
      </c>
      <c r="F137" s="685">
        <v>1402</v>
      </c>
      <c r="G137" s="686">
        <v>584.16666666666697</v>
      </c>
      <c r="H137" s="688">
        <v>118.88607</v>
      </c>
      <c r="I137" s="685">
        <v>584.65788999999995</v>
      </c>
      <c r="J137" s="686">
        <v>0.49122333333200002</v>
      </c>
      <c r="K137" s="693">
        <v>0.41701703994200001</v>
      </c>
    </row>
    <row r="138" spans="1:11" ht="14.4" customHeight="1" thickBot="1" x14ac:dyDescent="0.35">
      <c r="A138" s="702" t="s">
        <v>453</v>
      </c>
      <c r="B138" s="680">
        <v>942.00008504328298</v>
      </c>
      <c r="C138" s="680">
        <v>1055.0239899999999</v>
      </c>
      <c r="D138" s="681">
        <v>113.023904956718</v>
      </c>
      <c r="E138" s="682">
        <v>1.1199829031340001</v>
      </c>
      <c r="F138" s="680">
        <v>1402</v>
      </c>
      <c r="G138" s="681">
        <v>584.16666666666697</v>
      </c>
      <c r="H138" s="683">
        <v>118.88607</v>
      </c>
      <c r="I138" s="680">
        <v>584.65788999999995</v>
      </c>
      <c r="J138" s="681">
        <v>0.49122333333200002</v>
      </c>
      <c r="K138" s="684">
        <v>0.41701703994200001</v>
      </c>
    </row>
    <row r="139" spans="1:11" ht="14.4" customHeight="1" thickBot="1" x14ac:dyDescent="0.35">
      <c r="A139" s="699" t="s">
        <v>454</v>
      </c>
      <c r="B139" s="680">
        <v>2.087055436944</v>
      </c>
      <c r="C139" s="680">
        <v>338.02424000000002</v>
      </c>
      <c r="D139" s="681">
        <v>335.93718456305498</v>
      </c>
      <c r="E139" s="682">
        <v>161.96227182869001</v>
      </c>
      <c r="F139" s="680">
        <v>0</v>
      </c>
      <c r="G139" s="681">
        <v>0</v>
      </c>
      <c r="H139" s="683">
        <v>27.004000000000001</v>
      </c>
      <c r="I139" s="680">
        <v>103.21702999999999</v>
      </c>
      <c r="J139" s="681">
        <v>103.21702999999999</v>
      </c>
      <c r="K139" s="691" t="s">
        <v>323</v>
      </c>
    </row>
    <row r="140" spans="1:11" ht="14.4" customHeight="1" thickBot="1" x14ac:dyDescent="0.35">
      <c r="A140" s="700" t="s">
        <v>455</v>
      </c>
      <c r="B140" s="680">
        <v>2.087055436944</v>
      </c>
      <c r="C140" s="680">
        <v>338.02424000000002</v>
      </c>
      <c r="D140" s="681">
        <v>335.93718456305498</v>
      </c>
      <c r="E140" s="682">
        <v>161.96227182869001</v>
      </c>
      <c r="F140" s="680">
        <v>0</v>
      </c>
      <c r="G140" s="681">
        <v>0</v>
      </c>
      <c r="H140" s="683">
        <v>27.004000000000001</v>
      </c>
      <c r="I140" s="680">
        <v>103.21702999999999</v>
      </c>
      <c r="J140" s="681">
        <v>103.21702999999999</v>
      </c>
      <c r="K140" s="691" t="s">
        <v>323</v>
      </c>
    </row>
    <row r="141" spans="1:11" ht="14.4" customHeight="1" thickBot="1" x14ac:dyDescent="0.35">
      <c r="A141" s="701" t="s">
        <v>456</v>
      </c>
      <c r="B141" s="685">
        <v>0</v>
      </c>
      <c r="C141" s="685">
        <v>311.67424</v>
      </c>
      <c r="D141" s="686">
        <v>311.67424</v>
      </c>
      <c r="E141" s="687" t="s">
        <v>323</v>
      </c>
      <c r="F141" s="685">
        <v>0</v>
      </c>
      <c r="G141" s="686">
        <v>0</v>
      </c>
      <c r="H141" s="688">
        <v>22.303999999999998</v>
      </c>
      <c r="I141" s="685">
        <v>83.817030000000003</v>
      </c>
      <c r="J141" s="686">
        <v>83.817030000000003</v>
      </c>
      <c r="K141" s="689" t="s">
        <v>323</v>
      </c>
    </row>
    <row r="142" spans="1:11" ht="14.4" customHeight="1" thickBot="1" x14ac:dyDescent="0.35">
      <c r="A142" s="702" t="s">
        <v>457</v>
      </c>
      <c r="B142" s="680">
        <v>0</v>
      </c>
      <c r="C142" s="680">
        <v>2.26004</v>
      </c>
      <c r="D142" s="681">
        <v>2.26004</v>
      </c>
      <c r="E142" s="690" t="s">
        <v>323</v>
      </c>
      <c r="F142" s="680">
        <v>0</v>
      </c>
      <c r="G142" s="681">
        <v>0</v>
      </c>
      <c r="H142" s="683">
        <v>0</v>
      </c>
      <c r="I142" s="680">
        <v>1.29403</v>
      </c>
      <c r="J142" s="681">
        <v>1.29403</v>
      </c>
      <c r="K142" s="691" t="s">
        <v>323</v>
      </c>
    </row>
    <row r="143" spans="1:11" ht="14.4" customHeight="1" thickBot="1" x14ac:dyDescent="0.35">
      <c r="A143" s="702" t="s">
        <v>458</v>
      </c>
      <c r="B143" s="680">
        <v>0</v>
      </c>
      <c r="C143" s="680">
        <v>34.380000000000003</v>
      </c>
      <c r="D143" s="681">
        <v>34.380000000000003</v>
      </c>
      <c r="E143" s="690" t="s">
        <v>323</v>
      </c>
      <c r="F143" s="680">
        <v>0</v>
      </c>
      <c r="G143" s="681">
        <v>0</v>
      </c>
      <c r="H143" s="683">
        <v>6.95</v>
      </c>
      <c r="I143" s="680">
        <v>16.45</v>
      </c>
      <c r="J143" s="681">
        <v>16.45</v>
      </c>
      <c r="K143" s="691" t="s">
        <v>323</v>
      </c>
    </row>
    <row r="144" spans="1:11" ht="14.4" customHeight="1" thickBot="1" x14ac:dyDescent="0.35">
      <c r="A144" s="702" t="s">
        <v>459</v>
      </c>
      <c r="B144" s="680">
        <v>0</v>
      </c>
      <c r="C144" s="680">
        <v>269.58879999999999</v>
      </c>
      <c r="D144" s="681">
        <v>269.58879999999999</v>
      </c>
      <c r="E144" s="690" t="s">
        <v>323</v>
      </c>
      <c r="F144" s="680">
        <v>0</v>
      </c>
      <c r="G144" s="681">
        <v>0</v>
      </c>
      <c r="H144" s="683">
        <v>15.353999999999999</v>
      </c>
      <c r="I144" s="680">
        <v>66.072999999999993</v>
      </c>
      <c r="J144" s="681">
        <v>66.072999999999993</v>
      </c>
      <c r="K144" s="691" t="s">
        <v>323</v>
      </c>
    </row>
    <row r="145" spans="1:11" ht="14.4" customHeight="1" thickBot="1" x14ac:dyDescent="0.35">
      <c r="A145" s="702" t="s">
        <v>460</v>
      </c>
      <c r="B145" s="680">
        <v>0</v>
      </c>
      <c r="C145" s="680">
        <v>2.2000000000000002</v>
      </c>
      <c r="D145" s="681">
        <v>2.2000000000000002</v>
      </c>
      <c r="E145" s="690" t="s">
        <v>323</v>
      </c>
      <c r="F145" s="680">
        <v>0</v>
      </c>
      <c r="G145" s="681">
        <v>0</v>
      </c>
      <c r="H145" s="683">
        <v>0</v>
      </c>
      <c r="I145" s="680">
        <v>0</v>
      </c>
      <c r="J145" s="681">
        <v>0</v>
      </c>
      <c r="K145" s="691" t="s">
        <v>323</v>
      </c>
    </row>
    <row r="146" spans="1:11" ht="14.4" customHeight="1" thickBot="1" x14ac:dyDescent="0.35">
      <c r="A146" s="702" t="s">
        <v>461</v>
      </c>
      <c r="B146" s="680">
        <v>0</v>
      </c>
      <c r="C146" s="680">
        <v>3.2454000000000001</v>
      </c>
      <c r="D146" s="681">
        <v>3.2454000000000001</v>
      </c>
      <c r="E146" s="690" t="s">
        <v>338</v>
      </c>
      <c r="F146" s="680">
        <v>0</v>
      </c>
      <c r="G146" s="681">
        <v>0</v>
      </c>
      <c r="H146" s="683">
        <v>0</v>
      </c>
      <c r="I146" s="680">
        <v>0</v>
      </c>
      <c r="J146" s="681">
        <v>0</v>
      </c>
      <c r="K146" s="691" t="s">
        <v>323</v>
      </c>
    </row>
    <row r="147" spans="1:11" ht="14.4" customHeight="1" thickBot="1" x14ac:dyDescent="0.35">
      <c r="A147" s="701" t="s">
        <v>462</v>
      </c>
      <c r="B147" s="685">
        <v>2.087055436944</v>
      </c>
      <c r="C147" s="685">
        <v>0</v>
      </c>
      <c r="D147" s="686">
        <v>-2.087055436944</v>
      </c>
      <c r="E147" s="692">
        <v>0</v>
      </c>
      <c r="F147" s="685">
        <v>0</v>
      </c>
      <c r="G147" s="686">
        <v>0</v>
      </c>
      <c r="H147" s="688">
        <v>0</v>
      </c>
      <c r="I147" s="685">
        <v>1</v>
      </c>
      <c r="J147" s="686">
        <v>1</v>
      </c>
      <c r="K147" s="689" t="s">
        <v>338</v>
      </c>
    </row>
    <row r="148" spans="1:11" ht="14.4" customHeight="1" thickBot="1" x14ac:dyDescent="0.35">
      <c r="A148" s="702" t="s">
        <v>463</v>
      </c>
      <c r="B148" s="680">
        <v>2.087055436944</v>
      </c>
      <c r="C148" s="680">
        <v>0</v>
      </c>
      <c r="D148" s="681">
        <v>-2.087055436944</v>
      </c>
      <c r="E148" s="682">
        <v>0</v>
      </c>
      <c r="F148" s="680">
        <v>0</v>
      </c>
      <c r="G148" s="681">
        <v>0</v>
      </c>
      <c r="H148" s="683">
        <v>0</v>
      </c>
      <c r="I148" s="680">
        <v>1</v>
      </c>
      <c r="J148" s="681">
        <v>1</v>
      </c>
      <c r="K148" s="691" t="s">
        <v>338</v>
      </c>
    </row>
    <row r="149" spans="1:11" ht="14.4" customHeight="1" thickBot="1" x14ac:dyDescent="0.35">
      <c r="A149" s="704" t="s">
        <v>464</v>
      </c>
      <c r="B149" s="680">
        <v>0</v>
      </c>
      <c r="C149" s="680">
        <v>6</v>
      </c>
      <c r="D149" s="681">
        <v>6</v>
      </c>
      <c r="E149" s="690" t="s">
        <v>323</v>
      </c>
      <c r="F149" s="680">
        <v>0</v>
      </c>
      <c r="G149" s="681">
        <v>0</v>
      </c>
      <c r="H149" s="683">
        <v>0</v>
      </c>
      <c r="I149" s="680">
        <v>2.6</v>
      </c>
      <c r="J149" s="681">
        <v>2.6</v>
      </c>
      <c r="K149" s="691" t="s">
        <v>323</v>
      </c>
    </row>
    <row r="150" spans="1:11" ht="14.4" customHeight="1" thickBot="1" x14ac:dyDescent="0.35">
      <c r="A150" s="702" t="s">
        <v>465</v>
      </c>
      <c r="B150" s="680">
        <v>0</v>
      </c>
      <c r="C150" s="680">
        <v>6</v>
      </c>
      <c r="D150" s="681">
        <v>6</v>
      </c>
      <c r="E150" s="690" t="s">
        <v>323</v>
      </c>
      <c r="F150" s="680">
        <v>0</v>
      </c>
      <c r="G150" s="681">
        <v>0</v>
      </c>
      <c r="H150" s="683">
        <v>0</v>
      </c>
      <c r="I150" s="680">
        <v>2.6</v>
      </c>
      <c r="J150" s="681">
        <v>2.6</v>
      </c>
      <c r="K150" s="691" t="s">
        <v>323</v>
      </c>
    </row>
    <row r="151" spans="1:11" ht="14.4" customHeight="1" thickBot="1" x14ac:dyDescent="0.35">
      <c r="A151" s="704" t="s">
        <v>466</v>
      </c>
      <c r="B151" s="680">
        <v>0</v>
      </c>
      <c r="C151" s="680">
        <v>20.350000000000001</v>
      </c>
      <c r="D151" s="681">
        <v>20.350000000000001</v>
      </c>
      <c r="E151" s="690" t="s">
        <v>323</v>
      </c>
      <c r="F151" s="680">
        <v>0</v>
      </c>
      <c r="G151" s="681">
        <v>0</v>
      </c>
      <c r="H151" s="683">
        <v>4.7</v>
      </c>
      <c r="I151" s="680">
        <v>15.8</v>
      </c>
      <c r="J151" s="681">
        <v>15.8</v>
      </c>
      <c r="K151" s="691" t="s">
        <v>323</v>
      </c>
    </row>
    <row r="152" spans="1:11" ht="14.4" customHeight="1" thickBot="1" x14ac:dyDescent="0.35">
      <c r="A152" s="702" t="s">
        <v>467</v>
      </c>
      <c r="B152" s="680">
        <v>0</v>
      </c>
      <c r="C152" s="680">
        <v>20.350000000000001</v>
      </c>
      <c r="D152" s="681">
        <v>20.350000000000001</v>
      </c>
      <c r="E152" s="690" t="s">
        <v>323</v>
      </c>
      <c r="F152" s="680">
        <v>0</v>
      </c>
      <c r="G152" s="681">
        <v>0</v>
      </c>
      <c r="H152" s="683">
        <v>4.7</v>
      </c>
      <c r="I152" s="680">
        <v>15.8</v>
      </c>
      <c r="J152" s="681">
        <v>15.8</v>
      </c>
      <c r="K152" s="691" t="s">
        <v>323</v>
      </c>
    </row>
    <row r="153" spans="1:11" ht="14.4" customHeight="1" thickBot="1" x14ac:dyDescent="0.35">
      <c r="A153" s="699" t="s">
        <v>468</v>
      </c>
      <c r="B153" s="680">
        <v>5365.0123043604299</v>
      </c>
      <c r="C153" s="680">
        <v>5614.7186000000002</v>
      </c>
      <c r="D153" s="681">
        <v>249.70629563957601</v>
      </c>
      <c r="E153" s="682">
        <v>1.046543471193</v>
      </c>
      <c r="F153" s="680">
        <v>4744.00000000001</v>
      </c>
      <c r="G153" s="681">
        <v>1976.6666666666699</v>
      </c>
      <c r="H153" s="683">
        <v>481.21</v>
      </c>
      <c r="I153" s="680">
        <v>2242.0549000000001</v>
      </c>
      <c r="J153" s="681">
        <v>265.38823333333102</v>
      </c>
      <c r="K153" s="684">
        <v>0.47260853709900003</v>
      </c>
    </row>
    <row r="154" spans="1:11" ht="14.4" customHeight="1" thickBot="1" x14ac:dyDescent="0.35">
      <c r="A154" s="700" t="s">
        <v>469</v>
      </c>
      <c r="B154" s="680">
        <v>5331.01231066322</v>
      </c>
      <c r="C154" s="680">
        <v>5336.8620000000001</v>
      </c>
      <c r="D154" s="681">
        <v>5.8496893367859997</v>
      </c>
      <c r="E154" s="682">
        <v>1.001097294284</v>
      </c>
      <c r="F154" s="680">
        <v>4717.00000000001</v>
      </c>
      <c r="G154" s="681">
        <v>1965.4166666666699</v>
      </c>
      <c r="H154" s="683">
        <v>411.21</v>
      </c>
      <c r="I154" s="680">
        <v>2157.875</v>
      </c>
      <c r="J154" s="681">
        <v>192.45833333333101</v>
      </c>
      <c r="K154" s="684">
        <v>0.45746767012900003</v>
      </c>
    </row>
    <row r="155" spans="1:11" ht="14.4" customHeight="1" thickBot="1" x14ac:dyDescent="0.35">
      <c r="A155" s="701" t="s">
        <v>470</v>
      </c>
      <c r="B155" s="685">
        <v>5331.01231066322</v>
      </c>
      <c r="C155" s="685">
        <v>5336.8620000000001</v>
      </c>
      <c r="D155" s="686">
        <v>5.8496893367859997</v>
      </c>
      <c r="E155" s="692">
        <v>1.001097294284</v>
      </c>
      <c r="F155" s="685">
        <v>4717.00000000001</v>
      </c>
      <c r="G155" s="686">
        <v>1965.4166666666699</v>
      </c>
      <c r="H155" s="688">
        <v>411.21</v>
      </c>
      <c r="I155" s="685">
        <v>2157.828</v>
      </c>
      <c r="J155" s="686">
        <v>192.41133333333099</v>
      </c>
      <c r="K155" s="693">
        <v>0.457457706169</v>
      </c>
    </row>
    <row r="156" spans="1:11" ht="14.4" customHeight="1" thickBot="1" x14ac:dyDescent="0.35">
      <c r="A156" s="702" t="s">
        <v>471</v>
      </c>
      <c r="B156" s="680">
        <v>558.00128856688696</v>
      </c>
      <c r="C156" s="680">
        <v>558.15099999999995</v>
      </c>
      <c r="D156" s="681">
        <v>0.149711433113</v>
      </c>
      <c r="E156" s="682">
        <v>1.000268299439</v>
      </c>
      <c r="F156" s="680">
        <v>558.00000000000102</v>
      </c>
      <c r="G156" s="681">
        <v>232.5</v>
      </c>
      <c r="H156" s="683">
        <v>46.512</v>
      </c>
      <c r="I156" s="680">
        <v>232.56</v>
      </c>
      <c r="J156" s="681">
        <v>5.9999999998999999E-2</v>
      </c>
      <c r="K156" s="684">
        <v>0.41677419354799999</v>
      </c>
    </row>
    <row r="157" spans="1:11" ht="14.4" customHeight="1" thickBot="1" x14ac:dyDescent="0.35">
      <c r="A157" s="702" t="s">
        <v>472</v>
      </c>
      <c r="B157" s="680">
        <v>874.00201829293701</v>
      </c>
      <c r="C157" s="680">
        <v>876.81100000000004</v>
      </c>
      <c r="D157" s="681">
        <v>2.8089817070629999</v>
      </c>
      <c r="E157" s="682">
        <v>1.0032139304579999</v>
      </c>
      <c r="F157" s="680">
        <v>885.00000000000102</v>
      </c>
      <c r="G157" s="681">
        <v>368.75000000000102</v>
      </c>
      <c r="H157" s="683">
        <v>74.037999999999997</v>
      </c>
      <c r="I157" s="680">
        <v>369.57100000000003</v>
      </c>
      <c r="J157" s="681">
        <v>0.82099999999899997</v>
      </c>
      <c r="K157" s="684">
        <v>0.41759435028199998</v>
      </c>
    </row>
    <row r="158" spans="1:11" ht="14.4" customHeight="1" thickBot="1" x14ac:dyDescent="0.35">
      <c r="A158" s="702" t="s">
        <v>473</v>
      </c>
      <c r="B158" s="680">
        <v>3398.0078468643001</v>
      </c>
      <c r="C158" s="680">
        <v>3398.2959999999998</v>
      </c>
      <c r="D158" s="681">
        <v>0.28815313569700002</v>
      </c>
      <c r="E158" s="682">
        <v>1.000084800609</v>
      </c>
      <c r="F158" s="680">
        <v>2891</v>
      </c>
      <c r="G158" s="681">
        <v>1204.5833333333401</v>
      </c>
      <c r="H158" s="683">
        <v>257.358</v>
      </c>
      <c r="I158" s="680">
        <v>1389.1869999999999</v>
      </c>
      <c r="J158" s="681">
        <v>184.60366666666499</v>
      </c>
      <c r="K158" s="684">
        <v>0.48052127291500002</v>
      </c>
    </row>
    <row r="159" spans="1:11" ht="14.4" customHeight="1" thickBot="1" x14ac:dyDescent="0.35">
      <c r="A159" s="702" t="s">
        <v>474</v>
      </c>
      <c r="B159" s="680">
        <v>358.00082671495602</v>
      </c>
      <c r="C159" s="680">
        <v>359.39800000000002</v>
      </c>
      <c r="D159" s="681">
        <v>1.397173285044</v>
      </c>
      <c r="E159" s="682">
        <v>1.0039027096599999</v>
      </c>
      <c r="F159" s="680">
        <v>280</v>
      </c>
      <c r="G159" s="681">
        <v>116.666666666667</v>
      </c>
      <c r="H159" s="683">
        <v>24.640999999999998</v>
      </c>
      <c r="I159" s="680">
        <v>123.205</v>
      </c>
      <c r="J159" s="681">
        <v>6.538333333333</v>
      </c>
      <c r="K159" s="684">
        <v>0.44001785714199998</v>
      </c>
    </row>
    <row r="160" spans="1:11" ht="14.4" customHeight="1" thickBot="1" x14ac:dyDescent="0.35">
      <c r="A160" s="702" t="s">
        <v>475</v>
      </c>
      <c r="B160" s="680">
        <v>2.0000046185190001</v>
      </c>
      <c r="C160" s="680">
        <v>3.3620000000000001</v>
      </c>
      <c r="D160" s="681">
        <v>1.3619953814800001</v>
      </c>
      <c r="E160" s="682">
        <v>1.680996118143</v>
      </c>
      <c r="F160" s="680">
        <v>2</v>
      </c>
      <c r="G160" s="681">
        <v>0.83333333333299997</v>
      </c>
      <c r="H160" s="683">
        <v>0.28199999999999997</v>
      </c>
      <c r="I160" s="680">
        <v>1.41</v>
      </c>
      <c r="J160" s="681">
        <v>0.57666666666599997</v>
      </c>
      <c r="K160" s="684">
        <v>0.70499999999899998</v>
      </c>
    </row>
    <row r="161" spans="1:11" ht="14.4" customHeight="1" thickBot="1" x14ac:dyDescent="0.35">
      <c r="A161" s="702" t="s">
        <v>476</v>
      </c>
      <c r="B161" s="680">
        <v>141.00032560561101</v>
      </c>
      <c r="C161" s="680">
        <v>140.84399999999999</v>
      </c>
      <c r="D161" s="681">
        <v>-0.15632560561100001</v>
      </c>
      <c r="E161" s="682">
        <v>0.99889131032099998</v>
      </c>
      <c r="F161" s="680">
        <v>101</v>
      </c>
      <c r="G161" s="681">
        <v>42.083333333333002</v>
      </c>
      <c r="H161" s="683">
        <v>8.3789999999999996</v>
      </c>
      <c r="I161" s="680">
        <v>41.895000000000003</v>
      </c>
      <c r="J161" s="681">
        <v>-0.18833333333300001</v>
      </c>
      <c r="K161" s="684">
        <v>0.41480198019800002</v>
      </c>
    </row>
    <row r="162" spans="1:11" ht="14.4" customHeight="1" thickBot="1" x14ac:dyDescent="0.35">
      <c r="A162" s="701" t="s">
        <v>477</v>
      </c>
      <c r="B162" s="685">
        <v>0</v>
      </c>
      <c r="C162" s="685">
        <v>0</v>
      </c>
      <c r="D162" s="686">
        <v>0</v>
      </c>
      <c r="E162" s="692">
        <v>1</v>
      </c>
      <c r="F162" s="685">
        <v>0</v>
      </c>
      <c r="G162" s="686">
        <v>0</v>
      </c>
      <c r="H162" s="688">
        <v>0</v>
      </c>
      <c r="I162" s="685">
        <v>4.7E-2</v>
      </c>
      <c r="J162" s="686">
        <v>4.7E-2</v>
      </c>
      <c r="K162" s="689" t="s">
        <v>338</v>
      </c>
    </row>
    <row r="163" spans="1:11" ht="14.4" customHeight="1" thickBot="1" x14ac:dyDescent="0.35">
      <c r="A163" s="702" t="s">
        <v>478</v>
      </c>
      <c r="B163" s="680">
        <v>0</v>
      </c>
      <c r="C163" s="680">
        <v>0</v>
      </c>
      <c r="D163" s="681">
        <v>0</v>
      </c>
      <c r="E163" s="682">
        <v>1</v>
      </c>
      <c r="F163" s="680">
        <v>0</v>
      </c>
      <c r="G163" s="681">
        <v>0</v>
      </c>
      <c r="H163" s="683">
        <v>0</v>
      </c>
      <c r="I163" s="680">
        <v>4.7E-2</v>
      </c>
      <c r="J163" s="681">
        <v>4.7E-2</v>
      </c>
      <c r="K163" s="691" t="s">
        <v>338</v>
      </c>
    </row>
    <row r="164" spans="1:11" ht="14.4" customHeight="1" thickBot="1" x14ac:dyDescent="0.35">
      <c r="A164" s="700" t="s">
        <v>479</v>
      </c>
      <c r="B164" s="680">
        <v>33.999993697211004</v>
      </c>
      <c r="C164" s="680">
        <v>277.85660000000001</v>
      </c>
      <c r="D164" s="681">
        <v>243.856606302789</v>
      </c>
      <c r="E164" s="682">
        <v>8.1722544561170007</v>
      </c>
      <c r="F164" s="680">
        <v>27</v>
      </c>
      <c r="G164" s="681">
        <v>11.25</v>
      </c>
      <c r="H164" s="683">
        <v>70</v>
      </c>
      <c r="I164" s="680">
        <v>84.179900000000004</v>
      </c>
      <c r="J164" s="681">
        <v>72.929900000000004</v>
      </c>
      <c r="K164" s="684">
        <v>3.1177740740740001</v>
      </c>
    </row>
    <row r="165" spans="1:11" ht="14.4" customHeight="1" thickBot="1" x14ac:dyDescent="0.35">
      <c r="A165" s="701" t="s">
        <v>480</v>
      </c>
      <c r="B165" s="685">
        <v>33.999993697211004</v>
      </c>
      <c r="C165" s="685">
        <v>210.64779999999999</v>
      </c>
      <c r="D165" s="686">
        <v>176.64780630278901</v>
      </c>
      <c r="E165" s="692">
        <v>6.1955246779140003</v>
      </c>
      <c r="F165" s="685">
        <v>27</v>
      </c>
      <c r="G165" s="686">
        <v>11.25</v>
      </c>
      <c r="H165" s="688">
        <v>70</v>
      </c>
      <c r="I165" s="685">
        <v>70</v>
      </c>
      <c r="J165" s="686">
        <v>58.75</v>
      </c>
      <c r="K165" s="693">
        <v>2.5925925925920001</v>
      </c>
    </row>
    <row r="166" spans="1:11" ht="14.4" customHeight="1" thickBot="1" x14ac:dyDescent="0.35">
      <c r="A166" s="702" t="s">
        <v>481</v>
      </c>
      <c r="B166" s="680">
        <v>33.999993697211004</v>
      </c>
      <c r="C166" s="680">
        <v>210.64779999999999</v>
      </c>
      <c r="D166" s="681">
        <v>176.64780630278901</v>
      </c>
      <c r="E166" s="682">
        <v>6.1955246779140003</v>
      </c>
      <c r="F166" s="680">
        <v>27</v>
      </c>
      <c r="G166" s="681">
        <v>11.25</v>
      </c>
      <c r="H166" s="683">
        <v>70</v>
      </c>
      <c r="I166" s="680">
        <v>70</v>
      </c>
      <c r="J166" s="681">
        <v>58.75</v>
      </c>
      <c r="K166" s="684">
        <v>2.5925925925920001</v>
      </c>
    </row>
    <row r="167" spans="1:11" ht="14.4" customHeight="1" thickBot="1" x14ac:dyDescent="0.35">
      <c r="A167" s="701" t="s">
        <v>482</v>
      </c>
      <c r="B167" s="685">
        <v>0</v>
      </c>
      <c r="C167" s="685">
        <v>37.588000000000001</v>
      </c>
      <c r="D167" s="686">
        <v>37.588000000000001</v>
      </c>
      <c r="E167" s="687" t="s">
        <v>323</v>
      </c>
      <c r="F167" s="685">
        <v>0</v>
      </c>
      <c r="G167" s="686">
        <v>0</v>
      </c>
      <c r="H167" s="688">
        <v>0</v>
      </c>
      <c r="I167" s="685">
        <v>14.1799</v>
      </c>
      <c r="J167" s="686">
        <v>14.1799</v>
      </c>
      <c r="K167" s="689" t="s">
        <v>323</v>
      </c>
    </row>
    <row r="168" spans="1:11" ht="14.4" customHeight="1" thickBot="1" x14ac:dyDescent="0.35">
      <c r="A168" s="702" t="s">
        <v>483</v>
      </c>
      <c r="B168" s="680">
        <v>0</v>
      </c>
      <c r="C168" s="680">
        <v>29.29</v>
      </c>
      <c r="D168" s="681">
        <v>29.29</v>
      </c>
      <c r="E168" s="690" t="s">
        <v>323</v>
      </c>
      <c r="F168" s="680">
        <v>0</v>
      </c>
      <c r="G168" s="681">
        <v>0</v>
      </c>
      <c r="H168" s="683">
        <v>0</v>
      </c>
      <c r="I168" s="680">
        <v>8.8680000000000003</v>
      </c>
      <c r="J168" s="681">
        <v>8.8680000000000003</v>
      </c>
      <c r="K168" s="691" t="s">
        <v>323</v>
      </c>
    </row>
    <row r="169" spans="1:11" ht="14.4" customHeight="1" thickBot="1" x14ac:dyDescent="0.35">
      <c r="A169" s="702" t="s">
        <v>484</v>
      </c>
      <c r="B169" s="680">
        <v>0</v>
      </c>
      <c r="C169" s="680">
        <v>0</v>
      </c>
      <c r="D169" s="681">
        <v>0</v>
      </c>
      <c r="E169" s="682">
        <v>1</v>
      </c>
      <c r="F169" s="680">
        <v>0</v>
      </c>
      <c r="G169" s="681">
        <v>0</v>
      </c>
      <c r="H169" s="683">
        <v>0</v>
      </c>
      <c r="I169" s="680">
        <v>5.3118999999999996</v>
      </c>
      <c r="J169" s="681">
        <v>5.3118999999999996</v>
      </c>
      <c r="K169" s="691" t="s">
        <v>338</v>
      </c>
    </row>
    <row r="170" spans="1:11" ht="14.4" customHeight="1" thickBot="1" x14ac:dyDescent="0.35">
      <c r="A170" s="702" t="s">
        <v>485</v>
      </c>
      <c r="B170" s="680">
        <v>0</v>
      </c>
      <c r="C170" s="680">
        <v>8.298</v>
      </c>
      <c r="D170" s="681">
        <v>8.298</v>
      </c>
      <c r="E170" s="690" t="s">
        <v>338</v>
      </c>
      <c r="F170" s="680">
        <v>0</v>
      </c>
      <c r="G170" s="681">
        <v>0</v>
      </c>
      <c r="H170" s="683">
        <v>0</v>
      </c>
      <c r="I170" s="680">
        <v>0</v>
      </c>
      <c r="J170" s="681">
        <v>0</v>
      </c>
      <c r="K170" s="691" t="s">
        <v>323</v>
      </c>
    </row>
    <row r="171" spans="1:11" ht="14.4" customHeight="1" thickBot="1" x14ac:dyDescent="0.35">
      <c r="A171" s="701" t="s">
        <v>486</v>
      </c>
      <c r="B171" s="685">
        <v>0</v>
      </c>
      <c r="C171" s="685">
        <v>4.4527999999999999</v>
      </c>
      <c r="D171" s="686">
        <v>4.4527999999999999</v>
      </c>
      <c r="E171" s="687" t="s">
        <v>323</v>
      </c>
      <c r="F171" s="685">
        <v>0</v>
      </c>
      <c r="G171" s="686">
        <v>0</v>
      </c>
      <c r="H171" s="688">
        <v>0</v>
      </c>
      <c r="I171" s="685">
        <v>0</v>
      </c>
      <c r="J171" s="686">
        <v>0</v>
      </c>
      <c r="K171" s="689" t="s">
        <v>323</v>
      </c>
    </row>
    <row r="172" spans="1:11" ht="14.4" customHeight="1" thickBot="1" x14ac:dyDescent="0.35">
      <c r="A172" s="702" t="s">
        <v>487</v>
      </c>
      <c r="B172" s="680">
        <v>0</v>
      </c>
      <c r="C172" s="680">
        <v>4.4527999999999999</v>
      </c>
      <c r="D172" s="681">
        <v>4.4527999999999999</v>
      </c>
      <c r="E172" s="690" t="s">
        <v>338</v>
      </c>
      <c r="F172" s="680">
        <v>0</v>
      </c>
      <c r="G172" s="681">
        <v>0</v>
      </c>
      <c r="H172" s="683">
        <v>0</v>
      </c>
      <c r="I172" s="680">
        <v>0</v>
      </c>
      <c r="J172" s="681">
        <v>0</v>
      </c>
      <c r="K172" s="691" t="s">
        <v>323</v>
      </c>
    </row>
    <row r="173" spans="1:11" ht="14.4" customHeight="1" thickBot="1" x14ac:dyDescent="0.35">
      <c r="A173" s="701" t="s">
        <v>488</v>
      </c>
      <c r="B173" s="685">
        <v>0</v>
      </c>
      <c r="C173" s="685">
        <v>25.167999999999999</v>
      </c>
      <c r="D173" s="686">
        <v>25.167999999999999</v>
      </c>
      <c r="E173" s="687" t="s">
        <v>323</v>
      </c>
      <c r="F173" s="685">
        <v>0</v>
      </c>
      <c r="G173" s="686">
        <v>0</v>
      </c>
      <c r="H173" s="688">
        <v>0</v>
      </c>
      <c r="I173" s="685">
        <v>0</v>
      </c>
      <c r="J173" s="686">
        <v>0</v>
      </c>
      <c r="K173" s="689" t="s">
        <v>323</v>
      </c>
    </row>
    <row r="174" spans="1:11" ht="14.4" customHeight="1" thickBot="1" x14ac:dyDescent="0.35">
      <c r="A174" s="702" t="s">
        <v>489</v>
      </c>
      <c r="B174" s="680">
        <v>0</v>
      </c>
      <c r="C174" s="680">
        <v>25.167999999999999</v>
      </c>
      <c r="D174" s="681">
        <v>25.167999999999999</v>
      </c>
      <c r="E174" s="690" t="s">
        <v>323</v>
      </c>
      <c r="F174" s="680">
        <v>0</v>
      </c>
      <c r="G174" s="681">
        <v>0</v>
      </c>
      <c r="H174" s="683">
        <v>0</v>
      </c>
      <c r="I174" s="680">
        <v>0</v>
      </c>
      <c r="J174" s="681">
        <v>0</v>
      </c>
      <c r="K174" s="691" t="s">
        <v>323</v>
      </c>
    </row>
    <row r="175" spans="1:11" ht="14.4" customHeight="1" thickBot="1" x14ac:dyDescent="0.35">
      <c r="A175" s="699" t="s">
        <v>490</v>
      </c>
      <c r="B175" s="680">
        <v>0</v>
      </c>
      <c r="C175" s="680">
        <v>0.20338000000000001</v>
      </c>
      <c r="D175" s="681">
        <v>0.20338000000000001</v>
      </c>
      <c r="E175" s="690" t="s">
        <v>338</v>
      </c>
      <c r="F175" s="680">
        <v>0</v>
      </c>
      <c r="G175" s="681">
        <v>0</v>
      </c>
      <c r="H175" s="683">
        <v>0</v>
      </c>
      <c r="I175" s="680">
        <v>0</v>
      </c>
      <c r="J175" s="681">
        <v>0</v>
      </c>
      <c r="K175" s="691" t="s">
        <v>323</v>
      </c>
    </row>
    <row r="176" spans="1:11" ht="14.4" customHeight="1" thickBot="1" x14ac:dyDescent="0.35">
      <c r="A176" s="700" t="s">
        <v>491</v>
      </c>
      <c r="B176" s="680">
        <v>0</v>
      </c>
      <c r="C176" s="680">
        <v>0.20338000000000001</v>
      </c>
      <c r="D176" s="681">
        <v>0.20338000000000001</v>
      </c>
      <c r="E176" s="690" t="s">
        <v>338</v>
      </c>
      <c r="F176" s="680">
        <v>0</v>
      </c>
      <c r="G176" s="681">
        <v>0</v>
      </c>
      <c r="H176" s="683">
        <v>0</v>
      </c>
      <c r="I176" s="680">
        <v>0</v>
      </c>
      <c r="J176" s="681">
        <v>0</v>
      </c>
      <c r="K176" s="691" t="s">
        <v>323</v>
      </c>
    </row>
    <row r="177" spans="1:11" ht="14.4" customHeight="1" thickBot="1" x14ac:dyDescent="0.35">
      <c r="A177" s="701" t="s">
        <v>492</v>
      </c>
      <c r="B177" s="685">
        <v>0</v>
      </c>
      <c r="C177" s="685">
        <v>0.20338000000000001</v>
      </c>
      <c r="D177" s="686">
        <v>0.20338000000000001</v>
      </c>
      <c r="E177" s="687" t="s">
        <v>338</v>
      </c>
      <c r="F177" s="685">
        <v>0</v>
      </c>
      <c r="G177" s="686">
        <v>0</v>
      </c>
      <c r="H177" s="688">
        <v>0</v>
      </c>
      <c r="I177" s="685">
        <v>0</v>
      </c>
      <c r="J177" s="686">
        <v>0</v>
      </c>
      <c r="K177" s="689" t="s">
        <v>323</v>
      </c>
    </row>
    <row r="178" spans="1:11" ht="14.4" customHeight="1" thickBot="1" x14ac:dyDescent="0.35">
      <c r="A178" s="702" t="s">
        <v>493</v>
      </c>
      <c r="B178" s="680">
        <v>0</v>
      </c>
      <c r="C178" s="680">
        <v>0.20338000000000001</v>
      </c>
      <c r="D178" s="681">
        <v>0.20338000000000001</v>
      </c>
      <c r="E178" s="690" t="s">
        <v>338</v>
      </c>
      <c r="F178" s="680">
        <v>0</v>
      </c>
      <c r="G178" s="681">
        <v>0</v>
      </c>
      <c r="H178" s="683">
        <v>0</v>
      </c>
      <c r="I178" s="680">
        <v>0</v>
      </c>
      <c r="J178" s="681">
        <v>0</v>
      </c>
      <c r="K178" s="691" t="s">
        <v>323</v>
      </c>
    </row>
    <row r="179" spans="1:11" ht="14.4" customHeight="1" thickBot="1" x14ac:dyDescent="0.35">
      <c r="A179" s="698" t="s">
        <v>494</v>
      </c>
      <c r="B179" s="680">
        <v>544753.59325781697</v>
      </c>
      <c r="C179" s="680">
        <v>595335.05640999996</v>
      </c>
      <c r="D179" s="681">
        <v>50581.4631521829</v>
      </c>
      <c r="E179" s="682">
        <v>1.092852004609</v>
      </c>
      <c r="F179" s="680">
        <v>623040.78261462704</v>
      </c>
      <c r="G179" s="681">
        <v>259600.32608942801</v>
      </c>
      <c r="H179" s="683">
        <v>62995.117530000003</v>
      </c>
      <c r="I179" s="680">
        <v>261495.90473000001</v>
      </c>
      <c r="J179" s="681">
        <v>1895.5786405721999</v>
      </c>
      <c r="K179" s="684">
        <v>0.41970912984600001</v>
      </c>
    </row>
    <row r="180" spans="1:11" ht="14.4" customHeight="1" thickBot="1" x14ac:dyDescent="0.35">
      <c r="A180" s="699" t="s">
        <v>495</v>
      </c>
      <c r="B180" s="680">
        <v>544502.99050083302</v>
      </c>
      <c r="C180" s="680">
        <v>595047.92880999995</v>
      </c>
      <c r="D180" s="681">
        <v>50544.938309166799</v>
      </c>
      <c r="E180" s="682">
        <v>1.0928276597019999</v>
      </c>
      <c r="F180" s="680">
        <v>622963.97314948298</v>
      </c>
      <c r="G180" s="681">
        <v>259568.322145618</v>
      </c>
      <c r="H180" s="683">
        <v>62898.681360000002</v>
      </c>
      <c r="I180" s="680">
        <v>261325.69602999999</v>
      </c>
      <c r="J180" s="681">
        <v>1757.3738843819599</v>
      </c>
      <c r="K180" s="684">
        <v>0.41948765465299998</v>
      </c>
    </row>
    <row r="181" spans="1:11" ht="14.4" customHeight="1" thickBot="1" x14ac:dyDescent="0.35">
      <c r="A181" s="700" t="s">
        <v>496</v>
      </c>
      <c r="B181" s="680">
        <v>544502.99050083302</v>
      </c>
      <c r="C181" s="680">
        <v>595047.92880999995</v>
      </c>
      <c r="D181" s="681">
        <v>50544.938309166799</v>
      </c>
      <c r="E181" s="682">
        <v>1.0928276597019999</v>
      </c>
      <c r="F181" s="680">
        <v>622963.97314948298</v>
      </c>
      <c r="G181" s="681">
        <v>259568.322145618</v>
      </c>
      <c r="H181" s="683">
        <v>62898.681360000002</v>
      </c>
      <c r="I181" s="680">
        <v>261325.69602999999</v>
      </c>
      <c r="J181" s="681">
        <v>1757.3738843819599</v>
      </c>
      <c r="K181" s="684">
        <v>0.41948765465299998</v>
      </c>
    </row>
    <row r="182" spans="1:11" ht="14.4" customHeight="1" thickBot="1" x14ac:dyDescent="0.35">
      <c r="A182" s="701" t="s">
        <v>497</v>
      </c>
      <c r="B182" s="685">
        <v>171.77245152729699</v>
      </c>
      <c r="C182" s="685">
        <v>224.13473999999999</v>
      </c>
      <c r="D182" s="686">
        <v>52.362288472703</v>
      </c>
      <c r="E182" s="692">
        <v>1.304835193345</v>
      </c>
      <c r="F182" s="685">
        <v>229</v>
      </c>
      <c r="G182" s="686">
        <v>95.416666666666003</v>
      </c>
      <c r="H182" s="688">
        <v>18.803229999999999</v>
      </c>
      <c r="I182" s="685">
        <v>97.559929999999994</v>
      </c>
      <c r="J182" s="686">
        <v>2.143263333333</v>
      </c>
      <c r="K182" s="693">
        <v>0.42602589519599998</v>
      </c>
    </row>
    <row r="183" spans="1:11" ht="14.4" customHeight="1" thickBot="1" x14ac:dyDescent="0.35">
      <c r="A183" s="702" t="s">
        <v>498</v>
      </c>
      <c r="B183" s="680">
        <v>129.21855963426901</v>
      </c>
      <c r="C183" s="680">
        <v>137.34716</v>
      </c>
      <c r="D183" s="681">
        <v>8.1286003657309998</v>
      </c>
      <c r="E183" s="682">
        <v>1.0629058270630001</v>
      </c>
      <c r="F183" s="680">
        <v>140</v>
      </c>
      <c r="G183" s="681">
        <v>58.333333333333002</v>
      </c>
      <c r="H183" s="683">
        <v>8.8740000000000006</v>
      </c>
      <c r="I183" s="680">
        <v>76.493600000000001</v>
      </c>
      <c r="J183" s="681">
        <v>18.160266666666001</v>
      </c>
      <c r="K183" s="684">
        <v>0.54638285714199997</v>
      </c>
    </row>
    <row r="184" spans="1:11" ht="14.4" customHeight="1" thickBot="1" x14ac:dyDescent="0.35">
      <c r="A184" s="702" t="s">
        <v>499</v>
      </c>
      <c r="B184" s="680">
        <v>4.4501107497549999</v>
      </c>
      <c r="C184" s="680">
        <v>15.91788</v>
      </c>
      <c r="D184" s="681">
        <v>11.467769250244</v>
      </c>
      <c r="E184" s="682">
        <v>3.5769626634290002</v>
      </c>
      <c r="F184" s="680">
        <v>16</v>
      </c>
      <c r="G184" s="681">
        <v>6.6666666666659999</v>
      </c>
      <c r="H184" s="683">
        <v>0</v>
      </c>
      <c r="I184" s="680">
        <v>0</v>
      </c>
      <c r="J184" s="681">
        <v>-6.6666666666659999</v>
      </c>
      <c r="K184" s="684">
        <v>0</v>
      </c>
    </row>
    <row r="185" spans="1:11" ht="14.4" customHeight="1" thickBot="1" x14ac:dyDescent="0.35">
      <c r="A185" s="702" t="s">
        <v>500</v>
      </c>
      <c r="B185" s="680">
        <v>34.028384636726997</v>
      </c>
      <c r="C185" s="680">
        <v>53.302500000000002</v>
      </c>
      <c r="D185" s="681">
        <v>19.274115363271999</v>
      </c>
      <c r="E185" s="682">
        <v>1.566412880571</v>
      </c>
      <c r="F185" s="680">
        <v>53</v>
      </c>
      <c r="G185" s="681">
        <v>22.083333333333002</v>
      </c>
      <c r="H185" s="683">
        <v>9.7891300000000001</v>
      </c>
      <c r="I185" s="680">
        <v>17.746230000000001</v>
      </c>
      <c r="J185" s="681">
        <v>-4.3371033333330002</v>
      </c>
      <c r="K185" s="684">
        <v>0.33483452830100002</v>
      </c>
    </row>
    <row r="186" spans="1:11" ht="14.4" customHeight="1" thickBot="1" x14ac:dyDescent="0.35">
      <c r="A186" s="702" t="s">
        <v>501</v>
      </c>
      <c r="B186" s="680">
        <v>4.0753965065450002</v>
      </c>
      <c r="C186" s="680">
        <v>17.5672</v>
      </c>
      <c r="D186" s="681">
        <v>13.491803493454</v>
      </c>
      <c r="E186" s="682">
        <v>4.3105498990789997</v>
      </c>
      <c r="F186" s="680">
        <v>20</v>
      </c>
      <c r="G186" s="681">
        <v>8.333333333333</v>
      </c>
      <c r="H186" s="683">
        <v>0.1401</v>
      </c>
      <c r="I186" s="680">
        <v>3.3201000000000001</v>
      </c>
      <c r="J186" s="681">
        <v>-5.0132333333329999</v>
      </c>
      <c r="K186" s="684">
        <v>0.16600500000000001</v>
      </c>
    </row>
    <row r="187" spans="1:11" ht="14.4" customHeight="1" thickBot="1" x14ac:dyDescent="0.35">
      <c r="A187" s="701" t="s">
        <v>502</v>
      </c>
      <c r="B187" s="685">
        <v>30.981784483018998</v>
      </c>
      <c r="C187" s="685">
        <v>327.0573</v>
      </c>
      <c r="D187" s="686">
        <v>296.07551551697998</v>
      </c>
      <c r="E187" s="692">
        <v>10.556438418815</v>
      </c>
      <c r="F187" s="685">
        <v>51.973149483279002</v>
      </c>
      <c r="G187" s="686">
        <v>21.655478951366</v>
      </c>
      <c r="H187" s="688">
        <v>21.580719999999999</v>
      </c>
      <c r="I187" s="685">
        <v>194.04517999999999</v>
      </c>
      <c r="J187" s="686">
        <v>172.38970104863401</v>
      </c>
      <c r="K187" s="693">
        <v>3.7335659264290002</v>
      </c>
    </row>
    <row r="188" spans="1:11" ht="14.4" customHeight="1" thickBot="1" x14ac:dyDescent="0.35">
      <c r="A188" s="702" t="s">
        <v>503</v>
      </c>
      <c r="B188" s="680">
        <v>30.000003008059</v>
      </c>
      <c r="C188" s="680">
        <v>319.09109999999998</v>
      </c>
      <c r="D188" s="681">
        <v>289.09109699193999</v>
      </c>
      <c r="E188" s="682">
        <v>10.636368933505</v>
      </c>
      <c r="F188" s="680">
        <v>51.973149483279002</v>
      </c>
      <c r="G188" s="681">
        <v>21.655478951366</v>
      </c>
      <c r="H188" s="683">
        <v>21.457519999999999</v>
      </c>
      <c r="I188" s="680">
        <v>190.99598</v>
      </c>
      <c r="J188" s="681">
        <v>169.340501048634</v>
      </c>
      <c r="K188" s="684">
        <v>3.6748971709210001</v>
      </c>
    </row>
    <row r="189" spans="1:11" ht="14.4" customHeight="1" thickBot="1" x14ac:dyDescent="0.35">
      <c r="A189" s="702" t="s">
        <v>504</v>
      </c>
      <c r="B189" s="680">
        <v>0.98178147496000001</v>
      </c>
      <c r="C189" s="680">
        <v>7.9661999999999997</v>
      </c>
      <c r="D189" s="681">
        <v>6.9844185250389996</v>
      </c>
      <c r="E189" s="682">
        <v>8.1140255781700006</v>
      </c>
      <c r="F189" s="680">
        <v>0</v>
      </c>
      <c r="G189" s="681">
        <v>0</v>
      </c>
      <c r="H189" s="683">
        <v>0.1232</v>
      </c>
      <c r="I189" s="680">
        <v>3.0491999999999999</v>
      </c>
      <c r="J189" s="681">
        <v>3.0491999999999999</v>
      </c>
      <c r="K189" s="691" t="s">
        <v>323</v>
      </c>
    </row>
    <row r="190" spans="1:11" ht="14.4" customHeight="1" thickBot="1" x14ac:dyDescent="0.35">
      <c r="A190" s="701" t="s">
        <v>505</v>
      </c>
      <c r="B190" s="685">
        <v>412.18172990354299</v>
      </c>
      <c r="C190" s="685">
        <v>38.540860000000002</v>
      </c>
      <c r="D190" s="686">
        <v>-373.64086990354298</v>
      </c>
      <c r="E190" s="692">
        <v>9.3504532597000006E-2</v>
      </c>
      <c r="F190" s="685">
        <v>597</v>
      </c>
      <c r="G190" s="686">
        <v>248.75</v>
      </c>
      <c r="H190" s="688">
        <v>14.57902</v>
      </c>
      <c r="I190" s="685">
        <v>28.152460000000001</v>
      </c>
      <c r="J190" s="686">
        <v>-220.59754000000001</v>
      </c>
      <c r="K190" s="693">
        <v>4.7156549413000001E-2</v>
      </c>
    </row>
    <row r="191" spans="1:11" ht="14.4" customHeight="1" thickBot="1" x14ac:dyDescent="0.35">
      <c r="A191" s="702" t="s">
        <v>506</v>
      </c>
      <c r="B191" s="680">
        <v>4.1816889939299999</v>
      </c>
      <c r="C191" s="680">
        <v>6.4421999999999997</v>
      </c>
      <c r="D191" s="681">
        <v>2.2605110060690001</v>
      </c>
      <c r="E191" s="682">
        <v>1.540573679522</v>
      </c>
      <c r="F191" s="680">
        <v>6</v>
      </c>
      <c r="G191" s="681">
        <v>2.5</v>
      </c>
      <c r="H191" s="683">
        <v>1.92126</v>
      </c>
      <c r="I191" s="680">
        <v>2.5290900000000001</v>
      </c>
      <c r="J191" s="681">
        <v>2.9089999998999999E-2</v>
      </c>
      <c r="K191" s="684">
        <v>0.42151499999999997</v>
      </c>
    </row>
    <row r="192" spans="1:11" ht="14.4" customHeight="1" thickBot="1" x14ac:dyDescent="0.35">
      <c r="A192" s="702" t="s">
        <v>507</v>
      </c>
      <c r="B192" s="680">
        <v>408.00004090961198</v>
      </c>
      <c r="C192" s="680">
        <v>32.098660000000002</v>
      </c>
      <c r="D192" s="681">
        <v>-375.90138090961199</v>
      </c>
      <c r="E192" s="682">
        <v>7.8673178386000006E-2</v>
      </c>
      <c r="F192" s="680">
        <v>591</v>
      </c>
      <c r="G192" s="681">
        <v>246.25</v>
      </c>
      <c r="H192" s="683">
        <v>12.65776</v>
      </c>
      <c r="I192" s="680">
        <v>25.623370000000001</v>
      </c>
      <c r="J192" s="681">
        <v>-220.62663000000001</v>
      </c>
      <c r="K192" s="684">
        <v>4.3355956006E-2</v>
      </c>
    </row>
    <row r="193" spans="1:11" ht="14.4" customHeight="1" thickBot="1" x14ac:dyDescent="0.35">
      <c r="A193" s="701" t="s">
        <v>508</v>
      </c>
      <c r="B193" s="685">
        <v>0</v>
      </c>
      <c r="C193" s="685">
        <v>-12.361499999999999</v>
      </c>
      <c r="D193" s="686">
        <v>-12.361499999999999</v>
      </c>
      <c r="E193" s="687" t="s">
        <v>323</v>
      </c>
      <c r="F193" s="685">
        <v>0</v>
      </c>
      <c r="G193" s="686">
        <v>0</v>
      </c>
      <c r="H193" s="688">
        <v>-0.73440000000000005</v>
      </c>
      <c r="I193" s="685">
        <v>-2.05572</v>
      </c>
      <c r="J193" s="686">
        <v>-2.05572</v>
      </c>
      <c r="K193" s="689" t="s">
        <v>323</v>
      </c>
    </row>
    <row r="194" spans="1:11" ht="14.4" customHeight="1" thickBot="1" x14ac:dyDescent="0.35">
      <c r="A194" s="702" t="s">
        <v>509</v>
      </c>
      <c r="B194" s="680">
        <v>0</v>
      </c>
      <c r="C194" s="680">
        <v>-12.361499999999999</v>
      </c>
      <c r="D194" s="681">
        <v>-12.361499999999999</v>
      </c>
      <c r="E194" s="690" t="s">
        <v>323</v>
      </c>
      <c r="F194" s="680">
        <v>0</v>
      </c>
      <c r="G194" s="681">
        <v>0</v>
      </c>
      <c r="H194" s="683">
        <v>-0.73440000000000005</v>
      </c>
      <c r="I194" s="680">
        <v>-2.05572</v>
      </c>
      <c r="J194" s="681">
        <v>-2.05572</v>
      </c>
      <c r="K194" s="691" t="s">
        <v>323</v>
      </c>
    </row>
    <row r="195" spans="1:11" ht="14.4" customHeight="1" thickBot="1" x14ac:dyDescent="0.35">
      <c r="A195" s="701" t="s">
        <v>510</v>
      </c>
      <c r="B195" s="685">
        <v>0</v>
      </c>
      <c r="C195" s="685">
        <v>2.7242999999999999</v>
      </c>
      <c r="D195" s="686">
        <v>2.7242999999999999</v>
      </c>
      <c r="E195" s="687" t="s">
        <v>323</v>
      </c>
      <c r="F195" s="685">
        <v>2</v>
      </c>
      <c r="G195" s="686">
        <v>0.83333333333299997</v>
      </c>
      <c r="H195" s="688">
        <v>0.69359999999999999</v>
      </c>
      <c r="I195" s="685">
        <v>1.4681999999999999</v>
      </c>
      <c r="J195" s="686">
        <v>0.634866666666</v>
      </c>
      <c r="K195" s="693">
        <v>0.73409999999999997</v>
      </c>
    </row>
    <row r="196" spans="1:11" ht="14.4" customHeight="1" thickBot="1" x14ac:dyDescent="0.35">
      <c r="A196" s="702" t="s">
        <v>511</v>
      </c>
      <c r="B196" s="680">
        <v>0</v>
      </c>
      <c r="C196" s="680">
        <v>2.7242999999999999</v>
      </c>
      <c r="D196" s="681">
        <v>2.7242999999999999</v>
      </c>
      <c r="E196" s="690" t="s">
        <v>323</v>
      </c>
      <c r="F196" s="680">
        <v>2</v>
      </c>
      <c r="G196" s="681">
        <v>0.83333333333299997</v>
      </c>
      <c r="H196" s="683">
        <v>0.69359999999999999</v>
      </c>
      <c r="I196" s="680">
        <v>1.4681999999999999</v>
      </c>
      <c r="J196" s="681">
        <v>0.634866666666</v>
      </c>
      <c r="K196" s="684">
        <v>0.73409999999999997</v>
      </c>
    </row>
    <row r="197" spans="1:11" ht="14.4" customHeight="1" thickBot="1" x14ac:dyDescent="0.35">
      <c r="A197" s="701" t="s">
        <v>512</v>
      </c>
      <c r="B197" s="685">
        <v>543888.05453491898</v>
      </c>
      <c r="C197" s="685">
        <v>578940.09813000006</v>
      </c>
      <c r="D197" s="686">
        <v>35052.0435950807</v>
      </c>
      <c r="E197" s="692">
        <v>1.0644471657400001</v>
      </c>
      <c r="F197" s="685">
        <v>622084</v>
      </c>
      <c r="G197" s="686">
        <v>259201.66666666701</v>
      </c>
      <c r="H197" s="688">
        <v>57848.752610000003</v>
      </c>
      <c r="I197" s="685">
        <v>256013.04874</v>
      </c>
      <c r="J197" s="686">
        <v>-3188.61792666666</v>
      </c>
      <c r="K197" s="693">
        <v>0.41154096350300001</v>
      </c>
    </row>
    <row r="198" spans="1:11" ht="14.4" customHeight="1" thickBot="1" x14ac:dyDescent="0.35">
      <c r="A198" s="702" t="s">
        <v>513</v>
      </c>
      <c r="B198" s="680">
        <v>144981.01453705001</v>
      </c>
      <c r="C198" s="680">
        <v>167402.88070000001</v>
      </c>
      <c r="D198" s="681">
        <v>22421.866162949798</v>
      </c>
      <c r="E198" s="682">
        <v>1.1546538092209999</v>
      </c>
      <c r="F198" s="680">
        <v>150495</v>
      </c>
      <c r="G198" s="681">
        <v>62706.25</v>
      </c>
      <c r="H198" s="683">
        <v>16322.9084</v>
      </c>
      <c r="I198" s="680">
        <v>74604.789009999993</v>
      </c>
      <c r="J198" s="681">
        <v>11898.53901</v>
      </c>
      <c r="K198" s="684">
        <v>0.49572935320099998</v>
      </c>
    </row>
    <row r="199" spans="1:11" ht="14.4" customHeight="1" thickBot="1" x14ac:dyDescent="0.35">
      <c r="A199" s="702" t="s">
        <v>514</v>
      </c>
      <c r="B199" s="680">
        <v>199243.01997782799</v>
      </c>
      <c r="C199" s="680">
        <v>182520.77314</v>
      </c>
      <c r="D199" s="681">
        <v>-16722.246837827999</v>
      </c>
      <c r="E199" s="682">
        <v>0.91607110331999997</v>
      </c>
      <c r="F199" s="680">
        <v>211239</v>
      </c>
      <c r="G199" s="681">
        <v>88016.25</v>
      </c>
      <c r="H199" s="683">
        <v>20735.166730000001</v>
      </c>
      <c r="I199" s="680">
        <v>93346.316860000006</v>
      </c>
      <c r="J199" s="681">
        <v>5330.0668600000099</v>
      </c>
      <c r="K199" s="684">
        <v>0.44189906626999997</v>
      </c>
    </row>
    <row r="200" spans="1:11" ht="14.4" customHeight="1" thickBot="1" x14ac:dyDescent="0.35">
      <c r="A200" s="702" t="s">
        <v>515</v>
      </c>
      <c r="B200" s="680">
        <v>94047.009429966405</v>
      </c>
      <c r="C200" s="680">
        <v>104361.23398999999</v>
      </c>
      <c r="D200" s="681">
        <v>10314.224560033599</v>
      </c>
      <c r="E200" s="682">
        <v>1.109670946716</v>
      </c>
      <c r="F200" s="680">
        <v>120640</v>
      </c>
      <c r="G200" s="681">
        <v>50266.666666666701</v>
      </c>
      <c r="H200" s="683">
        <v>9260.9644700000008</v>
      </c>
      <c r="I200" s="680">
        <v>37787.015619999998</v>
      </c>
      <c r="J200" s="681">
        <v>-12479.6510466667</v>
      </c>
      <c r="K200" s="684">
        <v>0.313221283322</v>
      </c>
    </row>
    <row r="201" spans="1:11" ht="14.4" customHeight="1" thickBot="1" x14ac:dyDescent="0.35">
      <c r="A201" s="702" t="s">
        <v>516</v>
      </c>
      <c r="B201" s="680">
        <v>105617.01059007501</v>
      </c>
      <c r="C201" s="680">
        <v>124655.21030000001</v>
      </c>
      <c r="D201" s="681">
        <v>19038.1997099252</v>
      </c>
      <c r="E201" s="682">
        <v>1.180256945387</v>
      </c>
      <c r="F201" s="680">
        <v>139710</v>
      </c>
      <c r="G201" s="681">
        <v>58212.5</v>
      </c>
      <c r="H201" s="683">
        <v>11529.713009999999</v>
      </c>
      <c r="I201" s="680">
        <v>50274.927250000001</v>
      </c>
      <c r="J201" s="681">
        <v>-7937.5727500000003</v>
      </c>
      <c r="K201" s="684">
        <v>0.35985203099200003</v>
      </c>
    </row>
    <row r="202" spans="1:11" ht="14.4" customHeight="1" thickBot="1" x14ac:dyDescent="0.35">
      <c r="A202" s="701" t="s">
        <v>517</v>
      </c>
      <c r="B202" s="685">
        <v>0</v>
      </c>
      <c r="C202" s="685">
        <v>15527.734979999999</v>
      </c>
      <c r="D202" s="686">
        <v>15527.734979999999</v>
      </c>
      <c r="E202" s="687" t="s">
        <v>323</v>
      </c>
      <c r="F202" s="685">
        <v>0</v>
      </c>
      <c r="G202" s="686">
        <v>0</v>
      </c>
      <c r="H202" s="688">
        <v>4995.0065800000002</v>
      </c>
      <c r="I202" s="685">
        <v>4993.4772400000002</v>
      </c>
      <c r="J202" s="686">
        <v>4993.4772400000002</v>
      </c>
      <c r="K202" s="689" t="s">
        <v>323</v>
      </c>
    </row>
    <row r="203" spans="1:11" ht="14.4" customHeight="1" thickBot="1" x14ac:dyDescent="0.35">
      <c r="A203" s="702" t="s">
        <v>518</v>
      </c>
      <c r="B203" s="680">
        <v>0</v>
      </c>
      <c r="C203" s="680">
        <v>1630.6764800000001</v>
      </c>
      <c r="D203" s="681">
        <v>1630.6764800000001</v>
      </c>
      <c r="E203" s="690" t="s">
        <v>323</v>
      </c>
      <c r="F203" s="680">
        <v>0</v>
      </c>
      <c r="G203" s="681">
        <v>0</v>
      </c>
      <c r="H203" s="683">
        <v>4995.0065800000002</v>
      </c>
      <c r="I203" s="680">
        <v>4995.0065800000002</v>
      </c>
      <c r="J203" s="681">
        <v>4995.0065800000002</v>
      </c>
      <c r="K203" s="691" t="s">
        <v>323</v>
      </c>
    </row>
    <row r="204" spans="1:11" ht="14.4" customHeight="1" thickBot="1" x14ac:dyDescent="0.35">
      <c r="A204" s="702" t="s">
        <v>519</v>
      </c>
      <c r="B204" s="680">
        <v>0</v>
      </c>
      <c r="C204" s="680">
        <v>13897.058499999999</v>
      </c>
      <c r="D204" s="681">
        <v>13897.058499999999</v>
      </c>
      <c r="E204" s="690" t="s">
        <v>323</v>
      </c>
      <c r="F204" s="680">
        <v>0</v>
      </c>
      <c r="G204" s="681">
        <v>0</v>
      </c>
      <c r="H204" s="683">
        <v>0</v>
      </c>
      <c r="I204" s="680">
        <v>-1.5293399999999999</v>
      </c>
      <c r="J204" s="681">
        <v>-1.5293399999999999</v>
      </c>
      <c r="K204" s="691" t="s">
        <v>323</v>
      </c>
    </row>
    <row r="205" spans="1:11" ht="14.4" customHeight="1" thickBot="1" x14ac:dyDescent="0.35">
      <c r="A205" s="699" t="s">
        <v>520</v>
      </c>
      <c r="B205" s="680">
        <v>68.759869023386997</v>
      </c>
      <c r="C205" s="680">
        <v>97.427599999999998</v>
      </c>
      <c r="D205" s="681">
        <v>28.667730976611999</v>
      </c>
      <c r="E205" s="682">
        <v>1.416925328447</v>
      </c>
      <c r="F205" s="680">
        <v>63.150388369063002</v>
      </c>
      <c r="G205" s="681">
        <v>26.312661820443001</v>
      </c>
      <c r="H205" s="683">
        <v>18.76117</v>
      </c>
      <c r="I205" s="680">
        <v>59.433700000000002</v>
      </c>
      <c r="J205" s="681">
        <v>33.121038179556002</v>
      </c>
      <c r="K205" s="684">
        <v>0.94114543924299998</v>
      </c>
    </row>
    <row r="206" spans="1:11" ht="14.4" customHeight="1" thickBot="1" x14ac:dyDescent="0.35">
      <c r="A206" s="705" t="s">
        <v>521</v>
      </c>
      <c r="B206" s="685">
        <v>68.759869023386997</v>
      </c>
      <c r="C206" s="685">
        <v>97.427599999999998</v>
      </c>
      <c r="D206" s="686">
        <v>28.667730976611999</v>
      </c>
      <c r="E206" s="692">
        <v>1.416925328447</v>
      </c>
      <c r="F206" s="685">
        <v>63.150388369063002</v>
      </c>
      <c r="G206" s="686">
        <v>26.312661820443001</v>
      </c>
      <c r="H206" s="688">
        <v>18.76117</v>
      </c>
      <c r="I206" s="685">
        <v>59.433700000000002</v>
      </c>
      <c r="J206" s="686">
        <v>33.121038179556002</v>
      </c>
      <c r="K206" s="693">
        <v>0.94114543924299998</v>
      </c>
    </row>
    <row r="207" spans="1:11" ht="14.4" customHeight="1" thickBot="1" x14ac:dyDescent="0.35">
      <c r="A207" s="701" t="s">
        <v>522</v>
      </c>
      <c r="B207" s="685">
        <v>0</v>
      </c>
      <c r="C207" s="685">
        <v>1.2700000000000001E-3</v>
      </c>
      <c r="D207" s="686">
        <v>1.2700000000000001E-3</v>
      </c>
      <c r="E207" s="687" t="s">
        <v>323</v>
      </c>
      <c r="F207" s="685">
        <v>0</v>
      </c>
      <c r="G207" s="686">
        <v>0</v>
      </c>
      <c r="H207" s="688">
        <v>8.4999999999999995E-4</v>
      </c>
      <c r="I207" s="685">
        <v>2.5899999999999999E-3</v>
      </c>
      <c r="J207" s="686">
        <v>2.5899999999999999E-3</v>
      </c>
      <c r="K207" s="689" t="s">
        <v>323</v>
      </c>
    </row>
    <row r="208" spans="1:11" ht="14.4" customHeight="1" thickBot="1" x14ac:dyDescent="0.35">
      <c r="A208" s="702" t="s">
        <v>523</v>
      </c>
      <c r="B208" s="680">
        <v>0</v>
      </c>
      <c r="C208" s="680">
        <v>1.2700000000000001E-3</v>
      </c>
      <c r="D208" s="681">
        <v>1.2700000000000001E-3</v>
      </c>
      <c r="E208" s="690" t="s">
        <v>323</v>
      </c>
      <c r="F208" s="680">
        <v>0</v>
      </c>
      <c r="G208" s="681">
        <v>0</v>
      </c>
      <c r="H208" s="683">
        <v>8.4999999999999995E-4</v>
      </c>
      <c r="I208" s="680">
        <v>2.5899999999999999E-3</v>
      </c>
      <c r="J208" s="681">
        <v>2.5899999999999999E-3</v>
      </c>
      <c r="K208" s="691" t="s">
        <v>323</v>
      </c>
    </row>
    <row r="209" spans="1:11" ht="14.4" customHeight="1" thickBot="1" x14ac:dyDescent="0.35">
      <c r="A209" s="701" t="s">
        <v>524</v>
      </c>
      <c r="B209" s="685">
        <v>68.759869023386997</v>
      </c>
      <c r="C209" s="685">
        <v>68.703329999999994</v>
      </c>
      <c r="D209" s="686">
        <v>-5.6539023387000002E-2</v>
      </c>
      <c r="E209" s="692">
        <v>0.99917773224100004</v>
      </c>
      <c r="F209" s="685">
        <v>63.150388369063002</v>
      </c>
      <c r="G209" s="686">
        <v>26.312661820443001</v>
      </c>
      <c r="H209" s="688">
        <v>18.76032</v>
      </c>
      <c r="I209" s="685">
        <v>59.431109999999997</v>
      </c>
      <c r="J209" s="686">
        <v>33.118448179555998</v>
      </c>
      <c r="K209" s="693">
        <v>0.941104426035</v>
      </c>
    </row>
    <row r="210" spans="1:11" ht="14.4" customHeight="1" thickBot="1" x14ac:dyDescent="0.35">
      <c r="A210" s="702" t="s">
        <v>525</v>
      </c>
      <c r="B210" s="680">
        <v>0</v>
      </c>
      <c r="C210" s="680">
        <v>0.16900000000000001</v>
      </c>
      <c r="D210" s="681">
        <v>0.16900000000000001</v>
      </c>
      <c r="E210" s="690" t="s">
        <v>338</v>
      </c>
      <c r="F210" s="680">
        <v>0</v>
      </c>
      <c r="G210" s="681">
        <v>0</v>
      </c>
      <c r="H210" s="683">
        <v>0</v>
      </c>
      <c r="I210" s="680">
        <v>0.11700000000000001</v>
      </c>
      <c r="J210" s="681">
        <v>0.11700000000000001</v>
      </c>
      <c r="K210" s="691" t="s">
        <v>323</v>
      </c>
    </row>
    <row r="211" spans="1:11" ht="14.4" customHeight="1" thickBot="1" x14ac:dyDescent="0.35">
      <c r="A211" s="702" t="s">
        <v>526</v>
      </c>
      <c r="B211" s="680">
        <v>0</v>
      </c>
      <c r="C211" s="680">
        <v>4.6780000000000002E-2</v>
      </c>
      <c r="D211" s="681">
        <v>4.6780000000000002E-2</v>
      </c>
      <c r="E211" s="690" t="s">
        <v>338</v>
      </c>
      <c r="F211" s="680">
        <v>0</v>
      </c>
      <c r="G211" s="681">
        <v>0</v>
      </c>
      <c r="H211" s="683">
        <v>0</v>
      </c>
      <c r="I211" s="680">
        <v>0</v>
      </c>
      <c r="J211" s="681">
        <v>0</v>
      </c>
      <c r="K211" s="684">
        <v>5</v>
      </c>
    </row>
    <row r="212" spans="1:11" ht="14.4" customHeight="1" thickBot="1" x14ac:dyDescent="0.35">
      <c r="A212" s="702" t="s">
        <v>527</v>
      </c>
      <c r="B212" s="680">
        <v>68.759869023386997</v>
      </c>
      <c r="C212" s="680">
        <v>68.487549999999999</v>
      </c>
      <c r="D212" s="681">
        <v>-0.27231902338699998</v>
      </c>
      <c r="E212" s="682">
        <v>0.99603956454099996</v>
      </c>
      <c r="F212" s="680">
        <v>63.150388369063002</v>
      </c>
      <c r="G212" s="681">
        <v>26.312661820443001</v>
      </c>
      <c r="H212" s="683">
        <v>18.76032</v>
      </c>
      <c r="I212" s="680">
        <v>59.314109999999999</v>
      </c>
      <c r="J212" s="681">
        <v>33.001448179556</v>
      </c>
      <c r="K212" s="684">
        <v>0.939251705838</v>
      </c>
    </row>
    <row r="213" spans="1:11" ht="14.4" customHeight="1" thickBot="1" x14ac:dyDescent="0.35">
      <c r="A213" s="701" t="s">
        <v>528</v>
      </c>
      <c r="B213" s="685">
        <v>0</v>
      </c>
      <c r="C213" s="685">
        <v>28.722999999999999</v>
      </c>
      <c r="D213" s="686">
        <v>28.722999999999999</v>
      </c>
      <c r="E213" s="687" t="s">
        <v>323</v>
      </c>
      <c r="F213" s="685">
        <v>0</v>
      </c>
      <c r="G213" s="686">
        <v>0</v>
      </c>
      <c r="H213" s="688">
        <v>0</v>
      </c>
      <c r="I213" s="685">
        <v>0</v>
      </c>
      <c r="J213" s="686">
        <v>0</v>
      </c>
      <c r="K213" s="689" t="s">
        <v>323</v>
      </c>
    </row>
    <row r="214" spans="1:11" ht="14.4" customHeight="1" thickBot="1" x14ac:dyDescent="0.35">
      <c r="A214" s="702" t="s">
        <v>529</v>
      </c>
      <c r="B214" s="680">
        <v>0</v>
      </c>
      <c r="C214" s="680">
        <v>28.722999999999999</v>
      </c>
      <c r="D214" s="681">
        <v>28.722999999999999</v>
      </c>
      <c r="E214" s="690" t="s">
        <v>323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323</v>
      </c>
    </row>
    <row r="215" spans="1:11" ht="14.4" customHeight="1" thickBot="1" x14ac:dyDescent="0.35">
      <c r="A215" s="699" t="s">
        <v>530</v>
      </c>
      <c r="B215" s="680">
        <v>181.84288796053201</v>
      </c>
      <c r="C215" s="680">
        <v>189.7</v>
      </c>
      <c r="D215" s="681">
        <v>7.8571120394670002</v>
      </c>
      <c r="E215" s="682">
        <v>1.0432082449169999</v>
      </c>
      <c r="F215" s="680">
        <v>13.659076774304999</v>
      </c>
      <c r="G215" s="681">
        <v>5.6912819892930004</v>
      </c>
      <c r="H215" s="683">
        <v>77.674999999999997</v>
      </c>
      <c r="I215" s="680">
        <v>110.77500000000001</v>
      </c>
      <c r="J215" s="681">
        <v>105.08371801070599</v>
      </c>
      <c r="K215" s="684">
        <v>8.1099917534970007</v>
      </c>
    </row>
    <row r="216" spans="1:11" ht="14.4" customHeight="1" thickBot="1" x14ac:dyDescent="0.35">
      <c r="A216" s="705" t="s">
        <v>531</v>
      </c>
      <c r="B216" s="685">
        <v>181.84288796053201</v>
      </c>
      <c r="C216" s="685">
        <v>189.7</v>
      </c>
      <c r="D216" s="686">
        <v>7.8571120394670002</v>
      </c>
      <c r="E216" s="692">
        <v>1.0432082449169999</v>
      </c>
      <c r="F216" s="685">
        <v>13.659076774304999</v>
      </c>
      <c r="G216" s="686">
        <v>5.6912819892930004</v>
      </c>
      <c r="H216" s="688">
        <v>77.674999999999997</v>
      </c>
      <c r="I216" s="685">
        <v>110.77500000000001</v>
      </c>
      <c r="J216" s="686">
        <v>105.08371801070599</v>
      </c>
      <c r="K216" s="693">
        <v>8.1099917534970007</v>
      </c>
    </row>
    <row r="217" spans="1:11" ht="14.4" customHeight="1" thickBot="1" x14ac:dyDescent="0.35">
      <c r="A217" s="701" t="s">
        <v>532</v>
      </c>
      <c r="B217" s="685">
        <v>88.986637504266994</v>
      </c>
      <c r="C217" s="685">
        <v>90.4</v>
      </c>
      <c r="D217" s="686">
        <v>1.413362495733</v>
      </c>
      <c r="E217" s="692">
        <v>1.0158828621389999</v>
      </c>
      <c r="F217" s="685">
        <v>13.659076774304999</v>
      </c>
      <c r="G217" s="686">
        <v>5.6912819892930004</v>
      </c>
      <c r="H217" s="688">
        <v>69.400000000000006</v>
      </c>
      <c r="I217" s="685">
        <v>69.400000000000006</v>
      </c>
      <c r="J217" s="686">
        <v>63.708718010706001</v>
      </c>
      <c r="K217" s="693">
        <v>5.0808704824430002</v>
      </c>
    </row>
    <row r="218" spans="1:11" ht="14.4" customHeight="1" thickBot="1" x14ac:dyDescent="0.35">
      <c r="A218" s="702" t="s">
        <v>533</v>
      </c>
      <c r="B218" s="680">
        <v>88.986637504266994</v>
      </c>
      <c r="C218" s="680">
        <v>90.4</v>
      </c>
      <c r="D218" s="681">
        <v>1.413362495733</v>
      </c>
      <c r="E218" s="682">
        <v>1.0158828621389999</v>
      </c>
      <c r="F218" s="680">
        <v>13.659076774304999</v>
      </c>
      <c r="G218" s="681">
        <v>5.6912819892930004</v>
      </c>
      <c r="H218" s="683">
        <v>69.400000000000006</v>
      </c>
      <c r="I218" s="680">
        <v>69.400000000000006</v>
      </c>
      <c r="J218" s="681">
        <v>63.708718010706001</v>
      </c>
      <c r="K218" s="684">
        <v>5.0808704824430002</v>
      </c>
    </row>
    <row r="219" spans="1:11" ht="14.4" customHeight="1" thickBot="1" x14ac:dyDescent="0.35">
      <c r="A219" s="704" t="s">
        <v>534</v>
      </c>
      <c r="B219" s="680">
        <v>92.856250456265002</v>
      </c>
      <c r="C219" s="680">
        <v>99.3</v>
      </c>
      <c r="D219" s="681">
        <v>6.4437495437340004</v>
      </c>
      <c r="E219" s="682">
        <v>1.0693948927729999</v>
      </c>
      <c r="F219" s="680">
        <v>0</v>
      </c>
      <c r="G219" s="681">
        <v>0</v>
      </c>
      <c r="H219" s="683">
        <v>8.2750000000000004</v>
      </c>
      <c r="I219" s="680">
        <v>41.375</v>
      </c>
      <c r="J219" s="681">
        <v>41.375</v>
      </c>
      <c r="K219" s="691" t="s">
        <v>323</v>
      </c>
    </row>
    <row r="220" spans="1:11" ht="14.4" customHeight="1" thickBot="1" x14ac:dyDescent="0.35">
      <c r="A220" s="702" t="s">
        <v>535</v>
      </c>
      <c r="B220" s="680">
        <v>92.856250456265002</v>
      </c>
      <c r="C220" s="680">
        <v>99.3</v>
      </c>
      <c r="D220" s="681">
        <v>6.4437495437340004</v>
      </c>
      <c r="E220" s="682">
        <v>1.0693948927729999</v>
      </c>
      <c r="F220" s="680">
        <v>0</v>
      </c>
      <c r="G220" s="681">
        <v>0</v>
      </c>
      <c r="H220" s="683">
        <v>8.2750000000000004</v>
      </c>
      <c r="I220" s="680">
        <v>41.375</v>
      </c>
      <c r="J220" s="681">
        <v>41.375</v>
      </c>
      <c r="K220" s="691" t="s">
        <v>323</v>
      </c>
    </row>
    <row r="221" spans="1:11" ht="14.4" customHeight="1" thickBot="1" x14ac:dyDescent="0.35">
      <c r="A221" s="698" t="s">
        <v>536</v>
      </c>
      <c r="B221" s="680">
        <v>14701.865206512301</v>
      </c>
      <c r="C221" s="680">
        <v>18409.54982</v>
      </c>
      <c r="D221" s="681">
        <v>3707.6846134877401</v>
      </c>
      <c r="E221" s="682">
        <v>1.2521914438340001</v>
      </c>
      <c r="F221" s="680">
        <v>16312.680914451699</v>
      </c>
      <c r="G221" s="681">
        <v>6796.9503810215501</v>
      </c>
      <c r="H221" s="683">
        <v>1730.2205200000001</v>
      </c>
      <c r="I221" s="680">
        <v>8525.7357400000001</v>
      </c>
      <c r="J221" s="681">
        <v>1728.7853589784499</v>
      </c>
      <c r="K221" s="684">
        <v>0.52264467040700002</v>
      </c>
    </row>
    <row r="222" spans="1:11" ht="14.4" customHeight="1" thickBot="1" x14ac:dyDescent="0.35">
      <c r="A222" s="703" t="s">
        <v>537</v>
      </c>
      <c r="B222" s="685">
        <v>14701.865206512301</v>
      </c>
      <c r="C222" s="685">
        <v>18409.54982</v>
      </c>
      <c r="D222" s="686">
        <v>3707.6846134877401</v>
      </c>
      <c r="E222" s="692">
        <v>1.2521914438340001</v>
      </c>
      <c r="F222" s="685">
        <v>16312.680914451699</v>
      </c>
      <c r="G222" s="686">
        <v>6796.9503810215501</v>
      </c>
      <c r="H222" s="688">
        <v>1730.2205200000001</v>
      </c>
      <c r="I222" s="685">
        <v>8525.7357400000001</v>
      </c>
      <c r="J222" s="686">
        <v>1728.7853589784499</v>
      </c>
      <c r="K222" s="693">
        <v>0.52264467040700002</v>
      </c>
    </row>
    <row r="223" spans="1:11" ht="14.4" customHeight="1" thickBot="1" x14ac:dyDescent="0.35">
      <c r="A223" s="705" t="s">
        <v>54</v>
      </c>
      <c r="B223" s="685">
        <v>14701.865206512301</v>
      </c>
      <c r="C223" s="685">
        <v>18409.54982</v>
      </c>
      <c r="D223" s="686">
        <v>3707.6846134877401</v>
      </c>
      <c r="E223" s="692">
        <v>1.2521914438340001</v>
      </c>
      <c r="F223" s="685">
        <v>16312.680914451699</v>
      </c>
      <c r="G223" s="686">
        <v>6796.9503810215501</v>
      </c>
      <c r="H223" s="688">
        <v>1730.2205200000001</v>
      </c>
      <c r="I223" s="685">
        <v>8525.7357400000001</v>
      </c>
      <c r="J223" s="686">
        <v>1728.7853589784499</v>
      </c>
      <c r="K223" s="693">
        <v>0.52264467040700002</v>
      </c>
    </row>
    <row r="224" spans="1:11" ht="14.4" customHeight="1" thickBot="1" x14ac:dyDescent="0.35">
      <c r="A224" s="704" t="s">
        <v>538</v>
      </c>
      <c r="B224" s="680">
        <v>0</v>
      </c>
      <c r="C224" s="680">
        <v>0</v>
      </c>
      <c r="D224" s="681">
        <v>0</v>
      </c>
      <c r="E224" s="682">
        <v>1</v>
      </c>
      <c r="F224" s="680">
        <v>1069.39893592415</v>
      </c>
      <c r="G224" s="681">
        <v>445.58288996839701</v>
      </c>
      <c r="H224" s="683">
        <v>40.458080000000002</v>
      </c>
      <c r="I224" s="680">
        <v>361.78485000000001</v>
      </c>
      <c r="J224" s="681">
        <v>-83.798039968395997</v>
      </c>
      <c r="K224" s="684">
        <v>0.33830672338099999</v>
      </c>
    </row>
    <row r="225" spans="1:11" ht="14.4" customHeight="1" thickBot="1" x14ac:dyDescent="0.35">
      <c r="A225" s="702" t="s">
        <v>539</v>
      </c>
      <c r="B225" s="680">
        <v>0</v>
      </c>
      <c r="C225" s="680">
        <v>0</v>
      </c>
      <c r="D225" s="681">
        <v>0</v>
      </c>
      <c r="E225" s="682">
        <v>1</v>
      </c>
      <c r="F225" s="680">
        <v>462</v>
      </c>
      <c r="G225" s="681">
        <v>192.5</v>
      </c>
      <c r="H225" s="683">
        <v>0</v>
      </c>
      <c r="I225" s="680">
        <v>116.053</v>
      </c>
      <c r="J225" s="681">
        <v>-76.447000000000003</v>
      </c>
      <c r="K225" s="684">
        <v>0.25119696969600003</v>
      </c>
    </row>
    <row r="226" spans="1:11" ht="14.4" customHeight="1" thickBot="1" x14ac:dyDescent="0.35">
      <c r="A226" s="702" t="s">
        <v>540</v>
      </c>
      <c r="B226" s="680">
        <v>0</v>
      </c>
      <c r="C226" s="680">
        <v>0</v>
      </c>
      <c r="D226" s="681">
        <v>0</v>
      </c>
      <c r="E226" s="682">
        <v>1</v>
      </c>
      <c r="F226" s="680">
        <v>607.39893592415206</v>
      </c>
      <c r="G226" s="681">
        <v>253.08288996839701</v>
      </c>
      <c r="H226" s="683">
        <v>40.458080000000002</v>
      </c>
      <c r="I226" s="680">
        <v>245.73185000000001</v>
      </c>
      <c r="J226" s="681">
        <v>-7.3510399683959999</v>
      </c>
      <c r="K226" s="684">
        <v>0.40456417597400002</v>
      </c>
    </row>
    <row r="227" spans="1:11" ht="14.4" customHeight="1" thickBot="1" x14ac:dyDescent="0.35">
      <c r="A227" s="701" t="s">
        <v>541</v>
      </c>
      <c r="B227" s="685">
        <v>205.510317786119</v>
      </c>
      <c r="C227" s="685">
        <v>190.06800000000001</v>
      </c>
      <c r="D227" s="686">
        <v>-15.442317786118</v>
      </c>
      <c r="E227" s="692">
        <v>0.92485867399499999</v>
      </c>
      <c r="F227" s="685">
        <v>205.318938934725</v>
      </c>
      <c r="G227" s="686">
        <v>85.549557889468005</v>
      </c>
      <c r="H227" s="688">
        <v>15.897</v>
      </c>
      <c r="I227" s="685">
        <v>79.484999999999999</v>
      </c>
      <c r="J227" s="686">
        <v>-6.0645578894680003</v>
      </c>
      <c r="K227" s="693">
        <v>0.387129411501</v>
      </c>
    </row>
    <row r="228" spans="1:11" ht="14.4" customHeight="1" thickBot="1" x14ac:dyDescent="0.35">
      <c r="A228" s="702" t="s">
        <v>542</v>
      </c>
      <c r="B228" s="680">
        <v>205.510317786119</v>
      </c>
      <c r="C228" s="680">
        <v>190.06800000000001</v>
      </c>
      <c r="D228" s="681">
        <v>-15.442317786118</v>
      </c>
      <c r="E228" s="682">
        <v>0.92485867399499999</v>
      </c>
      <c r="F228" s="680">
        <v>205.318938934725</v>
      </c>
      <c r="G228" s="681">
        <v>85.549557889468005</v>
      </c>
      <c r="H228" s="683">
        <v>15.897</v>
      </c>
      <c r="I228" s="680">
        <v>79.484999999999999</v>
      </c>
      <c r="J228" s="681">
        <v>-6.0645578894680003</v>
      </c>
      <c r="K228" s="684">
        <v>0.387129411501</v>
      </c>
    </row>
    <row r="229" spans="1:11" ht="14.4" customHeight="1" thickBot="1" x14ac:dyDescent="0.35">
      <c r="A229" s="701" t="s">
        <v>543</v>
      </c>
      <c r="B229" s="685">
        <v>1576.92205595423</v>
      </c>
      <c r="C229" s="685">
        <v>1367.4734599999999</v>
      </c>
      <c r="D229" s="686">
        <v>-209.44859595422801</v>
      </c>
      <c r="E229" s="692">
        <v>0.86717885315599996</v>
      </c>
      <c r="F229" s="685">
        <v>1594.88135900729</v>
      </c>
      <c r="G229" s="686">
        <v>664.53389958636899</v>
      </c>
      <c r="H229" s="688">
        <v>117.08786000000001</v>
      </c>
      <c r="I229" s="685">
        <v>641.70370000000003</v>
      </c>
      <c r="J229" s="686">
        <v>-22.830199586369002</v>
      </c>
      <c r="K229" s="693">
        <v>0.40235199714100001</v>
      </c>
    </row>
    <row r="230" spans="1:11" ht="14.4" customHeight="1" thickBot="1" x14ac:dyDescent="0.35">
      <c r="A230" s="702" t="s">
        <v>544</v>
      </c>
      <c r="B230" s="680">
        <v>1479.8930969866601</v>
      </c>
      <c r="C230" s="680">
        <v>1302.008</v>
      </c>
      <c r="D230" s="681">
        <v>-177.88509698665601</v>
      </c>
      <c r="E230" s="682">
        <v>0.87979868454700005</v>
      </c>
      <c r="F230" s="680">
        <v>1520.66513321665</v>
      </c>
      <c r="G230" s="681">
        <v>633.61047217360499</v>
      </c>
      <c r="H230" s="683">
        <v>113.386</v>
      </c>
      <c r="I230" s="680">
        <v>621.27599999999995</v>
      </c>
      <c r="J230" s="681">
        <v>-12.334472173605</v>
      </c>
      <c r="K230" s="684">
        <v>0.40855543171800002</v>
      </c>
    </row>
    <row r="231" spans="1:11" ht="14.4" customHeight="1" thickBot="1" x14ac:dyDescent="0.35">
      <c r="A231" s="702" t="s">
        <v>545</v>
      </c>
      <c r="B231" s="680">
        <v>8.8592667706189996</v>
      </c>
      <c r="C231" s="680">
        <v>5.3220000000000001</v>
      </c>
      <c r="D231" s="681">
        <v>-3.537266770619</v>
      </c>
      <c r="E231" s="682">
        <v>0.60072691542000001</v>
      </c>
      <c r="F231" s="680">
        <v>9.8249722020510006</v>
      </c>
      <c r="G231" s="681">
        <v>4.0937384175210001</v>
      </c>
      <c r="H231" s="683">
        <v>0.25030000000000002</v>
      </c>
      <c r="I231" s="680">
        <v>3.7578999999999998</v>
      </c>
      <c r="J231" s="681">
        <v>-0.33583841752100002</v>
      </c>
      <c r="K231" s="684">
        <v>0.38248454272600002</v>
      </c>
    </row>
    <row r="232" spans="1:11" ht="14.4" customHeight="1" thickBot="1" x14ac:dyDescent="0.35">
      <c r="A232" s="702" t="s">
        <v>546</v>
      </c>
      <c r="B232" s="680">
        <v>88.169692196951999</v>
      </c>
      <c r="C232" s="680">
        <v>60.143459999999997</v>
      </c>
      <c r="D232" s="681">
        <v>-28.026232196952002</v>
      </c>
      <c r="E232" s="682">
        <v>0.68213303802400005</v>
      </c>
      <c r="F232" s="680">
        <v>64.391253588580994</v>
      </c>
      <c r="G232" s="681">
        <v>26.829688995242002</v>
      </c>
      <c r="H232" s="683">
        <v>3.4515600000000002</v>
      </c>
      <c r="I232" s="680">
        <v>16.669799999999999</v>
      </c>
      <c r="J232" s="681">
        <v>-10.159888995242</v>
      </c>
      <c r="K232" s="684">
        <v>0.258882985979</v>
      </c>
    </row>
    <row r="233" spans="1:11" ht="14.4" customHeight="1" thickBot="1" x14ac:dyDescent="0.35">
      <c r="A233" s="701" t="s">
        <v>547</v>
      </c>
      <c r="B233" s="685">
        <v>1351.49671261207</v>
      </c>
      <c r="C233" s="685">
        <v>1378.4641899999999</v>
      </c>
      <c r="D233" s="686">
        <v>26.967477387932998</v>
      </c>
      <c r="E233" s="692">
        <v>1.019953786891</v>
      </c>
      <c r="F233" s="685">
        <v>1348.8591368613299</v>
      </c>
      <c r="G233" s="686">
        <v>562.02464035888499</v>
      </c>
      <c r="H233" s="688">
        <v>121.64677</v>
      </c>
      <c r="I233" s="685">
        <v>586.35664999999995</v>
      </c>
      <c r="J233" s="686">
        <v>24.332009641113999</v>
      </c>
      <c r="K233" s="693">
        <v>0.43470562194000001</v>
      </c>
    </row>
    <row r="234" spans="1:11" ht="14.4" customHeight="1" thickBot="1" x14ac:dyDescent="0.35">
      <c r="A234" s="702" t="s">
        <v>548</v>
      </c>
      <c r="B234" s="680">
        <v>1351.49671261207</v>
      </c>
      <c r="C234" s="680">
        <v>1378.4641899999999</v>
      </c>
      <c r="D234" s="681">
        <v>26.967477387932998</v>
      </c>
      <c r="E234" s="682">
        <v>1.019953786891</v>
      </c>
      <c r="F234" s="680">
        <v>1348.8591368613299</v>
      </c>
      <c r="G234" s="681">
        <v>562.02464035888499</v>
      </c>
      <c r="H234" s="683">
        <v>121.64677</v>
      </c>
      <c r="I234" s="680">
        <v>586.35664999999995</v>
      </c>
      <c r="J234" s="681">
        <v>24.332009641113999</v>
      </c>
      <c r="K234" s="684">
        <v>0.43470562194000001</v>
      </c>
    </row>
    <row r="235" spans="1:11" ht="14.4" customHeight="1" thickBot="1" x14ac:dyDescent="0.35">
      <c r="A235" s="701" t="s">
        <v>549</v>
      </c>
      <c r="B235" s="685">
        <v>0</v>
      </c>
      <c r="C235" s="685">
        <v>1.3220000000000001</v>
      </c>
      <c r="D235" s="686">
        <v>1.3220000000000001</v>
      </c>
      <c r="E235" s="687" t="s">
        <v>338</v>
      </c>
      <c r="F235" s="685">
        <v>0</v>
      </c>
      <c r="G235" s="686">
        <v>0</v>
      </c>
      <c r="H235" s="688">
        <v>0.128</v>
      </c>
      <c r="I235" s="685">
        <v>0.434</v>
      </c>
      <c r="J235" s="686">
        <v>0.434</v>
      </c>
      <c r="K235" s="689" t="s">
        <v>338</v>
      </c>
    </row>
    <row r="236" spans="1:11" ht="14.4" customHeight="1" thickBot="1" x14ac:dyDescent="0.35">
      <c r="A236" s="702" t="s">
        <v>550</v>
      </c>
      <c r="B236" s="680">
        <v>0</v>
      </c>
      <c r="C236" s="680">
        <v>1.3220000000000001</v>
      </c>
      <c r="D236" s="681">
        <v>1.3220000000000001</v>
      </c>
      <c r="E236" s="690" t="s">
        <v>338</v>
      </c>
      <c r="F236" s="680">
        <v>0</v>
      </c>
      <c r="G236" s="681">
        <v>0</v>
      </c>
      <c r="H236" s="683">
        <v>0.128</v>
      </c>
      <c r="I236" s="680">
        <v>0.434</v>
      </c>
      <c r="J236" s="681">
        <v>0.434</v>
      </c>
      <c r="K236" s="691" t="s">
        <v>338</v>
      </c>
    </row>
    <row r="237" spans="1:11" ht="14.4" customHeight="1" thickBot="1" x14ac:dyDescent="0.35">
      <c r="A237" s="701" t="s">
        <v>551</v>
      </c>
      <c r="B237" s="685">
        <v>2125.2996078341198</v>
      </c>
      <c r="C237" s="685">
        <v>2033.4607900000001</v>
      </c>
      <c r="D237" s="686">
        <v>-91.838817834121997</v>
      </c>
      <c r="E237" s="692">
        <v>0.95678782535100004</v>
      </c>
      <c r="F237" s="685">
        <v>3246.19674733899</v>
      </c>
      <c r="G237" s="686">
        <v>1352.58197805791</v>
      </c>
      <c r="H237" s="688">
        <v>196.33364</v>
      </c>
      <c r="I237" s="685">
        <v>1039.1781699999999</v>
      </c>
      <c r="J237" s="686">
        <v>-313.40380805791102</v>
      </c>
      <c r="K237" s="693">
        <v>0.32012174580899999</v>
      </c>
    </row>
    <row r="238" spans="1:11" ht="14.4" customHeight="1" thickBot="1" x14ac:dyDescent="0.35">
      <c r="A238" s="702" t="s">
        <v>552</v>
      </c>
      <c r="B238" s="680">
        <v>2125.2996078341198</v>
      </c>
      <c r="C238" s="680">
        <v>2033.4607900000001</v>
      </c>
      <c r="D238" s="681">
        <v>-91.838817834121997</v>
      </c>
      <c r="E238" s="682">
        <v>0.95678782535100004</v>
      </c>
      <c r="F238" s="680">
        <v>3246.19674733899</v>
      </c>
      <c r="G238" s="681">
        <v>1352.58197805791</v>
      </c>
      <c r="H238" s="683">
        <v>196.33364</v>
      </c>
      <c r="I238" s="680">
        <v>1039.1781699999999</v>
      </c>
      <c r="J238" s="681">
        <v>-313.40380805791102</v>
      </c>
      <c r="K238" s="684">
        <v>0.32012174580899999</v>
      </c>
    </row>
    <row r="239" spans="1:11" ht="14.4" customHeight="1" thickBot="1" x14ac:dyDescent="0.35">
      <c r="A239" s="701" t="s">
        <v>553</v>
      </c>
      <c r="B239" s="685">
        <v>0</v>
      </c>
      <c r="C239" s="685">
        <v>3844.8540600000001</v>
      </c>
      <c r="D239" s="686">
        <v>3844.8540600000001</v>
      </c>
      <c r="E239" s="687" t="s">
        <v>338</v>
      </c>
      <c r="F239" s="685">
        <v>0</v>
      </c>
      <c r="G239" s="686">
        <v>0</v>
      </c>
      <c r="H239" s="688">
        <v>335.88216999999997</v>
      </c>
      <c r="I239" s="685">
        <v>1936.42545</v>
      </c>
      <c r="J239" s="686">
        <v>1936.42545</v>
      </c>
      <c r="K239" s="689" t="s">
        <v>338</v>
      </c>
    </row>
    <row r="240" spans="1:11" ht="14.4" customHeight="1" thickBot="1" x14ac:dyDescent="0.35">
      <c r="A240" s="702" t="s">
        <v>554</v>
      </c>
      <c r="B240" s="680">
        <v>0</v>
      </c>
      <c r="C240" s="680">
        <v>190.71173999999999</v>
      </c>
      <c r="D240" s="681">
        <v>190.71173999999999</v>
      </c>
      <c r="E240" s="690" t="s">
        <v>338</v>
      </c>
      <c r="F240" s="680">
        <v>0</v>
      </c>
      <c r="G240" s="681">
        <v>0</v>
      </c>
      <c r="H240" s="683">
        <v>32.336480000000002</v>
      </c>
      <c r="I240" s="680">
        <v>107.29832</v>
      </c>
      <c r="J240" s="681">
        <v>107.29832</v>
      </c>
      <c r="K240" s="691" t="s">
        <v>338</v>
      </c>
    </row>
    <row r="241" spans="1:11" ht="14.4" customHeight="1" thickBot="1" x14ac:dyDescent="0.35">
      <c r="A241" s="702" t="s">
        <v>555</v>
      </c>
      <c r="B241" s="680">
        <v>0</v>
      </c>
      <c r="C241" s="680">
        <v>3618.1401000000001</v>
      </c>
      <c r="D241" s="681">
        <v>3618.1401000000001</v>
      </c>
      <c r="E241" s="690" t="s">
        <v>338</v>
      </c>
      <c r="F241" s="680">
        <v>0</v>
      </c>
      <c r="G241" s="681">
        <v>0</v>
      </c>
      <c r="H241" s="683">
        <v>303.54568999999998</v>
      </c>
      <c r="I241" s="680">
        <v>1829.1271300000001</v>
      </c>
      <c r="J241" s="681">
        <v>1829.1271300000001</v>
      </c>
      <c r="K241" s="691" t="s">
        <v>338</v>
      </c>
    </row>
    <row r="242" spans="1:11" ht="14.4" customHeight="1" thickBot="1" x14ac:dyDescent="0.35">
      <c r="A242" s="702" t="s">
        <v>556</v>
      </c>
      <c r="B242" s="680">
        <v>0</v>
      </c>
      <c r="C242" s="680">
        <v>36.002220000000001</v>
      </c>
      <c r="D242" s="681">
        <v>36.002220000000001</v>
      </c>
      <c r="E242" s="690" t="s">
        <v>338</v>
      </c>
      <c r="F242" s="680">
        <v>0</v>
      </c>
      <c r="G242" s="681">
        <v>0</v>
      </c>
      <c r="H242" s="683">
        <v>0</v>
      </c>
      <c r="I242" s="680">
        <v>0</v>
      </c>
      <c r="J242" s="681">
        <v>0</v>
      </c>
      <c r="K242" s="684">
        <v>0</v>
      </c>
    </row>
    <row r="243" spans="1:11" ht="14.4" customHeight="1" thickBot="1" x14ac:dyDescent="0.35">
      <c r="A243" s="701" t="s">
        <v>557</v>
      </c>
      <c r="B243" s="685">
        <v>9442.6365123257292</v>
      </c>
      <c r="C243" s="685">
        <v>9593.9073200000003</v>
      </c>
      <c r="D243" s="686">
        <v>151.27080767427501</v>
      </c>
      <c r="E243" s="692">
        <v>1.016019975721</v>
      </c>
      <c r="F243" s="685">
        <v>8848.02579638524</v>
      </c>
      <c r="G243" s="686">
        <v>3686.67741516052</v>
      </c>
      <c r="H243" s="688">
        <v>902.78700000000003</v>
      </c>
      <c r="I243" s="685">
        <v>3880.3679200000001</v>
      </c>
      <c r="J243" s="686">
        <v>193.690504839483</v>
      </c>
      <c r="K243" s="693">
        <v>0.438557482685</v>
      </c>
    </row>
    <row r="244" spans="1:11" ht="14.4" customHeight="1" thickBot="1" x14ac:dyDescent="0.35">
      <c r="A244" s="702" t="s">
        <v>558</v>
      </c>
      <c r="B244" s="680">
        <v>9442.6365123257292</v>
      </c>
      <c r="C244" s="680">
        <v>9593.9073200000003</v>
      </c>
      <c r="D244" s="681">
        <v>151.27080767427501</v>
      </c>
      <c r="E244" s="682">
        <v>1.016019975721</v>
      </c>
      <c r="F244" s="680">
        <v>8848.02579638524</v>
      </c>
      <c r="G244" s="681">
        <v>3686.67741516052</v>
      </c>
      <c r="H244" s="683">
        <v>902.78700000000003</v>
      </c>
      <c r="I244" s="680">
        <v>3880.3679200000001</v>
      </c>
      <c r="J244" s="681">
        <v>193.690504839483</v>
      </c>
      <c r="K244" s="684">
        <v>0.438557482685</v>
      </c>
    </row>
    <row r="245" spans="1:11" ht="14.4" customHeight="1" thickBot="1" x14ac:dyDescent="0.35">
      <c r="A245" s="706" t="s">
        <v>559</v>
      </c>
      <c r="B245" s="685">
        <v>0</v>
      </c>
      <c r="C245" s="685">
        <v>5442.0860000000002</v>
      </c>
      <c r="D245" s="686">
        <v>5442.0860000000002</v>
      </c>
      <c r="E245" s="687" t="s">
        <v>338</v>
      </c>
      <c r="F245" s="685">
        <v>0</v>
      </c>
      <c r="G245" s="686">
        <v>0</v>
      </c>
      <c r="H245" s="688">
        <v>447.48613</v>
      </c>
      <c r="I245" s="685">
        <v>2644.1724899999999</v>
      </c>
      <c r="J245" s="686">
        <v>2644.1724899999999</v>
      </c>
      <c r="K245" s="689" t="s">
        <v>338</v>
      </c>
    </row>
    <row r="246" spans="1:11" ht="14.4" customHeight="1" thickBot="1" x14ac:dyDescent="0.35">
      <c r="A246" s="703" t="s">
        <v>560</v>
      </c>
      <c r="B246" s="685">
        <v>0</v>
      </c>
      <c r="C246" s="685">
        <v>5442.0860000000002</v>
      </c>
      <c r="D246" s="686">
        <v>5442.0860000000002</v>
      </c>
      <c r="E246" s="687" t="s">
        <v>338</v>
      </c>
      <c r="F246" s="685">
        <v>0</v>
      </c>
      <c r="G246" s="686">
        <v>0</v>
      </c>
      <c r="H246" s="688">
        <v>447.48613</v>
      </c>
      <c r="I246" s="685">
        <v>2644.1724899999999</v>
      </c>
      <c r="J246" s="686">
        <v>2644.1724899999999</v>
      </c>
      <c r="K246" s="689" t="s">
        <v>338</v>
      </c>
    </row>
    <row r="247" spans="1:11" ht="14.4" customHeight="1" thickBot="1" x14ac:dyDescent="0.35">
      <c r="A247" s="705" t="s">
        <v>561</v>
      </c>
      <c r="B247" s="685">
        <v>0</v>
      </c>
      <c r="C247" s="685">
        <v>5442.0860000000002</v>
      </c>
      <c r="D247" s="686">
        <v>5442.0860000000002</v>
      </c>
      <c r="E247" s="687" t="s">
        <v>338</v>
      </c>
      <c r="F247" s="685">
        <v>0</v>
      </c>
      <c r="G247" s="686">
        <v>0</v>
      </c>
      <c r="H247" s="688">
        <v>447.48613</v>
      </c>
      <c r="I247" s="685">
        <v>2644.1724899999999</v>
      </c>
      <c r="J247" s="686">
        <v>2644.1724899999999</v>
      </c>
      <c r="K247" s="689" t="s">
        <v>338</v>
      </c>
    </row>
    <row r="248" spans="1:11" ht="14.4" customHeight="1" thickBot="1" x14ac:dyDescent="0.35">
      <c r="A248" s="701" t="s">
        <v>562</v>
      </c>
      <c r="B248" s="685">
        <v>0</v>
      </c>
      <c r="C248" s="685">
        <v>5442.0860000000002</v>
      </c>
      <c r="D248" s="686">
        <v>5442.0860000000002</v>
      </c>
      <c r="E248" s="687" t="s">
        <v>338</v>
      </c>
      <c r="F248" s="685">
        <v>0</v>
      </c>
      <c r="G248" s="686">
        <v>0</v>
      </c>
      <c r="H248" s="688">
        <v>447.48613</v>
      </c>
      <c r="I248" s="685">
        <v>2644.1724899999999</v>
      </c>
      <c r="J248" s="686">
        <v>2644.1724899999999</v>
      </c>
      <c r="K248" s="689" t="s">
        <v>338</v>
      </c>
    </row>
    <row r="249" spans="1:11" ht="14.4" customHeight="1" thickBot="1" x14ac:dyDescent="0.35">
      <c r="A249" s="702" t="s">
        <v>563</v>
      </c>
      <c r="B249" s="680">
        <v>0</v>
      </c>
      <c r="C249" s="680">
        <v>31.082139999999999</v>
      </c>
      <c r="D249" s="681">
        <v>31.082139999999999</v>
      </c>
      <c r="E249" s="690" t="s">
        <v>338</v>
      </c>
      <c r="F249" s="680">
        <v>0</v>
      </c>
      <c r="G249" s="681">
        <v>0</v>
      </c>
      <c r="H249" s="683">
        <v>0</v>
      </c>
      <c r="I249" s="680">
        <v>9.7439999999999998</v>
      </c>
      <c r="J249" s="681">
        <v>9.7439999999999998</v>
      </c>
      <c r="K249" s="691" t="s">
        <v>338</v>
      </c>
    </row>
    <row r="250" spans="1:11" ht="14.4" customHeight="1" thickBot="1" x14ac:dyDescent="0.35">
      <c r="A250" s="702" t="s">
        <v>564</v>
      </c>
      <c r="B250" s="680">
        <v>0</v>
      </c>
      <c r="C250" s="680">
        <v>4763.9920000000002</v>
      </c>
      <c r="D250" s="681">
        <v>4763.9920000000002</v>
      </c>
      <c r="E250" s="690" t="s">
        <v>338</v>
      </c>
      <c r="F250" s="680">
        <v>0</v>
      </c>
      <c r="G250" s="681">
        <v>0</v>
      </c>
      <c r="H250" s="683">
        <v>436.38493</v>
      </c>
      <c r="I250" s="680">
        <v>2358.9164799999999</v>
      </c>
      <c r="J250" s="681">
        <v>2358.9164799999999</v>
      </c>
      <c r="K250" s="691" t="s">
        <v>338</v>
      </c>
    </row>
    <row r="251" spans="1:11" ht="14.4" customHeight="1" thickBot="1" x14ac:dyDescent="0.35">
      <c r="A251" s="702" t="s">
        <v>565</v>
      </c>
      <c r="B251" s="680">
        <v>0</v>
      </c>
      <c r="C251" s="680">
        <v>647.01185999999996</v>
      </c>
      <c r="D251" s="681">
        <v>647.01185999999996</v>
      </c>
      <c r="E251" s="690" t="s">
        <v>338</v>
      </c>
      <c r="F251" s="680">
        <v>0</v>
      </c>
      <c r="G251" s="681">
        <v>0</v>
      </c>
      <c r="H251" s="683">
        <v>11.1012</v>
      </c>
      <c r="I251" s="680">
        <v>275.51200999999998</v>
      </c>
      <c r="J251" s="681">
        <v>275.51200999999998</v>
      </c>
      <c r="K251" s="691" t="s">
        <v>338</v>
      </c>
    </row>
    <row r="252" spans="1:11" ht="14.4" customHeight="1" thickBot="1" x14ac:dyDescent="0.35">
      <c r="A252" s="707"/>
      <c r="B252" s="680">
        <v>24626.5076426956</v>
      </c>
      <c r="C252" s="680">
        <v>66973.992659999902</v>
      </c>
      <c r="D252" s="681">
        <v>42347.485017304301</v>
      </c>
      <c r="E252" s="682">
        <v>2.719589542769</v>
      </c>
      <c r="F252" s="680">
        <v>95123.723321822501</v>
      </c>
      <c r="G252" s="681">
        <v>39634.884717426001</v>
      </c>
      <c r="H252" s="683">
        <v>17273.511330000001</v>
      </c>
      <c r="I252" s="680">
        <v>39215.617250000003</v>
      </c>
      <c r="J252" s="681">
        <v>-419.26746742606298</v>
      </c>
      <c r="K252" s="684">
        <v>0.412259065147</v>
      </c>
    </row>
    <row r="253" spans="1:11" ht="14.4" customHeight="1" thickBot="1" x14ac:dyDescent="0.35">
      <c r="A253" s="708" t="s">
        <v>66</v>
      </c>
      <c r="B253" s="694">
        <v>24626.5076426956</v>
      </c>
      <c r="C253" s="694">
        <v>66973.992659999902</v>
      </c>
      <c r="D253" s="695">
        <v>42347.4850173042</v>
      </c>
      <c r="E253" s="696" t="s">
        <v>338</v>
      </c>
      <c r="F253" s="694">
        <v>95123.723321822501</v>
      </c>
      <c r="G253" s="695">
        <v>39634.884717426001</v>
      </c>
      <c r="H253" s="694">
        <v>17273.511330000001</v>
      </c>
      <c r="I253" s="694">
        <v>39215.617250000003</v>
      </c>
      <c r="J253" s="695">
        <v>-419.26746742606201</v>
      </c>
      <c r="K253" s="697">
        <v>0.412259065147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9" t="s">
        <v>566</v>
      </c>
      <c r="B5" s="710" t="s">
        <v>567</v>
      </c>
      <c r="C5" s="711" t="s">
        <v>568</v>
      </c>
      <c r="D5" s="711" t="s">
        <v>568</v>
      </c>
      <c r="E5" s="711"/>
      <c r="F5" s="711" t="s">
        <v>568</v>
      </c>
      <c r="G5" s="711" t="s">
        <v>568</v>
      </c>
      <c r="H5" s="711" t="s">
        <v>568</v>
      </c>
      <c r="I5" s="712" t="s">
        <v>568</v>
      </c>
      <c r="J5" s="713" t="s">
        <v>74</v>
      </c>
    </row>
    <row r="6" spans="1:10" ht="14.4" customHeight="1" x14ac:dyDescent="0.3">
      <c r="A6" s="709" t="s">
        <v>566</v>
      </c>
      <c r="B6" s="710" t="s">
        <v>569</v>
      </c>
      <c r="C6" s="711">
        <v>13842.499159999996</v>
      </c>
      <c r="D6" s="711">
        <v>10675.51924</v>
      </c>
      <c r="E6" s="711"/>
      <c r="F6" s="711">
        <v>12415.420749999997</v>
      </c>
      <c r="G6" s="711">
        <v>11722.500121307374</v>
      </c>
      <c r="H6" s="711">
        <v>692.92062869262372</v>
      </c>
      <c r="I6" s="712">
        <v>1.0591103110703439</v>
      </c>
      <c r="J6" s="713" t="s">
        <v>1</v>
      </c>
    </row>
    <row r="7" spans="1:10" ht="14.4" customHeight="1" x14ac:dyDescent="0.3">
      <c r="A7" s="709" t="s">
        <v>566</v>
      </c>
      <c r="B7" s="710" t="s">
        <v>570</v>
      </c>
      <c r="C7" s="711">
        <v>0</v>
      </c>
      <c r="D7" s="711">
        <v>217.82850999999999</v>
      </c>
      <c r="E7" s="711"/>
      <c r="F7" s="711">
        <v>340.02617999999995</v>
      </c>
      <c r="G7" s="711">
        <v>250.00000390624999</v>
      </c>
      <c r="H7" s="711">
        <v>90.026176093749967</v>
      </c>
      <c r="I7" s="712">
        <v>1.360104698748364</v>
      </c>
      <c r="J7" s="713" t="s">
        <v>1</v>
      </c>
    </row>
    <row r="8" spans="1:10" ht="14.4" customHeight="1" x14ac:dyDescent="0.3">
      <c r="A8" s="709" t="s">
        <v>566</v>
      </c>
      <c r="B8" s="710" t="s">
        <v>571</v>
      </c>
      <c r="C8" s="711">
        <v>492.89036999999996</v>
      </c>
      <c r="D8" s="711">
        <v>31.50647</v>
      </c>
      <c r="E8" s="711"/>
      <c r="F8" s="711">
        <v>29.118929999999999</v>
      </c>
      <c r="G8" s="711">
        <v>27.083333496093751</v>
      </c>
      <c r="H8" s="711">
        <v>2.0355965039062482</v>
      </c>
      <c r="I8" s="712">
        <v>1.0751604858463912</v>
      </c>
      <c r="J8" s="713" t="s">
        <v>1</v>
      </c>
    </row>
    <row r="9" spans="1:10" ht="14.4" customHeight="1" x14ac:dyDescent="0.3">
      <c r="A9" s="709" t="s">
        <v>566</v>
      </c>
      <c r="B9" s="710" t="s">
        <v>572</v>
      </c>
      <c r="C9" s="711">
        <v>47.499980000000001</v>
      </c>
      <c r="D9" s="711">
        <v>7.6548599999999993</v>
      </c>
      <c r="E9" s="711"/>
      <c r="F9" s="711">
        <v>12.44502</v>
      </c>
      <c r="G9" s="711">
        <v>4.1666665039062503</v>
      </c>
      <c r="H9" s="711">
        <v>8.2783534960937502</v>
      </c>
      <c r="I9" s="712">
        <v>2.9868049166720669</v>
      </c>
      <c r="J9" s="713" t="s">
        <v>1</v>
      </c>
    </row>
    <row r="10" spans="1:10" ht="14.4" customHeight="1" x14ac:dyDescent="0.3">
      <c r="A10" s="709" t="s">
        <v>566</v>
      </c>
      <c r="B10" s="710" t="s">
        <v>573</v>
      </c>
      <c r="C10" s="711">
        <v>5931.6033200000002</v>
      </c>
      <c r="D10" s="711">
        <v>5068.3495599999997</v>
      </c>
      <c r="E10" s="711"/>
      <c r="F10" s="711">
        <v>9263.2686500000018</v>
      </c>
      <c r="G10" s="711">
        <v>6250.0001249999996</v>
      </c>
      <c r="H10" s="711">
        <v>3013.2685250000022</v>
      </c>
      <c r="I10" s="712">
        <v>1.4821229543575414</v>
      </c>
      <c r="J10" s="713" t="s">
        <v>1</v>
      </c>
    </row>
    <row r="11" spans="1:10" ht="14.4" customHeight="1" x14ac:dyDescent="0.3">
      <c r="A11" s="709" t="s">
        <v>566</v>
      </c>
      <c r="B11" s="710" t="s">
        <v>574</v>
      </c>
      <c r="C11" s="711">
        <v>3864.5528099999988</v>
      </c>
      <c r="D11" s="711">
        <v>4960.9201200000007</v>
      </c>
      <c r="E11" s="711"/>
      <c r="F11" s="711">
        <v>4080.5572899999993</v>
      </c>
      <c r="G11" s="711">
        <v>5250.0001406250003</v>
      </c>
      <c r="H11" s="711">
        <v>-1169.442850625001</v>
      </c>
      <c r="I11" s="712">
        <v>0.77724898679987819</v>
      </c>
      <c r="J11" s="713" t="s">
        <v>1</v>
      </c>
    </row>
    <row r="12" spans="1:10" ht="14.4" customHeight="1" x14ac:dyDescent="0.3">
      <c r="A12" s="709" t="s">
        <v>566</v>
      </c>
      <c r="B12" s="710" t="s">
        <v>575</v>
      </c>
      <c r="C12" s="711">
        <v>1648.3319400000003</v>
      </c>
      <c r="D12" s="711">
        <v>1536.7307100000003</v>
      </c>
      <c r="E12" s="711"/>
      <c r="F12" s="711">
        <v>1430.77088</v>
      </c>
      <c r="G12" s="711">
        <v>1666.6666203765869</v>
      </c>
      <c r="H12" s="711">
        <v>-235.8957403765869</v>
      </c>
      <c r="I12" s="712">
        <v>0.85846255184298004</v>
      </c>
      <c r="J12" s="713" t="s">
        <v>1</v>
      </c>
    </row>
    <row r="13" spans="1:10" ht="14.4" customHeight="1" x14ac:dyDescent="0.3">
      <c r="A13" s="709" t="s">
        <v>566</v>
      </c>
      <c r="B13" s="710" t="s">
        <v>576</v>
      </c>
      <c r="C13" s="711">
        <v>4636.4641699999993</v>
      </c>
      <c r="D13" s="711">
        <v>3929.9275499999994</v>
      </c>
      <c r="E13" s="711"/>
      <c r="F13" s="711">
        <v>2162.3979499999996</v>
      </c>
      <c r="G13" s="711">
        <v>4374.9882500000003</v>
      </c>
      <c r="H13" s="711">
        <v>-2212.5903000000008</v>
      </c>
      <c r="I13" s="712">
        <v>0.49426371602255148</v>
      </c>
      <c r="J13" s="713" t="s">
        <v>1</v>
      </c>
    </row>
    <row r="14" spans="1:10" ht="14.4" customHeight="1" x14ac:dyDescent="0.3">
      <c r="A14" s="709" t="s">
        <v>566</v>
      </c>
      <c r="B14" s="710" t="s">
        <v>577</v>
      </c>
      <c r="C14" s="711">
        <v>85620.354360000027</v>
      </c>
      <c r="D14" s="711">
        <v>85983.84934999996</v>
      </c>
      <c r="E14" s="711"/>
      <c r="F14" s="711">
        <v>90728.11720000011</v>
      </c>
      <c r="G14" s="711">
        <v>87970.831999999995</v>
      </c>
      <c r="H14" s="711">
        <v>2757.2852000001149</v>
      </c>
      <c r="I14" s="712">
        <v>1.0313431752015272</v>
      </c>
      <c r="J14" s="713" t="s">
        <v>1</v>
      </c>
    </row>
    <row r="15" spans="1:10" ht="14.4" customHeight="1" x14ac:dyDescent="0.3">
      <c r="A15" s="709" t="s">
        <v>566</v>
      </c>
      <c r="B15" s="710" t="s">
        <v>578</v>
      </c>
      <c r="C15" s="711">
        <v>8721.5403299999998</v>
      </c>
      <c r="D15" s="711">
        <v>19713.109930000002</v>
      </c>
      <c r="E15" s="711"/>
      <c r="F15" s="711">
        <v>23263.330400000017</v>
      </c>
      <c r="G15" s="711">
        <v>22537.501335937501</v>
      </c>
      <c r="H15" s="711">
        <v>725.82906406251641</v>
      </c>
      <c r="I15" s="712">
        <v>1.0322053919484471</v>
      </c>
      <c r="J15" s="713" t="s">
        <v>1</v>
      </c>
    </row>
    <row r="16" spans="1:10" ht="14.4" customHeight="1" x14ac:dyDescent="0.3">
      <c r="A16" s="709" t="s">
        <v>566</v>
      </c>
      <c r="B16" s="710" t="s">
        <v>579</v>
      </c>
      <c r="C16" s="711">
        <v>35.825889999999994</v>
      </c>
      <c r="D16" s="711">
        <v>36.340620000000001</v>
      </c>
      <c r="E16" s="711"/>
      <c r="F16" s="711">
        <v>31.659219999999998</v>
      </c>
      <c r="G16" s="711">
        <v>31.250000244140626</v>
      </c>
      <c r="H16" s="711">
        <v>0.40921975585937176</v>
      </c>
      <c r="I16" s="712">
        <v>1.013095032085195</v>
      </c>
      <c r="J16" s="713" t="s">
        <v>1</v>
      </c>
    </row>
    <row r="17" spans="1:10" ht="14.4" customHeight="1" x14ac:dyDescent="0.3">
      <c r="A17" s="709" t="s">
        <v>566</v>
      </c>
      <c r="B17" s="710" t="s">
        <v>580</v>
      </c>
      <c r="C17" s="711">
        <v>124841.56233000002</v>
      </c>
      <c r="D17" s="711">
        <v>132161.73691999997</v>
      </c>
      <c r="E17" s="711"/>
      <c r="F17" s="711">
        <v>143757.11247000011</v>
      </c>
      <c r="G17" s="711">
        <v>140084.98859739685</v>
      </c>
      <c r="H17" s="711">
        <v>3672.1238726032607</v>
      </c>
      <c r="I17" s="712">
        <v>1.0262135430025048</v>
      </c>
      <c r="J17" s="713" t="s">
        <v>581</v>
      </c>
    </row>
    <row r="19" spans="1:10" ht="14.4" customHeight="1" x14ac:dyDescent="0.3">
      <c r="A19" s="709" t="s">
        <v>566</v>
      </c>
      <c r="B19" s="710" t="s">
        <v>567</v>
      </c>
      <c r="C19" s="711" t="s">
        <v>568</v>
      </c>
      <c r="D19" s="711" t="s">
        <v>568</v>
      </c>
      <c r="E19" s="711"/>
      <c r="F19" s="711" t="s">
        <v>568</v>
      </c>
      <c r="G19" s="711" t="s">
        <v>568</v>
      </c>
      <c r="H19" s="711" t="s">
        <v>568</v>
      </c>
      <c r="I19" s="712" t="s">
        <v>568</v>
      </c>
      <c r="J19" s="713" t="s">
        <v>74</v>
      </c>
    </row>
    <row r="20" spans="1:10" ht="14.4" customHeight="1" x14ac:dyDescent="0.3">
      <c r="A20" s="709" t="s">
        <v>582</v>
      </c>
      <c r="B20" s="710" t="s">
        <v>583</v>
      </c>
      <c r="C20" s="711" t="s">
        <v>568</v>
      </c>
      <c r="D20" s="711" t="s">
        <v>568</v>
      </c>
      <c r="E20" s="711"/>
      <c r="F20" s="711" t="s">
        <v>568</v>
      </c>
      <c r="G20" s="711" t="s">
        <v>568</v>
      </c>
      <c r="H20" s="711" t="s">
        <v>568</v>
      </c>
      <c r="I20" s="712" t="s">
        <v>568</v>
      </c>
      <c r="J20" s="713" t="s">
        <v>0</v>
      </c>
    </row>
    <row r="21" spans="1:10" ht="14.4" customHeight="1" x14ac:dyDescent="0.3">
      <c r="A21" s="709" t="s">
        <v>582</v>
      </c>
      <c r="B21" s="710" t="s">
        <v>569</v>
      </c>
      <c r="C21" s="711">
        <v>2496.0434999999993</v>
      </c>
      <c r="D21" s="711">
        <v>2318.0273599999996</v>
      </c>
      <c r="E21" s="711"/>
      <c r="F21" s="711">
        <v>2127.2962000000002</v>
      </c>
      <c r="G21" s="711">
        <v>1631</v>
      </c>
      <c r="H21" s="711">
        <v>496.29620000000023</v>
      </c>
      <c r="I21" s="712">
        <v>1.3042895156345802</v>
      </c>
      <c r="J21" s="713" t="s">
        <v>1</v>
      </c>
    </row>
    <row r="22" spans="1:10" ht="14.4" customHeight="1" x14ac:dyDescent="0.3">
      <c r="A22" s="709" t="s">
        <v>582</v>
      </c>
      <c r="B22" s="710" t="s">
        <v>570</v>
      </c>
      <c r="C22" s="711">
        <v>0</v>
      </c>
      <c r="D22" s="711">
        <v>35.524149999999999</v>
      </c>
      <c r="E22" s="711"/>
      <c r="F22" s="711">
        <v>65.747</v>
      </c>
      <c r="G22" s="711">
        <v>40</v>
      </c>
      <c r="H22" s="711">
        <v>25.747</v>
      </c>
      <c r="I22" s="712">
        <v>1.643675</v>
      </c>
      <c r="J22" s="713" t="s">
        <v>1</v>
      </c>
    </row>
    <row r="23" spans="1:10" ht="14.4" customHeight="1" x14ac:dyDescent="0.3">
      <c r="A23" s="709" t="s">
        <v>582</v>
      </c>
      <c r="B23" s="710" t="s">
        <v>571</v>
      </c>
      <c r="C23" s="711">
        <v>96.289049999999989</v>
      </c>
      <c r="D23" s="711">
        <v>17.058039999999998</v>
      </c>
      <c r="E23" s="711"/>
      <c r="F23" s="711">
        <v>16.402179999999998</v>
      </c>
      <c r="G23" s="711">
        <v>14</v>
      </c>
      <c r="H23" s="711">
        <v>2.4021799999999978</v>
      </c>
      <c r="I23" s="712">
        <v>1.1715842857142855</v>
      </c>
      <c r="J23" s="713" t="s">
        <v>1</v>
      </c>
    </row>
    <row r="24" spans="1:10" ht="14.4" customHeight="1" x14ac:dyDescent="0.3">
      <c r="A24" s="709" t="s">
        <v>582</v>
      </c>
      <c r="B24" s="710" t="s">
        <v>572</v>
      </c>
      <c r="C24" s="711">
        <v>0</v>
      </c>
      <c r="D24" s="711">
        <v>0</v>
      </c>
      <c r="E24" s="711"/>
      <c r="F24" s="711">
        <v>2.94503</v>
      </c>
      <c r="G24" s="711">
        <v>0</v>
      </c>
      <c r="H24" s="711">
        <v>2.94503</v>
      </c>
      <c r="I24" s="712" t="s">
        <v>568</v>
      </c>
      <c r="J24" s="713" t="s">
        <v>1</v>
      </c>
    </row>
    <row r="25" spans="1:10" ht="14.4" customHeight="1" x14ac:dyDescent="0.3">
      <c r="A25" s="709" t="s">
        <v>582</v>
      </c>
      <c r="B25" s="710" t="s">
        <v>573</v>
      </c>
      <c r="C25" s="711">
        <v>1297.7188299999998</v>
      </c>
      <c r="D25" s="711">
        <v>907.44484999999997</v>
      </c>
      <c r="E25" s="711"/>
      <c r="F25" s="711">
        <v>1713.2306100000017</v>
      </c>
      <c r="G25" s="711">
        <v>921</v>
      </c>
      <c r="H25" s="711">
        <v>792.23061000000166</v>
      </c>
      <c r="I25" s="712">
        <v>1.860185244299676</v>
      </c>
      <c r="J25" s="713" t="s">
        <v>1</v>
      </c>
    </row>
    <row r="26" spans="1:10" ht="14.4" customHeight="1" x14ac:dyDescent="0.3">
      <c r="A26" s="709" t="s">
        <v>582</v>
      </c>
      <c r="B26" s="710" t="s">
        <v>574</v>
      </c>
      <c r="C26" s="711">
        <v>120.67430999999999</v>
      </c>
      <c r="D26" s="711">
        <v>1169.4935900000005</v>
      </c>
      <c r="E26" s="711"/>
      <c r="F26" s="711">
        <v>642.09456</v>
      </c>
      <c r="G26" s="711">
        <v>829</v>
      </c>
      <c r="H26" s="711">
        <v>-186.90544</v>
      </c>
      <c r="I26" s="712">
        <v>0.77454108564535584</v>
      </c>
      <c r="J26" s="713" t="s">
        <v>1</v>
      </c>
    </row>
    <row r="27" spans="1:10" ht="14.4" customHeight="1" x14ac:dyDescent="0.3">
      <c r="A27" s="709" t="s">
        <v>582</v>
      </c>
      <c r="B27" s="710" t="s">
        <v>575</v>
      </c>
      <c r="C27" s="711">
        <v>462.29725999999999</v>
      </c>
      <c r="D27" s="711">
        <v>387.58074000000011</v>
      </c>
      <c r="E27" s="711"/>
      <c r="F27" s="711">
        <v>195.80028999999999</v>
      </c>
      <c r="G27" s="711">
        <v>397</v>
      </c>
      <c r="H27" s="711">
        <v>-201.19971000000001</v>
      </c>
      <c r="I27" s="712">
        <v>0.49319972292191433</v>
      </c>
      <c r="J27" s="713" t="s">
        <v>1</v>
      </c>
    </row>
    <row r="28" spans="1:10" ht="14.4" customHeight="1" x14ac:dyDescent="0.3">
      <c r="A28" s="709" t="s">
        <v>582</v>
      </c>
      <c r="B28" s="710" t="s">
        <v>576</v>
      </c>
      <c r="C28" s="711">
        <v>882.95832999999993</v>
      </c>
      <c r="D28" s="711">
        <v>753.74312999999984</v>
      </c>
      <c r="E28" s="711"/>
      <c r="F28" s="711">
        <v>53.412870000000005</v>
      </c>
      <c r="G28" s="711">
        <v>570</v>
      </c>
      <c r="H28" s="711">
        <v>-516.58713</v>
      </c>
      <c r="I28" s="712">
        <v>9.3706789473684216E-2</v>
      </c>
      <c r="J28" s="713" t="s">
        <v>1</v>
      </c>
    </row>
    <row r="29" spans="1:10" ht="14.4" customHeight="1" x14ac:dyDescent="0.3">
      <c r="A29" s="709" t="s">
        <v>582</v>
      </c>
      <c r="B29" s="710" t="s">
        <v>578</v>
      </c>
      <c r="C29" s="711">
        <v>385.85447999999997</v>
      </c>
      <c r="D29" s="711">
        <v>367.87162000000006</v>
      </c>
      <c r="E29" s="711"/>
      <c r="F29" s="711">
        <v>107.14572</v>
      </c>
      <c r="G29" s="711">
        <v>673</v>
      </c>
      <c r="H29" s="711">
        <v>-565.85428000000002</v>
      </c>
      <c r="I29" s="712">
        <v>0.15920612184249627</v>
      </c>
      <c r="J29" s="713" t="s">
        <v>1</v>
      </c>
    </row>
    <row r="30" spans="1:10" ht="14.4" customHeight="1" x14ac:dyDescent="0.3">
      <c r="A30" s="709" t="s">
        <v>582</v>
      </c>
      <c r="B30" s="710" t="s">
        <v>579</v>
      </c>
      <c r="C30" s="711">
        <v>14.304819999999998</v>
      </c>
      <c r="D30" s="711">
        <v>14.071860000000001</v>
      </c>
      <c r="E30" s="711"/>
      <c r="F30" s="711">
        <v>13.144359999999999</v>
      </c>
      <c r="G30" s="711">
        <v>12</v>
      </c>
      <c r="H30" s="711">
        <v>1.1443599999999989</v>
      </c>
      <c r="I30" s="712">
        <v>1.0953633333333332</v>
      </c>
      <c r="J30" s="713" t="s">
        <v>1</v>
      </c>
    </row>
    <row r="31" spans="1:10" ht="14.4" customHeight="1" x14ac:dyDescent="0.3">
      <c r="A31" s="709" t="s">
        <v>582</v>
      </c>
      <c r="B31" s="710" t="s">
        <v>584</v>
      </c>
      <c r="C31" s="711">
        <v>5756.1405799999984</v>
      </c>
      <c r="D31" s="711">
        <v>5970.8153400000001</v>
      </c>
      <c r="E31" s="711"/>
      <c r="F31" s="711">
        <v>4937.2188200000028</v>
      </c>
      <c r="G31" s="711">
        <v>5087</v>
      </c>
      <c r="H31" s="711">
        <v>-149.78117999999722</v>
      </c>
      <c r="I31" s="712">
        <v>0.97055608806762395</v>
      </c>
      <c r="J31" s="713" t="s">
        <v>585</v>
      </c>
    </row>
    <row r="32" spans="1:10" ht="14.4" customHeight="1" x14ac:dyDescent="0.3">
      <c r="A32" s="709" t="s">
        <v>568</v>
      </c>
      <c r="B32" s="710" t="s">
        <v>568</v>
      </c>
      <c r="C32" s="711" t="s">
        <v>568</v>
      </c>
      <c r="D32" s="711" t="s">
        <v>568</v>
      </c>
      <c r="E32" s="711"/>
      <c r="F32" s="711" t="s">
        <v>568</v>
      </c>
      <c r="G32" s="711" t="s">
        <v>568</v>
      </c>
      <c r="H32" s="711" t="s">
        <v>568</v>
      </c>
      <c r="I32" s="712" t="s">
        <v>568</v>
      </c>
      <c r="J32" s="713" t="s">
        <v>586</v>
      </c>
    </row>
    <row r="33" spans="1:10" ht="14.4" customHeight="1" x14ac:dyDescent="0.3">
      <c r="A33" s="709" t="s">
        <v>587</v>
      </c>
      <c r="B33" s="710" t="s">
        <v>588</v>
      </c>
      <c r="C33" s="711" t="s">
        <v>568</v>
      </c>
      <c r="D33" s="711" t="s">
        <v>568</v>
      </c>
      <c r="E33" s="711"/>
      <c r="F33" s="711" t="s">
        <v>568</v>
      </c>
      <c r="G33" s="711" t="s">
        <v>568</v>
      </c>
      <c r="H33" s="711" t="s">
        <v>568</v>
      </c>
      <c r="I33" s="712" t="s">
        <v>568</v>
      </c>
      <c r="J33" s="713" t="s">
        <v>0</v>
      </c>
    </row>
    <row r="34" spans="1:10" ht="14.4" customHeight="1" x14ac:dyDescent="0.3">
      <c r="A34" s="709" t="s">
        <v>587</v>
      </c>
      <c r="B34" s="710" t="s">
        <v>569</v>
      </c>
      <c r="C34" s="711">
        <v>2152.901769999999</v>
      </c>
      <c r="D34" s="711">
        <v>1898.2981199999992</v>
      </c>
      <c r="E34" s="711"/>
      <c r="F34" s="711">
        <v>2815.6260199999979</v>
      </c>
      <c r="G34" s="711">
        <v>2497</v>
      </c>
      <c r="H34" s="711">
        <v>318.62601999999788</v>
      </c>
      <c r="I34" s="712">
        <v>1.1276035322386855</v>
      </c>
      <c r="J34" s="713" t="s">
        <v>1</v>
      </c>
    </row>
    <row r="35" spans="1:10" ht="14.4" customHeight="1" x14ac:dyDescent="0.3">
      <c r="A35" s="709" t="s">
        <v>587</v>
      </c>
      <c r="B35" s="710" t="s">
        <v>572</v>
      </c>
      <c r="C35" s="711">
        <v>47.499980000000001</v>
      </c>
      <c r="D35" s="711">
        <v>7.6548599999999993</v>
      </c>
      <c r="E35" s="711"/>
      <c r="F35" s="711">
        <v>0</v>
      </c>
      <c r="G35" s="711">
        <v>4</v>
      </c>
      <c r="H35" s="711">
        <v>-4</v>
      </c>
      <c r="I35" s="712">
        <v>0</v>
      </c>
      <c r="J35" s="713" t="s">
        <v>1</v>
      </c>
    </row>
    <row r="36" spans="1:10" ht="14.4" customHeight="1" x14ac:dyDescent="0.3">
      <c r="A36" s="709" t="s">
        <v>587</v>
      </c>
      <c r="B36" s="710" t="s">
        <v>573</v>
      </c>
      <c r="C36" s="711">
        <v>1757.9836200000002</v>
      </c>
      <c r="D36" s="711">
        <v>1267.0162600000001</v>
      </c>
      <c r="E36" s="711"/>
      <c r="F36" s="711">
        <v>1556.2345200000002</v>
      </c>
      <c r="G36" s="711">
        <v>1835</v>
      </c>
      <c r="H36" s="711">
        <v>-278.7654799999998</v>
      </c>
      <c r="I36" s="712">
        <v>0.84808420708446874</v>
      </c>
      <c r="J36" s="713" t="s">
        <v>1</v>
      </c>
    </row>
    <row r="37" spans="1:10" ht="14.4" customHeight="1" x14ac:dyDescent="0.3">
      <c r="A37" s="709" t="s">
        <v>587</v>
      </c>
      <c r="B37" s="710" t="s">
        <v>574</v>
      </c>
      <c r="C37" s="711">
        <v>3671.5826899999988</v>
      </c>
      <c r="D37" s="711">
        <v>3791.4265300000006</v>
      </c>
      <c r="E37" s="711"/>
      <c r="F37" s="711">
        <v>3434.2100399999995</v>
      </c>
      <c r="G37" s="711">
        <v>4222</v>
      </c>
      <c r="H37" s="711">
        <v>-787.78996000000052</v>
      </c>
      <c r="I37" s="712">
        <v>0.81340834675509222</v>
      </c>
      <c r="J37" s="713" t="s">
        <v>1</v>
      </c>
    </row>
    <row r="38" spans="1:10" ht="14.4" customHeight="1" x14ac:dyDescent="0.3">
      <c r="A38" s="709" t="s">
        <v>587</v>
      </c>
      <c r="B38" s="710" t="s">
        <v>575</v>
      </c>
      <c r="C38" s="711">
        <v>0.24612000000000001</v>
      </c>
      <c r="D38" s="711">
        <v>0.16444999999999999</v>
      </c>
      <c r="E38" s="711"/>
      <c r="F38" s="711">
        <v>0</v>
      </c>
      <c r="G38" s="711">
        <v>0</v>
      </c>
      <c r="H38" s="711">
        <v>0</v>
      </c>
      <c r="I38" s="712" t="s">
        <v>568</v>
      </c>
      <c r="J38" s="713" t="s">
        <v>1</v>
      </c>
    </row>
    <row r="39" spans="1:10" ht="14.4" customHeight="1" x14ac:dyDescent="0.3">
      <c r="A39" s="709" t="s">
        <v>587</v>
      </c>
      <c r="B39" s="710" t="s">
        <v>576</v>
      </c>
      <c r="C39" s="711">
        <v>0</v>
      </c>
      <c r="D39" s="711">
        <v>0</v>
      </c>
      <c r="E39" s="711"/>
      <c r="F39" s="711">
        <v>9.9297000000000004</v>
      </c>
      <c r="G39" s="711">
        <v>0</v>
      </c>
      <c r="H39" s="711">
        <v>9.9297000000000004</v>
      </c>
      <c r="I39" s="712" t="s">
        <v>568</v>
      </c>
      <c r="J39" s="713" t="s">
        <v>1</v>
      </c>
    </row>
    <row r="40" spans="1:10" ht="14.4" customHeight="1" x14ac:dyDescent="0.3">
      <c r="A40" s="709" t="s">
        <v>587</v>
      </c>
      <c r="B40" s="710" t="s">
        <v>578</v>
      </c>
      <c r="C40" s="711">
        <v>7869.1864400000004</v>
      </c>
      <c r="D40" s="711">
        <v>18599.625749999999</v>
      </c>
      <c r="E40" s="711"/>
      <c r="F40" s="711">
        <v>22439.736700000016</v>
      </c>
      <c r="G40" s="711">
        <v>21708</v>
      </c>
      <c r="H40" s="711">
        <v>731.73670000001584</v>
      </c>
      <c r="I40" s="712">
        <v>1.0337081582826615</v>
      </c>
      <c r="J40" s="713" t="s">
        <v>1</v>
      </c>
    </row>
    <row r="41" spans="1:10" ht="14.4" customHeight="1" x14ac:dyDescent="0.3">
      <c r="A41" s="709" t="s">
        <v>587</v>
      </c>
      <c r="B41" s="710" t="s">
        <v>579</v>
      </c>
      <c r="C41" s="711">
        <v>7.2162499999999996</v>
      </c>
      <c r="D41" s="711">
        <v>0.82799999999999996</v>
      </c>
      <c r="E41" s="711"/>
      <c r="F41" s="711">
        <v>5.3704999999999998</v>
      </c>
      <c r="G41" s="711">
        <v>3</v>
      </c>
      <c r="H41" s="711">
        <v>2.3704999999999998</v>
      </c>
      <c r="I41" s="712">
        <v>1.7901666666666667</v>
      </c>
      <c r="J41" s="713" t="s">
        <v>1</v>
      </c>
    </row>
    <row r="42" spans="1:10" ht="14.4" customHeight="1" x14ac:dyDescent="0.3">
      <c r="A42" s="709" t="s">
        <v>587</v>
      </c>
      <c r="B42" s="710" t="s">
        <v>589</v>
      </c>
      <c r="C42" s="711">
        <v>15506.616869999996</v>
      </c>
      <c r="D42" s="711">
        <v>25565.01397</v>
      </c>
      <c r="E42" s="711"/>
      <c r="F42" s="711">
        <v>30261.107480000013</v>
      </c>
      <c r="G42" s="711">
        <v>30269</v>
      </c>
      <c r="H42" s="711">
        <v>-7.8925199999866891</v>
      </c>
      <c r="I42" s="712">
        <v>0.99973925402226749</v>
      </c>
      <c r="J42" s="713" t="s">
        <v>585</v>
      </c>
    </row>
    <row r="43" spans="1:10" ht="14.4" customHeight="1" x14ac:dyDescent="0.3">
      <c r="A43" s="709" t="s">
        <v>568</v>
      </c>
      <c r="B43" s="710" t="s">
        <v>568</v>
      </c>
      <c r="C43" s="711" t="s">
        <v>568</v>
      </c>
      <c r="D43" s="711" t="s">
        <v>568</v>
      </c>
      <c r="E43" s="711"/>
      <c r="F43" s="711" t="s">
        <v>568</v>
      </c>
      <c r="G43" s="711" t="s">
        <v>568</v>
      </c>
      <c r="H43" s="711" t="s">
        <v>568</v>
      </c>
      <c r="I43" s="712" t="s">
        <v>568</v>
      </c>
      <c r="J43" s="713" t="s">
        <v>586</v>
      </c>
    </row>
    <row r="44" spans="1:10" ht="14.4" customHeight="1" x14ac:dyDescent="0.3">
      <c r="A44" s="709" t="s">
        <v>590</v>
      </c>
      <c r="B44" s="710" t="s">
        <v>591</v>
      </c>
      <c r="C44" s="711" t="s">
        <v>568</v>
      </c>
      <c r="D44" s="711" t="s">
        <v>568</v>
      </c>
      <c r="E44" s="711"/>
      <c r="F44" s="711" t="s">
        <v>568</v>
      </c>
      <c r="G44" s="711" t="s">
        <v>568</v>
      </c>
      <c r="H44" s="711" t="s">
        <v>568</v>
      </c>
      <c r="I44" s="712" t="s">
        <v>568</v>
      </c>
      <c r="J44" s="713" t="s">
        <v>0</v>
      </c>
    </row>
    <row r="45" spans="1:10" ht="14.4" customHeight="1" x14ac:dyDescent="0.3">
      <c r="A45" s="709" t="s">
        <v>590</v>
      </c>
      <c r="B45" s="710" t="s">
        <v>569</v>
      </c>
      <c r="C45" s="711">
        <v>3956.4495600000009</v>
      </c>
      <c r="D45" s="711">
        <v>2551.8032899999985</v>
      </c>
      <c r="E45" s="711"/>
      <c r="F45" s="711">
        <v>3726.5726500000023</v>
      </c>
      <c r="G45" s="711">
        <v>3529</v>
      </c>
      <c r="H45" s="711">
        <v>197.57265000000234</v>
      </c>
      <c r="I45" s="712">
        <v>1.0559854491357332</v>
      </c>
      <c r="J45" s="713" t="s">
        <v>1</v>
      </c>
    </row>
    <row r="46" spans="1:10" ht="14.4" customHeight="1" x14ac:dyDescent="0.3">
      <c r="A46" s="709" t="s">
        <v>590</v>
      </c>
      <c r="B46" s="710" t="s">
        <v>570</v>
      </c>
      <c r="C46" s="711">
        <v>0</v>
      </c>
      <c r="D46" s="711">
        <v>82.603889999999993</v>
      </c>
      <c r="E46" s="711"/>
      <c r="F46" s="711">
        <v>106.27441999999999</v>
      </c>
      <c r="G46" s="711">
        <v>109</v>
      </c>
      <c r="H46" s="711">
        <v>-2.7255800000000079</v>
      </c>
      <c r="I46" s="712">
        <v>0.97499467889908253</v>
      </c>
      <c r="J46" s="713" t="s">
        <v>1</v>
      </c>
    </row>
    <row r="47" spans="1:10" ht="14.4" customHeight="1" x14ac:dyDescent="0.3">
      <c r="A47" s="709" t="s">
        <v>590</v>
      </c>
      <c r="B47" s="710" t="s">
        <v>571</v>
      </c>
      <c r="C47" s="711">
        <v>223.96564999999995</v>
      </c>
      <c r="D47" s="711">
        <v>5.4456699999999998</v>
      </c>
      <c r="E47" s="711"/>
      <c r="F47" s="711">
        <v>7.3646100000000008</v>
      </c>
      <c r="G47" s="711">
        <v>8</v>
      </c>
      <c r="H47" s="711">
        <v>-0.63538999999999923</v>
      </c>
      <c r="I47" s="712">
        <v>0.9205762500000001</v>
      </c>
      <c r="J47" s="713" t="s">
        <v>1</v>
      </c>
    </row>
    <row r="48" spans="1:10" ht="14.4" customHeight="1" x14ac:dyDescent="0.3">
      <c r="A48" s="709" t="s">
        <v>590</v>
      </c>
      <c r="B48" s="710" t="s">
        <v>572</v>
      </c>
      <c r="C48" s="711">
        <v>0</v>
      </c>
      <c r="D48" s="711">
        <v>0</v>
      </c>
      <c r="E48" s="711"/>
      <c r="F48" s="711">
        <v>9.4999900000000004</v>
      </c>
      <c r="G48" s="711">
        <v>0</v>
      </c>
      <c r="H48" s="711">
        <v>9.4999900000000004</v>
      </c>
      <c r="I48" s="712" t="s">
        <v>568</v>
      </c>
      <c r="J48" s="713" t="s">
        <v>1</v>
      </c>
    </row>
    <row r="49" spans="1:10" ht="14.4" customHeight="1" x14ac:dyDescent="0.3">
      <c r="A49" s="709" t="s">
        <v>590</v>
      </c>
      <c r="B49" s="710" t="s">
        <v>573</v>
      </c>
      <c r="C49" s="711">
        <v>1172.7254699999999</v>
      </c>
      <c r="D49" s="711">
        <v>1181.3418999999999</v>
      </c>
      <c r="E49" s="711"/>
      <c r="F49" s="711">
        <v>1748.2515000000001</v>
      </c>
      <c r="G49" s="711">
        <v>1524</v>
      </c>
      <c r="H49" s="711">
        <v>224.25150000000008</v>
      </c>
      <c r="I49" s="712">
        <v>1.1471466535433072</v>
      </c>
      <c r="J49" s="713" t="s">
        <v>1</v>
      </c>
    </row>
    <row r="50" spans="1:10" ht="14.4" customHeight="1" x14ac:dyDescent="0.3">
      <c r="A50" s="709" t="s">
        <v>590</v>
      </c>
      <c r="B50" s="710" t="s">
        <v>574</v>
      </c>
      <c r="C50" s="711">
        <v>72.295810000000003</v>
      </c>
      <c r="D50" s="711">
        <v>0</v>
      </c>
      <c r="E50" s="711"/>
      <c r="F50" s="711">
        <v>4.2526899999999994</v>
      </c>
      <c r="G50" s="711">
        <v>200</v>
      </c>
      <c r="H50" s="711">
        <v>-195.74731</v>
      </c>
      <c r="I50" s="712">
        <v>2.1263449999999996E-2</v>
      </c>
      <c r="J50" s="713" t="s">
        <v>1</v>
      </c>
    </row>
    <row r="51" spans="1:10" ht="14.4" customHeight="1" x14ac:dyDescent="0.3">
      <c r="A51" s="709" t="s">
        <v>590</v>
      </c>
      <c r="B51" s="710" t="s">
        <v>575</v>
      </c>
      <c r="C51" s="711">
        <v>777.32176000000038</v>
      </c>
      <c r="D51" s="711">
        <v>754.48165000000029</v>
      </c>
      <c r="E51" s="711"/>
      <c r="F51" s="711">
        <v>741.6448200000001</v>
      </c>
      <c r="G51" s="711">
        <v>701</v>
      </c>
      <c r="H51" s="711">
        <v>40.644820000000095</v>
      </c>
      <c r="I51" s="712">
        <v>1.05798119828816</v>
      </c>
      <c r="J51" s="713" t="s">
        <v>1</v>
      </c>
    </row>
    <row r="52" spans="1:10" ht="14.4" customHeight="1" x14ac:dyDescent="0.3">
      <c r="A52" s="709" t="s">
        <v>590</v>
      </c>
      <c r="B52" s="710" t="s">
        <v>576</v>
      </c>
      <c r="C52" s="711">
        <v>1856.5897399999999</v>
      </c>
      <c r="D52" s="711">
        <v>1720.2274899999998</v>
      </c>
      <c r="E52" s="711"/>
      <c r="F52" s="711">
        <v>700.10108999999989</v>
      </c>
      <c r="G52" s="711">
        <v>1791</v>
      </c>
      <c r="H52" s="711">
        <v>-1090.8989100000001</v>
      </c>
      <c r="I52" s="712">
        <v>0.3908995477386934</v>
      </c>
      <c r="J52" s="713" t="s">
        <v>1</v>
      </c>
    </row>
    <row r="53" spans="1:10" ht="14.4" customHeight="1" x14ac:dyDescent="0.3">
      <c r="A53" s="709" t="s">
        <v>590</v>
      </c>
      <c r="B53" s="710" t="s">
        <v>578</v>
      </c>
      <c r="C53" s="711">
        <v>466.49940999999995</v>
      </c>
      <c r="D53" s="711">
        <v>0</v>
      </c>
      <c r="E53" s="711"/>
      <c r="F53" s="711">
        <v>715.44798000000003</v>
      </c>
      <c r="G53" s="711">
        <v>113</v>
      </c>
      <c r="H53" s="711">
        <v>602.44798000000003</v>
      </c>
      <c r="I53" s="712">
        <v>6.3313980530973453</v>
      </c>
      <c r="J53" s="713" t="s">
        <v>1</v>
      </c>
    </row>
    <row r="54" spans="1:10" ht="14.4" customHeight="1" x14ac:dyDescent="0.3">
      <c r="A54" s="709" t="s">
        <v>590</v>
      </c>
      <c r="B54" s="710" t="s">
        <v>579</v>
      </c>
      <c r="C54" s="711">
        <v>14.304819999999998</v>
      </c>
      <c r="D54" s="711">
        <v>14.071860000000001</v>
      </c>
      <c r="E54" s="711"/>
      <c r="F54" s="711">
        <v>13.144359999999999</v>
      </c>
      <c r="G54" s="711">
        <v>12</v>
      </c>
      <c r="H54" s="711">
        <v>1.1443599999999989</v>
      </c>
      <c r="I54" s="712">
        <v>1.0953633333333332</v>
      </c>
      <c r="J54" s="713" t="s">
        <v>1</v>
      </c>
    </row>
    <row r="55" spans="1:10" ht="14.4" customHeight="1" x14ac:dyDescent="0.3">
      <c r="A55" s="709" t="s">
        <v>590</v>
      </c>
      <c r="B55" s="710" t="s">
        <v>592</v>
      </c>
      <c r="C55" s="711">
        <v>8540.1522199999999</v>
      </c>
      <c r="D55" s="711">
        <v>6309.9757499999978</v>
      </c>
      <c r="E55" s="711"/>
      <c r="F55" s="711">
        <v>7772.5541100000037</v>
      </c>
      <c r="G55" s="711">
        <v>7986</v>
      </c>
      <c r="H55" s="711">
        <v>-213.44588999999633</v>
      </c>
      <c r="I55" s="712">
        <v>0.97327249060856547</v>
      </c>
      <c r="J55" s="713" t="s">
        <v>585</v>
      </c>
    </row>
    <row r="56" spans="1:10" ht="14.4" customHeight="1" x14ac:dyDescent="0.3">
      <c r="A56" s="709" t="s">
        <v>568</v>
      </c>
      <c r="B56" s="710" t="s">
        <v>568</v>
      </c>
      <c r="C56" s="711" t="s">
        <v>568</v>
      </c>
      <c r="D56" s="711" t="s">
        <v>568</v>
      </c>
      <c r="E56" s="711"/>
      <c r="F56" s="711" t="s">
        <v>568</v>
      </c>
      <c r="G56" s="711" t="s">
        <v>568</v>
      </c>
      <c r="H56" s="711" t="s">
        <v>568</v>
      </c>
      <c r="I56" s="712" t="s">
        <v>568</v>
      </c>
      <c r="J56" s="713" t="s">
        <v>586</v>
      </c>
    </row>
    <row r="57" spans="1:10" ht="14.4" customHeight="1" x14ac:dyDescent="0.3">
      <c r="A57" s="709" t="s">
        <v>593</v>
      </c>
      <c r="B57" s="710" t="s">
        <v>594</v>
      </c>
      <c r="C57" s="711" t="s">
        <v>568</v>
      </c>
      <c r="D57" s="711" t="s">
        <v>568</v>
      </c>
      <c r="E57" s="711"/>
      <c r="F57" s="711" t="s">
        <v>568</v>
      </c>
      <c r="G57" s="711" t="s">
        <v>568</v>
      </c>
      <c r="H57" s="711" t="s">
        <v>568</v>
      </c>
      <c r="I57" s="712" t="s">
        <v>568</v>
      </c>
      <c r="J57" s="713" t="s">
        <v>0</v>
      </c>
    </row>
    <row r="58" spans="1:10" ht="14.4" customHeight="1" x14ac:dyDescent="0.3">
      <c r="A58" s="709" t="s">
        <v>593</v>
      </c>
      <c r="B58" s="710" t="s">
        <v>569</v>
      </c>
      <c r="C58" s="711">
        <v>5182.7855899999986</v>
      </c>
      <c r="D58" s="711">
        <v>3819.4009100000012</v>
      </c>
      <c r="E58" s="711"/>
      <c r="F58" s="711">
        <v>3639.9097499999971</v>
      </c>
      <c r="G58" s="711">
        <v>3950</v>
      </c>
      <c r="H58" s="711">
        <v>-310.09025000000292</v>
      </c>
      <c r="I58" s="712">
        <v>0.92149613924050555</v>
      </c>
      <c r="J58" s="713" t="s">
        <v>1</v>
      </c>
    </row>
    <row r="59" spans="1:10" ht="14.4" customHeight="1" x14ac:dyDescent="0.3">
      <c r="A59" s="709" t="s">
        <v>593</v>
      </c>
      <c r="B59" s="710" t="s">
        <v>570</v>
      </c>
      <c r="C59" s="711">
        <v>0</v>
      </c>
      <c r="D59" s="711">
        <v>99.700469999999996</v>
      </c>
      <c r="E59" s="711"/>
      <c r="F59" s="711">
        <v>168.00475999999998</v>
      </c>
      <c r="G59" s="711">
        <v>102</v>
      </c>
      <c r="H59" s="711">
        <v>66.004759999999976</v>
      </c>
      <c r="I59" s="712">
        <v>1.6471054901960782</v>
      </c>
      <c r="J59" s="713" t="s">
        <v>1</v>
      </c>
    </row>
    <row r="60" spans="1:10" ht="14.4" customHeight="1" x14ac:dyDescent="0.3">
      <c r="A60" s="709" t="s">
        <v>593</v>
      </c>
      <c r="B60" s="710" t="s">
        <v>571</v>
      </c>
      <c r="C60" s="711">
        <v>172.63567</v>
      </c>
      <c r="D60" s="711">
        <v>9.0027600000000003</v>
      </c>
      <c r="E60" s="711"/>
      <c r="F60" s="711">
        <v>5.3521400000000003</v>
      </c>
      <c r="G60" s="711">
        <v>5</v>
      </c>
      <c r="H60" s="711">
        <v>0.35214000000000034</v>
      </c>
      <c r="I60" s="712">
        <v>1.0704280000000002</v>
      </c>
      <c r="J60" s="713" t="s">
        <v>1</v>
      </c>
    </row>
    <row r="61" spans="1:10" ht="14.4" customHeight="1" x14ac:dyDescent="0.3">
      <c r="A61" s="709" t="s">
        <v>593</v>
      </c>
      <c r="B61" s="710" t="s">
        <v>572</v>
      </c>
      <c r="C61" s="711">
        <v>0</v>
      </c>
      <c r="D61" s="711">
        <v>0</v>
      </c>
      <c r="E61" s="711"/>
      <c r="F61" s="711">
        <v>0</v>
      </c>
      <c r="G61" s="711">
        <v>0</v>
      </c>
      <c r="H61" s="711">
        <v>0</v>
      </c>
      <c r="I61" s="712" t="s">
        <v>568</v>
      </c>
      <c r="J61" s="713" t="s">
        <v>1</v>
      </c>
    </row>
    <row r="62" spans="1:10" ht="14.4" customHeight="1" x14ac:dyDescent="0.3">
      <c r="A62" s="709" t="s">
        <v>593</v>
      </c>
      <c r="B62" s="710" t="s">
        <v>573</v>
      </c>
      <c r="C62" s="711">
        <v>1703.1754000000001</v>
      </c>
      <c r="D62" s="711">
        <v>1712.5465499999998</v>
      </c>
      <c r="E62" s="711"/>
      <c r="F62" s="711">
        <v>4245.5520199999992</v>
      </c>
      <c r="G62" s="711">
        <v>1970</v>
      </c>
      <c r="H62" s="711">
        <v>2275.5520199999992</v>
      </c>
      <c r="I62" s="712">
        <v>2.1551025482233497</v>
      </c>
      <c r="J62" s="713" t="s">
        <v>1</v>
      </c>
    </row>
    <row r="63" spans="1:10" ht="14.4" customHeight="1" x14ac:dyDescent="0.3">
      <c r="A63" s="709" t="s">
        <v>593</v>
      </c>
      <c r="B63" s="710" t="s">
        <v>575</v>
      </c>
      <c r="C63" s="711">
        <v>408.46679999999986</v>
      </c>
      <c r="D63" s="711">
        <v>394.50387000000001</v>
      </c>
      <c r="E63" s="711"/>
      <c r="F63" s="711">
        <v>493.32576999999992</v>
      </c>
      <c r="G63" s="711">
        <v>569</v>
      </c>
      <c r="H63" s="711">
        <v>-75.67423000000008</v>
      </c>
      <c r="I63" s="712">
        <v>0.86700486818980649</v>
      </c>
      <c r="J63" s="713" t="s">
        <v>1</v>
      </c>
    </row>
    <row r="64" spans="1:10" ht="14.4" customHeight="1" x14ac:dyDescent="0.3">
      <c r="A64" s="709" t="s">
        <v>593</v>
      </c>
      <c r="B64" s="710" t="s">
        <v>576</v>
      </c>
      <c r="C64" s="711">
        <v>1896.9160999999999</v>
      </c>
      <c r="D64" s="711">
        <v>1455.9569299999996</v>
      </c>
      <c r="E64" s="711"/>
      <c r="F64" s="711">
        <v>1398.9542899999999</v>
      </c>
      <c r="G64" s="711">
        <v>2014</v>
      </c>
      <c r="H64" s="711">
        <v>-615.0457100000001</v>
      </c>
      <c r="I64" s="712">
        <v>0.6946148411122145</v>
      </c>
      <c r="J64" s="713" t="s">
        <v>1</v>
      </c>
    </row>
    <row r="65" spans="1:10" ht="14.4" customHeight="1" x14ac:dyDescent="0.3">
      <c r="A65" s="709" t="s">
        <v>593</v>
      </c>
      <c r="B65" s="710" t="s">
        <v>578</v>
      </c>
      <c r="C65" s="711">
        <v>0</v>
      </c>
      <c r="D65" s="711">
        <v>0</v>
      </c>
      <c r="E65" s="711"/>
      <c r="F65" s="711">
        <v>1</v>
      </c>
      <c r="G65" s="711">
        <v>44</v>
      </c>
      <c r="H65" s="711">
        <v>-43</v>
      </c>
      <c r="I65" s="712">
        <v>2.2727272727272728E-2</v>
      </c>
      <c r="J65" s="713" t="s">
        <v>1</v>
      </c>
    </row>
    <row r="66" spans="1:10" ht="14.4" customHeight="1" x14ac:dyDescent="0.3">
      <c r="A66" s="709" t="s">
        <v>593</v>
      </c>
      <c r="B66" s="710" t="s">
        <v>595</v>
      </c>
      <c r="C66" s="711">
        <v>9363.9795599999979</v>
      </c>
      <c r="D66" s="711">
        <v>7491.1114900000002</v>
      </c>
      <c r="E66" s="711"/>
      <c r="F66" s="711">
        <v>9952.0987299999961</v>
      </c>
      <c r="G66" s="711">
        <v>8654</v>
      </c>
      <c r="H66" s="711">
        <v>1298.0987299999961</v>
      </c>
      <c r="I66" s="712">
        <v>1.149999853247053</v>
      </c>
      <c r="J66" s="713" t="s">
        <v>585</v>
      </c>
    </row>
    <row r="67" spans="1:10" ht="14.4" customHeight="1" x14ac:dyDescent="0.3">
      <c r="A67" s="709" t="s">
        <v>568</v>
      </c>
      <c r="B67" s="710" t="s">
        <v>568</v>
      </c>
      <c r="C67" s="711" t="s">
        <v>568</v>
      </c>
      <c r="D67" s="711" t="s">
        <v>568</v>
      </c>
      <c r="E67" s="711"/>
      <c r="F67" s="711" t="s">
        <v>568</v>
      </c>
      <c r="G67" s="711" t="s">
        <v>568</v>
      </c>
      <c r="H67" s="711" t="s">
        <v>568</v>
      </c>
      <c r="I67" s="712" t="s">
        <v>568</v>
      </c>
      <c r="J67" s="713" t="s">
        <v>586</v>
      </c>
    </row>
    <row r="68" spans="1:10" ht="14.4" customHeight="1" x14ac:dyDescent="0.3">
      <c r="A68" s="709" t="s">
        <v>596</v>
      </c>
      <c r="B68" s="710" t="s">
        <v>597</v>
      </c>
      <c r="C68" s="711" t="s">
        <v>568</v>
      </c>
      <c r="D68" s="711" t="s">
        <v>568</v>
      </c>
      <c r="E68" s="711"/>
      <c r="F68" s="711" t="s">
        <v>568</v>
      </c>
      <c r="G68" s="711" t="s">
        <v>568</v>
      </c>
      <c r="H68" s="711" t="s">
        <v>568</v>
      </c>
      <c r="I68" s="712" t="s">
        <v>568</v>
      </c>
      <c r="J68" s="713" t="s">
        <v>0</v>
      </c>
    </row>
    <row r="69" spans="1:10" ht="14.4" customHeight="1" x14ac:dyDescent="0.3">
      <c r="A69" s="709" t="s">
        <v>596</v>
      </c>
      <c r="B69" s="710" t="s">
        <v>569</v>
      </c>
      <c r="C69" s="711">
        <v>7.200029999999999</v>
      </c>
      <c r="D69" s="711">
        <v>11.206280000000001</v>
      </c>
      <c r="E69" s="711"/>
      <c r="F69" s="711">
        <v>7.5906600000000006</v>
      </c>
      <c r="G69" s="711">
        <v>9</v>
      </c>
      <c r="H69" s="711">
        <v>-1.4093399999999994</v>
      </c>
      <c r="I69" s="712">
        <v>0.84340666666666675</v>
      </c>
      <c r="J69" s="713" t="s">
        <v>1</v>
      </c>
    </row>
    <row r="70" spans="1:10" ht="14.4" customHeight="1" x14ac:dyDescent="0.3">
      <c r="A70" s="709" t="s">
        <v>596</v>
      </c>
      <c r="B70" s="710" t="s">
        <v>579</v>
      </c>
      <c r="C70" s="711">
        <v>0</v>
      </c>
      <c r="D70" s="711">
        <v>7.3689</v>
      </c>
      <c r="E70" s="711"/>
      <c r="F70" s="711">
        <v>0</v>
      </c>
      <c r="G70" s="711">
        <v>3</v>
      </c>
      <c r="H70" s="711">
        <v>-3</v>
      </c>
      <c r="I70" s="712">
        <v>0</v>
      </c>
      <c r="J70" s="713" t="s">
        <v>1</v>
      </c>
    </row>
    <row r="71" spans="1:10" ht="14.4" customHeight="1" x14ac:dyDescent="0.3">
      <c r="A71" s="709" t="s">
        <v>596</v>
      </c>
      <c r="B71" s="710" t="s">
        <v>598</v>
      </c>
      <c r="C71" s="711">
        <v>7.200029999999999</v>
      </c>
      <c r="D71" s="711">
        <v>18.575180000000003</v>
      </c>
      <c r="E71" s="711"/>
      <c r="F71" s="711">
        <v>7.5906600000000006</v>
      </c>
      <c r="G71" s="711">
        <v>12</v>
      </c>
      <c r="H71" s="711">
        <v>-4.4093399999999994</v>
      </c>
      <c r="I71" s="712">
        <v>0.63255500000000009</v>
      </c>
      <c r="J71" s="713" t="s">
        <v>585</v>
      </c>
    </row>
    <row r="72" spans="1:10" ht="14.4" customHeight="1" x14ac:dyDescent="0.3">
      <c r="A72" s="709" t="s">
        <v>568</v>
      </c>
      <c r="B72" s="710" t="s">
        <v>568</v>
      </c>
      <c r="C72" s="711" t="s">
        <v>568</v>
      </c>
      <c r="D72" s="711" t="s">
        <v>568</v>
      </c>
      <c r="E72" s="711"/>
      <c r="F72" s="711" t="s">
        <v>568</v>
      </c>
      <c r="G72" s="711" t="s">
        <v>568</v>
      </c>
      <c r="H72" s="711" t="s">
        <v>568</v>
      </c>
      <c r="I72" s="712" t="s">
        <v>568</v>
      </c>
      <c r="J72" s="713" t="s">
        <v>586</v>
      </c>
    </row>
    <row r="73" spans="1:10" ht="14.4" customHeight="1" x14ac:dyDescent="0.3">
      <c r="A73" s="709" t="s">
        <v>599</v>
      </c>
      <c r="B73" s="710" t="s">
        <v>600</v>
      </c>
      <c r="C73" s="711" t="s">
        <v>568</v>
      </c>
      <c r="D73" s="711" t="s">
        <v>568</v>
      </c>
      <c r="E73" s="711"/>
      <c r="F73" s="711" t="s">
        <v>568</v>
      </c>
      <c r="G73" s="711" t="s">
        <v>568</v>
      </c>
      <c r="H73" s="711" t="s">
        <v>568</v>
      </c>
      <c r="I73" s="712" t="s">
        <v>568</v>
      </c>
      <c r="J73" s="713" t="s">
        <v>0</v>
      </c>
    </row>
    <row r="74" spans="1:10" ht="14.4" customHeight="1" x14ac:dyDescent="0.3">
      <c r="A74" s="709" t="s">
        <v>599</v>
      </c>
      <c r="B74" s="710" t="s">
        <v>569</v>
      </c>
      <c r="C74" s="711">
        <v>0.25957999999999998</v>
      </c>
      <c r="D74" s="711">
        <v>0.44367999999999996</v>
      </c>
      <c r="E74" s="711"/>
      <c r="F74" s="711">
        <v>0.53579999999999994</v>
      </c>
      <c r="G74" s="711">
        <v>0</v>
      </c>
      <c r="H74" s="711">
        <v>0.53579999999999994</v>
      </c>
      <c r="I74" s="712" t="s">
        <v>568</v>
      </c>
      <c r="J74" s="713" t="s">
        <v>1</v>
      </c>
    </row>
    <row r="75" spans="1:10" ht="14.4" customHeight="1" x14ac:dyDescent="0.3">
      <c r="A75" s="709" t="s">
        <v>599</v>
      </c>
      <c r="B75" s="710" t="s">
        <v>601</v>
      </c>
      <c r="C75" s="711">
        <v>0.25957999999999998</v>
      </c>
      <c r="D75" s="711">
        <v>0.44367999999999996</v>
      </c>
      <c r="E75" s="711"/>
      <c r="F75" s="711">
        <v>0.53579999999999994</v>
      </c>
      <c r="G75" s="711">
        <v>0</v>
      </c>
      <c r="H75" s="711">
        <v>0.53579999999999994</v>
      </c>
      <c r="I75" s="712" t="s">
        <v>568</v>
      </c>
      <c r="J75" s="713" t="s">
        <v>585</v>
      </c>
    </row>
    <row r="76" spans="1:10" ht="14.4" customHeight="1" x14ac:dyDescent="0.3">
      <c r="A76" s="709" t="s">
        <v>568</v>
      </c>
      <c r="B76" s="710" t="s">
        <v>568</v>
      </c>
      <c r="C76" s="711" t="s">
        <v>568</v>
      </c>
      <c r="D76" s="711" t="s">
        <v>568</v>
      </c>
      <c r="E76" s="711"/>
      <c r="F76" s="711" t="s">
        <v>568</v>
      </c>
      <c r="G76" s="711" t="s">
        <v>568</v>
      </c>
      <c r="H76" s="711" t="s">
        <v>568</v>
      </c>
      <c r="I76" s="712" t="s">
        <v>568</v>
      </c>
      <c r="J76" s="713" t="s">
        <v>586</v>
      </c>
    </row>
    <row r="77" spans="1:10" ht="14.4" customHeight="1" x14ac:dyDescent="0.3">
      <c r="A77" s="709" t="s">
        <v>602</v>
      </c>
      <c r="B77" s="710" t="s">
        <v>603</v>
      </c>
      <c r="C77" s="711" t="s">
        <v>568</v>
      </c>
      <c r="D77" s="711" t="s">
        <v>568</v>
      </c>
      <c r="E77" s="711"/>
      <c r="F77" s="711" t="s">
        <v>568</v>
      </c>
      <c r="G77" s="711" t="s">
        <v>568</v>
      </c>
      <c r="H77" s="711" t="s">
        <v>568</v>
      </c>
      <c r="I77" s="712" t="s">
        <v>568</v>
      </c>
      <c r="J77" s="713" t="s">
        <v>0</v>
      </c>
    </row>
    <row r="78" spans="1:10" ht="14.4" customHeight="1" x14ac:dyDescent="0.3">
      <c r="A78" s="709" t="s">
        <v>602</v>
      </c>
      <c r="B78" s="710" t="s">
        <v>569</v>
      </c>
      <c r="C78" s="711">
        <v>9.2680000000000012E-2</v>
      </c>
      <c r="D78" s="711">
        <v>0</v>
      </c>
      <c r="E78" s="711"/>
      <c r="F78" s="711">
        <v>0</v>
      </c>
      <c r="G78" s="711">
        <v>0</v>
      </c>
      <c r="H78" s="711">
        <v>0</v>
      </c>
      <c r="I78" s="712" t="s">
        <v>568</v>
      </c>
      <c r="J78" s="713" t="s">
        <v>1</v>
      </c>
    </row>
    <row r="79" spans="1:10" ht="14.4" customHeight="1" x14ac:dyDescent="0.3">
      <c r="A79" s="709" t="s">
        <v>602</v>
      </c>
      <c r="B79" s="710" t="s">
        <v>604</v>
      </c>
      <c r="C79" s="711">
        <v>9.2680000000000012E-2</v>
      </c>
      <c r="D79" s="711">
        <v>0</v>
      </c>
      <c r="E79" s="711"/>
      <c r="F79" s="711">
        <v>0</v>
      </c>
      <c r="G79" s="711">
        <v>0</v>
      </c>
      <c r="H79" s="711">
        <v>0</v>
      </c>
      <c r="I79" s="712" t="s">
        <v>568</v>
      </c>
      <c r="J79" s="713" t="s">
        <v>585</v>
      </c>
    </row>
    <row r="80" spans="1:10" ht="14.4" customHeight="1" x14ac:dyDescent="0.3">
      <c r="A80" s="709" t="s">
        <v>568</v>
      </c>
      <c r="B80" s="710" t="s">
        <v>568</v>
      </c>
      <c r="C80" s="711" t="s">
        <v>568</v>
      </c>
      <c r="D80" s="711" t="s">
        <v>568</v>
      </c>
      <c r="E80" s="711"/>
      <c r="F80" s="711" t="s">
        <v>568</v>
      </c>
      <c r="G80" s="711" t="s">
        <v>568</v>
      </c>
      <c r="H80" s="711" t="s">
        <v>568</v>
      </c>
      <c r="I80" s="712" t="s">
        <v>568</v>
      </c>
      <c r="J80" s="713" t="s">
        <v>586</v>
      </c>
    </row>
    <row r="81" spans="1:10" ht="14.4" customHeight="1" x14ac:dyDescent="0.3">
      <c r="A81" s="709" t="s">
        <v>605</v>
      </c>
      <c r="B81" s="710" t="s">
        <v>606</v>
      </c>
      <c r="C81" s="711" t="s">
        <v>568</v>
      </c>
      <c r="D81" s="711" t="s">
        <v>568</v>
      </c>
      <c r="E81" s="711"/>
      <c r="F81" s="711" t="s">
        <v>568</v>
      </c>
      <c r="G81" s="711" t="s">
        <v>568</v>
      </c>
      <c r="H81" s="711" t="s">
        <v>568</v>
      </c>
      <c r="I81" s="712" t="s">
        <v>568</v>
      </c>
      <c r="J81" s="713" t="s">
        <v>0</v>
      </c>
    </row>
    <row r="82" spans="1:10" ht="14.4" customHeight="1" x14ac:dyDescent="0.3">
      <c r="A82" s="709" t="s">
        <v>605</v>
      </c>
      <c r="B82" s="710" t="s">
        <v>569</v>
      </c>
      <c r="C82" s="711">
        <v>1.97129</v>
      </c>
      <c r="D82" s="711">
        <v>1.7825199999999997</v>
      </c>
      <c r="E82" s="711"/>
      <c r="F82" s="711">
        <v>2.1101499999999995</v>
      </c>
      <c r="G82" s="711">
        <v>2</v>
      </c>
      <c r="H82" s="711">
        <v>0.11014999999999953</v>
      </c>
      <c r="I82" s="712">
        <v>1.0550749999999998</v>
      </c>
      <c r="J82" s="713" t="s">
        <v>1</v>
      </c>
    </row>
    <row r="83" spans="1:10" ht="14.4" customHeight="1" x14ac:dyDescent="0.3">
      <c r="A83" s="709" t="s">
        <v>605</v>
      </c>
      <c r="B83" s="710" t="s">
        <v>607</v>
      </c>
      <c r="C83" s="711">
        <v>1.97129</v>
      </c>
      <c r="D83" s="711">
        <v>1.7825199999999997</v>
      </c>
      <c r="E83" s="711"/>
      <c r="F83" s="711">
        <v>2.1101499999999995</v>
      </c>
      <c r="G83" s="711">
        <v>2</v>
      </c>
      <c r="H83" s="711">
        <v>0.11014999999999953</v>
      </c>
      <c r="I83" s="712">
        <v>1.0550749999999998</v>
      </c>
      <c r="J83" s="713" t="s">
        <v>585</v>
      </c>
    </row>
    <row r="84" spans="1:10" ht="14.4" customHeight="1" x14ac:dyDescent="0.3">
      <c r="A84" s="709" t="s">
        <v>568</v>
      </c>
      <c r="B84" s="710" t="s">
        <v>568</v>
      </c>
      <c r="C84" s="711" t="s">
        <v>568</v>
      </c>
      <c r="D84" s="711" t="s">
        <v>568</v>
      </c>
      <c r="E84" s="711"/>
      <c r="F84" s="711" t="s">
        <v>568</v>
      </c>
      <c r="G84" s="711" t="s">
        <v>568</v>
      </c>
      <c r="H84" s="711" t="s">
        <v>568</v>
      </c>
      <c r="I84" s="712" t="s">
        <v>568</v>
      </c>
      <c r="J84" s="713" t="s">
        <v>586</v>
      </c>
    </row>
    <row r="85" spans="1:10" ht="14.4" customHeight="1" x14ac:dyDescent="0.3">
      <c r="A85" s="709" t="s">
        <v>608</v>
      </c>
      <c r="B85" s="710" t="s">
        <v>609</v>
      </c>
      <c r="C85" s="711" t="s">
        <v>568</v>
      </c>
      <c r="D85" s="711" t="s">
        <v>568</v>
      </c>
      <c r="E85" s="711"/>
      <c r="F85" s="711" t="s">
        <v>568</v>
      </c>
      <c r="G85" s="711" t="s">
        <v>568</v>
      </c>
      <c r="H85" s="711" t="s">
        <v>568</v>
      </c>
      <c r="I85" s="712" t="s">
        <v>568</v>
      </c>
      <c r="J85" s="713" t="s">
        <v>0</v>
      </c>
    </row>
    <row r="86" spans="1:10" ht="14.4" customHeight="1" x14ac:dyDescent="0.3">
      <c r="A86" s="709" t="s">
        <v>608</v>
      </c>
      <c r="B86" s="710" t="s">
        <v>569</v>
      </c>
      <c r="C86" s="711">
        <v>4.1248399999999998</v>
      </c>
      <c r="D86" s="711">
        <v>8.0700899999999987</v>
      </c>
      <c r="E86" s="711"/>
      <c r="F86" s="711">
        <v>7.813489999999998</v>
      </c>
      <c r="G86" s="711">
        <v>10</v>
      </c>
      <c r="H86" s="711">
        <v>-2.186510000000002</v>
      </c>
      <c r="I86" s="712">
        <v>0.78134899999999985</v>
      </c>
      <c r="J86" s="713" t="s">
        <v>1</v>
      </c>
    </row>
    <row r="87" spans="1:10" ht="14.4" customHeight="1" x14ac:dyDescent="0.3">
      <c r="A87" s="709" t="s">
        <v>608</v>
      </c>
      <c r="B87" s="710" t="s">
        <v>610</v>
      </c>
      <c r="C87" s="711">
        <v>4.1248399999999998</v>
      </c>
      <c r="D87" s="711">
        <v>8.0700899999999987</v>
      </c>
      <c r="E87" s="711"/>
      <c r="F87" s="711">
        <v>7.813489999999998</v>
      </c>
      <c r="G87" s="711">
        <v>10</v>
      </c>
      <c r="H87" s="711">
        <v>-2.186510000000002</v>
      </c>
      <c r="I87" s="712">
        <v>0.78134899999999985</v>
      </c>
      <c r="J87" s="713" t="s">
        <v>585</v>
      </c>
    </row>
    <row r="88" spans="1:10" ht="14.4" customHeight="1" x14ac:dyDescent="0.3">
      <c r="A88" s="709" t="s">
        <v>568</v>
      </c>
      <c r="B88" s="710" t="s">
        <v>568</v>
      </c>
      <c r="C88" s="711" t="s">
        <v>568</v>
      </c>
      <c r="D88" s="711" t="s">
        <v>568</v>
      </c>
      <c r="E88" s="711"/>
      <c r="F88" s="711" t="s">
        <v>568</v>
      </c>
      <c r="G88" s="711" t="s">
        <v>568</v>
      </c>
      <c r="H88" s="711" t="s">
        <v>568</v>
      </c>
      <c r="I88" s="712" t="s">
        <v>568</v>
      </c>
      <c r="J88" s="713" t="s">
        <v>586</v>
      </c>
    </row>
    <row r="89" spans="1:10" ht="14.4" customHeight="1" x14ac:dyDescent="0.3">
      <c r="A89" s="709" t="s">
        <v>611</v>
      </c>
      <c r="B89" s="710" t="s">
        <v>612</v>
      </c>
      <c r="C89" s="711" t="s">
        <v>568</v>
      </c>
      <c r="D89" s="711" t="s">
        <v>568</v>
      </c>
      <c r="E89" s="711"/>
      <c r="F89" s="711" t="s">
        <v>568</v>
      </c>
      <c r="G89" s="711" t="s">
        <v>568</v>
      </c>
      <c r="H89" s="711" t="s">
        <v>568</v>
      </c>
      <c r="I89" s="712" t="s">
        <v>568</v>
      </c>
      <c r="J89" s="713" t="s">
        <v>0</v>
      </c>
    </row>
    <row r="90" spans="1:10" ht="14.4" customHeight="1" x14ac:dyDescent="0.3">
      <c r="A90" s="709" t="s">
        <v>611</v>
      </c>
      <c r="B90" s="710" t="s">
        <v>569</v>
      </c>
      <c r="C90" s="711">
        <v>8.4474600000000013</v>
      </c>
      <c r="D90" s="711">
        <v>8.0921099999999999</v>
      </c>
      <c r="E90" s="711"/>
      <c r="F90" s="711">
        <v>7.6298199999999996</v>
      </c>
      <c r="G90" s="711">
        <v>9</v>
      </c>
      <c r="H90" s="711">
        <v>-1.3701800000000004</v>
      </c>
      <c r="I90" s="712">
        <v>0.84775777777777772</v>
      </c>
      <c r="J90" s="713" t="s">
        <v>1</v>
      </c>
    </row>
    <row r="91" spans="1:10" ht="14.4" customHeight="1" x14ac:dyDescent="0.3">
      <c r="A91" s="709" t="s">
        <v>611</v>
      </c>
      <c r="B91" s="710" t="s">
        <v>613</v>
      </c>
      <c r="C91" s="711">
        <v>8.4474600000000013</v>
      </c>
      <c r="D91" s="711">
        <v>8.0921099999999999</v>
      </c>
      <c r="E91" s="711"/>
      <c r="F91" s="711">
        <v>7.6298199999999996</v>
      </c>
      <c r="G91" s="711">
        <v>9</v>
      </c>
      <c r="H91" s="711">
        <v>-1.3701800000000004</v>
      </c>
      <c r="I91" s="712">
        <v>0.84775777777777772</v>
      </c>
      <c r="J91" s="713" t="s">
        <v>585</v>
      </c>
    </row>
    <row r="92" spans="1:10" ht="14.4" customHeight="1" x14ac:dyDescent="0.3">
      <c r="A92" s="709" t="s">
        <v>568</v>
      </c>
      <c r="B92" s="710" t="s">
        <v>568</v>
      </c>
      <c r="C92" s="711" t="s">
        <v>568</v>
      </c>
      <c r="D92" s="711" t="s">
        <v>568</v>
      </c>
      <c r="E92" s="711"/>
      <c r="F92" s="711" t="s">
        <v>568</v>
      </c>
      <c r="G92" s="711" t="s">
        <v>568</v>
      </c>
      <c r="H92" s="711" t="s">
        <v>568</v>
      </c>
      <c r="I92" s="712" t="s">
        <v>568</v>
      </c>
      <c r="J92" s="713" t="s">
        <v>586</v>
      </c>
    </row>
    <row r="93" spans="1:10" ht="14.4" customHeight="1" x14ac:dyDescent="0.3">
      <c r="A93" s="709" t="s">
        <v>614</v>
      </c>
      <c r="B93" s="710" t="s">
        <v>615</v>
      </c>
      <c r="C93" s="711" t="s">
        <v>568</v>
      </c>
      <c r="D93" s="711" t="s">
        <v>568</v>
      </c>
      <c r="E93" s="711"/>
      <c r="F93" s="711" t="s">
        <v>568</v>
      </c>
      <c r="G93" s="711" t="s">
        <v>568</v>
      </c>
      <c r="H93" s="711" t="s">
        <v>568</v>
      </c>
      <c r="I93" s="712" t="s">
        <v>568</v>
      </c>
      <c r="J93" s="713" t="s">
        <v>0</v>
      </c>
    </row>
    <row r="94" spans="1:10" ht="14.4" customHeight="1" x14ac:dyDescent="0.3">
      <c r="A94" s="709" t="s">
        <v>614</v>
      </c>
      <c r="B94" s="710" t="s">
        <v>569</v>
      </c>
      <c r="C94" s="711">
        <v>32.222859999999997</v>
      </c>
      <c r="D94" s="711">
        <v>58.394880000000001</v>
      </c>
      <c r="E94" s="711"/>
      <c r="F94" s="711">
        <v>80.336209999999966</v>
      </c>
      <c r="G94" s="711">
        <v>86</v>
      </c>
      <c r="H94" s="711">
        <v>-5.6637900000000343</v>
      </c>
      <c r="I94" s="712">
        <v>0.93414197674418564</v>
      </c>
      <c r="J94" s="713" t="s">
        <v>1</v>
      </c>
    </row>
    <row r="95" spans="1:10" ht="14.4" customHeight="1" x14ac:dyDescent="0.3">
      <c r="A95" s="709" t="s">
        <v>614</v>
      </c>
      <c r="B95" s="710" t="s">
        <v>616</v>
      </c>
      <c r="C95" s="711">
        <v>32.222859999999997</v>
      </c>
      <c r="D95" s="711">
        <v>58.394880000000001</v>
      </c>
      <c r="E95" s="711"/>
      <c r="F95" s="711">
        <v>80.336209999999966</v>
      </c>
      <c r="G95" s="711">
        <v>86</v>
      </c>
      <c r="H95" s="711">
        <v>-5.6637900000000343</v>
      </c>
      <c r="I95" s="712">
        <v>0.93414197674418564</v>
      </c>
      <c r="J95" s="713" t="s">
        <v>585</v>
      </c>
    </row>
    <row r="96" spans="1:10" ht="14.4" customHeight="1" x14ac:dyDescent="0.3">
      <c r="A96" s="709" t="s">
        <v>568</v>
      </c>
      <c r="B96" s="710" t="s">
        <v>568</v>
      </c>
      <c r="C96" s="711" t="s">
        <v>568</v>
      </c>
      <c r="D96" s="711" t="s">
        <v>568</v>
      </c>
      <c r="E96" s="711"/>
      <c r="F96" s="711" t="s">
        <v>568</v>
      </c>
      <c r="G96" s="711" t="s">
        <v>568</v>
      </c>
      <c r="H96" s="711" t="s">
        <v>568</v>
      </c>
      <c r="I96" s="712" t="s">
        <v>568</v>
      </c>
      <c r="J96" s="713" t="s">
        <v>586</v>
      </c>
    </row>
    <row r="97" spans="1:10" ht="14.4" customHeight="1" x14ac:dyDescent="0.3">
      <c r="A97" s="709" t="s">
        <v>617</v>
      </c>
      <c r="B97" s="710" t="s">
        <v>618</v>
      </c>
      <c r="C97" s="711" t="s">
        <v>568</v>
      </c>
      <c r="D97" s="711" t="s">
        <v>568</v>
      </c>
      <c r="E97" s="711"/>
      <c r="F97" s="711" t="s">
        <v>568</v>
      </c>
      <c r="G97" s="711" t="s">
        <v>568</v>
      </c>
      <c r="H97" s="711" t="s">
        <v>568</v>
      </c>
      <c r="I97" s="712" t="s">
        <v>568</v>
      </c>
      <c r="J97" s="713" t="s">
        <v>0</v>
      </c>
    </row>
    <row r="98" spans="1:10" ht="14.4" customHeight="1" x14ac:dyDescent="0.3">
      <c r="A98" s="709" t="s">
        <v>617</v>
      </c>
      <c r="B98" s="710" t="s">
        <v>577</v>
      </c>
      <c r="C98" s="711">
        <v>85620.354360000027</v>
      </c>
      <c r="D98" s="711">
        <v>85983.84934999996</v>
      </c>
      <c r="E98" s="711"/>
      <c r="F98" s="711">
        <v>90728.11720000011</v>
      </c>
      <c r="G98" s="711">
        <v>87971</v>
      </c>
      <c r="H98" s="711">
        <v>2757.1172000001097</v>
      </c>
      <c r="I98" s="712">
        <v>1.0313412056245821</v>
      </c>
      <c r="J98" s="713" t="s">
        <v>1</v>
      </c>
    </row>
    <row r="99" spans="1:10" ht="14.4" customHeight="1" x14ac:dyDescent="0.3">
      <c r="A99" s="709" t="s">
        <v>617</v>
      </c>
      <c r="B99" s="710" t="s">
        <v>578</v>
      </c>
      <c r="C99" s="711">
        <v>0</v>
      </c>
      <c r="D99" s="711">
        <v>745.61255999999992</v>
      </c>
      <c r="E99" s="711"/>
      <c r="F99" s="711">
        <v>0</v>
      </c>
      <c r="G99" s="711">
        <v>0</v>
      </c>
      <c r="H99" s="711">
        <v>0</v>
      </c>
      <c r="I99" s="712" t="s">
        <v>568</v>
      </c>
      <c r="J99" s="713" t="s">
        <v>1</v>
      </c>
    </row>
    <row r="100" spans="1:10" ht="14.4" customHeight="1" x14ac:dyDescent="0.3">
      <c r="A100" s="709" t="s">
        <v>617</v>
      </c>
      <c r="B100" s="710" t="s">
        <v>619</v>
      </c>
      <c r="C100" s="711">
        <v>85620.354360000027</v>
      </c>
      <c r="D100" s="711">
        <v>86729.461909999955</v>
      </c>
      <c r="E100" s="711"/>
      <c r="F100" s="711">
        <v>90728.11720000011</v>
      </c>
      <c r="G100" s="711">
        <v>87971</v>
      </c>
      <c r="H100" s="711">
        <v>2757.1172000001097</v>
      </c>
      <c r="I100" s="712">
        <v>1.0313412056245821</v>
      </c>
      <c r="J100" s="713" t="s">
        <v>585</v>
      </c>
    </row>
    <row r="101" spans="1:10" ht="14.4" customHeight="1" x14ac:dyDescent="0.3">
      <c r="A101" s="709" t="s">
        <v>568</v>
      </c>
      <c r="B101" s="710" t="s">
        <v>568</v>
      </c>
      <c r="C101" s="711" t="s">
        <v>568</v>
      </c>
      <c r="D101" s="711" t="s">
        <v>568</v>
      </c>
      <c r="E101" s="711"/>
      <c r="F101" s="711" t="s">
        <v>568</v>
      </c>
      <c r="G101" s="711" t="s">
        <v>568</v>
      </c>
      <c r="H101" s="711" t="s">
        <v>568</v>
      </c>
      <c r="I101" s="712" t="s">
        <v>568</v>
      </c>
      <c r="J101" s="713" t="s">
        <v>586</v>
      </c>
    </row>
    <row r="102" spans="1:10" ht="14.4" customHeight="1" x14ac:dyDescent="0.3">
      <c r="A102" s="709" t="s">
        <v>566</v>
      </c>
      <c r="B102" s="710" t="s">
        <v>580</v>
      </c>
      <c r="C102" s="711">
        <v>124841.56233000003</v>
      </c>
      <c r="D102" s="711">
        <v>132161.73691999997</v>
      </c>
      <c r="E102" s="711"/>
      <c r="F102" s="711">
        <v>143757.11247000011</v>
      </c>
      <c r="G102" s="711">
        <v>140085</v>
      </c>
      <c r="H102" s="711">
        <v>3672.1124700001092</v>
      </c>
      <c r="I102" s="712">
        <v>1.0262134594710361</v>
      </c>
      <c r="J102" s="713" t="s">
        <v>581</v>
      </c>
    </row>
  </sheetData>
  <mergeCells count="3">
    <mergeCell ref="F3:I3"/>
    <mergeCell ref="C4:D4"/>
    <mergeCell ref="A1:I1"/>
  </mergeCells>
  <conditionalFormatting sqref="F18 F103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102">
    <cfRule type="expression" dxfId="71" priority="5">
      <formula>$H19&gt;0</formula>
    </cfRule>
  </conditionalFormatting>
  <conditionalFormatting sqref="A19:A102">
    <cfRule type="expression" dxfId="70" priority="2">
      <formula>AND($J19&lt;&gt;"mezeraKL",$J19&lt;&gt;"")</formula>
    </cfRule>
  </conditionalFormatting>
  <conditionalFormatting sqref="I19:I102">
    <cfRule type="expression" dxfId="69" priority="6">
      <formula>$I19&gt;1</formula>
    </cfRule>
  </conditionalFormatting>
  <conditionalFormatting sqref="B19:B102">
    <cfRule type="expression" dxfId="68" priority="1">
      <formula>OR($J19="NS",$J19="SumaNS",$J19="Účet")</formula>
    </cfRule>
  </conditionalFormatting>
  <conditionalFormatting sqref="A19:D102 F19:I102">
    <cfRule type="expression" dxfId="67" priority="8">
      <formula>AND($J19&lt;&gt;"",$J19&lt;&gt;"mezeraKL")</formula>
    </cfRule>
  </conditionalFormatting>
  <conditionalFormatting sqref="B19:D102 F19:I102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2 F19:I102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0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4186.5575308831994</v>
      </c>
      <c r="M3" s="203">
        <f>SUBTOTAL(9,M5:M1048576)</f>
        <v>34331.230814600007</v>
      </c>
      <c r="N3" s="204">
        <f>SUBTOTAL(9,N5:N1048576)</f>
        <v>143729672.91135302</v>
      </c>
    </row>
    <row r="4" spans="1:14" s="330" customFormat="1" ht="14.4" customHeight="1" thickBot="1" x14ac:dyDescent="0.35">
      <c r="A4" s="714" t="s">
        <v>4</v>
      </c>
      <c r="B4" s="715" t="s">
        <v>5</v>
      </c>
      <c r="C4" s="715" t="s">
        <v>0</v>
      </c>
      <c r="D4" s="715" t="s">
        <v>6</v>
      </c>
      <c r="E4" s="716" t="s">
        <v>7</v>
      </c>
      <c r="F4" s="715" t="s">
        <v>1</v>
      </c>
      <c r="G4" s="715" t="s">
        <v>8</v>
      </c>
      <c r="H4" s="715" t="s">
        <v>9</v>
      </c>
      <c r="I4" s="715" t="s">
        <v>10</v>
      </c>
      <c r="J4" s="717" t="s">
        <v>11</v>
      </c>
      <c r="K4" s="717" t="s">
        <v>12</v>
      </c>
      <c r="L4" s="718" t="s">
        <v>184</v>
      </c>
      <c r="M4" s="718" t="s">
        <v>13</v>
      </c>
      <c r="N4" s="719" t="s">
        <v>201</v>
      </c>
    </row>
    <row r="5" spans="1:14" ht="14.4" customHeight="1" x14ac:dyDescent="0.3">
      <c r="A5" s="720" t="s">
        <v>566</v>
      </c>
      <c r="B5" s="721" t="s">
        <v>567</v>
      </c>
      <c r="C5" s="722" t="s">
        <v>582</v>
      </c>
      <c r="D5" s="723" t="s">
        <v>583</v>
      </c>
      <c r="E5" s="724">
        <v>50113001</v>
      </c>
      <c r="F5" s="723" t="s">
        <v>620</v>
      </c>
      <c r="G5" s="722" t="s">
        <v>621</v>
      </c>
      <c r="H5" s="722">
        <v>147251</v>
      </c>
      <c r="I5" s="722">
        <v>147251</v>
      </c>
      <c r="J5" s="722" t="s">
        <v>622</v>
      </c>
      <c r="K5" s="722" t="s">
        <v>623</v>
      </c>
      <c r="L5" s="725">
        <v>19.25</v>
      </c>
      <c r="M5" s="725">
        <v>79</v>
      </c>
      <c r="N5" s="726">
        <v>1520.75</v>
      </c>
    </row>
    <row r="6" spans="1:14" ht="14.4" customHeight="1" x14ac:dyDescent="0.3">
      <c r="A6" s="727" t="s">
        <v>566</v>
      </c>
      <c r="B6" s="728" t="s">
        <v>567</v>
      </c>
      <c r="C6" s="729" t="s">
        <v>582</v>
      </c>
      <c r="D6" s="730" t="s">
        <v>583</v>
      </c>
      <c r="E6" s="731">
        <v>50113001</v>
      </c>
      <c r="F6" s="730" t="s">
        <v>620</v>
      </c>
      <c r="G6" s="729" t="s">
        <v>621</v>
      </c>
      <c r="H6" s="729">
        <v>196885</v>
      </c>
      <c r="I6" s="729">
        <v>96885</v>
      </c>
      <c r="J6" s="729" t="s">
        <v>624</v>
      </c>
      <c r="K6" s="729" t="s">
        <v>625</v>
      </c>
      <c r="L6" s="732">
        <v>21.275367152961252</v>
      </c>
      <c r="M6" s="732">
        <v>119</v>
      </c>
      <c r="N6" s="733">
        <v>2531.7686912023892</v>
      </c>
    </row>
    <row r="7" spans="1:14" ht="14.4" customHeight="1" x14ac:dyDescent="0.3">
      <c r="A7" s="727" t="s">
        <v>566</v>
      </c>
      <c r="B7" s="728" t="s">
        <v>567</v>
      </c>
      <c r="C7" s="729" t="s">
        <v>582</v>
      </c>
      <c r="D7" s="730" t="s">
        <v>583</v>
      </c>
      <c r="E7" s="731">
        <v>50113001</v>
      </c>
      <c r="F7" s="730" t="s">
        <v>620</v>
      </c>
      <c r="G7" s="729" t="s">
        <v>621</v>
      </c>
      <c r="H7" s="729">
        <v>196884</v>
      </c>
      <c r="I7" s="729">
        <v>96884</v>
      </c>
      <c r="J7" s="729" t="s">
        <v>626</v>
      </c>
      <c r="K7" s="729" t="s">
        <v>627</v>
      </c>
      <c r="L7" s="732">
        <v>10.016239495450963</v>
      </c>
      <c r="M7" s="732">
        <v>663</v>
      </c>
      <c r="N7" s="733">
        <v>6640.7667854839883</v>
      </c>
    </row>
    <row r="8" spans="1:14" ht="14.4" customHeight="1" x14ac:dyDescent="0.3">
      <c r="A8" s="727" t="s">
        <v>566</v>
      </c>
      <c r="B8" s="728" t="s">
        <v>567</v>
      </c>
      <c r="C8" s="729" t="s">
        <v>582</v>
      </c>
      <c r="D8" s="730" t="s">
        <v>583</v>
      </c>
      <c r="E8" s="731">
        <v>50113001</v>
      </c>
      <c r="F8" s="730" t="s">
        <v>620</v>
      </c>
      <c r="G8" s="729" t="s">
        <v>621</v>
      </c>
      <c r="H8" s="729">
        <v>846758</v>
      </c>
      <c r="I8" s="729">
        <v>103387</v>
      </c>
      <c r="J8" s="729" t="s">
        <v>628</v>
      </c>
      <c r="K8" s="729" t="s">
        <v>629</v>
      </c>
      <c r="L8" s="732">
        <v>72.783750000000012</v>
      </c>
      <c r="M8" s="732">
        <v>16</v>
      </c>
      <c r="N8" s="733">
        <v>1164.5400000000002</v>
      </c>
    </row>
    <row r="9" spans="1:14" ht="14.4" customHeight="1" x14ac:dyDescent="0.3">
      <c r="A9" s="727" t="s">
        <v>566</v>
      </c>
      <c r="B9" s="728" t="s">
        <v>567</v>
      </c>
      <c r="C9" s="729" t="s">
        <v>582</v>
      </c>
      <c r="D9" s="730" t="s">
        <v>583</v>
      </c>
      <c r="E9" s="731">
        <v>50113001</v>
      </c>
      <c r="F9" s="730" t="s">
        <v>620</v>
      </c>
      <c r="G9" s="729" t="s">
        <v>621</v>
      </c>
      <c r="H9" s="729">
        <v>176064</v>
      </c>
      <c r="I9" s="729">
        <v>76064</v>
      </c>
      <c r="J9" s="729" t="s">
        <v>630</v>
      </c>
      <c r="K9" s="729" t="s">
        <v>631</v>
      </c>
      <c r="L9" s="732">
        <v>72.534666666666666</v>
      </c>
      <c r="M9" s="732">
        <v>15</v>
      </c>
      <c r="N9" s="733">
        <v>1088.02</v>
      </c>
    </row>
    <row r="10" spans="1:14" ht="14.4" customHeight="1" x14ac:dyDescent="0.3">
      <c r="A10" s="727" t="s">
        <v>566</v>
      </c>
      <c r="B10" s="728" t="s">
        <v>567</v>
      </c>
      <c r="C10" s="729" t="s">
        <v>582</v>
      </c>
      <c r="D10" s="730" t="s">
        <v>583</v>
      </c>
      <c r="E10" s="731">
        <v>50113001</v>
      </c>
      <c r="F10" s="730" t="s">
        <v>620</v>
      </c>
      <c r="G10" s="729" t="s">
        <v>621</v>
      </c>
      <c r="H10" s="729">
        <v>100362</v>
      </c>
      <c r="I10" s="729">
        <v>362</v>
      </c>
      <c r="J10" s="729" t="s">
        <v>632</v>
      </c>
      <c r="K10" s="729" t="s">
        <v>633</v>
      </c>
      <c r="L10" s="732">
        <v>87.131999999999991</v>
      </c>
      <c r="M10" s="732">
        <v>5</v>
      </c>
      <c r="N10" s="733">
        <v>435.65999999999997</v>
      </c>
    </row>
    <row r="11" spans="1:14" ht="14.4" customHeight="1" x14ac:dyDescent="0.3">
      <c r="A11" s="727" t="s">
        <v>566</v>
      </c>
      <c r="B11" s="728" t="s">
        <v>567</v>
      </c>
      <c r="C11" s="729" t="s">
        <v>582</v>
      </c>
      <c r="D11" s="730" t="s">
        <v>583</v>
      </c>
      <c r="E11" s="731">
        <v>50113001</v>
      </c>
      <c r="F11" s="730" t="s">
        <v>620</v>
      </c>
      <c r="G11" s="729" t="s">
        <v>621</v>
      </c>
      <c r="H11" s="729">
        <v>142267</v>
      </c>
      <c r="I11" s="729">
        <v>42267</v>
      </c>
      <c r="J11" s="729" t="s">
        <v>634</v>
      </c>
      <c r="K11" s="729" t="s">
        <v>635</v>
      </c>
      <c r="L11" s="732">
        <v>274.39651914615229</v>
      </c>
      <c r="M11" s="732">
        <v>156.23079309999997</v>
      </c>
      <c r="N11" s="733">
        <v>42869.185810082701</v>
      </c>
    </row>
    <row r="12" spans="1:14" ht="14.4" customHeight="1" x14ac:dyDescent="0.3">
      <c r="A12" s="727" t="s">
        <v>566</v>
      </c>
      <c r="B12" s="728" t="s">
        <v>567</v>
      </c>
      <c r="C12" s="729" t="s">
        <v>582</v>
      </c>
      <c r="D12" s="730" t="s">
        <v>583</v>
      </c>
      <c r="E12" s="731">
        <v>50113001</v>
      </c>
      <c r="F12" s="730" t="s">
        <v>620</v>
      </c>
      <c r="G12" s="729" t="s">
        <v>621</v>
      </c>
      <c r="H12" s="729">
        <v>142270</v>
      </c>
      <c r="I12" s="729">
        <v>42270</v>
      </c>
      <c r="J12" s="729" t="s">
        <v>634</v>
      </c>
      <c r="K12" s="729" t="s">
        <v>636</v>
      </c>
      <c r="L12" s="732">
        <v>225.30997699403113</v>
      </c>
      <c r="M12" s="732">
        <v>110.9244739</v>
      </c>
      <c r="N12" s="733">
        <v>24992.390662484006</v>
      </c>
    </row>
    <row r="13" spans="1:14" ht="14.4" customHeight="1" x14ac:dyDescent="0.3">
      <c r="A13" s="727" t="s">
        <v>566</v>
      </c>
      <c r="B13" s="728" t="s">
        <v>567</v>
      </c>
      <c r="C13" s="729" t="s">
        <v>582</v>
      </c>
      <c r="D13" s="730" t="s">
        <v>583</v>
      </c>
      <c r="E13" s="731">
        <v>50113001</v>
      </c>
      <c r="F13" s="730" t="s">
        <v>620</v>
      </c>
      <c r="G13" s="729" t="s">
        <v>621</v>
      </c>
      <c r="H13" s="729">
        <v>128833</v>
      </c>
      <c r="I13" s="729">
        <v>28833</v>
      </c>
      <c r="J13" s="729" t="s">
        <v>637</v>
      </c>
      <c r="K13" s="729" t="s">
        <v>638</v>
      </c>
      <c r="L13" s="732">
        <v>230.81000000000006</v>
      </c>
      <c r="M13" s="732">
        <v>1</v>
      </c>
      <c r="N13" s="733">
        <v>230.81000000000006</v>
      </c>
    </row>
    <row r="14" spans="1:14" ht="14.4" customHeight="1" x14ac:dyDescent="0.3">
      <c r="A14" s="727" t="s">
        <v>566</v>
      </c>
      <c r="B14" s="728" t="s">
        <v>567</v>
      </c>
      <c r="C14" s="729" t="s">
        <v>582</v>
      </c>
      <c r="D14" s="730" t="s">
        <v>583</v>
      </c>
      <c r="E14" s="731">
        <v>50113001</v>
      </c>
      <c r="F14" s="730" t="s">
        <v>620</v>
      </c>
      <c r="G14" s="729" t="s">
        <v>621</v>
      </c>
      <c r="H14" s="729">
        <v>847962</v>
      </c>
      <c r="I14" s="729">
        <v>0</v>
      </c>
      <c r="J14" s="729" t="s">
        <v>639</v>
      </c>
      <c r="K14" s="729" t="s">
        <v>568</v>
      </c>
      <c r="L14" s="732">
        <v>128.00000000000003</v>
      </c>
      <c r="M14" s="732">
        <v>1</v>
      </c>
      <c r="N14" s="733">
        <v>128.00000000000003</v>
      </c>
    </row>
    <row r="15" spans="1:14" ht="14.4" customHeight="1" x14ac:dyDescent="0.3">
      <c r="A15" s="727" t="s">
        <v>566</v>
      </c>
      <c r="B15" s="728" t="s">
        <v>567</v>
      </c>
      <c r="C15" s="729" t="s">
        <v>582</v>
      </c>
      <c r="D15" s="730" t="s">
        <v>583</v>
      </c>
      <c r="E15" s="731">
        <v>50113001</v>
      </c>
      <c r="F15" s="730" t="s">
        <v>620</v>
      </c>
      <c r="G15" s="729" t="s">
        <v>621</v>
      </c>
      <c r="H15" s="729">
        <v>845008</v>
      </c>
      <c r="I15" s="729">
        <v>107806</v>
      </c>
      <c r="J15" s="729" t="s">
        <v>640</v>
      </c>
      <c r="K15" s="729" t="s">
        <v>641</v>
      </c>
      <c r="L15" s="732">
        <v>59.856666666666676</v>
      </c>
      <c r="M15" s="732">
        <v>6</v>
      </c>
      <c r="N15" s="733">
        <v>359.14000000000004</v>
      </c>
    </row>
    <row r="16" spans="1:14" ht="14.4" customHeight="1" x14ac:dyDescent="0.3">
      <c r="A16" s="727" t="s">
        <v>566</v>
      </c>
      <c r="B16" s="728" t="s">
        <v>567</v>
      </c>
      <c r="C16" s="729" t="s">
        <v>582</v>
      </c>
      <c r="D16" s="730" t="s">
        <v>583</v>
      </c>
      <c r="E16" s="731">
        <v>50113001</v>
      </c>
      <c r="F16" s="730" t="s">
        <v>620</v>
      </c>
      <c r="G16" s="729" t="s">
        <v>621</v>
      </c>
      <c r="H16" s="729">
        <v>121887</v>
      </c>
      <c r="I16" s="729">
        <v>21887</v>
      </c>
      <c r="J16" s="729" t="s">
        <v>642</v>
      </c>
      <c r="K16" s="729" t="s">
        <v>643</v>
      </c>
      <c r="L16" s="732">
        <v>45.57</v>
      </c>
      <c r="M16" s="732">
        <v>1</v>
      </c>
      <c r="N16" s="733">
        <v>45.57</v>
      </c>
    </row>
    <row r="17" spans="1:14" ht="14.4" customHeight="1" x14ac:dyDescent="0.3">
      <c r="A17" s="727" t="s">
        <v>566</v>
      </c>
      <c r="B17" s="728" t="s">
        <v>567</v>
      </c>
      <c r="C17" s="729" t="s">
        <v>582</v>
      </c>
      <c r="D17" s="730" t="s">
        <v>583</v>
      </c>
      <c r="E17" s="731">
        <v>50113001</v>
      </c>
      <c r="F17" s="730" t="s">
        <v>620</v>
      </c>
      <c r="G17" s="729" t="s">
        <v>621</v>
      </c>
      <c r="H17" s="729">
        <v>201384</v>
      </c>
      <c r="I17" s="729">
        <v>201384</v>
      </c>
      <c r="J17" s="729" t="s">
        <v>644</v>
      </c>
      <c r="K17" s="729" t="s">
        <v>645</v>
      </c>
      <c r="L17" s="732">
        <v>1118.7363636363634</v>
      </c>
      <c r="M17" s="732">
        <v>22</v>
      </c>
      <c r="N17" s="733">
        <v>24612.199999999997</v>
      </c>
    </row>
    <row r="18" spans="1:14" ht="14.4" customHeight="1" x14ac:dyDescent="0.3">
      <c r="A18" s="727" t="s">
        <v>566</v>
      </c>
      <c r="B18" s="728" t="s">
        <v>567</v>
      </c>
      <c r="C18" s="729" t="s">
        <v>582</v>
      </c>
      <c r="D18" s="730" t="s">
        <v>583</v>
      </c>
      <c r="E18" s="731">
        <v>50113001</v>
      </c>
      <c r="F18" s="730" t="s">
        <v>620</v>
      </c>
      <c r="G18" s="729" t="s">
        <v>621</v>
      </c>
      <c r="H18" s="729">
        <v>113873</v>
      </c>
      <c r="I18" s="729">
        <v>13873</v>
      </c>
      <c r="J18" s="729" t="s">
        <v>646</v>
      </c>
      <c r="K18" s="729" t="s">
        <v>647</v>
      </c>
      <c r="L18" s="732">
        <v>251.2980427508046</v>
      </c>
      <c r="M18" s="732">
        <v>13.886760499999999</v>
      </c>
      <c r="N18" s="733">
        <v>3489.7157337991844</v>
      </c>
    </row>
    <row r="19" spans="1:14" ht="14.4" customHeight="1" x14ac:dyDescent="0.3">
      <c r="A19" s="727" t="s">
        <v>566</v>
      </c>
      <c r="B19" s="728" t="s">
        <v>567</v>
      </c>
      <c r="C19" s="729" t="s">
        <v>582</v>
      </c>
      <c r="D19" s="730" t="s">
        <v>583</v>
      </c>
      <c r="E19" s="731">
        <v>50113001</v>
      </c>
      <c r="F19" s="730" t="s">
        <v>620</v>
      </c>
      <c r="G19" s="729" t="s">
        <v>621</v>
      </c>
      <c r="H19" s="729">
        <v>176954</v>
      </c>
      <c r="I19" s="729">
        <v>176954</v>
      </c>
      <c r="J19" s="729" t="s">
        <v>648</v>
      </c>
      <c r="K19" s="729" t="s">
        <v>649</v>
      </c>
      <c r="L19" s="732">
        <v>95.89</v>
      </c>
      <c r="M19" s="732">
        <v>14</v>
      </c>
      <c r="N19" s="733">
        <v>1342.46</v>
      </c>
    </row>
    <row r="20" spans="1:14" ht="14.4" customHeight="1" x14ac:dyDescent="0.3">
      <c r="A20" s="727" t="s">
        <v>566</v>
      </c>
      <c r="B20" s="728" t="s">
        <v>567</v>
      </c>
      <c r="C20" s="729" t="s">
        <v>582</v>
      </c>
      <c r="D20" s="730" t="s">
        <v>583</v>
      </c>
      <c r="E20" s="731">
        <v>50113001</v>
      </c>
      <c r="F20" s="730" t="s">
        <v>620</v>
      </c>
      <c r="G20" s="729" t="s">
        <v>621</v>
      </c>
      <c r="H20" s="729">
        <v>192841</v>
      </c>
      <c r="I20" s="729">
        <v>192841</v>
      </c>
      <c r="J20" s="729" t="s">
        <v>650</v>
      </c>
      <c r="K20" s="729" t="s">
        <v>651</v>
      </c>
      <c r="L20" s="732">
        <v>4309.8</v>
      </c>
      <c r="M20" s="732">
        <v>16</v>
      </c>
      <c r="N20" s="733">
        <v>68956.800000000003</v>
      </c>
    </row>
    <row r="21" spans="1:14" ht="14.4" customHeight="1" x14ac:dyDescent="0.3">
      <c r="A21" s="727" t="s">
        <v>566</v>
      </c>
      <c r="B21" s="728" t="s">
        <v>567</v>
      </c>
      <c r="C21" s="729" t="s">
        <v>582</v>
      </c>
      <c r="D21" s="730" t="s">
        <v>583</v>
      </c>
      <c r="E21" s="731">
        <v>50113001</v>
      </c>
      <c r="F21" s="730" t="s">
        <v>620</v>
      </c>
      <c r="G21" s="729" t="s">
        <v>621</v>
      </c>
      <c r="H21" s="729">
        <v>167547</v>
      </c>
      <c r="I21" s="729">
        <v>67547</v>
      </c>
      <c r="J21" s="729" t="s">
        <v>652</v>
      </c>
      <c r="K21" s="729" t="s">
        <v>653</v>
      </c>
      <c r="L21" s="732">
        <v>47.120000000000019</v>
      </c>
      <c r="M21" s="732">
        <v>2</v>
      </c>
      <c r="N21" s="733">
        <v>94.240000000000038</v>
      </c>
    </row>
    <row r="22" spans="1:14" ht="14.4" customHeight="1" x14ac:dyDescent="0.3">
      <c r="A22" s="727" t="s">
        <v>566</v>
      </c>
      <c r="B22" s="728" t="s">
        <v>567</v>
      </c>
      <c r="C22" s="729" t="s">
        <v>582</v>
      </c>
      <c r="D22" s="730" t="s">
        <v>583</v>
      </c>
      <c r="E22" s="731">
        <v>50113001</v>
      </c>
      <c r="F22" s="730" t="s">
        <v>620</v>
      </c>
      <c r="G22" s="729" t="s">
        <v>621</v>
      </c>
      <c r="H22" s="729">
        <v>167644</v>
      </c>
      <c r="I22" s="729">
        <v>167644</v>
      </c>
      <c r="J22" s="729" t="s">
        <v>654</v>
      </c>
      <c r="K22" s="729" t="s">
        <v>655</v>
      </c>
      <c r="L22" s="732">
        <v>1355.0500000000002</v>
      </c>
      <c r="M22" s="732">
        <v>2</v>
      </c>
      <c r="N22" s="733">
        <v>2710.1000000000004</v>
      </c>
    </row>
    <row r="23" spans="1:14" ht="14.4" customHeight="1" x14ac:dyDescent="0.3">
      <c r="A23" s="727" t="s">
        <v>566</v>
      </c>
      <c r="B23" s="728" t="s">
        <v>567</v>
      </c>
      <c r="C23" s="729" t="s">
        <v>582</v>
      </c>
      <c r="D23" s="730" t="s">
        <v>583</v>
      </c>
      <c r="E23" s="731">
        <v>50113001</v>
      </c>
      <c r="F23" s="730" t="s">
        <v>620</v>
      </c>
      <c r="G23" s="729" t="s">
        <v>621</v>
      </c>
      <c r="H23" s="729">
        <v>194916</v>
      </c>
      <c r="I23" s="729">
        <v>94916</v>
      </c>
      <c r="J23" s="729" t="s">
        <v>656</v>
      </c>
      <c r="K23" s="729" t="s">
        <v>657</v>
      </c>
      <c r="L23" s="732">
        <v>85.75</v>
      </c>
      <c r="M23" s="732">
        <v>5</v>
      </c>
      <c r="N23" s="733">
        <v>428.75</v>
      </c>
    </row>
    <row r="24" spans="1:14" ht="14.4" customHeight="1" x14ac:dyDescent="0.3">
      <c r="A24" s="727" t="s">
        <v>566</v>
      </c>
      <c r="B24" s="728" t="s">
        <v>567</v>
      </c>
      <c r="C24" s="729" t="s">
        <v>582</v>
      </c>
      <c r="D24" s="730" t="s">
        <v>583</v>
      </c>
      <c r="E24" s="731">
        <v>50113001</v>
      </c>
      <c r="F24" s="730" t="s">
        <v>620</v>
      </c>
      <c r="G24" s="729" t="s">
        <v>621</v>
      </c>
      <c r="H24" s="729">
        <v>194919</v>
      </c>
      <c r="I24" s="729">
        <v>94919</v>
      </c>
      <c r="J24" s="729" t="s">
        <v>658</v>
      </c>
      <c r="K24" s="729" t="s">
        <v>659</v>
      </c>
      <c r="L24" s="732">
        <v>52.39</v>
      </c>
      <c r="M24" s="732">
        <v>1</v>
      </c>
      <c r="N24" s="733">
        <v>52.39</v>
      </c>
    </row>
    <row r="25" spans="1:14" ht="14.4" customHeight="1" x14ac:dyDescent="0.3">
      <c r="A25" s="727" t="s">
        <v>566</v>
      </c>
      <c r="B25" s="728" t="s">
        <v>567</v>
      </c>
      <c r="C25" s="729" t="s">
        <v>582</v>
      </c>
      <c r="D25" s="730" t="s">
        <v>583</v>
      </c>
      <c r="E25" s="731">
        <v>50113001</v>
      </c>
      <c r="F25" s="730" t="s">
        <v>620</v>
      </c>
      <c r="G25" s="729" t="s">
        <v>621</v>
      </c>
      <c r="H25" s="729">
        <v>194920</v>
      </c>
      <c r="I25" s="729">
        <v>94920</v>
      </c>
      <c r="J25" s="729" t="s">
        <v>658</v>
      </c>
      <c r="K25" s="729" t="s">
        <v>660</v>
      </c>
      <c r="L25" s="732">
        <v>68.684444444444438</v>
      </c>
      <c r="M25" s="732">
        <v>9</v>
      </c>
      <c r="N25" s="733">
        <v>618.16</v>
      </c>
    </row>
    <row r="26" spans="1:14" ht="14.4" customHeight="1" x14ac:dyDescent="0.3">
      <c r="A26" s="727" t="s">
        <v>566</v>
      </c>
      <c r="B26" s="728" t="s">
        <v>567</v>
      </c>
      <c r="C26" s="729" t="s">
        <v>582</v>
      </c>
      <c r="D26" s="730" t="s">
        <v>583</v>
      </c>
      <c r="E26" s="731">
        <v>50113001</v>
      </c>
      <c r="F26" s="730" t="s">
        <v>620</v>
      </c>
      <c r="G26" s="729" t="s">
        <v>661</v>
      </c>
      <c r="H26" s="729">
        <v>203097</v>
      </c>
      <c r="I26" s="729">
        <v>203097</v>
      </c>
      <c r="J26" s="729" t="s">
        <v>662</v>
      </c>
      <c r="K26" s="729" t="s">
        <v>663</v>
      </c>
      <c r="L26" s="732">
        <v>167.56</v>
      </c>
      <c r="M26" s="732">
        <v>2</v>
      </c>
      <c r="N26" s="733">
        <v>335.12</v>
      </c>
    </row>
    <row r="27" spans="1:14" ht="14.4" customHeight="1" x14ac:dyDescent="0.3">
      <c r="A27" s="727" t="s">
        <v>566</v>
      </c>
      <c r="B27" s="728" t="s">
        <v>567</v>
      </c>
      <c r="C27" s="729" t="s">
        <v>582</v>
      </c>
      <c r="D27" s="730" t="s">
        <v>583</v>
      </c>
      <c r="E27" s="731">
        <v>50113001</v>
      </c>
      <c r="F27" s="730" t="s">
        <v>620</v>
      </c>
      <c r="G27" s="729" t="s">
        <v>621</v>
      </c>
      <c r="H27" s="729">
        <v>145310</v>
      </c>
      <c r="I27" s="729">
        <v>45310</v>
      </c>
      <c r="J27" s="729" t="s">
        <v>664</v>
      </c>
      <c r="K27" s="729" t="s">
        <v>665</v>
      </c>
      <c r="L27" s="732">
        <v>44.899349678108692</v>
      </c>
      <c r="M27" s="732">
        <v>4</v>
      </c>
      <c r="N27" s="733">
        <v>179.59739871243477</v>
      </c>
    </row>
    <row r="28" spans="1:14" ht="14.4" customHeight="1" x14ac:dyDescent="0.3">
      <c r="A28" s="727" t="s">
        <v>566</v>
      </c>
      <c r="B28" s="728" t="s">
        <v>567</v>
      </c>
      <c r="C28" s="729" t="s">
        <v>582</v>
      </c>
      <c r="D28" s="730" t="s">
        <v>583</v>
      </c>
      <c r="E28" s="731">
        <v>50113001</v>
      </c>
      <c r="F28" s="730" t="s">
        <v>620</v>
      </c>
      <c r="G28" s="729" t="s">
        <v>621</v>
      </c>
      <c r="H28" s="729">
        <v>845369</v>
      </c>
      <c r="I28" s="729">
        <v>107987</v>
      </c>
      <c r="J28" s="729" t="s">
        <v>666</v>
      </c>
      <c r="K28" s="729" t="s">
        <v>667</v>
      </c>
      <c r="L28" s="732">
        <v>112.76857142857141</v>
      </c>
      <c r="M28" s="732">
        <v>7</v>
      </c>
      <c r="N28" s="733">
        <v>789.37999999999988</v>
      </c>
    </row>
    <row r="29" spans="1:14" ht="14.4" customHeight="1" x14ac:dyDescent="0.3">
      <c r="A29" s="727" t="s">
        <v>566</v>
      </c>
      <c r="B29" s="728" t="s">
        <v>567</v>
      </c>
      <c r="C29" s="729" t="s">
        <v>582</v>
      </c>
      <c r="D29" s="730" t="s">
        <v>583</v>
      </c>
      <c r="E29" s="731">
        <v>50113001</v>
      </c>
      <c r="F29" s="730" t="s">
        <v>620</v>
      </c>
      <c r="G29" s="729" t="s">
        <v>621</v>
      </c>
      <c r="H29" s="729">
        <v>196610</v>
      </c>
      <c r="I29" s="729">
        <v>96610</v>
      </c>
      <c r="J29" s="729" t="s">
        <v>668</v>
      </c>
      <c r="K29" s="729" t="s">
        <v>669</v>
      </c>
      <c r="L29" s="732">
        <v>46.709999999999994</v>
      </c>
      <c r="M29" s="732">
        <v>7</v>
      </c>
      <c r="N29" s="733">
        <v>326.96999999999997</v>
      </c>
    </row>
    <row r="30" spans="1:14" ht="14.4" customHeight="1" x14ac:dyDescent="0.3">
      <c r="A30" s="727" t="s">
        <v>566</v>
      </c>
      <c r="B30" s="728" t="s">
        <v>567</v>
      </c>
      <c r="C30" s="729" t="s">
        <v>582</v>
      </c>
      <c r="D30" s="730" t="s">
        <v>583</v>
      </c>
      <c r="E30" s="731">
        <v>50113001</v>
      </c>
      <c r="F30" s="730" t="s">
        <v>620</v>
      </c>
      <c r="G30" s="729" t="s">
        <v>621</v>
      </c>
      <c r="H30" s="729">
        <v>849713</v>
      </c>
      <c r="I30" s="729">
        <v>125046</v>
      </c>
      <c r="J30" s="729" t="s">
        <v>670</v>
      </c>
      <c r="K30" s="729" t="s">
        <v>671</v>
      </c>
      <c r="L30" s="732">
        <v>61.300000000000026</v>
      </c>
      <c r="M30" s="732">
        <v>1</v>
      </c>
      <c r="N30" s="733">
        <v>61.300000000000026</v>
      </c>
    </row>
    <row r="31" spans="1:14" ht="14.4" customHeight="1" x14ac:dyDescent="0.3">
      <c r="A31" s="727" t="s">
        <v>566</v>
      </c>
      <c r="B31" s="728" t="s">
        <v>567</v>
      </c>
      <c r="C31" s="729" t="s">
        <v>582</v>
      </c>
      <c r="D31" s="730" t="s">
        <v>583</v>
      </c>
      <c r="E31" s="731">
        <v>50113001</v>
      </c>
      <c r="F31" s="730" t="s">
        <v>620</v>
      </c>
      <c r="G31" s="729" t="s">
        <v>621</v>
      </c>
      <c r="H31" s="729">
        <v>849559</v>
      </c>
      <c r="I31" s="729">
        <v>125066</v>
      </c>
      <c r="J31" s="729" t="s">
        <v>672</v>
      </c>
      <c r="K31" s="729" t="s">
        <v>673</v>
      </c>
      <c r="L31" s="732">
        <v>99.840000000000046</v>
      </c>
      <c r="M31" s="732">
        <v>2</v>
      </c>
      <c r="N31" s="733">
        <v>199.68000000000009</v>
      </c>
    </row>
    <row r="32" spans="1:14" ht="14.4" customHeight="1" x14ac:dyDescent="0.3">
      <c r="A32" s="727" t="s">
        <v>566</v>
      </c>
      <c r="B32" s="728" t="s">
        <v>567</v>
      </c>
      <c r="C32" s="729" t="s">
        <v>582</v>
      </c>
      <c r="D32" s="730" t="s">
        <v>583</v>
      </c>
      <c r="E32" s="731">
        <v>50113001</v>
      </c>
      <c r="F32" s="730" t="s">
        <v>620</v>
      </c>
      <c r="G32" s="729" t="s">
        <v>621</v>
      </c>
      <c r="H32" s="729">
        <v>847713</v>
      </c>
      <c r="I32" s="729">
        <v>125526</v>
      </c>
      <c r="J32" s="729" t="s">
        <v>674</v>
      </c>
      <c r="K32" s="729" t="s">
        <v>675</v>
      </c>
      <c r="L32" s="732">
        <v>87.57007341245253</v>
      </c>
      <c r="M32" s="732">
        <v>46</v>
      </c>
      <c r="N32" s="733">
        <v>4028.2233769728164</v>
      </c>
    </row>
    <row r="33" spans="1:14" ht="14.4" customHeight="1" x14ac:dyDescent="0.3">
      <c r="A33" s="727" t="s">
        <v>566</v>
      </c>
      <c r="B33" s="728" t="s">
        <v>567</v>
      </c>
      <c r="C33" s="729" t="s">
        <v>582</v>
      </c>
      <c r="D33" s="730" t="s">
        <v>583</v>
      </c>
      <c r="E33" s="731">
        <v>50113001</v>
      </c>
      <c r="F33" s="730" t="s">
        <v>620</v>
      </c>
      <c r="G33" s="729" t="s">
        <v>621</v>
      </c>
      <c r="H33" s="729">
        <v>847974</v>
      </c>
      <c r="I33" s="729">
        <v>125525</v>
      </c>
      <c r="J33" s="729" t="s">
        <v>674</v>
      </c>
      <c r="K33" s="729" t="s">
        <v>676</v>
      </c>
      <c r="L33" s="732">
        <v>45.849999999999987</v>
      </c>
      <c r="M33" s="732">
        <v>5</v>
      </c>
      <c r="N33" s="733">
        <v>229.24999999999994</v>
      </c>
    </row>
    <row r="34" spans="1:14" ht="14.4" customHeight="1" x14ac:dyDescent="0.3">
      <c r="A34" s="727" t="s">
        <v>566</v>
      </c>
      <c r="B34" s="728" t="s">
        <v>567</v>
      </c>
      <c r="C34" s="729" t="s">
        <v>582</v>
      </c>
      <c r="D34" s="730" t="s">
        <v>583</v>
      </c>
      <c r="E34" s="731">
        <v>50113001</v>
      </c>
      <c r="F34" s="730" t="s">
        <v>620</v>
      </c>
      <c r="G34" s="729" t="s">
        <v>661</v>
      </c>
      <c r="H34" s="729">
        <v>849054</v>
      </c>
      <c r="I34" s="729">
        <v>107847</v>
      </c>
      <c r="J34" s="729" t="s">
        <v>677</v>
      </c>
      <c r="K34" s="729" t="s">
        <v>641</v>
      </c>
      <c r="L34" s="732">
        <v>78.819999999999993</v>
      </c>
      <c r="M34" s="732">
        <v>1</v>
      </c>
      <c r="N34" s="733">
        <v>78.819999999999993</v>
      </c>
    </row>
    <row r="35" spans="1:14" ht="14.4" customHeight="1" x14ac:dyDescent="0.3">
      <c r="A35" s="727" t="s">
        <v>566</v>
      </c>
      <c r="B35" s="728" t="s">
        <v>567</v>
      </c>
      <c r="C35" s="729" t="s">
        <v>582</v>
      </c>
      <c r="D35" s="730" t="s">
        <v>583</v>
      </c>
      <c r="E35" s="731">
        <v>50113001</v>
      </c>
      <c r="F35" s="730" t="s">
        <v>620</v>
      </c>
      <c r="G35" s="729" t="s">
        <v>621</v>
      </c>
      <c r="H35" s="729">
        <v>189244</v>
      </c>
      <c r="I35" s="729">
        <v>89244</v>
      </c>
      <c r="J35" s="729" t="s">
        <v>678</v>
      </c>
      <c r="K35" s="729" t="s">
        <v>679</v>
      </c>
      <c r="L35" s="732">
        <v>20.759727272727275</v>
      </c>
      <c r="M35" s="732">
        <v>44</v>
      </c>
      <c r="N35" s="733">
        <v>913.42800000000011</v>
      </c>
    </row>
    <row r="36" spans="1:14" ht="14.4" customHeight="1" x14ac:dyDescent="0.3">
      <c r="A36" s="727" t="s">
        <v>566</v>
      </c>
      <c r="B36" s="728" t="s">
        <v>567</v>
      </c>
      <c r="C36" s="729" t="s">
        <v>582</v>
      </c>
      <c r="D36" s="730" t="s">
        <v>583</v>
      </c>
      <c r="E36" s="731">
        <v>50113001</v>
      </c>
      <c r="F36" s="730" t="s">
        <v>620</v>
      </c>
      <c r="G36" s="729" t="s">
        <v>621</v>
      </c>
      <c r="H36" s="729">
        <v>10561</v>
      </c>
      <c r="I36" s="729">
        <v>10561</v>
      </c>
      <c r="J36" s="729" t="s">
        <v>680</v>
      </c>
      <c r="K36" s="729" t="s">
        <v>681</v>
      </c>
      <c r="L36" s="732">
        <v>250.8</v>
      </c>
      <c r="M36" s="732">
        <v>1</v>
      </c>
      <c r="N36" s="733">
        <v>250.8</v>
      </c>
    </row>
    <row r="37" spans="1:14" ht="14.4" customHeight="1" x14ac:dyDescent="0.3">
      <c r="A37" s="727" t="s">
        <v>566</v>
      </c>
      <c r="B37" s="728" t="s">
        <v>567</v>
      </c>
      <c r="C37" s="729" t="s">
        <v>582</v>
      </c>
      <c r="D37" s="730" t="s">
        <v>583</v>
      </c>
      <c r="E37" s="731">
        <v>50113001</v>
      </c>
      <c r="F37" s="730" t="s">
        <v>620</v>
      </c>
      <c r="G37" s="729" t="s">
        <v>621</v>
      </c>
      <c r="H37" s="729">
        <v>110555</v>
      </c>
      <c r="I37" s="729">
        <v>10555</v>
      </c>
      <c r="J37" s="729" t="s">
        <v>680</v>
      </c>
      <c r="K37" s="729" t="s">
        <v>682</v>
      </c>
      <c r="L37" s="732">
        <v>254.97999999999996</v>
      </c>
      <c r="M37" s="732">
        <v>9</v>
      </c>
      <c r="N37" s="733">
        <v>2294.8199999999997</v>
      </c>
    </row>
    <row r="38" spans="1:14" ht="14.4" customHeight="1" x14ac:dyDescent="0.3">
      <c r="A38" s="727" t="s">
        <v>566</v>
      </c>
      <c r="B38" s="728" t="s">
        <v>567</v>
      </c>
      <c r="C38" s="729" t="s">
        <v>582</v>
      </c>
      <c r="D38" s="730" t="s">
        <v>583</v>
      </c>
      <c r="E38" s="731">
        <v>50113001</v>
      </c>
      <c r="F38" s="730" t="s">
        <v>620</v>
      </c>
      <c r="G38" s="729" t="s">
        <v>621</v>
      </c>
      <c r="H38" s="729">
        <v>187764</v>
      </c>
      <c r="I38" s="729">
        <v>87764</v>
      </c>
      <c r="J38" s="729" t="s">
        <v>683</v>
      </c>
      <c r="K38" s="729" t="s">
        <v>684</v>
      </c>
      <c r="L38" s="732">
        <v>52.459753086419752</v>
      </c>
      <c r="M38" s="732">
        <v>162</v>
      </c>
      <c r="N38" s="733">
        <v>8498.48</v>
      </c>
    </row>
    <row r="39" spans="1:14" ht="14.4" customHeight="1" x14ac:dyDescent="0.3">
      <c r="A39" s="727" t="s">
        <v>566</v>
      </c>
      <c r="B39" s="728" t="s">
        <v>567</v>
      </c>
      <c r="C39" s="729" t="s">
        <v>582</v>
      </c>
      <c r="D39" s="730" t="s">
        <v>583</v>
      </c>
      <c r="E39" s="731">
        <v>50113001</v>
      </c>
      <c r="F39" s="730" t="s">
        <v>620</v>
      </c>
      <c r="G39" s="729" t="s">
        <v>621</v>
      </c>
      <c r="H39" s="729">
        <v>169667</v>
      </c>
      <c r="I39" s="729">
        <v>69667</v>
      </c>
      <c r="J39" s="729" t="s">
        <v>685</v>
      </c>
      <c r="K39" s="729" t="s">
        <v>684</v>
      </c>
      <c r="L39" s="732">
        <v>103.57</v>
      </c>
      <c r="M39" s="732">
        <v>57</v>
      </c>
      <c r="N39" s="733">
        <v>5903.49</v>
      </c>
    </row>
    <row r="40" spans="1:14" ht="14.4" customHeight="1" x14ac:dyDescent="0.3">
      <c r="A40" s="727" t="s">
        <v>566</v>
      </c>
      <c r="B40" s="728" t="s">
        <v>567</v>
      </c>
      <c r="C40" s="729" t="s">
        <v>582</v>
      </c>
      <c r="D40" s="730" t="s">
        <v>583</v>
      </c>
      <c r="E40" s="731">
        <v>50113001</v>
      </c>
      <c r="F40" s="730" t="s">
        <v>620</v>
      </c>
      <c r="G40" s="729" t="s">
        <v>621</v>
      </c>
      <c r="H40" s="729">
        <v>196303</v>
      </c>
      <c r="I40" s="729">
        <v>96303</v>
      </c>
      <c r="J40" s="729" t="s">
        <v>686</v>
      </c>
      <c r="K40" s="729" t="s">
        <v>687</v>
      </c>
      <c r="L40" s="732">
        <v>41.186666666666667</v>
      </c>
      <c r="M40" s="732">
        <v>9</v>
      </c>
      <c r="N40" s="733">
        <v>370.68</v>
      </c>
    </row>
    <row r="41" spans="1:14" ht="14.4" customHeight="1" x14ac:dyDescent="0.3">
      <c r="A41" s="727" t="s">
        <v>566</v>
      </c>
      <c r="B41" s="728" t="s">
        <v>567</v>
      </c>
      <c r="C41" s="729" t="s">
        <v>582</v>
      </c>
      <c r="D41" s="730" t="s">
        <v>583</v>
      </c>
      <c r="E41" s="731">
        <v>50113001</v>
      </c>
      <c r="F41" s="730" t="s">
        <v>620</v>
      </c>
      <c r="G41" s="729" t="s">
        <v>621</v>
      </c>
      <c r="H41" s="729">
        <v>192351</v>
      </c>
      <c r="I41" s="729">
        <v>92351</v>
      </c>
      <c r="J41" s="729" t="s">
        <v>688</v>
      </c>
      <c r="K41" s="729" t="s">
        <v>689</v>
      </c>
      <c r="L41" s="732">
        <v>86.22</v>
      </c>
      <c r="M41" s="732">
        <v>5</v>
      </c>
      <c r="N41" s="733">
        <v>431.09999999999997</v>
      </c>
    </row>
    <row r="42" spans="1:14" ht="14.4" customHeight="1" x14ac:dyDescent="0.3">
      <c r="A42" s="727" t="s">
        <v>566</v>
      </c>
      <c r="B42" s="728" t="s">
        <v>567</v>
      </c>
      <c r="C42" s="729" t="s">
        <v>582</v>
      </c>
      <c r="D42" s="730" t="s">
        <v>583</v>
      </c>
      <c r="E42" s="731">
        <v>50113001</v>
      </c>
      <c r="F42" s="730" t="s">
        <v>620</v>
      </c>
      <c r="G42" s="729" t="s">
        <v>621</v>
      </c>
      <c r="H42" s="729">
        <v>132992</v>
      </c>
      <c r="I42" s="729">
        <v>32992</v>
      </c>
      <c r="J42" s="729" t="s">
        <v>690</v>
      </c>
      <c r="K42" s="729" t="s">
        <v>691</v>
      </c>
      <c r="L42" s="732">
        <v>108.39</v>
      </c>
      <c r="M42" s="732">
        <v>1</v>
      </c>
      <c r="N42" s="733">
        <v>108.39</v>
      </c>
    </row>
    <row r="43" spans="1:14" ht="14.4" customHeight="1" x14ac:dyDescent="0.3">
      <c r="A43" s="727" t="s">
        <v>566</v>
      </c>
      <c r="B43" s="728" t="s">
        <v>567</v>
      </c>
      <c r="C43" s="729" t="s">
        <v>582</v>
      </c>
      <c r="D43" s="730" t="s">
        <v>583</v>
      </c>
      <c r="E43" s="731">
        <v>50113001</v>
      </c>
      <c r="F43" s="730" t="s">
        <v>620</v>
      </c>
      <c r="G43" s="729" t="s">
        <v>568</v>
      </c>
      <c r="H43" s="729">
        <v>94933</v>
      </c>
      <c r="I43" s="729">
        <v>94933</v>
      </c>
      <c r="J43" s="729" t="s">
        <v>692</v>
      </c>
      <c r="K43" s="729" t="s">
        <v>693</v>
      </c>
      <c r="L43" s="732">
        <v>115.71952112472628</v>
      </c>
      <c r="M43" s="732">
        <v>7</v>
      </c>
      <c r="N43" s="733">
        <v>810.03664787308401</v>
      </c>
    </row>
    <row r="44" spans="1:14" ht="14.4" customHeight="1" x14ac:dyDescent="0.3">
      <c r="A44" s="727" t="s">
        <v>566</v>
      </c>
      <c r="B44" s="728" t="s">
        <v>567</v>
      </c>
      <c r="C44" s="729" t="s">
        <v>582</v>
      </c>
      <c r="D44" s="730" t="s">
        <v>583</v>
      </c>
      <c r="E44" s="731">
        <v>50113001</v>
      </c>
      <c r="F44" s="730" t="s">
        <v>620</v>
      </c>
      <c r="G44" s="729" t="s">
        <v>568</v>
      </c>
      <c r="H44" s="729">
        <v>132853</v>
      </c>
      <c r="I44" s="729">
        <v>132853</v>
      </c>
      <c r="J44" s="729" t="s">
        <v>694</v>
      </c>
      <c r="K44" s="729" t="s">
        <v>695</v>
      </c>
      <c r="L44" s="732">
        <v>103.31999999999998</v>
      </c>
      <c r="M44" s="732">
        <v>1</v>
      </c>
      <c r="N44" s="733">
        <v>103.31999999999998</v>
      </c>
    </row>
    <row r="45" spans="1:14" ht="14.4" customHeight="1" x14ac:dyDescent="0.3">
      <c r="A45" s="727" t="s">
        <v>566</v>
      </c>
      <c r="B45" s="728" t="s">
        <v>567</v>
      </c>
      <c r="C45" s="729" t="s">
        <v>582</v>
      </c>
      <c r="D45" s="730" t="s">
        <v>583</v>
      </c>
      <c r="E45" s="731">
        <v>50113001</v>
      </c>
      <c r="F45" s="730" t="s">
        <v>620</v>
      </c>
      <c r="G45" s="729" t="s">
        <v>621</v>
      </c>
      <c r="H45" s="729">
        <v>112895</v>
      </c>
      <c r="I45" s="729">
        <v>12895</v>
      </c>
      <c r="J45" s="729" t="s">
        <v>694</v>
      </c>
      <c r="K45" s="729" t="s">
        <v>696</v>
      </c>
      <c r="L45" s="732">
        <v>107.08333333333334</v>
      </c>
      <c r="M45" s="732">
        <v>9</v>
      </c>
      <c r="N45" s="733">
        <v>963.75000000000011</v>
      </c>
    </row>
    <row r="46" spans="1:14" ht="14.4" customHeight="1" x14ac:dyDescent="0.3">
      <c r="A46" s="727" t="s">
        <v>566</v>
      </c>
      <c r="B46" s="728" t="s">
        <v>567</v>
      </c>
      <c r="C46" s="729" t="s">
        <v>582</v>
      </c>
      <c r="D46" s="730" t="s">
        <v>583</v>
      </c>
      <c r="E46" s="731">
        <v>50113001</v>
      </c>
      <c r="F46" s="730" t="s">
        <v>620</v>
      </c>
      <c r="G46" s="729" t="s">
        <v>661</v>
      </c>
      <c r="H46" s="729">
        <v>112891</v>
      </c>
      <c r="I46" s="729">
        <v>12891</v>
      </c>
      <c r="J46" s="729" t="s">
        <v>694</v>
      </c>
      <c r="K46" s="729" t="s">
        <v>697</v>
      </c>
      <c r="L46" s="732">
        <v>58.739999999999952</v>
      </c>
      <c r="M46" s="732">
        <v>6</v>
      </c>
      <c r="N46" s="733">
        <v>352.43999999999971</v>
      </c>
    </row>
    <row r="47" spans="1:14" ht="14.4" customHeight="1" x14ac:dyDescent="0.3">
      <c r="A47" s="727" t="s">
        <v>566</v>
      </c>
      <c r="B47" s="728" t="s">
        <v>567</v>
      </c>
      <c r="C47" s="729" t="s">
        <v>582</v>
      </c>
      <c r="D47" s="730" t="s">
        <v>583</v>
      </c>
      <c r="E47" s="731">
        <v>50113001</v>
      </c>
      <c r="F47" s="730" t="s">
        <v>620</v>
      </c>
      <c r="G47" s="729" t="s">
        <v>661</v>
      </c>
      <c r="H47" s="729">
        <v>112892</v>
      </c>
      <c r="I47" s="729">
        <v>12892</v>
      </c>
      <c r="J47" s="729" t="s">
        <v>694</v>
      </c>
      <c r="K47" s="729" t="s">
        <v>695</v>
      </c>
      <c r="L47" s="732">
        <v>103.89999999999996</v>
      </c>
      <c r="M47" s="732">
        <v>3</v>
      </c>
      <c r="N47" s="733">
        <v>311.69999999999987</v>
      </c>
    </row>
    <row r="48" spans="1:14" ht="14.4" customHeight="1" x14ac:dyDescent="0.3">
      <c r="A48" s="727" t="s">
        <v>566</v>
      </c>
      <c r="B48" s="728" t="s">
        <v>567</v>
      </c>
      <c r="C48" s="729" t="s">
        <v>582</v>
      </c>
      <c r="D48" s="730" t="s">
        <v>583</v>
      </c>
      <c r="E48" s="731">
        <v>50113001</v>
      </c>
      <c r="F48" s="730" t="s">
        <v>620</v>
      </c>
      <c r="G48" s="729" t="s">
        <v>621</v>
      </c>
      <c r="H48" s="729">
        <v>126247</v>
      </c>
      <c r="I48" s="729">
        <v>26247</v>
      </c>
      <c r="J48" s="729" t="s">
        <v>698</v>
      </c>
      <c r="K48" s="729" t="s">
        <v>699</v>
      </c>
      <c r="L48" s="732">
        <v>210.57232736752587</v>
      </c>
      <c r="M48" s="732">
        <v>1</v>
      </c>
      <c r="N48" s="733">
        <v>210.57232736752587</v>
      </c>
    </row>
    <row r="49" spans="1:14" ht="14.4" customHeight="1" x14ac:dyDescent="0.3">
      <c r="A49" s="727" t="s">
        <v>566</v>
      </c>
      <c r="B49" s="728" t="s">
        <v>567</v>
      </c>
      <c r="C49" s="729" t="s">
        <v>582</v>
      </c>
      <c r="D49" s="730" t="s">
        <v>583</v>
      </c>
      <c r="E49" s="731">
        <v>50113001</v>
      </c>
      <c r="F49" s="730" t="s">
        <v>620</v>
      </c>
      <c r="G49" s="729" t="s">
        <v>621</v>
      </c>
      <c r="H49" s="729">
        <v>119759</v>
      </c>
      <c r="I49" s="729">
        <v>19759</v>
      </c>
      <c r="J49" s="729" t="s">
        <v>700</v>
      </c>
      <c r="K49" s="729" t="s">
        <v>701</v>
      </c>
      <c r="L49" s="732">
        <v>72.299999999999983</v>
      </c>
      <c r="M49" s="732">
        <v>1</v>
      </c>
      <c r="N49" s="733">
        <v>72.299999999999983</v>
      </c>
    </row>
    <row r="50" spans="1:14" ht="14.4" customHeight="1" x14ac:dyDescent="0.3">
      <c r="A50" s="727" t="s">
        <v>566</v>
      </c>
      <c r="B50" s="728" t="s">
        <v>567</v>
      </c>
      <c r="C50" s="729" t="s">
        <v>582</v>
      </c>
      <c r="D50" s="730" t="s">
        <v>583</v>
      </c>
      <c r="E50" s="731">
        <v>50113001</v>
      </c>
      <c r="F50" s="730" t="s">
        <v>620</v>
      </c>
      <c r="G50" s="729" t="s">
        <v>621</v>
      </c>
      <c r="H50" s="729">
        <v>176496</v>
      </c>
      <c r="I50" s="729">
        <v>76496</v>
      </c>
      <c r="J50" s="729" t="s">
        <v>702</v>
      </c>
      <c r="K50" s="729" t="s">
        <v>703</v>
      </c>
      <c r="L50" s="732">
        <v>125.43000000000002</v>
      </c>
      <c r="M50" s="732">
        <v>8</v>
      </c>
      <c r="N50" s="733">
        <v>1003.4400000000002</v>
      </c>
    </row>
    <row r="51" spans="1:14" ht="14.4" customHeight="1" x14ac:dyDescent="0.3">
      <c r="A51" s="727" t="s">
        <v>566</v>
      </c>
      <c r="B51" s="728" t="s">
        <v>567</v>
      </c>
      <c r="C51" s="729" t="s">
        <v>582</v>
      </c>
      <c r="D51" s="730" t="s">
        <v>583</v>
      </c>
      <c r="E51" s="731">
        <v>50113001</v>
      </c>
      <c r="F51" s="730" t="s">
        <v>620</v>
      </c>
      <c r="G51" s="729" t="s">
        <v>621</v>
      </c>
      <c r="H51" s="729">
        <v>102679</v>
      </c>
      <c r="I51" s="729">
        <v>2679</v>
      </c>
      <c r="J51" s="729" t="s">
        <v>704</v>
      </c>
      <c r="K51" s="729" t="s">
        <v>705</v>
      </c>
      <c r="L51" s="732">
        <v>164.48070872113067</v>
      </c>
      <c r="M51" s="732">
        <v>6</v>
      </c>
      <c r="N51" s="733">
        <v>986.88425232678401</v>
      </c>
    </row>
    <row r="52" spans="1:14" ht="14.4" customHeight="1" x14ac:dyDescent="0.3">
      <c r="A52" s="727" t="s">
        <v>566</v>
      </c>
      <c r="B52" s="728" t="s">
        <v>567</v>
      </c>
      <c r="C52" s="729" t="s">
        <v>582</v>
      </c>
      <c r="D52" s="730" t="s">
        <v>583</v>
      </c>
      <c r="E52" s="731">
        <v>50113001</v>
      </c>
      <c r="F52" s="730" t="s">
        <v>620</v>
      </c>
      <c r="G52" s="729" t="s">
        <v>621</v>
      </c>
      <c r="H52" s="729">
        <v>162320</v>
      </c>
      <c r="I52" s="729">
        <v>62320</v>
      </c>
      <c r="J52" s="729" t="s">
        <v>706</v>
      </c>
      <c r="K52" s="729" t="s">
        <v>707</v>
      </c>
      <c r="L52" s="732">
        <v>74.870000000000033</v>
      </c>
      <c r="M52" s="732">
        <v>1</v>
      </c>
      <c r="N52" s="733">
        <v>74.870000000000033</v>
      </c>
    </row>
    <row r="53" spans="1:14" ht="14.4" customHeight="1" x14ac:dyDescent="0.3">
      <c r="A53" s="727" t="s">
        <v>566</v>
      </c>
      <c r="B53" s="728" t="s">
        <v>567</v>
      </c>
      <c r="C53" s="729" t="s">
        <v>582</v>
      </c>
      <c r="D53" s="730" t="s">
        <v>583</v>
      </c>
      <c r="E53" s="731">
        <v>50113001</v>
      </c>
      <c r="F53" s="730" t="s">
        <v>620</v>
      </c>
      <c r="G53" s="729" t="s">
        <v>568</v>
      </c>
      <c r="H53" s="729">
        <v>205949</v>
      </c>
      <c r="I53" s="729">
        <v>205949</v>
      </c>
      <c r="J53" s="729" t="s">
        <v>708</v>
      </c>
      <c r="K53" s="729" t="s">
        <v>709</v>
      </c>
      <c r="L53" s="732">
        <v>97.989999999999966</v>
      </c>
      <c r="M53" s="732">
        <v>2</v>
      </c>
      <c r="N53" s="733">
        <v>195.97999999999993</v>
      </c>
    </row>
    <row r="54" spans="1:14" ht="14.4" customHeight="1" x14ac:dyDescent="0.3">
      <c r="A54" s="727" t="s">
        <v>566</v>
      </c>
      <c r="B54" s="728" t="s">
        <v>567</v>
      </c>
      <c r="C54" s="729" t="s">
        <v>582</v>
      </c>
      <c r="D54" s="730" t="s">
        <v>583</v>
      </c>
      <c r="E54" s="731">
        <v>50113001</v>
      </c>
      <c r="F54" s="730" t="s">
        <v>620</v>
      </c>
      <c r="G54" s="729" t="s">
        <v>621</v>
      </c>
      <c r="H54" s="729">
        <v>58042</v>
      </c>
      <c r="I54" s="729">
        <v>58042</v>
      </c>
      <c r="J54" s="729" t="s">
        <v>710</v>
      </c>
      <c r="K54" s="729" t="s">
        <v>711</v>
      </c>
      <c r="L54" s="732">
        <v>351.38000000000005</v>
      </c>
      <c r="M54" s="732">
        <v>1</v>
      </c>
      <c r="N54" s="733">
        <v>351.38000000000005</v>
      </c>
    </row>
    <row r="55" spans="1:14" ht="14.4" customHeight="1" x14ac:dyDescent="0.3">
      <c r="A55" s="727" t="s">
        <v>566</v>
      </c>
      <c r="B55" s="728" t="s">
        <v>567</v>
      </c>
      <c r="C55" s="729" t="s">
        <v>582</v>
      </c>
      <c r="D55" s="730" t="s">
        <v>583</v>
      </c>
      <c r="E55" s="731">
        <v>50113001</v>
      </c>
      <c r="F55" s="730" t="s">
        <v>620</v>
      </c>
      <c r="G55" s="729" t="s">
        <v>621</v>
      </c>
      <c r="H55" s="729">
        <v>58038</v>
      </c>
      <c r="I55" s="729">
        <v>58038</v>
      </c>
      <c r="J55" s="729" t="s">
        <v>712</v>
      </c>
      <c r="K55" s="729" t="s">
        <v>713</v>
      </c>
      <c r="L55" s="732">
        <v>253.12</v>
      </c>
      <c r="M55" s="732">
        <v>1</v>
      </c>
      <c r="N55" s="733">
        <v>253.12</v>
      </c>
    </row>
    <row r="56" spans="1:14" ht="14.4" customHeight="1" x14ac:dyDescent="0.3">
      <c r="A56" s="727" t="s">
        <v>566</v>
      </c>
      <c r="B56" s="728" t="s">
        <v>567</v>
      </c>
      <c r="C56" s="729" t="s">
        <v>582</v>
      </c>
      <c r="D56" s="730" t="s">
        <v>583</v>
      </c>
      <c r="E56" s="731">
        <v>50113001</v>
      </c>
      <c r="F56" s="730" t="s">
        <v>620</v>
      </c>
      <c r="G56" s="729" t="s">
        <v>621</v>
      </c>
      <c r="H56" s="729">
        <v>158037</v>
      </c>
      <c r="I56" s="729">
        <v>58037</v>
      </c>
      <c r="J56" s="729" t="s">
        <v>714</v>
      </c>
      <c r="K56" s="729" t="s">
        <v>715</v>
      </c>
      <c r="L56" s="732">
        <v>95.120000000000047</v>
      </c>
      <c r="M56" s="732">
        <v>1</v>
      </c>
      <c r="N56" s="733">
        <v>95.120000000000047</v>
      </c>
    </row>
    <row r="57" spans="1:14" ht="14.4" customHeight="1" x14ac:dyDescent="0.3">
      <c r="A57" s="727" t="s">
        <v>566</v>
      </c>
      <c r="B57" s="728" t="s">
        <v>567</v>
      </c>
      <c r="C57" s="729" t="s">
        <v>582</v>
      </c>
      <c r="D57" s="730" t="s">
        <v>583</v>
      </c>
      <c r="E57" s="731">
        <v>50113001</v>
      </c>
      <c r="F57" s="730" t="s">
        <v>620</v>
      </c>
      <c r="G57" s="729" t="s">
        <v>621</v>
      </c>
      <c r="H57" s="729">
        <v>168008</v>
      </c>
      <c r="I57" s="729">
        <v>168008</v>
      </c>
      <c r="J57" s="729" t="s">
        <v>716</v>
      </c>
      <c r="K57" s="729" t="s">
        <v>717</v>
      </c>
      <c r="L57" s="732">
        <v>803.69615384615383</v>
      </c>
      <c r="M57" s="732">
        <v>13</v>
      </c>
      <c r="N57" s="733">
        <v>10448.049999999999</v>
      </c>
    </row>
    <row r="58" spans="1:14" ht="14.4" customHeight="1" x14ac:dyDescent="0.3">
      <c r="A58" s="727" t="s">
        <v>566</v>
      </c>
      <c r="B58" s="728" t="s">
        <v>567</v>
      </c>
      <c r="C58" s="729" t="s">
        <v>582</v>
      </c>
      <c r="D58" s="730" t="s">
        <v>583</v>
      </c>
      <c r="E58" s="731">
        <v>50113001</v>
      </c>
      <c r="F58" s="730" t="s">
        <v>620</v>
      </c>
      <c r="G58" s="729" t="s">
        <v>621</v>
      </c>
      <c r="H58" s="729">
        <v>168010</v>
      </c>
      <c r="I58" s="729">
        <v>168010</v>
      </c>
      <c r="J58" s="729" t="s">
        <v>718</v>
      </c>
      <c r="K58" s="729" t="s">
        <v>719</v>
      </c>
      <c r="L58" s="732">
        <v>674.7700000000001</v>
      </c>
      <c r="M58" s="732">
        <v>3</v>
      </c>
      <c r="N58" s="733">
        <v>2024.3100000000004</v>
      </c>
    </row>
    <row r="59" spans="1:14" ht="14.4" customHeight="1" x14ac:dyDescent="0.3">
      <c r="A59" s="727" t="s">
        <v>566</v>
      </c>
      <c r="B59" s="728" t="s">
        <v>567</v>
      </c>
      <c r="C59" s="729" t="s">
        <v>582</v>
      </c>
      <c r="D59" s="730" t="s">
        <v>583</v>
      </c>
      <c r="E59" s="731">
        <v>50113001</v>
      </c>
      <c r="F59" s="730" t="s">
        <v>620</v>
      </c>
      <c r="G59" s="729" t="s">
        <v>621</v>
      </c>
      <c r="H59" s="729">
        <v>848735</v>
      </c>
      <c r="I59" s="729">
        <v>0</v>
      </c>
      <c r="J59" s="729" t="s">
        <v>720</v>
      </c>
      <c r="K59" s="729" t="s">
        <v>568</v>
      </c>
      <c r="L59" s="732">
        <v>226.26</v>
      </c>
      <c r="M59" s="732">
        <v>1</v>
      </c>
      <c r="N59" s="733">
        <v>226.26</v>
      </c>
    </row>
    <row r="60" spans="1:14" ht="14.4" customHeight="1" x14ac:dyDescent="0.3">
      <c r="A60" s="727" t="s">
        <v>566</v>
      </c>
      <c r="B60" s="728" t="s">
        <v>567</v>
      </c>
      <c r="C60" s="729" t="s">
        <v>582</v>
      </c>
      <c r="D60" s="730" t="s">
        <v>583</v>
      </c>
      <c r="E60" s="731">
        <v>50113001</v>
      </c>
      <c r="F60" s="730" t="s">
        <v>620</v>
      </c>
      <c r="G60" s="729" t="s">
        <v>621</v>
      </c>
      <c r="H60" s="729">
        <v>845329</v>
      </c>
      <c r="I60" s="729">
        <v>0</v>
      </c>
      <c r="J60" s="729" t="s">
        <v>721</v>
      </c>
      <c r="K60" s="729" t="s">
        <v>568</v>
      </c>
      <c r="L60" s="732">
        <v>167.5971428571429</v>
      </c>
      <c r="M60" s="732">
        <v>28</v>
      </c>
      <c r="N60" s="733">
        <v>4692.7200000000012</v>
      </c>
    </row>
    <row r="61" spans="1:14" ht="14.4" customHeight="1" x14ac:dyDescent="0.3">
      <c r="A61" s="727" t="s">
        <v>566</v>
      </c>
      <c r="B61" s="728" t="s">
        <v>567</v>
      </c>
      <c r="C61" s="729" t="s">
        <v>582</v>
      </c>
      <c r="D61" s="730" t="s">
        <v>583</v>
      </c>
      <c r="E61" s="731">
        <v>50113001</v>
      </c>
      <c r="F61" s="730" t="s">
        <v>620</v>
      </c>
      <c r="G61" s="729" t="s">
        <v>621</v>
      </c>
      <c r="H61" s="729">
        <v>203954</v>
      </c>
      <c r="I61" s="729">
        <v>203954</v>
      </c>
      <c r="J61" s="729" t="s">
        <v>722</v>
      </c>
      <c r="K61" s="729" t="s">
        <v>723</v>
      </c>
      <c r="L61" s="732">
        <v>73.09999999999998</v>
      </c>
      <c r="M61" s="732">
        <v>3</v>
      </c>
      <c r="N61" s="733">
        <v>219.29999999999995</v>
      </c>
    </row>
    <row r="62" spans="1:14" ht="14.4" customHeight="1" x14ac:dyDescent="0.3">
      <c r="A62" s="727" t="s">
        <v>566</v>
      </c>
      <c r="B62" s="728" t="s">
        <v>567</v>
      </c>
      <c r="C62" s="729" t="s">
        <v>582</v>
      </c>
      <c r="D62" s="730" t="s">
        <v>583</v>
      </c>
      <c r="E62" s="731">
        <v>50113001</v>
      </c>
      <c r="F62" s="730" t="s">
        <v>620</v>
      </c>
      <c r="G62" s="729" t="s">
        <v>621</v>
      </c>
      <c r="H62" s="729">
        <v>394130</v>
      </c>
      <c r="I62" s="729">
        <v>0</v>
      </c>
      <c r="J62" s="729" t="s">
        <v>724</v>
      </c>
      <c r="K62" s="729" t="s">
        <v>568</v>
      </c>
      <c r="L62" s="732">
        <v>30.879999999999995</v>
      </c>
      <c r="M62" s="732">
        <v>1</v>
      </c>
      <c r="N62" s="733">
        <v>30.879999999999995</v>
      </c>
    </row>
    <row r="63" spans="1:14" ht="14.4" customHeight="1" x14ac:dyDescent="0.3">
      <c r="A63" s="727" t="s">
        <v>566</v>
      </c>
      <c r="B63" s="728" t="s">
        <v>567</v>
      </c>
      <c r="C63" s="729" t="s">
        <v>582</v>
      </c>
      <c r="D63" s="730" t="s">
        <v>583</v>
      </c>
      <c r="E63" s="731">
        <v>50113001</v>
      </c>
      <c r="F63" s="730" t="s">
        <v>620</v>
      </c>
      <c r="G63" s="729" t="s">
        <v>621</v>
      </c>
      <c r="H63" s="729">
        <v>215611</v>
      </c>
      <c r="I63" s="729">
        <v>215611</v>
      </c>
      <c r="J63" s="729" t="s">
        <v>725</v>
      </c>
      <c r="K63" s="729" t="s">
        <v>726</v>
      </c>
      <c r="L63" s="732">
        <v>1242.681</v>
      </c>
      <c r="M63" s="732">
        <v>1.6439518999999998</v>
      </c>
      <c r="N63" s="733">
        <v>2042.9077910438998</v>
      </c>
    </row>
    <row r="64" spans="1:14" ht="14.4" customHeight="1" x14ac:dyDescent="0.3">
      <c r="A64" s="727" t="s">
        <v>566</v>
      </c>
      <c r="B64" s="728" t="s">
        <v>567</v>
      </c>
      <c r="C64" s="729" t="s">
        <v>582</v>
      </c>
      <c r="D64" s="730" t="s">
        <v>583</v>
      </c>
      <c r="E64" s="731">
        <v>50113001</v>
      </c>
      <c r="F64" s="730" t="s">
        <v>620</v>
      </c>
      <c r="G64" s="729" t="s">
        <v>621</v>
      </c>
      <c r="H64" s="729">
        <v>191565</v>
      </c>
      <c r="I64" s="729">
        <v>191565</v>
      </c>
      <c r="J64" s="729" t="s">
        <v>727</v>
      </c>
      <c r="K64" s="729" t="s">
        <v>728</v>
      </c>
      <c r="L64" s="732">
        <v>622.65168762922485</v>
      </c>
      <c r="M64" s="732">
        <v>22.558149900000004</v>
      </c>
      <c r="N64" s="733">
        <v>14045.870105028032</v>
      </c>
    </row>
    <row r="65" spans="1:14" ht="14.4" customHeight="1" x14ac:dyDescent="0.3">
      <c r="A65" s="727" t="s">
        <v>566</v>
      </c>
      <c r="B65" s="728" t="s">
        <v>567</v>
      </c>
      <c r="C65" s="729" t="s">
        <v>582</v>
      </c>
      <c r="D65" s="730" t="s">
        <v>583</v>
      </c>
      <c r="E65" s="731">
        <v>50113001</v>
      </c>
      <c r="F65" s="730" t="s">
        <v>620</v>
      </c>
      <c r="G65" s="729" t="s">
        <v>621</v>
      </c>
      <c r="H65" s="729">
        <v>190991</v>
      </c>
      <c r="I65" s="729">
        <v>90991</v>
      </c>
      <c r="J65" s="729" t="s">
        <v>729</v>
      </c>
      <c r="K65" s="729" t="s">
        <v>730</v>
      </c>
      <c r="L65" s="732">
        <v>44.22999999999999</v>
      </c>
      <c r="M65" s="732">
        <v>3</v>
      </c>
      <c r="N65" s="733">
        <v>132.68999999999997</v>
      </c>
    </row>
    <row r="66" spans="1:14" ht="14.4" customHeight="1" x14ac:dyDescent="0.3">
      <c r="A66" s="727" t="s">
        <v>566</v>
      </c>
      <c r="B66" s="728" t="s">
        <v>567</v>
      </c>
      <c r="C66" s="729" t="s">
        <v>582</v>
      </c>
      <c r="D66" s="730" t="s">
        <v>583</v>
      </c>
      <c r="E66" s="731">
        <v>50113001</v>
      </c>
      <c r="F66" s="730" t="s">
        <v>620</v>
      </c>
      <c r="G66" s="729" t="s">
        <v>621</v>
      </c>
      <c r="H66" s="729">
        <v>143996</v>
      </c>
      <c r="I66" s="729">
        <v>43996</v>
      </c>
      <c r="J66" s="729" t="s">
        <v>731</v>
      </c>
      <c r="K66" s="729" t="s">
        <v>732</v>
      </c>
      <c r="L66" s="732">
        <v>78.52000000000001</v>
      </c>
      <c r="M66" s="732">
        <v>4</v>
      </c>
      <c r="N66" s="733">
        <v>314.08000000000004</v>
      </c>
    </row>
    <row r="67" spans="1:14" ht="14.4" customHeight="1" x14ac:dyDescent="0.3">
      <c r="A67" s="727" t="s">
        <v>566</v>
      </c>
      <c r="B67" s="728" t="s">
        <v>567</v>
      </c>
      <c r="C67" s="729" t="s">
        <v>582</v>
      </c>
      <c r="D67" s="730" t="s">
        <v>583</v>
      </c>
      <c r="E67" s="731">
        <v>50113001</v>
      </c>
      <c r="F67" s="730" t="s">
        <v>620</v>
      </c>
      <c r="G67" s="729" t="s">
        <v>621</v>
      </c>
      <c r="H67" s="729">
        <v>199466</v>
      </c>
      <c r="I67" s="729">
        <v>199466</v>
      </c>
      <c r="J67" s="729" t="s">
        <v>733</v>
      </c>
      <c r="K67" s="729" t="s">
        <v>734</v>
      </c>
      <c r="L67" s="732">
        <v>91.999999999999986</v>
      </c>
      <c r="M67" s="732">
        <v>1</v>
      </c>
      <c r="N67" s="733">
        <v>91.999999999999986</v>
      </c>
    </row>
    <row r="68" spans="1:14" ht="14.4" customHeight="1" x14ac:dyDescent="0.3">
      <c r="A68" s="727" t="s">
        <v>566</v>
      </c>
      <c r="B68" s="728" t="s">
        <v>567</v>
      </c>
      <c r="C68" s="729" t="s">
        <v>582</v>
      </c>
      <c r="D68" s="730" t="s">
        <v>583</v>
      </c>
      <c r="E68" s="731">
        <v>50113001</v>
      </c>
      <c r="F68" s="730" t="s">
        <v>620</v>
      </c>
      <c r="G68" s="729" t="s">
        <v>621</v>
      </c>
      <c r="H68" s="729">
        <v>100407</v>
      </c>
      <c r="I68" s="729">
        <v>407</v>
      </c>
      <c r="J68" s="729" t="s">
        <v>735</v>
      </c>
      <c r="K68" s="729" t="s">
        <v>736</v>
      </c>
      <c r="L68" s="732">
        <v>186.35000000000002</v>
      </c>
      <c r="M68" s="732">
        <v>2</v>
      </c>
      <c r="N68" s="733">
        <v>372.70000000000005</v>
      </c>
    </row>
    <row r="69" spans="1:14" ht="14.4" customHeight="1" x14ac:dyDescent="0.3">
      <c r="A69" s="727" t="s">
        <v>566</v>
      </c>
      <c r="B69" s="728" t="s">
        <v>567</v>
      </c>
      <c r="C69" s="729" t="s">
        <v>582</v>
      </c>
      <c r="D69" s="730" t="s">
        <v>583</v>
      </c>
      <c r="E69" s="731">
        <v>50113001</v>
      </c>
      <c r="F69" s="730" t="s">
        <v>620</v>
      </c>
      <c r="G69" s="729" t="s">
        <v>621</v>
      </c>
      <c r="H69" s="729">
        <v>100409</v>
      </c>
      <c r="I69" s="729">
        <v>409</v>
      </c>
      <c r="J69" s="729" t="s">
        <v>737</v>
      </c>
      <c r="K69" s="729" t="s">
        <v>738</v>
      </c>
      <c r="L69" s="732">
        <v>71.010000000000019</v>
      </c>
      <c r="M69" s="732">
        <v>10</v>
      </c>
      <c r="N69" s="733">
        <v>710.10000000000014</v>
      </c>
    </row>
    <row r="70" spans="1:14" ht="14.4" customHeight="1" x14ac:dyDescent="0.3">
      <c r="A70" s="727" t="s">
        <v>566</v>
      </c>
      <c r="B70" s="728" t="s">
        <v>567</v>
      </c>
      <c r="C70" s="729" t="s">
        <v>582</v>
      </c>
      <c r="D70" s="730" t="s">
        <v>583</v>
      </c>
      <c r="E70" s="731">
        <v>50113001</v>
      </c>
      <c r="F70" s="730" t="s">
        <v>620</v>
      </c>
      <c r="G70" s="729" t="s">
        <v>621</v>
      </c>
      <c r="H70" s="729">
        <v>848273</v>
      </c>
      <c r="I70" s="729">
        <v>125298</v>
      </c>
      <c r="J70" s="729" t="s">
        <v>739</v>
      </c>
      <c r="K70" s="729" t="s">
        <v>740</v>
      </c>
      <c r="L70" s="732">
        <v>111.00024312071277</v>
      </c>
      <c r="M70" s="732">
        <v>169.55155039999988</v>
      </c>
      <c r="N70" s="733">
        <v>18820.263315893772</v>
      </c>
    </row>
    <row r="71" spans="1:14" ht="14.4" customHeight="1" x14ac:dyDescent="0.3">
      <c r="A71" s="727" t="s">
        <v>566</v>
      </c>
      <c r="B71" s="728" t="s">
        <v>567</v>
      </c>
      <c r="C71" s="729" t="s">
        <v>582</v>
      </c>
      <c r="D71" s="730" t="s">
        <v>583</v>
      </c>
      <c r="E71" s="731">
        <v>50113001</v>
      </c>
      <c r="F71" s="730" t="s">
        <v>620</v>
      </c>
      <c r="G71" s="729" t="s">
        <v>621</v>
      </c>
      <c r="H71" s="729">
        <v>849062</v>
      </c>
      <c r="I71" s="729">
        <v>122495</v>
      </c>
      <c r="J71" s="729" t="s">
        <v>739</v>
      </c>
      <c r="K71" s="729" t="s">
        <v>741</v>
      </c>
      <c r="L71" s="732">
        <v>496.0693390967686</v>
      </c>
      <c r="M71" s="732">
        <v>1.9779770000000005</v>
      </c>
      <c r="N71" s="733">
        <v>981.21374313860929</v>
      </c>
    </row>
    <row r="72" spans="1:14" ht="14.4" customHeight="1" x14ac:dyDescent="0.3">
      <c r="A72" s="727" t="s">
        <v>566</v>
      </c>
      <c r="B72" s="728" t="s">
        <v>567</v>
      </c>
      <c r="C72" s="729" t="s">
        <v>582</v>
      </c>
      <c r="D72" s="730" t="s">
        <v>583</v>
      </c>
      <c r="E72" s="731">
        <v>50113001</v>
      </c>
      <c r="F72" s="730" t="s">
        <v>620</v>
      </c>
      <c r="G72" s="729" t="s">
        <v>621</v>
      </c>
      <c r="H72" s="729">
        <v>849363</v>
      </c>
      <c r="I72" s="729">
        <v>122494</v>
      </c>
      <c r="J72" s="729" t="s">
        <v>739</v>
      </c>
      <c r="K72" s="729" t="s">
        <v>742</v>
      </c>
      <c r="L72" s="732">
        <v>246.93984569418194</v>
      </c>
      <c r="M72" s="732">
        <v>75.902114100000134</v>
      </c>
      <c r="N72" s="733">
        <v>18743.256343716224</v>
      </c>
    </row>
    <row r="73" spans="1:14" ht="14.4" customHeight="1" x14ac:dyDescent="0.3">
      <c r="A73" s="727" t="s">
        <v>566</v>
      </c>
      <c r="B73" s="728" t="s">
        <v>567</v>
      </c>
      <c r="C73" s="729" t="s">
        <v>582</v>
      </c>
      <c r="D73" s="730" t="s">
        <v>583</v>
      </c>
      <c r="E73" s="731">
        <v>50113001</v>
      </c>
      <c r="F73" s="730" t="s">
        <v>620</v>
      </c>
      <c r="G73" s="729" t="s">
        <v>621</v>
      </c>
      <c r="H73" s="729">
        <v>164888</v>
      </c>
      <c r="I73" s="729">
        <v>164888</v>
      </c>
      <c r="J73" s="729" t="s">
        <v>743</v>
      </c>
      <c r="K73" s="729" t="s">
        <v>744</v>
      </c>
      <c r="L73" s="732">
        <v>240.91</v>
      </c>
      <c r="M73" s="732">
        <v>3</v>
      </c>
      <c r="N73" s="733">
        <v>722.73</v>
      </c>
    </row>
    <row r="74" spans="1:14" ht="14.4" customHeight="1" x14ac:dyDescent="0.3">
      <c r="A74" s="727" t="s">
        <v>566</v>
      </c>
      <c r="B74" s="728" t="s">
        <v>567</v>
      </c>
      <c r="C74" s="729" t="s">
        <v>582</v>
      </c>
      <c r="D74" s="730" t="s">
        <v>583</v>
      </c>
      <c r="E74" s="731">
        <v>50113001</v>
      </c>
      <c r="F74" s="730" t="s">
        <v>620</v>
      </c>
      <c r="G74" s="729" t="s">
        <v>621</v>
      </c>
      <c r="H74" s="729">
        <v>501659</v>
      </c>
      <c r="I74" s="729">
        <v>9999999</v>
      </c>
      <c r="J74" s="729" t="s">
        <v>745</v>
      </c>
      <c r="K74" s="729" t="s">
        <v>746</v>
      </c>
      <c r="L74" s="732">
        <v>26851.835999999999</v>
      </c>
      <c r="M74" s="732">
        <v>6</v>
      </c>
      <c r="N74" s="733">
        <v>161111.016</v>
      </c>
    </row>
    <row r="75" spans="1:14" ht="14.4" customHeight="1" x14ac:dyDescent="0.3">
      <c r="A75" s="727" t="s">
        <v>566</v>
      </c>
      <c r="B75" s="728" t="s">
        <v>567</v>
      </c>
      <c r="C75" s="729" t="s">
        <v>582</v>
      </c>
      <c r="D75" s="730" t="s">
        <v>583</v>
      </c>
      <c r="E75" s="731">
        <v>50113001</v>
      </c>
      <c r="F75" s="730" t="s">
        <v>620</v>
      </c>
      <c r="G75" s="729" t="s">
        <v>661</v>
      </c>
      <c r="H75" s="729">
        <v>140097</v>
      </c>
      <c r="I75" s="729">
        <v>140097</v>
      </c>
      <c r="J75" s="729" t="s">
        <v>747</v>
      </c>
      <c r="K75" s="729" t="s">
        <v>748</v>
      </c>
      <c r="L75" s="732">
        <v>319.79000000000008</v>
      </c>
      <c r="M75" s="732">
        <v>1</v>
      </c>
      <c r="N75" s="733">
        <v>319.79000000000008</v>
      </c>
    </row>
    <row r="76" spans="1:14" ht="14.4" customHeight="1" x14ac:dyDescent="0.3">
      <c r="A76" s="727" t="s">
        <v>566</v>
      </c>
      <c r="B76" s="728" t="s">
        <v>567</v>
      </c>
      <c r="C76" s="729" t="s">
        <v>582</v>
      </c>
      <c r="D76" s="730" t="s">
        <v>583</v>
      </c>
      <c r="E76" s="731">
        <v>50113001</v>
      </c>
      <c r="F76" s="730" t="s">
        <v>620</v>
      </c>
      <c r="G76" s="729" t="s">
        <v>661</v>
      </c>
      <c r="H76" s="729">
        <v>140104</v>
      </c>
      <c r="I76" s="729">
        <v>140104</v>
      </c>
      <c r="J76" s="729" t="s">
        <v>747</v>
      </c>
      <c r="K76" s="729" t="s">
        <v>749</v>
      </c>
      <c r="L76" s="732">
        <v>1212.4899999999989</v>
      </c>
      <c r="M76" s="732">
        <v>1</v>
      </c>
      <c r="N76" s="733">
        <v>1212.4899999999989</v>
      </c>
    </row>
    <row r="77" spans="1:14" ht="14.4" customHeight="1" x14ac:dyDescent="0.3">
      <c r="A77" s="727" t="s">
        <v>566</v>
      </c>
      <c r="B77" s="728" t="s">
        <v>567</v>
      </c>
      <c r="C77" s="729" t="s">
        <v>582</v>
      </c>
      <c r="D77" s="730" t="s">
        <v>583</v>
      </c>
      <c r="E77" s="731">
        <v>50113001</v>
      </c>
      <c r="F77" s="730" t="s">
        <v>620</v>
      </c>
      <c r="G77" s="729" t="s">
        <v>661</v>
      </c>
      <c r="H77" s="729">
        <v>144691</v>
      </c>
      <c r="I77" s="729">
        <v>144691</v>
      </c>
      <c r="J77" s="729" t="s">
        <v>750</v>
      </c>
      <c r="K77" s="729" t="s">
        <v>751</v>
      </c>
      <c r="L77" s="732">
        <v>314.5</v>
      </c>
      <c r="M77" s="732">
        <v>1</v>
      </c>
      <c r="N77" s="733">
        <v>314.5</v>
      </c>
    </row>
    <row r="78" spans="1:14" ht="14.4" customHeight="1" x14ac:dyDescent="0.3">
      <c r="A78" s="727" t="s">
        <v>566</v>
      </c>
      <c r="B78" s="728" t="s">
        <v>567</v>
      </c>
      <c r="C78" s="729" t="s">
        <v>582</v>
      </c>
      <c r="D78" s="730" t="s">
        <v>583</v>
      </c>
      <c r="E78" s="731">
        <v>50113001</v>
      </c>
      <c r="F78" s="730" t="s">
        <v>620</v>
      </c>
      <c r="G78" s="729" t="s">
        <v>621</v>
      </c>
      <c r="H78" s="729">
        <v>848412</v>
      </c>
      <c r="I78" s="729">
        <v>30776</v>
      </c>
      <c r="J78" s="729" t="s">
        <v>752</v>
      </c>
      <c r="K78" s="729" t="s">
        <v>753</v>
      </c>
      <c r="L78" s="732">
        <v>104.86999999999998</v>
      </c>
      <c r="M78" s="732">
        <v>2</v>
      </c>
      <c r="N78" s="733">
        <v>209.73999999999995</v>
      </c>
    </row>
    <row r="79" spans="1:14" ht="14.4" customHeight="1" x14ac:dyDescent="0.3">
      <c r="A79" s="727" t="s">
        <v>566</v>
      </c>
      <c r="B79" s="728" t="s">
        <v>567</v>
      </c>
      <c r="C79" s="729" t="s">
        <v>582</v>
      </c>
      <c r="D79" s="730" t="s">
        <v>583</v>
      </c>
      <c r="E79" s="731">
        <v>50113001</v>
      </c>
      <c r="F79" s="730" t="s">
        <v>620</v>
      </c>
      <c r="G79" s="729" t="s">
        <v>621</v>
      </c>
      <c r="H79" s="729">
        <v>850007</v>
      </c>
      <c r="I79" s="729">
        <v>30778</v>
      </c>
      <c r="J79" s="729" t="s">
        <v>754</v>
      </c>
      <c r="K79" s="729" t="s">
        <v>568</v>
      </c>
      <c r="L79" s="732">
        <v>164.85999999999996</v>
      </c>
      <c r="M79" s="732">
        <v>2</v>
      </c>
      <c r="N79" s="733">
        <v>329.71999999999991</v>
      </c>
    </row>
    <row r="80" spans="1:14" ht="14.4" customHeight="1" x14ac:dyDescent="0.3">
      <c r="A80" s="727" t="s">
        <v>566</v>
      </c>
      <c r="B80" s="728" t="s">
        <v>567</v>
      </c>
      <c r="C80" s="729" t="s">
        <v>582</v>
      </c>
      <c r="D80" s="730" t="s">
        <v>583</v>
      </c>
      <c r="E80" s="731">
        <v>50113001</v>
      </c>
      <c r="F80" s="730" t="s">
        <v>620</v>
      </c>
      <c r="G80" s="729" t="s">
        <v>621</v>
      </c>
      <c r="H80" s="729">
        <v>145981</v>
      </c>
      <c r="I80" s="729">
        <v>45981</v>
      </c>
      <c r="J80" s="729" t="s">
        <v>755</v>
      </c>
      <c r="K80" s="729" t="s">
        <v>756</v>
      </c>
      <c r="L80" s="732">
        <v>1704.56</v>
      </c>
      <c r="M80" s="732">
        <v>5</v>
      </c>
      <c r="N80" s="733">
        <v>8522.7999999999993</v>
      </c>
    </row>
    <row r="81" spans="1:14" ht="14.4" customHeight="1" x14ac:dyDescent="0.3">
      <c r="A81" s="727" t="s">
        <v>566</v>
      </c>
      <c r="B81" s="728" t="s">
        <v>567</v>
      </c>
      <c r="C81" s="729" t="s">
        <v>582</v>
      </c>
      <c r="D81" s="730" t="s">
        <v>583</v>
      </c>
      <c r="E81" s="731">
        <v>50113001</v>
      </c>
      <c r="F81" s="730" t="s">
        <v>620</v>
      </c>
      <c r="G81" s="729" t="s">
        <v>621</v>
      </c>
      <c r="H81" s="729">
        <v>189992</v>
      </c>
      <c r="I81" s="729">
        <v>189992</v>
      </c>
      <c r="J81" s="729" t="s">
        <v>757</v>
      </c>
      <c r="K81" s="729" t="s">
        <v>758</v>
      </c>
      <c r="L81" s="732">
        <v>313.5002226756377</v>
      </c>
      <c r="M81" s="732">
        <v>31.063751900000003</v>
      </c>
      <c r="N81" s="733">
        <v>9738.4931377907651</v>
      </c>
    </row>
    <row r="82" spans="1:14" ht="14.4" customHeight="1" x14ac:dyDescent="0.3">
      <c r="A82" s="727" t="s">
        <v>566</v>
      </c>
      <c r="B82" s="728" t="s">
        <v>567</v>
      </c>
      <c r="C82" s="729" t="s">
        <v>582</v>
      </c>
      <c r="D82" s="730" t="s">
        <v>583</v>
      </c>
      <c r="E82" s="731">
        <v>50113001</v>
      </c>
      <c r="F82" s="730" t="s">
        <v>620</v>
      </c>
      <c r="G82" s="729" t="s">
        <v>661</v>
      </c>
      <c r="H82" s="729">
        <v>117425</v>
      </c>
      <c r="I82" s="729">
        <v>17425</v>
      </c>
      <c r="J82" s="729" t="s">
        <v>759</v>
      </c>
      <c r="K82" s="729" t="s">
        <v>760</v>
      </c>
      <c r="L82" s="732">
        <v>20.060000000000002</v>
      </c>
      <c r="M82" s="732">
        <v>8</v>
      </c>
      <c r="N82" s="733">
        <v>160.48000000000002</v>
      </c>
    </row>
    <row r="83" spans="1:14" ht="14.4" customHeight="1" x14ac:dyDescent="0.3">
      <c r="A83" s="727" t="s">
        <v>566</v>
      </c>
      <c r="B83" s="728" t="s">
        <v>567</v>
      </c>
      <c r="C83" s="729" t="s">
        <v>582</v>
      </c>
      <c r="D83" s="730" t="s">
        <v>583</v>
      </c>
      <c r="E83" s="731">
        <v>50113001</v>
      </c>
      <c r="F83" s="730" t="s">
        <v>620</v>
      </c>
      <c r="G83" s="729" t="s">
        <v>661</v>
      </c>
      <c r="H83" s="729">
        <v>117431</v>
      </c>
      <c r="I83" s="729">
        <v>17431</v>
      </c>
      <c r="J83" s="729" t="s">
        <v>761</v>
      </c>
      <c r="K83" s="729" t="s">
        <v>762</v>
      </c>
      <c r="L83" s="732">
        <v>27.25</v>
      </c>
      <c r="M83" s="732">
        <v>2</v>
      </c>
      <c r="N83" s="733">
        <v>54.5</v>
      </c>
    </row>
    <row r="84" spans="1:14" ht="14.4" customHeight="1" x14ac:dyDescent="0.3">
      <c r="A84" s="727" t="s">
        <v>566</v>
      </c>
      <c r="B84" s="728" t="s">
        <v>567</v>
      </c>
      <c r="C84" s="729" t="s">
        <v>582</v>
      </c>
      <c r="D84" s="730" t="s">
        <v>583</v>
      </c>
      <c r="E84" s="731">
        <v>50113001</v>
      </c>
      <c r="F84" s="730" t="s">
        <v>620</v>
      </c>
      <c r="G84" s="729" t="s">
        <v>621</v>
      </c>
      <c r="H84" s="729">
        <v>202891</v>
      </c>
      <c r="I84" s="729">
        <v>202891</v>
      </c>
      <c r="J84" s="729" t="s">
        <v>763</v>
      </c>
      <c r="K84" s="729" t="s">
        <v>764</v>
      </c>
      <c r="L84" s="732">
        <v>109.47000000000001</v>
      </c>
      <c r="M84" s="732">
        <v>3</v>
      </c>
      <c r="N84" s="733">
        <v>328.41</v>
      </c>
    </row>
    <row r="85" spans="1:14" ht="14.4" customHeight="1" x14ac:dyDescent="0.3">
      <c r="A85" s="727" t="s">
        <v>566</v>
      </c>
      <c r="B85" s="728" t="s">
        <v>567</v>
      </c>
      <c r="C85" s="729" t="s">
        <v>582</v>
      </c>
      <c r="D85" s="730" t="s">
        <v>583</v>
      </c>
      <c r="E85" s="731">
        <v>50113001</v>
      </c>
      <c r="F85" s="730" t="s">
        <v>620</v>
      </c>
      <c r="G85" s="729" t="s">
        <v>621</v>
      </c>
      <c r="H85" s="729">
        <v>216104</v>
      </c>
      <c r="I85" s="729">
        <v>216104</v>
      </c>
      <c r="J85" s="729" t="s">
        <v>763</v>
      </c>
      <c r="K85" s="729" t="s">
        <v>765</v>
      </c>
      <c r="L85" s="732">
        <v>184.96779720641769</v>
      </c>
      <c r="M85" s="732">
        <v>9</v>
      </c>
      <c r="N85" s="733">
        <v>1664.7101748577593</v>
      </c>
    </row>
    <row r="86" spans="1:14" ht="14.4" customHeight="1" x14ac:dyDescent="0.3">
      <c r="A86" s="727" t="s">
        <v>566</v>
      </c>
      <c r="B86" s="728" t="s">
        <v>567</v>
      </c>
      <c r="C86" s="729" t="s">
        <v>582</v>
      </c>
      <c r="D86" s="730" t="s">
        <v>583</v>
      </c>
      <c r="E86" s="731">
        <v>50113001</v>
      </c>
      <c r="F86" s="730" t="s">
        <v>620</v>
      </c>
      <c r="G86" s="729" t="s">
        <v>621</v>
      </c>
      <c r="H86" s="729">
        <v>158653</v>
      </c>
      <c r="I86" s="729">
        <v>58653</v>
      </c>
      <c r="J86" s="729" t="s">
        <v>766</v>
      </c>
      <c r="K86" s="729" t="s">
        <v>767</v>
      </c>
      <c r="L86" s="732">
        <v>64.959999999999994</v>
      </c>
      <c r="M86" s="732">
        <v>10</v>
      </c>
      <c r="N86" s="733">
        <v>649.59999999999991</v>
      </c>
    </row>
    <row r="87" spans="1:14" ht="14.4" customHeight="1" x14ac:dyDescent="0.3">
      <c r="A87" s="727" t="s">
        <v>566</v>
      </c>
      <c r="B87" s="728" t="s">
        <v>567</v>
      </c>
      <c r="C87" s="729" t="s">
        <v>582</v>
      </c>
      <c r="D87" s="730" t="s">
        <v>583</v>
      </c>
      <c r="E87" s="731">
        <v>50113001</v>
      </c>
      <c r="F87" s="730" t="s">
        <v>620</v>
      </c>
      <c r="G87" s="729" t="s">
        <v>621</v>
      </c>
      <c r="H87" s="729">
        <v>156992</v>
      </c>
      <c r="I87" s="729">
        <v>56992</v>
      </c>
      <c r="J87" s="729" t="s">
        <v>768</v>
      </c>
      <c r="K87" s="729" t="s">
        <v>769</v>
      </c>
      <c r="L87" s="732">
        <v>61.62083333333333</v>
      </c>
      <c r="M87" s="732">
        <v>12</v>
      </c>
      <c r="N87" s="733">
        <v>739.44999999999993</v>
      </c>
    </row>
    <row r="88" spans="1:14" ht="14.4" customHeight="1" x14ac:dyDescent="0.3">
      <c r="A88" s="727" t="s">
        <v>566</v>
      </c>
      <c r="B88" s="728" t="s">
        <v>567</v>
      </c>
      <c r="C88" s="729" t="s">
        <v>582</v>
      </c>
      <c r="D88" s="730" t="s">
        <v>583</v>
      </c>
      <c r="E88" s="731">
        <v>50113001</v>
      </c>
      <c r="F88" s="730" t="s">
        <v>620</v>
      </c>
      <c r="G88" s="729" t="s">
        <v>621</v>
      </c>
      <c r="H88" s="729">
        <v>156993</v>
      </c>
      <c r="I88" s="729">
        <v>56993</v>
      </c>
      <c r="J88" s="729" t="s">
        <v>770</v>
      </c>
      <c r="K88" s="729" t="s">
        <v>771</v>
      </c>
      <c r="L88" s="732">
        <v>73.603259856437745</v>
      </c>
      <c r="M88" s="732">
        <v>9</v>
      </c>
      <c r="N88" s="733">
        <v>662.42933870793968</v>
      </c>
    </row>
    <row r="89" spans="1:14" ht="14.4" customHeight="1" x14ac:dyDescent="0.3">
      <c r="A89" s="727" t="s">
        <v>566</v>
      </c>
      <c r="B89" s="728" t="s">
        <v>567</v>
      </c>
      <c r="C89" s="729" t="s">
        <v>582</v>
      </c>
      <c r="D89" s="730" t="s">
        <v>583</v>
      </c>
      <c r="E89" s="731">
        <v>50113001</v>
      </c>
      <c r="F89" s="730" t="s">
        <v>620</v>
      </c>
      <c r="G89" s="729" t="s">
        <v>661</v>
      </c>
      <c r="H89" s="729">
        <v>214525</v>
      </c>
      <c r="I89" s="729">
        <v>214525</v>
      </c>
      <c r="J89" s="729" t="s">
        <v>772</v>
      </c>
      <c r="K89" s="729" t="s">
        <v>773</v>
      </c>
      <c r="L89" s="732">
        <v>43.210000000000015</v>
      </c>
      <c r="M89" s="732">
        <v>5</v>
      </c>
      <c r="N89" s="733">
        <v>216.05000000000007</v>
      </c>
    </row>
    <row r="90" spans="1:14" ht="14.4" customHeight="1" x14ac:dyDescent="0.3">
      <c r="A90" s="727" t="s">
        <v>566</v>
      </c>
      <c r="B90" s="728" t="s">
        <v>567</v>
      </c>
      <c r="C90" s="729" t="s">
        <v>582</v>
      </c>
      <c r="D90" s="730" t="s">
        <v>583</v>
      </c>
      <c r="E90" s="731">
        <v>50113001</v>
      </c>
      <c r="F90" s="730" t="s">
        <v>620</v>
      </c>
      <c r="G90" s="729" t="s">
        <v>661</v>
      </c>
      <c r="H90" s="729">
        <v>214526</v>
      </c>
      <c r="I90" s="729">
        <v>214526</v>
      </c>
      <c r="J90" s="729" t="s">
        <v>772</v>
      </c>
      <c r="K90" s="729" t="s">
        <v>774</v>
      </c>
      <c r="L90" s="732">
        <v>154.25192307692308</v>
      </c>
      <c r="M90" s="732">
        <v>26</v>
      </c>
      <c r="N90" s="733">
        <v>4010.55</v>
      </c>
    </row>
    <row r="91" spans="1:14" ht="14.4" customHeight="1" x14ac:dyDescent="0.3">
      <c r="A91" s="727" t="s">
        <v>566</v>
      </c>
      <c r="B91" s="728" t="s">
        <v>567</v>
      </c>
      <c r="C91" s="729" t="s">
        <v>582</v>
      </c>
      <c r="D91" s="730" t="s">
        <v>583</v>
      </c>
      <c r="E91" s="731">
        <v>50113001</v>
      </c>
      <c r="F91" s="730" t="s">
        <v>620</v>
      </c>
      <c r="G91" s="729" t="s">
        <v>661</v>
      </c>
      <c r="H91" s="729">
        <v>214427</v>
      </c>
      <c r="I91" s="729">
        <v>214427</v>
      </c>
      <c r="J91" s="729" t="s">
        <v>775</v>
      </c>
      <c r="K91" s="729" t="s">
        <v>776</v>
      </c>
      <c r="L91" s="732">
        <v>67.683190024178217</v>
      </c>
      <c r="M91" s="732">
        <v>160</v>
      </c>
      <c r="N91" s="733">
        <v>10829.310403868514</v>
      </c>
    </row>
    <row r="92" spans="1:14" ht="14.4" customHeight="1" x14ac:dyDescent="0.3">
      <c r="A92" s="727" t="s">
        <v>566</v>
      </c>
      <c r="B92" s="728" t="s">
        <v>567</v>
      </c>
      <c r="C92" s="729" t="s">
        <v>582</v>
      </c>
      <c r="D92" s="730" t="s">
        <v>583</v>
      </c>
      <c r="E92" s="731">
        <v>50113001</v>
      </c>
      <c r="F92" s="730" t="s">
        <v>620</v>
      </c>
      <c r="G92" s="729" t="s">
        <v>661</v>
      </c>
      <c r="H92" s="729">
        <v>113767</v>
      </c>
      <c r="I92" s="729">
        <v>13767</v>
      </c>
      <c r="J92" s="729" t="s">
        <v>777</v>
      </c>
      <c r="K92" s="729" t="s">
        <v>778</v>
      </c>
      <c r="L92" s="732">
        <v>45.19</v>
      </c>
      <c r="M92" s="732">
        <v>2</v>
      </c>
      <c r="N92" s="733">
        <v>90.38</v>
      </c>
    </row>
    <row r="93" spans="1:14" ht="14.4" customHeight="1" x14ac:dyDescent="0.3">
      <c r="A93" s="727" t="s">
        <v>566</v>
      </c>
      <c r="B93" s="728" t="s">
        <v>567</v>
      </c>
      <c r="C93" s="729" t="s">
        <v>582</v>
      </c>
      <c r="D93" s="730" t="s">
        <v>583</v>
      </c>
      <c r="E93" s="731">
        <v>50113001</v>
      </c>
      <c r="F93" s="730" t="s">
        <v>620</v>
      </c>
      <c r="G93" s="729" t="s">
        <v>621</v>
      </c>
      <c r="H93" s="729">
        <v>130511</v>
      </c>
      <c r="I93" s="729">
        <v>130511</v>
      </c>
      <c r="J93" s="729" t="s">
        <v>779</v>
      </c>
      <c r="K93" s="729" t="s">
        <v>780</v>
      </c>
      <c r="L93" s="732">
        <v>154.77000000000001</v>
      </c>
      <c r="M93" s="732">
        <v>1</v>
      </c>
      <c r="N93" s="733">
        <v>154.77000000000001</v>
      </c>
    </row>
    <row r="94" spans="1:14" ht="14.4" customHeight="1" x14ac:dyDescent="0.3">
      <c r="A94" s="727" t="s">
        <v>566</v>
      </c>
      <c r="B94" s="728" t="s">
        <v>567</v>
      </c>
      <c r="C94" s="729" t="s">
        <v>582</v>
      </c>
      <c r="D94" s="730" t="s">
        <v>583</v>
      </c>
      <c r="E94" s="731">
        <v>50113001</v>
      </c>
      <c r="F94" s="730" t="s">
        <v>620</v>
      </c>
      <c r="G94" s="729" t="s">
        <v>661</v>
      </c>
      <c r="H94" s="729">
        <v>116547</v>
      </c>
      <c r="I94" s="729">
        <v>16547</v>
      </c>
      <c r="J94" s="729" t="s">
        <v>781</v>
      </c>
      <c r="K94" s="729" t="s">
        <v>782</v>
      </c>
      <c r="L94" s="732">
        <v>532.63437499999986</v>
      </c>
      <c r="M94" s="732">
        <v>16</v>
      </c>
      <c r="N94" s="733">
        <v>8522.1499999999978</v>
      </c>
    </row>
    <row r="95" spans="1:14" ht="14.4" customHeight="1" x14ac:dyDescent="0.3">
      <c r="A95" s="727" t="s">
        <v>566</v>
      </c>
      <c r="B95" s="728" t="s">
        <v>567</v>
      </c>
      <c r="C95" s="729" t="s">
        <v>582</v>
      </c>
      <c r="D95" s="730" t="s">
        <v>583</v>
      </c>
      <c r="E95" s="731">
        <v>50113001</v>
      </c>
      <c r="F95" s="730" t="s">
        <v>620</v>
      </c>
      <c r="G95" s="729" t="s">
        <v>621</v>
      </c>
      <c r="H95" s="729">
        <v>178955</v>
      </c>
      <c r="I95" s="729">
        <v>178955</v>
      </c>
      <c r="J95" s="729" t="s">
        <v>783</v>
      </c>
      <c r="K95" s="729" t="s">
        <v>784</v>
      </c>
      <c r="L95" s="732">
        <v>100.00101351351354</v>
      </c>
      <c r="M95" s="732">
        <v>29.600958599999998</v>
      </c>
      <c r="N95" s="733">
        <v>2960.1258609715546</v>
      </c>
    </row>
    <row r="96" spans="1:14" ht="14.4" customHeight="1" x14ac:dyDescent="0.3">
      <c r="A96" s="727" t="s">
        <v>566</v>
      </c>
      <c r="B96" s="728" t="s">
        <v>567</v>
      </c>
      <c r="C96" s="729" t="s">
        <v>582</v>
      </c>
      <c r="D96" s="730" t="s">
        <v>583</v>
      </c>
      <c r="E96" s="731">
        <v>50113001</v>
      </c>
      <c r="F96" s="730" t="s">
        <v>620</v>
      </c>
      <c r="G96" s="729" t="s">
        <v>621</v>
      </c>
      <c r="H96" s="729">
        <v>195769</v>
      </c>
      <c r="I96" s="729">
        <v>195769</v>
      </c>
      <c r="J96" s="729" t="s">
        <v>785</v>
      </c>
      <c r="K96" s="729" t="s">
        <v>786</v>
      </c>
      <c r="L96" s="732">
        <v>179.51999902555283</v>
      </c>
      <c r="M96" s="732">
        <v>38.397138000000005</v>
      </c>
      <c r="N96" s="733">
        <v>6893.0541763440187</v>
      </c>
    </row>
    <row r="97" spans="1:14" ht="14.4" customHeight="1" x14ac:dyDescent="0.3">
      <c r="A97" s="727" t="s">
        <v>566</v>
      </c>
      <c r="B97" s="728" t="s">
        <v>567</v>
      </c>
      <c r="C97" s="729" t="s">
        <v>582</v>
      </c>
      <c r="D97" s="730" t="s">
        <v>583</v>
      </c>
      <c r="E97" s="731">
        <v>50113001</v>
      </c>
      <c r="F97" s="730" t="s">
        <v>620</v>
      </c>
      <c r="G97" s="729" t="s">
        <v>621</v>
      </c>
      <c r="H97" s="729">
        <v>195770</v>
      </c>
      <c r="I97" s="729">
        <v>195770</v>
      </c>
      <c r="J97" s="729" t="s">
        <v>785</v>
      </c>
      <c r="K97" s="729" t="s">
        <v>787</v>
      </c>
      <c r="L97" s="732">
        <v>315.43959510871883</v>
      </c>
      <c r="M97" s="732">
        <v>96.943326700000028</v>
      </c>
      <c r="N97" s="733">
        <v>30579.763722740263</v>
      </c>
    </row>
    <row r="98" spans="1:14" ht="14.4" customHeight="1" x14ac:dyDescent="0.3">
      <c r="A98" s="727" t="s">
        <v>566</v>
      </c>
      <c r="B98" s="728" t="s">
        <v>567</v>
      </c>
      <c r="C98" s="729" t="s">
        <v>582</v>
      </c>
      <c r="D98" s="730" t="s">
        <v>583</v>
      </c>
      <c r="E98" s="731">
        <v>50113001</v>
      </c>
      <c r="F98" s="730" t="s">
        <v>620</v>
      </c>
      <c r="G98" s="729" t="s">
        <v>621</v>
      </c>
      <c r="H98" s="729">
        <v>846761</v>
      </c>
      <c r="I98" s="729">
        <v>9999999</v>
      </c>
      <c r="J98" s="729" t="s">
        <v>788</v>
      </c>
      <c r="K98" s="729" t="s">
        <v>568</v>
      </c>
      <c r="L98" s="732">
        <v>12.748980295062706</v>
      </c>
      <c r="M98" s="732">
        <v>33</v>
      </c>
      <c r="N98" s="733">
        <v>420.71634973706932</v>
      </c>
    </row>
    <row r="99" spans="1:14" ht="14.4" customHeight="1" x14ac:dyDescent="0.3">
      <c r="A99" s="727" t="s">
        <v>566</v>
      </c>
      <c r="B99" s="728" t="s">
        <v>567</v>
      </c>
      <c r="C99" s="729" t="s">
        <v>582</v>
      </c>
      <c r="D99" s="730" t="s">
        <v>583</v>
      </c>
      <c r="E99" s="731">
        <v>50113001</v>
      </c>
      <c r="F99" s="730" t="s">
        <v>620</v>
      </c>
      <c r="G99" s="729" t="s">
        <v>621</v>
      </c>
      <c r="H99" s="729">
        <v>902077</v>
      </c>
      <c r="I99" s="729">
        <v>9999999</v>
      </c>
      <c r="J99" s="729" t="s">
        <v>789</v>
      </c>
      <c r="K99" s="729" t="s">
        <v>568</v>
      </c>
      <c r="L99" s="732">
        <v>2.4202849535861555</v>
      </c>
      <c r="M99" s="732">
        <v>25</v>
      </c>
      <c r="N99" s="733">
        <v>60.507123839653886</v>
      </c>
    </row>
    <row r="100" spans="1:14" ht="14.4" customHeight="1" x14ac:dyDescent="0.3">
      <c r="A100" s="727" t="s">
        <v>566</v>
      </c>
      <c r="B100" s="728" t="s">
        <v>567</v>
      </c>
      <c r="C100" s="729" t="s">
        <v>582</v>
      </c>
      <c r="D100" s="730" t="s">
        <v>583</v>
      </c>
      <c r="E100" s="731">
        <v>50113001</v>
      </c>
      <c r="F100" s="730" t="s">
        <v>620</v>
      </c>
      <c r="G100" s="729" t="s">
        <v>621</v>
      </c>
      <c r="H100" s="729">
        <v>849053</v>
      </c>
      <c r="I100" s="729">
        <v>9999999</v>
      </c>
      <c r="J100" s="729" t="s">
        <v>790</v>
      </c>
      <c r="K100" s="729" t="s">
        <v>568</v>
      </c>
      <c r="L100" s="732">
        <v>2.5079853341085507</v>
      </c>
      <c r="M100" s="732">
        <v>29</v>
      </c>
      <c r="N100" s="733">
        <v>72.731574689147976</v>
      </c>
    </row>
    <row r="101" spans="1:14" ht="14.4" customHeight="1" x14ac:dyDescent="0.3">
      <c r="A101" s="727" t="s">
        <v>566</v>
      </c>
      <c r="B101" s="728" t="s">
        <v>567</v>
      </c>
      <c r="C101" s="729" t="s">
        <v>582</v>
      </c>
      <c r="D101" s="730" t="s">
        <v>583</v>
      </c>
      <c r="E101" s="731">
        <v>50113001</v>
      </c>
      <c r="F101" s="730" t="s">
        <v>620</v>
      </c>
      <c r="G101" s="729" t="s">
        <v>621</v>
      </c>
      <c r="H101" s="729">
        <v>848746</v>
      </c>
      <c r="I101" s="729">
        <v>9999999</v>
      </c>
      <c r="J101" s="729" t="s">
        <v>791</v>
      </c>
      <c r="K101" s="729" t="s">
        <v>568</v>
      </c>
      <c r="L101" s="732">
        <v>3.8187511145232884</v>
      </c>
      <c r="M101" s="732">
        <v>8</v>
      </c>
      <c r="N101" s="733">
        <v>30.550008916186307</v>
      </c>
    </row>
    <row r="102" spans="1:14" ht="14.4" customHeight="1" x14ac:dyDescent="0.3">
      <c r="A102" s="727" t="s">
        <v>566</v>
      </c>
      <c r="B102" s="728" t="s">
        <v>567</v>
      </c>
      <c r="C102" s="729" t="s">
        <v>582</v>
      </c>
      <c r="D102" s="730" t="s">
        <v>583</v>
      </c>
      <c r="E102" s="731">
        <v>50113001</v>
      </c>
      <c r="F102" s="730" t="s">
        <v>620</v>
      </c>
      <c r="G102" s="729" t="s">
        <v>621</v>
      </c>
      <c r="H102" s="729">
        <v>845813</v>
      </c>
      <c r="I102" s="729">
        <v>0</v>
      </c>
      <c r="J102" s="729" t="s">
        <v>792</v>
      </c>
      <c r="K102" s="729" t="s">
        <v>568</v>
      </c>
      <c r="L102" s="732">
        <v>538.48</v>
      </c>
      <c r="M102" s="732">
        <v>1</v>
      </c>
      <c r="N102" s="733">
        <v>538.48</v>
      </c>
    </row>
    <row r="103" spans="1:14" ht="14.4" customHeight="1" x14ac:dyDescent="0.3">
      <c r="A103" s="727" t="s">
        <v>566</v>
      </c>
      <c r="B103" s="728" t="s">
        <v>567</v>
      </c>
      <c r="C103" s="729" t="s">
        <v>582</v>
      </c>
      <c r="D103" s="730" t="s">
        <v>583</v>
      </c>
      <c r="E103" s="731">
        <v>50113001</v>
      </c>
      <c r="F103" s="730" t="s">
        <v>620</v>
      </c>
      <c r="G103" s="729" t="s">
        <v>621</v>
      </c>
      <c r="H103" s="729">
        <v>193104</v>
      </c>
      <c r="I103" s="729">
        <v>93104</v>
      </c>
      <c r="J103" s="729" t="s">
        <v>793</v>
      </c>
      <c r="K103" s="729" t="s">
        <v>794</v>
      </c>
      <c r="L103" s="732">
        <v>47.649999999999991</v>
      </c>
      <c r="M103" s="732">
        <v>1</v>
      </c>
      <c r="N103" s="733">
        <v>47.649999999999991</v>
      </c>
    </row>
    <row r="104" spans="1:14" ht="14.4" customHeight="1" x14ac:dyDescent="0.3">
      <c r="A104" s="727" t="s">
        <v>566</v>
      </c>
      <c r="B104" s="728" t="s">
        <v>567</v>
      </c>
      <c r="C104" s="729" t="s">
        <v>582</v>
      </c>
      <c r="D104" s="730" t="s">
        <v>583</v>
      </c>
      <c r="E104" s="731">
        <v>50113001</v>
      </c>
      <c r="F104" s="730" t="s">
        <v>620</v>
      </c>
      <c r="G104" s="729" t="s">
        <v>621</v>
      </c>
      <c r="H104" s="729">
        <v>193105</v>
      </c>
      <c r="I104" s="729">
        <v>93105</v>
      </c>
      <c r="J104" s="729" t="s">
        <v>793</v>
      </c>
      <c r="K104" s="729" t="s">
        <v>795</v>
      </c>
      <c r="L104" s="732">
        <v>210.01992505709404</v>
      </c>
      <c r="M104" s="732">
        <v>9</v>
      </c>
      <c r="N104" s="733">
        <v>1890.1793255138464</v>
      </c>
    </row>
    <row r="105" spans="1:14" ht="14.4" customHeight="1" x14ac:dyDescent="0.3">
      <c r="A105" s="727" t="s">
        <v>566</v>
      </c>
      <c r="B105" s="728" t="s">
        <v>567</v>
      </c>
      <c r="C105" s="729" t="s">
        <v>582</v>
      </c>
      <c r="D105" s="730" t="s">
        <v>583</v>
      </c>
      <c r="E105" s="731">
        <v>50113001</v>
      </c>
      <c r="F105" s="730" t="s">
        <v>620</v>
      </c>
      <c r="G105" s="729" t="s">
        <v>621</v>
      </c>
      <c r="H105" s="729">
        <v>988310</v>
      </c>
      <c r="I105" s="729">
        <v>0</v>
      </c>
      <c r="J105" s="729" t="s">
        <v>796</v>
      </c>
      <c r="K105" s="729" t="s">
        <v>568</v>
      </c>
      <c r="L105" s="732">
        <v>97.520000000000067</v>
      </c>
      <c r="M105" s="732">
        <v>1</v>
      </c>
      <c r="N105" s="733">
        <v>97.520000000000067</v>
      </c>
    </row>
    <row r="106" spans="1:14" ht="14.4" customHeight="1" x14ac:dyDescent="0.3">
      <c r="A106" s="727" t="s">
        <v>566</v>
      </c>
      <c r="B106" s="728" t="s">
        <v>567</v>
      </c>
      <c r="C106" s="729" t="s">
        <v>582</v>
      </c>
      <c r="D106" s="730" t="s">
        <v>583</v>
      </c>
      <c r="E106" s="731">
        <v>50113001</v>
      </c>
      <c r="F106" s="730" t="s">
        <v>620</v>
      </c>
      <c r="G106" s="729" t="s">
        <v>661</v>
      </c>
      <c r="H106" s="729">
        <v>847134</v>
      </c>
      <c r="I106" s="729">
        <v>151050</v>
      </c>
      <c r="J106" s="729" t="s">
        <v>797</v>
      </c>
      <c r="K106" s="729" t="s">
        <v>798</v>
      </c>
      <c r="L106" s="732">
        <v>960.25000000000023</v>
      </c>
      <c r="M106" s="732">
        <v>9</v>
      </c>
      <c r="N106" s="733">
        <v>8642.2500000000018</v>
      </c>
    </row>
    <row r="107" spans="1:14" ht="14.4" customHeight="1" x14ac:dyDescent="0.3">
      <c r="A107" s="727" t="s">
        <v>566</v>
      </c>
      <c r="B107" s="728" t="s">
        <v>567</v>
      </c>
      <c r="C107" s="729" t="s">
        <v>582</v>
      </c>
      <c r="D107" s="730" t="s">
        <v>583</v>
      </c>
      <c r="E107" s="731">
        <v>50113001</v>
      </c>
      <c r="F107" s="730" t="s">
        <v>620</v>
      </c>
      <c r="G107" s="729" t="s">
        <v>661</v>
      </c>
      <c r="H107" s="729">
        <v>192587</v>
      </c>
      <c r="I107" s="729">
        <v>92587</v>
      </c>
      <c r="J107" s="729" t="s">
        <v>799</v>
      </c>
      <c r="K107" s="729" t="s">
        <v>800</v>
      </c>
      <c r="L107" s="732">
        <v>44.029999999999994</v>
      </c>
      <c r="M107" s="732">
        <v>2</v>
      </c>
      <c r="N107" s="733">
        <v>88.059999999999988</v>
      </c>
    </row>
    <row r="108" spans="1:14" ht="14.4" customHeight="1" x14ac:dyDescent="0.3">
      <c r="A108" s="727" t="s">
        <v>566</v>
      </c>
      <c r="B108" s="728" t="s">
        <v>567</v>
      </c>
      <c r="C108" s="729" t="s">
        <v>582</v>
      </c>
      <c r="D108" s="730" t="s">
        <v>583</v>
      </c>
      <c r="E108" s="731">
        <v>50113001</v>
      </c>
      <c r="F108" s="730" t="s">
        <v>620</v>
      </c>
      <c r="G108" s="729" t="s">
        <v>621</v>
      </c>
      <c r="H108" s="729">
        <v>850144</v>
      </c>
      <c r="I108" s="729">
        <v>29892</v>
      </c>
      <c r="J108" s="729" t="s">
        <v>801</v>
      </c>
      <c r="K108" s="729" t="s">
        <v>802</v>
      </c>
      <c r="L108" s="732">
        <v>41466.75</v>
      </c>
      <c r="M108" s="732">
        <v>2</v>
      </c>
      <c r="N108" s="733">
        <v>82933.5</v>
      </c>
    </row>
    <row r="109" spans="1:14" ht="14.4" customHeight="1" x14ac:dyDescent="0.3">
      <c r="A109" s="727" t="s">
        <v>566</v>
      </c>
      <c r="B109" s="728" t="s">
        <v>567</v>
      </c>
      <c r="C109" s="729" t="s">
        <v>582</v>
      </c>
      <c r="D109" s="730" t="s">
        <v>583</v>
      </c>
      <c r="E109" s="731">
        <v>50113001</v>
      </c>
      <c r="F109" s="730" t="s">
        <v>620</v>
      </c>
      <c r="G109" s="729" t="s">
        <v>621</v>
      </c>
      <c r="H109" s="729">
        <v>116470</v>
      </c>
      <c r="I109" s="729">
        <v>16470</v>
      </c>
      <c r="J109" s="729" t="s">
        <v>803</v>
      </c>
      <c r="K109" s="729" t="s">
        <v>804</v>
      </c>
      <c r="L109" s="732">
        <v>700.16</v>
      </c>
      <c r="M109" s="732">
        <v>3</v>
      </c>
      <c r="N109" s="733">
        <v>2100.48</v>
      </c>
    </row>
    <row r="110" spans="1:14" ht="14.4" customHeight="1" x14ac:dyDescent="0.3">
      <c r="A110" s="727" t="s">
        <v>566</v>
      </c>
      <c r="B110" s="728" t="s">
        <v>567</v>
      </c>
      <c r="C110" s="729" t="s">
        <v>582</v>
      </c>
      <c r="D110" s="730" t="s">
        <v>583</v>
      </c>
      <c r="E110" s="731">
        <v>50113001</v>
      </c>
      <c r="F110" s="730" t="s">
        <v>620</v>
      </c>
      <c r="G110" s="729" t="s">
        <v>621</v>
      </c>
      <c r="H110" s="729">
        <v>114075</v>
      </c>
      <c r="I110" s="729">
        <v>14075</v>
      </c>
      <c r="J110" s="729" t="s">
        <v>805</v>
      </c>
      <c r="K110" s="729" t="s">
        <v>806</v>
      </c>
      <c r="L110" s="732">
        <v>290.59166666666664</v>
      </c>
      <c r="M110" s="732">
        <v>12</v>
      </c>
      <c r="N110" s="733">
        <v>3487.0999999999995</v>
      </c>
    </row>
    <row r="111" spans="1:14" ht="14.4" customHeight="1" x14ac:dyDescent="0.3">
      <c r="A111" s="727" t="s">
        <v>566</v>
      </c>
      <c r="B111" s="728" t="s">
        <v>567</v>
      </c>
      <c r="C111" s="729" t="s">
        <v>582</v>
      </c>
      <c r="D111" s="730" t="s">
        <v>583</v>
      </c>
      <c r="E111" s="731">
        <v>50113001</v>
      </c>
      <c r="F111" s="730" t="s">
        <v>620</v>
      </c>
      <c r="G111" s="729" t="s">
        <v>621</v>
      </c>
      <c r="H111" s="729">
        <v>201992</v>
      </c>
      <c r="I111" s="729">
        <v>201992</v>
      </c>
      <c r="J111" s="729" t="s">
        <v>805</v>
      </c>
      <c r="K111" s="729" t="s">
        <v>807</v>
      </c>
      <c r="L111" s="732">
        <v>554.21428571428578</v>
      </c>
      <c r="M111" s="732">
        <v>7</v>
      </c>
      <c r="N111" s="733">
        <v>3879.5000000000005</v>
      </c>
    </row>
    <row r="112" spans="1:14" ht="14.4" customHeight="1" x14ac:dyDescent="0.3">
      <c r="A112" s="727" t="s">
        <v>566</v>
      </c>
      <c r="B112" s="728" t="s">
        <v>567</v>
      </c>
      <c r="C112" s="729" t="s">
        <v>582</v>
      </c>
      <c r="D112" s="730" t="s">
        <v>583</v>
      </c>
      <c r="E112" s="731">
        <v>50113001</v>
      </c>
      <c r="F112" s="730" t="s">
        <v>620</v>
      </c>
      <c r="G112" s="729" t="s">
        <v>621</v>
      </c>
      <c r="H112" s="729">
        <v>184090</v>
      </c>
      <c r="I112" s="729">
        <v>84090</v>
      </c>
      <c r="J112" s="729" t="s">
        <v>808</v>
      </c>
      <c r="K112" s="729" t="s">
        <v>809</v>
      </c>
      <c r="L112" s="732">
        <v>60.139999999999993</v>
      </c>
      <c r="M112" s="732">
        <v>130</v>
      </c>
      <c r="N112" s="733">
        <v>7818.1999999999989</v>
      </c>
    </row>
    <row r="113" spans="1:14" ht="14.4" customHeight="1" x14ac:dyDescent="0.3">
      <c r="A113" s="727" t="s">
        <v>566</v>
      </c>
      <c r="B113" s="728" t="s">
        <v>567</v>
      </c>
      <c r="C113" s="729" t="s">
        <v>582</v>
      </c>
      <c r="D113" s="730" t="s">
        <v>583</v>
      </c>
      <c r="E113" s="731">
        <v>50113001</v>
      </c>
      <c r="F113" s="730" t="s">
        <v>620</v>
      </c>
      <c r="G113" s="729" t="s">
        <v>621</v>
      </c>
      <c r="H113" s="729">
        <v>121698</v>
      </c>
      <c r="I113" s="729">
        <v>21698</v>
      </c>
      <c r="J113" s="729" t="s">
        <v>810</v>
      </c>
      <c r="K113" s="729" t="s">
        <v>811</v>
      </c>
      <c r="L113" s="732">
        <v>28.839999999999996</v>
      </c>
      <c r="M113" s="732">
        <v>8</v>
      </c>
      <c r="N113" s="733">
        <v>230.71999999999997</v>
      </c>
    </row>
    <row r="114" spans="1:14" ht="14.4" customHeight="1" x14ac:dyDescent="0.3">
      <c r="A114" s="727" t="s">
        <v>566</v>
      </c>
      <c r="B114" s="728" t="s">
        <v>567</v>
      </c>
      <c r="C114" s="729" t="s">
        <v>582</v>
      </c>
      <c r="D114" s="730" t="s">
        <v>583</v>
      </c>
      <c r="E114" s="731">
        <v>50113001</v>
      </c>
      <c r="F114" s="730" t="s">
        <v>620</v>
      </c>
      <c r="G114" s="729" t="s">
        <v>621</v>
      </c>
      <c r="H114" s="729">
        <v>102477</v>
      </c>
      <c r="I114" s="729">
        <v>2477</v>
      </c>
      <c r="J114" s="729" t="s">
        <v>812</v>
      </c>
      <c r="K114" s="729" t="s">
        <v>813</v>
      </c>
      <c r="L114" s="732">
        <v>40.17</v>
      </c>
      <c r="M114" s="732">
        <v>2</v>
      </c>
      <c r="N114" s="733">
        <v>80.34</v>
      </c>
    </row>
    <row r="115" spans="1:14" ht="14.4" customHeight="1" x14ac:dyDescent="0.3">
      <c r="A115" s="727" t="s">
        <v>566</v>
      </c>
      <c r="B115" s="728" t="s">
        <v>567</v>
      </c>
      <c r="C115" s="729" t="s">
        <v>582</v>
      </c>
      <c r="D115" s="730" t="s">
        <v>583</v>
      </c>
      <c r="E115" s="731">
        <v>50113001</v>
      </c>
      <c r="F115" s="730" t="s">
        <v>620</v>
      </c>
      <c r="G115" s="729" t="s">
        <v>621</v>
      </c>
      <c r="H115" s="729">
        <v>117011</v>
      </c>
      <c r="I115" s="729">
        <v>17011</v>
      </c>
      <c r="J115" s="729" t="s">
        <v>814</v>
      </c>
      <c r="K115" s="729" t="s">
        <v>815</v>
      </c>
      <c r="L115" s="732">
        <v>149.58558412348393</v>
      </c>
      <c r="M115" s="732">
        <v>172</v>
      </c>
      <c r="N115" s="733">
        <v>25728.720469239237</v>
      </c>
    </row>
    <row r="116" spans="1:14" ht="14.4" customHeight="1" x14ac:dyDescent="0.3">
      <c r="A116" s="727" t="s">
        <v>566</v>
      </c>
      <c r="B116" s="728" t="s">
        <v>567</v>
      </c>
      <c r="C116" s="729" t="s">
        <v>582</v>
      </c>
      <c r="D116" s="730" t="s">
        <v>583</v>
      </c>
      <c r="E116" s="731">
        <v>50113001</v>
      </c>
      <c r="F116" s="730" t="s">
        <v>620</v>
      </c>
      <c r="G116" s="729" t="s">
        <v>621</v>
      </c>
      <c r="H116" s="729">
        <v>183318</v>
      </c>
      <c r="I116" s="729">
        <v>83318</v>
      </c>
      <c r="J116" s="729" t="s">
        <v>816</v>
      </c>
      <c r="K116" s="729" t="s">
        <v>817</v>
      </c>
      <c r="L116" s="732">
        <v>23.509980726414234</v>
      </c>
      <c r="M116" s="732">
        <v>2</v>
      </c>
      <c r="N116" s="733">
        <v>47.019961452828468</v>
      </c>
    </row>
    <row r="117" spans="1:14" ht="14.4" customHeight="1" x14ac:dyDescent="0.3">
      <c r="A117" s="727" t="s">
        <v>566</v>
      </c>
      <c r="B117" s="728" t="s">
        <v>567</v>
      </c>
      <c r="C117" s="729" t="s">
        <v>582</v>
      </c>
      <c r="D117" s="730" t="s">
        <v>583</v>
      </c>
      <c r="E117" s="731">
        <v>50113001</v>
      </c>
      <c r="F117" s="730" t="s">
        <v>620</v>
      </c>
      <c r="G117" s="729" t="s">
        <v>621</v>
      </c>
      <c r="H117" s="729">
        <v>103542</v>
      </c>
      <c r="I117" s="729">
        <v>3542</v>
      </c>
      <c r="J117" s="729" t="s">
        <v>818</v>
      </c>
      <c r="K117" s="729" t="s">
        <v>819</v>
      </c>
      <c r="L117" s="732">
        <v>35.569999999999986</v>
      </c>
      <c r="M117" s="732">
        <v>2</v>
      </c>
      <c r="N117" s="733">
        <v>71.139999999999972</v>
      </c>
    </row>
    <row r="118" spans="1:14" ht="14.4" customHeight="1" x14ac:dyDescent="0.3">
      <c r="A118" s="727" t="s">
        <v>566</v>
      </c>
      <c r="B118" s="728" t="s">
        <v>567</v>
      </c>
      <c r="C118" s="729" t="s">
        <v>582</v>
      </c>
      <c r="D118" s="730" t="s">
        <v>583</v>
      </c>
      <c r="E118" s="731">
        <v>50113001</v>
      </c>
      <c r="F118" s="730" t="s">
        <v>620</v>
      </c>
      <c r="G118" s="729" t="s">
        <v>621</v>
      </c>
      <c r="H118" s="729">
        <v>104071</v>
      </c>
      <c r="I118" s="729">
        <v>4071</v>
      </c>
      <c r="J118" s="729" t="s">
        <v>820</v>
      </c>
      <c r="K118" s="729" t="s">
        <v>821</v>
      </c>
      <c r="L118" s="732">
        <v>154.02999999999997</v>
      </c>
      <c r="M118" s="732">
        <v>1</v>
      </c>
      <c r="N118" s="733">
        <v>154.02999999999997</v>
      </c>
    </row>
    <row r="119" spans="1:14" ht="14.4" customHeight="1" x14ac:dyDescent="0.3">
      <c r="A119" s="727" t="s">
        <v>566</v>
      </c>
      <c r="B119" s="728" t="s">
        <v>567</v>
      </c>
      <c r="C119" s="729" t="s">
        <v>582</v>
      </c>
      <c r="D119" s="730" t="s">
        <v>583</v>
      </c>
      <c r="E119" s="731">
        <v>50113001</v>
      </c>
      <c r="F119" s="730" t="s">
        <v>620</v>
      </c>
      <c r="G119" s="729" t="s">
        <v>621</v>
      </c>
      <c r="H119" s="729">
        <v>179327</v>
      </c>
      <c r="I119" s="729">
        <v>179327</v>
      </c>
      <c r="J119" s="729" t="s">
        <v>822</v>
      </c>
      <c r="K119" s="729" t="s">
        <v>823</v>
      </c>
      <c r="L119" s="732">
        <v>73.680000000000021</v>
      </c>
      <c r="M119" s="732">
        <v>1</v>
      </c>
      <c r="N119" s="733">
        <v>73.680000000000021</v>
      </c>
    </row>
    <row r="120" spans="1:14" ht="14.4" customHeight="1" x14ac:dyDescent="0.3">
      <c r="A120" s="727" t="s">
        <v>566</v>
      </c>
      <c r="B120" s="728" t="s">
        <v>567</v>
      </c>
      <c r="C120" s="729" t="s">
        <v>582</v>
      </c>
      <c r="D120" s="730" t="s">
        <v>583</v>
      </c>
      <c r="E120" s="731">
        <v>50113001</v>
      </c>
      <c r="F120" s="730" t="s">
        <v>620</v>
      </c>
      <c r="G120" s="729" t="s">
        <v>621</v>
      </c>
      <c r="H120" s="729">
        <v>840312</v>
      </c>
      <c r="I120" s="729">
        <v>0</v>
      </c>
      <c r="J120" s="729" t="s">
        <v>824</v>
      </c>
      <c r="K120" s="729" t="s">
        <v>568</v>
      </c>
      <c r="L120" s="732">
        <v>34.129999999999988</v>
      </c>
      <c r="M120" s="732">
        <v>2</v>
      </c>
      <c r="N120" s="733">
        <v>68.259999999999977</v>
      </c>
    </row>
    <row r="121" spans="1:14" ht="14.4" customHeight="1" x14ac:dyDescent="0.3">
      <c r="A121" s="727" t="s">
        <v>566</v>
      </c>
      <c r="B121" s="728" t="s">
        <v>567</v>
      </c>
      <c r="C121" s="729" t="s">
        <v>582</v>
      </c>
      <c r="D121" s="730" t="s">
        <v>583</v>
      </c>
      <c r="E121" s="731">
        <v>50113001</v>
      </c>
      <c r="F121" s="730" t="s">
        <v>620</v>
      </c>
      <c r="G121" s="729" t="s">
        <v>661</v>
      </c>
      <c r="H121" s="729">
        <v>181456</v>
      </c>
      <c r="I121" s="729">
        <v>81456</v>
      </c>
      <c r="J121" s="729" t="s">
        <v>825</v>
      </c>
      <c r="K121" s="729" t="s">
        <v>826</v>
      </c>
      <c r="L121" s="732">
        <v>66.730000000000032</v>
      </c>
      <c r="M121" s="732">
        <v>4</v>
      </c>
      <c r="N121" s="733">
        <v>266.92000000000013</v>
      </c>
    </row>
    <row r="122" spans="1:14" ht="14.4" customHeight="1" x14ac:dyDescent="0.3">
      <c r="A122" s="727" t="s">
        <v>566</v>
      </c>
      <c r="B122" s="728" t="s">
        <v>567</v>
      </c>
      <c r="C122" s="729" t="s">
        <v>582</v>
      </c>
      <c r="D122" s="730" t="s">
        <v>583</v>
      </c>
      <c r="E122" s="731">
        <v>50113001</v>
      </c>
      <c r="F122" s="730" t="s">
        <v>620</v>
      </c>
      <c r="G122" s="729" t="s">
        <v>661</v>
      </c>
      <c r="H122" s="729">
        <v>215715</v>
      </c>
      <c r="I122" s="729">
        <v>215715</v>
      </c>
      <c r="J122" s="729" t="s">
        <v>825</v>
      </c>
      <c r="K122" s="729" t="s">
        <v>827</v>
      </c>
      <c r="L122" s="732">
        <v>88.973333333333358</v>
      </c>
      <c r="M122" s="732">
        <v>6</v>
      </c>
      <c r="N122" s="733">
        <v>533.84000000000015</v>
      </c>
    </row>
    <row r="123" spans="1:14" ht="14.4" customHeight="1" x14ac:dyDescent="0.3">
      <c r="A123" s="727" t="s">
        <v>566</v>
      </c>
      <c r="B123" s="728" t="s">
        <v>567</v>
      </c>
      <c r="C123" s="729" t="s">
        <v>582</v>
      </c>
      <c r="D123" s="730" t="s">
        <v>583</v>
      </c>
      <c r="E123" s="731">
        <v>50113001</v>
      </c>
      <c r="F123" s="730" t="s">
        <v>620</v>
      </c>
      <c r="G123" s="729" t="s">
        <v>568</v>
      </c>
      <c r="H123" s="729">
        <v>111955</v>
      </c>
      <c r="I123" s="729">
        <v>11955</v>
      </c>
      <c r="J123" s="729" t="s">
        <v>828</v>
      </c>
      <c r="K123" s="729" t="s">
        <v>829</v>
      </c>
      <c r="L123" s="732">
        <v>173.55999999999997</v>
      </c>
      <c r="M123" s="732">
        <v>2</v>
      </c>
      <c r="N123" s="733">
        <v>347.11999999999995</v>
      </c>
    </row>
    <row r="124" spans="1:14" ht="14.4" customHeight="1" x14ac:dyDescent="0.3">
      <c r="A124" s="727" t="s">
        <v>566</v>
      </c>
      <c r="B124" s="728" t="s">
        <v>567</v>
      </c>
      <c r="C124" s="729" t="s">
        <v>582</v>
      </c>
      <c r="D124" s="730" t="s">
        <v>583</v>
      </c>
      <c r="E124" s="731">
        <v>50113001</v>
      </c>
      <c r="F124" s="730" t="s">
        <v>620</v>
      </c>
      <c r="G124" s="729" t="s">
        <v>568</v>
      </c>
      <c r="H124" s="729">
        <v>159448</v>
      </c>
      <c r="I124" s="729">
        <v>59448</v>
      </c>
      <c r="J124" s="729" t="s">
        <v>830</v>
      </c>
      <c r="K124" s="729" t="s">
        <v>831</v>
      </c>
      <c r="L124" s="732">
        <v>369.09</v>
      </c>
      <c r="M124" s="732">
        <v>7</v>
      </c>
      <c r="N124" s="733">
        <v>2583.6299999999997</v>
      </c>
    </row>
    <row r="125" spans="1:14" ht="14.4" customHeight="1" x14ac:dyDescent="0.3">
      <c r="A125" s="727" t="s">
        <v>566</v>
      </c>
      <c r="B125" s="728" t="s">
        <v>567</v>
      </c>
      <c r="C125" s="729" t="s">
        <v>582</v>
      </c>
      <c r="D125" s="730" t="s">
        <v>583</v>
      </c>
      <c r="E125" s="731">
        <v>50113001</v>
      </c>
      <c r="F125" s="730" t="s">
        <v>620</v>
      </c>
      <c r="G125" s="729" t="s">
        <v>568</v>
      </c>
      <c r="H125" s="729">
        <v>159449</v>
      </c>
      <c r="I125" s="729">
        <v>59449</v>
      </c>
      <c r="J125" s="729" t="s">
        <v>832</v>
      </c>
      <c r="K125" s="729" t="s">
        <v>833</v>
      </c>
      <c r="L125" s="732">
        <v>774.85444539587252</v>
      </c>
      <c r="M125" s="732">
        <v>11</v>
      </c>
      <c r="N125" s="733">
        <v>8523.3988993545972</v>
      </c>
    </row>
    <row r="126" spans="1:14" ht="14.4" customHeight="1" x14ac:dyDescent="0.3">
      <c r="A126" s="727" t="s">
        <v>566</v>
      </c>
      <c r="B126" s="728" t="s">
        <v>567</v>
      </c>
      <c r="C126" s="729" t="s">
        <v>582</v>
      </c>
      <c r="D126" s="730" t="s">
        <v>583</v>
      </c>
      <c r="E126" s="731">
        <v>50113001</v>
      </c>
      <c r="F126" s="730" t="s">
        <v>620</v>
      </c>
      <c r="G126" s="729" t="s">
        <v>621</v>
      </c>
      <c r="H126" s="729">
        <v>23987</v>
      </c>
      <c r="I126" s="729">
        <v>23987</v>
      </c>
      <c r="J126" s="729" t="s">
        <v>834</v>
      </c>
      <c r="K126" s="729" t="s">
        <v>835</v>
      </c>
      <c r="L126" s="732">
        <v>175.03</v>
      </c>
      <c r="M126" s="732">
        <v>1</v>
      </c>
      <c r="N126" s="733">
        <v>175.03</v>
      </c>
    </row>
    <row r="127" spans="1:14" ht="14.4" customHeight="1" x14ac:dyDescent="0.3">
      <c r="A127" s="727" t="s">
        <v>566</v>
      </c>
      <c r="B127" s="728" t="s">
        <v>567</v>
      </c>
      <c r="C127" s="729" t="s">
        <v>582</v>
      </c>
      <c r="D127" s="730" t="s">
        <v>583</v>
      </c>
      <c r="E127" s="731">
        <v>50113001</v>
      </c>
      <c r="F127" s="730" t="s">
        <v>620</v>
      </c>
      <c r="G127" s="729" t="s">
        <v>621</v>
      </c>
      <c r="H127" s="729">
        <v>846873</v>
      </c>
      <c r="I127" s="729">
        <v>82012</v>
      </c>
      <c r="J127" s="729" t="s">
        <v>836</v>
      </c>
      <c r="K127" s="729" t="s">
        <v>568</v>
      </c>
      <c r="L127" s="732">
        <v>219.54991401667235</v>
      </c>
      <c r="M127" s="732">
        <v>1</v>
      </c>
      <c r="N127" s="733">
        <v>219.54991401667235</v>
      </c>
    </row>
    <row r="128" spans="1:14" ht="14.4" customHeight="1" x14ac:dyDescent="0.3">
      <c r="A128" s="727" t="s">
        <v>566</v>
      </c>
      <c r="B128" s="728" t="s">
        <v>567</v>
      </c>
      <c r="C128" s="729" t="s">
        <v>582</v>
      </c>
      <c r="D128" s="730" t="s">
        <v>583</v>
      </c>
      <c r="E128" s="731">
        <v>50113001</v>
      </c>
      <c r="F128" s="730" t="s">
        <v>620</v>
      </c>
      <c r="G128" s="729" t="s">
        <v>621</v>
      </c>
      <c r="H128" s="729">
        <v>900240</v>
      </c>
      <c r="I128" s="729">
        <v>0</v>
      </c>
      <c r="J128" s="729" t="s">
        <v>837</v>
      </c>
      <c r="K128" s="729" t="s">
        <v>568</v>
      </c>
      <c r="L128" s="732">
        <v>67.760000000000019</v>
      </c>
      <c r="M128" s="732">
        <v>5</v>
      </c>
      <c r="N128" s="733">
        <v>338.80000000000007</v>
      </c>
    </row>
    <row r="129" spans="1:14" ht="14.4" customHeight="1" x14ac:dyDescent="0.3">
      <c r="A129" s="727" t="s">
        <v>566</v>
      </c>
      <c r="B129" s="728" t="s">
        <v>567</v>
      </c>
      <c r="C129" s="729" t="s">
        <v>582</v>
      </c>
      <c r="D129" s="730" t="s">
        <v>583</v>
      </c>
      <c r="E129" s="731">
        <v>50113001</v>
      </c>
      <c r="F129" s="730" t="s">
        <v>620</v>
      </c>
      <c r="G129" s="729" t="s">
        <v>621</v>
      </c>
      <c r="H129" s="729">
        <v>183272</v>
      </c>
      <c r="I129" s="729">
        <v>215478</v>
      </c>
      <c r="J129" s="729" t="s">
        <v>838</v>
      </c>
      <c r="K129" s="729" t="s">
        <v>839</v>
      </c>
      <c r="L129" s="732">
        <v>174.69</v>
      </c>
      <c r="M129" s="732">
        <v>1</v>
      </c>
      <c r="N129" s="733">
        <v>174.69</v>
      </c>
    </row>
    <row r="130" spans="1:14" ht="14.4" customHeight="1" x14ac:dyDescent="0.3">
      <c r="A130" s="727" t="s">
        <v>566</v>
      </c>
      <c r="B130" s="728" t="s">
        <v>567</v>
      </c>
      <c r="C130" s="729" t="s">
        <v>582</v>
      </c>
      <c r="D130" s="730" t="s">
        <v>583</v>
      </c>
      <c r="E130" s="731">
        <v>50113001</v>
      </c>
      <c r="F130" s="730" t="s">
        <v>620</v>
      </c>
      <c r="G130" s="729" t="s">
        <v>621</v>
      </c>
      <c r="H130" s="729">
        <v>192204</v>
      </c>
      <c r="I130" s="729">
        <v>192204</v>
      </c>
      <c r="J130" s="729" t="s">
        <v>840</v>
      </c>
      <c r="K130" s="729" t="s">
        <v>841</v>
      </c>
      <c r="L130" s="732">
        <v>74.540000000000006</v>
      </c>
      <c r="M130" s="732">
        <v>1</v>
      </c>
      <c r="N130" s="733">
        <v>74.540000000000006</v>
      </c>
    </row>
    <row r="131" spans="1:14" ht="14.4" customHeight="1" x14ac:dyDescent="0.3">
      <c r="A131" s="727" t="s">
        <v>566</v>
      </c>
      <c r="B131" s="728" t="s">
        <v>567</v>
      </c>
      <c r="C131" s="729" t="s">
        <v>582</v>
      </c>
      <c r="D131" s="730" t="s">
        <v>583</v>
      </c>
      <c r="E131" s="731">
        <v>50113001</v>
      </c>
      <c r="F131" s="730" t="s">
        <v>620</v>
      </c>
      <c r="G131" s="729" t="s">
        <v>621</v>
      </c>
      <c r="H131" s="729">
        <v>145275</v>
      </c>
      <c r="I131" s="729">
        <v>45275</v>
      </c>
      <c r="J131" s="729" t="s">
        <v>842</v>
      </c>
      <c r="K131" s="729" t="s">
        <v>843</v>
      </c>
      <c r="L131" s="732">
        <v>58.880076104447923</v>
      </c>
      <c r="M131" s="732">
        <v>2</v>
      </c>
      <c r="N131" s="733">
        <v>117.76015220889585</v>
      </c>
    </row>
    <row r="132" spans="1:14" ht="14.4" customHeight="1" x14ac:dyDescent="0.3">
      <c r="A132" s="727" t="s">
        <v>566</v>
      </c>
      <c r="B132" s="728" t="s">
        <v>567</v>
      </c>
      <c r="C132" s="729" t="s">
        <v>582</v>
      </c>
      <c r="D132" s="730" t="s">
        <v>583</v>
      </c>
      <c r="E132" s="731">
        <v>50113001</v>
      </c>
      <c r="F132" s="730" t="s">
        <v>620</v>
      </c>
      <c r="G132" s="729" t="s">
        <v>621</v>
      </c>
      <c r="H132" s="729">
        <v>166506</v>
      </c>
      <c r="I132" s="729">
        <v>66506</v>
      </c>
      <c r="J132" s="729" t="s">
        <v>844</v>
      </c>
      <c r="K132" s="729" t="s">
        <v>845</v>
      </c>
      <c r="L132" s="732">
        <v>47.52000000000001</v>
      </c>
      <c r="M132" s="732">
        <v>2</v>
      </c>
      <c r="N132" s="733">
        <v>95.04000000000002</v>
      </c>
    </row>
    <row r="133" spans="1:14" ht="14.4" customHeight="1" x14ac:dyDescent="0.3">
      <c r="A133" s="727" t="s">
        <v>566</v>
      </c>
      <c r="B133" s="728" t="s">
        <v>567</v>
      </c>
      <c r="C133" s="729" t="s">
        <v>582</v>
      </c>
      <c r="D133" s="730" t="s">
        <v>583</v>
      </c>
      <c r="E133" s="731">
        <v>50113001</v>
      </c>
      <c r="F133" s="730" t="s">
        <v>620</v>
      </c>
      <c r="G133" s="729" t="s">
        <v>621</v>
      </c>
      <c r="H133" s="729">
        <v>184231</v>
      </c>
      <c r="I133" s="729">
        <v>84231</v>
      </c>
      <c r="J133" s="729" t="s">
        <v>846</v>
      </c>
      <c r="K133" s="729" t="s">
        <v>847</v>
      </c>
      <c r="L133" s="732">
        <v>373.5688484367758</v>
      </c>
      <c r="M133" s="732">
        <v>122.3871007</v>
      </c>
      <c r="N133" s="733">
        <v>45720.008272014718</v>
      </c>
    </row>
    <row r="134" spans="1:14" ht="14.4" customHeight="1" x14ac:dyDescent="0.3">
      <c r="A134" s="727" t="s">
        <v>566</v>
      </c>
      <c r="B134" s="728" t="s">
        <v>567</v>
      </c>
      <c r="C134" s="729" t="s">
        <v>582</v>
      </c>
      <c r="D134" s="730" t="s">
        <v>583</v>
      </c>
      <c r="E134" s="731">
        <v>50113001</v>
      </c>
      <c r="F134" s="730" t="s">
        <v>620</v>
      </c>
      <c r="G134" s="729" t="s">
        <v>621</v>
      </c>
      <c r="H134" s="729">
        <v>184229</v>
      </c>
      <c r="I134" s="729">
        <v>84229</v>
      </c>
      <c r="J134" s="729" t="s">
        <v>848</v>
      </c>
      <c r="K134" s="729" t="s">
        <v>849</v>
      </c>
      <c r="L134" s="732">
        <v>897.55356999895173</v>
      </c>
      <c r="M134" s="732">
        <v>29.228356600000001</v>
      </c>
      <c r="N134" s="733">
        <v>26234.015811532423</v>
      </c>
    </row>
    <row r="135" spans="1:14" ht="14.4" customHeight="1" x14ac:dyDescent="0.3">
      <c r="A135" s="727" t="s">
        <v>566</v>
      </c>
      <c r="B135" s="728" t="s">
        <v>567</v>
      </c>
      <c r="C135" s="729" t="s">
        <v>582</v>
      </c>
      <c r="D135" s="730" t="s">
        <v>583</v>
      </c>
      <c r="E135" s="731">
        <v>50113001</v>
      </c>
      <c r="F135" s="730" t="s">
        <v>620</v>
      </c>
      <c r="G135" s="729" t="s">
        <v>621</v>
      </c>
      <c r="H135" s="729">
        <v>184230</v>
      </c>
      <c r="I135" s="729">
        <v>84230</v>
      </c>
      <c r="J135" s="729" t="s">
        <v>850</v>
      </c>
      <c r="K135" s="729" t="s">
        <v>851</v>
      </c>
      <c r="L135" s="732">
        <v>196.0637949962115</v>
      </c>
      <c r="M135" s="732">
        <v>81.752182400000024</v>
      </c>
      <c r="N135" s="733">
        <v>16028.643130566496</v>
      </c>
    </row>
    <row r="136" spans="1:14" ht="14.4" customHeight="1" x14ac:dyDescent="0.3">
      <c r="A136" s="727" t="s">
        <v>566</v>
      </c>
      <c r="B136" s="728" t="s">
        <v>567</v>
      </c>
      <c r="C136" s="729" t="s">
        <v>582</v>
      </c>
      <c r="D136" s="730" t="s">
        <v>583</v>
      </c>
      <c r="E136" s="731">
        <v>50113001</v>
      </c>
      <c r="F136" s="730" t="s">
        <v>620</v>
      </c>
      <c r="G136" s="729" t="s">
        <v>621</v>
      </c>
      <c r="H136" s="729">
        <v>199680</v>
      </c>
      <c r="I136" s="729">
        <v>199680</v>
      </c>
      <c r="J136" s="729" t="s">
        <v>852</v>
      </c>
      <c r="K136" s="729" t="s">
        <v>853</v>
      </c>
      <c r="L136" s="732">
        <v>365.41000000000014</v>
      </c>
      <c r="M136" s="732">
        <v>6</v>
      </c>
      <c r="N136" s="733">
        <v>2192.4600000000009</v>
      </c>
    </row>
    <row r="137" spans="1:14" ht="14.4" customHeight="1" x14ac:dyDescent="0.3">
      <c r="A137" s="727" t="s">
        <v>566</v>
      </c>
      <c r="B137" s="728" t="s">
        <v>567</v>
      </c>
      <c r="C137" s="729" t="s">
        <v>582</v>
      </c>
      <c r="D137" s="730" t="s">
        <v>583</v>
      </c>
      <c r="E137" s="731">
        <v>50113001</v>
      </c>
      <c r="F137" s="730" t="s">
        <v>620</v>
      </c>
      <c r="G137" s="729" t="s">
        <v>621</v>
      </c>
      <c r="H137" s="729">
        <v>187076</v>
      </c>
      <c r="I137" s="729">
        <v>87076</v>
      </c>
      <c r="J137" s="729" t="s">
        <v>854</v>
      </c>
      <c r="K137" s="729" t="s">
        <v>855</v>
      </c>
      <c r="L137" s="732">
        <v>126.26076923076926</v>
      </c>
      <c r="M137" s="732">
        <v>26</v>
      </c>
      <c r="N137" s="733">
        <v>3282.7800000000007</v>
      </c>
    </row>
    <row r="138" spans="1:14" ht="14.4" customHeight="1" x14ac:dyDescent="0.3">
      <c r="A138" s="727" t="s">
        <v>566</v>
      </c>
      <c r="B138" s="728" t="s">
        <v>567</v>
      </c>
      <c r="C138" s="729" t="s">
        <v>582</v>
      </c>
      <c r="D138" s="730" t="s">
        <v>583</v>
      </c>
      <c r="E138" s="731">
        <v>50113001</v>
      </c>
      <c r="F138" s="730" t="s">
        <v>620</v>
      </c>
      <c r="G138" s="729" t="s">
        <v>621</v>
      </c>
      <c r="H138" s="729">
        <v>192757</v>
      </c>
      <c r="I138" s="729">
        <v>92757</v>
      </c>
      <c r="J138" s="729" t="s">
        <v>854</v>
      </c>
      <c r="K138" s="729" t="s">
        <v>856</v>
      </c>
      <c r="L138" s="732">
        <v>74.859999999999943</v>
      </c>
      <c r="M138" s="732">
        <v>1</v>
      </c>
      <c r="N138" s="733">
        <v>74.859999999999943</v>
      </c>
    </row>
    <row r="139" spans="1:14" ht="14.4" customHeight="1" x14ac:dyDescent="0.3">
      <c r="A139" s="727" t="s">
        <v>566</v>
      </c>
      <c r="B139" s="728" t="s">
        <v>567</v>
      </c>
      <c r="C139" s="729" t="s">
        <v>582</v>
      </c>
      <c r="D139" s="730" t="s">
        <v>583</v>
      </c>
      <c r="E139" s="731">
        <v>50113001</v>
      </c>
      <c r="F139" s="730" t="s">
        <v>620</v>
      </c>
      <c r="G139" s="729" t="s">
        <v>621</v>
      </c>
      <c r="H139" s="729">
        <v>157586</v>
      </c>
      <c r="I139" s="729">
        <v>57586</v>
      </c>
      <c r="J139" s="729" t="s">
        <v>857</v>
      </c>
      <c r="K139" s="729" t="s">
        <v>858</v>
      </c>
      <c r="L139" s="732">
        <v>74.220000000000027</v>
      </c>
      <c r="M139" s="732">
        <v>1</v>
      </c>
      <c r="N139" s="733">
        <v>74.220000000000027</v>
      </c>
    </row>
    <row r="140" spans="1:14" ht="14.4" customHeight="1" x14ac:dyDescent="0.3">
      <c r="A140" s="727" t="s">
        <v>566</v>
      </c>
      <c r="B140" s="728" t="s">
        <v>567</v>
      </c>
      <c r="C140" s="729" t="s">
        <v>582</v>
      </c>
      <c r="D140" s="730" t="s">
        <v>583</v>
      </c>
      <c r="E140" s="731">
        <v>50113001</v>
      </c>
      <c r="F140" s="730" t="s">
        <v>620</v>
      </c>
      <c r="G140" s="729" t="s">
        <v>621</v>
      </c>
      <c r="H140" s="729">
        <v>846413</v>
      </c>
      <c r="I140" s="729">
        <v>57585</v>
      </c>
      <c r="J140" s="729" t="s">
        <v>859</v>
      </c>
      <c r="K140" s="729" t="s">
        <v>860</v>
      </c>
      <c r="L140" s="732">
        <v>132.82399999999998</v>
      </c>
      <c r="M140" s="732">
        <v>5</v>
      </c>
      <c r="N140" s="733">
        <v>664.11999999999989</v>
      </c>
    </row>
    <row r="141" spans="1:14" ht="14.4" customHeight="1" x14ac:dyDescent="0.3">
      <c r="A141" s="727" t="s">
        <v>566</v>
      </c>
      <c r="B141" s="728" t="s">
        <v>567</v>
      </c>
      <c r="C141" s="729" t="s">
        <v>582</v>
      </c>
      <c r="D141" s="730" t="s">
        <v>583</v>
      </c>
      <c r="E141" s="731">
        <v>50113001</v>
      </c>
      <c r="F141" s="730" t="s">
        <v>620</v>
      </c>
      <c r="G141" s="729" t="s">
        <v>621</v>
      </c>
      <c r="H141" s="729">
        <v>500618</v>
      </c>
      <c r="I141" s="729">
        <v>125753</v>
      </c>
      <c r="J141" s="729" t="s">
        <v>861</v>
      </c>
      <c r="K141" s="729" t="s">
        <v>862</v>
      </c>
      <c r="L141" s="732">
        <v>264.54999999999995</v>
      </c>
      <c r="M141" s="732">
        <v>12</v>
      </c>
      <c r="N141" s="733">
        <v>3174.5999999999995</v>
      </c>
    </row>
    <row r="142" spans="1:14" ht="14.4" customHeight="1" x14ac:dyDescent="0.3">
      <c r="A142" s="727" t="s">
        <v>566</v>
      </c>
      <c r="B142" s="728" t="s">
        <v>567</v>
      </c>
      <c r="C142" s="729" t="s">
        <v>582</v>
      </c>
      <c r="D142" s="730" t="s">
        <v>583</v>
      </c>
      <c r="E142" s="731">
        <v>50113001</v>
      </c>
      <c r="F142" s="730" t="s">
        <v>620</v>
      </c>
      <c r="G142" s="729" t="s">
        <v>621</v>
      </c>
      <c r="H142" s="729">
        <v>848560</v>
      </c>
      <c r="I142" s="729">
        <v>125752</v>
      </c>
      <c r="J142" s="729" t="s">
        <v>863</v>
      </c>
      <c r="K142" s="729" t="s">
        <v>864</v>
      </c>
      <c r="L142" s="732">
        <v>187.84999999999991</v>
      </c>
      <c r="M142" s="732">
        <v>4</v>
      </c>
      <c r="N142" s="733">
        <v>751.39999999999964</v>
      </c>
    </row>
    <row r="143" spans="1:14" ht="14.4" customHeight="1" x14ac:dyDescent="0.3">
      <c r="A143" s="727" t="s">
        <v>566</v>
      </c>
      <c r="B143" s="728" t="s">
        <v>567</v>
      </c>
      <c r="C143" s="729" t="s">
        <v>582</v>
      </c>
      <c r="D143" s="730" t="s">
        <v>583</v>
      </c>
      <c r="E143" s="731">
        <v>50113001</v>
      </c>
      <c r="F143" s="730" t="s">
        <v>620</v>
      </c>
      <c r="G143" s="729" t="s">
        <v>661</v>
      </c>
      <c r="H143" s="729">
        <v>12670</v>
      </c>
      <c r="I143" s="729">
        <v>12670</v>
      </c>
      <c r="J143" s="729" t="s">
        <v>865</v>
      </c>
      <c r="K143" s="729" t="s">
        <v>866</v>
      </c>
      <c r="L143" s="732">
        <v>158.40009690342345</v>
      </c>
      <c r="M143" s="732">
        <v>53.869068499999983</v>
      </c>
      <c r="N143" s="733">
        <v>8532.8656704971527</v>
      </c>
    </row>
    <row r="144" spans="1:14" ht="14.4" customHeight="1" x14ac:dyDescent="0.3">
      <c r="A144" s="727" t="s">
        <v>566</v>
      </c>
      <c r="B144" s="728" t="s">
        <v>567</v>
      </c>
      <c r="C144" s="729" t="s">
        <v>582</v>
      </c>
      <c r="D144" s="730" t="s">
        <v>583</v>
      </c>
      <c r="E144" s="731">
        <v>50113001</v>
      </c>
      <c r="F144" s="730" t="s">
        <v>620</v>
      </c>
      <c r="G144" s="729" t="s">
        <v>661</v>
      </c>
      <c r="H144" s="729">
        <v>112669</v>
      </c>
      <c r="I144" s="729">
        <v>12669</v>
      </c>
      <c r="J144" s="729" t="s">
        <v>865</v>
      </c>
      <c r="K144" s="729" t="s">
        <v>867</v>
      </c>
      <c r="L144" s="732">
        <v>104.50006786495527</v>
      </c>
      <c r="M144" s="732">
        <v>60.436450599999986</v>
      </c>
      <c r="N144" s="733">
        <v>6315.6131892170151</v>
      </c>
    </row>
    <row r="145" spans="1:14" ht="14.4" customHeight="1" x14ac:dyDescent="0.3">
      <c r="A145" s="727" t="s">
        <v>566</v>
      </c>
      <c r="B145" s="728" t="s">
        <v>567</v>
      </c>
      <c r="C145" s="729" t="s">
        <v>582</v>
      </c>
      <c r="D145" s="730" t="s">
        <v>583</v>
      </c>
      <c r="E145" s="731">
        <v>50113001</v>
      </c>
      <c r="F145" s="730" t="s">
        <v>620</v>
      </c>
      <c r="G145" s="729" t="s">
        <v>661</v>
      </c>
      <c r="H145" s="729">
        <v>112671</v>
      </c>
      <c r="I145" s="729">
        <v>12671</v>
      </c>
      <c r="J145" s="729" t="s">
        <v>865</v>
      </c>
      <c r="K145" s="729" t="s">
        <v>868</v>
      </c>
      <c r="L145" s="732">
        <v>329.16270215366757</v>
      </c>
      <c r="M145" s="732">
        <v>69.601079999999968</v>
      </c>
      <c r="N145" s="733">
        <v>22910.079565613578</v>
      </c>
    </row>
    <row r="146" spans="1:14" ht="14.4" customHeight="1" x14ac:dyDescent="0.3">
      <c r="A146" s="727" t="s">
        <v>566</v>
      </c>
      <c r="B146" s="728" t="s">
        <v>567</v>
      </c>
      <c r="C146" s="729" t="s">
        <v>582</v>
      </c>
      <c r="D146" s="730" t="s">
        <v>583</v>
      </c>
      <c r="E146" s="731">
        <v>50113001</v>
      </c>
      <c r="F146" s="730" t="s">
        <v>620</v>
      </c>
      <c r="G146" s="729" t="s">
        <v>621</v>
      </c>
      <c r="H146" s="729">
        <v>129740</v>
      </c>
      <c r="I146" s="729">
        <v>29740</v>
      </c>
      <c r="J146" s="729" t="s">
        <v>869</v>
      </c>
      <c r="K146" s="729" t="s">
        <v>806</v>
      </c>
      <c r="L146" s="732">
        <v>1022.24</v>
      </c>
      <c r="M146" s="732">
        <v>1</v>
      </c>
      <c r="N146" s="733">
        <v>1022.24</v>
      </c>
    </row>
    <row r="147" spans="1:14" ht="14.4" customHeight="1" x14ac:dyDescent="0.3">
      <c r="A147" s="727" t="s">
        <v>566</v>
      </c>
      <c r="B147" s="728" t="s">
        <v>567</v>
      </c>
      <c r="C147" s="729" t="s">
        <v>582</v>
      </c>
      <c r="D147" s="730" t="s">
        <v>583</v>
      </c>
      <c r="E147" s="731">
        <v>50113001</v>
      </c>
      <c r="F147" s="730" t="s">
        <v>620</v>
      </c>
      <c r="G147" s="729" t="s">
        <v>621</v>
      </c>
      <c r="H147" s="729">
        <v>214902</v>
      </c>
      <c r="I147" s="729">
        <v>214902</v>
      </c>
      <c r="J147" s="729" t="s">
        <v>870</v>
      </c>
      <c r="K147" s="729" t="s">
        <v>871</v>
      </c>
      <c r="L147" s="732">
        <v>56.339999999999989</v>
      </c>
      <c r="M147" s="732">
        <v>1</v>
      </c>
      <c r="N147" s="733">
        <v>56.339999999999989</v>
      </c>
    </row>
    <row r="148" spans="1:14" ht="14.4" customHeight="1" x14ac:dyDescent="0.3">
      <c r="A148" s="727" t="s">
        <v>566</v>
      </c>
      <c r="B148" s="728" t="s">
        <v>567</v>
      </c>
      <c r="C148" s="729" t="s">
        <v>582</v>
      </c>
      <c r="D148" s="730" t="s">
        <v>583</v>
      </c>
      <c r="E148" s="731">
        <v>50113001</v>
      </c>
      <c r="F148" s="730" t="s">
        <v>620</v>
      </c>
      <c r="G148" s="729" t="s">
        <v>661</v>
      </c>
      <c r="H148" s="729">
        <v>147458</v>
      </c>
      <c r="I148" s="729">
        <v>147458</v>
      </c>
      <c r="J148" s="729" t="s">
        <v>872</v>
      </c>
      <c r="K148" s="729" t="s">
        <v>873</v>
      </c>
      <c r="L148" s="732">
        <v>100.07</v>
      </c>
      <c r="M148" s="732">
        <v>1</v>
      </c>
      <c r="N148" s="733">
        <v>100.07</v>
      </c>
    </row>
    <row r="149" spans="1:14" ht="14.4" customHeight="1" x14ac:dyDescent="0.3">
      <c r="A149" s="727" t="s">
        <v>566</v>
      </c>
      <c r="B149" s="728" t="s">
        <v>567</v>
      </c>
      <c r="C149" s="729" t="s">
        <v>582</v>
      </c>
      <c r="D149" s="730" t="s">
        <v>583</v>
      </c>
      <c r="E149" s="731">
        <v>50113001</v>
      </c>
      <c r="F149" s="730" t="s">
        <v>620</v>
      </c>
      <c r="G149" s="729" t="s">
        <v>661</v>
      </c>
      <c r="H149" s="729">
        <v>169189</v>
      </c>
      <c r="I149" s="729">
        <v>69189</v>
      </c>
      <c r="J149" s="729" t="s">
        <v>874</v>
      </c>
      <c r="K149" s="729" t="s">
        <v>875</v>
      </c>
      <c r="L149" s="732">
        <v>61.451111111111118</v>
      </c>
      <c r="M149" s="732">
        <v>9</v>
      </c>
      <c r="N149" s="733">
        <v>553.06000000000006</v>
      </c>
    </row>
    <row r="150" spans="1:14" ht="14.4" customHeight="1" x14ac:dyDescent="0.3">
      <c r="A150" s="727" t="s">
        <v>566</v>
      </c>
      <c r="B150" s="728" t="s">
        <v>567</v>
      </c>
      <c r="C150" s="729" t="s">
        <v>582</v>
      </c>
      <c r="D150" s="730" t="s">
        <v>583</v>
      </c>
      <c r="E150" s="731">
        <v>50113001</v>
      </c>
      <c r="F150" s="730" t="s">
        <v>620</v>
      </c>
      <c r="G150" s="729" t="s">
        <v>661</v>
      </c>
      <c r="H150" s="729">
        <v>146692</v>
      </c>
      <c r="I150" s="729">
        <v>46692</v>
      </c>
      <c r="J150" s="729" t="s">
        <v>876</v>
      </c>
      <c r="K150" s="729" t="s">
        <v>877</v>
      </c>
      <c r="L150" s="732">
        <v>78.29000000000002</v>
      </c>
      <c r="M150" s="732">
        <v>1</v>
      </c>
      <c r="N150" s="733">
        <v>78.29000000000002</v>
      </c>
    </row>
    <row r="151" spans="1:14" ht="14.4" customHeight="1" x14ac:dyDescent="0.3">
      <c r="A151" s="727" t="s">
        <v>566</v>
      </c>
      <c r="B151" s="728" t="s">
        <v>567</v>
      </c>
      <c r="C151" s="729" t="s">
        <v>582</v>
      </c>
      <c r="D151" s="730" t="s">
        <v>583</v>
      </c>
      <c r="E151" s="731">
        <v>50113001</v>
      </c>
      <c r="F151" s="730" t="s">
        <v>620</v>
      </c>
      <c r="G151" s="729" t="s">
        <v>621</v>
      </c>
      <c r="H151" s="729">
        <v>116463</v>
      </c>
      <c r="I151" s="729">
        <v>16463</v>
      </c>
      <c r="J151" s="729" t="s">
        <v>878</v>
      </c>
      <c r="K151" s="729" t="s">
        <v>879</v>
      </c>
      <c r="L151" s="732">
        <v>126.69999999999997</v>
      </c>
      <c r="M151" s="732">
        <v>2</v>
      </c>
      <c r="N151" s="733">
        <v>253.39999999999995</v>
      </c>
    </row>
    <row r="152" spans="1:14" ht="14.4" customHeight="1" x14ac:dyDescent="0.3">
      <c r="A152" s="727" t="s">
        <v>566</v>
      </c>
      <c r="B152" s="728" t="s">
        <v>567</v>
      </c>
      <c r="C152" s="729" t="s">
        <v>582</v>
      </c>
      <c r="D152" s="730" t="s">
        <v>583</v>
      </c>
      <c r="E152" s="731">
        <v>50113001</v>
      </c>
      <c r="F152" s="730" t="s">
        <v>620</v>
      </c>
      <c r="G152" s="729" t="s">
        <v>621</v>
      </c>
      <c r="H152" s="729">
        <v>116462</v>
      </c>
      <c r="I152" s="729">
        <v>16462</v>
      </c>
      <c r="J152" s="729" t="s">
        <v>880</v>
      </c>
      <c r="K152" s="729" t="s">
        <v>881</v>
      </c>
      <c r="L152" s="732">
        <v>130.91503019727205</v>
      </c>
      <c r="M152" s="732">
        <v>4</v>
      </c>
      <c r="N152" s="733">
        <v>523.66012078908818</v>
      </c>
    </row>
    <row r="153" spans="1:14" ht="14.4" customHeight="1" x14ac:dyDescent="0.3">
      <c r="A153" s="727" t="s">
        <v>566</v>
      </c>
      <c r="B153" s="728" t="s">
        <v>567</v>
      </c>
      <c r="C153" s="729" t="s">
        <v>582</v>
      </c>
      <c r="D153" s="730" t="s">
        <v>583</v>
      </c>
      <c r="E153" s="731">
        <v>50113001</v>
      </c>
      <c r="F153" s="730" t="s">
        <v>620</v>
      </c>
      <c r="G153" s="729" t="s">
        <v>621</v>
      </c>
      <c r="H153" s="729">
        <v>119378</v>
      </c>
      <c r="I153" s="729">
        <v>19378</v>
      </c>
      <c r="J153" s="729" t="s">
        <v>882</v>
      </c>
      <c r="K153" s="729" t="s">
        <v>883</v>
      </c>
      <c r="L153" s="732">
        <v>110.71999999999993</v>
      </c>
      <c r="M153" s="732">
        <v>4</v>
      </c>
      <c r="N153" s="733">
        <v>442.87999999999971</v>
      </c>
    </row>
    <row r="154" spans="1:14" ht="14.4" customHeight="1" x14ac:dyDescent="0.3">
      <c r="A154" s="727" t="s">
        <v>566</v>
      </c>
      <c r="B154" s="728" t="s">
        <v>567</v>
      </c>
      <c r="C154" s="729" t="s">
        <v>582</v>
      </c>
      <c r="D154" s="730" t="s">
        <v>583</v>
      </c>
      <c r="E154" s="731">
        <v>50113001</v>
      </c>
      <c r="F154" s="730" t="s">
        <v>620</v>
      </c>
      <c r="G154" s="729" t="s">
        <v>621</v>
      </c>
      <c r="H154" s="729">
        <v>193124</v>
      </c>
      <c r="I154" s="729">
        <v>93124</v>
      </c>
      <c r="J154" s="729" t="s">
        <v>882</v>
      </c>
      <c r="K154" s="729" t="s">
        <v>707</v>
      </c>
      <c r="L154" s="732">
        <v>75.690000000000026</v>
      </c>
      <c r="M154" s="732">
        <v>8</v>
      </c>
      <c r="N154" s="733">
        <v>605.52000000000021</v>
      </c>
    </row>
    <row r="155" spans="1:14" ht="14.4" customHeight="1" x14ac:dyDescent="0.3">
      <c r="A155" s="727" t="s">
        <v>566</v>
      </c>
      <c r="B155" s="728" t="s">
        <v>567</v>
      </c>
      <c r="C155" s="729" t="s">
        <v>582</v>
      </c>
      <c r="D155" s="730" t="s">
        <v>583</v>
      </c>
      <c r="E155" s="731">
        <v>50113001</v>
      </c>
      <c r="F155" s="730" t="s">
        <v>620</v>
      </c>
      <c r="G155" s="729" t="s">
        <v>621</v>
      </c>
      <c r="H155" s="729">
        <v>115390</v>
      </c>
      <c r="I155" s="729">
        <v>15390</v>
      </c>
      <c r="J155" s="729" t="s">
        <v>884</v>
      </c>
      <c r="K155" s="729" t="s">
        <v>885</v>
      </c>
      <c r="L155" s="732">
        <v>129.13000000000005</v>
      </c>
      <c r="M155" s="732">
        <v>2</v>
      </c>
      <c r="N155" s="733">
        <v>258.2600000000001</v>
      </c>
    </row>
    <row r="156" spans="1:14" ht="14.4" customHeight="1" x14ac:dyDescent="0.3">
      <c r="A156" s="727" t="s">
        <v>566</v>
      </c>
      <c r="B156" s="728" t="s">
        <v>567</v>
      </c>
      <c r="C156" s="729" t="s">
        <v>582</v>
      </c>
      <c r="D156" s="730" t="s">
        <v>583</v>
      </c>
      <c r="E156" s="731">
        <v>50113001</v>
      </c>
      <c r="F156" s="730" t="s">
        <v>620</v>
      </c>
      <c r="G156" s="729" t="s">
        <v>621</v>
      </c>
      <c r="H156" s="729">
        <v>115520</v>
      </c>
      <c r="I156" s="729">
        <v>15520</v>
      </c>
      <c r="J156" s="729" t="s">
        <v>884</v>
      </c>
      <c r="K156" s="729" t="s">
        <v>886</v>
      </c>
      <c r="L156" s="732">
        <v>120.89999999999999</v>
      </c>
      <c r="M156" s="732">
        <v>1</v>
      </c>
      <c r="N156" s="733">
        <v>120.89999999999999</v>
      </c>
    </row>
    <row r="157" spans="1:14" ht="14.4" customHeight="1" x14ac:dyDescent="0.3">
      <c r="A157" s="727" t="s">
        <v>566</v>
      </c>
      <c r="B157" s="728" t="s">
        <v>567</v>
      </c>
      <c r="C157" s="729" t="s">
        <v>582</v>
      </c>
      <c r="D157" s="730" t="s">
        <v>583</v>
      </c>
      <c r="E157" s="731">
        <v>50113001</v>
      </c>
      <c r="F157" s="730" t="s">
        <v>620</v>
      </c>
      <c r="G157" s="729" t="s">
        <v>661</v>
      </c>
      <c r="H157" s="729">
        <v>153639</v>
      </c>
      <c r="I157" s="729">
        <v>53639</v>
      </c>
      <c r="J157" s="729" t="s">
        <v>887</v>
      </c>
      <c r="K157" s="729" t="s">
        <v>888</v>
      </c>
      <c r="L157" s="732">
        <v>89.32</v>
      </c>
      <c r="M157" s="732">
        <v>1</v>
      </c>
      <c r="N157" s="733">
        <v>89.32</v>
      </c>
    </row>
    <row r="158" spans="1:14" ht="14.4" customHeight="1" x14ac:dyDescent="0.3">
      <c r="A158" s="727" t="s">
        <v>566</v>
      </c>
      <c r="B158" s="728" t="s">
        <v>567</v>
      </c>
      <c r="C158" s="729" t="s">
        <v>582</v>
      </c>
      <c r="D158" s="730" t="s">
        <v>583</v>
      </c>
      <c r="E158" s="731">
        <v>50113001</v>
      </c>
      <c r="F158" s="730" t="s">
        <v>620</v>
      </c>
      <c r="G158" s="729" t="s">
        <v>621</v>
      </c>
      <c r="H158" s="729">
        <v>193779</v>
      </c>
      <c r="I158" s="729">
        <v>93779</v>
      </c>
      <c r="J158" s="729" t="s">
        <v>889</v>
      </c>
      <c r="K158" s="729" t="s">
        <v>890</v>
      </c>
      <c r="L158" s="732">
        <v>67.399999999999991</v>
      </c>
      <c r="M158" s="732">
        <v>1</v>
      </c>
      <c r="N158" s="733">
        <v>67.399999999999991</v>
      </c>
    </row>
    <row r="159" spans="1:14" ht="14.4" customHeight="1" x14ac:dyDescent="0.3">
      <c r="A159" s="727" t="s">
        <v>566</v>
      </c>
      <c r="B159" s="728" t="s">
        <v>567</v>
      </c>
      <c r="C159" s="729" t="s">
        <v>582</v>
      </c>
      <c r="D159" s="730" t="s">
        <v>583</v>
      </c>
      <c r="E159" s="731">
        <v>50113001</v>
      </c>
      <c r="F159" s="730" t="s">
        <v>620</v>
      </c>
      <c r="G159" s="729" t="s">
        <v>621</v>
      </c>
      <c r="H159" s="729">
        <v>158827</v>
      </c>
      <c r="I159" s="729">
        <v>58827</v>
      </c>
      <c r="J159" s="729" t="s">
        <v>891</v>
      </c>
      <c r="K159" s="729" t="s">
        <v>892</v>
      </c>
      <c r="L159" s="732">
        <v>162.49</v>
      </c>
      <c r="M159" s="732">
        <v>1</v>
      </c>
      <c r="N159" s="733">
        <v>162.49</v>
      </c>
    </row>
    <row r="160" spans="1:14" ht="14.4" customHeight="1" x14ac:dyDescent="0.3">
      <c r="A160" s="727" t="s">
        <v>566</v>
      </c>
      <c r="B160" s="728" t="s">
        <v>567</v>
      </c>
      <c r="C160" s="729" t="s">
        <v>582</v>
      </c>
      <c r="D160" s="730" t="s">
        <v>583</v>
      </c>
      <c r="E160" s="731">
        <v>50113001</v>
      </c>
      <c r="F160" s="730" t="s">
        <v>620</v>
      </c>
      <c r="G160" s="729" t="s">
        <v>621</v>
      </c>
      <c r="H160" s="729">
        <v>162698</v>
      </c>
      <c r="I160" s="729">
        <v>0</v>
      </c>
      <c r="J160" s="729" t="s">
        <v>893</v>
      </c>
      <c r="K160" s="729" t="s">
        <v>894</v>
      </c>
      <c r="L160" s="732">
        <v>5627.639104477611</v>
      </c>
      <c r="M160" s="732">
        <v>67</v>
      </c>
      <c r="N160" s="733">
        <v>377051.81999999995</v>
      </c>
    </row>
    <row r="161" spans="1:14" ht="14.4" customHeight="1" x14ac:dyDescent="0.3">
      <c r="A161" s="727" t="s">
        <v>566</v>
      </c>
      <c r="B161" s="728" t="s">
        <v>567</v>
      </c>
      <c r="C161" s="729" t="s">
        <v>582</v>
      </c>
      <c r="D161" s="730" t="s">
        <v>583</v>
      </c>
      <c r="E161" s="731">
        <v>50113001</v>
      </c>
      <c r="F161" s="730" t="s">
        <v>620</v>
      </c>
      <c r="G161" s="729" t="s">
        <v>661</v>
      </c>
      <c r="H161" s="729">
        <v>132063</v>
      </c>
      <c r="I161" s="729">
        <v>32063</v>
      </c>
      <c r="J161" s="729" t="s">
        <v>895</v>
      </c>
      <c r="K161" s="729" t="s">
        <v>896</v>
      </c>
      <c r="L161" s="732">
        <v>721.2</v>
      </c>
      <c r="M161" s="732">
        <v>4</v>
      </c>
      <c r="N161" s="733">
        <v>2884.8</v>
      </c>
    </row>
    <row r="162" spans="1:14" ht="14.4" customHeight="1" x14ac:dyDescent="0.3">
      <c r="A162" s="727" t="s">
        <v>566</v>
      </c>
      <c r="B162" s="728" t="s">
        <v>567</v>
      </c>
      <c r="C162" s="729" t="s">
        <v>582</v>
      </c>
      <c r="D162" s="730" t="s">
        <v>583</v>
      </c>
      <c r="E162" s="731">
        <v>50113001</v>
      </c>
      <c r="F162" s="730" t="s">
        <v>620</v>
      </c>
      <c r="G162" s="729" t="s">
        <v>661</v>
      </c>
      <c r="H162" s="729">
        <v>213487</v>
      </c>
      <c r="I162" s="729">
        <v>213487</v>
      </c>
      <c r="J162" s="729" t="s">
        <v>895</v>
      </c>
      <c r="K162" s="729" t="s">
        <v>897</v>
      </c>
      <c r="L162" s="732">
        <v>301.46999999999991</v>
      </c>
      <c r="M162" s="732">
        <v>71</v>
      </c>
      <c r="N162" s="733">
        <v>21404.369999999995</v>
      </c>
    </row>
    <row r="163" spans="1:14" ht="14.4" customHeight="1" x14ac:dyDescent="0.3">
      <c r="A163" s="727" t="s">
        <v>566</v>
      </c>
      <c r="B163" s="728" t="s">
        <v>567</v>
      </c>
      <c r="C163" s="729" t="s">
        <v>582</v>
      </c>
      <c r="D163" s="730" t="s">
        <v>583</v>
      </c>
      <c r="E163" s="731">
        <v>50113001</v>
      </c>
      <c r="F163" s="730" t="s">
        <v>620</v>
      </c>
      <c r="G163" s="729" t="s">
        <v>661</v>
      </c>
      <c r="H163" s="729">
        <v>213489</v>
      </c>
      <c r="I163" s="729">
        <v>213489</v>
      </c>
      <c r="J163" s="729" t="s">
        <v>895</v>
      </c>
      <c r="K163" s="729" t="s">
        <v>898</v>
      </c>
      <c r="L163" s="732">
        <v>630.66</v>
      </c>
      <c r="M163" s="732">
        <v>29</v>
      </c>
      <c r="N163" s="733">
        <v>18289.14</v>
      </c>
    </row>
    <row r="164" spans="1:14" ht="14.4" customHeight="1" x14ac:dyDescent="0.3">
      <c r="A164" s="727" t="s">
        <v>566</v>
      </c>
      <c r="B164" s="728" t="s">
        <v>567</v>
      </c>
      <c r="C164" s="729" t="s">
        <v>582</v>
      </c>
      <c r="D164" s="730" t="s">
        <v>583</v>
      </c>
      <c r="E164" s="731">
        <v>50113001</v>
      </c>
      <c r="F164" s="730" t="s">
        <v>620</v>
      </c>
      <c r="G164" s="729" t="s">
        <v>661</v>
      </c>
      <c r="H164" s="729">
        <v>213490</v>
      </c>
      <c r="I164" s="729">
        <v>213490</v>
      </c>
      <c r="J164" s="729" t="s">
        <v>895</v>
      </c>
      <c r="K164" s="729" t="s">
        <v>899</v>
      </c>
      <c r="L164" s="732">
        <v>913.65</v>
      </c>
      <c r="M164" s="732">
        <v>2</v>
      </c>
      <c r="N164" s="733">
        <v>1827.3</v>
      </c>
    </row>
    <row r="165" spans="1:14" ht="14.4" customHeight="1" x14ac:dyDescent="0.3">
      <c r="A165" s="727" t="s">
        <v>566</v>
      </c>
      <c r="B165" s="728" t="s">
        <v>567</v>
      </c>
      <c r="C165" s="729" t="s">
        <v>582</v>
      </c>
      <c r="D165" s="730" t="s">
        <v>583</v>
      </c>
      <c r="E165" s="731">
        <v>50113001</v>
      </c>
      <c r="F165" s="730" t="s">
        <v>620</v>
      </c>
      <c r="G165" s="729" t="s">
        <v>661</v>
      </c>
      <c r="H165" s="729">
        <v>213494</v>
      </c>
      <c r="I165" s="729">
        <v>213494</v>
      </c>
      <c r="J165" s="729" t="s">
        <v>895</v>
      </c>
      <c r="K165" s="729" t="s">
        <v>900</v>
      </c>
      <c r="L165" s="732">
        <v>408.9499660555739</v>
      </c>
      <c r="M165" s="732">
        <v>60</v>
      </c>
      <c r="N165" s="733">
        <v>24536.997963334434</v>
      </c>
    </row>
    <row r="166" spans="1:14" ht="14.4" customHeight="1" x14ac:dyDescent="0.3">
      <c r="A166" s="727" t="s">
        <v>566</v>
      </c>
      <c r="B166" s="728" t="s">
        <v>567</v>
      </c>
      <c r="C166" s="729" t="s">
        <v>582</v>
      </c>
      <c r="D166" s="730" t="s">
        <v>583</v>
      </c>
      <c r="E166" s="731">
        <v>50113001</v>
      </c>
      <c r="F166" s="730" t="s">
        <v>620</v>
      </c>
      <c r="G166" s="729" t="s">
        <v>661</v>
      </c>
      <c r="H166" s="729">
        <v>213480</v>
      </c>
      <c r="I166" s="729">
        <v>213480</v>
      </c>
      <c r="J166" s="729" t="s">
        <v>901</v>
      </c>
      <c r="K166" s="729" t="s">
        <v>898</v>
      </c>
      <c r="L166" s="732">
        <v>1106.2600000000002</v>
      </c>
      <c r="M166" s="732">
        <v>3</v>
      </c>
      <c r="N166" s="733">
        <v>3318.7800000000007</v>
      </c>
    </row>
    <row r="167" spans="1:14" ht="14.4" customHeight="1" x14ac:dyDescent="0.3">
      <c r="A167" s="727" t="s">
        <v>566</v>
      </c>
      <c r="B167" s="728" t="s">
        <v>567</v>
      </c>
      <c r="C167" s="729" t="s">
        <v>582</v>
      </c>
      <c r="D167" s="730" t="s">
        <v>583</v>
      </c>
      <c r="E167" s="731">
        <v>50113001</v>
      </c>
      <c r="F167" s="730" t="s">
        <v>620</v>
      </c>
      <c r="G167" s="729" t="s">
        <v>621</v>
      </c>
      <c r="H167" s="729">
        <v>198219</v>
      </c>
      <c r="I167" s="729">
        <v>98219</v>
      </c>
      <c r="J167" s="729" t="s">
        <v>902</v>
      </c>
      <c r="K167" s="729" t="s">
        <v>903</v>
      </c>
      <c r="L167" s="732">
        <v>60.3</v>
      </c>
      <c r="M167" s="732">
        <v>8</v>
      </c>
      <c r="N167" s="733">
        <v>482.4</v>
      </c>
    </row>
    <row r="168" spans="1:14" ht="14.4" customHeight="1" x14ac:dyDescent="0.3">
      <c r="A168" s="727" t="s">
        <v>566</v>
      </c>
      <c r="B168" s="728" t="s">
        <v>567</v>
      </c>
      <c r="C168" s="729" t="s">
        <v>582</v>
      </c>
      <c r="D168" s="730" t="s">
        <v>583</v>
      </c>
      <c r="E168" s="731">
        <v>50113001</v>
      </c>
      <c r="F168" s="730" t="s">
        <v>620</v>
      </c>
      <c r="G168" s="729" t="s">
        <v>621</v>
      </c>
      <c r="H168" s="729">
        <v>102133</v>
      </c>
      <c r="I168" s="729">
        <v>2133</v>
      </c>
      <c r="J168" s="729" t="s">
        <v>904</v>
      </c>
      <c r="K168" s="729" t="s">
        <v>905</v>
      </c>
      <c r="L168" s="732">
        <v>28.184642857142865</v>
      </c>
      <c r="M168" s="732">
        <v>168</v>
      </c>
      <c r="N168" s="733">
        <v>4735.0200000000013</v>
      </c>
    </row>
    <row r="169" spans="1:14" ht="14.4" customHeight="1" x14ac:dyDescent="0.3">
      <c r="A169" s="727" t="s">
        <v>566</v>
      </c>
      <c r="B169" s="728" t="s">
        <v>567</v>
      </c>
      <c r="C169" s="729" t="s">
        <v>582</v>
      </c>
      <c r="D169" s="730" t="s">
        <v>583</v>
      </c>
      <c r="E169" s="731">
        <v>50113001</v>
      </c>
      <c r="F169" s="730" t="s">
        <v>620</v>
      </c>
      <c r="G169" s="729" t="s">
        <v>621</v>
      </c>
      <c r="H169" s="729">
        <v>199333</v>
      </c>
      <c r="I169" s="729">
        <v>99333</v>
      </c>
      <c r="J169" s="729" t="s">
        <v>906</v>
      </c>
      <c r="K169" s="729" t="s">
        <v>907</v>
      </c>
      <c r="L169" s="732">
        <v>219.91637072373928</v>
      </c>
      <c r="M169" s="732">
        <v>3</v>
      </c>
      <c r="N169" s="733">
        <v>659.7491121712178</v>
      </c>
    </row>
    <row r="170" spans="1:14" ht="14.4" customHeight="1" x14ac:dyDescent="0.3">
      <c r="A170" s="727" t="s">
        <v>566</v>
      </c>
      <c r="B170" s="728" t="s">
        <v>567</v>
      </c>
      <c r="C170" s="729" t="s">
        <v>582</v>
      </c>
      <c r="D170" s="730" t="s">
        <v>583</v>
      </c>
      <c r="E170" s="731">
        <v>50113001</v>
      </c>
      <c r="F170" s="730" t="s">
        <v>620</v>
      </c>
      <c r="G170" s="729" t="s">
        <v>621</v>
      </c>
      <c r="H170" s="729">
        <v>102785</v>
      </c>
      <c r="I170" s="729">
        <v>2785</v>
      </c>
      <c r="J170" s="729" t="s">
        <v>908</v>
      </c>
      <c r="K170" s="729" t="s">
        <v>909</v>
      </c>
      <c r="L170" s="732">
        <v>50.550000000000033</v>
      </c>
      <c r="M170" s="732">
        <v>1</v>
      </c>
      <c r="N170" s="733">
        <v>50.550000000000033</v>
      </c>
    </row>
    <row r="171" spans="1:14" ht="14.4" customHeight="1" x14ac:dyDescent="0.3">
      <c r="A171" s="727" t="s">
        <v>566</v>
      </c>
      <c r="B171" s="728" t="s">
        <v>567</v>
      </c>
      <c r="C171" s="729" t="s">
        <v>582</v>
      </c>
      <c r="D171" s="730" t="s">
        <v>583</v>
      </c>
      <c r="E171" s="731">
        <v>50113001</v>
      </c>
      <c r="F171" s="730" t="s">
        <v>620</v>
      </c>
      <c r="G171" s="729" t="s">
        <v>621</v>
      </c>
      <c r="H171" s="729">
        <v>172159</v>
      </c>
      <c r="I171" s="729">
        <v>172173</v>
      </c>
      <c r="J171" s="729" t="s">
        <v>910</v>
      </c>
      <c r="K171" s="729" t="s">
        <v>911</v>
      </c>
      <c r="L171" s="732">
        <v>476.53041217065436</v>
      </c>
      <c r="M171" s="732">
        <v>2</v>
      </c>
      <c r="N171" s="733">
        <v>953.06082434130872</v>
      </c>
    </row>
    <row r="172" spans="1:14" ht="14.4" customHeight="1" x14ac:dyDescent="0.3">
      <c r="A172" s="727" t="s">
        <v>566</v>
      </c>
      <c r="B172" s="728" t="s">
        <v>567</v>
      </c>
      <c r="C172" s="729" t="s">
        <v>582</v>
      </c>
      <c r="D172" s="730" t="s">
        <v>583</v>
      </c>
      <c r="E172" s="731">
        <v>50113001</v>
      </c>
      <c r="F172" s="730" t="s">
        <v>620</v>
      </c>
      <c r="G172" s="729" t="s">
        <v>621</v>
      </c>
      <c r="H172" s="729">
        <v>196873</v>
      </c>
      <c r="I172" s="729">
        <v>96873</v>
      </c>
      <c r="J172" s="729" t="s">
        <v>912</v>
      </c>
      <c r="K172" s="729" t="s">
        <v>913</v>
      </c>
      <c r="L172" s="732">
        <v>14.299865031227101</v>
      </c>
      <c r="M172" s="732">
        <v>71</v>
      </c>
      <c r="N172" s="733">
        <v>1015.2904172171242</v>
      </c>
    </row>
    <row r="173" spans="1:14" ht="14.4" customHeight="1" x14ac:dyDescent="0.3">
      <c r="A173" s="727" t="s">
        <v>566</v>
      </c>
      <c r="B173" s="728" t="s">
        <v>567</v>
      </c>
      <c r="C173" s="729" t="s">
        <v>582</v>
      </c>
      <c r="D173" s="730" t="s">
        <v>583</v>
      </c>
      <c r="E173" s="731">
        <v>50113001</v>
      </c>
      <c r="F173" s="730" t="s">
        <v>620</v>
      </c>
      <c r="G173" s="729" t="s">
        <v>621</v>
      </c>
      <c r="H173" s="729">
        <v>31915</v>
      </c>
      <c r="I173" s="729">
        <v>31915</v>
      </c>
      <c r="J173" s="729" t="s">
        <v>914</v>
      </c>
      <c r="K173" s="729" t="s">
        <v>915</v>
      </c>
      <c r="L173" s="732">
        <v>173.69</v>
      </c>
      <c r="M173" s="732">
        <v>10</v>
      </c>
      <c r="N173" s="733">
        <v>1736.8999999999999</v>
      </c>
    </row>
    <row r="174" spans="1:14" ht="14.4" customHeight="1" x14ac:dyDescent="0.3">
      <c r="A174" s="727" t="s">
        <v>566</v>
      </c>
      <c r="B174" s="728" t="s">
        <v>567</v>
      </c>
      <c r="C174" s="729" t="s">
        <v>582</v>
      </c>
      <c r="D174" s="730" t="s">
        <v>583</v>
      </c>
      <c r="E174" s="731">
        <v>50113001</v>
      </c>
      <c r="F174" s="730" t="s">
        <v>620</v>
      </c>
      <c r="G174" s="729" t="s">
        <v>621</v>
      </c>
      <c r="H174" s="729">
        <v>102587</v>
      </c>
      <c r="I174" s="729">
        <v>2587</v>
      </c>
      <c r="J174" s="729" t="s">
        <v>916</v>
      </c>
      <c r="K174" s="729" t="s">
        <v>917</v>
      </c>
      <c r="L174" s="732">
        <v>151.04</v>
      </c>
      <c r="M174" s="732">
        <v>1</v>
      </c>
      <c r="N174" s="733">
        <v>151.04</v>
      </c>
    </row>
    <row r="175" spans="1:14" ht="14.4" customHeight="1" x14ac:dyDescent="0.3">
      <c r="A175" s="727" t="s">
        <v>566</v>
      </c>
      <c r="B175" s="728" t="s">
        <v>567</v>
      </c>
      <c r="C175" s="729" t="s">
        <v>582</v>
      </c>
      <c r="D175" s="730" t="s">
        <v>583</v>
      </c>
      <c r="E175" s="731">
        <v>50113001</v>
      </c>
      <c r="F175" s="730" t="s">
        <v>620</v>
      </c>
      <c r="G175" s="729" t="s">
        <v>621</v>
      </c>
      <c r="H175" s="729">
        <v>47244</v>
      </c>
      <c r="I175" s="729">
        <v>47244</v>
      </c>
      <c r="J175" s="729" t="s">
        <v>918</v>
      </c>
      <c r="K175" s="729" t="s">
        <v>915</v>
      </c>
      <c r="L175" s="732">
        <v>143</v>
      </c>
      <c r="M175" s="732">
        <v>51</v>
      </c>
      <c r="N175" s="733">
        <v>7293</v>
      </c>
    </row>
    <row r="176" spans="1:14" ht="14.4" customHeight="1" x14ac:dyDescent="0.3">
      <c r="A176" s="727" t="s">
        <v>566</v>
      </c>
      <c r="B176" s="728" t="s">
        <v>567</v>
      </c>
      <c r="C176" s="729" t="s">
        <v>582</v>
      </c>
      <c r="D176" s="730" t="s">
        <v>583</v>
      </c>
      <c r="E176" s="731">
        <v>50113001</v>
      </c>
      <c r="F176" s="730" t="s">
        <v>620</v>
      </c>
      <c r="G176" s="729" t="s">
        <v>621</v>
      </c>
      <c r="H176" s="729">
        <v>47247</v>
      </c>
      <c r="I176" s="729">
        <v>47247</v>
      </c>
      <c r="J176" s="729" t="s">
        <v>918</v>
      </c>
      <c r="K176" s="729" t="s">
        <v>919</v>
      </c>
      <c r="L176" s="732">
        <v>287.09999495398773</v>
      </c>
      <c r="M176" s="732">
        <v>19</v>
      </c>
      <c r="N176" s="733">
        <v>5454.8999041257666</v>
      </c>
    </row>
    <row r="177" spans="1:14" ht="14.4" customHeight="1" x14ac:dyDescent="0.3">
      <c r="A177" s="727" t="s">
        <v>566</v>
      </c>
      <c r="B177" s="728" t="s">
        <v>567</v>
      </c>
      <c r="C177" s="729" t="s">
        <v>582</v>
      </c>
      <c r="D177" s="730" t="s">
        <v>583</v>
      </c>
      <c r="E177" s="731">
        <v>50113001</v>
      </c>
      <c r="F177" s="730" t="s">
        <v>620</v>
      </c>
      <c r="G177" s="729" t="s">
        <v>621</v>
      </c>
      <c r="H177" s="729">
        <v>47249</v>
      </c>
      <c r="I177" s="729">
        <v>47249</v>
      </c>
      <c r="J177" s="729" t="s">
        <v>918</v>
      </c>
      <c r="K177" s="729" t="s">
        <v>920</v>
      </c>
      <c r="L177" s="732">
        <v>126.50000006263581</v>
      </c>
      <c r="M177" s="732">
        <v>19</v>
      </c>
      <c r="N177" s="733">
        <v>2403.5000011900802</v>
      </c>
    </row>
    <row r="178" spans="1:14" ht="14.4" customHeight="1" x14ac:dyDescent="0.3">
      <c r="A178" s="727" t="s">
        <v>566</v>
      </c>
      <c r="B178" s="728" t="s">
        <v>567</v>
      </c>
      <c r="C178" s="729" t="s">
        <v>582</v>
      </c>
      <c r="D178" s="730" t="s">
        <v>583</v>
      </c>
      <c r="E178" s="731">
        <v>50113001</v>
      </c>
      <c r="F178" s="730" t="s">
        <v>620</v>
      </c>
      <c r="G178" s="729" t="s">
        <v>621</v>
      </c>
      <c r="H178" s="729">
        <v>196874</v>
      </c>
      <c r="I178" s="729">
        <v>96874</v>
      </c>
      <c r="J178" s="729" t="s">
        <v>918</v>
      </c>
      <c r="K178" s="729" t="s">
        <v>921</v>
      </c>
      <c r="L178" s="732">
        <v>28.71016217422796</v>
      </c>
      <c r="M178" s="732">
        <v>17</v>
      </c>
      <c r="N178" s="733">
        <v>488.07275696187531</v>
      </c>
    </row>
    <row r="179" spans="1:14" ht="14.4" customHeight="1" x14ac:dyDescent="0.3">
      <c r="A179" s="727" t="s">
        <v>566</v>
      </c>
      <c r="B179" s="728" t="s">
        <v>567</v>
      </c>
      <c r="C179" s="729" t="s">
        <v>582</v>
      </c>
      <c r="D179" s="730" t="s">
        <v>583</v>
      </c>
      <c r="E179" s="731">
        <v>50113001</v>
      </c>
      <c r="F179" s="730" t="s">
        <v>620</v>
      </c>
      <c r="G179" s="729" t="s">
        <v>621</v>
      </c>
      <c r="H179" s="729">
        <v>147252</v>
      </c>
      <c r="I179" s="729">
        <v>47252</v>
      </c>
      <c r="J179" s="729" t="s">
        <v>922</v>
      </c>
      <c r="K179" s="729" t="s">
        <v>923</v>
      </c>
      <c r="L179" s="732">
        <v>11.110068345796902</v>
      </c>
      <c r="M179" s="732">
        <v>45</v>
      </c>
      <c r="N179" s="733">
        <v>499.95307556086061</v>
      </c>
    </row>
    <row r="180" spans="1:14" ht="14.4" customHeight="1" x14ac:dyDescent="0.3">
      <c r="A180" s="727" t="s">
        <v>566</v>
      </c>
      <c r="B180" s="728" t="s">
        <v>567</v>
      </c>
      <c r="C180" s="729" t="s">
        <v>582</v>
      </c>
      <c r="D180" s="730" t="s">
        <v>583</v>
      </c>
      <c r="E180" s="731">
        <v>50113001</v>
      </c>
      <c r="F180" s="730" t="s">
        <v>620</v>
      </c>
      <c r="G180" s="729" t="s">
        <v>621</v>
      </c>
      <c r="H180" s="729">
        <v>215917</v>
      </c>
      <c r="I180" s="729">
        <v>215917</v>
      </c>
      <c r="J180" s="729" t="s">
        <v>924</v>
      </c>
      <c r="K180" s="729" t="s">
        <v>925</v>
      </c>
      <c r="L180" s="732">
        <v>191.03</v>
      </c>
      <c r="M180" s="732">
        <v>1</v>
      </c>
      <c r="N180" s="733">
        <v>191.03</v>
      </c>
    </row>
    <row r="181" spans="1:14" ht="14.4" customHeight="1" x14ac:dyDescent="0.3">
      <c r="A181" s="727" t="s">
        <v>566</v>
      </c>
      <c r="B181" s="728" t="s">
        <v>567</v>
      </c>
      <c r="C181" s="729" t="s">
        <v>582</v>
      </c>
      <c r="D181" s="730" t="s">
        <v>583</v>
      </c>
      <c r="E181" s="731">
        <v>50113001</v>
      </c>
      <c r="F181" s="730" t="s">
        <v>620</v>
      </c>
      <c r="G181" s="729" t="s">
        <v>661</v>
      </c>
      <c r="H181" s="729">
        <v>850003</v>
      </c>
      <c r="I181" s="729">
        <v>135600</v>
      </c>
      <c r="J181" s="729" t="s">
        <v>926</v>
      </c>
      <c r="K181" s="729" t="s">
        <v>927</v>
      </c>
      <c r="L181" s="732">
        <v>133.38</v>
      </c>
      <c r="M181" s="732">
        <v>5</v>
      </c>
      <c r="N181" s="733">
        <v>666.9</v>
      </c>
    </row>
    <row r="182" spans="1:14" ht="14.4" customHeight="1" x14ac:dyDescent="0.3">
      <c r="A182" s="727" t="s">
        <v>566</v>
      </c>
      <c r="B182" s="728" t="s">
        <v>567</v>
      </c>
      <c r="C182" s="729" t="s">
        <v>582</v>
      </c>
      <c r="D182" s="730" t="s">
        <v>583</v>
      </c>
      <c r="E182" s="731">
        <v>50113001</v>
      </c>
      <c r="F182" s="730" t="s">
        <v>620</v>
      </c>
      <c r="G182" s="729" t="s">
        <v>621</v>
      </c>
      <c r="H182" s="729">
        <v>158249</v>
      </c>
      <c r="I182" s="729">
        <v>58249</v>
      </c>
      <c r="J182" s="729" t="s">
        <v>928</v>
      </c>
      <c r="K182" s="729" t="s">
        <v>568</v>
      </c>
      <c r="L182" s="732">
        <v>203.13499999999999</v>
      </c>
      <c r="M182" s="732">
        <v>2</v>
      </c>
      <c r="N182" s="733">
        <v>406.27</v>
      </c>
    </row>
    <row r="183" spans="1:14" ht="14.4" customHeight="1" x14ac:dyDescent="0.3">
      <c r="A183" s="727" t="s">
        <v>566</v>
      </c>
      <c r="B183" s="728" t="s">
        <v>567</v>
      </c>
      <c r="C183" s="729" t="s">
        <v>582</v>
      </c>
      <c r="D183" s="730" t="s">
        <v>583</v>
      </c>
      <c r="E183" s="731">
        <v>50113001</v>
      </c>
      <c r="F183" s="730" t="s">
        <v>620</v>
      </c>
      <c r="G183" s="729" t="s">
        <v>621</v>
      </c>
      <c r="H183" s="729">
        <v>149018</v>
      </c>
      <c r="I183" s="729">
        <v>49018</v>
      </c>
      <c r="J183" s="729" t="s">
        <v>929</v>
      </c>
      <c r="K183" s="729" t="s">
        <v>930</v>
      </c>
      <c r="L183" s="732">
        <v>107.33</v>
      </c>
      <c r="M183" s="732">
        <v>5</v>
      </c>
      <c r="N183" s="733">
        <v>536.65</v>
      </c>
    </row>
    <row r="184" spans="1:14" ht="14.4" customHeight="1" x14ac:dyDescent="0.3">
      <c r="A184" s="727" t="s">
        <v>566</v>
      </c>
      <c r="B184" s="728" t="s">
        <v>567</v>
      </c>
      <c r="C184" s="729" t="s">
        <v>582</v>
      </c>
      <c r="D184" s="730" t="s">
        <v>583</v>
      </c>
      <c r="E184" s="731">
        <v>50113001</v>
      </c>
      <c r="F184" s="730" t="s">
        <v>620</v>
      </c>
      <c r="G184" s="729" t="s">
        <v>621</v>
      </c>
      <c r="H184" s="729">
        <v>102538</v>
      </c>
      <c r="I184" s="729">
        <v>2538</v>
      </c>
      <c r="J184" s="729" t="s">
        <v>931</v>
      </c>
      <c r="K184" s="729" t="s">
        <v>932</v>
      </c>
      <c r="L184" s="732">
        <v>55.51</v>
      </c>
      <c r="M184" s="732">
        <v>3</v>
      </c>
      <c r="N184" s="733">
        <v>166.53</v>
      </c>
    </row>
    <row r="185" spans="1:14" ht="14.4" customHeight="1" x14ac:dyDescent="0.3">
      <c r="A185" s="727" t="s">
        <v>566</v>
      </c>
      <c r="B185" s="728" t="s">
        <v>567</v>
      </c>
      <c r="C185" s="729" t="s">
        <v>582</v>
      </c>
      <c r="D185" s="730" t="s">
        <v>583</v>
      </c>
      <c r="E185" s="731">
        <v>50113001</v>
      </c>
      <c r="F185" s="730" t="s">
        <v>620</v>
      </c>
      <c r="G185" s="729" t="s">
        <v>621</v>
      </c>
      <c r="H185" s="729">
        <v>102539</v>
      </c>
      <c r="I185" s="729">
        <v>2539</v>
      </c>
      <c r="J185" s="729" t="s">
        <v>931</v>
      </c>
      <c r="K185" s="729" t="s">
        <v>933</v>
      </c>
      <c r="L185" s="732">
        <v>52.99</v>
      </c>
      <c r="M185" s="732">
        <v>3</v>
      </c>
      <c r="N185" s="733">
        <v>158.97</v>
      </c>
    </row>
    <row r="186" spans="1:14" ht="14.4" customHeight="1" x14ac:dyDescent="0.3">
      <c r="A186" s="727" t="s">
        <v>566</v>
      </c>
      <c r="B186" s="728" t="s">
        <v>567</v>
      </c>
      <c r="C186" s="729" t="s">
        <v>582</v>
      </c>
      <c r="D186" s="730" t="s">
        <v>583</v>
      </c>
      <c r="E186" s="731">
        <v>50113001</v>
      </c>
      <c r="F186" s="730" t="s">
        <v>620</v>
      </c>
      <c r="G186" s="729" t="s">
        <v>621</v>
      </c>
      <c r="H186" s="729">
        <v>215606</v>
      </c>
      <c r="I186" s="729">
        <v>215606</v>
      </c>
      <c r="J186" s="729" t="s">
        <v>934</v>
      </c>
      <c r="K186" s="729" t="s">
        <v>935</v>
      </c>
      <c r="L186" s="732">
        <v>72.880008131751367</v>
      </c>
      <c r="M186" s="732">
        <v>17</v>
      </c>
      <c r="N186" s="733">
        <v>1238.9601382397732</v>
      </c>
    </row>
    <row r="187" spans="1:14" ht="14.4" customHeight="1" x14ac:dyDescent="0.3">
      <c r="A187" s="727" t="s">
        <v>566</v>
      </c>
      <c r="B187" s="728" t="s">
        <v>567</v>
      </c>
      <c r="C187" s="729" t="s">
        <v>582</v>
      </c>
      <c r="D187" s="730" t="s">
        <v>583</v>
      </c>
      <c r="E187" s="731">
        <v>50113001</v>
      </c>
      <c r="F187" s="730" t="s">
        <v>620</v>
      </c>
      <c r="G187" s="729" t="s">
        <v>621</v>
      </c>
      <c r="H187" s="729">
        <v>989238</v>
      </c>
      <c r="I187" s="729">
        <v>0</v>
      </c>
      <c r="J187" s="729" t="s">
        <v>936</v>
      </c>
      <c r="K187" s="729" t="s">
        <v>568</v>
      </c>
      <c r="L187" s="732">
        <v>219.42</v>
      </c>
      <c r="M187" s="732">
        <v>1</v>
      </c>
      <c r="N187" s="733">
        <v>219.42</v>
      </c>
    </row>
    <row r="188" spans="1:14" ht="14.4" customHeight="1" x14ac:dyDescent="0.3">
      <c r="A188" s="727" t="s">
        <v>566</v>
      </c>
      <c r="B188" s="728" t="s">
        <v>567</v>
      </c>
      <c r="C188" s="729" t="s">
        <v>582</v>
      </c>
      <c r="D188" s="730" t="s">
        <v>583</v>
      </c>
      <c r="E188" s="731">
        <v>50113001</v>
      </c>
      <c r="F188" s="730" t="s">
        <v>620</v>
      </c>
      <c r="G188" s="729" t="s">
        <v>621</v>
      </c>
      <c r="H188" s="729">
        <v>988011</v>
      </c>
      <c r="I188" s="729">
        <v>0</v>
      </c>
      <c r="J188" s="729" t="s">
        <v>937</v>
      </c>
      <c r="K188" s="729" t="s">
        <v>568</v>
      </c>
      <c r="L188" s="732">
        <v>124.33887420053136</v>
      </c>
      <c r="M188" s="732">
        <v>1</v>
      </c>
      <c r="N188" s="733">
        <v>124.33887420053136</v>
      </c>
    </row>
    <row r="189" spans="1:14" ht="14.4" customHeight="1" x14ac:dyDescent="0.3">
      <c r="A189" s="727" t="s">
        <v>566</v>
      </c>
      <c r="B189" s="728" t="s">
        <v>567</v>
      </c>
      <c r="C189" s="729" t="s">
        <v>582</v>
      </c>
      <c r="D189" s="730" t="s">
        <v>583</v>
      </c>
      <c r="E189" s="731">
        <v>50113001</v>
      </c>
      <c r="F189" s="730" t="s">
        <v>620</v>
      </c>
      <c r="G189" s="729" t="s">
        <v>621</v>
      </c>
      <c r="H189" s="729">
        <v>103575</v>
      </c>
      <c r="I189" s="729">
        <v>3575</v>
      </c>
      <c r="J189" s="729" t="s">
        <v>938</v>
      </c>
      <c r="K189" s="729" t="s">
        <v>939</v>
      </c>
      <c r="L189" s="732">
        <v>66.611666666666679</v>
      </c>
      <c r="M189" s="732">
        <v>18</v>
      </c>
      <c r="N189" s="733">
        <v>1199.0100000000002</v>
      </c>
    </row>
    <row r="190" spans="1:14" ht="14.4" customHeight="1" x14ac:dyDescent="0.3">
      <c r="A190" s="727" t="s">
        <v>566</v>
      </c>
      <c r="B190" s="728" t="s">
        <v>567</v>
      </c>
      <c r="C190" s="729" t="s">
        <v>582</v>
      </c>
      <c r="D190" s="730" t="s">
        <v>583</v>
      </c>
      <c r="E190" s="731">
        <v>50113001</v>
      </c>
      <c r="F190" s="730" t="s">
        <v>620</v>
      </c>
      <c r="G190" s="729" t="s">
        <v>621</v>
      </c>
      <c r="H190" s="729">
        <v>849180</v>
      </c>
      <c r="I190" s="729">
        <v>155941</v>
      </c>
      <c r="J190" s="729" t="s">
        <v>940</v>
      </c>
      <c r="K190" s="729" t="s">
        <v>941</v>
      </c>
      <c r="L190" s="732">
        <v>138.39749999999995</v>
      </c>
      <c r="M190" s="732">
        <v>4</v>
      </c>
      <c r="N190" s="733">
        <v>553.5899999999998</v>
      </c>
    </row>
    <row r="191" spans="1:14" ht="14.4" customHeight="1" x14ac:dyDescent="0.3">
      <c r="A191" s="727" t="s">
        <v>566</v>
      </c>
      <c r="B191" s="728" t="s">
        <v>567</v>
      </c>
      <c r="C191" s="729" t="s">
        <v>582</v>
      </c>
      <c r="D191" s="730" t="s">
        <v>583</v>
      </c>
      <c r="E191" s="731">
        <v>50113001</v>
      </c>
      <c r="F191" s="730" t="s">
        <v>620</v>
      </c>
      <c r="G191" s="729" t="s">
        <v>621</v>
      </c>
      <c r="H191" s="729">
        <v>849045</v>
      </c>
      <c r="I191" s="729">
        <v>155938</v>
      </c>
      <c r="J191" s="729" t="s">
        <v>942</v>
      </c>
      <c r="K191" s="729" t="s">
        <v>943</v>
      </c>
      <c r="L191" s="732">
        <v>181.52275862068967</v>
      </c>
      <c r="M191" s="732">
        <v>29</v>
      </c>
      <c r="N191" s="733">
        <v>5264.1600000000008</v>
      </c>
    </row>
    <row r="192" spans="1:14" ht="14.4" customHeight="1" x14ac:dyDescent="0.3">
      <c r="A192" s="727" t="s">
        <v>566</v>
      </c>
      <c r="B192" s="728" t="s">
        <v>567</v>
      </c>
      <c r="C192" s="729" t="s">
        <v>582</v>
      </c>
      <c r="D192" s="730" t="s">
        <v>583</v>
      </c>
      <c r="E192" s="731">
        <v>50113001</v>
      </c>
      <c r="F192" s="730" t="s">
        <v>620</v>
      </c>
      <c r="G192" s="729" t="s">
        <v>621</v>
      </c>
      <c r="H192" s="729">
        <v>155936</v>
      </c>
      <c r="I192" s="729">
        <v>155936</v>
      </c>
      <c r="J192" s="729" t="s">
        <v>944</v>
      </c>
      <c r="K192" s="729" t="s">
        <v>945</v>
      </c>
      <c r="L192" s="732">
        <v>249.90999999999991</v>
      </c>
      <c r="M192" s="732">
        <v>8</v>
      </c>
      <c r="N192" s="733">
        <v>1999.2799999999993</v>
      </c>
    </row>
    <row r="193" spans="1:14" ht="14.4" customHeight="1" x14ac:dyDescent="0.3">
      <c r="A193" s="727" t="s">
        <v>566</v>
      </c>
      <c r="B193" s="728" t="s">
        <v>567</v>
      </c>
      <c r="C193" s="729" t="s">
        <v>582</v>
      </c>
      <c r="D193" s="730" t="s">
        <v>583</v>
      </c>
      <c r="E193" s="731">
        <v>50113001</v>
      </c>
      <c r="F193" s="730" t="s">
        <v>620</v>
      </c>
      <c r="G193" s="729" t="s">
        <v>621</v>
      </c>
      <c r="H193" s="729">
        <v>849143</v>
      </c>
      <c r="I193" s="729">
        <v>155940</v>
      </c>
      <c r="J193" s="729" t="s">
        <v>946</v>
      </c>
      <c r="K193" s="729" t="s">
        <v>568</v>
      </c>
      <c r="L193" s="732">
        <v>109.09499999999998</v>
      </c>
      <c r="M193" s="732">
        <v>8</v>
      </c>
      <c r="N193" s="733">
        <v>872.75999999999988</v>
      </c>
    </row>
    <row r="194" spans="1:14" ht="14.4" customHeight="1" x14ac:dyDescent="0.3">
      <c r="A194" s="727" t="s">
        <v>566</v>
      </c>
      <c r="B194" s="728" t="s">
        <v>567</v>
      </c>
      <c r="C194" s="729" t="s">
        <v>582</v>
      </c>
      <c r="D194" s="730" t="s">
        <v>583</v>
      </c>
      <c r="E194" s="731">
        <v>50113001</v>
      </c>
      <c r="F194" s="730" t="s">
        <v>620</v>
      </c>
      <c r="G194" s="729" t="s">
        <v>621</v>
      </c>
      <c r="H194" s="729">
        <v>159746</v>
      </c>
      <c r="I194" s="729">
        <v>0</v>
      </c>
      <c r="J194" s="729" t="s">
        <v>947</v>
      </c>
      <c r="K194" s="729" t="s">
        <v>948</v>
      </c>
      <c r="L194" s="732">
        <v>26.210007553035663</v>
      </c>
      <c r="M194" s="732">
        <v>6</v>
      </c>
      <c r="N194" s="733">
        <v>157.26004531821397</v>
      </c>
    </row>
    <row r="195" spans="1:14" ht="14.4" customHeight="1" x14ac:dyDescent="0.3">
      <c r="A195" s="727" t="s">
        <v>566</v>
      </c>
      <c r="B195" s="728" t="s">
        <v>567</v>
      </c>
      <c r="C195" s="729" t="s">
        <v>582</v>
      </c>
      <c r="D195" s="730" t="s">
        <v>583</v>
      </c>
      <c r="E195" s="731">
        <v>50113001</v>
      </c>
      <c r="F195" s="730" t="s">
        <v>620</v>
      </c>
      <c r="G195" s="729" t="s">
        <v>621</v>
      </c>
      <c r="H195" s="729">
        <v>149983</v>
      </c>
      <c r="I195" s="729">
        <v>49983</v>
      </c>
      <c r="J195" s="729" t="s">
        <v>949</v>
      </c>
      <c r="K195" s="729" t="s">
        <v>847</v>
      </c>
      <c r="L195" s="732">
        <v>941.54625964184891</v>
      </c>
      <c r="M195" s="732">
        <v>23.598200499999997</v>
      </c>
      <c r="N195" s="733">
        <v>22218.797415053406</v>
      </c>
    </row>
    <row r="196" spans="1:14" ht="14.4" customHeight="1" x14ac:dyDescent="0.3">
      <c r="A196" s="727" t="s">
        <v>566</v>
      </c>
      <c r="B196" s="728" t="s">
        <v>567</v>
      </c>
      <c r="C196" s="729" t="s">
        <v>582</v>
      </c>
      <c r="D196" s="730" t="s">
        <v>583</v>
      </c>
      <c r="E196" s="731">
        <v>50113001</v>
      </c>
      <c r="F196" s="730" t="s">
        <v>620</v>
      </c>
      <c r="G196" s="729" t="s">
        <v>621</v>
      </c>
      <c r="H196" s="729">
        <v>149984</v>
      </c>
      <c r="I196" s="729">
        <v>49984</v>
      </c>
      <c r="J196" s="729" t="s">
        <v>950</v>
      </c>
      <c r="K196" s="729" t="s">
        <v>951</v>
      </c>
      <c r="L196" s="732">
        <v>1867.5786035102535</v>
      </c>
      <c r="M196" s="732">
        <v>40.511044200000001</v>
      </c>
      <c r="N196" s="733">
        <v>75657.559353778153</v>
      </c>
    </row>
    <row r="197" spans="1:14" ht="14.4" customHeight="1" x14ac:dyDescent="0.3">
      <c r="A197" s="727" t="s">
        <v>566</v>
      </c>
      <c r="B197" s="728" t="s">
        <v>567</v>
      </c>
      <c r="C197" s="729" t="s">
        <v>582</v>
      </c>
      <c r="D197" s="730" t="s">
        <v>583</v>
      </c>
      <c r="E197" s="731">
        <v>50113001</v>
      </c>
      <c r="F197" s="730" t="s">
        <v>620</v>
      </c>
      <c r="G197" s="729" t="s">
        <v>621</v>
      </c>
      <c r="H197" s="729">
        <v>149982</v>
      </c>
      <c r="I197" s="729">
        <v>49982</v>
      </c>
      <c r="J197" s="729" t="s">
        <v>952</v>
      </c>
      <c r="K197" s="729" t="s">
        <v>851</v>
      </c>
      <c r="L197" s="732">
        <v>550.02817082028446</v>
      </c>
      <c r="M197" s="732">
        <v>21.748656599999997</v>
      </c>
      <c r="N197" s="733">
        <v>11962.373807496504</v>
      </c>
    </row>
    <row r="198" spans="1:14" ht="14.4" customHeight="1" x14ac:dyDescent="0.3">
      <c r="A198" s="727" t="s">
        <v>566</v>
      </c>
      <c r="B198" s="728" t="s">
        <v>567</v>
      </c>
      <c r="C198" s="729" t="s">
        <v>582</v>
      </c>
      <c r="D198" s="730" t="s">
        <v>583</v>
      </c>
      <c r="E198" s="731">
        <v>50113001</v>
      </c>
      <c r="F198" s="730" t="s">
        <v>620</v>
      </c>
      <c r="G198" s="729" t="s">
        <v>621</v>
      </c>
      <c r="H198" s="729">
        <v>147195</v>
      </c>
      <c r="I198" s="729">
        <v>47195</v>
      </c>
      <c r="J198" s="729" t="s">
        <v>953</v>
      </c>
      <c r="K198" s="729" t="s">
        <v>954</v>
      </c>
      <c r="L198" s="732">
        <v>216.68000000000012</v>
      </c>
      <c r="M198" s="732">
        <v>1</v>
      </c>
      <c r="N198" s="733">
        <v>216.68000000000012</v>
      </c>
    </row>
    <row r="199" spans="1:14" ht="14.4" customHeight="1" x14ac:dyDescent="0.3">
      <c r="A199" s="727" t="s">
        <v>566</v>
      </c>
      <c r="B199" s="728" t="s">
        <v>567</v>
      </c>
      <c r="C199" s="729" t="s">
        <v>582</v>
      </c>
      <c r="D199" s="730" t="s">
        <v>583</v>
      </c>
      <c r="E199" s="731">
        <v>50113001</v>
      </c>
      <c r="F199" s="730" t="s">
        <v>620</v>
      </c>
      <c r="G199" s="729" t="s">
        <v>621</v>
      </c>
      <c r="H199" s="729">
        <v>147193</v>
      </c>
      <c r="I199" s="729">
        <v>47193</v>
      </c>
      <c r="J199" s="729" t="s">
        <v>955</v>
      </c>
      <c r="K199" s="729" t="s">
        <v>954</v>
      </c>
      <c r="L199" s="732">
        <v>216.1866666666667</v>
      </c>
      <c r="M199" s="732">
        <v>6</v>
      </c>
      <c r="N199" s="733">
        <v>1297.1200000000001</v>
      </c>
    </row>
    <row r="200" spans="1:14" ht="14.4" customHeight="1" x14ac:dyDescent="0.3">
      <c r="A200" s="727" t="s">
        <v>566</v>
      </c>
      <c r="B200" s="728" t="s">
        <v>567</v>
      </c>
      <c r="C200" s="729" t="s">
        <v>582</v>
      </c>
      <c r="D200" s="730" t="s">
        <v>583</v>
      </c>
      <c r="E200" s="731">
        <v>50113001</v>
      </c>
      <c r="F200" s="730" t="s">
        <v>620</v>
      </c>
      <c r="G200" s="729" t="s">
        <v>621</v>
      </c>
      <c r="H200" s="729">
        <v>846745</v>
      </c>
      <c r="I200" s="729">
        <v>0</v>
      </c>
      <c r="J200" s="729" t="s">
        <v>956</v>
      </c>
      <c r="K200" s="729" t="s">
        <v>568</v>
      </c>
      <c r="L200" s="732">
        <v>173.10000000000002</v>
      </c>
      <c r="M200" s="732">
        <v>1</v>
      </c>
      <c r="N200" s="733">
        <v>173.10000000000002</v>
      </c>
    </row>
    <row r="201" spans="1:14" ht="14.4" customHeight="1" x14ac:dyDescent="0.3">
      <c r="A201" s="727" t="s">
        <v>566</v>
      </c>
      <c r="B201" s="728" t="s">
        <v>567</v>
      </c>
      <c r="C201" s="729" t="s">
        <v>582</v>
      </c>
      <c r="D201" s="730" t="s">
        <v>583</v>
      </c>
      <c r="E201" s="731">
        <v>50113001</v>
      </c>
      <c r="F201" s="730" t="s">
        <v>620</v>
      </c>
      <c r="G201" s="729" t="s">
        <v>621</v>
      </c>
      <c r="H201" s="729">
        <v>124067</v>
      </c>
      <c r="I201" s="729">
        <v>124067</v>
      </c>
      <c r="J201" s="729" t="s">
        <v>957</v>
      </c>
      <c r="K201" s="729" t="s">
        <v>958</v>
      </c>
      <c r="L201" s="732">
        <v>36.611035136868942</v>
      </c>
      <c r="M201" s="732">
        <v>143</v>
      </c>
      <c r="N201" s="733">
        <v>5235.3780245722592</v>
      </c>
    </row>
    <row r="202" spans="1:14" ht="14.4" customHeight="1" x14ac:dyDescent="0.3">
      <c r="A202" s="727" t="s">
        <v>566</v>
      </c>
      <c r="B202" s="728" t="s">
        <v>567</v>
      </c>
      <c r="C202" s="729" t="s">
        <v>582</v>
      </c>
      <c r="D202" s="730" t="s">
        <v>583</v>
      </c>
      <c r="E202" s="731">
        <v>50113001</v>
      </c>
      <c r="F202" s="730" t="s">
        <v>620</v>
      </c>
      <c r="G202" s="729" t="s">
        <v>621</v>
      </c>
      <c r="H202" s="729">
        <v>216572</v>
      </c>
      <c r="I202" s="729">
        <v>216572</v>
      </c>
      <c r="J202" s="729" t="s">
        <v>957</v>
      </c>
      <c r="K202" s="729" t="s">
        <v>958</v>
      </c>
      <c r="L202" s="732">
        <v>36.470000000000006</v>
      </c>
      <c r="M202" s="732">
        <v>40</v>
      </c>
      <c r="N202" s="733">
        <v>1458.8000000000002</v>
      </c>
    </row>
    <row r="203" spans="1:14" ht="14.4" customHeight="1" x14ac:dyDescent="0.3">
      <c r="A203" s="727" t="s">
        <v>566</v>
      </c>
      <c r="B203" s="728" t="s">
        <v>567</v>
      </c>
      <c r="C203" s="729" t="s">
        <v>582</v>
      </c>
      <c r="D203" s="730" t="s">
        <v>583</v>
      </c>
      <c r="E203" s="731">
        <v>50113001</v>
      </c>
      <c r="F203" s="730" t="s">
        <v>620</v>
      </c>
      <c r="G203" s="729" t="s">
        <v>621</v>
      </c>
      <c r="H203" s="729">
        <v>100168</v>
      </c>
      <c r="I203" s="729">
        <v>168</v>
      </c>
      <c r="J203" s="729" t="s">
        <v>959</v>
      </c>
      <c r="K203" s="729" t="s">
        <v>960</v>
      </c>
      <c r="L203" s="732">
        <v>43.19</v>
      </c>
      <c r="M203" s="732">
        <v>2</v>
      </c>
      <c r="N203" s="733">
        <v>86.38</v>
      </c>
    </row>
    <row r="204" spans="1:14" ht="14.4" customHeight="1" x14ac:dyDescent="0.3">
      <c r="A204" s="727" t="s">
        <v>566</v>
      </c>
      <c r="B204" s="728" t="s">
        <v>567</v>
      </c>
      <c r="C204" s="729" t="s">
        <v>582</v>
      </c>
      <c r="D204" s="730" t="s">
        <v>583</v>
      </c>
      <c r="E204" s="731">
        <v>50113001</v>
      </c>
      <c r="F204" s="730" t="s">
        <v>620</v>
      </c>
      <c r="G204" s="729" t="s">
        <v>621</v>
      </c>
      <c r="H204" s="729">
        <v>200245</v>
      </c>
      <c r="I204" s="729">
        <v>200245</v>
      </c>
      <c r="J204" s="729" t="s">
        <v>961</v>
      </c>
      <c r="K204" s="729" t="s">
        <v>962</v>
      </c>
      <c r="L204" s="732">
        <v>1527.89</v>
      </c>
      <c r="M204" s="732">
        <v>2</v>
      </c>
      <c r="N204" s="733">
        <v>3055.78</v>
      </c>
    </row>
    <row r="205" spans="1:14" ht="14.4" customHeight="1" x14ac:dyDescent="0.3">
      <c r="A205" s="727" t="s">
        <v>566</v>
      </c>
      <c r="B205" s="728" t="s">
        <v>567</v>
      </c>
      <c r="C205" s="729" t="s">
        <v>582</v>
      </c>
      <c r="D205" s="730" t="s">
        <v>583</v>
      </c>
      <c r="E205" s="731">
        <v>50113001</v>
      </c>
      <c r="F205" s="730" t="s">
        <v>620</v>
      </c>
      <c r="G205" s="729" t="s">
        <v>621</v>
      </c>
      <c r="H205" s="729">
        <v>51366</v>
      </c>
      <c r="I205" s="729">
        <v>51366</v>
      </c>
      <c r="J205" s="729" t="s">
        <v>963</v>
      </c>
      <c r="K205" s="729" t="s">
        <v>964</v>
      </c>
      <c r="L205" s="732">
        <v>171.60000038861901</v>
      </c>
      <c r="M205" s="732">
        <v>205</v>
      </c>
      <c r="N205" s="733">
        <v>35178.000079666897</v>
      </c>
    </row>
    <row r="206" spans="1:14" ht="14.4" customHeight="1" x14ac:dyDescent="0.3">
      <c r="A206" s="727" t="s">
        <v>566</v>
      </c>
      <c r="B206" s="728" t="s">
        <v>567</v>
      </c>
      <c r="C206" s="729" t="s">
        <v>582</v>
      </c>
      <c r="D206" s="730" t="s">
        <v>583</v>
      </c>
      <c r="E206" s="731">
        <v>50113001</v>
      </c>
      <c r="F206" s="730" t="s">
        <v>620</v>
      </c>
      <c r="G206" s="729" t="s">
        <v>621</v>
      </c>
      <c r="H206" s="729">
        <v>51367</v>
      </c>
      <c r="I206" s="729">
        <v>51367</v>
      </c>
      <c r="J206" s="729" t="s">
        <v>963</v>
      </c>
      <c r="K206" s="729" t="s">
        <v>965</v>
      </c>
      <c r="L206" s="732">
        <v>92.949999681518932</v>
      </c>
      <c r="M206" s="732">
        <v>63</v>
      </c>
      <c r="N206" s="733">
        <v>5855.8499799356923</v>
      </c>
    </row>
    <row r="207" spans="1:14" ht="14.4" customHeight="1" x14ac:dyDescent="0.3">
      <c r="A207" s="727" t="s">
        <v>566</v>
      </c>
      <c r="B207" s="728" t="s">
        <v>567</v>
      </c>
      <c r="C207" s="729" t="s">
        <v>582</v>
      </c>
      <c r="D207" s="730" t="s">
        <v>583</v>
      </c>
      <c r="E207" s="731">
        <v>50113001</v>
      </c>
      <c r="F207" s="730" t="s">
        <v>620</v>
      </c>
      <c r="G207" s="729" t="s">
        <v>621</v>
      </c>
      <c r="H207" s="729">
        <v>51383</v>
      </c>
      <c r="I207" s="729">
        <v>51383</v>
      </c>
      <c r="J207" s="729" t="s">
        <v>963</v>
      </c>
      <c r="K207" s="729" t="s">
        <v>966</v>
      </c>
      <c r="L207" s="732">
        <v>93.5</v>
      </c>
      <c r="M207" s="732">
        <v>76</v>
      </c>
      <c r="N207" s="733">
        <v>7106</v>
      </c>
    </row>
    <row r="208" spans="1:14" ht="14.4" customHeight="1" x14ac:dyDescent="0.3">
      <c r="A208" s="727" t="s">
        <v>566</v>
      </c>
      <c r="B208" s="728" t="s">
        <v>567</v>
      </c>
      <c r="C208" s="729" t="s">
        <v>582</v>
      </c>
      <c r="D208" s="730" t="s">
        <v>583</v>
      </c>
      <c r="E208" s="731">
        <v>50113001</v>
      </c>
      <c r="F208" s="730" t="s">
        <v>620</v>
      </c>
      <c r="G208" s="729" t="s">
        <v>621</v>
      </c>
      <c r="H208" s="729">
        <v>51384</v>
      </c>
      <c r="I208" s="729">
        <v>51384</v>
      </c>
      <c r="J208" s="729" t="s">
        <v>963</v>
      </c>
      <c r="K208" s="729" t="s">
        <v>967</v>
      </c>
      <c r="L208" s="732">
        <v>192.5</v>
      </c>
      <c r="M208" s="732">
        <v>15.799999999999997</v>
      </c>
      <c r="N208" s="733">
        <v>3041.4999999999995</v>
      </c>
    </row>
    <row r="209" spans="1:14" ht="14.4" customHeight="1" x14ac:dyDescent="0.3">
      <c r="A209" s="727" t="s">
        <v>566</v>
      </c>
      <c r="B209" s="728" t="s">
        <v>567</v>
      </c>
      <c r="C209" s="729" t="s">
        <v>582</v>
      </c>
      <c r="D209" s="730" t="s">
        <v>583</v>
      </c>
      <c r="E209" s="731">
        <v>50113001</v>
      </c>
      <c r="F209" s="730" t="s">
        <v>620</v>
      </c>
      <c r="G209" s="729" t="s">
        <v>621</v>
      </c>
      <c r="H209" s="729">
        <v>151365</v>
      </c>
      <c r="I209" s="729">
        <v>51365</v>
      </c>
      <c r="J209" s="729" t="s">
        <v>968</v>
      </c>
      <c r="K209" s="729" t="s">
        <v>969</v>
      </c>
      <c r="L209" s="732">
        <v>8.5943598603462181</v>
      </c>
      <c r="M209" s="732">
        <v>599</v>
      </c>
      <c r="N209" s="733">
        <v>5148.0215563473848</v>
      </c>
    </row>
    <row r="210" spans="1:14" ht="14.4" customHeight="1" x14ac:dyDescent="0.3">
      <c r="A210" s="727" t="s">
        <v>566</v>
      </c>
      <c r="B210" s="728" t="s">
        <v>567</v>
      </c>
      <c r="C210" s="729" t="s">
        <v>582</v>
      </c>
      <c r="D210" s="730" t="s">
        <v>583</v>
      </c>
      <c r="E210" s="731">
        <v>50113001</v>
      </c>
      <c r="F210" s="730" t="s">
        <v>620</v>
      </c>
      <c r="G210" s="729" t="s">
        <v>621</v>
      </c>
      <c r="H210" s="729">
        <v>197682</v>
      </c>
      <c r="I210" s="729">
        <v>97682</v>
      </c>
      <c r="J210" s="729" t="s">
        <v>970</v>
      </c>
      <c r="K210" s="729" t="s">
        <v>971</v>
      </c>
      <c r="L210" s="732">
        <v>9.3622899632187284</v>
      </c>
      <c r="M210" s="732">
        <v>138</v>
      </c>
      <c r="N210" s="733">
        <v>1291.9960149241845</v>
      </c>
    </row>
    <row r="211" spans="1:14" ht="14.4" customHeight="1" x14ac:dyDescent="0.3">
      <c r="A211" s="727" t="s">
        <v>566</v>
      </c>
      <c r="B211" s="728" t="s">
        <v>567</v>
      </c>
      <c r="C211" s="729" t="s">
        <v>582</v>
      </c>
      <c r="D211" s="730" t="s">
        <v>583</v>
      </c>
      <c r="E211" s="731">
        <v>50113001</v>
      </c>
      <c r="F211" s="730" t="s">
        <v>620</v>
      </c>
      <c r="G211" s="729" t="s">
        <v>621</v>
      </c>
      <c r="H211" s="729">
        <v>55919</v>
      </c>
      <c r="I211" s="729">
        <v>55919</v>
      </c>
      <c r="J211" s="729" t="s">
        <v>972</v>
      </c>
      <c r="K211" s="729" t="s">
        <v>973</v>
      </c>
      <c r="L211" s="732">
        <v>143</v>
      </c>
      <c r="M211" s="732">
        <v>4</v>
      </c>
      <c r="N211" s="733">
        <v>572</v>
      </c>
    </row>
    <row r="212" spans="1:14" ht="14.4" customHeight="1" x14ac:dyDescent="0.3">
      <c r="A212" s="727" t="s">
        <v>566</v>
      </c>
      <c r="B212" s="728" t="s">
        <v>567</v>
      </c>
      <c r="C212" s="729" t="s">
        <v>582</v>
      </c>
      <c r="D212" s="730" t="s">
        <v>583</v>
      </c>
      <c r="E212" s="731">
        <v>50113001</v>
      </c>
      <c r="F212" s="730" t="s">
        <v>620</v>
      </c>
      <c r="G212" s="729" t="s">
        <v>621</v>
      </c>
      <c r="H212" s="729">
        <v>132082</v>
      </c>
      <c r="I212" s="729">
        <v>32082</v>
      </c>
      <c r="J212" s="729" t="s">
        <v>974</v>
      </c>
      <c r="K212" s="729" t="s">
        <v>975</v>
      </c>
      <c r="L212" s="732">
        <v>83.129999999999981</v>
      </c>
      <c r="M212" s="732">
        <v>5</v>
      </c>
      <c r="N212" s="733">
        <v>415.64999999999992</v>
      </c>
    </row>
    <row r="213" spans="1:14" ht="14.4" customHeight="1" x14ac:dyDescent="0.3">
      <c r="A213" s="727" t="s">
        <v>566</v>
      </c>
      <c r="B213" s="728" t="s">
        <v>567</v>
      </c>
      <c r="C213" s="729" t="s">
        <v>582</v>
      </c>
      <c r="D213" s="730" t="s">
        <v>583</v>
      </c>
      <c r="E213" s="731">
        <v>50113001</v>
      </c>
      <c r="F213" s="730" t="s">
        <v>620</v>
      </c>
      <c r="G213" s="729" t="s">
        <v>621</v>
      </c>
      <c r="H213" s="729">
        <v>846629</v>
      </c>
      <c r="I213" s="729">
        <v>100013</v>
      </c>
      <c r="J213" s="729" t="s">
        <v>976</v>
      </c>
      <c r="K213" s="729" t="s">
        <v>977</v>
      </c>
      <c r="L213" s="732">
        <v>37.399999999999984</v>
      </c>
      <c r="M213" s="732">
        <v>1</v>
      </c>
      <c r="N213" s="733">
        <v>37.399999999999984</v>
      </c>
    </row>
    <row r="214" spans="1:14" ht="14.4" customHeight="1" x14ac:dyDescent="0.3">
      <c r="A214" s="727" t="s">
        <v>566</v>
      </c>
      <c r="B214" s="728" t="s">
        <v>567</v>
      </c>
      <c r="C214" s="729" t="s">
        <v>582</v>
      </c>
      <c r="D214" s="730" t="s">
        <v>583</v>
      </c>
      <c r="E214" s="731">
        <v>50113001</v>
      </c>
      <c r="F214" s="730" t="s">
        <v>620</v>
      </c>
      <c r="G214" s="729" t="s">
        <v>621</v>
      </c>
      <c r="H214" s="729">
        <v>176501</v>
      </c>
      <c r="I214" s="729">
        <v>176501</v>
      </c>
      <c r="J214" s="729" t="s">
        <v>978</v>
      </c>
      <c r="K214" s="729" t="s">
        <v>979</v>
      </c>
      <c r="L214" s="732">
        <v>111.71999999999996</v>
      </c>
      <c r="M214" s="732">
        <v>2</v>
      </c>
      <c r="N214" s="733">
        <v>223.43999999999991</v>
      </c>
    </row>
    <row r="215" spans="1:14" ht="14.4" customHeight="1" x14ac:dyDescent="0.3">
      <c r="A215" s="727" t="s">
        <v>566</v>
      </c>
      <c r="B215" s="728" t="s">
        <v>567</v>
      </c>
      <c r="C215" s="729" t="s">
        <v>582</v>
      </c>
      <c r="D215" s="730" t="s">
        <v>583</v>
      </c>
      <c r="E215" s="731">
        <v>50113001</v>
      </c>
      <c r="F215" s="730" t="s">
        <v>620</v>
      </c>
      <c r="G215" s="729" t="s">
        <v>621</v>
      </c>
      <c r="H215" s="729">
        <v>120401</v>
      </c>
      <c r="I215" s="729">
        <v>20401</v>
      </c>
      <c r="J215" s="729" t="s">
        <v>980</v>
      </c>
      <c r="K215" s="729" t="s">
        <v>981</v>
      </c>
      <c r="L215" s="732">
        <v>74.626000000000005</v>
      </c>
      <c r="M215" s="732">
        <v>5</v>
      </c>
      <c r="N215" s="733">
        <v>373.13</v>
      </c>
    </row>
    <row r="216" spans="1:14" ht="14.4" customHeight="1" x14ac:dyDescent="0.3">
      <c r="A216" s="727" t="s">
        <v>566</v>
      </c>
      <c r="B216" s="728" t="s">
        <v>567</v>
      </c>
      <c r="C216" s="729" t="s">
        <v>582</v>
      </c>
      <c r="D216" s="730" t="s">
        <v>583</v>
      </c>
      <c r="E216" s="731">
        <v>50113001</v>
      </c>
      <c r="F216" s="730" t="s">
        <v>620</v>
      </c>
      <c r="G216" s="729" t="s">
        <v>621</v>
      </c>
      <c r="H216" s="729">
        <v>847908</v>
      </c>
      <c r="I216" s="729">
        <v>155052</v>
      </c>
      <c r="J216" s="729" t="s">
        <v>982</v>
      </c>
      <c r="K216" s="729" t="s">
        <v>983</v>
      </c>
      <c r="L216" s="732">
        <v>112.38000000000005</v>
      </c>
      <c r="M216" s="732">
        <v>6</v>
      </c>
      <c r="N216" s="733">
        <v>674.28000000000031</v>
      </c>
    </row>
    <row r="217" spans="1:14" ht="14.4" customHeight="1" x14ac:dyDescent="0.3">
      <c r="A217" s="727" t="s">
        <v>566</v>
      </c>
      <c r="B217" s="728" t="s">
        <v>567</v>
      </c>
      <c r="C217" s="729" t="s">
        <v>582</v>
      </c>
      <c r="D217" s="730" t="s">
        <v>583</v>
      </c>
      <c r="E217" s="731">
        <v>50113001</v>
      </c>
      <c r="F217" s="730" t="s">
        <v>620</v>
      </c>
      <c r="G217" s="729" t="s">
        <v>621</v>
      </c>
      <c r="H217" s="729">
        <v>146117</v>
      </c>
      <c r="I217" s="729">
        <v>146117</v>
      </c>
      <c r="J217" s="729" t="s">
        <v>984</v>
      </c>
      <c r="K217" s="729" t="s">
        <v>979</v>
      </c>
      <c r="L217" s="732">
        <v>74.929999999999993</v>
      </c>
      <c r="M217" s="732">
        <v>7</v>
      </c>
      <c r="N217" s="733">
        <v>524.51</v>
      </c>
    </row>
    <row r="218" spans="1:14" ht="14.4" customHeight="1" x14ac:dyDescent="0.3">
      <c r="A218" s="727" t="s">
        <v>566</v>
      </c>
      <c r="B218" s="728" t="s">
        <v>567</v>
      </c>
      <c r="C218" s="729" t="s">
        <v>582</v>
      </c>
      <c r="D218" s="730" t="s">
        <v>583</v>
      </c>
      <c r="E218" s="731">
        <v>50113001</v>
      </c>
      <c r="F218" s="730" t="s">
        <v>620</v>
      </c>
      <c r="G218" s="729" t="s">
        <v>621</v>
      </c>
      <c r="H218" s="729">
        <v>116467</v>
      </c>
      <c r="I218" s="729">
        <v>16467</v>
      </c>
      <c r="J218" s="729" t="s">
        <v>985</v>
      </c>
      <c r="K218" s="729" t="s">
        <v>986</v>
      </c>
      <c r="L218" s="732">
        <v>58.697274594811979</v>
      </c>
      <c r="M218" s="732">
        <v>11</v>
      </c>
      <c r="N218" s="733">
        <v>645.67002054293175</v>
      </c>
    </row>
    <row r="219" spans="1:14" ht="14.4" customHeight="1" x14ac:dyDescent="0.3">
      <c r="A219" s="727" t="s">
        <v>566</v>
      </c>
      <c r="B219" s="728" t="s">
        <v>567</v>
      </c>
      <c r="C219" s="729" t="s">
        <v>582</v>
      </c>
      <c r="D219" s="730" t="s">
        <v>583</v>
      </c>
      <c r="E219" s="731">
        <v>50113001</v>
      </c>
      <c r="F219" s="730" t="s">
        <v>620</v>
      </c>
      <c r="G219" s="729" t="s">
        <v>621</v>
      </c>
      <c r="H219" s="729">
        <v>850724</v>
      </c>
      <c r="I219" s="729">
        <v>120325</v>
      </c>
      <c r="J219" s="729" t="s">
        <v>987</v>
      </c>
      <c r="K219" s="729" t="s">
        <v>988</v>
      </c>
      <c r="L219" s="732">
        <v>48.129999999999995</v>
      </c>
      <c r="M219" s="732">
        <v>3</v>
      </c>
      <c r="N219" s="733">
        <v>144.38999999999999</v>
      </c>
    </row>
    <row r="220" spans="1:14" ht="14.4" customHeight="1" x14ac:dyDescent="0.3">
      <c r="A220" s="727" t="s">
        <v>566</v>
      </c>
      <c r="B220" s="728" t="s">
        <v>567</v>
      </c>
      <c r="C220" s="729" t="s">
        <v>582</v>
      </c>
      <c r="D220" s="730" t="s">
        <v>583</v>
      </c>
      <c r="E220" s="731">
        <v>50113001</v>
      </c>
      <c r="F220" s="730" t="s">
        <v>620</v>
      </c>
      <c r="G220" s="729" t="s">
        <v>621</v>
      </c>
      <c r="H220" s="729">
        <v>208466</v>
      </c>
      <c r="I220" s="729">
        <v>208466</v>
      </c>
      <c r="J220" s="729" t="s">
        <v>989</v>
      </c>
      <c r="K220" s="729" t="s">
        <v>990</v>
      </c>
      <c r="L220" s="732">
        <v>792.7700000000001</v>
      </c>
      <c r="M220" s="732">
        <v>3</v>
      </c>
      <c r="N220" s="733">
        <v>2378.3100000000004</v>
      </c>
    </row>
    <row r="221" spans="1:14" ht="14.4" customHeight="1" x14ac:dyDescent="0.3">
      <c r="A221" s="727" t="s">
        <v>566</v>
      </c>
      <c r="B221" s="728" t="s">
        <v>567</v>
      </c>
      <c r="C221" s="729" t="s">
        <v>582</v>
      </c>
      <c r="D221" s="730" t="s">
        <v>583</v>
      </c>
      <c r="E221" s="731">
        <v>50113001</v>
      </c>
      <c r="F221" s="730" t="s">
        <v>620</v>
      </c>
      <c r="G221" s="729" t="s">
        <v>621</v>
      </c>
      <c r="H221" s="729">
        <v>100802</v>
      </c>
      <c r="I221" s="729">
        <v>1000</v>
      </c>
      <c r="J221" s="729" t="s">
        <v>991</v>
      </c>
      <c r="K221" s="729" t="s">
        <v>992</v>
      </c>
      <c r="L221" s="732">
        <v>74.714045586420909</v>
      </c>
      <c r="M221" s="732">
        <v>7</v>
      </c>
      <c r="N221" s="733">
        <v>522.9983191049464</v>
      </c>
    </row>
    <row r="222" spans="1:14" ht="14.4" customHeight="1" x14ac:dyDescent="0.3">
      <c r="A222" s="727" t="s">
        <v>566</v>
      </c>
      <c r="B222" s="728" t="s">
        <v>567</v>
      </c>
      <c r="C222" s="729" t="s">
        <v>582</v>
      </c>
      <c r="D222" s="730" t="s">
        <v>583</v>
      </c>
      <c r="E222" s="731">
        <v>50113001</v>
      </c>
      <c r="F222" s="730" t="s">
        <v>620</v>
      </c>
      <c r="G222" s="729" t="s">
        <v>621</v>
      </c>
      <c r="H222" s="729">
        <v>134821</v>
      </c>
      <c r="I222" s="729">
        <v>134821</v>
      </c>
      <c r="J222" s="729" t="s">
        <v>993</v>
      </c>
      <c r="K222" s="729" t="s">
        <v>994</v>
      </c>
      <c r="L222" s="732">
        <v>264.99</v>
      </c>
      <c r="M222" s="732">
        <v>58</v>
      </c>
      <c r="N222" s="733">
        <v>15369.42</v>
      </c>
    </row>
    <row r="223" spans="1:14" ht="14.4" customHeight="1" x14ac:dyDescent="0.3">
      <c r="A223" s="727" t="s">
        <v>566</v>
      </c>
      <c r="B223" s="728" t="s">
        <v>567</v>
      </c>
      <c r="C223" s="729" t="s">
        <v>582</v>
      </c>
      <c r="D223" s="730" t="s">
        <v>583</v>
      </c>
      <c r="E223" s="731">
        <v>50113001</v>
      </c>
      <c r="F223" s="730" t="s">
        <v>620</v>
      </c>
      <c r="G223" s="729" t="s">
        <v>621</v>
      </c>
      <c r="H223" s="729">
        <v>134824</v>
      </c>
      <c r="I223" s="729">
        <v>134824</v>
      </c>
      <c r="J223" s="729" t="s">
        <v>995</v>
      </c>
      <c r="K223" s="729" t="s">
        <v>996</v>
      </c>
      <c r="L223" s="732">
        <v>199.98</v>
      </c>
      <c r="M223" s="732">
        <v>16</v>
      </c>
      <c r="N223" s="733">
        <v>3199.68</v>
      </c>
    </row>
    <row r="224" spans="1:14" ht="14.4" customHeight="1" x14ac:dyDescent="0.3">
      <c r="A224" s="727" t="s">
        <v>566</v>
      </c>
      <c r="B224" s="728" t="s">
        <v>567</v>
      </c>
      <c r="C224" s="729" t="s">
        <v>582</v>
      </c>
      <c r="D224" s="730" t="s">
        <v>583</v>
      </c>
      <c r="E224" s="731">
        <v>50113001</v>
      </c>
      <c r="F224" s="730" t="s">
        <v>620</v>
      </c>
      <c r="G224" s="729" t="s">
        <v>621</v>
      </c>
      <c r="H224" s="729">
        <v>102486</v>
      </c>
      <c r="I224" s="729">
        <v>2486</v>
      </c>
      <c r="J224" s="729" t="s">
        <v>997</v>
      </c>
      <c r="K224" s="729" t="s">
        <v>998</v>
      </c>
      <c r="L224" s="732">
        <v>115.94000000000001</v>
      </c>
      <c r="M224" s="732">
        <v>10</v>
      </c>
      <c r="N224" s="733">
        <v>1159.4000000000001</v>
      </c>
    </row>
    <row r="225" spans="1:14" ht="14.4" customHeight="1" x14ac:dyDescent="0.3">
      <c r="A225" s="727" t="s">
        <v>566</v>
      </c>
      <c r="B225" s="728" t="s">
        <v>567</v>
      </c>
      <c r="C225" s="729" t="s">
        <v>582</v>
      </c>
      <c r="D225" s="730" t="s">
        <v>583</v>
      </c>
      <c r="E225" s="731">
        <v>50113001</v>
      </c>
      <c r="F225" s="730" t="s">
        <v>620</v>
      </c>
      <c r="G225" s="729" t="s">
        <v>621</v>
      </c>
      <c r="H225" s="729">
        <v>848725</v>
      </c>
      <c r="I225" s="729">
        <v>107677</v>
      </c>
      <c r="J225" s="729" t="s">
        <v>999</v>
      </c>
      <c r="K225" s="729" t="s">
        <v>1000</v>
      </c>
      <c r="L225" s="732">
        <v>382.10999645550305</v>
      </c>
      <c r="M225" s="732">
        <v>12</v>
      </c>
      <c r="N225" s="733">
        <v>4585.3199574660366</v>
      </c>
    </row>
    <row r="226" spans="1:14" ht="14.4" customHeight="1" x14ac:dyDescent="0.3">
      <c r="A226" s="727" t="s">
        <v>566</v>
      </c>
      <c r="B226" s="728" t="s">
        <v>567</v>
      </c>
      <c r="C226" s="729" t="s">
        <v>582</v>
      </c>
      <c r="D226" s="730" t="s">
        <v>583</v>
      </c>
      <c r="E226" s="731">
        <v>50113001</v>
      </c>
      <c r="F226" s="730" t="s">
        <v>620</v>
      </c>
      <c r="G226" s="729" t="s">
        <v>621</v>
      </c>
      <c r="H226" s="729">
        <v>200935</v>
      </c>
      <c r="I226" s="729">
        <v>200935</v>
      </c>
      <c r="J226" s="729" t="s">
        <v>1001</v>
      </c>
      <c r="K226" s="729" t="s">
        <v>1002</v>
      </c>
      <c r="L226" s="732">
        <v>34.450000000000003</v>
      </c>
      <c r="M226" s="732">
        <v>3</v>
      </c>
      <c r="N226" s="733">
        <v>103.35000000000001</v>
      </c>
    </row>
    <row r="227" spans="1:14" ht="14.4" customHeight="1" x14ac:dyDescent="0.3">
      <c r="A227" s="727" t="s">
        <v>566</v>
      </c>
      <c r="B227" s="728" t="s">
        <v>567</v>
      </c>
      <c r="C227" s="729" t="s">
        <v>582</v>
      </c>
      <c r="D227" s="730" t="s">
        <v>583</v>
      </c>
      <c r="E227" s="731">
        <v>50113001</v>
      </c>
      <c r="F227" s="730" t="s">
        <v>620</v>
      </c>
      <c r="G227" s="729" t="s">
        <v>621</v>
      </c>
      <c r="H227" s="729">
        <v>845697</v>
      </c>
      <c r="I227" s="729">
        <v>125599</v>
      </c>
      <c r="J227" s="729" t="s">
        <v>1001</v>
      </c>
      <c r="K227" s="729" t="s">
        <v>1002</v>
      </c>
      <c r="L227" s="732">
        <v>34.450000000000017</v>
      </c>
      <c r="M227" s="732">
        <v>4</v>
      </c>
      <c r="N227" s="733">
        <v>137.80000000000007</v>
      </c>
    </row>
    <row r="228" spans="1:14" ht="14.4" customHeight="1" x14ac:dyDescent="0.3">
      <c r="A228" s="727" t="s">
        <v>566</v>
      </c>
      <c r="B228" s="728" t="s">
        <v>567</v>
      </c>
      <c r="C228" s="729" t="s">
        <v>582</v>
      </c>
      <c r="D228" s="730" t="s">
        <v>583</v>
      </c>
      <c r="E228" s="731">
        <v>50113001</v>
      </c>
      <c r="F228" s="730" t="s">
        <v>620</v>
      </c>
      <c r="G228" s="729" t="s">
        <v>621</v>
      </c>
      <c r="H228" s="729">
        <v>100489</v>
      </c>
      <c r="I228" s="729">
        <v>489</v>
      </c>
      <c r="J228" s="729" t="s">
        <v>1003</v>
      </c>
      <c r="K228" s="729" t="s">
        <v>1004</v>
      </c>
      <c r="L228" s="732">
        <v>42.169592812558925</v>
      </c>
      <c r="M228" s="732">
        <v>3</v>
      </c>
      <c r="N228" s="733">
        <v>126.50877843767678</v>
      </c>
    </row>
    <row r="229" spans="1:14" ht="14.4" customHeight="1" x14ac:dyDescent="0.3">
      <c r="A229" s="727" t="s">
        <v>566</v>
      </c>
      <c r="B229" s="728" t="s">
        <v>567</v>
      </c>
      <c r="C229" s="729" t="s">
        <v>582</v>
      </c>
      <c r="D229" s="730" t="s">
        <v>583</v>
      </c>
      <c r="E229" s="731">
        <v>50113001</v>
      </c>
      <c r="F229" s="730" t="s">
        <v>620</v>
      </c>
      <c r="G229" s="729" t="s">
        <v>621</v>
      </c>
      <c r="H229" s="729">
        <v>100720</v>
      </c>
      <c r="I229" s="729">
        <v>720</v>
      </c>
      <c r="J229" s="729" t="s">
        <v>1003</v>
      </c>
      <c r="K229" s="729" t="s">
        <v>1005</v>
      </c>
      <c r="L229" s="732">
        <v>78.914285714285711</v>
      </c>
      <c r="M229" s="732">
        <v>7</v>
      </c>
      <c r="N229" s="733">
        <v>552.4</v>
      </c>
    </row>
    <row r="230" spans="1:14" ht="14.4" customHeight="1" x14ac:dyDescent="0.3">
      <c r="A230" s="727" t="s">
        <v>566</v>
      </c>
      <c r="B230" s="728" t="s">
        <v>567</v>
      </c>
      <c r="C230" s="729" t="s">
        <v>582</v>
      </c>
      <c r="D230" s="730" t="s">
        <v>583</v>
      </c>
      <c r="E230" s="731">
        <v>50113001</v>
      </c>
      <c r="F230" s="730" t="s">
        <v>620</v>
      </c>
      <c r="G230" s="729" t="s">
        <v>621</v>
      </c>
      <c r="H230" s="729">
        <v>117996</v>
      </c>
      <c r="I230" s="729">
        <v>17996</v>
      </c>
      <c r="J230" s="729" t="s">
        <v>1006</v>
      </c>
      <c r="K230" s="729" t="s">
        <v>1007</v>
      </c>
      <c r="L230" s="732">
        <v>74</v>
      </c>
      <c r="M230" s="732">
        <v>1</v>
      </c>
      <c r="N230" s="733">
        <v>74</v>
      </c>
    </row>
    <row r="231" spans="1:14" ht="14.4" customHeight="1" x14ac:dyDescent="0.3">
      <c r="A231" s="727" t="s">
        <v>566</v>
      </c>
      <c r="B231" s="728" t="s">
        <v>567</v>
      </c>
      <c r="C231" s="729" t="s">
        <v>582</v>
      </c>
      <c r="D231" s="730" t="s">
        <v>583</v>
      </c>
      <c r="E231" s="731">
        <v>50113001</v>
      </c>
      <c r="F231" s="730" t="s">
        <v>620</v>
      </c>
      <c r="G231" s="729" t="s">
        <v>621</v>
      </c>
      <c r="H231" s="729">
        <v>900881</v>
      </c>
      <c r="I231" s="729">
        <v>0</v>
      </c>
      <c r="J231" s="729" t="s">
        <v>1008</v>
      </c>
      <c r="K231" s="729" t="s">
        <v>568</v>
      </c>
      <c r="L231" s="732">
        <v>129.58098391137963</v>
      </c>
      <c r="M231" s="732">
        <v>3</v>
      </c>
      <c r="N231" s="733">
        <v>388.7429517341389</v>
      </c>
    </row>
    <row r="232" spans="1:14" ht="14.4" customHeight="1" x14ac:dyDescent="0.3">
      <c r="A232" s="727" t="s">
        <v>566</v>
      </c>
      <c r="B232" s="728" t="s">
        <v>567</v>
      </c>
      <c r="C232" s="729" t="s">
        <v>582</v>
      </c>
      <c r="D232" s="730" t="s">
        <v>583</v>
      </c>
      <c r="E232" s="731">
        <v>50113001</v>
      </c>
      <c r="F232" s="730" t="s">
        <v>620</v>
      </c>
      <c r="G232" s="729" t="s">
        <v>621</v>
      </c>
      <c r="H232" s="729">
        <v>500326</v>
      </c>
      <c r="I232" s="729">
        <v>1000</v>
      </c>
      <c r="J232" s="729" t="s">
        <v>1009</v>
      </c>
      <c r="K232" s="729" t="s">
        <v>568</v>
      </c>
      <c r="L232" s="732">
        <v>107.182</v>
      </c>
      <c r="M232" s="732">
        <v>2</v>
      </c>
      <c r="N232" s="733">
        <v>214.364</v>
      </c>
    </row>
    <row r="233" spans="1:14" ht="14.4" customHeight="1" x14ac:dyDescent="0.3">
      <c r="A233" s="727" t="s">
        <v>566</v>
      </c>
      <c r="B233" s="728" t="s">
        <v>567</v>
      </c>
      <c r="C233" s="729" t="s">
        <v>582</v>
      </c>
      <c r="D233" s="730" t="s">
        <v>583</v>
      </c>
      <c r="E233" s="731">
        <v>50113001</v>
      </c>
      <c r="F233" s="730" t="s">
        <v>620</v>
      </c>
      <c r="G233" s="729" t="s">
        <v>621</v>
      </c>
      <c r="H233" s="729">
        <v>921347</v>
      </c>
      <c r="I233" s="729">
        <v>0</v>
      </c>
      <c r="J233" s="729" t="s">
        <v>1010</v>
      </c>
      <c r="K233" s="729" t="s">
        <v>568</v>
      </c>
      <c r="L233" s="732">
        <v>592.04575420521451</v>
      </c>
      <c r="M233" s="732">
        <v>3</v>
      </c>
      <c r="N233" s="733">
        <v>1776.1372626156435</v>
      </c>
    </row>
    <row r="234" spans="1:14" ht="14.4" customHeight="1" x14ac:dyDescent="0.3">
      <c r="A234" s="727" t="s">
        <v>566</v>
      </c>
      <c r="B234" s="728" t="s">
        <v>567</v>
      </c>
      <c r="C234" s="729" t="s">
        <v>582</v>
      </c>
      <c r="D234" s="730" t="s">
        <v>583</v>
      </c>
      <c r="E234" s="731">
        <v>50113001</v>
      </c>
      <c r="F234" s="730" t="s">
        <v>620</v>
      </c>
      <c r="G234" s="729" t="s">
        <v>621</v>
      </c>
      <c r="H234" s="729">
        <v>501386</v>
      </c>
      <c r="I234" s="729">
        <v>0</v>
      </c>
      <c r="J234" s="729" t="s">
        <v>1011</v>
      </c>
      <c r="K234" s="729" t="s">
        <v>568</v>
      </c>
      <c r="L234" s="732">
        <v>403.3100297607665</v>
      </c>
      <c r="M234" s="732">
        <v>5</v>
      </c>
      <c r="N234" s="733">
        <v>2016.5501488038326</v>
      </c>
    </row>
    <row r="235" spans="1:14" ht="14.4" customHeight="1" x14ac:dyDescent="0.3">
      <c r="A235" s="727" t="s">
        <v>566</v>
      </c>
      <c r="B235" s="728" t="s">
        <v>567</v>
      </c>
      <c r="C235" s="729" t="s">
        <v>582</v>
      </c>
      <c r="D235" s="730" t="s">
        <v>583</v>
      </c>
      <c r="E235" s="731">
        <v>50113001</v>
      </c>
      <c r="F235" s="730" t="s">
        <v>620</v>
      </c>
      <c r="G235" s="729" t="s">
        <v>621</v>
      </c>
      <c r="H235" s="729">
        <v>397238</v>
      </c>
      <c r="I235" s="729">
        <v>0</v>
      </c>
      <c r="J235" s="729" t="s">
        <v>1012</v>
      </c>
      <c r="K235" s="729" t="s">
        <v>1013</v>
      </c>
      <c r="L235" s="732">
        <v>93.520928109273868</v>
      </c>
      <c r="M235" s="732">
        <v>8</v>
      </c>
      <c r="N235" s="733">
        <v>748.16742487419094</v>
      </c>
    </row>
    <row r="236" spans="1:14" ht="14.4" customHeight="1" x14ac:dyDescent="0.3">
      <c r="A236" s="727" t="s">
        <v>566</v>
      </c>
      <c r="B236" s="728" t="s">
        <v>567</v>
      </c>
      <c r="C236" s="729" t="s">
        <v>582</v>
      </c>
      <c r="D236" s="730" t="s">
        <v>583</v>
      </c>
      <c r="E236" s="731">
        <v>50113001</v>
      </c>
      <c r="F236" s="730" t="s">
        <v>620</v>
      </c>
      <c r="G236" s="729" t="s">
        <v>621</v>
      </c>
      <c r="H236" s="729">
        <v>840230</v>
      </c>
      <c r="I236" s="729">
        <v>0</v>
      </c>
      <c r="J236" s="729" t="s">
        <v>1014</v>
      </c>
      <c r="K236" s="729" t="s">
        <v>568</v>
      </c>
      <c r="L236" s="732">
        <v>182.74292991682816</v>
      </c>
      <c r="M236" s="732">
        <v>3</v>
      </c>
      <c r="N236" s="733">
        <v>548.22878975048445</v>
      </c>
    </row>
    <row r="237" spans="1:14" ht="14.4" customHeight="1" x14ac:dyDescent="0.3">
      <c r="A237" s="727" t="s">
        <v>566</v>
      </c>
      <c r="B237" s="728" t="s">
        <v>567</v>
      </c>
      <c r="C237" s="729" t="s">
        <v>582</v>
      </c>
      <c r="D237" s="730" t="s">
        <v>583</v>
      </c>
      <c r="E237" s="731">
        <v>50113001</v>
      </c>
      <c r="F237" s="730" t="s">
        <v>620</v>
      </c>
      <c r="G237" s="729" t="s">
        <v>621</v>
      </c>
      <c r="H237" s="729">
        <v>900321</v>
      </c>
      <c r="I237" s="729">
        <v>0</v>
      </c>
      <c r="J237" s="729" t="s">
        <v>1015</v>
      </c>
      <c r="K237" s="729" t="s">
        <v>568</v>
      </c>
      <c r="L237" s="732">
        <v>505.13228919127607</v>
      </c>
      <c r="M237" s="732">
        <v>2</v>
      </c>
      <c r="N237" s="733">
        <v>1010.2645783825521</v>
      </c>
    </row>
    <row r="238" spans="1:14" ht="14.4" customHeight="1" x14ac:dyDescent="0.3">
      <c r="A238" s="727" t="s">
        <v>566</v>
      </c>
      <c r="B238" s="728" t="s">
        <v>567</v>
      </c>
      <c r="C238" s="729" t="s">
        <v>582</v>
      </c>
      <c r="D238" s="730" t="s">
        <v>583</v>
      </c>
      <c r="E238" s="731">
        <v>50113001</v>
      </c>
      <c r="F238" s="730" t="s">
        <v>620</v>
      </c>
      <c r="G238" s="729" t="s">
        <v>621</v>
      </c>
      <c r="H238" s="729">
        <v>900820</v>
      </c>
      <c r="I238" s="729">
        <v>0</v>
      </c>
      <c r="J238" s="729" t="s">
        <v>1016</v>
      </c>
      <c r="K238" s="729" t="s">
        <v>568</v>
      </c>
      <c r="L238" s="732">
        <v>297.52110016160793</v>
      </c>
      <c r="M238" s="732">
        <v>1</v>
      </c>
      <c r="N238" s="733">
        <v>297.52110016160793</v>
      </c>
    </row>
    <row r="239" spans="1:14" ht="14.4" customHeight="1" x14ac:dyDescent="0.3">
      <c r="A239" s="727" t="s">
        <v>566</v>
      </c>
      <c r="B239" s="728" t="s">
        <v>567</v>
      </c>
      <c r="C239" s="729" t="s">
        <v>582</v>
      </c>
      <c r="D239" s="730" t="s">
        <v>583</v>
      </c>
      <c r="E239" s="731">
        <v>50113001</v>
      </c>
      <c r="F239" s="730" t="s">
        <v>620</v>
      </c>
      <c r="G239" s="729" t="s">
        <v>621</v>
      </c>
      <c r="H239" s="729">
        <v>501555</v>
      </c>
      <c r="I239" s="729">
        <v>0</v>
      </c>
      <c r="J239" s="729" t="s">
        <v>1017</v>
      </c>
      <c r="K239" s="729" t="s">
        <v>568</v>
      </c>
      <c r="L239" s="732">
        <v>194.24548613253396</v>
      </c>
      <c r="M239" s="732">
        <v>1</v>
      </c>
      <c r="N239" s="733">
        <v>194.24548613253396</v>
      </c>
    </row>
    <row r="240" spans="1:14" ht="14.4" customHeight="1" x14ac:dyDescent="0.3">
      <c r="A240" s="727" t="s">
        <v>566</v>
      </c>
      <c r="B240" s="728" t="s">
        <v>567</v>
      </c>
      <c r="C240" s="729" t="s">
        <v>582</v>
      </c>
      <c r="D240" s="730" t="s">
        <v>583</v>
      </c>
      <c r="E240" s="731">
        <v>50113001</v>
      </c>
      <c r="F240" s="730" t="s">
        <v>620</v>
      </c>
      <c r="G240" s="729" t="s">
        <v>621</v>
      </c>
      <c r="H240" s="729">
        <v>900071</v>
      </c>
      <c r="I240" s="729">
        <v>0</v>
      </c>
      <c r="J240" s="729" t="s">
        <v>1018</v>
      </c>
      <c r="K240" s="729" t="s">
        <v>568</v>
      </c>
      <c r="L240" s="732">
        <v>165.61906423218457</v>
      </c>
      <c r="M240" s="732">
        <v>5</v>
      </c>
      <c r="N240" s="733">
        <v>828.09532116092282</v>
      </c>
    </row>
    <row r="241" spans="1:14" ht="14.4" customHeight="1" x14ac:dyDescent="0.3">
      <c r="A241" s="727" t="s">
        <v>566</v>
      </c>
      <c r="B241" s="728" t="s">
        <v>567</v>
      </c>
      <c r="C241" s="729" t="s">
        <v>582</v>
      </c>
      <c r="D241" s="730" t="s">
        <v>583</v>
      </c>
      <c r="E241" s="731">
        <v>50113001</v>
      </c>
      <c r="F241" s="730" t="s">
        <v>620</v>
      </c>
      <c r="G241" s="729" t="s">
        <v>621</v>
      </c>
      <c r="H241" s="729">
        <v>921132</v>
      </c>
      <c r="I241" s="729">
        <v>0</v>
      </c>
      <c r="J241" s="729" t="s">
        <v>1019</v>
      </c>
      <c r="K241" s="729" t="s">
        <v>568</v>
      </c>
      <c r="L241" s="732">
        <v>82.197010405611792</v>
      </c>
      <c r="M241" s="732">
        <v>2</v>
      </c>
      <c r="N241" s="733">
        <v>164.39402081122358</v>
      </c>
    </row>
    <row r="242" spans="1:14" ht="14.4" customHeight="1" x14ac:dyDescent="0.3">
      <c r="A242" s="727" t="s">
        <v>566</v>
      </c>
      <c r="B242" s="728" t="s">
        <v>567</v>
      </c>
      <c r="C242" s="729" t="s">
        <v>582</v>
      </c>
      <c r="D242" s="730" t="s">
        <v>583</v>
      </c>
      <c r="E242" s="731">
        <v>50113001</v>
      </c>
      <c r="F242" s="730" t="s">
        <v>620</v>
      </c>
      <c r="G242" s="729" t="s">
        <v>621</v>
      </c>
      <c r="H242" s="729">
        <v>216196</v>
      </c>
      <c r="I242" s="729">
        <v>216196</v>
      </c>
      <c r="J242" s="729" t="s">
        <v>1020</v>
      </c>
      <c r="K242" s="729" t="s">
        <v>1021</v>
      </c>
      <c r="L242" s="732">
        <v>71.289999999999992</v>
      </c>
      <c r="M242" s="732">
        <v>2</v>
      </c>
      <c r="N242" s="733">
        <v>142.57999999999998</v>
      </c>
    </row>
    <row r="243" spans="1:14" ht="14.4" customHeight="1" x14ac:dyDescent="0.3">
      <c r="A243" s="727" t="s">
        <v>566</v>
      </c>
      <c r="B243" s="728" t="s">
        <v>567</v>
      </c>
      <c r="C243" s="729" t="s">
        <v>582</v>
      </c>
      <c r="D243" s="730" t="s">
        <v>583</v>
      </c>
      <c r="E243" s="731">
        <v>50113001</v>
      </c>
      <c r="F243" s="730" t="s">
        <v>620</v>
      </c>
      <c r="G243" s="729" t="s">
        <v>621</v>
      </c>
      <c r="H243" s="729">
        <v>216199</v>
      </c>
      <c r="I243" s="729">
        <v>216199</v>
      </c>
      <c r="J243" s="729" t="s">
        <v>1022</v>
      </c>
      <c r="K243" s="729" t="s">
        <v>1023</v>
      </c>
      <c r="L243" s="732">
        <v>100.37000000000002</v>
      </c>
      <c r="M243" s="732">
        <v>15</v>
      </c>
      <c r="N243" s="733">
        <v>1505.5500000000002</v>
      </c>
    </row>
    <row r="244" spans="1:14" ht="14.4" customHeight="1" x14ac:dyDescent="0.3">
      <c r="A244" s="727" t="s">
        <v>566</v>
      </c>
      <c r="B244" s="728" t="s">
        <v>567</v>
      </c>
      <c r="C244" s="729" t="s">
        <v>582</v>
      </c>
      <c r="D244" s="730" t="s">
        <v>583</v>
      </c>
      <c r="E244" s="731">
        <v>50113001</v>
      </c>
      <c r="F244" s="730" t="s">
        <v>620</v>
      </c>
      <c r="G244" s="729" t="s">
        <v>621</v>
      </c>
      <c r="H244" s="729">
        <v>990927</v>
      </c>
      <c r="I244" s="729">
        <v>0</v>
      </c>
      <c r="J244" s="729" t="s">
        <v>1024</v>
      </c>
      <c r="K244" s="729" t="s">
        <v>568</v>
      </c>
      <c r="L244" s="732">
        <v>142.62000000000009</v>
      </c>
      <c r="M244" s="732">
        <v>4</v>
      </c>
      <c r="N244" s="733">
        <v>570.48000000000036</v>
      </c>
    </row>
    <row r="245" spans="1:14" ht="14.4" customHeight="1" x14ac:dyDescent="0.3">
      <c r="A245" s="727" t="s">
        <v>566</v>
      </c>
      <c r="B245" s="728" t="s">
        <v>567</v>
      </c>
      <c r="C245" s="729" t="s">
        <v>582</v>
      </c>
      <c r="D245" s="730" t="s">
        <v>583</v>
      </c>
      <c r="E245" s="731">
        <v>50113001</v>
      </c>
      <c r="F245" s="730" t="s">
        <v>620</v>
      </c>
      <c r="G245" s="729" t="s">
        <v>621</v>
      </c>
      <c r="H245" s="729">
        <v>157666</v>
      </c>
      <c r="I245" s="729">
        <v>0</v>
      </c>
      <c r="J245" s="729" t="s">
        <v>1025</v>
      </c>
      <c r="K245" s="729" t="s">
        <v>948</v>
      </c>
      <c r="L245" s="732">
        <v>24.99</v>
      </c>
      <c r="M245" s="732">
        <v>6</v>
      </c>
      <c r="N245" s="733">
        <v>149.94</v>
      </c>
    </row>
    <row r="246" spans="1:14" ht="14.4" customHeight="1" x14ac:dyDescent="0.3">
      <c r="A246" s="727" t="s">
        <v>566</v>
      </c>
      <c r="B246" s="728" t="s">
        <v>567</v>
      </c>
      <c r="C246" s="729" t="s">
        <v>582</v>
      </c>
      <c r="D246" s="730" t="s">
        <v>583</v>
      </c>
      <c r="E246" s="731">
        <v>50113001</v>
      </c>
      <c r="F246" s="730" t="s">
        <v>620</v>
      </c>
      <c r="G246" s="729" t="s">
        <v>568</v>
      </c>
      <c r="H246" s="729">
        <v>187906</v>
      </c>
      <c r="I246" s="729">
        <v>87906</v>
      </c>
      <c r="J246" s="729" t="s">
        <v>1026</v>
      </c>
      <c r="K246" s="729" t="s">
        <v>1007</v>
      </c>
      <c r="L246" s="732">
        <v>46.540000000000006</v>
      </c>
      <c r="M246" s="732">
        <v>11</v>
      </c>
      <c r="N246" s="733">
        <v>511.94000000000005</v>
      </c>
    </row>
    <row r="247" spans="1:14" ht="14.4" customHeight="1" x14ac:dyDescent="0.3">
      <c r="A247" s="727" t="s">
        <v>566</v>
      </c>
      <c r="B247" s="728" t="s">
        <v>567</v>
      </c>
      <c r="C247" s="729" t="s">
        <v>582</v>
      </c>
      <c r="D247" s="730" t="s">
        <v>583</v>
      </c>
      <c r="E247" s="731">
        <v>50113001</v>
      </c>
      <c r="F247" s="730" t="s">
        <v>620</v>
      </c>
      <c r="G247" s="729" t="s">
        <v>661</v>
      </c>
      <c r="H247" s="729">
        <v>848895</v>
      </c>
      <c r="I247" s="729">
        <v>151056</v>
      </c>
      <c r="J247" s="729" t="s">
        <v>1027</v>
      </c>
      <c r="K247" s="729" t="s">
        <v>1028</v>
      </c>
      <c r="L247" s="732">
        <v>161.54000000000002</v>
      </c>
      <c r="M247" s="732">
        <v>1</v>
      </c>
      <c r="N247" s="733">
        <v>161.54000000000002</v>
      </c>
    </row>
    <row r="248" spans="1:14" ht="14.4" customHeight="1" x14ac:dyDescent="0.3">
      <c r="A248" s="727" t="s">
        <v>566</v>
      </c>
      <c r="B248" s="728" t="s">
        <v>567</v>
      </c>
      <c r="C248" s="729" t="s">
        <v>582</v>
      </c>
      <c r="D248" s="730" t="s">
        <v>583</v>
      </c>
      <c r="E248" s="731">
        <v>50113001</v>
      </c>
      <c r="F248" s="730" t="s">
        <v>620</v>
      </c>
      <c r="G248" s="729" t="s">
        <v>661</v>
      </c>
      <c r="H248" s="729">
        <v>187425</v>
      </c>
      <c r="I248" s="729">
        <v>187425</v>
      </c>
      <c r="J248" s="729" t="s">
        <v>1029</v>
      </c>
      <c r="K248" s="729" t="s">
        <v>1030</v>
      </c>
      <c r="L248" s="732">
        <v>49.72</v>
      </c>
      <c r="M248" s="732">
        <v>3</v>
      </c>
      <c r="N248" s="733">
        <v>149.16</v>
      </c>
    </row>
    <row r="249" spans="1:14" ht="14.4" customHeight="1" x14ac:dyDescent="0.3">
      <c r="A249" s="727" t="s">
        <v>566</v>
      </c>
      <c r="B249" s="728" t="s">
        <v>567</v>
      </c>
      <c r="C249" s="729" t="s">
        <v>582</v>
      </c>
      <c r="D249" s="730" t="s">
        <v>583</v>
      </c>
      <c r="E249" s="731">
        <v>50113001</v>
      </c>
      <c r="F249" s="730" t="s">
        <v>620</v>
      </c>
      <c r="G249" s="729" t="s">
        <v>621</v>
      </c>
      <c r="H249" s="729">
        <v>147717</v>
      </c>
      <c r="I249" s="729">
        <v>192844</v>
      </c>
      <c r="J249" s="729" t="s">
        <v>1031</v>
      </c>
      <c r="K249" s="729" t="s">
        <v>1032</v>
      </c>
      <c r="L249" s="732">
        <v>1551</v>
      </c>
      <c r="M249" s="732">
        <v>1</v>
      </c>
      <c r="N249" s="733">
        <v>1551</v>
      </c>
    </row>
    <row r="250" spans="1:14" ht="14.4" customHeight="1" x14ac:dyDescent="0.3">
      <c r="A250" s="727" t="s">
        <v>566</v>
      </c>
      <c r="B250" s="728" t="s">
        <v>567</v>
      </c>
      <c r="C250" s="729" t="s">
        <v>582</v>
      </c>
      <c r="D250" s="730" t="s">
        <v>583</v>
      </c>
      <c r="E250" s="731">
        <v>50113001</v>
      </c>
      <c r="F250" s="730" t="s">
        <v>620</v>
      </c>
      <c r="G250" s="729" t="s">
        <v>621</v>
      </c>
      <c r="H250" s="729">
        <v>188217</v>
      </c>
      <c r="I250" s="729">
        <v>88217</v>
      </c>
      <c r="J250" s="729" t="s">
        <v>1033</v>
      </c>
      <c r="K250" s="729" t="s">
        <v>1034</v>
      </c>
      <c r="L250" s="732">
        <v>127.45002014574081</v>
      </c>
      <c r="M250" s="732">
        <v>18</v>
      </c>
      <c r="N250" s="733">
        <v>2294.1003626233346</v>
      </c>
    </row>
    <row r="251" spans="1:14" ht="14.4" customHeight="1" x14ac:dyDescent="0.3">
      <c r="A251" s="727" t="s">
        <v>566</v>
      </c>
      <c r="B251" s="728" t="s">
        <v>567</v>
      </c>
      <c r="C251" s="729" t="s">
        <v>582</v>
      </c>
      <c r="D251" s="730" t="s">
        <v>583</v>
      </c>
      <c r="E251" s="731">
        <v>50113001</v>
      </c>
      <c r="F251" s="730" t="s">
        <v>620</v>
      </c>
      <c r="G251" s="729" t="s">
        <v>621</v>
      </c>
      <c r="H251" s="729">
        <v>188219</v>
      </c>
      <c r="I251" s="729">
        <v>88219</v>
      </c>
      <c r="J251" s="729" t="s">
        <v>1035</v>
      </c>
      <c r="K251" s="729" t="s">
        <v>1036</v>
      </c>
      <c r="L251" s="732">
        <v>142.37263157894739</v>
      </c>
      <c r="M251" s="732">
        <v>19</v>
      </c>
      <c r="N251" s="733">
        <v>2705.0800000000004</v>
      </c>
    </row>
    <row r="252" spans="1:14" ht="14.4" customHeight="1" x14ac:dyDescent="0.3">
      <c r="A252" s="727" t="s">
        <v>566</v>
      </c>
      <c r="B252" s="728" t="s">
        <v>567</v>
      </c>
      <c r="C252" s="729" t="s">
        <v>582</v>
      </c>
      <c r="D252" s="730" t="s">
        <v>583</v>
      </c>
      <c r="E252" s="731">
        <v>50113001</v>
      </c>
      <c r="F252" s="730" t="s">
        <v>620</v>
      </c>
      <c r="G252" s="729" t="s">
        <v>621</v>
      </c>
      <c r="H252" s="729">
        <v>185812</v>
      </c>
      <c r="I252" s="729">
        <v>85812</v>
      </c>
      <c r="J252" s="729" t="s">
        <v>1037</v>
      </c>
      <c r="K252" s="729" t="s">
        <v>1038</v>
      </c>
      <c r="L252" s="732">
        <v>52.270000000000017</v>
      </c>
      <c r="M252" s="732">
        <v>1</v>
      </c>
      <c r="N252" s="733">
        <v>52.270000000000017</v>
      </c>
    </row>
    <row r="253" spans="1:14" ht="14.4" customHeight="1" x14ac:dyDescent="0.3">
      <c r="A253" s="727" t="s">
        <v>566</v>
      </c>
      <c r="B253" s="728" t="s">
        <v>567</v>
      </c>
      <c r="C253" s="729" t="s">
        <v>582</v>
      </c>
      <c r="D253" s="730" t="s">
        <v>583</v>
      </c>
      <c r="E253" s="731">
        <v>50113001</v>
      </c>
      <c r="F253" s="730" t="s">
        <v>620</v>
      </c>
      <c r="G253" s="729" t="s">
        <v>621</v>
      </c>
      <c r="H253" s="729">
        <v>189997</v>
      </c>
      <c r="I253" s="729">
        <v>89997</v>
      </c>
      <c r="J253" s="729" t="s">
        <v>1039</v>
      </c>
      <c r="K253" s="729" t="s">
        <v>1040</v>
      </c>
      <c r="L253" s="732">
        <v>175.44999999999996</v>
      </c>
      <c r="M253" s="732">
        <v>3</v>
      </c>
      <c r="N253" s="733">
        <v>526.34999999999991</v>
      </c>
    </row>
    <row r="254" spans="1:14" ht="14.4" customHeight="1" x14ac:dyDescent="0.3">
      <c r="A254" s="727" t="s">
        <v>566</v>
      </c>
      <c r="B254" s="728" t="s">
        <v>567</v>
      </c>
      <c r="C254" s="729" t="s">
        <v>582</v>
      </c>
      <c r="D254" s="730" t="s">
        <v>583</v>
      </c>
      <c r="E254" s="731">
        <v>50113001</v>
      </c>
      <c r="F254" s="730" t="s">
        <v>620</v>
      </c>
      <c r="G254" s="729" t="s">
        <v>621</v>
      </c>
      <c r="H254" s="729">
        <v>848402</v>
      </c>
      <c r="I254" s="729">
        <v>100273</v>
      </c>
      <c r="J254" s="729" t="s">
        <v>1041</v>
      </c>
      <c r="K254" s="729" t="s">
        <v>879</v>
      </c>
      <c r="L254" s="732">
        <v>67.239999999999981</v>
      </c>
      <c r="M254" s="732">
        <v>3</v>
      </c>
      <c r="N254" s="733">
        <v>201.71999999999994</v>
      </c>
    </row>
    <row r="255" spans="1:14" ht="14.4" customHeight="1" x14ac:dyDescent="0.3">
      <c r="A255" s="727" t="s">
        <v>566</v>
      </c>
      <c r="B255" s="728" t="s">
        <v>567</v>
      </c>
      <c r="C255" s="729" t="s">
        <v>582</v>
      </c>
      <c r="D255" s="730" t="s">
        <v>583</v>
      </c>
      <c r="E255" s="731">
        <v>50113001</v>
      </c>
      <c r="F255" s="730" t="s">
        <v>620</v>
      </c>
      <c r="G255" s="729" t="s">
        <v>621</v>
      </c>
      <c r="H255" s="729">
        <v>157345</v>
      </c>
      <c r="I255" s="729">
        <v>57345</v>
      </c>
      <c r="J255" s="729" t="s">
        <v>1042</v>
      </c>
      <c r="K255" s="729" t="s">
        <v>1043</v>
      </c>
      <c r="L255" s="732">
        <v>468.24000000000024</v>
      </c>
      <c r="M255" s="732">
        <v>3</v>
      </c>
      <c r="N255" s="733">
        <v>1404.7200000000007</v>
      </c>
    </row>
    <row r="256" spans="1:14" ht="14.4" customHeight="1" x14ac:dyDescent="0.3">
      <c r="A256" s="727" t="s">
        <v>566</v>
      </c>
      <c r="B256" s="728" t="s">
        <v>567</v>
      </c>
      <c r="C256" s="729" t="s">
        <v>582</v>
      </c>
      <c r="D256" s="730" t="s">
        <v>583</v>
      </c>
      <c r="E256" s="731">
        <v>50113001</v>
      </c>
      <c r="F256" s="730" t="s">
        <v>620</v>
      </c>
      <c r="G256" s="729" t="s">
        <v>621</v>
      </c>
      <c r="H256" s="729">
        <v>109305</v>
      </c>
      <c r="I256" s="729">
        <v>9305</v>
      </c>
      <c r="J256" s="729" t="s">
        <v>1044</v>
      </c>
      <c r="K256" s="729" t="s">
        <v>1045</v>
      </c>
      <c r="L256" s="732">
        <v>60.750000000000028</v>
      </c>
      <c r="M256" s="732">
        <v>1</v>
      </c>
      <c r="N256" s="733">
        <v>60.750000000000028</v>
      </c>
    </row>
    <row r="257" spans="1:14" ht="14.4" customHeight="1" x14ac:dyDescent="0.3">
      <c r="A257" s="727" t="s">
        <v>566</v>
      </c>
      <c r="B257" s="728" t="s">
        <v>567</v>
      </c>
      <c r="C257" s="729" t="s">
        <v>582</v>
      </c>
      <c r="D257" s="730" t="s">
        <v>583</v>
      </c>
      <c r="E257" s="731">
        <v>50113001</v>
      </c>
      <c r="F257" s="730" t="s">
        <v>620</v>
      </c>
      <c r="G257" s="729" t="s">
        <v>661</v>
      </c>
      <c r="H257" s="729">
        <v>149909</v>
      </c>
      <c r="I257" s="729">
        <v>49909</v>
      </c>
      <c r="J257" s="729" t="s">
        <v>1046</v>
      </c>
      <c r="K257" s="729" t="s">
        <v>1047</v>
      </c>
      <c r="L257" s="732">
        <v>42.58</v>
      </c>
      <c r="M257" s="732">
        <v>4</v>
      </c>
      <c r="N257" s="733">
        <v>170.32</v>
      </c>
    </row>
    <row r="258" spans="1:14" ht="14.4" customHeight="1" x14ac:dyDescent="0.3">
      <c r="A258" s="727" t="s">
        <v>566</v>
      </c>
      <c r="B258" s="728" t="s">
        <v>567</v>
      </c>
      <c r="C258" s="729" t="s">
        <v>582</v>
      </c>
      <c r="D258" s="730" t="s">
        <v>583</v>
      </c>
      <c r="E258" s="731">
        <v>50113001</v>
      </c>
      <c r="F258" s="730" t="s">
        <v>620</v>
      </c>
      <c r="G258" s="729" t="s">
        <v>621</v>
      </c>
      <c r="H258" s="729">
        <v>116439</v>
      </c>
      <c r="I258" s="729">
        <v>16439</v>
      </c>
      <c r="J258" s="729" t="s">
        <v>1048</v>
      </c>
      <c r="K258" s="729" t="s">
        <v>1049</v>
      </c>
      <c r="L258" s="732">
        <v>130.27000000000001</v>
      </c>
      <c r="M258" s="732">
        <v>4</v>
      </c>
      <c r="N258" s="733">
        <v>521.08000000000004</v>
      </c>
    </row>
    <row r="259" spans="1:14" ht="14.4" customHeight="1" x14ac:dyDescent="0.3">
      <c r="A259" s="727" t="s">
        <v>566</v>
      </c>
      <c r="B259" s="728" t="s">
        <v>567</v>
      </c>
      <c r="C259" s="729" t="s">
        <v>582</v>
      </c>
      <c r="D259" s="730" t="s">
        <v>583</v>
      </c>
      <c r="E259" s="731">
        <v>50113001</v>
      </c>
      <c r="F259" s="730" t="s">
        <v>620</v>
      </c>
      <c r="G259" s="729" t="s">
        <v>621</v>
      </c>
      <c r="H259" s="729">
        <v>192853</v>
      </c>
      <c r="I259" s="729">
        <v>192853</v>
      </c>
      <c r="J259" s="729" t="s">
        <v>1050</v>
      </c>
      <c r="K259" s="729" t="s">
        <v>1051</v>
      </c>
      <c r="L259" s="732">
        <v>108.69999999999999</v>
      </c>
      <c r="M259" s="732">
        <v>8</v>
      </c>
      <c r="N259" s="733">
        <v>869.59999999999991</v>
      </c>
    </row>
    <row r="260" spans="1:14" ht="14.4" customHeight="1" x14ac:dyDescent="0.3">
      <c r="A260" s="727" t="s">
        <v>566</v>
      </c>
      <c r="B260" s="728" t="s">
        <v>567</v>
      </c>
      <c r="C260" s="729" t="s">
        <v>582</v>
      </c>
      <c r="D260" s="730" t="s">
        <v>583</v>
      </c>
      <c r="E260" s="731">
        <v>50113001</v>
      </c>
      <c r="F260" s="730" t="s">
        <v>620</v>
      </c>
      <c r="G260" s="729" t="s">
        <v>661</v>
      </c>
      <c r="H260" s="729">
        <v>844480</v>
      </c>
      <c r="I260" s="729">
        <v>114059</v>
      </c>
      <c r="J260" s="729" t="s">
        <v>1052</v>
      </c>
      <c r="K260" s="729" t="s">
        <v>1053</v>
      </c>
      <c r="L260" s="732">
        <v>14.400000000000007</v>
      </c>
      <c r="M260" s="732">
        <v>1</v>
      </c>
      <c r="N260" s="733">
        <v>14.400000000000007</v>
      </c>
    </row>
    <row r="261" spans="1:14" ht="14.4" customHeight="1" x14ac:dyDescent="0.3">
      <c r="A261" s="727" t="s">
        <v>566</v>
      </c>
      <c r="B261" s="728" t="s">
        <v>567</v>
      </c>
      <c r="C261" s="729" t="s">
        <v>582</v>
      </c>
      <c r="D261" s="730" t="s">
        <v>583</v>
      </c>
      <c r="E261" s="731">
        <v>50113001</v>
      </c>
      <c r="F261" s="730" t="s">
        <v>620</v>
      </c>
      <c r="G261" s="729" t="s">
        <v>661</v>
      </c>
      <c r="H261" s="729">
        <v>844378</v>
      </c>
      <c r="I261" s="729">
        <v>114067</v>
      </c>
      <c r="J261" s="729" t="s">
        <v>1054</v>
      </c>
      <c r="K261" s="729" t="s">
        <v>1055</v>
      </c>
      <c r="L261" s="732">
        <v>55.779999999999973</v>
      </c>
      <c r="M261" s="732">
        <v>2</v>
      </c>
      <c r="N261" s="733">
        <v>111.55999999999995</v>
      </c>
    </row>
    <row r="262" spans="1:14" ht="14.4" customHeight="1" x14ac:dyDescent="0.3">
      <c r="A262" s="727" t="s">
        <v>566</v>
      </c>
      <c r="B262" s="728" t="s">
        <v>567</v>
      </c>
      <c r="C262" s="729" t="s">
        <v>582</v>
      </c>
      <c r="D262" s="730" t="s">
        <v>583</v>
      </c>
      <c r="E262" s="731">
        <v>50113001</v>
      </c>
      <c r="F262" s="730" t="s">
        <v>620</v>
      </c>
      <c r="G262" s="729" t="s">
        <v>661</v>
      </c>
      <c r="H262" s="729">
        <v>844554</v>
      </c>
      <c r="I262" s="729">
        <v>114065</v>
      </c>
      <c r="J262" s="729" t="s">
        <v>1054</v>
      </c>
      <c r="K262" s="729" t="s">
        <v>1056</v>
      </c>
      <c r="L262" s="732">
        <v>21.67</v>
      </c>
      <c r="M262" s="732">
        <v>6</v>
      </c>
      <c r="N262" s="733">
        <v>130.02000000000001</v>
      </c>
    </row>
    <row r="263" spans="1:14" ht="14.4" customHeight="1" x14ac:dyDescent="0.3">
      <c r="A263" s="727" t="s">
        <v>566</v>
      </c>
      <c r="B263" s="728" t="s">
        <v>567</v>
      </c>
      <c r="C263" s="729" t="s">
        <v>582</v>
      </c>
      <c r="D263" s="730" t="s">
        <v>583</v>
      </c>
      <c r="E263" s="731">
        <v>50113001</v>
      </c>
      <c r="F263" s="730" t="s">
        <v>620</v>
      </c>
      <c r="G263" s="729" t="s">
        <v>621</v>
      </c>
      <c r="H263" s="729">
        <v>849934</v>
      </c>
      <c r="I263" s="729">
        <v>155385</v>
      </c>
      <c r="J263" s="729" t="s">
        <v>1057</v>
      </c>
      <c r="K263" s="729" t="s">
        <v>1058</v>
      </c>
      <c r="L263" s="732">
        <v>4651.5199999999995</v>
      </c>
      <c r="M263" s="732">
        <v>1</v>
      </c>
      <c r="N263" s="733">
        <v>4651.5199999999995</v>
      </c>
    </row>
    <row r="264" spans="1:14" ht="14.4" customHeight="1" x14ac:dyDescent="0.3">
      <c r="A264" s="727" t="s">
        <v>566</v>
      </c>
      <c r="B264" s="728" t="s">
        <v>567</v>
      </c>
      <c r="C264" s="729" t="s">
        <v>582</v>
      </c>
      <c r="D264" s="730" t="s">
        <v>583</v>
      </c>
      <c r="E264" s="731">
        <v>50113001</v>
      </c>
      <c r="F264" s="730" t="s">
        <v>620</v>
      </c>
      <c r="G264" s="729" t="s">
        <v>621</v>
      </c>
      <c r="H264" s="729">
        <v>167735</v>
      </c>
      <c r="I264" s="729">
        <v>167735</v>
      </c>
      <c r="J264" s="729" t="s">
        <v>1059</v>
      </c>
      <c r="K264" s="729" t="s">
        <v>1060</v>
      </c>
      <c r="L264" s="732">
        <v>1398.1200000000001</v>
      </c>
      <c r="M264" s="732">
        <v>1</v>
      </c>
      <c r="N264" s="733">
        <v>1398.1200000000001</v>
      </c>
    </row>
    <row r="265" spans="1:14" ht="14.4" customHeight="1" x14ac:dyDescent="0.3">
      <c r="A265" s="727" t="s">
        <v>566</v>
      </c>
      <c r="B265" s="728" t="s">
        <v>567</v>
      </c>
      <c r="C265" s="729" t="s">
        <v>582</v>
      </c>
      <c r="D265" s="730" t="s">
        <v>583</v>
      </c>
      <c r="E265" s="731">
        <v>50113001</v>
      </c>
      <c r="F265" s="730" t="s">
        <v>620</v>
      </c>
      <c r="G265" s="729" t="s">
        <v>621</v>
      </c>
      <c r="H265" s="729">
        <v>67558</v>
      </c>
      <c r="I265" s="729">
        <v>67558</v>
      </c>
      <c r="J265" s="729" t="s">
        <v>1061</v>
      </c>
      <c r="K265" s="729" t="s">
        <v>1062</v>
      </c>
      <c r="L265" s="732">
        <v>27.443243153405785</v>
      </c>
      <c r="M265" s="732">
        <v>37</v>
      </c>
      <c r="N265" s="733">
        <v>1015.399996676014</v>
      </c>
    </row>
    <row r="266" spans="1:14" ht="14.4" customHeight="1" x14ac:dyDescent="0.3">
      <c r="A266" s="727" t="s">
        <v>566</v>
      </c>
      <c r="B266" s="728" t="s">
        <v>567</v>
      </c>
      <c r="C266" s="729" t="s">
        <v>582</v>
      </c>
      <c r="D266" s="730" t="s">
        <v>583</v>
      </c>
      <c r="E266" s="731">
        <v>50113001</v>
      </c>
      <c r="F266" s="730" t="s">
        <v>620</v>
      </c>
      <c r="G266" s="729" t="s">
        <v>621</v>
      </c>
      <c r="H266" s="729">
        <v>196635</v>
      </c>
      <c r="I266" s="729">
        <v>96635</v>
      </c>
      <c r="J266" s="729" t="s">
        <v>1063</v>
      </c>
      <c r="K266" s="729" t="s">
        <v>1064</v>
      </c>
      <c r="L266" s="732">
        <v>111.96315789473685</v>
      </c>
      <c r="M266" s="732">
        <v>19</v>
      </c>
      <c r="N266" s="733">
        <v>2127.3000000000002</v>
      </c>
    </row>
    <row r="267" spans="1:14" ht="14.4" customHeight="1" x14ac:dyDescent="0.3">
      <c r="A267" s="727" t="s">
        <v>566</v>
      </c>
      <c r="B267" s="728" t="s">
        <v>567</v>
      </c>
      <c r="C267" s="729" t="s">
        <v>582</v>
      </c>
      <c r="D267" s="730" t="s">
        <v>583</v>
      </c>
      <c r="E267" s="731">
        <v>50113001</v>
      </c>
      <c r="F267" s="730" t="s">
        <v>620</v>
      </c>
      <c r="G267" s="729" t="s">
        <v>621</v>
      </c>
      <c r="H267" s="729">
        <v>117992</v>
      </c>
      <c r="I267" s="729">
        <v>17992</v>
      </c>
      <c r="J267" s="729" t="s">
        <v>1065</v>
      </c>
      <c r="K267" s="729" t="s">
        <v>1066</v>
      </c>
      <c r="L267" s="732">
        <v>93.697692307692321</v>
      </c>
      <c r="M267" s="732">
        <v>26</v>
      </c>
      <c r="N267" s="733">
        <v>2436.1400000000003</v>
      </c>
    </row>
    <row r="268" spans="1:14" ht="14.4" customHeight="1" x14ac:dyDescent="0.3">
      <c r="A268" s="727" t="s">
        <v>566</v>
      </c>
      <c r="B268" s="728" t="s">
        <v>567</v>
      </c>
      <c r="C268" s="729" t="s">
        <v>582</v>
      </c>
      <c r="D268" s="730" t="s">
        <v>583</v>
      </c>
      <c r="E268" s="731">
        <v>50113001</v>
      </c>
      <c r="F268" s="730" t="s">
        <v>620</v>
      </c>
      <c r="G268" s="729" t="s">
        <v>621</v>
      </c>
      <c r="H268" s="729">
        <v>186393</v>
      </c>
      <c r="I268" s="729">
        <v>86393</v>
      </c>
      <c r="J268" s="729" t="s">
        <v>1065</v>
      </c>
      <c r="K268" s="729" t="s">
        <v>1067</v>
      </c>
      <c r="L268" s="732">
        <v>50.839999999999996</v>
      </c>
      <c r="M268" s="732">
        <v>1</v>
      </c>
      <c r="N268" s="733">
        <v>50.839999999999996</v>
      </c>
    </row>
    <row r="269" spans="1:14" ht="14.4" customHeight="1" x14ac:dyDescent="0.3">
      <c r="A269" s="727" t="s">
        <v>566</v>
      </c>
      <c r="B269" s="728" t="s">
        <v>567</v>
      </c>
      <c r="C269" s="729" t="s">
        <v>582</v>
      </c>
      <c r="D269" s="730" t="s">
        <v>583</v>
      </c>
      <c r="E269" s="731">
        <v>50113001</v>
      </c>
      <c r="F269" s="730" t="s">
        <v>620</v>
      </c>
      <c r="G269" s="729" t="s">
        <v>621</v>
      </c>
      <c r="H269" s="729">
        <v>846813</v>
      </c>
      <c r="I269" s="729">
        <v>137120</v>
      </c>
      <c r="J269" s="729" t="s">
        <v>1068</v>
      </c>
      <c r="K269" s="729" t="s">
        <v>1069</v>
      </c>
      <c r="L269" s="732">
        <v>65.646428571428572</v>
      </c>
      <c r="M269" s="732">
        <v>14</v>
      </c>
      <c r="N269" s="733">
        <v>919.05000000000007</v>
      </c>
    </row>
    <row r="270" spans="1:14" ht="14.4" customHeight="1" x14ac:dyDescent="0.3">
      <c r="A270" s="727" t="s">
        <v>566</v>
      </c>
      <c r="B270" s="728" t="s">
        <v>567</v>
      </c>
      <c r="C270" s="729" t="s">
        <v>582</v>
      </c>
      <c r="D270" s="730" t="s">
        <v>583</v>
      </c>
      <c r="E270" s="731">
        <v>50113001</v>
      </c>
      <c r="F270" s="730" t="s">
        <v>620</v>
      </c>
      <c r="G270" s="729" t="s">
        <v>621</v>
      </c>
      <c r="H270" s="729">
        <v>100499</v>
      </c>
      <c r="I270" s="729">
        <v>499</v>
      </c>
      <c r="J270" s="729" t="s">
        <v>1070</v>
      </c>
      <c r="K270" s="729" t="s">
        <v>1071</v>
      </c>
      <c r="L270" s="732">
        <v>100.65517766497459</v>
      </c>
      <c r="M270" s="732">
        <v>197</v>
      </c>
      <c r="N270" s="733">
        <v>19829.069999999992</v>
      </c>
    </row>
    <row r="271" spans="1:14" ht="14.4" customHeight="1" x14ac:dyDescent="0.3">
      <c r="A271" s="727" t="s">
        <v>566</v>
      </c>
      <c r="B271" s="728" t="s">
        <v>567</v>
      </c>
      <c r="C271" s="729" t="s">
        <v>582</v>
      </c>
      <c r="D271" s="730" t="s">
        <v>583</v>
      </c>
      <c r="E271" s="731">
        <v>50113001</v>
      </c>
      <c r="F271" s="730" t="s">
        <v>620</v>
      </c>
      <c r="G271" s="729" t="s">
        <v>621</v>
      </c>
      <c r="H271" s="729">
        <v>166555</v>
      </c>
      <c r="I271" s="729">
        <v>66555</v>
      </c>
      <c r="J271" s="729" t="s">
        <v>1072</v>
      </c>
      <c r="K271" s="729" t="s">
        <v>1073</v>
      </c>
      <c r="L271" s="732">
        <v>117.41000000000001</v>
      </c>
      <c r="M271" s="732">
        <v>9</v>
      </c>
      <c r="N271" s="733">
        <v>1056.69</v>
      </c>
    </row>
    <row r="272" spans="1:14" ht="14.4" customHeight="1" x14ac:dyDescent="0.3">
      <c r="A272" s="727" t="s">
        <v>566</v>
      </c>
      <c r="B272" s="728" t="s">
        <v>567</v>
      </c>
      <c r="C272" s="729" t="s">
        <v>582</v>
      </c>
      <c r="D272" s="730" t="s">
        <v>583</v>
      </c>
      <c r="E272" s="731">
        <v>50113001</v>
      </c>
      <c r="F272" s="730" t="s">
        <v>620</v>
      </c>
      <c r="G272" s="729" t="s">
        <v>621</v>
      </c>
      <c r="H272" s="729">
        <v>215978</v>
      </c>
      <c r="I272" s="729">
        <v>215978</v>
      </c>
      <c r="J272" s="729" t="s">
        <v>1072</v>
      </c>
      <c r="K272" s="729" t="s">
        <v>1073</v>
      </c>
      <c r="L272" s="732">
        <v>116.60999999999996</v>
      </c>
      <c r="M272" s="732">
        <v>3</v>
      </c>
      <c r="N272" s="733">
        <v>349.82999999999987</v>
      </c>
    </row>
    <row r="273" spans="1:14" ht="14.4" customHeight="1" x14ac:dyDescent="0.3">
      <c r="A273" s="727" t="s">
        <v>566</v>
      </c>
      <c r="B273" s="728" t="s">
        <v>567</v>
      </c>
      <c r="C273" s="729" t="s">
        <v>582</v>
      </c>
      <c r="D273" s="730" t="s">
        <v>583</v>
      </c>
      <c r="E273" s="731">
        <v>50113001</v>
      </c>
      <c r="F273" s="730" t="s">
        <v>620</v>
      </c>
      <c r="G273" s="729" t="s">
        <v>621</v>
      </c>
      <c r="H273" s="729">
        <v>102439</v>
      </c>
      <c r="I273" s="729">
        <v>2439</v>
      </c>
      <c r="J273" s="729" t="s">
        <v>1074</v>
      </c>
      <c r="K273" s="729" t="s">
        <v>1075</v>
      </c>
      <c r="L273" s="732">
        <v>275.31</v>
      </c>
      <c r="M273" s="732">
        <v>1</v>
      </c>
      <c r="N273" s="733">
        <v>275.31</v>
      </c>
    </row>
    <row r="274" spans="1:14" ht="14.4" customHeight="1" x14ac:dyDescent="0.3">
      <c r="A274" s="727" t="s">
        <v>566</v>
      </c>
      <c r="B274" s="728" t="s">
        <v>567</v>
      </c>
      <c r="C274" s="729" t="s">
        <v>582</v>
      </c>
      <c r="D274" s="730" t="s">
        <v>583</v>
      </c>
      <c r="E274" s="731">
        <v>50113001</v>
      </c>
      <c r="F274" s="730" t="s">
        <v>620</v>
      </c>
      <c r="G274" s="729" t="s">
        <v>621</v>
      </c>
      <c r="H274" s="729">
        <v>849696</v>
      </c>
      <c r="I274" s="729">
        <v>0</v>
      </c>
      <c r="J274" s="729" t="s">
        <v>1076</v>
      </c>
      <c r="K274" s="729" t="s">
        <v>1077</v>
      </c>
      <c r="L274" s="732">
        <v>27.17</v>
      </c>
      <c r="M274" s="732">
        <v>2</v>
      </c>
      <c r="N274" s="733">
        <v>54.34</v>
      </c>
    </row>
    <row r="275" spans="1:14" ht="14.4" customHeight="1" x14ac:dyDescent="0.3">
      <c r="A275" s="727" t="s">
        <v>566</v>
      </c>
      <c r="B275" s="728" t="s">
        <v>567</v>
      </c>
      <c r="C275" s="729" t="s">
        <v>582</v>
      </c>
      <c r="D275" s="730" t="s">
        <v>583</v>
      </c>
      <c r="E275" s="731">
        <v>50113001</v>
      </c>
      <c r="F275" s="730" t="s">
        <v>620</v>
      </c>
      <c r="G275" s="729" t="s">
        <v>621</v>
      </c>
      <c r="H275" s="729">
        <v>159750</v>
      </c>
      <c r="I275" s="729">
        <v>0</v>
      </c>
      <c r="J275" s="729" t="s">
        <v>1078</v>
      </c>
      <c r="K275" s="729" t="s">
        <v>1079</v>
      </c>
      <c r="L275" s="732">
        <v>24.989999999999995</v>
      </c>
      <c r="M275" s="732">
        <v>3</v>
      </c>
      <c r="N275" s="733">
        <v>74.969999999999985</v>
      </c>
    </row>
    <row r="276" spans="1:14" ht="14.4" customHeight="1" x14ac:dyDescent="0.3">
      <c r="A276" s="727" t="s">
        <v>566</v>
      </c>
      <c r="B276" s="728" t="s">
        <v>567</v>
      </c>
      <c r="C276" s="729" t="s">
        <v>582</v>
      </c>
      <c r="D276" s="730" t="s">
        <v>583</v>
      </c>
      <c r="E276" s="731">
        <v>50113001</v>
      </c>
      <c r="F276" s="730" t="s">
        <v>620</v>
      </c>
      <c r="G276" s="729" t="s">
        <v>621</v>
      </c>
      <c r="H276" s="729">
        <v>102546</v>
      </c>
      <c r="I276" s="729">
        <v>2546</v>
      </c>
      <c r="J276" s="729" t="s">
        <v>1080</v>
      </c>
      <c r="K276" s="729" t="s">
        <v>1081</v>
      </c>
      <c r="L276" s="732">
        <v>65.249999999999986</v>
      </c>
      <c r="M276" s="732">
        <v>2</v>
      </c>
      <c r="N276" s="733">
        <v>130.49999999999997</v>
      </c>
    </row>
    <row r="277" spans="1:14" ht="14.4" customHeight="1" x14ac:dyDescent="0.3">
      <c r="A277" s="727" t="s">
        <v>566</v>
      </c>
      <c r="B277" s="728" t="s">
        <v>567</v>
      </c>
      <c r="C277" s="729" t="s">
        <v>582</v>
      </c>
      <c r="D277" s="730" t="s">
        <v>583</v>
      </c>
      <c r="E277" s="731">
        <v>50113001</v>
      </c>
      <c r="F277" s="730" t="s">
        <v>620</v>
      </c>
      <c r="G277" s="729" t="s">
        <v>661</v>
      </c>
      <c r="H277" s="729">
        <v>201290</v>
      </c>
      <c r="I277" s="729">
        <v>201290</v>
      </c>
      <c r="J277" s="729" t="s">
        <v>1082</v>
      </c>
      <c r="K277" s="729" t="s">
        <v>1083</v>
      </c>
      <c r="L277" s="732">
        <v>24.930000000000007</v>
      </c>
      <c r="M277" s="732">
        <v>6</v>
      </c>
      <c r="N277" s="733">
        <v>149.58000000000004</v>
      </c>
    </row>
    <row r="278" spans="1:14" ht="14.4" customHeight="1" x14ac:dyDescent="0.3">
      <c r="A278" s="727" t="s">
        <v>566</v>
      </c>
      <c r="B278" s="728" t="s">
        <v>567</v>
      </c>
      <c r="C278" s="729" t="s">
        <v>582</v>
      </c>
      <c r="D278" s="730" t="s">
        <v>583</v>
      </c>
      <c r="E278" s="731">
        <v>50113001</v>
      </c>
      <c r="F278" s="730" t="s">
        <v>620</v>
      </c>
      <c r="G278" s="729" t="s">
        <v>661</v>
      </c>
      <c r="H278" s="729">
        <v>140375</v>
      </c>
      <c r="I278" s="729">
        <v>40375</v>
      </c>
      <c r="J278" s="729" t="s">
        <v>1084</v>
      </c>
      <c r="K278" s="729" t="s">
        <v>1085</v>
      </c>
      <c r="L278" s="732">
        <v>267.38</v>
      </c>
      <c r="M278" s="732">
        <v>1</v>
      </c>
      <c r="N278" s="733">
        <v>267.38</v>
      </c>
    </row>
    <row r="279" spans="1:14" ht="14.4" customHeight="1" x14ac:dyDescent="0.3">
      <c r="A279" s="727" t="s">
        <v>566</v>
      </c>
      <c r="B279" s="728" t="s">
        <v>567</v>
      </c>
      <c r="C279" s="729" t="s">
        <v>582</v>
      </c>
      <c r="D279" s="730" t="s">
        <v>583</v>
      </c>
      <c r="E279" s="731">
        <v>50113001</v>
      </c>
      <c r="F279" s="730" t="s">
        <v>620</v>
      </c>
      <c r="G279" s="729" t="s">
        <v>621</v>
      </c>
      <c r="H279" s="729">
        <v>159749</v>
      </c>
      <c r="I279" s="729">
        <v>59749</v>
      </c>
      <c r="J279" s="729" t="s">
        <v>1086</v>
      </c>
      <c r="K279" s="729" t="s">
        <v>948</v>
      </c>
      <c r="L279" s="732">
        <v>25.6</v>
      </c>
      <c r="M279" s="732">
        <v>1</v>
      </c>
      <c r="N279" s="733">
        <v>25.6</v>
      </c>
    </row>
    <row r="280" spans="1:14" ht="14.4" customHeight="1" x14ac:dyDescent="0.3">
      <c r="A280" s="727" t="s">
        <v>566</v>
      </c>
      <c r="B280" s="728" t="s">
        <v>567</v>
      </c>
      <c r="C280" s="729" t="s">
        <v>582</v>
      </c>
      <c r="D280" s="730" t="s">
        <v>583</v>
      </c>
      <c r="E280" s="731">
        <v>50113001</v>
      </c>
      <c r="F280" s="730" t="s">
        <v>620</v>
      </c>
      <c r="G280" s="729" t="s">
        <v>621</v>
      </c>
      <c r="H280" s="729">
        <v>199963</v>
      </c>
      <c r="I280" s="729">
        <v>199963</v>
      </c>
      <c r="J280" s="729" t="s">
        <v>1087</v>
      </c>
      <c r="K280" s="729" t="s">
        <v>1088</v>
      </c>
      <c r="L280" s="732">
        <v>572.31999999999982</v>
      </c>
      <c r="M280" s="732">
        <v>2</v>
      </c>
      <c r="N280" s="733">
        <v>1144.6399999999996</v>
      </c>
    </row>
    <row r="281" spans="1:14" ht="14.4" customHeight="1" x14ac:dyDescent="0.3">
      <c r="A281" s="727" t="s">
        <v>566</v>
      </c>
      <c r="B281" s="728" t="s">
        <v>567</v>
      </c>
      <c r="C281" s="729" t="s">
        <v>582</v>
      </c>
      <c r="D281" s="730" t="s">
        <v>583</v>
      </c>
      <c r="E281" s="731">
        <v>50113001</v>
      </c>
      <c r="F281" s="730" t="s">
        <v>620</v>
      </c>
      <c r="G281" s="729" t="s">
        <v>621</v>
      </c>
      <c r="H281" s="729">
        <v>100502</v>
      </c>
      <c r="I281" s="729">
        <v>502</v>
      </c>
      <c r="J281" s="729" t="s">
        <v>1089</v>
      </c>
      <c r="K281" s="729" t="s">
        <v>1090</v>
      </c>
      <c r="L281" s="732">
        <v>187.45500000000004</v>
      </c>
      <c r="M281" s="732">
        <v>12</v>
      </c>
      <c r="N281" s="733">
        <v>2249.4600000000005</v>
      </c>
    </row>
    <row r="282" spans="1:14" ht="14.4" customHeight="1" x14ac:dyDescent="0.3">
      <c r="A282" s="727" t="s">
        <v>566</v>
      </c>
      <c r="B282" s="728" t="s">
        <v>567</v>
      </c>
      <c r="C282" s="729" t="s">
        <v>582</v>
      </c>
      <c r="D282" s="730" t="s">
        <v>583</v>
      </c>
      <c r="E282" s="731">
        <v>50113001</v>
      </c>
      <c r="F282" s="730" t="s">
        <v>620</v>
      </c>
      <c r="G282" s="729" t="s">
        <v>621</v>
      </c>
      <c r="H282" s="729">
        <v>102684</v>
      </c>
      <c r="I282" s="729">
        <v>2684</v>
      </c>
      <c r="J282" s="729" t="s">
        <v>1089</v>
      </c>
      <c r="K282" s="729" t="s">
        <v>1091</v>
      </c>
      <c r="L282" s="732">
        <v>72.583636363636359</v>
      </c>
      <c r="M282" s="732">
        <v>11</v>
      </c>
      <c r="N282" s="733">
        <v>798.42</v>
      </c>
    </row>
    <row r="283" spans="1:14" ht="14.4" customHeight="1" x14ac:dyDescent="0.3">
      <c r="A283" s="727" t="s">
        <v>566</v>
      </c>
      <c r="B283" s="728" t="s">
        <v>567</v>
      </c>
      <c r="C283" s="729" t="s">
        <v>582</v>
      </c>
      <c r="D283" s="730" t="s">
        <v>583</v>
      </c>
      <c r="E283" s="731">
        <v>50113001</v>
      </c>
      <c r="F283" s="730" t="s">
        <v>620</v>
      </c>
      <c r="G283" s="729" t="s">
        <v>621</v>
      </c>
      <c r="H283" s="729">
        <v>192012</v>
      </c>
      <c r="I283" s="729">
        <v>92012</v>
      </c>
      <c r="J283" s="729" t="s">
        <v>1092</v>
      </c>
      <c r="K283" s="729" t="s">
        <v>1093</v>
      </c>
      <c r="L283" s="732">
        <v>1996.8409327326005</v>
      </c>
      <c r="M283" s="732">
        <v>22.032385299999994</v>
      </c>
      <c r="N283" s="733">
        <v>43995.168812776028</v>
      </c>
    </row>
    <row r="284" spans="1:14" ht="14.4" customHeight="1" x14ac:dyDescent="0.3">
      <c r="A284" s="727" t="s">
        <v>566</v>
      </c>
      <c r="B284" s="728" t="s">
        <v>567</v>
      </c>
      <c r="C284" s="729" t="s">
        <v>582</v>
      </c>
      <c r="D284" s="730" t="s">
        <v>583</v>
      </c>
      <c r="E284" s="731">
        <v>50113001</v>
      </c>
      <c r="F284" s="730" t="s">
        <v>620</v>
      </c>
      <c r="G284" s="729" t="s">
        <v>621</v>
      </c>
      <c r="H284" s="729">
        <v>99968</v>
      </c>
      <c r="I284" s="729">
        <v>99999</v>
      </c>
      <c r="J284" s="729" t="s">
        <v>1094</v>
      </c>
      <c r="K284" s="729" t="s">
        <v>1095</v>
      </c>
      <c r="L284" s="732">
        <v>169.40000000000003</v>
      </c>
      <c r="M284" s="732">
        <v>17.213194299999998</v>
      </c>
      <c r="N284" s="733">
        <v>2915.91511442</v>
      </c>
    </row>
    <row r="285" spans="1:14" ht="14.4" customHeight="1" x14ac:dyDescent="0.3">
      <c r="A285" s="727" t="s">
        <v>566</v>
      </c>
      <c r="B285" s="728" t="s">
        <v>567</v>
      </c>
      <c r="C285" s="729" t="s">
        <v>582</v>
      </c>
      <c r="D285" s="730" t="s">
        <v>583</v>
      </c>
      <c r="E285" s="731">
        <v>50113001</v>
      </c>
      <c r="F285" s="730" t="s">
        <v>620</v>
      </c>
      <c r="G285" s="729" t="s">
        <v>621</v>
      </c>
      <c r="H285" s="729">
        <v>849757</v>
      </c>
      <c r="I285" s="729">
        <v>163175</v>
      </c>
      <c r="J285" s="729" t="s">
        <v>1096</v>
      </c>
      <c r="K285" s="729" t="s">
        <v>1097</v>
      </c>
      <c r="L285" s="732">
        <v>102.64100000000002</v>
      </c>
      <c r="M285" s="732">
        <v>0.49493239999999999</v>
      </c>
      <c r="N285" s="733">
        <v>50.800356468400011</v>
      </c>
    </row>
    <row r="286" spans="1:14" ht="14.4" customHeight="1" x14ac:dyDescent="0.3">
      <c r="A286" s="727" t="s">
        <v>566</v>
      </c>
      <c r="B286" s="728" t="s">
        <v>567</v>
      </c>
      <c r="C286" s="729" t="s">
        <v>582</v>
      </c>
      <c r="D286" s="730" t="s">
        <v>583</v>
      </c>
      <c r="E286" s="731">
        <v>50113001</v>
      </c>
      <c r="F286" s="730" t="s">
        <v>620</v>
      </c>
      <c r="G286" s="729" t="s">
        <v>661</v>
      </c>
      <c r="H286" s="729">
        <v>184095</v>
      </c>
      <c r="I286" s="729">
        <v>184095</v>
      </c>
      <c r="J286" s="729" t="s">
        <v>1098</v>
      </c>
      <c r="K286" s="729" t="s">
        <v>1099</v>
      </c>
      <c r="L286" s="732">
        <v>330.98999999999995</v>
      </c>
      <c r="M286" s="732">
        <v>1</v>
      </c>
      <c r="N286" s="733">
        <v>330.98999999999995</v>
      </c>
    </row>
    <row r="287" spans="1:14" ht="14.4" customHeight="1" x14ac:dyDescent="0.3">
      <c r="A287" s="727" t="s">
        <v>566</v>
      </c>
      <c r="B287" s="728" t="s">
        <v>567</v>
      </c>
      <c r="C287" s="729" t="s">
        <v>582</v>
      </c>
      <c r="D287" s="730" t="s">
        <v>583</v>
      </c>
      <c r="E287" s="731">
        <v>50113001</v>
      </c>
      <c r="F287" s="730" t="s">
        <v>620</v>
      </c>
      <c r="G287" s="729" t="s">
        <v>568</v>
      </c>
      <c r="H287" s="729">
        <v>102592</v>
      </c>
      <c r="I287" s="729">
        <v>2592</v>
      </c>
      <c r="J287" s="729" t="s">
        <v>1100</v>
      </c>
      <c r="K287" s="729" t="s">
        <v>1101</v>
      </c>
      <c r="L287" s="732">
        <v>62.835000000000001</v>
      </c>
      <c r="M287" s="732">
        <v>6</v>
      </c>
      <c r="N287" s="733">
        <v>377.01</v>
      </c>
    </row>
    <row r="288" spans="1:14" ht="14.4" customHeight="1" x14ac:dyDescent="0.3">
      <c r="A288" s="727" t="s">
        <v>566</v>
      </c>
      <c r="B288" s="728" t="s">
        <v>567</v>
      </c>
      <c r="C288" s="729" t="s">
        <v>582</v>
      </c>
      <c r="D288" s="730" t="s">
        <v>583</v>
      </c>
      <c r="E288" s="731">
        <v>50113001</v>
      </c>
      <c r="F288" s="730" t="s">
        <v>620</v>
      </c>
      <c r="G288" s="729" t="s">
        <v>568</v>
      </c>
      <c r="H288" s="729">
        <v>101710</v>
      </c>
      <c r="I288" s="729">
        <v>1710</v>
      </c>
      <c r="J288" s="729" t="s">
        <v>1102</v>
      </c>
      <c r="K288" s="729" t="s">
        <v>1103</v>
      </c>
      <c r="L288" s="732">
        <v>65.761301797195969</v>
      </c>
      <c r="M288" s="732">
        <v>37</v>
      </c>
      <c r="N288" s="733">
        <v>2433.1681664962507</v>
      </c>
    </row>
    <row r="289" spans="1:14" ht="14.4" customHeight="1" x14ac:dyDescent="0.3">
      <c r="A289" s="727" t="s">
        <v>566</v>
      </c>
      <c r="B289" s="728" t="s">
        <v>567</v>
      </c>
      <c r="C289" s="729" t="s">
        <v>582</v>
      </c>
      <c r="D289" s="730" t="s">
        <v>583</v>
      </c>
      <c r="E289" s="731">
        <v>50113001</v>
      </c>
      <c r="F289" s="730" t="s">
        <v>620</v>
      </c>
      <c r="G289" s="729" t="s">
        <v>621</v>
      </c>
      <c r="H289" s="729">
        <v>396193</v>
      </c>
      <c r="I289" s="729">
        <v>9999999</v>
      </c>
      <c r="J289" s="729" t="s">
        <v>1104</v>
      </c>
      <c r="K289" s="729" t="s">
        <v>1105</v>
      </c>
      <c r="L289" s="732">
        <v>4434.6792548933981</v>
      </c>
      <c r="M289" s="732">
        <v>27.486000000000001</v>
      </c>
      <c r="N289" s="733">
        <v>121891.59399999995</v>
      </c>
    </row>
    <row r="290" spans="1:14" ht="14.4" customHeight="1" x14ac:dyDescent="0.3">
      <c r="A290" s="727" t="s">
        <v>566</v>
      </c>
      <c r="B290" s="728" t="s">
        <v>567</v>
      </c>
      <c r="C290" s="729" t="s">
        <v>582</v>
      </c>
      <c r="D290" s="730" t="s">
        <v>583</v>
      </c>
      <c r="E290" s="731">
        <v>50113001</v>
      </c>
      <c r="F290" s="730" t="s">
        <v>620</v>
      </c>
      <c r="G290" s="729" t="s">
        <v>621</v>
      </c>
      <c r="H290" s="729">
        <v>194804</v>
      </c>
      <c r="I290" s="729">
        <v>94804</v>
      </c>
      <c r="J290" s="729" t="s">
        <v>1106</v>
      </c>
      <c r="K290" s="729" t="s">
        <v>1083</v>
      </c>
      <c r="L290" s="732">
        <v>39.290000000000013</v>
      </c>
      <c r="M290" s="732">
        <v>1</v>
      </c>
      <c r="N290" s="733">
        <v>39.290000000000013</v>
      </c>
    </row>
    <row r="291" spans="1:14" ht="14.4" customHeight="1" x14ac:dyDescent="0.3">
      <c r="A291" s="727" t="s">
        <v>566</v>
      </c>
      <c r="B291" s="728" t="s">
        <v>567</v>
      </c>
      <c r="C291" s="729" t="s">
        <v>582</v>
      </c>
      <c r="D291" s="730" t="s">
        <v>583</v>
      </c>
      <c r="E291" s="731">
        <v>50113001</v>
      </c>
      <c r="F291" s="730" t="s">
        <v>620</v>
      </c>
      <c r="G291" s="729" t="s">
        <v>661</v>
      </c>
      <c r="H291" s="729">
        <v>170760</v>
      </c>
      <c r="I291" s="729">
        <v>170760</v>
      </c>
      <c r="J291" s="729" t="s">
        <v>1107</v>
      </c>
      <c r="K291" s="729" t="s">
        <v>1108</v>
      </c>
      <c r="L291" s="732">
        <v>105.8900000000001</v>
      </c>
      <c r="M291" s="732">
        <v>1</v>
      </c>
      <c r="N291" s="733">
        <v>105.8900000000001</v>
      </c>
    </row>
    <row r="292" spans="1:14" ht="14.4" customHeight="1" x14ac:dyDescent="0.3">
      <c r="A292" s="727" t="s">
        <v>566</v>
      </c>
      <c r="B292" s="728" t="s">
        <v>567</v>
      </c>
      <c r="C292" s="729" t="s">
        <v>582</v>
      </c>
      <c r="D292" s="730" t="s">
        <v>583</v>
      </c>
      <c r="E292" s="731">
        <v>50113001</v>
      </c>
      <c r="F292" s="730" t="s">
        <v>620</v>
      </c>
      <c r="G292" s="729" t="s">
        <v>621</v>
      </c>
      <c r="H292" s="729">
        <v>101125</v>
      </c>
      <c r="I292" s="729">
        <v>1125</v>
      </c>
      <c r="J292" s="729" t="s">
        <v>1109</v>
      </c>
      <c r="K292" s="729" t="s">
        <v>1110</v>
      </c>
      <c r="L292" s="732">
        <v>79.19</v>
      </c>
      <c r="M292" s="732">
        <v>8</v>
      </c>
      <c r="N292" s="733">
        <v>633.52</v>
      </c>
    </row>
    <row r="293" spans="1:14" ht="14.4" customHeight="1" x14ac:dyDescent="0.3">
      <c r="A293" s="727" t="s">
        <v>566</v>
      </c>
      <c r="B293" s="728" t="s">
        <v>567</v>
      </c>
      <c r="C293" s="729" t="s">
        <v>582</v>
      </c>
      <c r="D293" s="730" t="s">
        <v>583</v>
      </c>
      <c r="E293" s="731">
        <v>50113001</v>
      </c>
      <c r="F293" s="730" t="s">
        <v>620</v>
      </c>
      <c r="G293" s="729" t="s">
        <v>621</v>
      </c>
      <c r="H293" s="729">
        <v>101127</v>
      </c>
      <c r="I293" s="729">
        <v>1127</v>
      </c>
      <c r="J293" s="729" t="s">
        <v>1109</v>
      </c>
      <c r="K293" s="729" t="s">
        <v>1111</v>
      </c>
      <c r="L293" s="732">
        <v>91.609555555555559</v>
      </c>
      <c r="M293" s="732">
        <v>9</v>
      </c>
      <c r="N293" s="733">
        <v>824.48599999999999</v>
      </c>
    </row>
    <row r="294" spans="1:14" ht="14.4" customHeight="1" x14ac:dyDescent="0.3">
      <c r="A294" s="727" t="s">
        <v>566</v>
      </c>
      <c r="B294" s="728" t="s">
        <v>567</v>
      </c>
      <c r="C294" s="729" t="s">
        <v>582</v>
      </c>
      <c r="D294" s="730" t="s">
        <v>583</v>
      </c>
      <c r="E294" s="731">
        <v>50113001</v>
      </c>
      <c r="F294" s="730" t="s">
        <v>620</v>
      </c>
      <c r="G294" s="729" t="s">
        <v>621</v>
      </c>
      <c r="H294" s="729">
        <v>144849</v>
      </c>
      <c r="I294" s="729">
        <v>44849</v>
      </c>
      <c r="J294" s="729" t="s">
        <v>1112</v>
      </c>
      <c r="K294" s="729" t="s">
        <v>1113</v>
      </c>
      <c r="L294" s="732">
        <v>85.748303423211439</v>
      </c>
      <c r="M294" s="732">
        <v>53</v>
      </c>
      <c r="N294" s="733">
        <v>4544.6600814302064</v>
      </c>
    </row>
    <row r="295" spans="1:14" ht="14.4" customHeight="1" x14ac:dyDescent="0.3">
      <c r="A295" s="727" t="s">
        <v>566</v>
      </c>
      <c r="B295" s="728" t="s">
        <v>567</v>
      </c>
      <c r="C295" s="729" t="s">
        <v>582</v>
      </c>
      <c r="D295" s="730" t="s">
        <v>583</v>
      </c>
      <c r="E295" s="731">
        <v>50113001</v>
      </c>
      <c r="F295" s="730" t="s">
        <v>620</v>
      </c>
      <c r="G295" s="729" t="s">
        <v>621</v>
      </c>
      <c r="H295" s="729">
        <v>843905</v>
      </c>
      <c r="I295" s="729">
        <v>103391</v>
      </c>
      <c r="J295" s="729" t="s">
        <v>1114</v>
      </c>
      <c r="K295" s="729" t="s">
        <v>1115</v>
      </c>
      <c r="L295" s="732">
        <v>73.343731890747208</v>
      </c>
      <c r="M295" s="732">
        <v>21</v>
      </c>
      <c r="N295" s="733">
        <v>1540.2183697056914</v>
      </c>
    </row>
    <row r="296" spans="1:14" ht="14.4" customHeight="1" x14ac:dyDescent="0.3">
      <c r="A296" s="727" t="s">
        <v>566</v>
      </c>
      <c r="B296" s="728" t="s">
        <v>567</v>
      </c>
      <c r="C296" s="729" t="s">
        <v>582</v>
      </c>
      <c r="D296" s="730" t="s">
        <v>583</v>
      </c>
      <c r="E296" s="731">
        <v>50113001</v>
      </c>
      <c r="F296" s="730" t="s">
        <v>620</v>
      </c>
      <c r="G296" s="729" t="s">
        <v>621</v>
      </c>
      <c r="H296" s="729">
        <v>100283</v>
      </c>
      <c r="I296" s="729">
        <v>100283</v>
      </c>
      <c r="J296" s="729" t="s">
        <v>1116</v>
      </c>
      <c r="K296" s="729" t="s">
        <v>1117</v>
      </c>
      <c r="L296" s="732">
        <v>83.029999999999973</v>
      </c>
      <c r="M296" s="732">
        <v>4</v>
      </c>
      <c r="N296" s="733">
        <v>332.11999999999989</v>
      </c>
    </row>
    <row r="297" spans="1:14" ht="14.4" customHeight="1" x14ac:dyDescent="0.3">
      <c r="A297" s="727" t="s">
        <v>566</v>
      </c>
      <c r="B297" s="728" t="s">
        <v>567</v>
      </c>
      <c r="C297" s="729" t="s">
        <v>582</v>
      </c>
      <c r="D297" s="730" t="s">
        <v>583</v>
      </c>
      <c r="E297" s="731">
        <v>50113001</v>
      </c>
      <c r="F297" s="730" t="s">
        <v>620</v>
      </c>
      <c r="G297" s="729" t="s">
        <v>621</v>
      </c>
      <c r="H297" s="729">
        <v>849730</v>
      </c>
      <c r="I297" s="729">
        <v>167351</v>
      </c>
      <c r="J297" s="729" t="s">
        <v>1118</v>
      </c>
      <c r="K297" s="729" t="s">
        <v>1119</v>
      </c>
      <c r="L297" s="732">
        <v>1913.5599999999988</v>
      </c>
      <c r="M297" s="732">
        <v>1</v>
      </c>
      <c r="N297" s="733">
        <v>1913.5599999999988</v>
      </c>
    </row>
    <row r="298" spans="1:14" ht="14.4" customHeight="1" x14ac:dyDescent="0.3">
      <c r="A298" s="727" t="s">
        <v>566</v>
      </c>
      <c r="B298" s="728" t="s">
        <v>567</v>
      </c>
      <c r="C298" s="729" t="s">
        <v>582</v>
      </c>
      <c r="D298" s="730" t="s">
        <v>583</v>
      </c>
      <c r="E298" s="731">
        <v>50113001</v>
      </c>
      <c r="F298" s="730" t="s">
        <v>620</v>
      </c>
      <c r="G298" s="729" t="s">
        <v>621</v>
      </c>
      <c r="H298" s="729">
        <v>146899</v>
      </c>
      <c r="I298" s="729">
        <v>46899</v>
      </c>
      <c r="J298" s="729" t="s">
        <v>1120</v>
      </c>
      <c r="K298" s="729" t="s">
        <v>1121</v>
      </c>
      <c r="L298" s="732">
        <v>91.409655172413764</v>
      </c>
      <c r="M298" s="732">
        <v>29</v>
      </c>
      <c r="N298" s="733">
        <v>2650.8799999999992</v>
      </c>
    </row>
    <row r="299" spans="1:14" ht="14.4" customHeight="1" x14ac:dyDescent="0.3">
      <c r="A299" s="727" t="s">
        <v>566</v>
      </c>
      <c r="B299" s="728" t="s">
        <v>567</v>
      </c>
      <c r="C299" s="729" t="s">
        <v>582</v>
      </c>
      <c r="D299" s="730" t="s">
        <v>583</v>
      </c>
      <c r="E299" s="731">
        <v>50113001</v>
      </c>
      <c r="F299" s="730" t="s">
        <v>620</v>
      </c>
      <c r="G299" s="729" t="s">
        <v>621</v>
      </c>
      <c r="H299" s="729">
        <v>203765</v>
      </c>
      <c r="I299" s="729">
        <v>203765</v>
      </c>
      <c r="J299" s="729" t="s">
        <v>1122</v>
      </c>
      <c r="K299" s="729" t="s">
        <v>1123</v>
      </c>
      <c r="L299" s="732">
        <v>142.43999999999991</v>
      </c>
      <c r="M299" s="732">
        <v>1</v>
      </c>
      <c r="N299" s="733">
        <v>142.43999999999991</v>
      </c>
    </row>
    <row r="300" spans="1:14" ht="14.4" customHeight="1" x14ac:dyDescent="0.3">
      <c r="A300" s="727" t="s">
        <v>566</v>
      </c>
      <c r="B300" s="728" t="s">
        <v>567</v>
      </c>
      <c r="C300" s="729" t="s">
        <v>582</v>
      </c>
      <c r="D300" s="730" t="s">
        <v>583</v>
      </c>
      <c r="E300" s="731">
        <v>50113001</v>
      </c>
      <c r="F300" s="730" t="s">
        <v>620</v>
      </c>
      <c r="G300" s="729" t="s">
        <v>621</v>
      </c>
      <c r="H300" s="729">
        <v>157525</v>
      </c>
      <c r="I300" s="729">
        <v>57525</v>
      </c>
      <c r="J300" s="729" t="s">
        <v>1124</v>
      </c>
      <c r="K300" s="729" t="s">
        <v>1125</v>
      </c>
      <c r="L300" s="732">
        <v>98.21</v>
      </c>
      <c r="M300" s="732">
        <v>1</v>
      </c>
      <c r="N300" s="733">
        <v>98.21</v>
      </c>
    </row>
    <row r="301" spans="1:14" ht="14.4" customHeight="1" x14ac:dyDescent="0.3">
      <c r="A301" s="727" t="s">
        <v>566</v>
      </c>
      <c r="B301" s="728" t="s">
        <v>567</v>
      </c>
      <c r="C301" s="729" t="s">
        <v>582</v>
      </c>
      <c r="D301" s="730" t="s">
        <v>583</v>
      </c>
      <c r="E301" s="731">
        <v>50113001</v>
      </c>
      <c r="F301" s="730" t="s">
        <v>620</v>
      </c>
      <c r="G301" s="729" t="s">
        <v>661</v>
      </c>
      <c r="H301" s="729">
        <v>132858</v>
      </c>
      <c r="I301" s="729">
        <v>32858</v>
      </c>
      <c r="J301" s="729" t="s">
        <v>1126</v>
      </c>
      <c r="K301" s="729" t="s">
        <v>1127</v>
      </c>
      <c r="L301" s="732">
        <v>77.67</v>
      </c>
      <c r="M301" s="732">
        <v>3</v>
      </c>
      <c r="N301" s="733">
        <v>233.01</v>
      </c>
    </row>
    <row r="302" spans="1:14" ht="14.4" customHeight="1" x14ac:dyDescent="0.3">
      <c r="A302" s="727" t="s">
        <v>566</v>
      </c>
      <c r="B302" s="728" t="s">
        <v>567</v>
      </c>
      <c r="C302" s="729" t="s">
        <v>582</v>
      </c>
      <c r="D302" s="730" t="s">
        <v>583</v>
      </c>
      <c r="E302" s="731">
        <v>50113001</v>
      </c>
      <c r="F302" s="730" t="s">
        <v>620</v>
      </c>
      <c r="G302" s="729" t="s">
        <v>621</v>
      </c>
      <c r="H302" s="729">
        <v>109414</v>
      </c>
      <c r="I302" s="729">
        <v>119687</v>
      </c>
      <c r="J302" s="729" t="s">
        <v>1128</v>
      </c>
      <c r="K302" s="729" t="s">
        <v>1129</v>
      </c>
      <c r="L302" s="732">
        <v>55.349999999999987</v>
      </c>
      <c r="M302" s="732">
        <v>2</v>
      </c>
      <c r="N302" s="733">
        <v>110.69999999999997</v>
      </c>
    </row>
    <row r="303" spans="1:14" ht="14.4" customHeight="1" x14ac:dyDescent="0.3">
      <c r="A303" s="727" t="s">
        <v>566</v>
      </c>
      <c r="B303" s="728" t="s">
        <v>567</v>
      </c>
      <c r="C303" s="729" t="s">
        <v>582</v>
      </c>
      <c r="D303" s="730" t="s">
        <v>583</v>
      </c>
      <c r="E303" s="731">
        <v>50113001</v>
      </c>
      <c r="F303" s="730" t="s">
        <v>620</v>
      </c>
      <c r="G303" s="729" t="s">
        <v>621</v>
      </c>
      <c r="H303" s="729">
        <v>109415</v>
      </c>
      <c r="I303" s="729">
        <v>119683</v>
      </c>
      <c r="J303" s="729" t="s">
        <v>1128</v>
      </c>
      <c r="K303" s="729" t="s">
        <v>1130</v>
      </c>
      <c r="L303" s="732">
        <v>62.139999999999993</v>
      </c>
      <c r="M303" s="732">
        <v>1</v>
      </c>
      <c r="N303" s="733">
        <v>62.139999999999993</v>
      </c>
    </row>
    <row r="304" spans="1:14" ht="14.4" customHeight="1" x14ac:dyDescent="0.3">
      <c r="A304" s="727" t="s">
        <v>566</v>
      </c>
      <c r="B304" s="728" t="s">
        <v>567</v>
      </c>
      <c r="C304" s="729" t="s">
        <v>582</v>
      </c>
      <c r="D304" s="730" t="s">
        <v>583</v>
      </c>
      <c r="E304" s="731">
        <v>50113001</v>
      </c>
      <c r="F304" s="730" t="s">
        <v>620</v>
      </c>
      <c r="G304" s="729" t="s">
        <v>621</v>
      </c>
      <c r="H304" s="729">
        <v>100512</v>
      </c>
      <c r="I304" s="729">
        <v>512</v>
      </c>
      <c r="J304" s="729" t="s">
        <v>1131</v>
      </c>
      <c r="K304" s="729" t="s">
        <v>1132</v>
      </c>
      <c r="L304" s="732">
        <v>56.749979749500447</v>
      </c>
      <c r="M304" s="732">
        <v>6</v>
      </c>
      <c r="N304" s="733">
        <v>340.49987849700267</v>
      </c>
    </row>
    <row r="305" spans="1:14" ht="14.4" customHeight="1" x14ac:dyDescent="0.3">
      <c r="A305" s="727" t="s">
        <v>566</v>
      </c>
      <c r="B305" s="728" t="s">
        <v>567</v>
      </c>
      <c r="C305" s="729" t="s">
        <v>582</v>
      </c>
      <c r="D305" s="730" t="s">
        <v>583</v>
      </c>
      <c r="E305" s="731">
        <v>50113001</v>
      </c>
      <c r="F305" s="730" t="s">
        <v>620</v>
      </c>
      <c r="G305" s="729" t="s">
        <v>621</v>
      </c>
      <c r="H305" s="729">
        <v>100513</v>
      </c>
      <c r="I305" s="729">
        <v>513</v>
      </c>
      <c r="J305" s="729" t="s">
        <v>1131</v>
      </c>
      <c r="K305" s="729" t="s">
        <v>738</v>
      </c>
      <c r="L305" s="732">
        <v>57.119999999999983</v>
      </c>
      <c r="M305" s="732">
        <v>1</v>
      </c>
      <c r="N305" s="733">
        <v>57.119999999999983</v>
      </c>
    </row>
    <row r="306" spans="1:14" ht="14.4" customHeight="1" x14ac:dyDescent="0.3">
      <c r="A306" s="727" t="s">
        <v>566</v>
      </c>
      <c r="B306" s="728" t="s">
        <v>567</v>
      </c>
      <c r="C306" s="729" t="s">
        <v>582</v>
      </c>
      <c r="D306" s="730" t="s">
        <v>583</v>
      </c>
      <c r="E306" s="731">
        <v>50113001</v>
      </c>
      <c r="F306" s="730" t="s">
        <v>620</v>
      </c>
      <c r="G306" s="729" t="s">
        <v>621</v>
      </c>
      <c r="H306" s="729">
        <v>53761</v>
      </c>
      <c r="I306" s="729">
        <v>53761</v>
      </c>
      <c r="J306" s="729" t="s">
        <v>1133</v>
      </c>
      <c r="K306" s="729" t="s">
        <v>1134</v>
      </c>
      <c r="L306" s="732">
        <v>94.25</v>
      </c>
      <c r="M306" s="732">
        <v>1</v>
      </c>
      <c r="N306" s="733">
        <v>94.25</v>
      </c>
    </row>
    <row r="307" spans="1:14" ht="14.4" customHeight="1" x14ac:dyDescent="0.3">
      <c r="A307" s="727" t="s">
        <v>566</v>
      </c>
      <c r="B307" s="728" t="s">
        <v>567</v>
      </c>
      <c r="C307" s="729" t="s">
        <v>582</v>
      </c>
      <c r="D307" s="730" t="s">
        <v>583</v>
      </c>
      <c r="E307" s="731">
        <v>50113001</v>
      </c>
      <c r="F307" s="730" t="s">
        <v>620</v>
      </c>
      <c r="G307" s="729" t="s">
        <v>621</v>
      </c>
      <c r="H307" s="729">
        <v>184399</v>
      </c>
      <c r="I307" s="729">
        <v>84399</v>
      </c>
      <c r="J307" s="729" t="s">
        <v>1135</v>
      </c>
      <c r="K307" s="729" t="s">
        <v>1136</v>
      </c>
      <c r="L307" s="732">
        <v>321.3900000000001</v>
      </c>
      <c r="M307" s="732">
        <v>2</v>
      </c>
      <c r="N307" s="733">
        <v>642.7800000000002</v>
      </c>
    </row>
    <row r="308" spans="1:14" ht="14.4" customHeight="1" x14ac:dyDescent="0.3">
      <c r="A308" s="727" t="s">
        <v>566</v>
      </c>
      <c r="B308" s="728" t="s">
        <v>567</v>
      </c>
      <c r="C308" s="729" t="s">
        <v>582</v>
      </c>
      <c r="D308" s="730" t="s">
        <v>583</v>
      </c>
      <c r="E308" s="731">
        <v>50113001</v>
      </c>
      <c r="F308" s="730" t="s">
        <v>620</v>
      </c>
      <c r="G308" s="729" t="s">
        <v>621</v>
      </c>
      <c r="H308" s="729">
        <v>100536</v>
      </c>
      <c r="I308" s="729">
        <v>536</v>
      </c>
      <c r="J308" s="729" t="s">
        <v>1137</v>
      </c>
      <c r="K308" s="729" t="s">
        <v>633</v>
      </c>
      <c r="L308" s="732">
        <v>125.63261538461536</v>
      </c>
      <c r="M308" s="732">
        <v>65</v>
      </c>
      <c r="N308" s="733">
        <v>8166.119999999999</v>
      </c>
    </row>
    <row r="309" spans="1:14" ht="14.4" customHeight="1" x14ac:dyDescent="0.3">
      <c r="A309" s="727" t="s">
        <v>566</v>
      </c>
      <c r="B309" s="728" t="s">
        <v>567</v>
      </c>
      <c r="C309" s="729" t="s">
        <v>582</v>
      </c>
      <c r="D309" s="730" t="s">
        <v>583</v>
      </c>
      <c r="E309" s="731">
        <v>50113001</v>
      </c>
      <c r="F309" s="730" t="s">
        <v>620</v>
      </c>
      <c r="G309" s="729" t="s">
        <v>621</v>
      </c>
      <c r="H309" s="729">
        <v>216963</v>
      </c>
      <c r="I309" s="729">
        <v>216963</v>
      </c>
      <c r="J309" s="729" t="s">
        <v>1138</v>
      </c>
      <c r="K309" s="729" t="s">
        <v>1139</v>
      </c>
      <c r="L309" s="732">
        <v>80.23</v>
      </c>
      <c r="M309" s="732">
        <v>2</v>
      </c>
      <c r="N309" s="733">
        <v>160.46</v>
      </c>
    </row>
    <row r="310" spans="1:14" ht="14.4" customHeight="1" x14ac:dyDescent="0.3">
      <c r="A310" s="727" t="s">
        <v>566</v>
      </c>
      <c r="B310" s="728" t="s">
        <v>567</v>
      </c>
      <c r="C310" s="729" t="s">
        <v>582</v>
      </c>
      <c r="D310" s="730" t="s">
        <v>583</v>
      </c>
      <c r="E310" s="731">
        <v>50113001</v>
      </c>
      <c r="F310" s="730" t="s">
        <v>620</v>
      </c>
      <c r="G310" s="729" t="s">
        <v>661</v>
      </c>
      <c r="H310" s="729">
        <v>107981</v>
      </c>
      <c r="I310" s="729">
        <v>7981</v>
      </c>
      <c r="J310" s="729" t="s">
        <v>1140</v>
      </c>
      <c r="K310" s="729" t="s">
        <v>1141</v>
      </c>
      <c r="L310" s="732">
        <v>56.058947368421045</v>
      </c>
      <c r="M310" s="732">
        <v>38</v>
      </c>
      <c r="N310" s="733">
        <v>2130.2399999999998</v>
      </c>
    </row>
    <row r="311" spans="1:14" ht="14.4" customHeight="1" x14ac:dyDescent="0.3">
      <c r="A311" s="727" t="s">
        <v>566</v>
      </c>
      <c r="B311" s="728" t="s">
        <v>567</v>
      </c>
      <c r="C311" s="729" t="s">
        <v>582</v>
      </c>
      <c r="D311" s="730" t="s">
        <v>583</v>
      </c>
      <c r="E311" s="731">
        <v>50113001</v>
      </c>
      <c r="F311" s="730" t="s">
        <v>620</v>
      </c>
      <c r="G311" s="729" t="s">
        <v>661</v>
      </c>
      <c r="H311" s="729">
        <v>155823</v>
      </c>
      <c r="I311" s="729">
        <v>55823</v>
      </c>
      <c r="J311" s="729" t="s">
        <v>1140</v>
      </c>
      <c r="K311" s="729" t="s">
        <v>1142</v>
      </c>
      <c r="L311" s="732">
        <v>41.412857142857142</v>
      </c>
      <c r="M311" s="732">
        <v>21</v>
      </c>
      <c r="N311" s="733">
        <v>869.67</v>
      </c>
    </row>
    <row r="312" spans="1:14" ht="14.4" customHeight="1" x14ac:dyDescent="0.3">
      <c r="A312" s="727" t="s">
        <v>566</v>
      </c>
      <c r="B312" s="728" t="s">
        <v>567</v>
      </c>
      <c r="C312" s="729" t="s">
        <v>582</v>
      </c>
      <c r="D312" s="730" t="s">
        <v>583</v>
      </c>
      <c r="E312" s="731">
        <v>50113001</v>
      </c>
      <c r="F312" s="730" t="s">
        <v>620</v>
      </c>
      <c r="G312" s="729" t="s">
        <v>661</v>
      </c>
      <c r="H312" s="729">
        <v>187607</v>
      </c>
      <c r="I312" s="729">
        <v>187607</v>
      </c>
      <c r="J312" s="729" t="s">
        <v>1143</v>
      </c>
      <c r="K312" s="729" t="s">
        <v>1144</v>
      </c>
      <c r="L312" s="732">
        <v>273.90000000000003</v>
      </c>
      <c r="M312" s="732">
        <v>33</v>
      </c>
      <c r="N312" s="733">
        <v>9038.7000000000007</v>
      </c>
    </row>
    <row r="313" spans="1:14" ht="14.4" customHeight="1" x14ac:dyDescent="0.3">
      <c r="A313" s="727" t="s">
        <v>566</v>
      </c>
      <c r="B313" s="728" t="s">
        <v>567</v>
      </c>
      <c r="C313" s="729" t="s">
        <v>582</v>
      </c>
      <c r="D313" s="730" t="s">
        <v>583</v>
      </c>
      <c r="E313" s="731">
        <v>50113001</v>
      </c>
      <c r="F313" s="730" t="s">
        <v>620</v>
      </c>
      <c r="G313" s="729" t="s">
        <v>661</v>
      </c>
      <c r="H313" s="729">
        <v>24550</v>
      </c>
      <c r="I313" s="729">
        <v>24550</v>
      </c>
      <c r="J313" s="729" t="s">
        <v>1145</v>
      </c>
      <c r="K313" s="729" t="s">
        <v>1146</v>
      </c>
      <c r="L313" s="732">
        <v>57.7</v>
      </c>
      <c r="M313" s="732">
        <v>11</v>
      </c>
      <c r="N313" s="733">
        <v>634.70000000000005</v>
      </c>
    </row>
    <row r="314" spans="1:14" ht="14.4" customHeight="1" x14ac:dyDescent="0.3">
      <c r="A314" s="727" t="s">
        <v>566</v>
      </c>
      <c r="B314" s="728" t="s">
        <v>567</v>
      </c>
      <c r="C314" s="729" t="s">
        <v>582</v>
      </c>
      <c r="D314" s="730" t="s">
        <v>583</v>
      </c>
      <c r="E314" s="731">
        <v>50113001</v>
      </c>
      <c r="F314" s="730" t="s">
        <v>620</v>
      </c>
      <c r="G314" s="729" t="s">
        <v>621</v>
      </c>
      <c r="H314" s="729">
        <v>102668</v>
      </c>
      <c r="I314" s="729">
        <v>2668</v>
      </c>
      <c r="J314" s="729" t="s">
        <v>1147</v>
      </c>
      <c r="K314" s="729" t="s">
        <v>1148</v>
      </c>
      <c r="L314" s="732">
        <v>33.720000000000006</v>
      </c>
      <c r="M314" s="732">
        <v>1</v>
      </c>
      <c r="N314" s="733">
        <v>33.720000000000006</v>
      </c>
    </row>
    <row r="315" spans="1:14" ht="14.4" customHeight="1" x14ac:dyDescent="0.3">
      <c r="A315" s="727" t="s">
        <v>566</v>
      </c>
      <c r="B315" s="728" t="s">
        <v>567</v>
      </c>
      <c r="C315" s="729" t="s">
        <v>582</v>
      </c>
      <c r="D315" s="730" t="s">
        <v>583</v>
      </c>
      <c r="E315" s="731">
        <v>50113001</v>
      </c>
      <c r="F315" s="730" t="s">
        <v>620</v>
      </c>
      <c r="G315" s="729" t="s">
        <v>621</v>
      </c>
      <c r="H315" s="729">
        <v>128132</v>
      </c>
      <c r="I315" s="729">
        <v>128132</v>
      </c>
      <c r="J315" s="729" t="s">
        <v>1149</v>
      </c>
      <c r="K315" s="729" t="s">
        <v>1150</v>
      </c>
      <c r="L315" s="732">
        <v>110</v>
      </c>
      <c r="M315" s="732">
        <v>0.23547090000000001</v>
      </c>
      <c r="N315" s="733">
        <v>25.901799</v>
      </c>
    </row>
    <row r="316" spans="1:14" ht="14.4" customHeight="1" x14ac:dyDescent="0.3">
      <c r="A316" s="727" t="s">
        <v>566</v>
      </c>
      <c r="B316" s="728" t="s">
        <v>567</v>
      </c>
      <c r="C316" s="729" t="s">
        <v>582</v>
      </c>
      <c r="D316" s="730" t="s">
        <v>583</v>
      </c>
      <c r="E316" s="731">
        <v>50113001</v>
      </c>
      <c r="F316" s="730" t="s">
        <v>620</v>
      </c>
      <c r="G316" s="729" t="s">
        <v>621</v>
      </c>
      <c r="H316" s="729">
        <v>849172</v>
      </c>
      <c r="I316" s="729">
        <v>128133</v>
      </c>
      <c r="J316" s="729" t="s">
        <v>1151</v>
      </c>
      <c r="K316" s="729" t="s">
        <v>647</v>
      </c>
      <c r="L316" s="732">
        <v>185.9</v>
      </c>
      <c r="M316" s="732">
        <v>5.8044131999999999</v>
      </c>
      <c r="N316" s="733">
        <v>1079.04041388</v>
      </c>
    </row>
    <row r="317" spans="1:14" ht="14.4" customHeight="1" x14ac:dyDescent="0.3">
      <c r="A317" s="727" t="s">
        <v>566</v>
      </c>
      <c r="B317" s="728" t="s">
        <v>567</v>
      </c>
      <c r="C317" s="729" t="s">
        <v>582</v>
      </c>
      <c r="D317" s="730" t="s">
        <v>583</v>
      </c>
      <c r="E317" s="731">
        <v>50113001</v>
      </c>
      <c r="F317" s="730" t="s">
        <v>620</v>
      </c>
      <c r="G317" s="729" t="s">
        <v>621</v>
      </c>
      <c r="H317" s="729">
        <v>101940</v>
      </c>
      <c r="I317" s="729">
        <v>1940</v>
      </c>
      <c r="J317" s="729" t="s">
        <v>1152</v>
      </c>
      <c r="K317" s="729" t="s">
        <v>1153</v>
      </c>
      <c r="L317" s="732">
        <v>26.910000000000011</v>
      </c>
      <c r="M317" s="732">
        <v>1</v>
      </c>
      <c r="N317" s="733">
        <v>26.910000000000011</v>
      </c>
    </row>
    <row r="318" spans="1:14" ht="14.4" customHeight="1" x14ac:dyDescent="0.3">
      <c r="A318" s="727" t="s">
        <v>566</v>
      </c>
      <c r="B318" s="728" t="s">
        <v>567</v>
      </c>
      <c r="C318" s="729" t="s">
        <v>582</v>
      </c>
      <c r="D318" s="730" t="s">
        <v>583</v>
      </c>
      <c r="E318" s="731">
        <v>50113001</v>
      </c>
      <c r="F318" s="730" t="s">
        <v>620</v>
      </c>
      <c r="G318" s="729" t="s">
        <v>621</v>
      </c>
      <c r="H318" s="729">
        <v>214913</v>
      </c>
      <c r="I318" s="729">
        <v>214913</v>
      </c>
      <c r="J318" s="729" t="s">
        <v>1154</v>
      </c>
      <c r="K318" s="729" t="s">
        <v>909</v>
      </c>
      <c r="L318" s="732">
        <v>122.60000000000002</v>
      </c>
      <c r="M318" s="732">
        <v>3</v>
      </c>
      <c r="N318" s="733">
        <v>367.80000000000007</v>
      </c>
    </row>
    <row r="319" spans="1:14" ht="14.4" customHeight="1" x14ac:dyDescent="0.3">
      <c r="A319" s="727" t="s">
        <v>566</v>
      </c>
      <c r="B319" s="728" t="s">
        <v>567</v>
      </c>
      <c r="C319" s="729" t="s">
        <v>582</v>
      </c>
      <c r="D319" s="730" t="s">
        <v>583</v>
      </c>
      <c r="E319" s="731">
        <v>50113001</v>
      </c>
      <c r="F319" s="730" t="s">
        <v>620</v>
      </c>
      <c r="G319" s="729" t="s">
        <v>661</v>
      </c>
      <c r="H319" s="729">
        <v>150699</v>
      </c>
      <c r="I319" s="729">
        <v>50699</v>
      </c>
      <c r="J319" s="729" t="s">
        <v>1155</v>
      </c>
      <c r="K319" s="729" t="s">
        <v>647</v>
      </c>
      <c r="L319" s="732">
        <v>858.4100000000002</v>
      </c>
      <c r="M319" s="732">
        <v>7</v>
      </c>
      <c r="N319" s="733">
        <v>6008.8700000000017</v>
      </c>
    </row>
    <row r="320" spans="1:14" ht="14.4" customHeight="1" x14ac:dyDescent="0.3">
      <c r="A320" s="727" t="s">
        <v>566</v>
      </c>
      <c r="B320" s="728" t="s">
        <v>567</v>
      </c>
      <c r="C320" s="729" t="s">
        <v>582</v>
      </c>
      <c r="D320" s="730" t="s">
        <v>583</v>
      </c>
      <c r="E320" s="731">
        <v>50113001</v>
      </c>
      <c r="F320" s="730" t="s">
        <v>620</v>
      </c>
      <c r="G320" s="729" t="s">
        <v>661</v>
      </c>
      <c r="H320" s="729">
        <v>850729</v>
      </c>
      <c r="I320" s="729">
        <v>157875</v>
      </c>
      <c r="J320" s="729" t="s">
        <v>1156</v>
      </c>
      <c r="K320" s="729" t="s">
        <v>1157</v>
      </c>
      <c r="L320" s="732">
        <v>275.33</v>
      </c>
      <c r="M320" s="732">
        <v>2</v>
      </c>
      <c r="N320" s="733">
        <v>550.66</v>
      </c>
    </row>
    <row r="321" spans="1:14" ht="14.4" customHeight="1" x14ac:dyDescent="0.3">
      <c r="A321" s="727" t="s">
        <v>566</v>
      </c>
      <c r="B321" s="728" t="s">
        <v>567</v>
      </c>
      <c r="C321" s="729" t="s">
        <v>582</v>
      </c>
      <c r="D321" s="730" t="s">
        <v>583</v>
      </c>
      <c r="E321" s="731">
        <v>50113001</v>
      </c>
      <c r="F321" s="730" t="s">
        <v>620</v>
      </c>
      <c r="G321" s="729" t="s">
        <v>621</v>
      </c>
      <c r="H321" s="729">
        <v>849941</v>
      </c>
      <c r="I321" s="729">
        <v>162142</v>
      </c>
      <c r="J321" s="729" t="s">
        <v>1158</v>
      </c>
      <c r="K321" s="729" t="s">
        <v>1159</v>
      </c>
      <c r="L321" s="732">
        <v>28.399742030091438</v>
      </c>
      <c r="M321" s="732">
        <v>78</v>
      </c>
      <c r="N321" s="733">
        <v>2215.1798783471322</v>
      </c>
    </row>
    <row r="322" spans="1:14" ht="14.4" customHeight="1" x14ac:dyDescent="0.3">
      <c r="A322" s="727" t="s">
        <v>566</v>
      </c>
      <c r="B322" s="728" t="s">
        <v>567</v>
      </c>
      <c r="C322" s="729" t="s">
        <v>582</v>
      </c>
      <c r="D322" s="730" t="s">
        <v>583</v>
      </c>
      <c r="E322" s="731">
        <v>50113001</v>
      </c>
      <c r="F322" s="730" t="s">
        <v>620</v>
      </c>
      <c r="G322" s="729" t="s">
        <v>621</v>
      </c>
      <c r="H322" s="729">
        <v>166648</v>
      </c>
      <c r="I322" s="729">
        <v>66648</v>
      </c>
      <c r="J322" s="729" t="s">
        <v>1160</v>
      </c>
      <c r="K322" s="729" t="s">
        <v>1161</v>
      </c>
      <c r="L322" s="732">
        <v>146.64999999999998</v>
      </c>
      <c r="M322" s="732">
        <v>1</v>
      </c>
      <c r="N322" s="733">
        <v>146.64999999999998</v>
      </c>
    </row>
    <row r="323" spans="1:14" ht="14.4" customHeight="1" x14ac:dyDescent="0.3">
      <c r="A323" s="727" t="s">
        <v>566</v>
      </c>
      <c r="B323" s="728" t="s">
        <v>567</v>
      </c>
      <c r="C323" s="729" t="s">
        <v>582</v>
      </c>
      <c r="D323" s="730" t="s">
        <v>583</v>
      </c>
      <c r="E323" s="731">
        <v>50113001</v>
      </c>
      <c r="F323" s="730" t="s">
        <v>620</v>
      </c>
      <c r="G323" s="729" t="s">
        <v>621</v>
      </c>
      <c r="H323" s="729">
        <v>102963</v>
      </c>
      <c r="I323" s="729">
        <v>2963</v>
      </c>
      <c r="J323" s="729" t="s">
        <v>1162</v>
      </c>
      <c r="K323" s="729" t="s">
        <v>1163</v>
      </c>
      <c r="L323" s="732">
        <v>97.590042326188424</v>
      </c>
      <c r="M323" s="732">
        <v>45</v>
      </c>
      <c r="N323" s="733">
        <v>4391.5519046784793</v>
      </c>
    </row>
    <row r="324" spans="1:14" ht="14.4" customHeight="1" x14ac:dyDescent="0.3">
      <c r="A324" s="727" t="s">
        <v>566</v>
      </c>
      <c r="B324" s="728" t="s">
        <v>567</v>
      </c>
      <c r="C324" s="729" t="s">
        <v>582</v>
      </c>
      <c r="D324" s="730" t="s">
        <v>583</v>
      </c>
      <c r="E324" s="731">
        <v>50113001</v>
      </c>
      <c r="F324" s="730" t="s">
        <v>620</v>
      </c>
      <c r="G324" s="729" t="s">
        <v>621</v>
      </c>
      <c r="H324" s="729">
        <v>100269</v>
      </c>
      <c r="I324" s="729">
        <v>269</v>
      </c>
      <c r="J324" s="729" t="s">
        <v>1164</v>
      </c>
      <c r="K324" s="729" t="s">
        <v>813</v>
      </c>
      <c r="L324" s="732">
        <v>40.78</v>
      </c>
      <c r="M324" s="732">
        <v>3</v>
      </c>
      <c r="N324" s="733">
        <v>122.34</v>
      </c>
    </row>
    <row r="325" spans="1:14" ht="14.4" customHeight="1" x14ac:dyDescent="0.3">
      <c r="A325" s="727" t="s">
        <v>566</v>
      </c>
      <c r="B325" s="728" t="s">
        <v>567</v>
      </c>
      <c r="C325" s="729" t="s">
        <v>582</v>
      </c>
      <c r="D325" s="730" t="s">
        <v>583</v>
      </c>
      <c r="E325" s="731">
        <v>50113001</v>
      </c>
      <c r="F325" s="730" t="s">
        <v>620</v>
      </c>
      <c r="G325" s="729" t="s">
        <v>661</v>
      </c>
      <c r="H325" s="729">
        <v>849430</v>
      </c>
      <c r="I325" s="729">
        <v>124091</v>
      </c>
      <c r="J325" s="729" t="s">
        <v>1165</v>
      </c>
      <c r="K325" s="729" t="s">
        <v>1166</v>
      </c>
      <c r="L325" s="732">
        <v>387.12999999999994</v>
      </c>
      <c r="M325" s="732">
        <v>1</v>
      </c>
      <c r="N325" s="733">
        <v>387.12999999999994</v>
      </c>
    </row>
    <row r="326" spans="1:14" ht="14.4" customHeight="1" x14ac:dyDescent="0.3">
      <c r="A326" s="727" t="s">
        <v>566</v>
      </c>
      <c r="B326" s="728" t="s">
        <v>567</v>
      </c>
      <c r="C326" s="729" t="s">
        <v>582</v>
      </c>
      <c r="D326" s="730" t="s">
        <v>583</v>
      </c>
      <c r="E326" s="731">
        <v>50113001</v>
      </c>
      <c r="F326" s="730" t="s">
        <v>620</v>
      </c>
      <c r="G326" s="729" t="s">
        <v>661</v>
      </c>
      <c r="H326" s="729">
        <v>844651</v>
      </c>
      <c r="I326" s="729">
        <v>101205</v>
      </c>
      <c r="J326" s="729" t="s">
        <v>1167</v>
      </c>
      <c r="K326" s="729" t="s">
        <v>1168</v>
      </c>
      <c r="L326" s="732">
        <v>86.089999999999989</v>
      </c>
      <c r="M326" s="732">
        <v>1</v>
      </c>
      <c r="N326" s="733">
        <v>86.089999999999989</v>
      </c>
    </row>
    <row r="327" spans="1:14" ht="14.4" customHeight="1" x14ac:dyDescent="0.3">
      <c r="A327" s="727" t="s">
        <v>566</v>
      </c>
      <c r="B327" s="728" t="s">
        <v>567</v>
      </c>
      <c r="C327" s="729" t="s">
        <v>582</v>
      </c>
      <c r="D327" s="730" t="s">
        <v>583</v>
      </c>
      <c r="E327" s="731">
        <v>50113001</v>
      </c>
      <c r="F327" s="730" t="s">
        <v>620</v>
      </c>
      <c r="G327" s="729" t="s">
        <v>661</v>
      </c>
      <c r="H327" s="729">
        <v>845220</v>
      </c>
      <c r="I327" s="729">
        <v>101211</v>
      </c>
      <c r="J327" s="729" t="s">
        <v>1167</v>
      </c>
      <c r="K327" s="729" t="s">
        <v>1169</v>
      </c>
      <c r="L327" s="732">
        <v>221.77999999999997</v>
      </c>
      <c r="M327" s="732">
        <v>2</v>
      </c>
      <c r="N327" s="733">
        <v>443.55999999999995</v>
      </c>
    </row>
    <row r="328" spans="1:14" ht="14.4" customHeight="1" x14ac:dyDescent="0.3">
      <c r="A328" s="727" t="s">
        <v>566</v>
      </c>
      <c r="B328" s="728" t="s">
        <v>567</v>
      </c>
      <c r="C328" s="729" t="s">
        <v>582</v>
      </c>
      <c r="D328" s="730" t="s">
        <v>583</v>
      </c>
      <c r="E328" s="731">
        <v>50113001</v>
      </c>
      <c r="F328" s="730" t="s">
        <v>620</v>
      </c>
      <c r="G328" s="729" t="s">
        <v>621</v>
      </c>
      <c r="H328" s="729">
        <v>125978</v>
      </c>
      <c r="I328" s="729">
        <v>25978</v>
      </c>
      <c r="J328" s="729" t="s">
        <v>1170</v>
      </c>
      <c r="K328" s="729" t="s">
        <v>1171</v>
      </c>
      <c r="L328" s="732">
        <v>1059.03</v>
      </c>
      <c r="M328" s="732">
        <v>1</v>
      </c>
      <c r="N328" s="733">
        <v>1059.03</v>
      </c>
    </row>
    <row r="329" spans="1:14" ht="14.4" customHeight="1" x14ac:dyDescent="0.3">
      <c r="A329" s="727" t="s">
        <v>566</v>
      </c>
      <c r="B329" s="728" t="s">
        <v>567</v>
      </c>
      <c r="C329" s="729" t="s">
        <v>582</v>
      </c>
      <c r="D329" s="730" t="s">
        <v>583</v>
      </c>
      <c r="E329" s="731">
        <v>50113001</v>
      </c>
      <c r="F329" s="730" t="s">
        <v>620</v>
      </c>
      <c r="G329" s="729" t="s">
        <v>621</v>
      </c>
      <c r="H329" s="729">
        <v>180553</v>
      </c>
      <c r="I329" s="729">
        <v>180553</v>
      </c>
      <c r="J329" s="729" t="s">
        <v>1172</v>
      </c>
      <c r="K329" s="729" t="s">
        <v>1173</v>
      </c>
      <c r="L329" s="732">
        <v>105.56999999999996</v>
      </c>
      <c r="M329" s="732">
        <v>2</v>
      </c>
      <c r="N329" s="733">
        <v>211.13999999999993</v>
      </c>
    </row>
    <row r="330" spans="1:14" ht="14.4" customHeight="1" x14ac:dyDescent="0.3">
      <c r="A330" s="727" t="s">
        <v>566</v>
      </c>
      <c r="B330" s="728" t="s">
        <v>567</v>
      </c>
      <c r="C330" s="729" t="s">
        <v>582</v>
      </c>
      <c r="D330" s="730" t="s">
        <v>583</v>
      </c>
      <c r="E330" s="731">
        <v>50113001</v>
      </c>
      <c r="F330" s="730" t="s">
        <v>620</v>
      </c>
      <c r="G330" s="729" t="s">
        <v>621</v>
      </c>
      <c r="H330" s="729">
        <v>114957</v>
      </c>
      <c r="I330" s="729">
        <v>14957</v>
      </c>
      <c r="J330" s="729" t="s">
        <v>1174</v>
      </c>
      <c r="K330" s="729" t="s">
        <v>1175</v>
      </c>
      <c r="L330" s="732">
        <v>40.350000000000023</v>
      </c>
      <c r="M330" s="732">
        <v>2</v>
      </c>
      <c r="N330" s="733">
        <v>80.700000000000045</v>
      </c>
    </row>
    <row r="331" spans="1:14" ht="14.4" customHeight="1" x14ac:dyDescent="0.3">
      <c r="A331" s="727" t="s">
        <v>566</v>
      </c>
      <c r="B331" s="728" t="s">
        <v>567</v>
      </c>
      <c r="C331" s="729" t="s">
        <v>582</v>
      </c>
      <c r="D331" s="730" t="s">
        <v>583</v>
      </c>
      <c r="E331" s="731">
        <v>50113001</v>
      </c>
      <c r="F331" s="730" t="s">
        <v>620</v>
      </c>
      <c r="G331" s="729" t="s">
        <v>621</v>
      </c>
      <c r="H331" s="729">
        <v>114937</v>
      </c>
      <c r="I331" s="729">
        <v>14937</v>
      </c>
      <c r="J331" s="729" t="s">
        <v>1176</v>
      </c>
      <c r="K331" s="729" t="s">
        <v>1177</v>
      </c>
      <c r="L331" s="732">
        <v>80.230000000000061</v>
      </c>
      <c r="M331" s="732">
        <v>2</v>
      </c>
      <c r="N331" s="733">
        <v>160.46000000000012</v>
      </c>
    </row>
    <row r="332" spans="1:14" ht="14.4" customHeight="1" x14ac:dyDescent="0.3">
      <c r="A332" s="727" t="s">
        <v>566</v>
      </c>
      <c r="B332" s="728" t="s">
        <v>567</v>
      </c>
      <c r="C332" s="729" t="s">
        <v>582</v>
      </c>
      <c r="D332" s="730" t="s">
        <v>583</v>
      </c>
      <c r="E332" s="731">
        <v>50113001</v>
      </c>
      <c r="F332" s="730" t="s">
        <v>620</v>
      </c>
      <c r="G332" s="729" t="s">
        <v>661</v>
      </c>
      <c r="H332" s="729">
        <v>848907</v>
      </c>
      <c r="I332" s="729">
        <v>148072</v>
      </c>
      <c r="J332" s="729" t="s">
        <v>1178</v>
      </c>
      <c r="K332" s="729" t="s">
        <v>641</v>
      </c>
      <c r="L332" s="732">
        <v>107.46000000000009</v>
      </c>
      <c r="M332" s="732">
        <v>1</v>
      </c>
      <c r="N332" s="733">
        <v>107.46000000000009</v>
      </c>
    </row>
    <row r="333" spans="1:14" ht="14.4" customHeight="1" x14ac:dyDescent="0.3">
      <c r="A333" s="727" t="s">
        <v>566</v>
      </c>
      <c r="B333" s="728" t="s">
        <v>567</v>
      </c>
      <c r="C333" s="729" t="s">
        <v>582</v>
      </c>
      <c r="D333" s="730" t="s">
        <v>583</v>
      </c>
      <c r="E333" s="731">
        <v>50113001</v>
      </c>
      <c r="F333" s="730" t="s">
        <v>620</v>
      </c>
      <c r="G333" s="729" t="s">
        <v>621</v>
      </c>
      <c r="H333" s="729">
        <v>191003</v>
      </c>
      <c r="I333" s="729">
        <v>91003</v>
      </c>
      <c r="J333" s="729" t="s">
        <v>1179</v>
      </c>
      <c r="K333" s="729" t="s">
        <v>1180</v>
      </c>
      <c r="L333" s="732">
        <v>120.25000000000003</v>
      </c>
      <c r="M333" s="732">
        <v>1</v>
      </c>
      <c r="N333" s="733">
        <v>120.25000000000003</v>
      </c>
    </row>
    <row r="334" spans="1:14" ht="14.4" customHeight="1" x14ac:dyDescent="0.3">
      <c r="A334" s="727" t="s">
        <v>566</v>
      </c>
      <c r="B334" s="728" t="s">
        <v>567</v>
      </c>
      <c r="C334" s="729" t="s">
        <v>582</v>
      </c>
      <c r="D334" s="730" t="s">
        <v>583</v>
      </c>
      <c r="E334" s="731">
        <v>50113001</v>
      </c>
      <c r="F334" s="730" t="s">
        <v>620</v>
      </c>
      <c r="G334" s="729" t="s">
        <v>621</v>
      </c>
      <c r="H334" s="729">
        <v>58159</v>
      </c>
      <c r="I334" s="729">
        <v>58159</v>
      </c>
      <c r="J334" s="729" t="s">
        <v>1181</v>
      </c>
      <c r="K334" s="729" t="s">
        <v>1182</v>
      </c>
      <c r="L334" s="732">
        <v>64.760000000000005</v>
      </c>
      <c r="M334" s="732">
        <v>1</v>
      </c>
      <c r="N334" s="733">
        <v>64.760000000000005</v>
      </c>
    </row>
    <row r="335" spans="1:14" ht="14.4" customHeight="1" x14ac:dyDescent="0.3">
      <c r="A335" s="727" t="s">
        <v>566</v>
      </c>
      <c r="B335" s="728" t="s">
        <v>567</v>
      </c>
      <c r="C335" s="729" t="s">
        <v>582</v>
      </c>
      <c r="D335" s="730" t="s">
        <v>583</v>
      </c>
      <c r="E335" s="731">
        <v>50113001</v>
      </c>
      <c r="F335" s="730" t="s">
        <v>620</v>
      </c>
      <c r="G335" s="729" t="s">
        <v>621</v>
      </c>
      <c r="H335" s="729">
        <v>100810</v>
      </c>
      <c r="I335" s="729">
        <v>810</v>
      </c>
      <c r="J335" s="729" t="s">
        <v>1183</v>
      </c>
      <c r="K335" s="729" t="s">
        <v>1184</v>
      </c>
      <c r="L335" s="732">
        <v>48.580000000000013</v>
      </c>
      <c r="M335" s="732">
        <v>3</v>
      </c>
      <c r="N335" s="733">
        <v>145.74000000000004</v>
      </c>
    </row>
    <row r="336" spans="1:14" ht="14.4" customHeight="1" x14ac:dyDescent="0.3">
      <c r="A336" s="727" t="s">
        <v>566</v>
      </c>
      <c r="B336" s="728" t="s">
        <v>567</v>
      </c>
      <c r="C336" s="729" t="s">
        <v>582</v>
      </c>
      <c r="D336" s="730" t="s">
        <v>583</v>
      </c>
      <c r="E336" s="731">
        <v>50113001</v>
      </c>
      <c r="F336" s="730" t="s">
        <v>620</v>
      </c>
      <c r="G336" s="729" t="s">
        <v>568</v>
      </c>
      <c r="H336" s="729">
        <v>198054</v>
      </c>
      <c r="I336" s="729">
        <v>198054</v>
      </c>
      <c r="J336" s="729" t="s">
        <v>1185</v>
      </c>
      <c r="K336" s="729" t="s">
        <v>1186</v>
      </c>
      <c r="L336" s="732">
        <v>44.000036932100926</v>
      </c>
      <c r="M336" s="732">
        <v>13</v>
      </c>
      <c r="N336" s="733">
        <v>572.00048011731201</v>
      </c>
    </row>
    <row r="337" spans="1:14" ht="14.4" customHeight="1" x14ac:dyDescent="0.3">
      <c r="A337" s="727" t="s">
        <v>566</v>
      </c>
      <c r="B337" s="728" t="s">
        <v>567</v>
      </c>
      <c r="C337" s="729" t="s">
        <v>582</v>
      </c>
      <c r="D337" s="730" t="s">
        <v>583</v>
      </c>
      <c r="E337" s="731">
        <v>50113001</v>
      </c>
      <c r="F337" s="730" t="s">
        <v>620</v>
      </c>
      <c r="G337" s="729" t="s">
        <v>568</v>
      </c>
      <c r="H337" s="729">
        <v>198058</v>
      </c>
      <c r="I337" s="729">
        <v>198058</v>
      </c>
      <c r="J337" s="729" t="s">
        <v>1185</v>
      </c>
      <c r="K337" s="729" t="s">
        <v>1187</v>
      </c>
      <c r="L337" s="732">
        <v>110.0000000000001</v>
      </c>
      <c r="M337" s="732">
        <v>2</v>
      </c>
      <c r="N337" s="733">
        <v>220.0000000000002</v>
      </c>
    </row>
    <row r="338" spans="1:14" ht="14.4" customHeight="1" x14ac:dyDescent="0.3">
      <c r="A338" s="727" t="s">
        <v>566</v>
      </c>
      <c r="B338" s="728" t="s">
        <v>567</v>
      </c>
      <c r="C338" s="729" t="s">
        <v>582</v>
      </c>
      <c r="D338" s="730" t="s">
        <v>583</v>
      </c>
      <c r="E338" s="731">
        <v>50113001</v>
      </c>
      <c r="F338" s="730" t="s">
        <v>620</v>
      </c>
      <c r="G338" s="729" t="s">
        <v>621</v>
      </c>
      <c r="H338" s="729">
        <v>180058</v>
      </c>
      <c r="I338" s="729">
        <v>80058</v>
      </c>
      <c r="J338" s="729" t="s">
        <v>1188</v>
      </c>
      <c r="K338" s="729" t="s">
        <v>1189</v>
      </c>
      <c r="L338" s="732">
        <v>124.26999999999995</v>
      </c>
      <c r="M338" s="732">
        <v>2</v>
      </c>
      <c r="N338" s="733">
        <v>248.53999999999991</v>
      </c>
    </row>
    <row r="339" spans="1:14" ht="14.4" customHeight="1" x14ac:dyDescent="0.3">
      <c r="A339" s="727" t="s">
        <v>566</v>
      </c>
      <c r="B339" s="728" t="s">
        <v>567</v>
      </c>
      <c r="C339" s="729" t="s">
        <v>582</v>
      </c>
      <c r="D339" s="730" t="s">
        <v>583</v>
      </c>
      <c r="E339" s="731">
        <v>50113001</v>
      </c>
      <c r="F339" s="730" t="s">
        <v>620</v>
      </c>
      <c r="G339" s="729" t="s">
        <v>621</v>
      </c>
      <c r="H339" s="729">
        <v>192414</v>
      </c>
      <c r="I339" s="729">
        <v>92414</v>
      </c>
      <c r="J339" s="729" t="s">
        <v>1190</v>
      </c>
      <c r="K339" s="729" t="s">
        <v>1191</v>
      </c>
      <c r="L339" s="732">
        <v>64.580028480661667</v>
      </c>
      <c r="M339" s="732">
        <v>1</v>
      </c>
      <c r="N339" s="733">
        <v>64.580028480661667</v>
      </c>
    </row>
    <row r="340" spans="1:14" ht="14.4" customHeight="1" x14ac:dyDescent="0.3">
      <c r="A340" s="727" t="s">
        <v>566</v>
      </c>
      <c r="B340" s="728" t="s">
        <v>567</v>
      </c>
      <c r="C340" s="729" t="s">
        <v>582</v>
      </c>
      <c r="D340" s="730" t="s">
        <v>583</v>
      </c>
      <c r="E340" s="731">
        <v>50113001</v>
      </c>
      <c r="F340" s="730" t="s">
        <v>620</v>
      </c>
      <c r="G340" s="729" t="s">
        <v>661</v>
      </c>
      <c r="H340" s="729">
        <v>990810</v>
      </c>
      <c r="I340" s="729">
        <v>195939</v>
      </c>
      <c r="J340" s="729" t="s">
        <v>1192</v>
      </c>
      <c r="K340" s="729" t="s">
        <v>1056</v>
      </c>
      <c r="L340" s="732">
        <v>63.840000000000011</v>
      </c>
      <c r="M340" s="732">
        <v>3</v>
      </c>
      <c r="N340" s="733">
        <v>191.52000000000004</v>
      </c>
    </row>
    <row r="341" spans="1:14" ht="14.4" customHeight="1" x14ac:dyDescent="0.3">
      <c r="A341" s="727" t="s">
        <v>566</v>
      </c>
      <c r="B341" s="728" t="s">
        <v>567</v>
      </c>
      <c r="C341" s="729" t="s">
        <v>582</v>
      </c>
      <c r="D341" s="730" t="s">
        <v>583</v>
      </c>
      <c r="E341" s="731">
        <v>50113001</v>
      </c>
      <c r="F341" s="730" t="s">
        <v>620</v>
      </c>
      <c r="G341" s="729" t="s">
        <v>661</v>
      </c>
      <c r="H341" s="729">
        <v>191922</v>
      </c>
      <c r="I341" s="729">
        <v>191922</v>
      </c>
      <c r="J341" s="729" t="s">
        <v>1193</v>
      </c>
      <c r="K341" s="729" t="s">
        <v>1194</v>
      </c>
      <c r="L341" s="732">
        <v>93.07</v>
      </c>
      <c r="M341" s="732">
        <v>1</v>
      </c>
      <c r="N341" s="733">
        <v>93.07</v>
      </c>
    </row>
    <row r="342" spans="1:14" ht="14.4" customHeight="1" x14ac:dyDescent="0.3">
      <c r="A342" s="727" t="s">
        <v>566</v>
      </c>
      <c r="B342" s="728" t="s">
        <v>567</v>
      </c>
      <c r="C342" s="729" t="s">
        <v>582</v>
      </c>
      <c r="D342" s="730" t="s">
        <v>583</v>
      </c>
      <c r="E342" s="731">
        <v>50113001</v>
      </c>
      <c r="F342" s="730" t="s">
        <v>620</v>
      </c>
      <c r="G342" s="729" t="s">
        <v>661</v>
      </c>
      <c r="H342" s="729">
        <v>156503</v>
      </c>
      <c r="I342" s="729">
        <v>56503</v>
      </c>
      <c r="J342" s="729" t="s">
        <v>1195</v>
      </c>
      <c r="K342" s="729" t="s">
        <v>1196</v>
      </c>
      <c r="L342" s="732">
        <v>49.319947202397977</v>
      </c>
      <c r="M342" s="732">
        <v>1</v>
      </c>
      <c r="N342" s="733">
        <v>49.319947202397977</v>
      </c>
    </row>
    <row r="343" spans="1:14" ht="14.4" customHeight="1" x14ac:dyDescent="0.3">
      <c r="A343" s="727" t="s">
        <v>566</v>
      </c>
      <c r="B343" s="728" t="s">
        <v>567</v>
      </c>
      <c r="C343" s="729" t="s">
        <v>582</v>
      </c>
      <c r="D343" s="730" t="s">
        <v>583</v>
      </c>
      <c r="E343" s="731">
        <v>50113001</v>
      </c>
      <c r="F343" s="730" t="s">
        <v>620</v>
      </c>
      <c r="G343" s="729" t="s">
        <v>661</v>
      </c>
      <c r="H343" s="729">
        <v>158172</v>
      </c>
      <c r="I343" s="729">
        <v>58172</v>
      </c>
      <c r="J343" s="729" t="s">
        <v>1197</v>
      </c>
      <c r="K343" s="729" t="s">
        <v>1198</v>
      </c>
      <c r="L343" s="732">
        <v>253.7543104983414</v>
      </c>
      <c r="M343" s="732">
        <v>2</v>
      </c>
      <c r="N343" s="733">
        <v>507.50862099668279</v>
      </c>
    </row>
    <row r="344" spans="1:14" ht="14.4" customHeight="1" x14ac:dyDescent="0.3">
      <c r="A344" s="727" t="s">
        <v>566</v>
      </c>
      <c r="B344" s="728" t="s">
        <v>567</v>
      </c>
      <c r="C344" s="729" t="s">
        <v>582</v>
      </c>
      <c r="D344" s="730" t="s">
        <v>583</v>
      </c>
      <c r="E344" s="731">
        <v>50113001</v>
      </c>
      <c r="F344" s="730" t="s">
        <v>620</v>
      </c>
      <c r="G344" s="729" t="s">
        <v>661</v>
      </c>
      <c r="H344" s="729">
        <v>109709</v>
      </c>
      <c r="I344" s="729">
        <v>9709</v>
      </c>
      <c r="J344" s="729" t="s">
        <v>1199</v>
      </c>
      <c r="K344" s="729" t="s">
        <v>1200</v>
      </c>
      <c r="L344" s="732">
        <v>34.75</v>
      </c>
      <c r="M344" s="732">
        <v>30</v>
      </c>
      <c r="N344" s="733">
        <v>1042.5</v>
      </c>
    </row>
    <row r="345" spans="1:14" ht="14.4" customHeight="1" x14ac:dyDescent="0.3">
      <c r="A345" s="727" t="s">
        <v>566</v>
      </c>
      <c r="B345" s="728" t="s">
        <v>567</v>
      </c>
      <c r="C345" s="729" t="s">
        <v>582</v>
      </c>
      <c r="D345" s="730" t="s">
        <v>583</v>
      </c>
      <c r="E345" s="731">
        <v>50113001</v>
      </c>
      <c r="F345" s="730" t="s">
        <v>620</v>
      </c>
      <c r="G345" s="729" t="s">
        <v>661</v>
      </c>
      <c r="H345" s="729">
        <v>109711</v>
      </c>
      <c r="I345" s="729">
        <v>9711</v>
      </c>
      <c r="J345" s="729" t="s">
        <v>1199</v>
      </c>
      <c r="K345" s="729" t="s">
        <v>1201</v>
      </c>
      <c r="L345" s="732">
        <v>171.06482758620695</v>
      </c>
      <c r="M345" s="732">
        <v>29</v>
      </c>
      <c r="N345" s="733">
        <v>4960.880000000001</v>
      </c>
    </row>
    <row r="346" spans="1:14" ht="14.4" customHeight="1" x14ac:dyDescent="0.3">
      <c r="A346" s="727" t="s">
        <v>566</v>
      </c>
      <c r="B346" s="728" t="s">
        <v>567</v>
      </c>
      <c r="C346" s="729" t="s">
        <v>582</v>
      </c>
      <c r="D346" s="730" t="s">
        <v>583</v>
      </c>
      <c r="E346" s="731">
        <v>50113001</v>
      </c>
      <c r="F346" s="730" t="s">
        <v>620</v>
      </c>
      <c r="G346" s="729" t="s">
        <v>661</v>
      </c>
      <c r="H346" s="729">
        <v>109712</v>
      </c>
      <c r="I346" s="729">
        <v>9712</v>
      </c>
      <c r="J346" s="729" t="s">
        <v>1199</v>
      </c>
      <c r="K346" s="729" t="s">
        <v>1202</v>
      </c>
      <c r="L346" s="732">
        <v>233.13000000000002</v>
      </c>
      <c r="M346" s="732">
        <v>11</v>
      </c>
      <c r="N346" s="733">
        <v>2564.4300000000003</v>
      </c>
    </row>
    <row r="347" spans="1:14" ht="14.4" customHeight="1" x14ac:dyDescent="0.3">
      <c r="A347" s="727" t="s">
        <v>566</v>
      </c>
      <c r="B347" s="728" t="s">
        <v>567</v>
      </c>
      <c r="C347" s="729" t="s">
        <v>582</v>
      </c>
      <c r="D347" s="730" t="s">
        <v>583</v>
      </c>
      <c r="E347" s="731">
        <v>50113001</v>
      </c>
      <c r="F347" s="730" t="s">
        <v>620</v>
      </c>
      <c r="G347" s="729" t="s">
        <v>661</v>
      </c>
      <c r="H347" s="729">
        <v>194882</v>
      </c>
      <c r="I347" s="729">
        <v>94882</v>
      </c>
      <c r="J347" s="729" t="s">
        <v>1199</v>
      </c>
      <c r="K347" s="729" t="s">
        <v>1203</v>
      </c>
      <c r="L347" s="732">
        <v>143.47000000000003</v>
      </c>
      <c r="M347" s="732">
        <v>5</v>
      </c>
      <c r="N347" s="733">
        <v>717.35000000000014</v>
      </c>
    </row>
    <row r="348" spans="1:14" ht="14.4" customHeight="1" x14ac:dyDescent="0.3">
      <c r="A348" s="727" t="s">
        <v>566</v>
      </c>
      <c r="B348" s="728" t="s">
        <v>567</v>
      </c>
      <c r="C348" s="729" t="s">
        <v>582</v>
      </c>
      <c r="D348" s="730" t="s">
        <v>583</v>
      </c>
      <c r="E348" s="731">
        <v>50113001</v>
      </c>
      <c r="F348" s="730" t="s">
        <v>620</v>
      </c>
      <c r="G348" s="729" t="s">
        <v>661</v>
      </c>
      <c r="H348" s="729">
        <v>193013</v>
      </c>
      <c r="I348" s="729">
        <v>93013</v>
      </c>
      <c r="J348" s="729" t="s">
        <v>1204</v>
      </c>
      <c r="K348" s="729" t="s">
        <v>1205</v>
      </c>
      <c r="L348" s="732">
        <v>44.120000000000005</v>
      </c>
      <c r="M348" s="732">
        <v>2</v>
      </c>
      <c r="N348" s="733">
        <v>88.240000000000009</v>
      </c>
    </row>
    <row r="349" spans="1:14" ht="14.4" customHeight="1" x14ac:dyDescent="0.3">
      <c r="A349" s="727" t="s">
        <v>566</v>
      </c>
      <c r="B349" s="728" t="s">
        <v>567</v>
      </c>
      <c r="C349" s="729" t="s">
        <v>582</v>
      </c>
      <c r="D349" s="730" t="s">
        <v>583</v>
      </c>
      <c r="E349" s="731">
        <v>50113001</v>
      </c>
      <c r="F349" s="730" t="s">
        <v>620</v>
      </c>
      <c r="G349" s="729" t="s">
        <v>661</v>
      </c>
      <c r="H349" s="729">
        <v>193016</v>
      </c>
      <c r="I349" s="729">
        <v>93016</v>
      </c>
      <c r="J349" s="729" t="s">
        <v>1206</v>
      </c>
      <c r="K349" s="729" t="s">
        <v>1207</v>
      </c>
      <c r="L349" s="732">
        <v>88.25</v>
      </c>
      <c r="M349" s="732">
        <v>2</v>
      </c>
      <c r="N349" s="733">
        <v>176.5</v>
      </c>
    </row>
    <row r="350" spans="1:14" ht="14.4" customHeight="1" x14ac:dyDescent="0.3">
      <c r="A350" s="727" t="s">
        <v>566</v>
      </c>
      <c r="B350" s="728" t="s">
        <v>567</v>
      </c>
      <c r="C350" s="729" t="s">
        <v>582</v>
      </c>
      <c r="D350" s="730" t="s">
        <v>583</v>
      </c>
      <c r="E350" s="731">
        <v>50113001</v>
      </c>
      <c r="F350" s="730" t="s">
        <v>620</v>
      </c>
      <c r="G350" s="729" t="s">
        <v>661</v>
      </c>
      <c r="H350" s="729">
        <v>848251</v>
      </c>
      <c r="I350" s="729">
        <v>122632</v>
      </c>
      <c r="J350" s="729" t="s">
        <v>1208</v>
      </c>
      <c r="K350" s="729" t="s">
        <v>1209</v>
      </c>
      <c r="L350" s="732">
        <v>210.07000000000005</v>
      </c>
      <c r="M350" s="732">
        <v>1</v>
      </c>
      <c r="N350" s="733">
        <v>210.07000000000005</v>
      </c>
    </row>
    <row r="351" spans="1:14" ht="14.4" customHeight="1" x14ac:dyDescent="0.3">
      <c r="A351" s="727" t="s">
        <v>566</v>
      </c>
      <c r="B351" s="728" t="s">
        <v>567</v>
      </c>
      <c r="C351" s="729" t="s">
        <v>582</v>
      </c>
      <c r="D351" s="730" t="s">
        <v>583</v>
      </c>
      <c r="E351" s="731">
        <v>50113001</v>
      </c>
      <c r="F351" s="730" t="s">
        <v>620</v>
      </c>
      <c r="G351" s="729" t="s">
        <v>621</v>
      </c>
      <c r="H351" s="729">
        <v>115518</v>
      </c>
      <c r="I351" s="729">
        <v>187418</v>
      </c>
      <c r="J351" s="729" t="s">
        <v>1210</v>
      </c>
      <c r="K351" s="729" t="s">
        <v>1211</v>
      </c>
      <c r="L351" s="732">
        <v>62.756666666666682</v>
      </c>
      <c r="M351" s="732">
        <v>3</v>
      </c>
      <c r="N351" s="733">
        <v>188.27000000000004</v>
      </c>
    </row>
    <row r="352" spans="1:14" ht="14.4" customHeight="1" x14ac:dyDescent="0.3">
      <c r="A352" s="727" t="s">
        <v>566</v>
      </c>
      <c r="B352" s="728" t="s">
        <v>567</v>
      </c>
      <c r="C352" s="729" t="s">
        <v>582</v>
      </c>
      <c r="D352" s="730" t="s">
        <v>583</v>
      </c>
      <c r="E352" s="731">
        <v>50113001</v>
      </c>
      <c r="F352" s="730" t="s">
        <v>620</v>
      </c>
      <c r="G352" s="729" t="s">
        <v>621</v>
      </c>
      <c r="H352" s="729">
        <v>113359</v>
      </c>
      <c r="I352" s="729">
        <v>13359</v>
      </c>
      <c r="J352" s="729" t="s">
        <v>1212</v>
      </c>
      <c r="K352" s="729" t="s">
        <v>1213</v>
      </c>
      <c r="L352" s="732">
        <v>80.849999999999994</v>
      </c>
      <c r="M352" s="732">
        <v>4</v>
      </c>
      <c r="N352" s="733">
        <v>323.39999999999998</v>
      </c>
    </row>
    <row r="353" spans="1:14" ht="14.4" customHeight="1" x14ac:dyDescent="0.3">
      <c r="A353" s="727" t="s">
        <v>566</v>
      </c>
      <c r="B353" s="728" t="s">
        <v>567</v>
      </c>
      <c r="C353" s="729" t="s">
        <v>582</v>
      </c>
      <c r="D353" s="730" t="s">
        <v>583</v>
      </c>
      <c r="E353" s="731">
        <v>50113001</v>
      </c>
      <c r="F353" s="730" t="s">
        <v>620</v>
      </c>
      <c r="G353" s="729" t="s">
        <v>621</v>
      </c>
      <c r="H353" s="729">
        <v>188967</v>
      </c>
      <c r="I353" s="729">
        <v>88967</v>
      </c>
      <c r="J353" s="729" t="s">
        <v>1214</v>
      </c>
      <c r="K353" s="729" t="s">
        <v>649</v>
      </c>
      <c r="L353" s="732">
        <v>104.87000000000002</v>
      </c>
      <c r="M353" s="732">
        <v>8</v>
      </c>
      <c r="N353" s="733">
        <v>838.96000000000015</v>
      </c>
    </row>
    <row r="354" spans="1:14" ht="14.4" customHeight="1" x14ac:dyDescent="0.3">
      <c r="A354" s="727" t="s">
        <v>566</v>
      </c>
      <c r="B354" s="728" t="s">
        <v>567</v>
      </c>
      <c r="C354" s="729" t="s">
        <v>582</v>
      </c>
      <c r="D354" s="730" t="s">
        <v>583</v>
      </c>
      <c r="E354" s="731">
        <v>50113001</v>
      </c>
      <c r="F354" s="730" t="s">
        <v>620</v>
      </c>
      <c r="G354" s="729" t="s">
        <v>621</v>
      </c>
      <c r="H354" s="729">
        <v>103688</v>
      </c>
      <c r="I354" s="729">
        <v>3688</v>
      </c>
      <c r="J354" s="729" t="s">
        <v>1215</v>
      </c>
      <c r="K354" s="729" t="s">
        <v>1216</v>
      </c>
      <c r="L354" s="732">
        <v>58.320000000000029</v>
      </c>
      <c r="M354" s="732">
        <v>7</v>
      </c>
      <c r="N354" s="733">
        <v>408.24000000000018</v>
      </c>
    </row>
    <row r="355" spans="1:14" ht="14.4" customHeight="1" x14ac:dyDescent="0.3">
      <c r="A355" s="727" t="s">
        <v>566</v>
      </c>
      <c r="B355" s="728" t="s">
        <v>567</v>
      </c>
      <c r="C355" s="729" t="s">
        <v>582</v>
      </c>
      <c r="D355" s="730" t="s">
        <v>583</v>
      </c>
      <c r="E355" s="731">
        <v>50113001</v>
      </c>
      <c r="F355" s="730" t="s">
        <v>620</v>
      </c>
      <c r="G355" s="729" t="s">
        <v>661</v>
      </c>
      <c r="H355" s="729">
        <v>180087</v>
      </c>
      <c r="I355" s="729">
        <v>180087</v>
      </c>
      <c r="J355" s="729" t="s">
        <v>1217</v>
      </c>
      <c r="K355" s="729" t="s">
        <v>1218</v>
      </c>
      <c r="L355" s="732">
        <v>680.26</v>
      </c>
      <c r="M355" s="732">
        <v>1</v>
      </c>
      <c r="N355" s="733">
        <v>680.26</v>
      </c>
    </row>
    <row r="356" spans="1:14" ht="14.4" customHeight="1" x14ac:dyDescent="0.3">
      <c r="A356" s="727" t="s">
        <v>566</v>
      </c>
      <c r="B356" s="728" t="s">
        <v>567</v>
      </c>
      <c r="C356" s="729" t="s">
        <v>582</v>
      </c>
      <c r="D356" s="730" t="s">
        <v>583</v>
      </c>
      <c r="E356" s="731">
        <v>50113001</v>
      </c>
      <c r="F356" s="730" t="s">
        <v>620</v>
      </c>
      <c r="G356" s="729" t="s">
        <v>621</v>
      </c>
      <c r="H356" s="729">
        <v>210437</v>
      </c>
      <c r="I356" s="729">
        <v>210437</v>
      </c>
      <c r="J356" s="729" t="s">
        <v>1219</v>
      </c>
      <c r="K356" s="729" t="s">
        <v>1220</v>
      </c>
      <c r="L356" s="732">
        <v>1109.05</v>
      </c>
      <c r="M356" s="732">
        <v>1</v>
      </c>
      <c r="N356" s="733">
        <v>1109.05</v>
      </c>
    </row>
    <row r="357" spans="1:14" ht="14.4" customHeight="1" x14ac:dyDescent="0.3">
      <c r="A357" s="727" t="s">
        <v>566</v>
      </c>
      <c r="B357" s="728" t="s">
        <v>567</v>
      </c>
      <c r="C357" s="729" t="s">
        <v>582</v>
      </c>
      <c r="D357" s="730" t="s">
        <v>583</v>
      </c>
      <c r="E357" s="731">
        <v>50113001</v>
      </c>
      <c r="F357" s="730" t="s">
        <v>620</v>
      </c>
      <c r="G357" s="729" t="s">
        <v>621</v>
      </c>
      <c r="H357" s="729">
        <v>100610</v>
      </c>
      <c r="I357" s="729">
        <v>610</v>
      </c>
      <c r="J357" s="729" t="s">
        <v>1221</v>
      </c>
      <c r="K357" s="729" t="s">
        <v>1222</v>
      </c>
      <c r="L357" s="732">
        <v>64.450588235294106</v>
      </c>
      <c r="M357" s="732">
        <v>34</v>
      </c>
      <c r="N357" s="733">
        <v>2191.3199999999997</v>
      </c>
    </row>
    <row r="358" spans="1:14" ht="14.4" customHeight="1" x14ac:dyDescent="0.3">
      <c r="A358" s="727" t="s">
        <v>566</v>
      </c>
      <c r="B358" s="728" t="s">
        <v>567</v>
      </c>
      <c r="C358" s="729" t="s">
        <v>582</v>
      </c>
      <c r="D358" s="730" t="s">
        <v>583</v>
      </c>
      <c r="E358" s="731">
        <v>50113001</v>
      </c>
      <c r="F358" s="730" t="s">
        <v>620</v>
      </c>
      <c r="G358" s="729" t="s">
        <v>621</v>
      </c>
      <c r="H358" s="729">
        <v>127698</v>
      </c>
      <c r="I358" s="729">
        <v>27698</v>
      </c>
      <c r="J358" s="729" t="s">
        <v>1223</v>
      </c>
      <c r="K358" s="729" t="s">
        <v>1224</v>
      </c>
      <c r="L358" s="732">
        <v>410.1699999999999</v>
      </c>
      <c r="M358" s="732">
        <v>3</v>
      </c>
      <c r="N358" s="733">
        <v>1230.5099999999998</v>
      </c>
    </row>
    <row r="359" spans="1:14" ht="14.4" customHeight="1" x14ac:dyDescent="0.3">
      <c r="A359" s="727" t="s">
        <v>566</v>
      </c>
      <c r="B359" s="728" t="s">
        <v>567</v>
      </c>
      <c r="C359" s="729" t="s">
        <v>582</v>
      </c>
      <c r="D359" s="730" t="s">
        <v>583</v>
      </c>
      <c r="E359" s="731">
        <v>50113001</v>
      </c>
      <c r="F359" s="730" t="s">
        <v>620</v>
      </c>
      <c r="G359" s="729" t="s">
        <v>621</v>
      </c>
      <c r="H359" s="729">
        <v>395294</v>
      </c>
      <c r="I359" s="729">
        <v>180306</v>
      </c>
      <c r="J359" s="729" t="s">
        <v>1225</v>
      </c>
      <c r="K359" s="729" t="s">
        <v>1226</v>
      </c>
      <c r="L359" s="732">
        <v>173.48639344262295</v>
      </c>
      <c r="M359" s="732">
        <v>61</v>
      </c>
      <c r="N359" s="733">
        <v>10582.67</v>
      </c>
    </row>
    <row r="360" spans="1:14" ht="14.4" customHeight="1" x14ac:dyDescent="0.3">
      <c r="A360" s="727" t="s">
        <v>566</v>
      </c>
      <c r="B360" s="728" t="s">
        <v>567</v>
      </c>
      <c r="C360" s="729" t="s">
        <v>582</v>
      </c>
      <c r="D360" s="730" t="s">
        <v>583</v>
      </c>
      <c r="E360" s="731">
        <v>50113001</v>
      </c>
      <c r="F360" s="730" t="s">
        <v>620</v>
      </c>
      <c r="G360" s="729" t="s">
        <v>621</v>
      </c>
      <c r="H360" s="729">
        <v>138541</v>
      </c>
      <c r="I360" s="729">
        <v>138541</v>
      </c>
      <c r="J360" s="729" t="s">
        <v>1227</v>
      </c>
      <c r="K360" s="729" t="s">
        <v>1228</v>
      </c>
      <c r="L360" s="732">
        <v>1791.38</v>
      </c>
      <c r="M360" s="732">
        <v>1</v>
      </c>
      <c r="N360" s="733">
        <v>1791.38</v>
      </c>
    </row>
    <row r="361" spans="1:14" ht="14.4" customHeight="1" x14ac:dyDescent="0.3">
      <c r="A361" s="727" t="s">
        <v>566</v>
      </c>
      <c r="B361" s="728" t="s">
        <v>567</v>
      </c>
      <c r="C361" s="729" t="s">
        <v>582</v>
      </c>
      <c r="D361" s="730" t="s">
        <v>583</v>
      </c>
      <c r="E361" s="731">
        <v>50113001</v>
      </c>
      <c r="F361" s="730" t="s">
        <v>620</v>
      </c>
      <c r="G361" s="729" t="s">
        <v>621</v>
      </c>
      <c r="H361" s="729">
        <v>188630</v>
      </c>
      <c r="I361" s="729">
        <v>88630</v>
      </c>
      <c r="J361" s="729" t="s">
        <v>1229</v>
      </c>
      <c r="K361" s="729" t="s">
        <v>1230</v>
      </c>
      <c r="L361" s="732">
        <v>75.83</v>
      </c>
      <c r="M361" s="732">
        <v>3</v>
      </c>
      <c r="N361" s="733">
        <v>227.49</v>
      </c>
    </row>
    <row r="362" spans="1:14" ht="14.4" customHeight="1" x14ac:dyDescent="0.3">
      <c r="A362" s="727" t="s">
        <v>566</v>
      </c>
      <c r="B362" s="728" t="s">
        <v>567</v>
      </c>
      <c r="C362" s="729" t="s">
        <v>582</v>
      </c>
      <c r="D362" s="730" t="s">
        <v>583</v>
      </c>
      <c r="E362" s="731">
        <v>50113001</v>
      </c>
      <c r="F362" s="730" t="s">
        <v>620</v>
      </c>
      <c r="G362" s="729" t="s">
        <v>621</v>
      </c>
      <c r="H362" s="729">
        <v>116444</v>
      </c>
      <c r="I362" s="729">
        <v>16444</v>
      </c>
      <c r="J362" s="729" t="s">
        <v>1231</v>
      </c>
      <c r="K362" s="729" t="s">
        <v>1232</v>
      </c>
      <c r="L362" s="732">
        <v>121.97000000000003</v>
      </c>
      <c r="M362" s="732">
        <v>1</v>
      </c>
      <c r="N362" s="733">
        <v>121.97000000000003</v>
      </c>
    </row>
    <row r="363" spans="1:14" ht="14.4" customHeight="1" x14ac:dyDescent="0.3">
      <c r="A363" s="727" t="s">
        <v>566</v>
      </c>
      <c r="B363" s="728" t="s">
        <v>567</v>
      </c>
      <c r="C363" s="729" t="s">
        <v>582</v>
      </c>
      <c r="D363" s="730" t="s">
        <v>583</v>
      </c>
      <c r="E363" s="731">
        <v>50113001</v>
      </c>
      <c r="F363" s="730" t="s">
        <v>620</v>
      </c>
      <c r="G363" s="729" t="s">
        <v>621</v>
      </c>
      <c r="H363" s="729">
        <v>184360</v>
      </c>
      <c r="I363" s="729">
        <v>84360</v>
      </c>
      <c r="J363" s="729" t="s">
        <v>1233</v>
      </c>
      <c r="K363" s="729" t="s">
        <v>1234</v>
      </c>
      <c r="L363" s="732">
        <v>131.16</v>
      </c>
      <c r="M363" s="732">
        <v>2</v>
      </c>
      <c r="N363" s="733">
        <v>262.32</v>
      </c>
    </row>
    <row r="364" spans="1:14" ht="14.4" customHeight="1" x14ac:dyDescent="0.3">
      <c r="A364" s="727" t="s">
        <v>566</v>
      </c>
      <c r="B364" s="728" t="s">
        <v>567</v>
      </c>
      <c r="C364" s="729" t="s">
        <v>582</v>
      </c>
      <c r="D364" s="730" t="s">
        <v>583</v>
      </c>
      <c r="E364" s="731">
        <v>50113001</v>
      </c>
      <c r="F364" s="730" t="s">
        <v>620</v>
      </c>
      <c r="G364" s="729" t="s">
        <v>621</v>
      </c>
      <c r="H364" s="729">
        <v>167598</v>
      </c>
      <c r="I364" s="729">
        <v>167598</v>
      </c>
      <c r="J364" s="729" t="s">
        <v>1235</v>
      </c>
      <c r="K364" s="729" t="s">
        <v>1236</v>
      </c>
      <c r="L364" s="732">
        <v>3756.61</v>
      </c>
      <c r="M364" s="732">
        <v>6</v>
      </c>
      <c r="N364" s="733">
        <v>22539.66</v>
      </c>
    </row>
    <row r="365" spans="1:14" ht="14.4" customHeight="1" x14ac:dyDescent="0.3">
      <c r="A365" s="727" t="s">
        <v>566</v>
      </c>
      <c r="B365" s="728" t="s">
        <v>567</v>
      </c>
      <c r="C365" s="729" t="s">
        <v>582</v>
      </c>
      <c r="D365" s="730" t="s">
        <v>583</v>
      </c>
      <c r="E365" s="731">
        <v>50113001</v>
      </c>
      <c r="F365" s="730" t="s">
        <v>620</v>
      </c>
      <c r="G365" s="729" t="s">
        <v>621</v>
      </c>
      <c r="H365" s="729">
        <v>189684</v>
      </c>
      <c r="I365" s="729">
        <v>189684</v>
      </c>
      <c r="J365" s="729" t="s">
        <v>1237</v>
      </c>
      <c r="K365" s="729" t="s">
        <v>1238</v>
      </c>
      <c r="L365" s="732">
        <v>112.21000000000005</v>
      </c>
      <c r="M365" s="732">
        <v>1</v>
      </c>
      <c r="N365" s="733">
        <v>112.21000000000005</v>
      </c>
    </row>
    <row r="366" spans="1:14" ht="14.4" customHeight="1" x14ac:dyDescent="0.3">
      <c r="A366" s="727" t="s">
        <v>566</v>
      </c>
      <c r="B366" s="728" t="s">
        <v>567</v>
      </c>
      <c r="C366" s="729" t="s">
        <v>582</v>
      </c>
      <c r="D366" s="730" t="s">
        <v>583</v>
      </c>
      <c r="E366" s="731">
        <v>50113001</v>
      </c>
      <c r="F366" s="730" t="s">
        <v>620</v>
      </c>
      <c r="G366" s="729" t="s">
        <v>621</v>
      </c>
      <c r="H366" s="729">
        <v>152225</v>
      </c>
      <c r="I366" s="729">
        <v>52225</v>
      </c>
      <c r="J366" s="729" t="s">
        <v>1239</v>
      </c>
      <c r="K366" s="729" t="s">
        <v>1240</v>
      </c>
      <c r="L366" s="732">
        <v>615.85</v>
      </c>
      <c r="M366" s="732">
        <v>1</v>
      </c>
      <c r="N366" s="733">
        <v>615.85</v>
      </c>
    </row>
    <row r="367" spans="1:14" ht="14.4" customHeight="1" x14ac:dyDescent="0.3">
      <c r="A367" s="727" t="s">
        <v>566</v>
      </c>
      <c r="B367" s="728" t="s">
        <v>567</v>
      </c>
      <c r="C367" s="729" t="s">
        <v>582</v>
      </c>
      <c r="D367" s="730" t="s">
        <v>583</v>
      </c>
      <c r="E367" s="731">
        <v>50113001</v>
      </c>
      <c r="F367" s="730" t="s">
        <v>620</v>
      </c>
      <c r="G367" s="729" t="s">
        <v>621</v>
      </c>
      <c r="H367" s="729">
        <v>848632</v>
      </c>
      <c r="I367" s="729">
        <v>125315</v>
      </c>
      <c r="J367" s="729" t="s">
        <v>1241</v>
      </c>
      <c r="K367" s="729" t="s">
        <v>1242</v>
      </c>
      <c r="L367" s="732">
        <v>58.2</v>
      </c>
      <c r="M367" s="732">
        <v>2</v>
      </c>
      <c r="N367" s="733">
        <v>116.4</v>
      </c>
    </row>
    <row r="368" spans="1:14" ht="14.4" customHeight="1" x14ac:dyDescent="0.3">
      <c r="A368" s="727" t="s">
        <v>566</v>
      </c>
      <c r="B368" s="728" t="s">
        <v>567</v>
      </c>
      <c r="C368" s="729" t="s">
        <v>582</v>
      </c>
      <c r="D368" s="730" t="s">
        <v>583</v>
      </c>
      <c r="E368" s="731">
        <v>50113001</v>
      </c>
      <c r="F368" s="730" t="s">
        <v>620</v>
      </c>
      <c r="G368" s="729" t="s">
        <v>621</v>
      </c>
      <c r="H368" s="729">
        <v>102429</v>
      </c>
      <c r="I368" s="729">
        <v>2429</v>
      </c>
      <c r="J368" s="729" t="s">
        <v>1243</v>
      </c>
      <c r="K368" s="729" t="s">
        <v>1244</v>
      </c>
      <c r="L368" s="732">
        <v>50.93</v>
      </c>
      <c r="M368" s="732">
        <v>1</v>
      </c>
      <c r="N368" s="733">
        <v>50.93</v>
      </c>
    </row>
    <row r="369" spans="1:14" ht="14.4" customHeight="1" x14ac:dyDescent="0.3">
      <c r="A369" s="727" t="s">
        <v>566</v>
      </c>
      <c r="B369" s="728" t="s">
        <v>567</v>
      </c>
      <c r="C369" s="729" t="s">
        <v>582</v>
      </c>
      <c r="D369" s="730" t="s">
        <v>583</v>
      </c>
      <c r="E369" s="731">
        <v>50113001</v>
      </c>
      <c r="F369" s="730" t="s">
        <v>620</v>
      </c>
      <c r="G369" s="729" t="s">
        <v>621</v>
      </c>
      <c r="H369" s="729">
        <v>109844</v>
      </c>
      <c r="I369" s="729">
        <v>9844</v>
      </c>
      <c r="J369" s="729" t="s">
        <v>1245</v>
      </c>
      <c r="K369" s="729" t="s">
        <v>1246</v>
      </c>
      <c r="L369" s="732">
        <v>73.609999999999957</v>
      </c>
      <c r="M369" s="732">
        <v>1</v>
      </c>
      <c r="N369" s="733">
        <v>73.609999999999957</v>
      </c>
    </row>
    <row r="370" spans="1:14" ht="14.4" customHeight="1" x14ac:dyDescent="0.3">
      <c r="A370" s="727" t="s">
        <v>566</v>
      </c>
      <c r="B370" s="728" t="s">
        <v>567</v>
      </c>
      <c r="C370" s="729" t="s">
        <v>582</v>
      </c>
      <c r="D370" s="730" t="s">
        <v>583</v>
      </c>
      <c r="E370" s="731">
        <v>50113001</v>
      </c>
      <c r="F370" s="730" t="s">
        <v>620</v>
      </c>
      <c r="G370" s="729" t="s">
        <v>621</v>
      </c>
      <c r="H370" s="729">
        <v>168447</v>
      </c>
      <c r="I370" s="729">
        <v>168447</v>
      </c>
      <c r="J370" s="729" t="s">
        <v>1247</v>
      </c>
      <c r="K370" s="729" t="s">
        <v>1168</v>
      </c>
      <c r="L370" s="732">
        <v>899.53500000000008</v>
      </c>
      <c r="M370" s="732">
        <v>2</v>
      </c>
      <c r="N370" s="733">
        <v>1799.0700000000002</v>
      </c>
    </row>
    <row r="371" spans="1:14" ht="14.4" customHeight="1" x14ac:dyDescent="0.3">
      <c r="A371" s="727" t="s">
        <v>566</v>
      </c>
      <c r="B371" s="728" t="s">
        <v>567</v>
      </c>
      <c r="C371" s="729" t="s">
        <v>582</v>
      </c>
      <c r="D371" s="730" t="s">
        <v>583</v>
      </c>
      <c r="E371" s="731">
        <v>50113001</v>
      </c>
      <c r="F371" s="730" t="s">
        <v>620</v>
      </c>
      <c r="G371" s="729" t="s">
        <v>621</v>
      </c>
      <c r="H371" s="729">
        <v>132086</v>
      </c>
      <c r="I371" s="729">
        <v>32086</v>
      </c>
      <c r="J371" s="729" t="s">
        <v>1248</v>
      </c>
      <c r="K371" s="729" t="s">
        <v>1249</v>
      </c>
      <c r="L371" s="732">
        <v>20.129999999999995</v>
      </c>
      <c r="M371" s="732">
        <v>12</v>
      </c>
      <c r="N371" s="733">
        <v>241.55999999999995</v>
      </c>
    </row>
    <row r="372" spans="1:14" ht="14.4" customHeight="1" x14ac:dyDescent="0.3">
      <c r="A372" s="727" t="s">
        <v>566</v>
      </c>
      <c r="B372" s="728" t="s">
        <v>567</v>
      </c>
      <c r="C372" s="729" t="s">
        <v>582</v>
      </c>
      <c r="D372" s="730" t="s">
        <v>583</v>
      </c>
      <c r="E372" s="731">
        <v>50113001</v>
      </c>
      <c r="F372" s="730" t="s">
        <v>620</v>
      </c>
      <c r="G372" s="729" t="s">
        <v>621</v>
      </c>
      <c r="H372" s="729">
        <v>159672</v>
      </c>
      <c r="I372" s="729">
        <v>59672</v>
      </c>
      <c r="J372" s="729" t="s">
        <v>1250</v>
      </c>
      <c r="K372" s="729" t="s">
        <v>1251</v>
      </c>
      <c r="L372" s="732">
        <v>58.929999999999993</v>
      </c>
      <c r="M372" s="732">
        <v>1</v>
      </c>
      <c r="N372" s="733">
        <v>58.929999999999993</v>
      </c>
    </row>
    <row r="373" spans="1:14" ht="14.4" customHeight="1" x14ac:dyDescent="0.3">
      <c r="A373" s="727" t="s">
        <v>566</v>
      </c>
      <c r="B373" s="728" t="s">
        <v>567</v>
      </c>
      <c r="C373" s="729" t="s">
        <v>582</v>
      </c>
      <c r="D373" s="730" t="s">
        <v>583</v>
      </c>
      <c r="E373" s="731">
        <v>50113001</v>
      </c>
      <c r="F373" s="730" t="s">
        <v>620</v>
      </c>
      <c r="G373" s="729" t="s">
        <v>621</v>
      </c>
      <c r="H373" s="729">
        <v>159673</v>
      </c>
      <c r="I373" s="729">
        <v>59673</v>
      </c>
      <c r="J373" s="729" t="s">
        <v>1250</v>
      </c>
      <c r="K373" s="729" t="s">
        <v>1252</v>
      </c>
      <c r="L373" s="732">
        <v>68.400000000000006</v>
      </c>
      <c r="M373" s="732">
        <v>4</v>
      </c>
      <c r="N373" s="733">
        <v>273.60000000000002</v>
      </c>
    </row>
    <row r="374" spans="1:14" ht="14.4" customHeight="1" x14ac:dyDescent="0.3">
      <c r="A374" s="727" t="s">
        <v>566</v>
      </c>
      <c r="B374" s="728" t="s">
        <v>567</v>
      </c>
      <c r="C374" s="729" t="s">
        <v>582</v>
      </c>
      <c r="D374" s="730" t="s">
        <v>583</v>
      </c>
      <c r="E374" s="731">
        <v>50113001</v>
      </c>
      <c r="F374" s="730" t="s">
        <v>620</v>
      </c>
      <c r="G374" s="729" t="s">
        <v>621</v>
      </c>
      <c r="H374" s="729">
        <v>215851</v>
      </c>
      <c r="I374" s="729">
        <v>215851</v>
      </c>
      <c r="J374" s="729" t="s">
        <v>1253</v>
      </c>
      <c r="K374" s="729" t="s">
        <v>1254</v>
      </c>
      <c r="L374" s="732">
        <v>292.18542857142853</v>
      </c>
      <c r="M374" s="732">
        <v>35</v>
      </c>
      <c r="N374" s="733">
        <v>10226.489999999998</v>
      </c>
    </row>
    <row r="375" spans="1:14" ht="14.4" customHeight="1" x14ac:dyDescent="0.3">
      <c r="A375" s="727" t="s">
        <v>566</v>
      </c>
      <c r="B375" s="728" t="s">
        <v>567</v>
      </c>
      <c r="C375" s="729" t="s">
        <v>582</v>
      </c>
      <c r="D375" s="730" t="s">
        <v>583</v>
      </c>
      <c r="E375" s="731">
        <v>50113001</v>
      </c>
      <c r="F375" s="730" t="s">
        <v>620</v>
      </c>
      <c r="G375" s="729" t="s">
        <v>621</v>
      </c>
      <c r="H375" s="729">
        <v>214619</v>
      </c>
      <c r="I375" s="729">
        <v>214619</v>
      </c>
      <c r="J375" s="729" t="s">
        <v>1255</v>
      </c>
      <c r="K375" s="729" t="s">
        <v>1256</v>
      </c>
      <c r="L375" s="732">
        <v>225.94</v>
      </c>
      <c r="M375" s="732">
        <v>2</v>
      </c>
      <c r="N375" s="733">
        <v>451.88</v>
      </c>
    </row>
    <row r="376" spans="1:14" ht="14.4" customHeight="1" x14ac:dyDescent="0.3">
      <c r="A376" s="727" t="s">
        <v>566</v>
      </c>
      <c r="B376" s="728" t="s">
        <v>567</v>
      </c>
      <c r="C376" s="729" t="s">
        <v>582</v>
      </c>
      <c r="D376" s="730" t="s">
        <v>583</v>
      </c>
      <c r="E376" s="731">
        <v>50113001</v>
      </c>
      <c r="F376" s="730" t="s">
        <v>620</v>
      </c>
      <c r="G376" s="729" t="s">
        <v>621</v>
      </c>
      <c r="H376" s="729">
        <v>102829</v>
      </c>
      <c r="I376" s="729">
        <v>2829</v>
      </c>
      <c r="J376" s="729" t="s">
        <v>1257</v>
      </c>
      <c r="K376" s="729" t="s">
        <v>1258</v>
      </c>
      <c r="L376" s="732">
        <v>27.210000000000008</v>
      </c>
      <c r="M376" s="732">
        <v>2</v>
      </c>
      <c r="N376" s="733">
        <v>54.420000000000016</v>
      </c>
    </row>
    <row r="377" spans="1:14" ht="14.4" customHeight="1" x14ac:dyDescent="0.3">
      <c r="A377" s="727" t="s">
        <v>566</v>
      </c>
      <c r="B377" s="728" t="s">
        <v>567</v>
      </c>
      <c r="C377" s="729" t="s">
        <v>582</v>
      </c>
      <c r="D377" s="730" t="s">
        <v>583</v>
      </c>
      <c r="E377" s="731">
        <v>50113001</v>
      </c>
      <c r="F377" s="730" t="s">
        <v>620</v>
      </c>
      <c r="G377" s="729" t="s">
        <v>621</v>
      </c>
      <c r="H377" s="729">
        <v>850072</v>
      </c>
      <c r="I377" s="729">
        <v>162502</v>
      </c>
      <c r="J377" s="729" t="s">
        <v>1259</v>
      </c>
      <c r="K377" s="729" t="s">
        <v>1260</v>
      </c>
      <c r="L377" s="732">
        <v>56.490000000000023</v>
      </c>
      <c r="M377" s="732">
        <v>2</v>
      </c>
      <c r="N377" s="733">
        <v>112.98000000000005</v>
      </c>
    </row>
    <row r="378" spans="1:14" ht="14.4" customHeight="1" x14ac:dyDescent="0.3">
      <c r="A378" s="727" t="s">
        <v>566</v>
      </c>
      <c r="B378" s="728" t="s">
        <v>567</v>
      </c>
      <c r="C378" s="729" t="s">
        <v>582</v>
      </c>
      <c r="D378" s="730" t="s">
        <v>583</v>
      </c>
      <c r="E378" s="731">
        <v>50113001</v>
      </c>
      <c r="F378" s="730" t="s">
        <v>620</v>
      </c>
      <c r="G378" s="729" t="s">
        <v>621</v>
      </c>
      <c r="H378" s="729">
        <v>190958</v>
      </c>
      <c r="I378" s="729">
        <v>190958</v>
      </c>
      <c r="J378" s="729" t="s">
        <v>1261</v>
      </c>
      <c r="K378" s="729" t="s">
        <v>823</v>
      </c>
      <c r="L378" s="732">
        <v>164.19</v>
      </c>
      <c r="M378" s="732">
        <v>1</v>
      </c>
      <c r="N378" s="733">
        <v>164.19</v>
      </c>
    </row>
    <row r="379" spans="1:14" ht="14.4" customHeight="1" x14ac:dyDescent="0.3">
      <c r="A379" s="727" t="s">
        <v>566</v>
      </c>
      <c r="B379" s="728" t="s">
        <v>567</v>
      </c>
      <c r="C379" s="729" t="s">
        <v>582</v>
      </c>
      <c r="D379" s="730" t="s">
        <v>583</v>
      </c>
      <c r="E379" s="731">
        <v>50113001</v>
      </c>
      <c r="F379" s="730" t="s">
        <v>620</v>
      </c>
      <c r="G379" s="729" t="s">
        <v>661</v>
      </c>
      <c r="H379" s="729">
        <v>56976</v>
      </c>
      <c r="I379" s="729">
        <v>56976</v>
      </c>
      <c r="J379" s="729" t="s">
        <v>1262</v>
      </c>
      <c r="K379" s="729" t="s">
        <v>1263</v>
      </c>
      <c r="L379" s="732">
        <v>12.05999999999999</v>
      </c>
      <c r="M379" s="732">
        <v>1</v>
      </c>
      <c r="N379" s="733">
        <v>12.05999999999999</v>
      </c>
    </row>
    <row r="380" spans="1:14" ht="14.4" customHeight="1" x14ac:dyDescent="0.3">
      <c r="A380" s="727" t="s">
        <v>566</v>
      </c>
      <c r="B380" s="728" t="s">
        <v>567</v>
      </c>
      <c r="C380" s="729" t="s">
        <v>582</v>
      </c>
      <c r="D380" s="730" t="s">
        <v>583</v>
      </c>
      <c r="E380" s="731">
        <v>50113001</v>
      </c>
      <c r="F380" s="730" t="s">
        <v>620</v>
      </c>
      <c r="G380" s="729" t="s">
        <v>661</v>
      </c>
      <c r="H380" s="729">
        <v>845240</v>
      </c>
      <c r="I380" s="729">
        <v>109799</v>
      </c>
      <c r="J380" s="729" t="s">
        <v>1264</v>
      </c>
      <c r="K380" s="729" t="s">
        <v>1083</v>
      </c>
      <c r="L380" s="732">
        <v>109.00786754199967</v>
      </c>
      <c r="M380" s="732">
        <v>9</v>
      </c>
      <c r="N380" s="733">
        <v>981.07080787799703</v>
      </c>
    </row>
    <row r="381" spans="1:14" ht="14.4" customHeight="1" x14ac:dyDescent="0.3">
      <c r="A381" s="727" t="s">
        <v>566</v>
      </c>
      <c r="B381" s="728" t="s">
        <v>567</v>
      </c>
      <c r="C381" s="729" t="s">
        <v>582</v>
      </c>
      <c r="D381" s="730" t="s">
        <v>583</v>
      </c>
      <c r="E381" s="731">
        <v>50113001</v>
      </c>
      <c r="F381" s="730" t="s">
        <v>620</v>
      </c>
      <c r="G381" s="729" t="s">
        <v>621</v>
      </c>
      <c r="H381" s="729">
        <v>105954</v>
      </c>
      <c r="I381" s="729">
        <v>5954</v>
      </c>
      <c r="J381" s="729" t="s">
        <v>1265</v>
      </c>
      <c r="K381" s="729" t="s">
        <v>1266</v>
      </c>
      <c r="L381" s="732">
        <v>2926.4803538339711</v>
      </c>
      <c r="M381" s="732">
        <v>29</v>
      </c>
      <c r="N381" s="733">
        <v>84867.93026118516</v>
      </c>
    </row>
    <row r="382" spans="1:14" ht="14.4" customHeight="1" x14ac:dyDescent="0.3">
      <c r="A382" s="727" t="s">
        <v>566</v>
      </c>
      <c r="B382" s="728" t="s">
        <v>567</v>
      </c>
      <c r="C382" s="729" t="s">
        <v>582</v>
      </c>
      <c r="D382" s="730" t="s">
        <v>583</v>
      </c>
      <c r="E382" s="731">
        <v>50113001</v>
      </c>
      <c r="F382" s="730" t="s">
        <v>620</v>
      </c>
      <c r="G382" s="729" t="s">
        <v>621</v>
      </c>
      <c r="H382" s="729">
        <v>113808</v>
      </c>
      <c r="I382" s="729">
        <v>13808</v>
      </c>
      <c r="J382" s="729" t="s">
        <v>1267</v>
      </c>
      <c r="K382" s="729" t="s">
        <v>1268</v>
      </c>
      <c r="L382" s="732">
        <v>605.0300000000002</v>
      </c>
      <c r="M382" s="732">
        <v>3</v>
      </c>
      <c r="N382" s="733">
        <v>1815.0900000000006</v>
      </c>
    </row>
    <row r="383" spans="1:14" ht="14.4" customHeight="1" x14ac:dyDescent="0.3">
      <c r="A383" s="727" t="s">
        <v>566</v>
      </c>
      <c r="B383" s="728" t="s">
        <v>567</v>
      </c>
      <c r="C383" s="729" t="s">
        <v>582</v>
      </c>
      <c r="D383" s="730" t="s">
        <v>583</v>
      </c>
      <c r="E383" s="731">
        <v>50113001</v>
      </c>
      <c r="F383" s="730" t="s">
        <v>620</v>
      </c>
      <c r="G383" s="729" t="s">
        <v>621</v>
      </c>
      <c r="H383" s="729">
        <v>197864</v>
      </c>
      <c r="I383" s="729">
        <v>97864</v>
      </c>
      <c r="J383" s="729" t="s">
        <v>1267</v>
      </c>
      <c r="K383" s="729" t="s">
        <v>1269</v>
      </c>
      <c r="L383" s="732">
        <v>302.01428571428579</v>
      </c>
      <c r="M383" s="732">
        <v>14</v>
      </c>
      <c r="N383" s="733">
        <v>4228.2000000000007</v>
      </c>
    </row>
    <row r="384" spans="1:14" ht="14.4" customHeight="1" x14ac:dyDescent="0.3">
      <c r="A384" s="727" t="s">
        <v>566</v>
      </c>
      <c r="B384" s="728" t="s">
        <v>567</v>
      </c>
      <c r="C384" s="729" t="s">
        <v>582</v>
      </c>
      <c r="D384" s="730" t="s">
        <v>583</v>
      </c>
      <c r="E384" s="731">
        <v>50113001</v>
      </c>
      <c r="F384" s="730" t="s">
        <v>620</v>
      </c>
      <c r="G384" s="729" t="s">
        <v>621</v>
      </c>
      <c r="H384" s="729">
        <v>849320</v>
      </c>
      <c r="I384" s="729">
        <v>134270</v>
      </c>
      <c r="J384" s="729" t="s">
        <v>1270</v>
      </c>
      <c r="K384" s="729" t="s">
        <v>1271</v>
      </c>
      <c r="L384" s="732">
        <v>78.134999999999991</v>
      </c>
      <c r="M384" s="732">
        <v>2</v>
      </c>
      <c r="N384" s="733">
        <v>156.26999999999998</v>
      </c>
    </row>
    <row r="385" spans="1:14" ht="14.4" customHeight="1" x14ac:dyDescent="0.3">
      <c r="A385" s="727" t="s">
        <v>566</v>
      </c>
      <c r="B385" s="728" t="s">
        <v>567</v>
      </c>
      <c r="C385" s="729" t="s">
        <v>582</v>
      </c>
      <c r="D385" s="730" t="s">
        <v>583</v>
      </c>
      <c r="E385" s="731">
        <v>50113001</v>
      </c>
      <c r="F385" s="730" t="s">
        <v>620</v>
      </c>
      <c r="G385" s="729" t="s">
        <v>621</v>
      </c>
      <c r="H385" s="729">
        <v>845108</v>
      </c>
      <c r="I385" s="729">
        <v>125595</v>
      </c>
      <c r="J385" s="729" t="s">
        <v>1272</v>
      </c>
      <c r="K385" s="729" t="s">
        <v>1273</v>
      </c>
      <c r="L385" s="732">
        <v>87.584999999999994</v>
      </c>
      <c r="M385" s="732">
        <v>2</v>
      </c>
      <c r="N385" s="733">
        <v>175.17</v>
      </c>
    </row>
    <row r="386" spans="1:14" ht="14.4" customHeight="1" x14ac:dyDescent="0.3">
      <c r="A386" s="727" t="s">
        <v>566</v>
      </c>
      <c r="B386" s="728" t="s">
        <v>567</v>
      </c>
      <c r="C386" s="729" t="s">
        <v>582</v>
      </c>
      <c r="D386" s="730" t="s">
        <v>583</v>
      </c>
      <c r="E386" s="731">
        <v>50113001</v>
      </c>
      <c r="F386" s="730" t="s">
        <v>620</v>
      </c>
      <c r="G386" s="729" t="s">
        <v>568</v>
      </c>
      <c r="H386" s="729">
        <v>147467</v>
      </c>
      <c r="I386" s="729">
        <v>47467</v>
      </c>
      <c r="J386" s="729" t="s">
        <v>1274</v>
      </c>
      <c r="K386" s="729" t="s">
        <v>1275</v>
      </c>
      <c r="L386" s="732">
        <v>957.28</v>
      </c>
      <c r="M386" s="732">
        <v>1</v>
      </c>
      <c r="N386" s="733">
        <v>957.28</v>
      </c>
    </row>
    <row r="387" spans="1:14" ht="14.4" customHeight="1" x14ac:dyDescent="0.3">
      <c r="A387" s="727" t="s">
        <v>566</v>
      </c>
      <c r="B387" s="728" t="s">
        <v>567</v>
      </c>
      <c r="C387" s="729" t="s">
        <v>582</v>
      </c>
      <c r="D387" s="730" t="s">
        <v>583</v>
      </c>
      <c r="E387" s="731">
        <v>50113001</v>
      </c>
      <c r="F387" s="730" t="s">
        <v>620</v>
      </c>
      <c r="G387" s="729" t="s">
        <v>661</v>
      </c>
      <c r="H387" s="729">
        <v>47465</v>
      </c>
      <c r="I387" s="729">
        <v>47465</v>
      </c>
      <c r="J387" s="729" t="s">
        <v>1274</v>
      </c>
      <c r="K387" s="729" t="s">
        <v>1276</v>
      </c>
      <c r="L387" s="732">
        <v>210.12555555555554</v>
      </c>
      <c r="M387" s="732">
        <v>9</v>
      </c>
      <c r="N387" s="733">
        <v>1891.1299999999999</v>
      </c>
    </row>
    <row r="388" spans="1:14" ht="14.4" customHeight="1" x14ac:dyDescent="0.3">
      <c r="A388" s="727" t="s">
        <v>566</v>
      </c>
      <c r="B388" s="728" t="s">
        <v>567</v>
      </c>
      <c r="C388" s="729" t="s">
        <v>582</v>
      </c>
      <c r="D388" s="730" t="s">
        <v>583</v>
      </c>
      <c r="E388" s="731">
        <v>50113001</v>
      </c>
      <c r="F388" s="730" t="s">
        <v>620</v>
      </c>
      <c r="G388" s="729" t="s">
        <v>621</v>
      </c>
      <c r="H388" s="729">
        <v>850079</v>
      </c>
      <c r="I388" s="729">
        <v>163325</v>
      </c>
      <c r="J388" s="729" t="s">
        <v>1277</v>
      </c>
      <c r="K388" s="729" t="s">
        <v>1278</v>
      </c>
      <c r="L388" s="732">
        <v>70.16</v>
      </c>
      <c r="M388" s="732">
        <v>2</v>
      </c>
      <c r="N388" s="733">
        <v>140.32</v>
      </c>
    </row>
    <row r="389" spans="1:14" ht="14.4" customHeight="1" x14ac:dyDescent="0.3">
      <c r="A389" s="727" t="s">
        <v>566</v>
      </c>
      <c r="B389" s="728" t="s">
        <v>567</v>
      </c>
      <c r="C389" s="729" t="s">
        <v>582</v>
      </c>
      <c r="D389" s="730" t="s">
        <v>583</v>
      </c>
      <c r="E389" s="731">
        <v>50113001</v>
      </c>
      <c r="F389" s="730" t="s">
        <v>620</v>
      </c>
      <c r="G389" s="729" t="s">
        <v>621</v>
      </c>
      <c r="H389" s="729">
        <v>132638</v>
      </c>
      <c r="I389" s="729">
        <v>132638</v>
      </c>
      <c r="J389" s="729" t="s">
        <v>1279</v>
      </c>
      <c r="K389" s="729" t="s">
        <v>1280</v>
      </c>
      <c r="L389" s="732">
        <v>71.099999999999994</v>
      </c>
      <c r="M389" s="732">
        <v>1</v>
      </c>
      <c r="N389" s="733">
        <v>71.099999999999994</v>
      </c>
    </row>
    <row r="390" spans="1:14" ht="14.4" customHeight="1" x14ac:dyDescent="0.3">
      <c r="A390" s="727" t="s">
        <v>566</v>
      </c>
      <c r="B390" s="728" t="s">
        <v>567</v>
      </c>
      <c r="C390" s="729" t="s">
        <v>582</v>
      </c>
      <c r="D390" s="730" t="s">
        <v>583</v>
      </c>
      <c r="E390" s="731">
        <v>50113001</v>
      </c>
      <c r="F390" s="730" t="s">
        <v>620</v>
      </c>
      <c r="G390" s="729" t="s">
        <v>621</v>
      </c>
      <c r="H390" s="729">
        <v>163345</v>
      </c>
      <c r="I390" s="729">
        <v>163345</v>
      </c>
      <c r="J390" s="729" t="s">
        <v>1281</v>
      </c>
      <c r="K390" s="729" t="s">
        <v>1211</v>
      </c>
      <c r="L390" s="732">
        <v>81.330000000000013</v>
      </c>
      <c r="M390" s="732">
        <v>1</v>
      </c>
      <c r="N390" s="733">
        <v>81.330000000000013</v>
      </c>
    </row>
    <row r="391" spans="1:14" ht="14.4" customHeight="1" x14ac:dyDescent="0.3">
      <c r="A391" s="727" t="s">
        <v>566</v>
      </c>
      <c r="B391" s="728" t="s">
        <v>567</v>
      </c>
      <c r="C391" s="729" t="s">
        <v>582</v>
      </c>
      <c r="D391" s="730" t="s">
        <v>583</v>
      </c>
      <c r="E391" s="731">
        <v>50113001</v>
      </c>
      <c r="F391" s="730" t="s">
        <v>620</v>
      </c>
      <c r="G391" s="729" t="s">
        <v>661</v>
      </c>
      <c r="H391" s="729">
        <v>131934</v>
      </c>
      <c r="I391" s="729">
        <v>31934</v>
      </c>
      <c r="J391" s="729" t="s">
        <v>1282</v>
      </c>
      <c r="K391" s="729" t="s">
        <v>1283</v>
      </c>
      <c r="L391" s="732">
        <v>49.943333333333335</v>
      </c>
      <c r="M391" s="732">
        <v>3</v>
      </c>
      <c r="N391" s="733">
        <v>149.83000000000001</v>
      </c>
    </row>
    <row r="392" spans="1:14" ht="14.4" customHeight="1" x14ac:dyDescent="0.3">
      <c r="A392" s="727" t="s">
        <v>566</v>
      </c>
      <c r="B392" s="728" t="s">
        <v>567</v>
      </c>
      <c r="C392" s="729" t="s">
        <v>582</v>
      </c>
      <c r="D392" s="730" t="s">
        <v>583</v>
      </c>
      <c r="E392" s="731">
        <v>50113001</v>
      </c>
      <c r="F392" s="730" t="s">
        <v>620</v>
      </c>
      <c r="G392" s="729" t="s">
        <v>661</v>
      </c>
      <c r="H392" s="729">
        <v>158380</v>
      </c>
      <c r="I392" s="729">
        <v>58380</v>
      </c>
      <c r="J392" s="729" t="s">
        <v>1284</v>
      </c>
      <c r="K392" s="729" t="s">
        <v>1285</v>
      </c>
      <c r="L392" s="732">
        <v>81.289999999999992</v>
      </c>
      <c r="M392" s="732">
        <v>1</v>
      </c>
      <c r="N392" s="733">
        <v>81.289999999999992</v>
      </c>
    </row>
    <row r="393" spans="1:14" ht="14.4" customHeight="1" x14ac:dyDescent="0.3">
      <c r="A393" s="727" t="s">
        <v>566</v>
      </c>
      <c r="B393" s="728" t="s">
        <v>567</v>
      </c>
      <c r="C393" s="729" t="s">
        <v>582</v>
      </c>
      <c r="D393" s="730" t="s">
        <v>583</v>
      </c>
      <c r="E393" s="731">
        <v>50113001</v>
      </c>
      <c r="F393" s="730" t="s">
        <v>620</v>
      </c>
      <c r="G393" s="729" t="s">
        <v>621</v>
      </c>
      <c r="H393" s="729">
        <v>197103</v>
      </c>
      <c r="I393" s="729">
        <v>197103</v>
      </c>
      <c r="J393" s="729" t="s">
        <v>1286</v>
      </c>
      <c r="K393" s="729" t="s">
        <v>1287</v>
      </c>
      <c r="L393" s="732">
        <v>916.96000000000026</v>
      </c>
      <c r="M393" s="732">
        <v>1</v>
      </c>
      <c r="N393" s="733">
        <v>916.96000000000026</v>
      </c>
    </row>
    <row r="394" spans="1:14" ht="14.4" customHeight="1" x14ac:dyDescent="0.3">
      <c r="A394" s="727" t="s">
        <v>566</v>
      </c>
      <c r="B394" s="728" t="s">
        <v>567</v>
      </c>
      <c r="C394" s="729" t="s">
        <v>582</v>
      </c>
      <c r="D394" s="730" t="s">
        <v>583</v>
      </c>
      <c r="E394" s="731">
        <v>50113001</v>
      </c>
      <c r="F394" s="730" t="s">
        <v>620</v>
      </c>
      <c r="G394" s="729" t="s">
        <v>621</v>
      </c>
      <c r="H394" s="729">
        <v>130434</v>
      </c>
      <c r="I394" s="729">
        <v>30434</v>
      </c>
      <c r="J394" s="729" t="s">
        <v>1288</v>
      </c>
      <c r="K394" s="729" t="s">
        <v>1289</v>
      </c>
      <c r="L394" s="732">
        <v>157.71</v>
      </c>
      <c r="M394" s="732">
        <v>3</v>
      </c>
      <c r="N394" s="733">
        <v>473.13</v>
      </c>
    </row>
    <row r="395" spans="1:14" ht="14.4" customHeight="1" x14ac:dyDescent="0.3">
      <c r="A395" s="727" t="s">
        <v>566</v>
      </c>
      <c r="B395" s="728" t="s">
        <v>567</v>
      </c>
      <c r="C395" s="729" t="s">
        <v>582</v>
      </c>
      <c r="D395" s="730" t="s">
        <v>583</v>
      </c>
      <c r="E395" s="731">
        <v>50113001</v>
      </c>
      <c r="F395" s="730" t="s">
        <v>620</v>
      </c>
      <c r="G395" s="729" t="s">
        <v>621</v>
      </c>
      <c r="H395" s="729">
        <v>112023</v>
      </c>
      <c r="I395" s="729">
        <v>12023</v>
      </c>
      <c r="J395" s="729" t="s">
        <v>1290</v>
      </c>
      <c r="K395" s="729" t="s">
        <v>1291</v>
      </c>
      <c r="L395" s="732">
        <v>69.819999999999993</v>
      </c>
      <c r="M395" s="732">
        <v>1</v>
      </c>
      <c r="N395" s="733">
        <v>69.819999999999993</v>
      </c>
    </row>
    <row r="396" spans="1:14" ht="14.4" customHeight="1" x14ac:dyDescent="0.3">
      <c r="A396" s="727" t="s">
        <v>566</v>
      </c>
      <c r="B396" s="728" t="s">
        <v>567</v>
      </c>
      <c r="C396" s="729" t="s">
        <v>582</v>
      </c>
      <c r="D396" s="730" t="s">
        <v>583</v>
      </c>
      <c r="E396" s="731">
        <v>50113001</v>
      </c>
      <c r="F396" s="730" t="s">
        <v>620</v>
      </c>
      <c r="G396" s="729" t="s">
        <v>621</v>
      </c>
      <c r="H396" s="729">
        <v>848977</v>
      </c>
      <c r="I396" s="729">
        <v>129597</v>
      </c>
      <c r="J396" s="729" t="s">
        <v>1292</v>
      </c>
      <c r="K396" s="729" t="s">
        <v>1293</v>
      </c>
      <c r="L396" s="732">
        <v>616.61001935137028</v>
      </c>
      <c r="M396" s="732">
        <v>4</v>
      </c>
      <c r="N396" s="733">
        <v>2466.4400774054811</v>
      </c>
    </row>
    <row r="397" spans="1:14" ht="14.4" customHeight="1" x14ac:dyDescent="0.3">
      <c r="A397" s="727" t="s">
        <v>566</v>
      </c>
      <c r="B397" s="728" t="s">
        <v>567</v>
      </c>
      <c r="C397" s="729" t="s">
        <v>582</v>
      </c>
      <c r="D397" s="730" t="s">
        <v>583</v>
      </c>
      <c r="E397" s="731">
        <v>50113001</v>
      </c>
      <c r="F397" s="730" t="s">
        <v>620</v>
      </c>
      <c r="G397" s="729" t="s">
        <v>621</v>
      </c>
      <c r="H397" s="729">
        <v>111420</v>
      </c>
      <c r="I397" s="729">
        <v>11420</v>
      </c>
      <c r="J397" s="729" t="s">
        <v>1294</v>
      </c>
      <c r="K397" s="729" t="s">
        <v>1295</v>
      </c>
      <c r="L397" s="732">
        <v>175.2681628110507</v>
      </c>
      <c r="M397" s="732">
        <v>16.5679929</v>
      </c>
      <c r="N397" s="733">
        <v>2903.8416770495319</v>
      </c>
    </row>
    <row r="398" spans="1:14" ht="14.4" customHeight="1" x14ac:dyDescent="0.3">
      <c r="A398" s="727" t="s">
        <v>566</v>
      </c>
      <c r="B398" s="728" t="s">
        <v>567</v>
      </c>
      <c r="C398" s="729" t="s">
        <v>582</v>
      </c>
      <c r="D398" s="730" t="s">
        <v>583</v>
      </c>
      <c r="E398" s="731">
        <v>50113001</v>
      </c>
      <c r="F398" s="730" t="s">
        <v>620</v>
      </c>
      <c r="G398" s="729" t="s">
        <v>621</v>
      </c>
      <c r="H398" s="729">
        <v>111421</v>
      </c>
      <c r="I398" s="729">
        <v>11421</v>
      </c>
      <c r="J398" s="729" t="s">
        <v>1294</v>
      </c>
      <c r="K398" s="729" t="s">
        <v>1296</v>
      </c>
      <c r="L398" s="732">
        <v>360.83146472456076</v>
      </c>
      <c r="M398" s="732">
        <v>91.804000000000002</v>
      </c>
      <c r="N398" s="733">
        <v>33125.771787573576</v>
      </c>
    </row>
    <row r="399" spans="1:14" ht="14.4" customHeight="1" x14ac:dyDescent="0.3">
      <c r="A399" s="727" t="s">
        <v>566</v>
      </c>
      <c r="B399" s="728" t="s">
        <v>567</v>
      </c>
      <c r="C399" s="729" t="s">
        <v>582</v>
      </c>
      <c r="D399" s="730" t="s">
        <v>583</v>
      </c>
      <c r="E399" s="731">
        <v>50113001</v>
      </c>
      <c r="F399" s="730" t="s">
        <v>620</v>
      </c>
      <c r="G399" s="729" t="s">
        <v>621</v>
      </c>
      <c r="H399" s="729">
        <v>100643</v>
      </c>
      <c r="I399" s="729">
        <v>643</v>
      </c>
      <c r="J399" s="729" t="s">
        <v>1297</v>
      </c>
      <c r="K399" s="729" t="s">
        <v>1298</v>
      </c>
      <c r="L399" s="732">
        <v>43.62</v>
      </c>
      <c r="M399" s="732">
        <v>2</v>
      </c>
      <c r="N399" s="733">
        <v>87.24</v>
      </c>
    </row>
    <row r="400" spans="1:14" ht="14.4" customHeight="1" x14ac:dyDescent="0.3">
      <c r="A400" s="727" t="s">
        <v>566</v>
      </c>
      <c r="B400" s="728" t="s">
        <v>567</v>
      </c>
      <c r="C400" s="729" t="s">
        <v>582</v>
      </c>
      <c r="D400" s="730" t="s">
        <v>583</v>
      </c>
      <c r="E400" s="731">
        <v>50113001</v>
      </c>
      <c r="F400" s="730" t="s">
        <v>620</v>
      </c>
      <c r="G400" s="729" t="s">
        <v>621</v>
      </c>
      <c r="H400" s="729">
        <v>840464</v>
      </c>
      <c r="I400" s="729">
        <v>0</v>
      </c>
      <c r="J400" s="729" t="s">
        <v>1299</v>
      </c>
      <c r="K400" s="729" t="s">
        <v>1300</v>
      </c>
      <c r="L400" s="732">
        <v>40.22999999999999</v>
      </c>
      <c r="M400" s="732">
        <v>2</v>
      </c>
      <c r="N400" s="733">
        <v>80.45999999999998</v>
      </c>
    </row>
    <row r="401" spans="1:14" ht="14.4" customHeight="1" x14ac:dyDescent="0.3">
      <c r="A401" s="727" t="s">
        <v>566</v>
      </c>
      <c r="B401" s="728" t="s">
        <v>567</v>
      </c>
      <c r="C401" s="729" t="s">
        <v>582</v>
      </c>
      <c r="D401" s="730" t="s">
        <v>583</v>
      </c>
      <c r="E401" s="731">
        <v>50113001</v>
      </c>
      <c r="F401" s="730" t="s">
        <v>620</v>
      </c>
      <c r="G401" s="729" t="s">
        <v>621</v>
      </c>
      <c r="H401" s="729">
        <v>846024</v>
      </c>
      <c r="I401" s="729">
        <v>100097</v>
      </c>
      <c r="J401" s="729" t="s">
        <v>1301</v>
      </c>
      <c r="K401" s="729" t="s">
        <v>1302</v>
      </c>
      <c r="L401" s="732">
        <v>151.16000000000003</v>
      </c>
      <c r="M401" s="732">
        <v>2</v>
      </c>
      <c r="N401" s="733">
        <v>302.32000000000005</v>
      </c>
    </row>
    <row r="402" spans="1:14" ht="14.4" customHeight="1" x14ac:dyDescent="0.3">
      <c r="A402" s="727" t="s">
        <v>566</v>
      </c>
      <c r="B402" s="728" t="s">
        <v>567</v>
      </c>
      <c r="C402" s="729" t="s">
        <v>582</v>
      </c>
      <c r="D402" s="730" t="s">
        <v>583</v>
      </c>
      <c r="E402" s="731">
        <v>50113001</v>
      </c>
      <c r="F402" s="730" t="s">
        <v>620</v>
      </c>
      <c r="G402" s="729" t="s">
        <v>661</v>
      </c>
      <c r="H402" s="729">
        <v>194113</v>
      </c>
      <c r="I402" s="729">
        <v>94113</v>
      </c>
      <c r="J402" s="729" t="s">
        <v>1303</v>
      </c>
      <c r="K402" s="729" t="s">
        <v>1304</v>
      </c>
      <c r="L402" s="732">
        <v>112.03999999999996</v>
      </c>
      <c r="M402" s="732">
        <v>3</v>
      </c>
      <c r="N402" s="733">
        <v>336.11999999999989</v>
      </c>
    </row>
    <row r="403" spans="1:14" ht="14.4" customHeight="1" x14ac:dyDescent="0.3">
      <c r="A403" s="727" t="s">
        <v>566</v>
      </c>
      <c r="B403" s="728" t="s">
        <v>567</v>
      </c>
      <c r="C403" s="729" t="s">
        <v>582</v>
      </c>
      <c r="D403" s="730" t="s">
        <v>583</v>
      </c>
      <c r="E403" s="731">
        <v>50113001</v>
      </c>
      <c r="F403" s="730" t="s">
        <v>620</v>
      </c>
      <c r="G403" s="729" t="s">
        <v>661</v>
      </c>
      <c r="H403" s="729">
        <v>158893</v>
      </c>
      <c r="I403" s="729">
        <v>58893</v>
      </c>
      <c r="J403" s="729" t="s">
        <v>1305</v>
      </c>
      <c r="K403" s="729" t="s">
        <v>1306</v>
      </c>
      <c r="L403" s="732">
        <v>160.71</v>
      </c>
      <c r="M403" s="732">
        <v>3</v>
      </c>
      <c r="N403" s="733">
        <v>482.13</v>
      </c>
    </row>
    <row r="404" spans="1:14" ht="14.4" customHeight="1" x14ac:dyDescent="0.3">
      <c r="A404" s="727" t="s">
        <v>566</v>
      </c>
      <c r="B404" s="728" t="s">
        <v>567</v>
      </c>
      <c r="C404" s="729" t="s">
        <v>582</v>
      </c>
      <c r="D404" s="730" t="s">
        <v>583</v>
      </c>
      <c r="E404" s="731">
        <v>50113001</v>
      </c>
      <c r="F404" s="730" t="s">
        <v>620</v>
      </c>
      <c r="G404" s="729" t="s">
        <v>568</v>
      </c>
      <c r="H404" s="729">
        <v>190957</v>
      </c>
      <c r="I404" s="729">
        <v>90957</v>
      </c>
      <c r="J404" s="729" t="s">
        <v>1307</v>
      </c>
      <c r="K404" s="729" t="s">
        <v>819</v>
      </c>
      <c r="L404" s="732">
        <v>46.989999999999995</v>
      </c>
      <c r="M404" s="732">
        <v>4</v>
      </c>
      <c r="N404" s="733">
        <v>187.95999999999998</v>
      </c>
    </row>
    <row r="405" spans="1:14" ht="14.4" customHeight="1" x14ac:dyDescent="0.3">
      <c r="A405" s="727" t="s">
        <v>566</v>
      </c>
      <c r="B405" s="728" t="s">
        <v>567</v>
      </c>
      <c r="C405" s="729" t="s">
        <v>582</v>
      </c>
      <c r="D405" s="730" t="s">
        <v>583</v>
      </c>
      <c r="E405" s="731">
        <v>50113001</v>
      </c>
      <c r="F405" s="730" t="s">
        <v>620</v>
      </c>
      <c r="G405" s="729" t="s">
        <v>621</v>
      </c>
      <c r="H405" s="729">
        <v>847729</v>
      </c>
      <c r="I405" s="729">
        <v>500718</v>
      </c>
      <c r="J405" s="729" t="s">
        <v>1308</v>
      </c>
      <c r="K405" s="729" t="s">
        <v>1309</v>
      </c>
      <c r="L405" s="732">
        <v>1594.9500000000005</v>
      </c>
      <c r="M405" s="732">
        <v>1</v>
      </c>
      <c r="N405" s="733">
        <v>1594.9500000000005</v>
      </c>
    </row>
    <row r="406" spans="1:14" ht="14.4" customHeight="1" x14ac:dyDescent="0.3">
      <c r="A406" s="727" t="s">
        <v>566</v>
      </c>
      <c r="B406" s="728" t="s">
        <v>567</v>
      </c>
      <c r="C406" s="729" t="s">
        <v>582</v>
      </c>
      <c r="D406" s="730" t="s">
        <v>583</v>
      </c>
      <c r="E406" s="731">
        <v>50113001</v>
      </c>
      <c r="F406" s="730" t="s">
        <v>620</v>
      </c>
      <c r="G406" s="729" t="s">
        <v>621</v>
      </c>
      <c r="H406" s="729">
        <v>117926</v>
      </c>
      <c r="I406" s="729">
        <v>201609</v>
      </c>
      <c r="J406" s="729" t="s">
        <v>1310</v>
      </c>
      <c r="K406" s="729" t="s">
        <v>1311</v>
      </c>
      <c r="L406" s="732">
        <v>41.470039330429415</v>
      </c>
      <c r="M406" s="732">
        <v>1</v>
      </c>
      <c r="N406" s="733">
        <v>41.470039330429415</v>
      </c>
    </row>
    <row r="407" spans="1:14" ht="14.4" customHeight="1" x14ac:dyDescent="0.3">
      <c r="A407" s="727" t="s">
        <v>566</v>
      </c>
      <c r="B407" s="728" t="s">
        <v>567</v>
      </c>
      <c r="C407" s="729" t="s">
        <v>582</v>
      </c>
      <c r="D407" s="730" t="s">
        <v>583</v>
      </c>
      <c r="E407" s="731">
        <v>50113001</v>
      </c>
      <c r="F407" s="730" t="s">
        <v>620</v>
      </c>
      <c r="G407" s="729" t="s">
        <v>661</v>
      </c>
      <c r="H407" s="729">
        <v>500566</v>
      </c>
      <c r="I407" s="729">
        <v>500566</v>
      </c>
      <c r="J407" s="729" t="s">
        <v>1312</v>
      </c>
      <c r="K407" s="729" t="s">
        <v>1313</v>
      </c>
      <c r="L407" s="732">
        <v>834.67000000000007</v>
      </c>
      <c r="M407" s="732">
        <v>12</v>
      </c>
      <c r="N407" s="733">
        <v>10016.040000000001</v>
      </c>
    </row>
    <row r="408" spans="1:14" ht="14.4" customHeight="1" x14ac:dyDescent="0.3">
      <c r="A408" s="727" t="s">
        <v>566</v>
      </c>
      <c r="B408" s="728" t="s">
        <v>567</v>
      </c>
      <c r="C408" s="729" t="s">
        <v>582</v>
      </c>
      <c r="D408" s="730" t="s">
        <v>583</v>
      </c>
      <c r="E408" s="731">
        <v>50113001</v>
      </c>
      <c r="F408" s="730" t="s">
        <v>620</v>
      </c>
      <c r="G408" s="729" t="s">
        <v>661</v>
      </c>
      <c r="H408" s="729">
        <v>500570</v>
      </c>
      <c r="I408" s="729">
        <v>500570</v>
      </c>
      <c r="J408" s="729" t="s">
        <v>1314</v>
      </c>
      <c r="K408" s="729" t="s">
        <v>1313</v>
      </c>
      <c r="L408" s="732">
        <v>950.7498630402506</v>
      </c>
      <c r="M408" s="732">
        <v>84</v>
      </c>
      <c r="N408" s="733">
        <v>79862.988495381054</v>
      </c>
    </row>
    <row r="409" spans="1:14" ht="14.4" customHeight="1" x14ac:dyDescent="0.3">
      <c r="A409" s="727" t="s">
        <v>566</v>
      </c>
      <c r="B409" s="728" t="s">
        <v>567</v>
      </c>
      <c r="C409" s="729" t="s">
        <v>582</v>
      </c>
      <c r="D409" s="730" t="s">
        <v>583</v>
      </c>
      <c r="E409" s="731">
        <v>50113001</v>
      </c>
      <c r="F409" s="730" t="s">
        <v>620</v>
      </c>
      <c r="G409" s="729" t="s">
        <v>661</v>
      </c>
      <c r="H409" s="729">
        <v>105496</v>
      </c>
      <c r="I409" s="729">
        <v>5496</v>
      </c>
      <c r="J409" s="729" t="s">
        <v>1315</v>
      </c>
      <c r="K409" s="729" t="s">
        <v>1316</v>
      </c>
      <c r="L409" s="732">
        <v>75.920003600152185</v>
      </c>
      <c r="M409" s="732">
        <v>20</v>
      </c>
      <c r="N409" s="733">
        <v>1518.4000720030438</v>
      </c>
    </row>
    <row r="410" spans="1:14" ht="14.4" customHeight="1" x14ac:dyDescent="0.3">
      <c r="A410" s="727" t="s">
        <v>566</v>
      </c>
      <c r="B410" s="728" t="s">
        <v>567</v>
      </c>
      <c r="C410" s="729" t="s">
        <v>582</v>
      </c>
      <c r="D410" s="730" t="s">
        <v>583</v>
      </c>
      <c r="E410" s="731">
        <v>50113001</v>
      </c>
      <c r="F410" s="730" t="s">
        <v>620</v>
      </c>
      <c r="G410" s="729" t="s">
        <v>661</v>
      </c>
      <c r="H410" s="729">
        <v>166030</v>
      </c>
      <c r="I410" s="729">
        <v>66030</v>
      </c>
      <c r="J410" s="729" t="s">
        <v>1315</v>
      </c>
      <c r="K410" s="729" t="s">
        <v>1205</v>
      </c>
      <c r="L410" s="732">
        <v>30.219999999999995</v>
      </c>
      <c r="M410" s="732">
        <v>7</v>
      </c>
      <c r="N410" s="733">
        <v>211.53999999999996</v>
      </c>
    </row>
    <row r="411" spans="1:14" ht="14.4" customHeight="1" x14ac:dyDescent="0.3">
      <c r="A411" s="727" t="s">
        <v>566</v>
      </c>
      <c r="B411" s="728" t="s">
        <v>567</v>
      </c>
      <c r="C411" s="729" t="s">
        <v>582</v>
      </c>
      <c r="D411" s="730" t="s">
        <v>583</v>
      </c>
      <c r="E411" s="731">
        <v>50113001</v>
      </c>
      <c r="F411" s="730" t="s">
        <v>620</v>
      </c>
      <c r="G411" s="729" t="s">
        <v>621</v>
      </c>
      <c r="H411" s="729">
        <v>110803</v>
      </c>
      <c r="I411" s="729">
        <v>10803</v>
      </c>
      <c r="J411" s="729" t="s">
        <v>1317</v>
      </c>
      <c r="K411" s="729" t="s">
        <v>1318</v>
      </c>
      <c r="L411" s="732">
        <v>107.13</v>
      </c>
      <c r="M411" s="732">
        <v>5</v>
      </c>
      <c r="N411" s="733">
        <v>535.65</v>
      </c>
    </row>
    <row r="412" spans="1:14" ht="14.4" customHeight="1" x14ac:dyDescent="0.3">
      <c r="A412" s="727" t="s">
        <v>566</v>
      </c>
      <c r="B412" s="728" t="s">
        <v>567</v>
      </c>
      <c r="C412" s="729" t="s">
        <v>582</v>
      </c>
      <c r="D412" s="730" t="s">
        <v>583</v>
      </c>
      <c r="E412" s="731">
        <v>50113001</v>
      </c>
      <c r="F412" s="730" t="s">
        <v>620</v>
      </c>
      <c r="G412" s="729" t="s">
        <v>621</v>
      </c>
      <c r="H412" s="729">
        <v>216913</v>
      </c>
      <c r="I412" s="729">
        <v>216913</v>
      </c>
      <c r="J412" s="729" t="s">
        <v>1319</v>
      </c>
      <c r="K412" s="729" t="s">
        <v>1320</v>
      </c>
      <c r="L412" s="732">
        <v>550.5</v>
      </c>
      <c r="M412" s="732">
        <v>2</v>
      </c>
      <c r="N412" s="733">
        <v>1101</v>
      </c>
    </row>
    <row r="413" spans="1:14" ht="14.4" customHeight="1" x14ac:dyDescent="0.3">
      <c r="A413" s="727" t="s">
        <v>566</v>
      </c>
      <c r="B413" s="728" t="s">
        <v>567</v>
      </c>
      <c r="C413" s="729" t="s">
        <v>582</v>
      </c>
      <c r="D413" s="730" t="s">
        <v>583</v>
      </c>
      <c r="E413" s="731">
        <v>50113001</v>
      </c>
      <c r="F413" s="730" t="s">
        <v>620</v>
      </c>
      <c r="G413" s="729" t="s">
        <v>621</v>
      </c>
      <c r="H413" s="729">
        <v>197776</v>
      </c>
      <c r="I413" s="729">
        <v>97776</v>
      </c>
      <c r="J413" s="729" t="s">
        <v>1321</v>
      </c>
      <c r="K413" s="729" t="s">
        <v>1322</v>
      </c>
      <c r="L413" s="732">
        <v>550.49585767092742</v>
      </c>
      <c r="M413" s="732">
        <v>3</v>
      </c>
      <c r="N413" s="733">
        <v>1651.4875730127824</v>
      </c>
    </row>
    <row r="414" spans="1:14" ht="14.4" customHeight="1" x14ac:dyDescent="0.3">
      <c r="A414" s="727" t="s">
        <v>566</v>
      </c>
      <c r="B414" s="728" t="s">
        <v>567</v>
      </c>
      <c r="C414" s="729" t="s">
        <v>582</v>
      </c>
      <c r="D414" s="730" t="s">
        <v>583</v>
      </c>
      <c r="E414" s="731">
        <v>50113001</v>
      </c>
      <c r="F414" s="730" t="s">
        <v>620</v>
      </c>
      <c r="G414" s="729" t="s">
        <v>661</v>
      </c>
      <c r="H414" s="729">
        <v>153950</v>
      </c>
      <c r="I414" s="729">
        <v>53950</v>
      </c>
      <c r="J414" s="729" t="s">
        <v>1323</v>
      </c>
      <c r="K414" s="729" t="s">
        <v>1324</v>
      </c>
      <c r="L414" s="732">
        <v>91.54</v>
      </c>
      <c r="M414" s="732">
        <v>1</v>
      </c>
      <c r="N414" s="733">
        <v>91.54</v>
      </c>
    </row>
    <row r="415" spans="1:14" ht="14.4" customHeight="1" x14ac:dyDescent="0.3">
      <c r="A415" s="727" t="s">
        <v>566</v>
      </c>
      <c r="B415" s="728" t="s">
        <v>567</v>
      </c>
      <c r="C415" s="729" t="s">
        <v>582</v>
      </c>
      <c r="D415" s="730" t="s">
        <v>583</v>
      </c>
      <c r="E415" s="731">
        <v>50113001</v>
      </c>
      <c r="F415" s="730" t="s">
        <v>620</v>
      </c>
      <c r="G415" s="729" t="s">
        <v>661</v>
      </c>
      <c r="H415" s="729">
        <v>987473</v>
      </c>
      <c r="I415" s="729">
        <v>146894</v>
      </c>
      <c r="J415" s="729" t="s">
        <v>1325</v>
      </c>
      <c r="K415" s="729" t="s">
        <v>1186</v>
      </c>
      <c r="L415" s="732">
        <v>22.090000000000003</v>
      </c>
      <c r="M415" s="732">
        <v>8</v>
      </c>
      <c r="N415" s="733">
        <v>176.72000000000003</v>
      </c>
    </row>
    <row r="416" spans="1:14" ht="14.4" customHeight="1" x14ac:dyDescent="0.3">
      <c r="A416" s="727" t="s">
        <v>566</v>
      </c>
      <c r="B416" s="728" t="s">
        <v>567</v>
      </c>
      <c r="C416" s="729" t="s">
        <v>582</v>
      </c>
      <c r="D416" s="730" t="s">
        <v>583</v>
      </c>
      <c r="E416" s="731">
        <v>50113001</v>
      </c>
      <c r="F416" s="730" t="s">
        <v>620</v>
      </c>
      <c r="G416" s="729" t="s">
        <v>661</v>
      </c>
      <c r="H416" s="729">
        <v>989453</v>
      </c>
      <c r="I416" s="729">
        <v>146899</v>
      </c>
      <c r="J416" s="729" t="s">
        <v>1325</v>
      </c>
      <c r="K416" s="729" t="s">
        <v>1326</v>
      </c>
      <c r="L416" s="732">
        <v>45.75</v>
      </c>
      <c r="M416" s="732">
        <v>21</v>
      </c>
      <c r="N416" s="733">
        <v>960.75</v>
      </c>
    </row>
    <row r="417" spans="1:14" ht="14.4" customHeight="1" x14ac:dyDescent="0.3">
      <c r="A417" s="727" t="s">
        <v>566</v>
      </c>
      <c r="B417" s="728" t="s">
        <v>567</v>
      </c>
      <c r="C417" s="729" t="s">
        <v>582</v>
      </c>
      <c r="D417" s="730" t="s">
        <v>583</v>
      </c>
      <c r="E417" s="731">
        <v>50113001</v>
      </c>
      <c r="F417" s="730" t="s">
        <v>620</v>
      </c>
      <c r="G417" s="729" t="s">
        <v>621</v>
      </c>
      <c r="H417" s="729">
        <v>113703</v>
      </c>
      <c r="I417" s="729">
        <v>13703</v>
      </c>
      <c r="J417" s="729" t="s">
        <v>1327</v>
      </c>
      <c r="K417" s="729" t="s">
        <v>1328</v>
      </c>
      <c r="L417" s="732">
        <v>175.39400000000001</v>
      </c>
      <c r="M417" s="732">
        <v>5</v>
      </c>
      <c r="N417" s="733">
        <v>876.97</v>
      </c>
    </row>
    <row r="418" spans="1:14" ht="14.4" customHeight="1" x14ac:dyDescent="0.3">
      <c r="A418" s="727" t="s">
        <v>566</v>
      </c>
      <c r="B418" s="728" t="s">
        <v>567</v>
      </c>
      <c r="C418" s="729" t="s">
        <v>582</v>
      </c>
      <c r="D418" s="730" t="s">
        <v>583</v>
      </c>
      <c r="E418" s="731">
        <v>50113001</v>
      </c>
      <c r="F418" s="730" t="s">
        <v>620</v>
      </c>
      <c r="G418" s="729" t="s">
        <v>621</v>
      </c>
      <c r="H418" s="729">
        <v>113704</v>
      </c>
      <c r="I418" s="729">
        <v>13704</v>
      </c>
      <c r="J418" s="729" t="s">
        <v>1329</v>
      </c>
      <c r="K418" s="729" t="s">
        <v>1330</v>
      </c>
      <c r="L418" s="732">
        <v>684.00999999999988</v>
      </c>
      <c r="M418" s="732">
        <v>6</v>
      </c>
      <c r="N418" s="733">
        <v>4104.0599999999995</v>
      </c>
    </row>
    <row r="419" spans="1:14" ht="14.4" customHeight="1" x14ac:dyDescent="0.3">
      <c r="A419" s="727" t="s">
        <v>566</v>
      </c>
      <c r="B419" s="728" t="s">
        <v>567</v>
      </c>
      <c r="C419" s="729" t="s">
        <v>582</v>
      </c>
      <c r="D419" s="730" t="s">
        <v>583</v>
      </c>
      <c r="E419" s="731">
        <v>50113001</v>
      </c>
      <c r="F419" s="730" t="s">
        <v>620</v>
      </c>
      <c r="G419" s="729" t="s">
        <v>661</v>
      </c>
      <c r="H419" s="729">
        <v>849578</v>
      </c>
      <c r="I419" s="729">
        <v>149480</v>
      </c>
      <c r="J419" s="729" t="s">
        <v>1331</v>
      </c>
      <c r="K419" s="729" t="s">
        <v>1332</v>
      </c>
      <c r="L419" s="732">
        <v>69.56</v>
      </c>
      <c r="M419" s="732">
        <v>1</v>
      </c>
      <c r="N419" s="733">
        <v>69.56</v>
      </c>
    </row>
    <row r="420" spans="1:14" ht="14.4" customHeight="1" x14ac:dyDescent="0.3">
      <c r="A420" s="727" t="s">
        <v>566</v>
      </c>
      <c r="B420" s="728" t="s">
        <v>567</v>
      </c>
      <c r="C420" s="729" t="s">
        <v>582</v>
      </c>
      <c r="D420" s="730" t="s">
        <v>583</v>
      </c>
      <c r="E420" s="731">
        <v>50113002</v>
      </c>
      <c r="F420" s="730" t="s">
        <v>1333</v>
      </c>
      <c r="G420" s="729" t="s">
        <v>621</v>
      </c>
      <c r="H420" s="729">
        <v>149415</v>
      </c>
      <c r="I420" s="729">
        <v>49415</v>
      </c>
      <c r="J420" s="729" t="s">
        <v>1334</v>
      </c>
      <c r="K420" s="729" t="s">
        <v>1335</v>
      </c>
      <c r="L420" s="732">
        <v>1680.5793588398035</v>
      </c>
      <c r="M420" s="732">
        <v>2</v>
      </c>
      <c r="N420" s="733">
        <v>3361.158717679607</v>
      </c>
    </row>
    <row r="421" spans="1:14" ht="14.4" customHeight="1" x14ac:dyDescent="0.3">
      <c r="A421" s="727" t="s">
        <v>566</v>
      </c>
      <c r="B421" s="728" t="s">
        <v>567</v>
      </c>
      <c r="C421" s="729" t="s">
        <v>582</v>
      </c>
      <c r="D421" s="730" t="s">
        <v>583</v>
      </c>
      <c r="E421" s="731">
        <v>50113002</v>
      </c>
      <c r="F421" s="730" t="s">
        <v>1333</v>
      </c>
      <c r="G421" s="729" t="s">
        <v>621</v>
      </c>
      <c r="H421" s="729">
        <v>396914</v>
      </c>
      <c r="I421" s="729">
        <v>52301</v>
      </c>
      <c r="J421" s="729" t="s">
        <v>1336</v>
      </c>
      <c r="K421" s="729" t="s">
        <v>1337</v>
      </c>
      <c r="L421" s="732">
        <v>2221.34</v>
      </c>
      <c r="M421" s="732">
        <v>1</v>
      </c>
      <c r="N421" s="733">
        <v>2221.34</v>
      </c>
    </row>
    <row r="422" spans="1:14" ht="14.4" customHeight="1" x14ac:dyDescent="0.3">
      <c r="A422" s="727" t="s">
        <v>566</v>
      </c>
      <c r="B422" s="728" t="s">
        <v>567</v>
      </c>
      <c r="C422" s="729" t="s">
        <v>582</v>
      </c>
      <c r="D422" s="730" t="s">
        <v>583</v>
      </c>
      <c r="E422" s="731">
        <v>50113002</v>
      </c>
      <c r="F422" s="730" t="s">
        <v>1333</v>
      </c>
      <c r="G422" s="729" t="s">
        <v>621</v>
      </c>
      <c r="H422" s="729">
        <v>142003</v>
      </c>
      <c r="I422" s="729">
        <v>142003</v>
      </c>
      <c r="J422" s="729" t="s">
        <v>1338</v>
      </c>
      <c r="K422" s="729" t="s">
        <v>1335</v>
      </c>
      <c r="L422" s="732">
        <v>3410</v>
      </c>
      <c r="M422" s="732">
        <v>2</v>
      </c>
      <c r="N422" s="733">
        <v>6820</v>
      </c>
    </row>
    <row r="423" spans="1:14" ht="14.4" customHeight="1" x14ac:dyDescent="0.3">
      <c r="A423" s="727" t="s">
        <v>566</v>
      </c>
      <c r="B423" s="728" t="s">
        <v>567</v>
      </c>
      <c r="C423" s="729" t="s">
        <v>582</v>
      </c>
      <c r="D423" s="730" t="s">
        <v>583</v>
      </c>
      <c r="E423" s="731">
        <v>50113002</v>
      </c>
      <c r="F423" s="730" t="s">
        <v>1333</v>
      </c>
      <c r="G423" s="729" t="s">
        <v>621</v>
      </c>
      <c r="H423" s="729">
        <v>158628</v>
      </c>
      <c r="I423" s="729">
        <v>58628</v>
      </c>
      <c r="J423" s="729" t="s">
        <v>1339</v>
      </c>
      <c r="K423" s="729" t="s">
        <v>1340</v>
      </c>
      <c r="L423" s="732">
        <v>297</v>
      </c>
      <c r="M423" s="732">
        <v>10</v>
      </c>
      <c r="N423" s="733">
        <v>2970</v>
      </c>
    </row>
    <row r="424" spans="1:14" ht="14.4" customHeight="1" x14ac:dyDescent="0.3">
      <c r="A424" s="727" t="s">
        <v>566</v>
      </c>
      <c r="B424" s="728" t="s">
        <v>567</v>
      </c>
      <c r="C424" s="729" t="s">
        <v>582</v>
      </c>
      <c r="D424" s="730" t="s">
        <v>583</v>
      </c>
      <c r="E424" s="731">
        <v>50113002</v>
      </c>
      <c r="F424" s="730" t="s">
        <v>1333</v>
      </c>
      <c r="G424" s="729" t="s">
        <v>621</v>
      </c>
      <c r="H424" s="729">
        <v>397371</v>
      </c>
      <c r="I424" s="729">
        <v>157110</v>
      </c>
      <c r="J424" s="729" t="s">
        <v>1341</v>
      </c>
      <c r="K424" s="729" t="s">
        <v>1342</v>
      </c>
      <c r="L424" s="732">
        <v>3358.3001879589265</v>
      </c>
      <c r="M424" s="732">
        <v>15</v>
      </c>
      <c r="N424" s="733">
        <v>50374.502819383895</v>
      </c>
    </row>
    <row r="425" spans="1:14" ht="14.4" customHeight="1" x14ac:dyDescent="0.3">
      <c r="A425" s="727" t="s">
        <v>566</v>
      </c>
      <c r="B425" s="728" t="s">
        <v>567</v>
      </c>
      <c r="C425" s="729" t="s">
        <v>582</v>
      </c>
      <c r="D425" s="730" t="s">
        <v>583</v>
      </c>
      <c r="E425" s="731">
        <v>50113006</v>
      </c>
      <c r="F425" s="730" t="s">
        <v>1343</v>
      </c>
      <c r="G425" s="729" t="s">
        <v>661</v>
      </c>
      <c r="H425" s="729">
        <v>133342</v>
      </c>
      <c r="I425" s="729">
        <v>33342</v>
      </c>
      <c r="J425" s="729" t="s">
        <v>1344</v>
      </c>
      <c r="K425" s="729" t="s">
        <v>1345</v>
      </c>
      <c r="L425" s="732">
        <v>41.18</v>
      </c>
      <c r="M425" s="732">
        <v>20</v>
      </c>
      <c r="N425" s="733">
        <v>823.6</v>
      </c>
    </row>
    <row r="426" spans="1:14" ht="14.4" customHeight="1" x14ac:dyDescent="0.3">
      <c r="A426" s="727" t="s">
        <v>566</v>
      </c>
      <c r="B426" s="728" t="s">
        <v>567</v>
      </c>
      <c r="C426" s="729" t="s">
        <v>582</v>
      </c>
      <c r="D426" s="730" t="s">
        <v>583</v>
      </c>
      <c r="E426" s="731">
        <v>50113006</v>
      </c>
      <c r="F426" s="730" t="s">
        <v>1343</v>
      </c>
      <c r="G426" s="729" t="s">
        <v>661</v>
      </c>
      <c r="H426" s="729">
        <v>133343</v>
      </c>
      <c r="I426" s="729">
        <v>33343</v>
      </c>
      <c r="J426" s="729" t="s">
        <v>1346</v>
      </c>
      <c r="K426" s="729" t="s">
        <v>1345</v>
      </c>
      <c r="L426" s="732">
        <v>41.18</v>
      </c>
      <c r="M426" s="732">
        <v>28</v>
      </c>
      <c r="N426" s="733">
        <v>1153.04</v>
      </c>
    </row>
    <row r="427" spans="1:14" ht="14.4" customHeight="1" x14ac:dyDescent="0.3">
      <c r="A427" s="727" t="s">
        <v>566</v>
      </c>
      <c r="B427" s="728" t="s">
        <v>567</v>
      </c>
      <c r="C427" s="729" t="s">
        <v>582</v>
      </c>
      <c r="D427" s="730" t="s">
        <v>583</v>
      </c>
      <c r="E427" s="731">
        <v>50113006</v>
      </c>
      <c r="F427" s="730" t="s">
        <v>1343</v>
      </c>
      <c r="G427" s="729" t="s">
        <v>661</v>
      </c>
      <c r="H427" s="729">
        <v>217110</v>
      </c>
      <c r="I427" s="729">
        <v>217110</v>
      </c>
      <c r="J427" s="729" t="s">
        <v>1347</v>
      </c>
      <c r="K427" s="729" t="s">
        <v>1348</v>
      </c>
      <c r="L427" s="732">
        <v>165.29750000000001</v>
      </c>
      <c r="M427" s="732">
        <v>4</v>
      </c>
      <c r="N427" s="733">
        <v>661.19</v>
      </c>
    </row>
    <row r="428" spans="1:14" ht="14.4" customHeight="1" x14ac:dyDescent="0.3">
      <c r="A428" s="727" t="s">
        <v>566</v>
      </c>
      <c r="B428" s="728" t="s">
        <v>567</v>
      </c>
      <c r="C428" s="729" t="s">
        <v>582</v>
      </c>
      <c r="D428" s="730" t="s">
        <v>583</v>
      </c>
      <c r="E428" s="731">
        <v>50113006</v>
      </c>
      <c r="F428" s="730" t="s">
        <v>1343</v>
      </c>
      <c r="G428" s="729" t="s">
        <v>661</v>
      </c>
      <c r="H428" s="729">
        <v>133340</v>
      </c>
      <c r="I428" s="729">
        <v>33340</v>
      </c>
      <c r="J428" s="729" t="s">
        <v>1349</v>
      </c>
      <c r="K428" s="729" t="s">
        <v>1345</v>
      </c>
      <c r="L428" s="732">
        <v>40.92</v>
      </c>
      <c r="M428" s="732">
        <v>2</v>
      </c>
      <c r="N428" s="733">
        <v>81.84</v>
      </c>
    </row>
    <row r="429" spans="1:14" ht="14.4" customHeight="1" x14ac:dyDescent="0.3">
      <c r="A429" s="727" t="s">
        <v>566</v>
      </c>
      <c r="B429" s="728" t="s">
        <v>567</v>
      </c>
      <c r="C429" s="729" t="s">
        <v>582</v>
      </c>
      <c r="D429" s="730" t="s">
        <v>583</v>
      </c>
      <c r="E429" s="731">
        <v>50113006</v>
      </c>
      <c r="F429" s="730" t="s">
        <v>1343</v>
      </c>
      <c r="G429" s="729" t="s">
        <v>661</v>
      </c>
      <c r="H429" s="729">
        <v>33786</v>
      </c>
      <c r="I429" s="729">
        <v>33786</v>
      </c>
      <c r="J429" s="729" t="s">
        <v>1350</v>
      </c>
      <c r="K429" s="729" t="s">
        <v>1351</v>
      </c>
      <c r="L429" s="732">
        <v>141.16000000000003</v>
      </c>
      <c r="M429" s="732">
        <v>11</v>
      </c>
      <c r="N429" s="733">
        <v>1552.7600000000002</v>
      </c>
    </row>
    <row r="430" spans="1:14" ht="14.4" customHeight="1" x14ac:dyDescent="0.3">
      <c r="A430" s="727" t="s">
        <v>566</v>
      </c>
      <c r="B430" s="728" t="s">
        <v>567</v>
      </c>
      <c r="C430" s="729" t="s">
        <v>582</v>
      </c>
      <c r="D430" s="730" t="s">
        <v>583</v>
      </c>
      <c r="E430" s="731">
        <v>50113006</v>
      </c>
      <c r="F430" s="730" t="s">
        <v>1343</v>
      </c>
      <c r="G430" s="729" t="s">
        <v>661</v>
      </c>
      <c r="H430" s="729">
        <v>33787</v>
      </c>
      <c r="I430" s="729">
        <v>33787</v>
      </c>
      <c r="J430" s="729" t="s">
        <v>1352</v>
      </c>
      <c r="K430" s="729" t="s">
        <v>1351</v>
      </c>
      <c r="L430" s="732">
        <v>141.16</v>
      </c>
      <c r="M430" s="732">
        <v>7</v>
      </c>
      <c r="N430" s="733">
        <v>988.12</v>
      </c>
    </row>
    <row r="431" spans="1:14" ht="14.4" customHeight="1" x14ac:dyDescent="0.3">
      <c r="A431" s="727" t="s">
        <v>566</v>
      </c>
      <c r="B431" s="728" t="s">
        <v>567</v>
      </c>
      <c r="C431" s="729" t="s">
        <v>582</v>
      </c>
      <c r="D431" s="730" t="s">
        <v>583</v>
      </c>
      <c r="E431" s="731">
        <v>50113006</v>
      </c>
      <c r="F431" s="730" t="s">
        <v>1343</v>
      </c>
      <c r="G431" s="729" t="s">
        <v>661</v>
      </c>
      <c r="H431" s="729">
        <v>33785</v>
      </c>
      <c r="I431" s="729">
        <v>33785</v>
      </c>
      <c r="J431" s="729" t="s">
        <v>1353</v>
      </c>
      <c r="K431" s="729" t="s">
        <v>1351</v>
      </c>
      <c r="L431" s="732">
        <v>141.16</v>
      </c>
      <c r="M431" s="732">
        <v>17</v>
      </c>
      <c r="N431" s="733">
        <v>2399.7199999999998</v>
      </c>
    </row>
    <row r="432" spans="1:14" ht="14.4" customHeight="1" x14ac:dyDescent="0.3">
      <c r="A432" s="727" t="s">
        <v>566</v>
      </c>
      <c r="B432" s="728" t="s">
        <v>567</v>
      </c>
      <c r="C432" s="729" t="s">
        <v>582</v>
      </c>
      <c r="D432" s="730" t="s">
        <v>583</v>
      </c>
      <c r="E432" s="731">
        <v>50113006</v>
      </c>
      <c r="F432" s="730" t="s">
        <v>1343</v>
      </c>
      <c r="G432" s="729" t="s">
        <v>661</v>
      </c>
      <c r="H432" s="729">
        <v>33897</v>
      </c>
      <c r="I432" s="729">
        <v>33897</v>
      </c>
      <c r="J432" s="729" t="s">
        <v>1354</v>
      </c>
      <c r="K432" s="729" t="s">
        <v>1351</v>
      </c>
      <c r="L432" s="732">
        <v>148.96000000000004</v>
      </c>
      <c r="M432" s="732">
        <v>2</v>
      </c>
      <c r="N432" s="733">
        <v>297.92000000000007</v>
      </c>
    </row>
    <row r="433" spans="1:14" ht="14.4" customHeight="1" x14ac:dyDescent="0.3">
      <c r="A433" s="727" t="s">
        <v>566</v>
      </c>
      <c r="B433" s="728" t="s">
        <v>567</v>
      </c>
      <c r="C433" s="729" t="s">
        <v>582</v>
      </c>
      <c r="D433" s="730" t="s">
        <v>583</v>
      </c>
      <c r="E433" s="731">
        <v>50113006</v>
      </c>
      <c r="F433" s="730" t="s">
        <v>1343</v>
      </c>
      <c r="G433" s="729" t="s">
        <v>661</v>
      </c>
      <c r="H433" s="729">
        <v>846763</v>
      </c>
      <c r="I433" s="729">
        <v>33419</v>
      </c>
      <c r="J433" s="729" t="s">
        <v>1355</v>
      </c>
      <c r="K433" s="729" t="s">
        <v>1351</v>
      </c>
      <c r="L433" s="732">
        <v>135.60000000000002</v>
      </c>
      <c r="M433" s="732">
        <v>3</v>
      </c>
      <c r="N433" s="733">
        <v>406.80000000000007</v>
      </c>
    </row>
    <row r="434" spans="1:14" ht="14.4" customHeight="1" x14ac:dyDescent="0.3">
      <c r="A434" s="727" t="s">
        <v>566</v>
      </c>
      <c r="B434" s="728" t="s">
        <v>567</v>
      </c>
      <c r="C434" s="729" t="s">
        <v>582</v>
      </c>
      <c r="D434" s="730" t="s">
        <v>583</v>
      </c>
      <c r="E434" s="731">
        <v>50113006</v>
      </c>
      <c r="F434" s="730" t="s">
        <v>1343</v>
      </c>
      <c r="G434" s="729" t="s">
        <v>661</v>
      </c>
      <c r="H434" s="729">
        <v>846766</v>
      </c>
      <c r="I434" s="729">
        <v>33420</v>
      </c>
      <c r="J434" s="729" t="s">
        <v>1356</v>
      </c>
      <c r="K434" s="729" t="s">
        <v>1351</v>
      </c>
      <c r="L434" s="732">
        <v>135.59999999999997</v>
      </c>
      <c r="M434" s="732">
        <v>4</v>
      </c>
      <c r="N434" s="733">
        <v>542.39999999999986</v>
      </c>
    </row>
    <row r="435" spans="1:14" ht="14.4" customHeight="1" x14ac:dyDescent="0.3">
      <c r="A435" s="727" t="s">
        <v>566</v>
      </c>
      <c r="B435" s="728" t="s">
        <v>567</v>
      </c>
      <c r="C435" s="729" t="s">
        <v>582</v>
      </c>
      <c r="D435" s="730" t="s">
        <v>583</v>
      </c>
      <c r="E435" s="731">
        <v>50113006</v>
      </c>
      <c r="F435" s="730" t="s">
        <v>1343</v>
      </c>
      <c r="G435" s="729" t="s">
        <v>661</v>
      </c>
      <c r="H435" s="729">
        <v>987792</v>
      </c>
      <c r="I435" s="729">
        <v>33749</v>
      </c>
      <c r="J435" s="729" t="s">
        <v>1357</v>
      </c>
      <c r="K435" s="729" t="s">
        <v>1358</v>
      </c>
      <c r="L435" s="732">
        <v>111.95</v>
      </c>
      <c r="M435" s="732">
        <v>5</v>
      </c>
      <c r="N435" s="733">
        <v>559.75</v>
      </c>
    </row>
    <row r="436" spans="1:14" ht="14.4" customHeight="1" x14ac:dyDescent="0.3">
      <c r="A436" s="727" t="s">
        <v>566</v>
      </c>
      <c r="B436" s="728" t="s">
        <v>567</v>
      </c>
      <c r="C436" s="729" t="s">
        <v>582</v>
      </c>
      <c r="D436" s="730" t="s">
        <v>583</v>
      </c>
      <c r="E436" s="731">
        <v>50113006</v>
      </c>
      <c r="F436" s="730" t="s">
        <v>1343</v>
      </c>
      <c r="G436" s="729" t="s">
        <v>661</v>
      </c>
      <c r="H436" s="729">
        <v>33751</v>
      </c>
      <c r="I436" s="729">
        <v>33751</v>
      </c>
      <c r="J436" s="729" t="s">
        <v>1359</v>
      </c>
      <c r="K436" s="729" t="s">
        <v>1358</v>
      </c>
      <c r="L436" s="732">
        <v>111.95</v>
      </c>
      <c r="M436" s="732">
        <v>4</v>
      </c>
      <c r="N436" s="733">
        <v>447.8</v>
      </c>
    </row>
    <row r="437" spans="1:14" ht="14.4" customHeight="1" x14ac:dyDescent="0.3">
      <c r="A437" s="727" t="s">
        <v>566</v>
      </c>
      <c r="B437" s="728" t="s">
        <v>567</v>
      </c>
      <c r="C437" s="729" t="s">
        <v>582</v>
      </c>
      <c r="D437" s="730" t="s">
        <v>583</v>
      </c>
      <c r="E437" s="731">
        <v>50113006</v>
      </c>
      <c r="F437" s="730" t="s">
        <v>1343</v>
      </c>
      <c r="G437" s="729" t="s">
        <v>661</v>
      </c>
      <c r="H437" s="729">
        <v>395579</v>
      </c>
      <c r="I437" s="729">
        <v>33752</v>
      </c>
      <c r="J437" s="729" t="s">
        <v>1360</v>
      </c>
      <c r="K437" s="729" t="s">
        <v>1361</v>
      </c>
      <c r="L437" s="732">
        <v>111.95</v>
      </c>
      <c r="M437" s="732">
        <v>5</v>
      </c>
      <c r="N437" s="733">
        <v>559.75</v>
      </c>
    </row>
    <row r="438" spans="1:14" ht="14.4" customHeight="1" x14ac:dyDescent="0.3">
      <c r="A438" s="727" t="s">
        <v>566</v>
      </c>
      <c r="B438" s="728" t="s">
        <v>567</v>
      </c>
      <c r="C438" s="729" t="s">
        <v>582</v>
      </c>
      <c r="D438" s="730" t="s">
        <v>583</v>
      </c>
      <c r="E438" s="731">
        <v>50113006</v>
      </c>
      <c r="F438" s="730" t="s">
        <v>1343</v>
      </c>
      <c r="G438" s="729" t="s">
        <v>661</v>
      </c>
      <c r="H438" s="729">
        <v>33750</v>
      </c>
      <c r="I438" s="729">
        <v>33750</v>
      </c>
      <c r="J438" s="729" t="s">
        <v>1362</v>
      </c>
      <c r="K438" s="729" t="s">
        <v>1358</v>
      </c>
      <c r="L438" s="732">
        <v>111.95</v>
      </c>
      <c r="M438" s="732">
        <v>5</v>
      </c>
      <c r="N438" s="733">
        <v>559.75</v>
      </c>
    </row>
    <row r="439" spans="1:14" ht="14.4" customHeight="1" x14ac:dyDescent="0.3">
      <c r="A439" s="727" t="s">
        <v>566</v>
      </c>
      <c r="B439" s="728" t="s">
        <v>567</v>
      </c>
      <c r="C439" s="729" t="s">
        <v>582</v>
      </c>
      <c r="D439" s="730" t="s">
        <v>583</v>
      </c>
      <c r="E439" s="731">
        <v>50113006</v>
      </c>
      <c r="F439" s="730" t="s">
        <v>1343</v>
      </c>
      <c r="G439" s="729" t="s">
        <v>661</v>
      </c>
      <c r="H439" s="729">
        <v>33859</v>
      </c>
      <c r="I439" s="729">
        <v>33859</v>
      </c>
      <c r="J439" s="729" t="s">
        <v>1363</v>
      </c>
      <c r="K439" s="729" t="s">
        <v>1348</v>
      </c>
      <c r="L439" s="732">
        <v>129.97</v>
      </c>
      <c r="M439" s="732">
        <v>1</v>
      </c>
      <c r="N439" s="733">
        <v>129.97</v>
      </c>
    </row>
    <row r="440" spans="1:14" ht="14.4" customHeight="1" x14ac:dyDescent="0.3">
      <c r="A440" s="727" t="s">
        <v>566</v>
      </c>
      <c r="B440" s="728" t="s">
        <v>567</v>
      </c>
      <c r="C440" s="729" t="s">
        <v>582</v>
      </c>
      <c r="D440" s="730" t="s">
        <v>583</v>
      </c>
      <c r="E440" s="731">
        <v>50113006</v>
      </c>
      <c r="F440" s="730" t="s">
        <v>1343</v>
      </c>
      <c r="G440" s="729" t="s">
        <v>661</v>
      </c>
      <c r="H440" s="729">
        <v>33858</v>
      </c>
      <c r="I440" s="729">
        <v>33858</v>
      </c>
      <c r="J440" s="729" t="s">
        <v>1364</v>
      </c>
      <c r="K440" s="729" t="s">
        <v>1348</v>
      </c>
      <c r="L440" s="732">
        <v>129.97000000000003</v>
      </c>
      <c r="M440" s="732">
        <v>1</v>
      </c>
      <c r="N440" s="733">
        <v>129.97000000000003</v>
      </c>
    </row>
    <row r="441" spans="1:14" ht="14.4" customHeight="1" x14ac:dyDescent="0.3">
      <c r="A441" s="727" t="s">
        <v>566</v>
      </c>
      <c r="B441" s="728" t="s">
        <v>567</v>
      </c>
      <c r="C441" s="729" t="s">
        <v>582</v>
      </c>
      <c r="D441" s="730" t="s">
        <v>583</v>
      </c>
      <c r="E441" s="731">
        <v>50113006</v>
      </c>
      <c r="F441" s="730" t="s">
        <v>1343</v>
      </c>
      <c r="G441" s="729" t="s">
        <v>661</v>
      </c>
      <c r="H441" s="729">
        <v>33850</v>
      </c>
      <c r="I441" s="729">
        <v>33850</v>
      </c>
      <c r="J441" s="729" t="s">
        <v>1365</v>
      </c>
      <c r="K441" s="729" t="s">
        <v>1348</v>
      </c>
      <c r="L441" s="732">
        <v>145.4999823506964</v>
      </c>
      <c r="M441" s="732">
        <v>12</v>
      </c>
      <c r="N441" s="733">
        <v>1745.9997882083567</v>
      </c>
    </row>
    <row r="442" spans="1:14" ht="14.4" customHeight="1" x14ac:dyDescent="0.3">
      <c r="A442" s="727" t="s">
        <v>566</v>
      </c>
      <c r="B442" s="728" t="s">
        <v>567</v>
      </c>
      <c r="C442" s="729" t="s">
        <v>582</v>
      </c>
      <c r="D442" s="730" t="s">
        <v>583</v>
      </c>
      <c r="E442" s="731">
        <v>50113006</v>
      </c>
      <c r="F442" s="730" t="s">
        <v>1343</v>
      </c>
      <c r="G442" s="729" t="s">
        <v>661</v>
      </c>
      <c r="H442" s="729">
        <v>33852</v>
      </c>
      <c r="I442" s="729">
        <v>33852</v>
      </c>
      <c r="J442" s="729" t="s">
        <v>1366</v>
      </c>
      <c r="K442" s="729" t="s">
        <v>1348</v>
      </c>
      <c r="L442" s="732">
        <v>145.5</v>
      </c>
      <c r="M442" s="732">
        <v>3</v>
      </c>
      <c r="N442" s="733">
        <v>436.5</v>
      </c>
    </row>
    <row r="443" spans="1:14" ht="14.4" customHeight="1" x14ac:dyDescent="0.3">
      <c r="A443" s="727" t="s">
        <v>566</v>
      </c>
      <c r="B443" s="728" t="s">
        <v>567</v>
      </c>
      <c r="C443" s="729" t="s">
        <v>582</v>
      </c>
      <c r="D443" s="730" t="s">
        <v>583</v>
      </c>
      <c r="E443" s="731">
        <v>50113006</v>
      </c>
      <c r="F443" s="730" t="s">
        <v>1343</v>
      </c>
      <c r="G443" s="729" t="s">
        <v>661</v>
      </c>
      <c r="H443" s="729">
        <v>33936</v>
      </c>
      <c r="I443" s="729">
        <v>33936</v>
      </c>
      <c r="J443" s="729" t="s">
        <v>1367</v>
      </c>
      <c r="K443" s="729" t="s">
        <v>1345</v>
      </c>
      <c r="L443" s="732">
        <v>30.67</v>
      </c>
      <c r="M443" s="732">
        <v>11</v>
      </c>
      <c r="N443" s="733">
        <v>337.37</v>
      </c>
    </row>
    <row r="444" spans="1:14" ht="14.4" customHeight="1" x14ac:dyDescent="0.3">
      <c r="A444" s="727" t="s">
        <v>566</v>
      </c>
      <c r="B444" s="728" t="s">
        <v>567</v>
      </c>
      <c r="C444" s="729" t="s">
        <v>582</v>
      </c>
      <c r="D444" s="730" t="s">
        <v>583</v>
      </c>
      <c r="E444" s="731">
        <v>50113006</v>
      </c>
      <c r="F444" s="730" t="s">
        <v>1343</v>
      </c>
      <c r="G444" s="729" t="s">
        <v>661</v>
      </c>
      <c r="H444" s="729">
        <v>33848</v>
      </c>
      <c r="I444" s="729">
        <v>33848</v>
      </c>
      <c r="J444" s="729" t="s">
        <v>1368</v>
      </c>
      <c r="K444" s="729" t="s">
        <v>1348</v>
      </c>
      <c r="L444" s="732">
        <v>122.69000000000001</v>
      </c>
      <c r="M444" s="732">
        <v>5</v>
      </c>
      <c r="N444" s="733">
        <v>613.45000000000005</v>
      </c>
    </row>
    <row r="445" spans="1:14" ht="14.4" customHeight="1" x14ac:dyDescent="0.3">
      <c r="A445" s="727" t="s">
        <v>566</v>
      </c>
      <c r="B445" s="728" t="s">
        <v>567</v>
      </c>
      <c r="C445" s="729" t="s">
        <v>582</v>
      </c>
      <c r="D445" s="730" t="s">
        <v>583</v>
      </c>
      <c r="E445" s="731">
        <v>50113006</v>
      </c>
      <c r="F445" s="730" t="s">
        <v>1343</v>
      </c>
      <c r="G445" s="729" t="s">
        <v>661</v>
      </c>
      <c r="H445" s="729">
        <v>990352</v>
      </c>
      <c r="I445" s="729">
        <v>33935</v>
      </c>
      <c r="J445" s="729" t="s">
        <v>1369</v>
      </c>
      <c r="K445" s="729" t="s">
        <v>1345</v>
      </c>
      <c r="L445" s="732">
        <v>30.669999999999998</v>
      </c>
      <c r="M445" s="732">
        <v>6</v>
      </c>
      <c r="N445" s="733">
        <v>184.01999999999998</v>
      </c>
    </row>
    <row r="446" spans="1:14" ht="14.4" customHeight="1" x14ac:dyDescent="0.3">
      <c r="A446" s="727" t="s">
        <v>566</v>
      </c>
      <c r="B446" s="728" t="s">
        <v>567</v>
      </c>
      <c r="C446" s="729" t="s">
        <v>582</v>
      </c>
      <c r="D446" s="730" t="s">
        <v>583</v>
      </c>
      <c r="E446" s="731">
        <v>50113006</v>
      </c>
      <c r="F446" s="730" t="s">
        <v>1343</v>
      </c>
      <c r="G446" s="729" t="s">
        <v>661</v>
      </c>
      <c r="H446" s="729">
        <v>33847</v>
      </c>
      <c r="I446" s="729">
        <v>33847</v>
      </c>
      <c r="J446" s="729" t="s">
        <v>1370</v>
      </c>
      <c r="K446" s="729" t="s">
        <v>1348</v>
      </c>
      <c r="L446" s="732">
        <v>122.69</v>
      </c>
      <c r="M446" s="732">
        <v>4</v>
      </c>
      <c r="N446" s="733">
        <v>490.76</v>
      </c>
    </row>
    <row r="447" spans="1:14" ht="14.4" customHeight="1" x14ac:dyDescent="0.3">
      <c r="A447" s="727" t="s">
        <v>566</v>
      </c>
      <c r="B447" s="728" t="s">
        <v>567</v>
      </c>
      <c r="C447" s="729" t="s">
        <v>582</v>
      </c>
      <c r="D447" s="730" t="s">
        <v>583</v>
      </c>
      <c r="E447" s="731">
        <v>50113006</v>
      </c>
      <c r="F447" s="730" t="s">
        <v>1343</v>
      </c>
      <c r="G447" s="729" t="s">
        <v>661</v>
      </c>
      <c r="H447" s="729">
        <v>33856</v>
      </c>
      <c r="I447" s="729">
        <v>33856</v>
      </c>
      <c r="J447" s="729" t="s">
        <v>1371</v>
      </c>
      <c r="K447" s="729" t="s">
        <v>1348</v>
      </c>
      <c r="L447" s="732">
        <v>129.97</v>
      </c>
      <c r="M447" s="732">
        <v>4</v>
      </c>
      <c r="N447" s="733">
        <v>519.88</v>
      </c>
    </row>
    <row r="448" spans="1:14" ht="14.4" customHeight="1" x14ac:dyDescent="0.3">
      <c r="A448" s="727" t="s">
        <v>566</v>
      </c>
      <c r="B448" s="728" t="s">
        <v>567</v>
      </c>
      <c r="C448" s="729" t="s">
        <v>582</v>
      </c>
      <c r="D448" s="730" t="s">
        <v>583</v>
      </c>
      <c r="E448" s="731">
        <v>50113006</v>
      </c>
      <c r="F448" s="730" t="s">
        <v>1343</v>
      </c>
      <c r="G448" s="729" t="s">
        <v>661</v>
      </c>
      <c r="H448" s="729">
        <v>33857</v>
      </c>
      <c r="I448" s="729">
        <v>33857</v>
      </c>
      <c r="J448" s="729" t="s">
        <v>1372</v>
      </c>
      <c r="K448" s="729" t="s">
        <v>1348</v>
      </c>
      <c r="L448" s="732">
        <v>129.97000000000003</v>
      </c>
      <c r="M448" s="732">
        <v>6</v>
      </c>
      <c r="N448" s="733">
        <v>779.82000000000016</v>
      </c>
    </row>
    <row r="449" spans="1:14" ht="14.4" customHeight="1" x14ac:dyDescent="0.3">
      <c r="A449" s="727" t="s">
        <v>566</v>
      </c>
      <c r="B449" s="728" t="s">
        <v>567</v>
      </c>
      <c r="C449" s="729" t="s">
        <v>582</v>
      </c>
      <c r="D449" s="730" t="s">
        <v>583</v>
      </c>
      <c r="E449" s="731">
        <v>50113007</v>
      </c>
      <c r="F449" s="730" t="s">
        <v>1373</v>
      </c>
      <c r="G449" s="729" t="s">
        <v>621</v>
      </c>
      <c r="H449" s="729">
        <v>93173</v>
      </c>
      <c r="I449" s="729">
        <v>93173</v>
      </c>
      <c r="J449" s="729" t="s">
        <v>1374</v>
      </c>
      <c r="K449" s="729" t="s">
        <v>1375</v>
      </c>
      <c r="L449" s="732">
        <v>2945.03</v>
      </c>
      <c r="M449" s="732">
        <v>1</v>
      </c>
      <c r="N449" s="733">
        <v>2945.03</v>
      </c>
    </row>
    <row r="450" spans="1:14" ht="14.4" customHeight="1" x14ac:dyDescent="0.3">
      <c r="A450" s="727" t="s">
        <v>566</v>
      </c>
      <c r="B450" s="728" t="s">
        <v>567</v>
      </c>
      <c r="C450" s="729" t="s">
        <v>582</v>
      </c>
      <c r="D450" s="730" t="s">
        <v>583</v>
      </c>
      <c r="E450" s="731">
        <v>50113008</v>
      </c>
      <c r="F450" s="730" t="s">
        <v>1376</v>
      </c>
      <c r="G450" s="729"/>
      <c r="H450" s="729"/>
      <c r="I450" s="729">
        <v>138455</v>
      </c>
      <c r="J450" s="729" t="s">
        <v>1377</v>
      </c>
      <c r="K450" s="729" t="s">
        <v>1378</v>
      </c>
      <c r="L450" s="732">
        <v>1287</v>
      </c>
      <c r="M450" s="732">
        <v>231</v>
      </c>
      <c r="N450" s="733">
        <v>297297</v>
      </c>
    </row>
    <row r="451" spans="1:14" ht="14.4" customHeight="1" x14ac:dyDescent="0.3">
      <c r="A451" s="727" t="s">
        <v>566</v>
      </c>
      <c r="B451" s="728" t="s">
        <v>567</v>
      </c>
      <c r="C451" s="729" t="s">
        <v>582</v>
      </c>
      <c r="D451" s="730" t="s">
        <v>583</v>
      </c>
      <c r="E451" s="731">
        <v>50113008</v>
      </c>
      <c r="F451" s="730" t="s">
        <v>1376</v>
      </c>
      <c r="G451" s="729"/>
      <c r="H451" s="729"/>
      <c r="I451" s="729">
        <v>129056</v>
      </c>
      <c r="J451" s="729" t="s">
        <v>1379</v>
      </c>
      <c r="K451" s="729" t="s">
        <v>1380</v>
      </c>
      <c r="L451" s="732">
        <v>2952.9370451626714</v>
      </c>
      <c r="M451" s="732">
        <v>73</v>
      </c>
      <c r="N451" s="733">
        <v>215564.404296875</v>
      </c>
    </row>
    <row r="452" spans="1:14" ht="14.4" customHeight="1" x14ac:dyDescent="0.3">
      <c r="A452" s="727" t="s">
        <v>566</v>
      </c>
      <c r="B452" s="728" t="s">
        <v>567</v>
      </c>
      <c r="C452" s="729" t="s">
        <v>582</v>
      </c>
      <c r="D452" s="730" t="s">
        <v>583</v>
      </c>
      <c r="E452" s="731">
        <v>50113008</v>
      </c>
      <c r="F452" s="730" t="s">
        <v>1376</v>
      </c>
      <c r="G452" s="729"/>
      <c r="H452" s="729"/>
      <c r="I452" s="729">
        <v>129057</v>
      </c>
      <c r="J452" s="729" t="s">
        <v>1379</v>
      </c>
      <c r="K452" s="729" t="s">
        <v>1381</v>
      </c>
      <c r="L452" s="732">
        <v>5815.502724095395</v>
      </c>
      <c r="M452" s="732">
        <v>38</v>
      </c>
      <c r="N452" s="733">
        <v>220989.103515625</v>
      </c>
    </row>
    <row r="453" spans="1:14" ht="14.4" customHeight="1" x14ac:dyDescent="0.3">
      <c r="A453" s="727" t="s">
        <v>566</v>
      </c>
      <c r="B453" s="728" t="s">
        <v>567</v>
      </c>
      <c r="C453" s="729" t="s">
        <v>582</v>
      </c>
      <c r="D453" s="730" t="s">
        <v>583</v>
      </c>
      <c r="E453" s="731">
        <v>50113008</v>
      </c>
      <c r="F453" s="730" t="s">
        <v>1376</v>
      </c>
      <c r="G453" s="729"/>
      <c r="H453" s="729"/>
      <c r="I453" s="729">
        <v>90099</v>
      </c>
      <c r="J453" s="729" t="s">
        <v>1382</v>
      </c>
      <c r="K453" s="729" t="s">
        <v>1383</v>
      </c>
      <c r="L453" s="732">
        <v>6812.080078125</v>
      </c>
      <c r="M453" s="732">
        <v>6</v>
      </c>
      <c r="N453" s="733">
        <v>40872.48046875</v>
      </c>
    </row>
    <row r="454" spans="1:14" ht="14.4" customHeight="1" x14ac:dyDescent="0.3">
      <c r="A454" s="727" t="s">
        <v>566</v>
      </c>
      <c r="B454" s="728" t="s">
        <v>567</v>
      </c>
      <c r="C454" s="729" t="s">
        <v>582</v>
      </c>
      <c r="D454" s="730" t="s">
        <v>583</v>
      </c>
      <c r="E454" s="731">
        <v>50113008</v>
      </c>
      <c r="F454" s="730" t="s">
        <v>1376</v>
      </c>
      <c r="G454" s="729"/>
      <c r="H454" s="729"/>
      <c r="I454" s="729">
        <v>29981</v>
      </c>
      <c r="J454" s="729" t="s">
        <v>1384</v>
      </c>
      <c r="K454" s="729" t="s">
        <v>1385</v>
      </c>
      <c r="L454" s="732">
        <v>12897.5</v>
      </c>
      <c r="M454" s="732">
        <v>8</v>
      </c>
      <c r="N454" s="733">
        <v>103180</v>
      </c>
    </row>
    <row r="455" spans="1:14" ht="14.4" customHeight="1" x14ac:dyDescent="0.3">
      <c r="A455" s="727" t="s">
        <v>566</v>
      </c>
      <c r="B455" s="728" t="s">
        <v>567</v>
      </c>
      <c r="C455" s="729" t="s">
        <v>582</v>
      </c>
      <c r="D455" s="730" t="s">
        <v>583</v>
      </c>
      <c r="E455" s="731">
        <v>50113008</v>
      </c>
      <c r="F455" s="730" t="s">
        <v>1376</v>
      </c>
      <c r="G455" s="729"/>
      <c r="H455" s="729"/>
      <c r="I455" s="729">
        <v>29979</v>
      </c>
      <c r="J455" s="729" t="s">
        <v>1384</v>
      </c>
      <c r="K455" s="729" t="s">
        <v>1386</v>
      </c>
      <c r="L455" s="732">
        <v>4750</v>
      </c>
      <c r="M455" s="732">
        <v>1</v>
      </c>
      <c r="N455" s="733">
        <v>4750</v>
      </c>
    </row>
    <row r="456" spans="1:14" ht="14.4" customHeight="1" x14ac:dyDescent="0.3">
      <c r="A456" s="727" t="s">
        <v>566</v>
      </c>
      <c r="B456" s="728" t="s">
        <v>567</v>
      </c>
      <c r="C456" s="729" t="s">
        <v>582</v>
      </c>
      <c r="D456" s="730" t="s">
        <v>583</v>
      </c>
      <c r="E456" s="731">
        <v>50113008</v>
      </c>
      <c r="F456" s="730" t="s">
        <v>1376</v>
      </c>
      <c r="G456" s="729"/>
      <c r="H456" s="729"/>
      <c r="I456" s="729">
        <v>29980</v>
      </c>
      <c r="J456" s="729" t="s">
        <v>1384</v>
      </c>
      <c r="K456" s="729" t="s">
        <v>1387</v>
      </c>
      <c r="L456" s="732">
        <v>9546.6666666666661</v>
      </c>
      <c r="M456" s="732">
        <v>12</v>
      </c>
      <c r="N456" s="733">
        <v>114560</v>
      </c>
    </row>
    <row r="457" spans="1:14" ht="14.4" customHeight="1" x14ac:dyDescent="0.3">
      <c r="A457" s="727" t="s">
        <v>566</v>
      </c>
      <c r="B457" s="728" t="s">
        <v>567</v>
      </c>
      <c r="C457" s="729" t="s">
        <v>582</v>
      </c>
      <c r="D457" s="730" t="s">
        <v>583</v>
      </c>
      <c r="E457" s="731">
        <v>50113008</v>
      </c>
      <c r="F457" s="730" t="s">
        <v>1376</v>
      </c>
      <c r="G457" s="729"/>
      <c r="H457" s="729"/>
      <c r="I457" s="729">
        <v>137124</v>
      </c>
      <c r="J457" s="729" t="s">
        <v>1388</v>
      </c>
      <c r="K457" s="729" t="s">
        <v>1389</v>
      </c>
      <c r="L457" s="732">
        <v>6699</v>
      </c>
      <c r="M457" s="732">
        <v>15</v>
      </c>
      <c r="N457" s="733">
        <v>100485</v>
      </c>
    </row>
    <row r="458" spans="1:14" ht="14.4" customHeight="1" x14ac:dyDescent="0.3">
      <c r="A458" s="727" t="s">
        <v>566</v>
      </c>
      <c r="B458" s="728" t="s">
        <v>567</v>
      </c>
      <c r="C458" s="729" t="s">
        <v>582</v>
      </c>
      <c r="D458" s="730" t="s">
        <v>583</v>
      </c>
      <c r="E458" s="731">
        <v>50113008</v>
      </c>
      <c r="F458" s="730" t="s">
        <v>1376</v>
      </c>
      <c r="G458" s="729"/>
      <c r="H458" s="729"/>
      <c r="I458" s="729">
        <v>137123</v>
      </c>
      <c r="J458" s="729" t="s">
        <v>1388</v>
      </c>
      <c r="K458" s="729" t="s">
        <v>1390</v>
      </c>
      <c r="L458" s="732">
        <v>3480.4000651041665</v>
      </c>
      <c r="M458" s="732">
        <v>3</v>
      </c>
      <c r="N458" s="733">
        <v>10441.2001953125</v>
      </c>
    </row>
    <row r="459" spans="1:14" ht="14.4" customHeight="1" x14ac:dyDescent="0.3">
      <c r="A459" s="727" t="s">
        <v>566</v>
      </c>
      <c r="B459" s="728" t="s">
        <v>567</v>
      </c>
      <c r="C459" s="729" t="s">
        <v>582</v>
      </c>
      <c r="D459" s="730" t="s">
        <v>583</v>
      </c>
      <c r="E459" s="731">
        <v>50113008</v>
      </c>
      <c r="F459" s="730" t="s">
        <v>1376</v>
      </c>
      <c r="G459" s="729"/>
      <c r="H459" s="729"/>
      <c r="I459" s="729">
        <v>62464</v>
      </c>
      <c r="J459" s="729" t="s">
        <v>1391</v>
      </c>
      <c r="K459" s="729" t="s">
        <v>1392</v>
      </c>
      <c r="L459" s="732">
        <v>9107.1881192835372</v>
      </c>
      <c r="M459" s="732">
        <v>41</v>
      </c>
      <c r="N459" s="733">
        <v>373394.712890625</v>
      </c>
    </row>
    <row r="460" spans="1:14" ht="14.4" customHeight="1" x14ac:dyDescent="0.3">
      <c r="A460" s="727" t="s">
        <v>566</v>
      </c>
      <c r="B460" s="728" t="s">
        <v>567</v>
      </c>
      <c r="C460" s="729" t="s">
        <v>582</v>
      </c>
      <c r="D460" s="730" t="s">
        <v>583</v>
      </c>
      <c r="E460" s="731">
        <v>50113008</v>
      </c>
      <c r="F460" s="730" t="s">
        <v>1376</v>
      </c>
      <c r="G460" s="729"/>
      <c r="H460" s="729"/>
      <c r="I460" s="729">
        <v>104051</v>
      </c>
      <c r="J460" s="729" t="s">
        <v>1393</v>
      </c>
      <c r="K460" s="729" t="s">
        <v>1378</v>
      </c>
      <c r="L460" s="732">
        <v>1291.4000081380209</v>
      </c>
      <c r="M460" s="732">
        <v>30</v>
      </c>
      <c r="N460" s="733">
        <v>38742.000244140625</v>
      </c>
    </row>
    <row r="461" spans="1:14" ht="14.4" customHeight="1" x14ac:dyDescent="0.3">
      <c r="A461" s="727" t="s">
        <v>566</v>
      </c>
      <c r="B461" s="728" t="s">
        <v>567</v>
      </c>
      <c r="C461" s="729" t="s">
        <v>582</v>
      </c>
      <c r="D461" s="730" t="s">
        <v>583</v>
      </c>
      <c r="E461" s="731">
        <v>50113008</v>
      </c>
      <c r="F461" s="730" t="s">
        <v>1376</v>
      </c>
      <c r="G461" s="729"/>
      <c r="H461" s="729"/>
      <c r="I461" s="729">
        <v>97910</v>
      </c>
      <c r="J461" s="729" t="s">
        <v>1394</v>
      </c>
      <c r="K461" s="729" t="s">
        <v>1395</v>
      </c>
      <c r="L461" s="732">
        <v>1346.35</v>
      </c>
      <c r="M461" s="732">
        <v>5</v>
      </c>
      <c r="N461" s="733">
        <v>6731.75</v>
      </c>
    </row>
    <row r="462" spans="1:14" ht="14.4" customHeight="1" x14ac:dyDescent="0.3">
      <c r="A462" s="727" t="s">
        <v>566</v>
      </c>
      <c r="B462" s="728" t="s">
        <v>567</v>
      </c>
      <c r="C462" s="729" t="s">
        <v>582</v>
      </c>
      <c r="D462" s="730" t="s">
        <v>583</v>
      </c>
      <c r="E462" s="731">
        <v>50113008</v>
      </c>
      <c r="F462" s="730" t="s">
        <v>1376</v>
      </c>
      <c r="G462" s="729"/>
      <c r="H462" s="729"/>
      <c r="I462" s="729">
        <v>6480</v>
      </c>
      <c r="J462" s="729" t="s">
        <v>1396</v>
      </c>
      <c r="K462" s="729" t="s">
        <v>1397</v>
      </c>
      <c r="L462" s="732">
        <v>4305.3999125162763</v>
      </c>
      <c r="M462" s="732">
        <v>48</v>
      </c>
      <c r="N462" s="733">
        <v>206659.19580078125</v>
      </c>
    </row>
    <row r="463" spans="1:14" ht="14.4" customHeight="1" x14ac:dyDescent="0.3">
      <c r="A463" s="727" t="s">
        <v>566</v>
      </c>
      <c r="B463" s="728" t="s">
        <v>567</v>
      </c>
      <c r="C463" s="729" t="s">
        <v>582</v>
      </c>
      <c r="D463" s="730" t="s">
        <v>583</v>
      </c>
      <c r="E463" s="731">
        <v>50113011</v>
      </c>
      <c r="F463" s="730" t="s">
        <v>1398</v>
      </c>
      <c r="G463" s="729"/>
      <c r="H463" s="729"/>
      <c r="I463" s="729">
        <v>87240</v>
      </c>
      <c r="J463" s="729" t="s">
        <v>1399</v>
      </c>
      <c r="K463" s="729" t="s">
        <v>1400</v>
      </c>
      <c r="L463" s="732">
        <v>8505.3898111979161</v>
      </c>
      <c r="M463" s="732">
        <v>24</v>
      </c>
      <c r="N463" s="733">
        <v>204129.35546875</v>
      </c>
    </row>
    <row r="464" spans="1:14" ht="14.4" customHeight="1" x14ac:dyDescent="0.3">
      <c r="A464" s="727" t="s">
        <v>566</v>
      </c>
      <c r="B464" s="728" t="s">
        <v>567</v>
      </c>
      <c r="C464" s="729" t="s">
        <v>582</v>
      </c>
      <c r="D464" s="730" t="s">
        <v>583</v>
      </c>
      <c r="E464" s="731">
        <v>50113011</v>
      </c>
      <c r="F464" s="730" t="s">
        <v>1398</v>
      </c>
      <c r="G464" s="729"/>
      <c r="H464" s="729"/>
      <c r="I464" s="729">
        <v>87239</v>
      </c>
      <c r="J464" s="729" t="s">
        <v>1399</v>
      </c>
      <c r="K464" s="729" t="s">
        <v>1401</v>
      </c>
      <c r="L464" s="732">
        <v>4252.6899902343748</v>
      </c>
      <c r="M464" s="732">
        <v>20</v>
      </c>
      <c r="N464" s="733">
        <v>85053.7998046875</v>
      </c>
    </row>
    <row r="465" spans="1:14" ht="14.4" customHeight="1" x14ac:dyDescent="0.3">
      <c r="A465" s="727" t="s">
        <v>566</v>
      </c>
      <c r="B465" s="728" t="s">
        <v>567</v>
      </c>
      <c r="C465" s="729" t="s">
        <v>582</v>
      </c>
      <c r="D465" s="730" t="s">
        <v>583</v>
      </c>
      <c r="E465" s="731">
        <v>50113011</v>
      </c>
      <c r="F465" s="730" t="s">
        <v>1398</v>
      </c>
      <c r="G465" s="729"/>
      <c r="H465" s="729"/>
      <c r="I465" s="729">
        <v>154709</v>
      </c>
      <c r="J465" s="729" t="s">
        <v>1402</v>
      </c>
      <c r="K465" s="729" t="s">
        <v>1403</v>
      </c>
      <c r="L465" s="732">
        <v>20462.237426757813</v>
      </c>
      <c r="M465" s="732">
        <v>16</v>
      </c>
      <c r="N465" s="733">
        <v>327395.798828125</v>
      </c>
    </row>
    <row r="466" spans="1:14" ht="14.4" customHeight="1" x14ac:dyDescent="0.3">
      <c r="A466" s="727" t="s">
        <v>566</v>
      </c>
      <c r="B466" s="728" t="s">
        <v>567</v>
      </c>
      <c r="C466" s="729" t="s">
        <v>582</v>
      </c>
      <c r="D466" s="730" t="s">
        <v>583</v>
      </c>
      <c r="E466" s="731">
        <v>50113011</v>
      </c>
      <c r="F466" s="730" t="s">
        <v>1398</v>
      </c>
      <c r="G466" s="729"/>
      <c r="H466" s="729"/>
      <c r="I466" s="729">
        <v>203319</v>
      </c>
      <c r="J466" s="729" t="s">
        <v>1404</v>
      </c>
      <c r="K466" s="729" t="s">
        <v>1405</v>
      </c>
      <c r="L466" s="732">
        <v>2551.56005859375</v>
      </c>
      <c r="M466" s="732">
        <v>10</v>
      </c>
      <c r="N466" s="733">
        <v>25515.6005859375</v>
      </c>
    </row>
    <row r="467" spans="1:14" ht="14.4" customHeight="1" x14ac:dyDescent="0.3">
      <c r="A467" s="727" t="s">
        <v>566</v>
      </c>
      <c r="B467" s="728" t="s">
        <v>567</v>
      </c>
      <c r="C467" s="729" t="s">
        <v>582</v>
      </c>
      <c r="D467" s="730" t="s">
        <v>583</v>
      </c>
      <c r="E467" s="731">
        <v>50113013</v>
      </c>
      <c r="F467" s="730" t="s">
        <v>1406</v>
      </c>
      <c r="G467" s="729" t="s">
        <v>661</v>
      </c>
      <c r="H467" s="729">
        <v>195147</v>
      </c>
      <c r="I467" s="729">
        <v>195147</v>
      </c>
      <c r="J467" s="729" t="s">
        <v>1407</v>
      </c>
      <c r="K467" s="729" t="s">
        <v>1408</v>
      </c>
      <c r="L467" s="732">
        <v>569.65692307692314</v>
      </c>
      <c r="M467" s="732">
        <v>58.499999999999993</v>
      </c>
      <c r="N467" s="733">
        <v>33324.93</v>
      </c>
    </row>
    <row r="468" spans="1:14" ht="14.4" customHeight="1" x14ac:dyDescent="0.3">
      <c r="A468" s="727" t="s">
        <v>566</v>
      </c>
      <c r="B468" s="728" t="s">
        <v>567</v>
      </c>
      <c r="C468" s="729" t="s">
        <v>582</v>
      </c>
      <c r="D468" s="730" t="s">
        <v>583</v>
      </c>
      <c r="E468" s="731">
        <v>50113013</v>
      </c>
      <c r="F468" s="730" t="s">
        <v>1406</v>
      </c>
      <c r="G468" s="729" t="s">
        <v>661</v>
      </c>
      <c r="H468" s="729">
        <v>185525</v>
      </c>
      <c r="I468" s="729">
        <v>85525</v>
      </c>
      <c r="J468" s="729" t="s">
        <v>1409</v>
      </c>
      <c r="K468" s="729" t="s">
        <v>1410</v>
      </c>
      <c r="L468" s="732">
        <v>111.31999999999998</v>
      </c>
      <c r="M468" s="732">
        <v>3</v>
      </c>
      <c r="N468" s="733">
        <v>333.95999999999992</v>
      </c>
    </row>
    <row r="469" spans="1:14" ht="14.4" customHeight="1" x14ac:dyDescent="0.3">
      <c r="A469" s="727" t="s">
        <v>566</v>
      </c>
      <c r="B469" s="728" t="s">
        <v>567</v>
      </c>
      <c r="C469" s="729" t="s">
        <v>582</v>
      </c>
      <c r="D469" s="730" t="s">
        <v>583</v>
      </c>
      <c r="E469" s="731">
        <v>50113013</v>
      </c>
      <c r="F469" s="730" t="s">
        <v>1406</v>
      </c>
      <c r="G469" s="729" t="s">
        <v>661</v>
      </c>
      <c r="H469" s="729">
        <v>105951</v>
      </c>
      <c r="I469" s="729">
        <v>5951</v>
      </c>
      <c r="J469" s="729" t="s">
        <v>1411</v>
      </c>
      <c r="K469" s="729" t="s">
        <v>1412</v>
      </c>
      <c r="L469" s="732">
        <v>114.93</v>
      </c>
      <c r="M469" s="732">
        <v>8</v>
      </c>
      <c r="N469" s="733">
        <v>919.44</v>
      </c>
    </row>
    <row r="470" spans="1:14" ht="14.4" customHeight="1" x14ac:dyDescent="0.3">
      <c r="A470" s="727" t="s">
        <v>566</v>
      </c>
      <c r="B470" s="728" t="s">
        <v>567</v>
      </c>
      <c r="C470" s="729" t="s">
        <v>582</v>
      </c>
      <c r="D470" s="730" t="s">
        <v>583</v>
      </c>
      <c r="E470" s="731">
        <v>50113013</v>
      </c>
      <c r="F470" s="730" t="s">
        <v>1406</v>
      </c>
      <c r="G470" s="729" t="s">
        <v>661</v>
      </c>
      <c r="H470" s="729">
        <v>183817</v>
      </c>
      <c r="I470" s="729">
        <v>183817</v>
      </c>
      <c r="J470" s="729" t="s">
        <v>1413</v>
      </c>
      <c r="K470" s="729" t="s">
        <v>1414</v>
      </c>
      <c r="L470" s="732">
        <v>940.53579655185456</v>
      </c>
      <c r="M470" s="732">
        <v>57</v>
      </c>
      <c r="N470" s="733">
        <v>53610.540403455707</v>
      </c>
    </row>
    <row r="471" spans="1:14" ht="14.4" customHeight="1" x14ac:dyDescent="0.3">
      <c r="A471" s="727" t="s">
        <v>566</v>
      </c>
      <c r="B471" s="728" t="s">
        <v>567</v>
      </c>
      <c r="C471" s="729" t="s">
        <v>582</v>
      </c>
      <c r="D471" s="730" t="s">
        <v>583</v>
      </c>
      <c r="E471" s="731">
        <v>50113013</v>
      </c>
      <c r="F471" s="730" t="s">
        <v>1406</v>
      </c>
      <c r="G471" s="729" t="s">
        <v>661</v>
      </c>
      <c r="H471" s="729">
        <v>145010</v>
      </c>
      <c r="I471" s="729">
        <v>45010</v>
      </c>
      <c r="J471" s="729" t="s">
        <v>1415</v>
      </c>
      <c r="K471" s="729" t="s">
        <v>1416</v>
      </c>
      <c r="L471" s="732">
        <v>42.019999999999982</v>
      </c>
      <c r="M471" s="732">
        <v>2</v>
      </c>
      <c r="N471" s="733">
        <v>84.039999999999964</v>
      </c>
    </row>
    <row r="472" spans="1:14" ht="14.4" customHeight="1" x14ac:dyDescent="0.3">
      <c r="A472" s="727" t="s">
        <v>566</v>
      </c>
      <c r="B472" s="728" t="s">
        <v>567</v>
      </c>
      <c r="C472" s="729" t="s">
        <v>582</v>
      </c>
      <c r="D472" s="730" t="s">
        <v>583</v>
      </c>
      <c r="E472" s="731">
        <v>50113013</v>
      </c>
      <c r="F472" s="730" t="s">
        <v>1406</v>
      </c>
      <c r="G472" s="729" t="s">
        <v>621</v>
      </c>
      <c r="H472" s="729">
        <v>117170</v>
      </c>
      <c r="I472" s="729">
        <v>17170</v>
      </c>
      <c r="J472" s="729" t="s">
        <v>1417</v>
      </c>
      <c r="K472" s="729" t="s">
        <v>1418</v>
      </c>
      <c r="L472" s="732">
        <v>73.440000000000012</v>
      </c>
      <c r="M472" s="732">
        <v>2</v>
      </c>
      <c r="N472" s="733">
        <v>146.88000000000002</v>
      </c>
    </row>
    <row r="473" spans="1:14" ht="14.4" customHeight="1" x14ac:dyDescent="0.3">
      <c r="A473" s="727" t="s">
        <v>566</v>
      </c>
      <c r="B473" s="728" t="s">
        <v>567</v>
      </c>
      <c r="C473" s="729" t="s">
        <v>582</v>
      </c>
      <c r="D473" s="730" t="s">
        <v>583</v>
      </c>
      <c r="E473" s="731">
        <v>50113013</v>
      </c>
      <c r="F473" s="730" t="s">
        <v>1406</v>
      </c>
      <c r="G473" s="729" t="s">
        <v>621</v>
      </c>
      <c r="H473" s="729">
        <v>117171</v>
      </c>
      <c r="I473" s="729">
        <v>17171</v>
      </c>
      <c r="J473" s="729" t="s">
        <v>1419</v>
      </c>
      <c r="K473" s="729" t="s">
        <v>939</v>
      </c>
      <c r="L473" s="732">
        <v>73.44000000000004</v>
      </c>
      <c r="M473" s="732">
        <v>1</v>
      </c>
      <c r="N473" s="733">
        <v>73.44000000000004</v>
      </c>
    </row>
    <row r="474" spans="1:14" ht="14.4" customHeight="1" x14ac:dyDescent="0.3">
      <c r="A474" s="727" t="s">
        <v>566</v>
      </c>
      <c r="B474" s="728" t="s">
        <v>567</v>
      </c>
      <c r="C474" s="729" t="s">
        <v>582</v>
      </c>
      <c r="D474" s="730" t="s">
        <v>583</v>
      </c>
      <c r="E474" s="731">
        <v>50113013</v>
      </c>
      <c r="F474" s="730" t="s">
        <v>1406</v>
      </c>
      <c r="G474" s="729" t="s">
        <v>661</v>
      </c>
      <c r="H474" s="729">
        <v>111706</v>
      </c>
      <c r="I474" s="729">
        <v>11706</v>
      </c>
      <c r="J474" s="729" t="s">
        <v>722</v>
      </c>
      <c r="K474" s="729" t="s">
        <v>1420</v>
      </c>
      <c r="L474" s="732">
        <v>233.28250000000003</v>
      </c>
      <c r="M474" s="732">
        <v>48</v>
      </c>
      <c r="N474" s="733">
        <v>11197.560000000001</v>
      </c>
    </row>
    <row r="475" spans="1:14" ht="14.4" customHeight="1" x14ac:dyDescent="0.3">
      <c r="A475" s="727" t="s">
        <v>566</v>
      </c>
      <c r="B475" s="728" t="s">
        <v>567</v>
      </c>
      <c r="C475" s="729" t="s">
        <v>582</v>
      </c>
      <c r="D475" s="730" t="s">
        <v>583</v>
      </c>
      <c r="E475" s="731">
        <v>50113013</v>
      </c>
      <c r="F475" s="730" t="s">
        <v>1406</v>
      </c>
      <c r="G475" s="729" t="s">
        <v>621</v>
      </c>
      <c r="H475" s="729">
        <v>115658</v>
      </c>
      <c r="I475" s="729">
        <v>15658</v>
      </c>
      <c r="J475" s="729" t="s">
        <v>1421</v>
      </c>
      <c r="K475" s="729" t="s">
        <v>1422</v>
      </c>
      <c r="L475" s="732">
        <v>58.720000000000013</v>
      </c>
      <c r="M475" s="732">
        <v>19</v>
      </c>
      <c r="N475" s="733">
        <v>1115.6800000000003</v>
      </c>
    </row>
    <row r="476" spans="1:14" ht="14.4" customHeight="1" x14ac:dyDescent="0.3">
      <c r="A476" s="727" t="s">
        <v>566</v>
      </c>
      <c r="B476" s="728" t="s">
        <v>567</v>
      </c>
      <c r="C476" s="729" t="s">
        <v>582</v>
      </c>
      <c r="D476" s="730" t="s">
        <v>583</v>
      </c>
      <c r="E476" s="731">
        <v>50113013</v>
      </c>
      <c r="F476" s="730" t="s">
        <v>1406</v>
      </c>
      <c r="G476" s="729" t="s">
        <v>621</v>
      </c>
      <c r="H476" s="729">
        <v>162180</v>
      </c>
      <c r="I476" s="729">
        <v>162180</v>
      </c>
      <c r="J476" s="729" t="s">
        <v>1423</v>
      </c>
      <c r="K476" s="729" t="s">
        <v>1424</v>
      </c>
      <c r="L476" s="732">
        <v>152.89999999999998</v>
      </c>
      <c r="M476" s="732">
        <v>2.8</v>
      </c>
      <c r="N476" s="733">
        <v>428.11999999999995</v>
      </c>
    </row>
    <row r="477" spans="1:14" ht="14.4" customHeight="1" x14ac:dyDescent="0.3">
      <c r="A477" s="727" t="s">
        <v>566</v>
      </c>
      <c r="B477" s="728" t="s">
        <v>567</v>
      </c>
      <c r="C477" s="729" t="s">
        <v>582</v>
      </c>
      <c r="D477" s="730" t="s">
        <v>583</v>
      </c>
      <c r="E477" s="731">
        <v>50113013</v>
      </c>
      <c r="F477" s="730" t="s">
        <v>1406</v>
      </c>
      <c r="G477" s="729" t="s">
        <v>621</v>
      </c>
      <c r="H477" s="729">
        <v>162187</v>
      </c>
      <c r="I477" s="729">
        <v>162187</v>
      </c>
      <c r="J477" s="729" t="s">
        <v>1425</v>
      </c>
      <c r="K477" s="729" t="s">
        <v>1426</v>
      </c>
      <c r="L477" s="732">
        <v>286</v>
      </c>
      <c r="M477" s="732">
        <v>1.5</v>
      </c>
      <c r="N477" s="733">
        <v>429</v>
      </c>
    </row>
    <row r="478" spans="1:14" ht="14.4" customHeight="1" x14ac:dyDescent="0.3">
      <c r="A478" s="727" t="s">
        <v>566</v>
      </c>
      <c r="B478" s="728" t="s">
        <v>567</v>
      </c>
      <c r="C478" s="729" t="s">
        <v>582</v>
      </c>
      <c r="D478" s="730" t="s">
        <v>583</v>
      </c>
      <c r="E478" s="731">
        <v>50113013</v>
      </c>
      <c r="F478" s="730" t="s">
        <v>1406</v>
      </c>
      <c r="G478" s="729" t="s">
        <v>661</v>
      </c>
      <c r="H478" s="729">
        <v>849655</v>
      </c>
      <c r="I478" s="729">
        <v>129836</v>
      </c>
      <c r="J478" s="729" t="s">
        <v>1427</v>
      </c>
      <c r="K478" s="729" t="s">
        <v>1428</v>
      </c>
      <c r="L478" s="732">
        <v>262.89999999999998</v>
      </c>
      <c r="M478" s="732">
        <v>2</v>
      </c>
      <c r="N478" s="733">
        <v>525.79999999999995</v>
      </c>
    </row>
    <row r="479" spans="1:14" ht="14.4" customHeight="1" x14ac:dyDescent="0.3">
      <c r="A479" s="727" t="s">
        <v>566</v>
      </c>
      <c r="B479" s="728" t="s">
        <v>567</v>
      </c>
      <c r="C479" s="729" t="s">
        <v>582</v>
      </c>
      <c r="D479" s="730" t="s">
        <v>583</v>
      </c>
      <c r="E479" s="731">
        <v>50113013</v>
      </c>
      <c r="F479" s="730" t="s">
        <v>1406</v>
      </c>
      <c r="G479" s="729" t="s">
        <v>621</v>
      </c>
      <c r="H479" s="729">
        <v>120605</v>
      </c>
      <c r="I479" s="729">
        <v>20605</v>
      </c>
      <c r="J479" s="729" t="s">
        <v>1429</v>
      </c>
      <c r="K479" s="729" t="s">
        <v>1430</v>
      </c>
      <c r="L479" s="732">
        <v>601.74799999999993</v>
      </c>
      <c r="M479" s="732">
        <v>5</v>
      </c>
      <c r="N479" s="733">
        <v>3008.74</v>
      </c>
    </row>
    <row r="480" spans="1:14" ht="14.4" customHeight="1" x14ac:dyDescent="0.3">
      <c r="A480" s="727" t="s">
        <v>566</v>
      </c>
      <c r="B480" s="728" t="s">
        <v>567</v>
      </c>
      <c r="C480" s="729" t="s">
        <v>582</v>
      </c>
      <c r="D480" s="730" t="s">
        <v>583</v>
      </c>
      <c r="E480" s="731">
        <v>50113013</v>
      </c>
      <c r="F480" s="730" t="s">
        <v>1406</v>
      </c>
      <c r="G480" s="729" t="s">
        <v>621</v>
      </c>
      <c r="H480" s="729">
        <v>175022</v>
      </c>
      <c r="I480" s="729">
        <v>75022</v>
      </c>
      <c r="J480" s="729" t="s">
        <v>1431</v>
      </c>
      <c r="K480" s="729" t="s">
        <v>1432</v>
      </c>
      <c r="L480" s="732">
        <v>25.11</v>
      </c>
      <c r="M480" s="732">
        <v>2</v>
      </c>
      <c r="N480" s="733">
        <v>50.22</v>
      </c>
    </row>
    <row r="481" spans="1:14" ht="14.4" customHeight="1" x14ac:dyDescent="0.3">
      <c r="A481" s="727" t="s">
        <v>566</v>
      </c>
      <c r="B481" s="728" t="s">
        <v>567</v>
      </c>
      <c r="C481" s="729" t="s">
        <v>582</v>
      </c>
      <c r="D481" s="730" t="s">
        <v>583</v>
      </c>
      <c r="E481" s="731">
        <v>50113013</v>
      </c>
      <c r="F481" s="730" t="s">
        <v>1406</v>
      </c>
      <c r="G481" s="729" t="s">
        <v>621</v>
      </c>
      <c r="H481" s="729">
        <v>175023</v>
      </c>
      <c r="I481" s="729">
        <v>75023</v>
      </c>
      <c r="J481" s="729" t="s">
        <v>1431</v>
      </c>
      <c r="K481" s="729" t="s">
        <v>1433</v>
      </c>
      <c r="L481" s="732">
        <v>60.69</v>
      </c>
      <c r="M481" s="732">
        <v>1</v>
      </c>
      <c r="N481" s="733">
        <v>60.69</v>
      </c>
    </row>
    <row r="482" spans="1:14" ht="14.4" customHeight="1" x14ac:dyDescent="0.3">
      <c r="A482" s="727" t="s">
        <v>566</v>
      </c>
      <c r="B482" s="728" t="s">
        <v>567</v>
      </c>
      <c r="C482" s="729" t="s">
        <v>582</v>
      </c>
      <c r="D482" s="730" t="s">
        <v>583</v>
      </c>
      <c r="E482" s="731">
        <v>50113013</v>
      </c>
      <c r="F482" s="730" t="s">
        <v>1406</v>
      </c>
      <c r="G482" s="729" t="s">
        <v>621</v>
      </c>
      <c r="H482" s="729">
        <v>844576</v>
      </c>
      <c r="I482" s="729">
        <v>100339</v>
      </c>
      <c r="J482" s="729" t="s">
        <v>1434</v>
      </c>
      <c r="K482" s="729" t="s">
        <v>1435</v>
      </c>
      <c r="L482" s="732">
        <v>97.61</v>
      </c>
      <c r="M482" s="732">
        <v>3</v>
      </c>
      <c r="N482" s="733">
        <v>292.83</v>
      </c>
    </row>
    <row r="483" spans="1:14" ht="14.4" customHeight="1" x14ac:dyDescent="0.3">
      <c r="A483" s="727" t="s">
        <v>566</v>
      </c>
      <c r="B483" s="728" t="s">
        <v>567</v>
      </c>
      <c r="C483" s="729" t="s">
        <v>582</v>
      </c>
      <c r="D483" s="730" t="s">
        <v>583</v>
      </c>
      <c r="E483" s="731">
        <v>50113013</v>
      </c>
      <c r="F483" s="730" t="s">
        <v>1406</v>
      </c>
      <c r="G483" s="729" t="s">
        <v>621</v>
      </c>
      <c r="H483" s="729">
        <v>102427</v>
      </c>
      <c r="I483" s="729">
        <v>2427</v>
      </c>
      <c r="J483" s="729" t="s">
        <v>1436</v>
      </c>
      <c r="K483" s="729" t="s">
        <v>1437</v>
      </c>
      <c r="L483" s="732">
        <v>25.561482570230165</v>
      </c>
      <c r="M483" s="732">
        <v>15</v>
      </c>
      <c r="N483" s="733">
        <v>383.42223855345247</v>
      </c>
    </row>
    <row r="484" spans="1:14" ht="14.4" customHeight="1" x14ac:dyDescent="0.3">
      <c r="A484" s="727" t="s">
        <v>566</v>
      </c>
      <c r="B484" s="728" t="s">
        <v>567</v>
      </c>
      <c r="C484" s="729" t="s">
        <v>582</v>
      </c>
      <c r="D484" s="730" t="s">
        <v>583</v>
      </c>
      <c r="E484" s="731">
        <v>50113013</v>
      </c>
      <c r="F484" s="730" t="s">
        <v>1406</v>
      </c>
      <c r="G484" s="729" t="s">
        <v>621</v>
      </c>
      <c r="H484" s="729">
        <v>101066</v>
      </c>
      <c r="I484" s="729">
        <v>1066</v>
      </c>
      <c r="J484" s="729" t="s">
        <v>1438</v>
      </c>
      <c r="K484" s="729" t="s">
        <v>1439</v>
      </c>
      <c r="L484" s="732">
        <v>50.999615384615375</v>
      </c>
      <c r="M484" s="732">
        <v>26</v>
      </c>
      <c r="N484" s="733">
        <v>1325.9899999999998</v>
      </c>
    </row>
    <row r="485" spans="1:14" ht="14.4" customHeight="1" x14ac:dyDescent="0.3">
      <c r="A485" s="727" t="s">
        <v>566</v>
      </c>
      <c r="B485" s="728" t="s">
        <v>567</v>
      </c>
      <c r="C485" s="729" t="s">
        <v>582</v>
      </c>
      <c r="D485" s="730" t="s">
        <v>583</v>
      </c>
      <c r="E485" s="731">
        <v>50113013</v>
      </c>
      <c r="F485" s="730" t="s">
        <v>1406</v>
      </c>
      <c r="G485" s="729" t="s">
        <v>621</v>
      </c>
      <c r="H485" s="729">
        <v>188746</v>
      </c>
      <c r="I485" s="729">
        <v>88746</v>
      </c>
      <c r="J485" s="729" t="s">
        <v>1440</v>
      </c>
      <c r="K485" s="729" t="s">
        <v>1441</v>
      </c>
      <c r="L485" s="732">
        <v>52.36999999999999</v>
      </c>
      <c r="M485" s="732">
        <v>1</v>
      </c>
      <c r="N485" s="733">
        <v>52.36999999999999</v>
      </c>
    </row>
    <row r="486" spans="1:14" ht="14.4" customHeight="1" x14ac:dyDescent="0.3">
      <c r="A486" s="727" t="s">
        <v>566</v>
      </c>
      <c r="B486" s="728" t="s">
        <v>567</v>
      </c>
      <c r="C486" s="729" t="s">
        <v>582</v>
      </c>
      <c r="D486" s="730" t="s">
        <v>583</v>
      </c>
      <c r="E486" s="731">
        <v>50113013</v>
      </c>
      <c r="F486" s="730" t="s">
        <v>1406</v>
      </c>
      <c r="G486" s="729" t="s">
        <v>621</v>
      </c>
      <c r="H486" s="729">
        <v>132546</v>
      </c>
      <c r="I486" s="729">
        <v>32546</v>
      </c>
      <c r="J486" s="729" t="s">
        <v>1442</v>
      </c>
      <c r="K486" s="729" t="s">
        <v>1443</v>
      </c>
      <c r="L486" s="732">
        <v>125.7</v>
      </c>
      <c r="M486" s="732">
        <v>2</v>
      </c>
      <c r="N486" s="733">
        <v>251.4</v>
      </c>
    </row>
    <row r="487" spans="1:14" ht="14.4" customHeight="1" x14ac:dyDescent="0.3">
      <c r="A487" s="727" t="s">
        <v>566</v>
      </c>
      <c r="B487" s="728" t="s">
        <v>567</v>
      </c>
      <c r="C487" s="729" t="s">
        <v>582</v>
      </c>
      <c r="D487" s="730" t="s">
        <v>583</v>
      </c>
      <c r="E487" s="731">
        <v>50113013</v>
      </c>
      <c r="F487" s="730" t="s">
        <v>1406</v>
      </c>
      <c r="G487" s="729" t="s">
        <v>621</v>
      </c>
      <c r="H487" s="729">
        <v>155636</v>
      </c>
      <c r="I487" s="729">
        <v>55636</v>
      </c>
      <c r="J487" s="729" t="s">
        <v>1444</v>
      </c>
      <c r="K487" s="729" t="s">
        <v>1445</v>
      </c>
      <c r="L487" s="732">
        <v>52.67</v>
      </c>
      <c r="M487" s="732">
        <v>4</v>
      </c>
      <c r="N487" s="733">
        <v>210.68</v>
      </c>
    </row>
    <row r="488" spans="1:14" ht="14.4" customHeight="1" x14ac:dyDescent="0.3">
      <c r="A488" s="727" t="s">
        <v>566</v>
      </c>
      <c r="B488" s="728" t="s">
        <v>567</v>
      </c>
      <c r="C488" s="729" t="s">
        <v>582</v>
      </c>
      <c r="D488" s="730" t="s">
        <v>583</v>
      </c>
      <c r="E488" s="731">
        <v>50113013</v>
      </c>
      <c r="F488" s="730" t="s">
        <v>1406</v>
      </c>
      <c r="G488" s="729" t="s">
        <v>621</v>
      </c>
      <c r="H488" s="729">
        <v>101076</v>
      </c>
      <c r="I488" s="729">
        <v>1076</v>
      </c>
      <c r="J488" s="729" t="s">
        <v>1446</v>
      </c>
      <c r="K488" s="729" t="s">
        <v>1447</v>
      </c>
      <c r="L488" s="732">
        <v>67.740000000000023</v>
      </c>
      <c r="M488" s="732">
        <v>1</v>
      </c>
      <c r="N488" s="733">
        <v>67.740000000000023</v>
      </c>
    </row>
    <row r="489" spans="1:14" ht="14.4" customHeight="1" x14ac:dyDescent="0.3">
      <c r="A489" s="727" t="s">
        <v>566</v>
      </c>
      <c r="B489" s="728" t="s">
        <v>567</v>
      </c>
      <c r="C489" s="729" t="s">
        <v>582</v>
      </c>
      <c r="D489" s="730" t="s">
        <v>583</v>
      </c>
      <c r="E489" s="731">
        <v>50113013</v>
      </c>
      <c r="F489" s="730" t="s">
        <v>1406</v>
      </c>
      <c r="G489" s="729" t="s">
        <v>621</v>
      </c>
      <c r="H489" s="729">
        <v>145996</v>
      </c>
      <c r="I489" s="729">
        <v>45996</v>
      </c>
      <c r="J489" s="729" t="s">
        <v>1448</v>
      </c>
      <c r="K489" s="729" t="s">
        <v>1449</v>
      </c>
      <c r="L489" s="732">
        <v>72.22</v>
      </c>
      <c r="M489" s="732">
        <v>1</v>
      </c>
      <c r="N489" s="733">
        <v>72.22</v>
      </c>
    </row>
    <row r="490" spans="1:14" ht="14.4" customHeight="1" x14ac:dyDescent="0.3">
      <c r="A490" s="727" t="s">
        <v>566</v>
      </c>
      <c r="B490" s="728" t="s">
        <v>567</v>
      </c>
      <c r="C490" s="729" t="s">
        <v>582</v>
      </c>
      <c r="D490" s="730" t="s">
        <v>583</v>
      </c>
      <c r="E490" s="731">
        <v>50113013</v>
      </c>
      <c r="F490" s="730" t="s">
        <v>1406</v>
      </c>
      <c r="G490" s="729" t="s">
        <v>661</v>
      </c>
      <c r="H490" s="729">
        <v>113453</v>
      </c>
      <c r="I490" s="729">
        <v>113453</v>
      </c>
      <c r="J490" s="729" t="s">
        <v>1450</v>
      </c>
      <c r="K490" s="729" t="s">
        <v>1451</v>
      </c>
      <c r="L490" s="732">
        <v>461.13546325878599</v>
      </c>
      <c r="M490" s="732">
        <v>156.49999999999997</v>
      </c>
      <c r="N490" s="733">
        <v>72167.7</v>
      </c>
    </row>
    <row r="491" spans="1:14" ht="14.4" customHeight="1" x14ac:dyDescent="0.3">
      <c r="A491" s="727" t="s">
        <v>566</v>
      </c>
      <c r="B491" s="728" t="s">
        <v>567</v>
      </c>
      <c r="C491" s="729" t="s">
        <v>582</v>
      </c>
      <c r="D491" s="730" t="s">
        <v>583</v>
      </c>
      <c r="E491" s="731">
        <v>50113013</v>
      </c>
      <c r="F491" s="730" t="s">
        <v>1406</v>
      </c>
      <c r="G491" s="729" t="s">
        <v>621</v>
      </c>
      <c r="H491" s="729">
        <v>105113</v>
      </c>
      <c r="I491" s="729">
        <v>5113</v>
      </c>
      <c r="J491" s="729" t="s">
        <v>1452</v>
      </c>
      <c r="K491" s="729" t="s">
        <v>1453</v>
      </c>
      <c r="L491" s="732">
        <v>127.55999999999999</v>
      </c>
      <c r="M491" s="732">
        <v>6</v>
      </c>
      <c r="N491" s="733">
        <v>765.3599999999999</v>
      </c>
    </row>
    <row r="492" spans="1:14" ht="14.4" customHeight="1" x14ac:dyDescent="0.3">
      <c r="A492" s="727" t="s">
        <v>566</v>
      </c>
      <c r="B492" s="728" t="s">
        <v>567</v>
      </c>
      <c r="C492" s="729" t="s">
        <v>582</v>
      </c>
      <c r="D492" s="730" t="s">
        <v>583</v>
      </c>
      <c r="E492" s="731">
        <v>50113013</v>
      </c>
      <c r="F492" s="730" t="s">
        <v>1406</v>
      </c>
      <c r="G492" s="729" t="s">
        <v>621</v>
      </c>
      <c r="H492" s="729">
        <v>193207</v>
      </c>
      <c r="I492" s="729">
        <v>93207</v>
      </c>
      <c r="J492" s="729" t="s">
        <v>1454</v>
      </c>
      <c r="K492" s="729" t="s">
        <v>1455</v>
      </c>
      <c r="L492" s="732">
        <v>44.150000000000013</v>
      </c>
      <c r="M492" s="732">
        <v>1</v>
      </c>
      <c r="N492" s="733">
        <v>44.150000000000013</v>
      </c>
    </row>
    <row r="493" spans="1:14" ht="14.4" customHeight="1" x14ac:dyDescent="0.3">
      <c r="A493" s="727" t="s">
        <v>566</v>
      </c>
      <c r="B493" s="728" t="s">
        <v>567</v>
      </c>
      <c r="C493" s="729" t="s">
        <v>582</v>
      </c>
      <c r="D493" s="730" t="s">
        <v>583</v>
      </c>
      <c r="E493" s="731">
        <v>50113013</v>
      </c>
      <c r="F493" s="730" t="s">
        <v>1406</v>
      </c>
      <c r="G493" s="729" t="s">
        <v>661</v>
      </c>
      <c r="H493" s="729">
        <v>166269</v>
      </c>
      <c r="I493" s="729">
        <v>166269</v>
      </c>
      <c r="J493" s="729" t="s">
        <v>1456</v>
      </c>
      <c r="K493" s="729" t="s">
        <v>1457</v>
      </c>
      <c r="L493" s="732">
        <v>81.565454545454557</v>
      </c>
      <c r="M493" s="732">
        <v>165</v>
      </c>
      <c r="N493" s="733">
        <v>13458.300000000001</v>
      </c>
    </row>
    <row r="494" spans="1:14" ht="14.4" customHeight="1" x14ac:dyDescent="0.3">
      <c r="A494" s="727" t="s">
        <v>566</v>
      </c>
      <c r="B494" s="728" t="s">
        <v>567</v>
      </c>
      <c r="C494" s="729" t="s">
        <v>582</v>
      </c>
      <c r="D494" s="730" t="s">
        <v>583</v>
      </c>
      <c r="E494" s="731">
        <v>50113013</v>
      </c>
      <c r="F494" s="730" t="s">
        <v>1406</v>
      </c>
      <c r="G494" s="729" t="s">
        <v>568</v>
      </c>
      <c r="H494" s="729">
        <v>147727</v>
      </c>
      <c r="I494" s="729">
        <v>47727</v>
      </c>
      <c r="J494" s="729" t="s">
        <v>1458</v>
      </c>
      <c r="K494" s="729" t="s">
        <v>1422</v>
      </c>
      <c r="L494" s="732">
        <v>127.19000000000001</v>
      </c>
      <c r="M494" s="732">
        <v>11</v>
      </c>
      <c r="N494" s="733">
        <v>1399.0900000000001</v>
      </c>
    </row>
    <row r="495" spans="1:14" ht="14.4" customHeight="1" x14ac:dyDescent="0.3">
      <c r="A495" s="727" t="s">
        <v>566</v>
      </c>
      <c r="B495" s="728" t="s">
        <v>567</v>
      </c>
      <c r="C495" s="729" t="s">
        <v>582</v>
      </c>
      <c r="D495" s="730" t="s">
        <v>583</v>
      </c>
      <c r="E495" s="731">
        <v>50113014</v>
      </c>
      <c r="F495" s="730" t="s">
        <v>1459</v>
      </c>
      <c r="G495" s="729" t="s">
        <v>621</v>
      </c>
      <c r="H495" s="729">
        <v>176150</v>
      </c>
      <c r="I495" s="729">
        <v>76150</v>
      </c>
      <c r="J495" s="729" t="s">
        <v>1460</v>
      </c>
      <c r="K495" s="729" t="s">
        <v>1461</v>
      </c>
      <c r="L495" s="732">
        <v>107.33000000000001</v>
      </c>
      <c r="M495" s="732">
        <v>1</v>
      </c>
      <c r="N495" s="733">
        <v>107.33000000000001</v>
      </c>
    </row>
    <row r="496" spans="1:14" ht="14.4" customHeight="1" x14ac:dyDescent="0.3">
      <c r="A496" s="727" t="s">
        <v>566</v>
      </c>
      <c r="B496" s="728" t="s">
        <v>567</v>
      </c>
      <c r="C496" s="729" t="s">
        <v>582</v>
      </c>
      <c r="D496" s="730" t="s">
        <v>583</v>
      </c>
      <c r="E496" s="731">
        <v>50113014</v>
      </c>
      <c r="F496" s="730" t="s">
        <v>1459</v>
      </c>
      <c r="G496" s="729" t="s">
        <v>621</v>
      </c>
      <c r="H496" s="729">
        <v>176152</v>
      </c>
      <c r="I496" s="729">
        <v>76152</v>
      </c>
      <c r="J496" s="729" t="s">
        <v>1460</v>
      </c>
      <c r="K496" s="729" t="s">
        <v>1462</v>
      </c>
      <c r="L496" s="732">
        <v>135.69</v>
      </c>
      <c r="M496" s="732">
        <v>1</v>
      </c>
      <c r="N496" s="733">
        <v>135.69</v>
      </c>
    </row>
    <row r="497" spans="1:14" ht="14.4" customHeight="1" x14ac:dyDescent="0.3">
      <c r="A497" s="727" t="s">
        <v>566</v>
      </c>
      <c r="B497" s="728" t="s">
        <v>567</v>
      </c>
      <c r="C497" s="729" t="s">
        <v>582</v>
      </c>
      <c r="D497" s="730" t="s">
        <v>583</v>
      </c>
      <c r="E497" s="731">
        <v>50113014</v>
      </c>
      <c r="F497" s="730" t="s">
        <v>1459</v>
      </c>
      <c r="G497" s="729" t="s">
        <v>621</v>
      </c>
      <c r="H497" s="729">
        <v>113798</v>
      </c>
      <c r="I497" s="729">
        <v>13798</v>
      </c>
      <c r="J497" s="729" t="s">
        <v>1463</v>
      </c>
      <c r="K497" s="729" t="s">
        <v>1464</v>
      </c>
      <c r="L497" s="732">
        <v>104.86000000000003</v>
      </c>
      <c r="M497" s="732">
        <v>3</v>
      </c>
      <c r="N497" s="733">
        <v>314.5800000000001</v>
      </c>
    </row>
    <row r="498" spans="1:14" ht="14.4" customHeight="1" x14ac:dyDescent="0.3">
      <c r="A498" s="727" t="s">
        <v>566</v>
      </c>
      <c r="B498" s="728" t="s">
        <v>567</v>
      </c>
      <c r="C498" s="729" t="s">
        <v>582</v>
      </c>
      <c r="D498" s="730" t="s">
        <v>583</v>
      </c>
      <c r="E498" s="731">
        <v>50113014</v>
      </c>
      <c r="F498" s="730" t="s">
        <v>1459</v>
      </c>
      <c r="G498" s="729" t="s">
        <v>661</v>
      </c>
      <c r="H498" s="729">
        <v>64942</v>
      </c>
      <c r="I498" s="729">
        <v>64942</v>
      </c>
      <c r="J498" s="729" t="s">
        <v>1465</v>
      </c>
      <c r="K498" s="729" t="s">
        <v>1466</v>
      </c>
      <c r="L498" s="732">
        <v>283.96526315789475</v>
      </c>
      <c r="M498" s="732">
        <v>19</v>
      </c>
      <c r="N498" s="733">
        <v>5395.34</v>
      </c>
    </row>
    <row r="499" spans="1:14" ht="14.4" customHeight="1" x14ac:dyDescent="0.3">
      <c r="A499" s="727" t="s">
        <v>566</v>
      </c>
      <c r="B499" s="728" t="s">
        <v>567</v>
      </c>
      <c r="C499" s="729" t="s">
        <v>582</v>
      </c>
      <c r="D499" s="730" t="s">
        <v>583</v>
      </c>
      <c r="E499" s="731">
        <v>50113014</v>
      </c>
      <c r="F499" s="730" t="s">
        <v>1459</v>
      </c>
      <c r="G499" s="729" t="s">
        <v>621</v>
      </c>
      <c r="H499" s="729">
        <v>172927</v>
      </c>
      <c r="I499" s="729">
        <v>72927</v>
      </c>
      <c r="J499" s="729" t="s">
        <v>1467</v>
      </c>
      <c r="K499" s="729" t="s">
        <v>1468</v>
      </c>
      <c r="L499" s="732">
        <v>85.329999999999984</v>
      </c>
      <c r="M499" s="732">
        <v>1</v>
      </c>
      <c r="N499" s="733">
        <v>85.329999999999984</v>
      </c>
    </row>
    <row r="500" spans="1:14" ht="14.4" customHeight="1" x14ac:dyDescent="0.3">
      <c r="A500" s="727" t="s">
        <v>566</v>
      </c>
      <c r="B500" s="728" t="s">
        <v>567</v>
      </c>
      <c r="C500" s="729" t="s">
        <v>582</v>
      </c>
      <c r="D500" s="730" t="s">
        <v>583</v>
      </c>
      <c r="E500" s="731">
        <v>50113014</v>
      </c>
      <c r="F500" s="730" t="s">
        <v>1459</v>
      </c>
      <c r="G500" s="729" t="s">
        <v>661</v>
      </c>
      <c r="H500" s="729">
        <v>164401</v>
      </c>
      <c r="I500" s="729">
        <v>164401</v>
      </c>
      <c r="J500" s="729" t="s">
        <v>1469</v>
      </c>
      <c r="K500" s="729" t="s">
        <v>1470</v>
      </c>
      <c r="L500" s="732">
        <v>148.5</v>
      </c>
      <c r="M500" s="732">
        <v>3</v>
      </c>
      <c r="N500" s="733">
        <v>445.5</v>
      </c>
    </row>
    <row r="501" spans="1:14" ht="14.4" customHeight="1" x14ac:dyDescent="0.3">
      <c r="A501" s="727" t="s">
        <v>566</v>
      </c>
      <c r="B501" s="728" t="s">
        <v>567</v>
      </c>
      <c r="C501" s="729" t="s">
        <v>582</v>
      </c>
      <c r="D501" s="730" t="s">
        <v>583</v>
      </c>
      <c r="E501" s="731">
        <v>50113014</v>
      </c>
      <c r="F501" s="730" t="s">
        <v>1459</v>
      </c>
      <c r="G501" s="729" t="s">
        <v>621</v>
      </c>
      <c r="H501" s="729">
        <v>116895</v>
      </c>
      <c r="I501" s="729">
        <v>16895</v>
      </c>
      <c r="J501" s="729" t="s">
        <v>1471</v>
      </c>
      <c r="K501" s="729" t="s">
        <v>1472</v>
      </c>
      <c r="L501" s="732">
        <v>108.35571428571428</v>
      </c>
      <c r="M501" s="732">
        <v>7</v>
      </c>
      <c r="N501" s="733">
        <v>758.49</v>
      </c>
    </row>
    <row r="502" spans="1:14" ht="14.4" customHeight="1" x14ac:dyDescent="0.3">
      <c r="A502" s="727" t="s">
        <v>566</v>
      </c>
      <c r="B502" s="728" t="s">
        <v>567</v>
      </c>
      <c r="C502" s="729" t="s">
        <v>582</v>
      </c>
      <c r="D502" s="730" t="s">
        <v>583</v>
      </c>
      <c r="E502" s="731">
        <v>50113014</v>
      </c>
      <c r="F502" s="730" t="s">
        <v>1459</v>
      </c>
      <c r="G502" s="729" t="s">
        <v>568</v>
      </c>
      <c r="H502" s="729">
        <v>210001</v>
      </c>
      <c r="I502" s="729">
        <v>210001</v>
      </c>
      <c r="J502" s="729" t="s">
        <v>1473</v>
      </c>
      <c r="K502" s="729" t="s">
        <v>1474</v>
      </c>
      <c r="L502" s="732">
        <v>11542.6525</v>
      </c>
      <c r="M502" s="732">
        <v>4</v>
      </c>
      <c r="N502" s="733">
        <v>46170.61</v>
      </c>
    </row>
    <row r="503" spans="1:14" ht="14.4" customHeight="1" x14ac:dyDescent="0.3">
      <c r="A503" s="727" t="s">
        <v>566</v>
      </c>
      <c r="B503" s="728" t="s">
        <v>567</v>
      </c>
      <c r="C503" s="729" t="s">
        <v>582</v>
      </c>
      <c r="D503" s="730" t="s">
        <v>583</v>
      </c>
      <c r="E503" s="731">
        <v>50113016</v>
      </c>
      <c r="F503" s="730" t="s">
        <v>1475</v>
      </c>
      <c r="G503" s="729" t="s">
        <v>621</v>
      </c>
      <c r="H503" s="729">
        <v>194866</v>
      </c>
      <c r="I503" s="729">
        <v>194866</v>
      </c>
      <c r="J503" s="729" t="s">
        <v>1476</v>
      </c>
      <c r="K503" s="729" t="s">
        <v>1477</v>
      </c>
      <c r="L503" s="732">
        <v>40628.873465297969</v>
      </c>
      <c r="M503" s="732">
        <v>1</v>
      </c>
      <c r="N503" s="733">
        <v>40628.873465297969</v>
      </c>
    </row>
    <row r="504" spans="1:14" ht="14.4" customHeight="1" x14ac:dyDescent="0.3">
      <c r="A504" s="727" t="s">
        <v>566</v>
      </c>
      <c r="B504" s="728" t="s">
        <v>567</v>
      </c>
      <c r="C504" s="729" t="s">
        <v>582</v>
      </c>
      <c r="D504" s="730" t="s">
        <v>583</v>
      </c>
      <c r="E504" s="731">
        <v>50113017</v>
      </c>
      <c r="F504" s="730" t="s">
        <v>1478</v>
      </c>
      <c r="G504" s="729" t="s">
        <v>661</v>
      </c>
      <c r="H504" s="729">
        <v>194117</v>
      </c>
      <c r="I504" s="729">
        <v>194117</v>
      </c>
      <c r="J504" s="729" t="s">
        <v>1479</v>
      </c>
      <c r="K504" s="729" t="s">
        <v>1480</v>
      </c>
      <c r="L504" s="732">
        <v>0</v>
      </c>
      <c r="M504" s="732">
        <v>0</v>
      </c>
      <c r="N504" s="733">
        <v>0</v>
      </c>
    </row>
    <row r="505" spans="1:14" ht="14.4" customHeight="1" x14ac:dyDescent="0.3">
      <c r="A505" s="727" t="s">
        <v>566</v>
      </c>
      <c r="B505" s="728" t="s">
        <v>567</v>
      </c>
      <c r="C505" s="729" t="s">
        <v>582</v>
      </c>
      <c r="D505" s="730" t="s">
        <v>583</v>
      </c>
      <c r="E505" s="731">
        <v>50113017</v>
      </c>
      <c r="F505" s="730" t="s">
        <v>1478</v>
      </c>
      <c r="G505" s="729" t="s">
        <v>621</v>
      </c>
      <c r="H505" s="729">
        <v>185814</v>
      </c>
      <c r="I505" s="729">
        <v>209035</v>
      </c>
      <c r="J505" s="729" t="s">
        <v>1481</v>
      </c>
      <c r="K505" s="729" t="s">
        <v>1482</v>
      </c>
      <c r="L505" s="732">
        <v>35715.24</v>
      </c>
      <c r="M505" s="732">
        <v>3</v>
      </c>
      <c r="N505" s="733">
        <v>107145.72</v>
      </c>
    </row>
    <row r="506" spans="1:14" ht="14.4" customHeight="1" x14ac:dyDescent="0.3">
      <c r="A506" s="727" t="s">
        <v>566</v>
      </c>
      <c r="B506" s="728" t="s">
        <v>567</v>
      </c>
      <c r="C506" s="729" t="s">
        <v>587</v>
      </c>
      <c r="D506" s="730" t="s">
        <v>588</v>
      </c>
      <c r="E506" s="731">
        <v>50113001</v>
      </c>
      <c r="F506" s="730" t="s">
        <v>620</v>
      </c>
      <c r="G506" s="729" t="s">
        <v>621</v>
      </c>
      <c r="H506" s="729">
        <v>196885</v>
      </c>
      <c r="I506" s="729">
        <v>96885</v>
      </c>
      <c r="J506" s="729" t="s">
        <v>624</v>
      </c>
      <c r="K506" s="729" t="s">
        <v>625</v>
      </c>
      <c r="L506" s="732">
        <v>19.567161813210394</v>
      </c>
      <c r="M506" s="732">
        <v>34</v>
      </c>
      <c r="N506" s="733">
        <v>665.28350164915344</v>
      </c>
    </row>
    <row r="507" spans="1:14" ht="14.4" customHeight="1" x14ac:dyDescent="0.3">
      <c r="A507" s="727" t="s">
        <v>566</v>
      </c>
      <c r="B507" s="728" t="s">
        <v>567</v>
      </c>
      <c r="C507" s="729" t="s">
        <v>587</v>
      </c>
      <c r="D507" s="730" t="s">
        <v>588</v>
      </c>
      <c r="E507" s="731">
        <v>50113001</v>
      </c>
      <c r="F507" s="730" t="s">
        <v>620</v>
      </c>
      <c r="G507" s="729" t="s">
        <v>621</v>
      </c>
      <c r="H507" s="729">
        <v>196884</v>
      </c>
      <c r="I507" s="729">
        <v>96884</v>
      </c>
      <c r="J507" s="729" t="s">
        <v>626</v>
      </c>
      <c r="K507" s="729" t="s">
        <v>627</v>
      </c>
      <c r="L507" s="732">
        <v>9.8956163563734822</v>
      </c>
      <c r="M507" s="732">
        <v>407</v>
      </c>
      <c r="N507" s="733">
        <v>4027.5158570440076</v>
      </c>
    </row>
    <row r="508" spans="1:14" ht="14.4" customHeight="1" x14ac:dyDescent="0.3">
      <c r="A508" s="727" t="s">
        <v>566</v>
      </c>
      <c r="B508" s="728" t="s">
        <v>567</v>
      </c>
      <c r="C508" s="729" t="s">
        <v>587</v>
      </c>
      <c r="D508" s="730" t="s">
        <v>588</v>
      </c>
      <c r="E508" s="731">
        <v>50113001</v>
      </c>
      <c r="F508" s="730" t="s">
        <v>620</v>
      </c>
      <c r="G508" s="729" t="s">
        <v>621</v>
      </c>
      <c r="H508" s="729">
        <v>127103</v>
      </c>
      <c r="I508" s="729">
        <v>27103</v>
      </c>
      <c r="J508" s="729" t="s">
        <v>1483</v>
      </c>
      <c r="K508" s="729" t="s">
        <v>1484</v>
      </c>
      <c r="L508" s="732">
        <v>3301.4999999999991</v>
      </c>
      <c r="M508" s="732">
        <v>1</v>
      </c>
      <c r="N508" s="733">
        <v>3301.4999999999991</v>
      </c>
    </row>
    <row r="509" spans="1:14" ht="14.4" customHeight="1" x14ac:dyDescent="0.3">
      <c r="A509" s="727" t="s">
        <v>566</v>
      </c>
      <c r="B509" s="728" t="s">
        <v>567</v>
      </c>
      <c r="C509" s="729" t="s">
        <v>587</v>
      </c>
      <c r="D509" s="730" t="s">
        <v>588</v>
      </c>
      <c r="E509" s="731">
        <v>50113001</v>
      </c>
      <c r="F509" s="730" t="s">
        <v>620</v>
      </c>
      <c r="G509" s="729" t="s">
        <v>621</v>
      </c>
      <c r="H509" s="729">
        <v>100362</v>
      </c>
      <c r="I509" s="729">
        <v>362</v>
      </c>
      <c r="J509" s="729" t="s">
        <v>632</v>
      </c>
      <c r="K509" s="729" t="s">
        <v>633</v>
      </c>
      <c r="L509" s="732">
        <v>87.03</v>
      </c>
      <c r="M509" s="732">
        <v>1</v>
      </c>
      <c r="N509" s="733">
        <v>87.03</v>
      </c>
    </row>
    <row r="510" spans="1:14" ht="14.4" customHeight="1" x14ac:dyDescent="0.3">
      <c r="A510" s="727" t="s">
        <v>566</v>
      </c>
      <c r="B510" s="728" t="s">
        <v>567</v>
      </c>
      <c r="C510" s="729" t="s">
        <v>587</v>
      </c>
      <c r="D510" s="730" t="s">
        <v>588</v>
      </c>
      <c r="E510" s="731">
        <v>50113001</v>
      </c>
      <c r="F510" s="730" t="s">
        <v>620</v>
      </c>
      <c r="G510" s="729" t="s">
        <v>621</v>
      </c>
      <c r="H510" s="729">
        <v>142267</v>
      </c>
      <c r="I510" s="729">
        <v>42267</v>
      </c>
      <c r="J510" s="729" t="s">
        <v>634</v>
      </c>
      <c r="K510" s="729" t="s">
        <v>635</v>
      </c>
      <c r="L510" s="732">
        <v>257.5112339726121</v>
      </c>
      <c r="M510" s="732">
        <v>134.82500000000005</v>
      </c>
      <c r="N510" s="733">
        <v>34718.95212035744</v>
      </c>
    </row>
    <row r="511" spans="1:14" ht="14.4" customHeight="1" x14ac:dyDescent="0.3">
      <c r="A511" s="727" t="s">
        <v>566</v>
      </c>
      <c r="B511" s="728" t="s">
        <v>567</v>
      </c>
      <c r="C511" s="729" t="s">
        <v>587</v>
      </c>
      <c r="D511" s="730" t="s">
        <v>588</v>
      </c>
      <c r="E511" s="731">
        <v>50113001</v>
      </c>
      <c r="F511" s="730" t="s">
        <v>620</v>
      </c>
      <c r="G511" s="729" t="s">
        <v>621</v>
      </c>
      <c r="H511" s="729">
        <v>142270</v>
      </c>
      <c r="I511" s="729">
        <v>42270</v>
      </c>
      <c r="J511" s="729" t="s">
        <v>634</v>
      </c>
      <c r="K511" s="729" t="s">
        <v>636</v>
      </c>
      <c r="L511" s="732">
        <v>229.31402432213972</v>
      </c>
      <c r="M511" s="732">
        <v>135.57911509999997</v>
      </c>
      <c r="N511" s="733">
        <v>31090.192497615571</v>
      </c>
    </row>
    <row r="512" spans="1:14" ht="14.4" customHeight="1" x14ac:dyDescent="0.3">
      <c r="A512" s="727" t="s">
        <v>566</v>
      </c>
      <c r="B512" s="728" t="s">
        <v>567</v>
      </c>
      <c r="C512" s="729" t="s">
        <v>587</v>
      </c>
      <c r="D512" s="730" t="s">
        <v>588</v>
      </c>
      <c r="E512" s="731">
        <v>50113001</v>
      </c>
      <c r="F512" s="730" t="s">
        <v>620</v>
      </c>
      <c r="G512" s="729" t="s">
        <v>621</v>
      </c>
      <c r="H512" s="729">
        <v>113873</v>
      </c>
      <c r="I512" s="729">
        <v>13873</v>
      </c>
      <c r="J512" s="729" t="s">
        <v>646</v>
      </c>
      <c r="K512" s="729" t="s">
        <v>647</v>
      </c>
      <c r="L512" s="732">
        <v>251.29887843676457</v>
      </c>
      <c r="M512" s="732">
        <v>0.26336139999999997</v>
      </c>
      <c r="N512" s="733">
        <v>66.182424443536121</v>
      </c>
    </row>
    <row r="513" spans="1:14" ht="14.4" customHeight="1" x14ac:dyDescent="0.3">
      <c r="A513" s="727" t="s">
        <v>566</v>
      </c>
      <c r="B513" s="728" t="s">
        <v>567</v>
      </c>
      <c r="C513" s="729" t="s">
        <v>587</v>
      </c>
      <c r="D513" s="730" t="s">
        <v>588</v>
      </c>
      <c r="E513" s="731">
        <v>50113001</v>
      </c>
      <c r="F513" s="730" t="s">
        <v>620</v>
      </c>
      <c r="G513" s="729" t="s">
        <v>621</v>
      </c>
      <c r="H513" s="729">
        <v>847713</v>
      </c>
      <c r="I513" s="729">
        <v>125526</v>
      </c>
      <c r="J513" s="729" t="s">
        <v>674</v>
      </c>
      <c r="K513" s="729" t="s">
        <v>675</v>
      </c>
      <c r="L513" s="732">
        <v>87.570010243888049</v>
      </c>
      <c r="M513" s="732">
        <v>7</v>
      </c>
      <c r="N513" s="733">
        <v>612.99007170721632</v>
      </c>
    </row>
    <row r="514" spans="1:14" ht="14.4" customHeight="1" x14ac:dyDescent="0.3">
      <c r="A514" s="727" t="s">
        <v>566</v>
      </c>
      <c r="B514" s="728" t="s">
        <v>567</v>
      </c>
      <c r="C514" s="729" t="s">
        <v>587</v>
      </c>
      <c r="D514" s="730" t="s">
        <v>588</v>
      </c>
      <c r="E514" s="731">
        <v>50113001</v>
      </c>
      <c r="F514" s="730" t="s">
        <v>620</v>
      </c>
      <c r="G514" s="729" t="s">
        <v>621</v>
      </c>
      <c r="H514" s="729">
        <v>156926</v>
      </c>
      <c r="I514" s="729">
        <v>56926</v>
      </c>
      <c r="J514" s="729" t="s">
        <v>680</v>
      </c>
      <c r="K514" s="729" t="s">
        <v>1485</v>
      </c>
      <c r="L514" s="732">
        <v>48.4</v>
      </c>
      <c r="M514" s="732">
        <v>2</v>
      </c>
      <c r="N514" s="733">
        <v>96.8</v>
      </c>
    </row>
    <row r="515" spans="1:14" ht="14.4" customHeight="1" x14ac:dyDescent="0.3">
      <c r="A515" s="727" t="s">
        <v>566</v>
      </c>
      <c r="B515" s="728" t="s">
        <v>567</v>
      </c>
      <c r="C515" s="729" t="s">
        <v>587</v>
      </c>
      <c r="D515" s="730" t="s">
        <v>588</v>
      </c>
      <c r="E515" s="731">
        <v>50113001</v>
      </c>
      <c r="F515" s="730" t="s">
        <v>620</v>
      </c>
      <c r="G515" s="729" t="s">
        <v>621</v>
      </c>
      <c r="H515" s="729">
        <v>169755</v>
      </c>
      <c r="I515" s="729">
        <v>69755</v>
      </c>
      <c r="J515" s="729" t="s">
        <v>1486</v>
      </c>
      <c r="K515" s="729" t="s">
        <v>1487</v>
      </c>
      <c r="L515" s="732">
        <v>36.93</v>
      </c>
      <c r="M515" s="732">
        <v>1</v>
      </c>
      <c r="N515" s="733">
        <v>36.93</v>
      </c>
    </row>
    <row r="516" spans="1:14" ht="14.4" customHeight="1" x14ac:dyDescent="0.3">
      <c r="A516" s="727" t="s">
        <v>566</v>
      </c>
      <c r="B516" s="728" t="s">
        <v>567</v>
      </c>
      <c r="C516" s="729" t="s">
        <v>587</v>
      </c>
      <c r="D516" s="730" t="s">
        <v>588</v>
      </c>
      <c r="E516" s="731">
        <v>50113001</v>
      </c>
      <c r="F516" s="730" t="s">
        <v>620</v>
      </c>
      <c r="G516" s="729" t="s">
        <v>621</v>
      </c>
      <c r="H516" s="729">
        <v>168008</v>
      </c>
      <c r="I516" s="729">
        <v>168008</v>
      </c>
      <c r="J516" s="729" t="s">
        <v>716</v>
      </c>
      <c r="K516" s="729" t="s">
        <v>717</v>
      </c>
      <c r="L516" s="732">
        <v>804.57003875452585</v>
      </c>
      <c r="M516" s="732">
        <v>340</v>
      </c>
      <c r="N516" s="733">
        <v>273553.8131765388</v>
      </c>
    </row>
    <row r="517" spans="1:14" ht="14.4" customHeight="1" x14ac:dyDescent="0.3">
      <c r="A517" s="727" t="s">
        <v>566</v>
      </c>
      <c r="B517" s="728" t="s">
        <v>567</v>
      </c>
      <c r="C517" s="729" t="s">
        <v>587</v>
      </c>
      <c r="D517" s="730" t="s">
        <v>588</v>
      </c>
      <c r="E517" s="731">
        <v>50113001</v>
      </c>
      <c r="F517" s="730" t="s">
        <v>620</v>
      </c>
      <c r="G517" s="729" t="s">
        <v>621</v>
      </c>
      <c r="H517" s="729">
        <v>168010</v>
      </c>
      <c r="I517" s="729">
        <v>168010</v>
      </c>
      <c r="J517" s="729" t="s">
        <v>718</v>
      </c>
      <c r="K517" s="729" t="s">
        <v>719</v>
      </c>
      <c r="L517" s="732">
        <v>674.29193984377355</v>
      </c>
      <c r="M517" s="732">
        <v>315</v>
      </c>
      <c r="N517" s="733">
        <v>212401.96105078867</v>
      </c>
    </row>
    <row r="518" spans="1:14" ht="14.4" customHeight="1" x14ac:dyDescent="0.3">
      <c r="A518" s="727" t="s">
        <v>566</v>
      </c>
      <c r="B518" s="728" t="s">
        <v>567</v>
      </c>
      <c r="C518" s="729" t="s">
        <v>587</v>
      </c>
      <c r="D518" s="730" t="s">
        <v>588</v>
      </c>
      <c r="E518" s="731">
        <v>50113001</v>
      </c>
      <c r="F518" s="730" t="s">
        <v>620</v>
      </c>
      <c r="G518" s="729" t="s">
        <v>621</v>
      </c>
      <c r="H518" s="729">
        <v>215611</v>
      </c>
      <c r="I518" s="729">
        <v>215611</v>
      </c>
      <c r="J518" s="729" t="s">
        <v>725</v>
      </c>
      <c r="K518" s="729" t="s">
        <v>726</v>
      </c>
      <c r="L518" s="732">
        <v>1242.6815305934228</v>
      </c>
      <c r="M518" s="732">
        <v>16.3565021</v>
      </c>
      <c r="N518" s="733">
        <v>20325.923064782535</v>
      </c>
    </row>
    <row r="519" spans="1:14" ht="14.4" customHeight="1" x14ac:dyDescent="0.3">
      <c r="A519" s="727" t="s">
        <v>566</v>
      </c>
      <c r="B519" s="728" t="s">
        <v>567</v>
      </c>
      <c r="C519" s="729" t="s">
        <v>587</v>
      </c>
      <c r="D519" s="730" t="s">
        <v>588</v>
      </c>
      <c r="E519" s="731">
        <v>50113001</v>
      </c>
      <c r="F519" s="730" t="s">
        <v>620</v>
      </c>
      <c r="G519" s="729" t="s">
        <v>621</v>
      </c>
      <c r="H519" s="729">
        <v>191565</v>
      </c>
      <c r="I519" s="729">
        <v>191565</v>
      </c>
      <c r="J519" s="729" t="s">
        <v>727</v>
      </c>
      <c r="K519" s="729" t="s">
        <v>728</v>
      </c>
      <c r="L519" s="732">
        <v>653.08779329225933</v>
      </c>
      <c r="M519" s="732">
        <v>43.749692899999992</v>
      </c>
      <c r="N519" s="733">
        <v>28572.390393275022</v>
      </c>
    </row>
    <row r="520" spans="1:14" ht="14.4" customHeight="1" x14ac:dyDescent="0.3">
      <c r="A520" s="727" t="s">
        <v>566</v>
      </c>
      <c r="B520" s="728" t="s">
        <v>567</v>
      </c>
      <c r="C520" s="729" t="s">
        <v>587</v>
      </c>
      <c r="D520" s="730" t="s">
        <v>588</v>
      </c>
      <c r="E520" s="731">
        <v>50113001</v>
      </c>
      <c r="F520" s="730" t="s">
        <v>620</v>
      </c>
      <c r="G520" s="729" t="s">
        <v>621</v>
      </c>
      <c r="H520" s="729">
        <v>149317</v>
      </c>
      <c r="I520" s="729">
        <v>49317</v>
      </c>
      <c r="J520" s="729" t="s">
        <v>1488</v>
      </c>
      <c r="K520" s="729" t="s">
        <v>1489</v>
      </c>
      <c r="L520" s="732">
        <v>299</v>
      </c>
      <c r="M520" s="732">
        <v>2</v>
      </c>
      <c r="N520" s="733">
        <v>598</v>
      </c>
    </row>
    <row r="521" spans="1:14" ht="14.4" customHeight="1" x14ac:dyDescent="0.3">
      <c r="A521" s="727" t="s">
        <v>566</v>
      </c>
      <c r="B521" s="728" t="s">
        <v>567</v>
      </c>
      <c r="C521" s="729" t="s">
        <v>587</v>
      </c>
      <c r="D521" s="730" t="s">
        <v>588</v>
      </c>
      <c r="E521" s="731">
        <v>50113001</v>
      </c>
      <c r="F521" s="730" t="s">
        <v>620</v>
      </c>
      <c r="G521" s="729" t="s">
        <v>621</v>
      </c>
      <c r="H521" s="729">
        <v>848273</v>
      </c>
      <c r="I521" s="729">
        <v>125298</v>
      </c>
      <c r="J521" s="729" t="s">
        <v>739</v>
      </c>
      <c r="K521" s="729" t="s">
        <v>740</v>
      </c>
      <c r="L521" s="732">
        <v>111.00016914094901</v>
      </c>
      <c r="M521" s="732">
        <v>8.0650000000000013</v>
      </c>
      <c r="N521" s="733">
        <v>895.21636412175394</v>
      </c>
    </row>
    <row r="522" spans="1:14" ht="14.4" customHeight="1" x14ac:dyDescent="0.3">
      <c r="A522" s="727" t="s">
        <v>566</v>
      </c>
      <c r="B522" s="728" t="s">
        <v>567</v>
      </c>
      <c r="C522" s="729" t="s">
        <v>587</v>
      </c>
      <c r="D522" s="730" t="s">
        <v>588</v>
      </c>
      <c r="E522" s="731">
        <v>50113001</v>
      </c>
      <c r="F522" s="730" t="s">
        <v>620</v>
      </c>
      <c r="G522" s="729" t="s">
        <v>621</v>
      </c>
      <c r="H522" s="729">
        <v>849363</v>
      </c>
      <c r="I522" s="729">
        <v>122494</v>
      </c>
      <c r="J522" s="729" t="s">
        <v>739</v>
      </c>
      <c r="K522" s="729" t="s">
        <v>742</v>
      </c>
      <c r="L522" s="732">
        <v>246.94066649144699</v>
      </c>
      <c r="M522" s="732">
        <v>5.7496839000000008</v>
      </c>
      <c r="N522" s="733">
        <v>1419.8307743811424</v>
      </c>
    </row>
    <row r="523" spans="1:14" ht="14.4" customHeight="1" x14ac:dyDescent="0.3">
      <c r="A523" s="727" t="s">
        <v>566</v>
      </c>
      <c r="B523" s="728" t="s">
        <v>567</v>
      </c>
      <c r="C523" s="729" t="s">
        <v>587</v>
      </c>
      <c r="D523" s="730" t="s">
        <v>588</v>
      </c>
      <c r="E523" s="731">
        <v>50113001</v>
      </c>
      <c r="F523" s="730" t="s">
        <v>620</v>
      </c>
      <c r="G523" s="729" t="s">
        <v>621</v>
      </c>
      <c r="H523" s="729">
        <v>841498</v>
      </c>
      <c r="I523" s="729">
        <v>0</v>
      </c>
      <c r="J523" s="729" t="s">
        <v>1490</v>
      </c>
      <c r="K523" s="729" t="s">
        <v>568</v>
      </c>
      <c r="L523" s="732">
        <v>44.209999999999994</v>
      </c>
      <c r="M523" s="732">
        <v>5</v>
      </c>
      <c r="N523" s="733">
        <v>221.04999999999998</v>
      </c>
    </row>
    <row r="524" spans="1:14" ht="14.4" customHeight="1" x14ac:dyDescent="0.3">
      <c r="A524" s="727" t="s">
        <v>566</v>
      </c>
      <c r="B524" s="728" t="s">
        <v>567</v>
      </c>
      <c r="C524" s="729" t="s">
        <v>587</v>
      </c>
      <c r="D524" s="730" t="s">
        <v>588</v>
      </c>
      <c r="E524" s="731">
        <v>50113001</v>
      </c>
      <c r="F524" s="730" t="s">
        <v>620</v>
      </c>
      <c r="G524" s="729" t="s">
        <v>621</v>
      </c>
      <c r="H524" s="729">
        <v>189992</v>
      </c>
      <c r="I524" s="729">
        <v>189992</v>
      </c>
      <c r="J524" s="729" t="s">
        <v>757</v>
      </c>
      <c r="K524" s="729" t="s">
        <v>758</v>
      </c>
      <c r="L524" s="732">
        <v>313.50010495617465</v>
      </c>
      <c r="M524" s="732">
        <v>2.9489999999999998</v>
      </c>
      <c r="N524" s="733">
        <v>924.51180951575896</v>
      </c>
    </row>
    <row r="525" spans="1:14" ht="14.4" customHeight="1" x14ac:dyDescent="0.3">
      <c r="A525" s="727" t="s">
        <v>566</v>
      </c>
      <c r="B525" s="728" t="s">
        <v>567</v>
      </c>
      <c r="C525" s="729" t="s">
        <v>587</v>
      </c>
      <c r="D525" s="730" t="s">
        <v>588</v>
      </c>
      <c r="E525" s="731">
        <v>50113001</v>
      </c>
      <c r="F525" s="730" t="s">
        <v>620</v>
      </c>
      <c r="G525" s="729" t="s">
        <v>621</v>
      </c>
      <c r="H525" s="729">
        <v>178955</v>
      </c>
      <c r="I525" s="729">
        <v>178955</v>
      </c>
      <c r="J525" s="729" t="s">
        <v>783</v>
      </c>
      <c r="K525" s="729" t="s">
        <v>784</v>
      </c>
      <c r="L525" s="732">
        <v>100.00101351351351</v>
      </c>
      <c r="M525" s="732">
        <v>8.59</v>
      </c>
      <c r="N525" s="733">
        <v>859.00870608108107</v>
      </c>
    </row>
    <row r="526" spans="1:14" ht="14.4" customHeight="1" x14ac:dyDescent="0.3">
      <c r="A526" s="727" t="s">
        <v>566</v>
      </c>
      <c r="B526" s="728" t="s">
        <v>567</v>
      </c>
      <c r="C526" s="729" t="s">
        <v>587</v>
      </c>
      <c r="D526" s="730" t="s">
        <v>588</v>
      </c>
      <c r="E526" s="731">
        <v>50113001</v>
      </c>
      <c r="F526" s="730" t="s">
        <v>620</v>
      </c>
      <c r="G526" s="729" t="s">
        <v>621</v>
      </c>
      <c r="H526" s="729">
        <v>195769</v>
      </c>
      <c r="I526" s="729">
        <v>195769</v>
      </c>
      <c r="J526" s="729" t="s">
        <v>785</v>
      </c>
      <c r="K526" s="729" t="s">
        <v>786</v>
      </c>
      <c r="L526" s="732">
        <v>179.51998972125841</v>
      </c>
      <c r="M526" s="732">
        <v>3.0184490000000004</v>
      </c>
      <c r="N526" s="733">
        <v>541.87193345414278</v>
      </c>
    </row>
    <row r="527" spans="1:14" ht="14.4" customHeight="1" x14ac:dyDescent="0.3">
      <c r="A527" s="727" t="s">
        <v>566</v>
      </c>
      <c r="B527" s="728" t="s">
        <v>567</v>
      </c>
      <c r="C527" s="729" t="s">
        <v>587</v>
      </c>
      <c r="D527" s="730" t="s">
        <v>588</v>
      </c>
      <c r="E527" s="731">
        <v>50113001</v>
      </c>
      <c r="F527" s="730" t="s">
        <v>620</v>
      </c>
      <c r="G527" s="729" t="s">
        <v>621</v>
      </c>
      <c r="H527" s="729">
        <v>195770</v>
      </c>
      <c r="I527" s="729">
        <v>195770</v>
      </c>
      <c r="J527" s="729" t="s">
        <v>785</v>
      </c>
      <c r="K527" s="729" t="s">
        <v>787</v>
      </c>
      <c r="L527" s="732">
        <v>302.94017058763342</v>
      </c>
      <c r="M527" s="732">
        <v>5.0409999999999995</v>
      </c>
      <c r="N527" s="733">
        <v>1527.1213999322599</v>
      </c>
    </row>
    <row r="528" spans="1:14" ht="14.4" customHeight="1" x14ac:dyDescent="0.3">
      <c r="A528" s="727" t="s">
        <v>566</v>
      </c>
      <c r="B528" s="728" t="s">
        <v>567</v>
      </c>
      <c r="C528" s="729" t="s">
        <v>587</v>
      </c>
      <c r="D528" s="730" t="s">
        <v>588</v>
      </c>
      <c r="E528" s="731">
        <v>50113001</v>
      </c>
      <c r="F528" s="730" t="s">
        <v>620</v>
      </c>
      <c r="G528" s="729" t="s">
        <v>621</v>
      </c>
      <c r="H528" s="729">
        <v>846761</v>
      </c>
      <c r="I528" s="729">
        <v>9999999</v>
      </c>
      <c r="J528" s="729" t="s">
        <v>788</v>
      </c>
      <c r="K528" s="729" t="s">
        <v>568</v>
      </c>
      <c r="L528" s="732">
        <v>12.748948732612135</v>
      </c>
      <c r="M528" s="732">
        <v>228</v>
      </c>
      <c r="N528" s="733">
        <v>2906.7603110355667</v>
      </c>
    </row>
    <row r="529" spans="1:14" ht="14.4" customHeight="1" x14ac:dyDescent="0.3">
      <c r="A529" s="727" t="s">
        <v>566</v>
      </c>
      <c r="B529" s="728" t="s">
        <v>567</v>
      </c>
      <c r="C529" s="729" t="s">
        <v>587</v>
      </c>
      <c r="D529" s="730" t="s">
        <v>588</v>
      </c>
      <c r="E529" s="731">
        <v>50113001</v>
      </c>
      <c r="F529" s="730" t="s">
        <v>620</v>
      </c>
      <c r="G529" s="729" t="s">
        <v>621</v>
      </c>
      <c r="H529" s="729">
        <v>902077</v>
      </c>
      <c r="I529" s="729">
        <v>9999999</v>
      </c>
      <c r="J529" s="729" t="s">
        <v>789</v>
      </c>
      <c r="K529" s="729" t="s">
        <v>568</v>
      </c>
      <c r="L529" s="732">
        <v>2.4202886107588024</v>
      </c>
      <c r="M529" s="732">
        <v>175</v>
      </c>
      <c r="N529" s="733">
        <v>423.55050688279044</v>
      </c>
    </row>
    <row r="530" spans="1:14" ht="14.4" customHeight="1" x14ac:dyDescent="0.3">
      <c r="A530" s="727" t="s">
        <v>566</v>
      </c>
      <c r="B530" s="728" t="s">
        <v>567</v>
      </c>
      <c r="C530" s="729" t="s">
        <v>587</v>
      </c>
      <c r="D530" s="730" t="s">
        <v>588</v>
      </c>
      <c r="E530" s="731">
        <v>50113001</v>
      </c>
      <c r="F530" s="730" t="s">
        <v>620</v>
      </c>
      <c r="G530" s="729" t="s">
        <v>621</v>
      </c>
      <c r="H530" s="729">
        <v>849053</v>
      </c>
      <c r="I530" s="729">
        <v>9999999</v>
      </c>
      <c r="J530" s="729" t="s">
        <v>790</v>
      </c>
      <c r="K530" s="729" t="s">
        <v>568</v>
      </c>
      <c r="L530" s="732">
        <v>2.5079950098035146</v>
      </c>
      <c r="M530" s="732">
        <v>122</v>
      </c>
      <c r="N530" s="733">
        <v>305.9753911960288</v>
      </c>
    </row>
    <row r="531" spans="1:14" ht="14.4" customHeight="1" x14ac:dyDescent="0.3">
      <c r="A531" s="727" t="s">
        <v>566</v>
      </c>
      <c r="B531" s="728" t="s">
        <v>567</v>
      </c>
      <c r="C531" s="729" t="s">
        <v>587</v>
      </c>
      <c r="D531" s="730" t="s">
        <v>588</v>
      </c>
      <c r="E531" s="731">
        <v>50113001</v>
      </c>
      <c r="F531" s="730" t="s">
        <v>620</v>
      </c>
      <c r="G531" s="729" t="s">
        <v>621</v>
      </c>
      <c r="H531" s="729">
        <v>848746</v>
      </c>
      <c r="I531" s="729">
        <v>9999999</v>
      </c>
      <c r="J531" s="729" t="s">
        <v>791</v>
      </c>
      <c r="K531" s="729" t="s">
        <v>568</v>
      </c>
      <c r="L531" s="732">
        <v>3.818751114523288</v>
      </c>
      <c r="M531" s="732">
        <v>37</v>
      </c>
      <c r="N531" s="733">
        <v>141.29379123736166</v>
      </c>
    </row>
    <row r="532" spans="1:14" ht="14.4" customHeight="1" x14ac:dyDescent="0.3">
      <c r="A532" s="727" t="s">
        <v>566</v>
      </c>
      <c r="B532" s="728" t="s">
        <v>567</v>
      </c>
      <c r="C532" s="729" t="s">
        <v>587</v>
      </c>
      <c r="D532" s="730" t="s">
        <v>588</v>
      </c>
      <c r="E532" s="731">
        <v>50113001</v>
      </c>
      <c r="F532" s="730" t="s">
        <v>620</v>
      </c>
      <c r="G532" s="729" t="s">
        <v>621</v>
      </c>
      <c r="H532" s="729">
        <v>394906</v>
      </c>
      <c r="I532" s="729">
        <v>9999999</v>
      </c>
      <c r="J532" s="729" t="s">
        <v>1491</v>
      </c>
      <c r="K532" s="729" t="s">
        <v>1492</v>
      </c>
      <c r="L532" s="732">
        <v>2812.7047703984472</v>
      </c>
      <c r="M532" s="732">
        <v>5.7</v>
      </c>
      <c r="N532" s="733">
        <v>16032.41719127115</v>
      </c>
    </row>
    <row r="533" spans="1:14" ht="14.4" customHeight="1" x14ac:dyDescent="0.3">
      <c r="A533" s="727" t="s">
        <v>566</v>
      </c>
      <c r="B533" s="728" t="s">
        <v>567</v>
      </c>
      <c r="C533" s="729" t="s">
        <v>587</v>
      </c>
      <c r="D533" s="730" t="s">
        <v>588</v>
      </c>
      <c r="E533" s="731">
        <v>50113001</v>
      </c>
      <c r="F533" s="730" t="s">
        <v>620</v>
      </c>
      <c r="G533" s="729" t="s">
        <v>621</v>
      </c>
      <c r="H533" s="729">
        <v>207500</v>
      </c>
      <c r="I533" s="729">
        <v>207500</v>
      </c>
      <c r="J533" s="729" t="s">
        <v>1493</v>
      </c>
      <c r="K533" s="729" t="s">
        <v>1494</v>
      </c>
      <c r="L533" s="732">
        <v>1547.3700000000001</v>
      </c>
      <c r="M533" s="732">
        <v>0.27130000000000004</v>
      </c>
      <c r="N533" s="733">
        <v>419.80148100000008</v>
      </c>
    </row>
    <row r="534" spans="1:14" ht="14.4" customHeight="1" x14ac:dyDescent="0.3">
      <c r="A534" s="727" t="s">
        <v>566</v>
      </c>
      <c r="B534" s="728" t="s">
        <v>567</v>
      </c>
      <c r="C534" s="729" t="s">
        <v>587</v>
      </c>
      <c r="D534" s="730" t="s">
        <v>588</v>
      </c>
      <c r="E534" s="731">
        <v>50113001</v>
      </c>
      <c r="F534" s="730" t="s">
        <v>620</v>
      </c>
      <c r="G534" s="729" t="s">
        <v>621</v>
      </c>
      <c r="H534" s="729">
        <v>841310</v>
      </c>
      <c r="I534" s="729">
        <v>9999999</v>
      </c>
      <c r="J534" s="729" t="s">
        <v>1495</v>
      </c>
      <c r="K534" s="729" t="s">
        <v>1496</v>
      </c>
      <c r="L534" s="732">
        <v>358.40197660818711</v>
      </c>
      <c r="M534" s="732">
        <v>12</v>
      </c>
      <c r="N534" s="733">
        <v>4300.8237192982451</v>
      </c>
    </row>
    <row r="535" spans="1:14" ht="14.4" customHeight="1" x14ac:dyDescent="0.3">
      <c r="A535" s="727" t="s">
        <v>566</v>
      </c>
      <c r="B535" s="728" t="s">
        <v>567</v>
      </c>
      <c r="C535" s="729" t="s">
        <v>587</v>
      </c>
      <c r="D535" s="730" t="s">
        <v>588</v>
      </c>
      <c r="E535" s="731">
        <v>50113001</v>
      </c>
      <c r="F535" s="730" t="s">
        <v>620</v>
      </c>
      <c r="G535" s="729" t="s">
        <v>621</v>
      </c>
      <c r="H535" s="729">
        <v>116470</v>
      </c>
      <c r="I535" s="729">
        <v>16470</v>
      </c>
      <c r="J535" s="729" t="s">
        <v>803</v>
      </c>
      <c r="K535" s="729" t="s">
        <v>804</v>
      </c>
      <c r="L535" s="732">
        <v>700.16</v>
      </c>
      <c r="M535" s="732">
        <v>32</v>
      </c>
      <c r="N535" s="733">
        <v>22405.119999999999</v>
      </c>
    </row>
    <row r="536" spans="1:14" ht="14.4" customHeight="1" x14ac:dyDescent="0.3">
      <c r="A536" s="727" t="s">
        <v>566</v>
      </c>
      <c r="B536" s="728" t="s">
        <v>567</v>
      </c>
      <c r="C536" s="729" t="s">
        <v>587</v>
      </c>
      <c r="D536" s="730" t="s">
        <v>588</v>
      </c>
      <c r="E536" s="731">
        <v>50113001</v>
      </c>
      <c r="F536" s="730" t="s">
        <v>620</v>
      </c>
      <c r="G536" s="729" t="s">
        <v>621</v>
      </c>
      <c r="H536" s="729">
        <v>184090</v>
      </c>
      <c r="I536" s="729">
        <v>84090</v>
      </c>
      <c r="J536" s="729" t="s">
        <v>808</v>
      </c>
      <c r="K536" s="729" t="s">
        <v>809</v>
      </c>
      <c r="L536" s="732">
        <v>60.13996626252225</v>
      </c>
      <c r="M536" s="732">
        <v>83</v>
      </c>
      <c r="N536" s="733">
        <v>4991.6171997893471</v>
      </c>
    </row>
    <row r="537" spans="1:14" ht="14.4" customHeight="1" x14ac:dyDescent="0.3">
      <c r="A537" s="727" t="s">
        <v>566</v>
      </c>
      <c r="B537" s="728" t="s">
        <v>567</v>
      </c>
      <c r="C537" s="729" t="s">
        <v>587</v>
      </c>
      <c r="D537" s="730" t="s">
        <v>588</v>
      </c>
      <c r="E537" s="731">
        <v>50113001</v>
      </c>
      <c r="F537" s="730" t="s">
        <v>620</v>
      </c>
      <c r="G537" s="729" t="s">
        <v>621</v>
      </c>
      <c r="H537" s="729">
        <v>117011</v>
      </c>
      <c r="I537" s="729">
        <v>17011</v>
      </c>
      <c r="J537" s="729" t="s">
        <v>814</v>
      </c>
      <c r="K537" s="729" t="s">
        <v>815</v>
      </c>
      <c r="L537" s="732">
        <v>149.63999999999996</v>
      </c>
      <c r="M537" s="732">
        <v>2</v>
      </c>
      <c r="N537" s="733">
        <v>299.27999999999992</v>
      </c>
    </row>
    <row r="538" spans="1:14" ht="14.4" customHeight="1" x14ac:dyDescent="0.3">
      <c r="A538" s="727" t="s">
        <v>566</v>
      </c>
      <c r="B538" s="728" t="s">
        <v>567</v>
      </c>
      <c r="C538" s="729" t="s">
        <v>587</v>
      </c>
      <c r="D538" s="730" t="s">
        <v>588</v>
      </c>
      <c r="E538" s="731">
        <v>50113001</v>
      </c>
      <c r="F538" s="730" t="s">
        <v>620</v>
      </c>
      <c r="G538" s="729" t="s">
        <v>621</v>
      </c>
      <c r="H538" s="729">
        <v>104071</v>
      </c>
      <c r="I538" s="729">
        <v>4071</v>
      </c>
      <c r="J538" s="729" t="s">
        <v>820</v>
      </c>
      <c r="K538" s="729" t="s">
        <v>821</v>
      </c>
      <c r="L538" s="732">
        <v>154.02999999999997</v>
      </c>
      <c r="M538" s="732">
        <v>2</v>
      </c>
      <c r="N538" s="733">
        <v>308.05999999999995</v>
      </c>
    </row>
    <row r="539" spans="1:14" ht="14.4" customHeight="1" x14ac:dyDescent="0.3">
      <c r="A539" s="727" t="s">
        <v>566</v>
      </c>
      <c r="B539" s="728" t="s">
        <v>567</v>
      </c>
      <c r="C539" s="729" t="s">
        <v>587</v>
      </c>
      <c r="D539" s="730" t="s">
        <v>588</v>
      </c>
      <c r="E539" s="731">
        <v>50113001</v>
      </c>
      <c r="F539" s="730" t="s">
        <v>620</v>
      </c>
      <c r="G539" s="729" t="s">
        <v>621</v>
      </c>
      <c r="H539" s="729">
        <v>920235</v>
      </c>
      <c r="I539" s="729">
        <v>15880</v>
      </c>
      <c r="J539" s="729" t="s">
        <v>1497</v>
      </c>
      <c r="K539" s="729" t="s">
        <v>568</v>
      </c>
      <c r="L539" s="732">
        <v>163.57000340711502</v>
      </c>
      <c r="M539" s="732">
        <v>3</v>
      </c>
      <c r="N539" s="733">
        <v>490.7100102213451</v>
      </c>
    </row>
    <row r="540" spans="1:14" ht="14.4" customHeight="1" x14ac:dyDescent="0.3">
      <c r="A540" s="727" t="s">
        <v>566</v>
      </c>
      <c r="B540" s="728" t="s">
        <v>567</v>
      </c>
      <c r="C540" s="729" t="s">
        <v>587</v>
      </c>
      <c r="D540" s="730" t="s">
        <v>588</v>
      </c>
      <c r="E540" s="731">
        <v>50113001</v>
      </c>
      <c r="F540" s="730" t="s">
        <v>620</v>
      </c>
      <c r="G540" s="729" t="s">
        <v>621</v>
      </c>
      <c r="H540" s="729">
        <v>900240</v>
      </c>
      <c r="I540" s="729">
        <v>0</v>
      </c>
      <c r="J540" s="729" t="s">
        <v>837</v>
      </c>
      <c r="K540" s="729" t="s">
        <v>568</v>
      </c>
      <c r="L540" s="732">
        <v>67.760000000000005</v>
      </c>
      <c r="M540" s="732">
        <v>12</v>
      </c>
      <c r="N540" s="733">
        <v>813.12000000000012</v>
      </c>
    </row>
    <row r="541" spans="1:14" ht="14.4" customHeight="1" x14ac:dyDescent="0.3">
      <c r="A541" s="727" t="s">
        <v>566</v>
      </c>
      <c r="B541" s="728" t="s">
        <v>567</v>
      </c>
      <c r="C541" s="729" t="s">
        <v>587</v>
      </c>
      <c r="D541" s="730" t="s">
        <v>588</v>
      </c>
      <c r="E541" s="731">
        <v>50113001</v>
      </c>
      <c r="F541" s="730" t="s">
        <v>620</v>
      </c>
      <c r="G541" s="729" t="s">
        <v>621</v>
      </c>
      <c r="H541" s="729">
        <v>184231</v>
      </c>
      <c r="I541" s="729">
        <v>84231</v>
      </c>
      <c r="J541" s="729" t="s">
        <v>846</v>
      </c>
      <c r="K541" s="729" t="s">
        <v>847</v>
      </c>
      <c r="L541" s="732">
        <v>381.53960832804904</v>
      </c>
      <c r="M541" s="732">
        <v>90.569469399999988</v>
      </c>
      <c r="N541" s="733">
        <v>34555.839881355219</v>
      </c>
    </row>
    <row r="542" spans="1:14" ht="14.4" customHeight="1" x14ac:dyDescent="0.3">
      <c r="A542" s="727" t="s">
        <v>566</v>
      </c>
      <c r="B542" s="728" t="s">
        <v>567</v>
      </c>
      <c r="C542" s="729" t="s">
        <v>587</v>
      </c>
      <c r="D542" s="730" t="s">
        <v>588</v>
      </c>
      <c r="E542" s="731">
        <v>50113001</v>
      </c>
      <c r="F542" s="730" t="s">
        <v>620</v>
      </c>
      <c r="G542" s="729" t="s">
        <v>621</v>
      </c>
      <c r="H542" s="729">
        <v>184229</v>
      </c>
      <c r="I542" s="729">
        <v>84229</v>
      </c>
      <c r="J542" s="729" t="s">
        <v>848</v>
      </c>
      <c r="K542" s="729" t="s">
        <v>849</v>
      </c>
      <c r="L542" s="732">
        <v>887.27178161680001</v>
      </c>
      <c r="M542" s="732">
        <v>27.8165628</v>
      </c>
      <c r="N542" s="733">
        <v>24680.851234011603</v>
      </c>
    </row>
    <row r="543" spans="1:14" ht="14.4" customHeight="1" x14ac:dyDescent="0.3">
      <c r="A543" s="727" t="s">
        <v>566</v>
      </c>
      <c r="B543" s="728" t="s">
        <v>567</v>
      </c>
      <c r="C543" s="729" t="s">
        <v>587</v>
      </c>
      <c r="D543" s="730" t="s">
        <v>588</v>
      </c>
      <c r="E543" s="731">
        <v>50113001</v>
      </c>
      <c r="F543" s="730" t="s">
        <v>620</v>
      </c>
      <c r="G543" s="729" t="s">
        <v>621</v>
      </c>
      <c r="H543" s="729">
        <v>184230</v>
      </c>
      <c r="I543" s="729">
        <v>84230</v>
      </c>
      <c r="J543" s="729" t="s">
        <v>850</v>
      </c>
      <c r="K543" s="729" t="s">
        <v>851</v>
      </c>
      <c r="L543" s="732">
        <v>201.05901699249446</v>
      </c>
      <c r="M543" s="732">
        <v>78.502012100000002</v>
      </c>
      <c r="N543" s="733">
        <v>15783.537384758907</v>
      </c>
    </row>
    <row r="544" spans="1:14" ht="14.4" customHeight="1" x14ac:dyDescent="0.3">
      <c r="A544" s="727" t="s">
        <v>566</v>
      </c>
      <c r="B544" s="728" t="s">
        <v>567</v>
      </c>
      <c r="C544" s="729" t="s">
        <v>587</v>
      </c>
      <c r="D544" s="730" t="s">
        <v>588</v>
      </c>
      <c r="E544" s="731">
        <v>50113001</v>
      </c>
      <c r="F544" s="730" t="s">
        <v>620</v>
      </c>
      <c r="G544" s="729" t="s">
        <v>661</v>
      </c>
      <c r="H544" s="729">
        <v>12670</v>
      </c>
      <c r="I544" s="729">
        <v>12670</v>
      </c>
      <c r="J544" s="729" t="s">
        <v>865</v>
      </c>
      <c r="K544" s="729" t="s">
        <v>866</v>
      </c>
      <c r="L544" s="732">
        <v>168.18168427245411</v>
      </c>
      <c r="M544" s="732">
        <v>9.6999999999999993</v>
      </c>
      <c r="N544" s="733">
        <v>1631.3623374428046</v>
      </c>
    </row>
    <row r="545" spans="1:14" ht="14.4" customHeight="1" x14ac:dyDescent="0.3">
      <c r="A545" s="727" t="s">
        <v>566</v>
      </c>
      <c r="B545" s="728" t="s">
        <v>567</v>
      </c>
      <c r="C545" s="729" t="s">
        <v>587</v>
      </c>
      <c r="D545" s="730" t="s">
        <v>588</v>
      </c>
      <c r="E545" s="731">
        <v>50113001</v>
      </c>
      <c r="F545" s="730" t="s">
        <v>620</v>
      </c>
      <c r="G545" s="729" t="s">
        <v>661</v>
      </c>
      <c r="H545" s="729">
        <v>112669</v>
      </c>
      <c r="I545" s="729">
        <v>12669</v>
      </c>
      <c r="J545" s="729" t="s">
        <v>865</v>
      </c>
      <c r="K545" s="729" t="s">
        <v>867</v>
      </c>
      <c r="L545" s="732">
        <v>110.46291559217681</v>
      </c>
      <c r="M545" s="732">
        <v>11.9173384</v>
      </c>
      <c r="N545" s="733">
        <v>1316.4239457626074</v>
      </c>
    </row>
    <row r="546" spans="1:14" ht="14.4" customHeight="1" x14ac:dyDescent="0.3">
      <c r="A546" s="727" t="s">
        <v>566</v>
      </c>
      <c r="B546" s="728" t="s">
        <v>567</v>
      </c>
      <c r="C546" s="729" t="s">
        <v>587</v>
      </c>
      <c r="D546" s="730" t="s">
        <v>588</v>
      </c>
      <c r="E546" s="731">
        <v>50113001</v>
      </c>
      <c r="F546" s="730" t="s">
        <v>620</v>
      </c>
      <c r="G546" s="729" t="s">
        <v>661</v>
      </c>
      <c r="H546" s="729">
        <v>112671</v>
      </c>
      <c r="I546" s="729">
        <v>12671</v>
      </c>
      <c r="J546" s="729" t="s">
        <v>865</v>
      </c>
      <c r="K546" s="729" t="s">
        <v>868</v>
      </c>
      <c r="L546" s="732">
        <v>324.50061461968738</v>
      </c>
      <c r="M546" s="732">
        <v>14.968000000000002</v>
      </c>
      <c r="N546" s="733">
        <v>4857.1251996274814</v>
      </c>
    </row>
    <row r="547" spans="1:14" ht="14.4" customHeight="1" x14ac:dyDescent="0.3">
      <c r="A547" s="727" t="s">
        <v>566</v>
      </c>
      <c r="B547" s="728" t="s">
        <v>567</v>
      </c>
      <c r="C547" s="729" t="s">
        <v>587</v>
      </c>
      <c r="D547" s="730" t="s">
        <v>588</v>
      </c>
      <c r="E547" s="731">
        <v>50113001</v>
      </c>
      <c r="F547" s="730" t="s">
        <v>620</v>
      </c>
      <c r="G547" s="729" t="s">
        <v>621</v>
      </c>
      <c r="H547" s="729">
        <v>155379</v>
      </c>
      <c r="I547" s="729">
        <v>155379</v>
      </c>
      <c r="J547" s="729" t="s">
        <v>1498</v>
      </c>
      <c r="K547" s="729" t="s">
        <v>1499</v>
      </c>
      <c r="L547" s="732">
        <v>2547.9704687500002</v>
      </c>
      <c r="M547" s="732">
        <v>64</v>
      </c>
      <c r="N547" s="733">
        <v>163070.11000000002</v>
      </c>
    </row>
    <row r="548" spans="1:14" ht="14.4" customHeight="1" x14ac:dyDescent="0.3">
      <c r="A548" s="727" t="s">
        <v>566</v>
      </c>
      <c r="B548" s="728" t="s">
        <v>567</v>
      </c>
      <c r="C548" s="729" t="s">
        <v>587</v>
      </c>
      <c r="D548" s="730" t="s">
        <v>588</v>
      </c>
      <c r="E548" s="731">
        <v>50113001</v>
      </c>
      <c r="F548" s="730" t="s">
        <v>620</v>
      </c>
      <c r="G548" s="729" t="s">
        <v>621</v>
      </c>
      <c r="H548" s="729">
        <v>198864</v>
      </c>
      <c r="I548" s="729">
        <v>98864</v>
      </c>
      <c r="J548" s="729" t="s">
        <v>1500</v>
      </c>
      <c r="K548" s="729" t="s">
        <v>1501</v>
      </c>
      <c r="L548" s="732">
        <v>537.87</v>
      </c>
      <c r="M548" s="732">
        <v>10</v>
      </c>
      <c r="N548" s="733">
        <v>5378.7</v>
      </c>
    </row>
    <row r="549" spans="1:14" ht="14.4" customHeight="1" x14ac:dyDescent="0.3">
      <c r="A549" s="727" t="s">
        <v>566</v>
      </c>
      <c r="B549" s="728" t="s">
        <v>567</v>
      </c>
      <c r="C549" s="729" t="s">
        <v>587</v>
      </c>
      <c r="D549" s="730" t="s">
        <v>588</v>
      </c>
      <c r="E549" s="731">
        <v>50113001</v>
      </c>
      <c r="F549" s="730" t="s">
        <v>620</v>
      </c>
      <c r="G549" s="729" t="s">
        <v>621</v>
      </c>
      <c r="H549" s="729">
        <v>198872</v>
      </c>
      <c r="I549" s="729">
        <v>98872</v>
      </c>
      <c r="J549" s="729" t="s">
        <v>1500</v>
      </c>
      <c r="K549" s="729" t="s">
        <v>1502</v>
      </c>
      <c r="L549" s="732">
        <v>312.84000000000003</v>
      </c>
      <c r="M549" s="732">
        <v>12</v>
      </c>
      <c r="N549" s="733">
        <v>3754.0800000000004</v>
      </c>
    </row>
    <row r="550" spans="1:14" ht="14.4" customHeight="1" x14ac:dyDescent="0.3">
      <c r="A550" s="727" t="s">
        <v>566</v>
      </c>
      <c r="B550" s="728" t="s">
        <v>567</v>
      </c>
      <c r="C550" s="729" t="s">
        <v>587</v>
      </c>
      <c r="D550" s="730" t="s">
        <v>588</v>
      </c>
      <c r="E550" s="731">
        <v>50113001</v>
      </c>
      <c r="F550" s="730" t="s">
        <v>620</v>
      </c>
      <c r="G550" s="729" t="s">
        <v>621</v>
      </c>
      <c r="H550" s="729">
        <v>198876</v>
      </c>
      <c r="I550" s="729">
        <v>98876</v>
      </c>
      <c r="J550" s="729" t="s">
        <v>1500</v>
      </c>
      <c r="K550" s="729" t="s">
        <v>1503</v>
      </c>
      <c r="L550" s="732">
        <v>255.2</v>
      </c>
      <c r="M550" s="732">
        <v>5</v>
      </c>
      <c r="N550" s="733">
        <v>1276</v>
      </c>
    </row>
    <row r="551" spans="1:14" ht="14.4" customHeight="1" x14ac:dyDescent="0.3">
      <c r="A551" s="727" t="s">
        <v>566</v>
      </c>
      <c r="B551" s="728" t="s">
        <v>567</v>
      </c>
      <c r="C551" s="729" t="s">
        <v>587</v>
      </c>
      <c r="D551" s="730" t="s">
        <v>588</v>
      </c>
      <c r="E551" s="731">
        <v>50113001</v>
      </c>
      <c r="F551" s="730" t="s">
        <v>620</v>
      </c>
      <c r="G551" s="729" t="s">
        <v>621</v>
      </c>
      <c r="H551" s="729">
        <v>172159</v>
      </c>
      <c r="I551" s="729">
        <v>172173</v>
      </c>
      <c r="J551" s="729" t="s">
        <v>910</v>
      </c>
      <c r="K551" s="729" t="s">
        <v>911</v>
      </c>
      <c r="L551" s="732">
        <v>476.53000000000003</v>
      </c>
      <c r="M551" s="732">
        <v>1</v>
      </c>
      <c r="N551" s="733">
        <v>476.53000000000003</v>
      </c>
    </row>
    <row r="552" spans="1:14" ht="14.4" customHeight="1" x14ac:dyDescent="0.3">
      <c r="A552" s="727" t="s">
        <v>566</v>
      </c>
      <c r="B552" s="728" t="s">
        <v>567</v>
      </c>
      <c r="C552" s="729" t="s">
        <v>587</v>
      </c>
      <c r="D552" s="730" t="s">
        <v>588</v>
      </c>
      <c r="E552" s="731">
        <v>50113001</v>
      </c>
      <c r="F552" s="730" t="s">
        <v>620</v>
      </c>
      <c r="G552" s="729" t="s">
        <v>621</v>
      </c>
      <c r="H552" s="729">
        <v>196873</v>
      </c>
      <c r="I552" s="729">
        <v>96873</v>
      </c>
      <c r="J552" s="729" t="s">
        <v>912</v>
      </c>
      <c r="K552" s="729" t="s">
        <v>913</v>
      </c>
      <c r="L552" s="732">
        <v>14.980842945491959</v>
      </c>
      <c r="M552" s="732">
        <v>21</v>
      </c>
      <c r="N552" s="733">
        <v>314.59770185533114</v>
      </c>
    </row>
    <row r="553" spans="1:14" ht="14.4" customHeight="1" x14ac:dyDescent="0.3">
      <c r="A553" s="727" t="s">
        <v>566</v>
      </c>
      <c r="B553" s="728" t="s">
        <v>567</v>
      </c>
      <c r="C553" s="729" t="s">
        <v>587</v>
      </c>
      <c r="D553" s="730" t="s">
        <v>588</v>
      </c>
      <c r="E553" s="731">
        <v>50113001</v>
      </c>
      <c r="F553" s="730" t="s">
        <v>620</v>
      </c>
      <c r="G553" s="729" t="s">
        <v>621</v>
      </c>
      <c r="H553" s="729">
        <v>31915</v>
      </c>
      <c r="I553" s="729">
        <v>31915</v>
      </c>
      <c r="J553" s="729" t="s">
        <v>914</v>
      </c>
      <c r="K553" s="729" t="s">
        <v>915</v>
      </c>
      <c r="L553" s="732">
        <v>173.69</v>
      </c>
      <c r="M553" s="732">
        <v>1</v>
      </c>
      <c r="N553" s="733">
        <v>173.69</v>
      </c>
    </row>
    <row r="554" spans="1:14" ht="14.4" customHeight="1" x14ac:dyDescent="0.3">
      <c r="A554" s="727" t="s">
        <v>566</v>
      </c>
      <c r="B554" s="728" t="s">
        <v>567</v>
      </c>
      <c r="C554" s="729" t="s">
        <v>587</v>
      </c>
      <c r="D554" s="730" t="s">
        <v>588</v>
      </c>
      <c r="E554" s="731">
        <v>50113001</v>
      </c>
      <c r="F554" s="730" t="s">
        <v>620</v>
      </c>
      <c r="G554" s="729" t="s">
        <v>621</v>
      </c>
      <c r="H554" s="729">
        <v>47244</v>
      </c>
      <c r="I554" s="729">
        <v>47244</v>
      </c>
      <c r="J554" s="729" t="s">
        <v>918</v>
      </c>
      <c r="K554" s="729" t="s">
        <v>915</v>
      </c>
      <c r="L554" s="732">
        <v>143</v>
      </c>
      <c r="M554" s="732">
        <v>1</v>
      </c>
      <c r="N554" s="733">
        <v>143</v>
      </c>
    </row>
    <row r="555" spans="1:14" ht="14.4" customHeight="1" x14ac:dyDescent="0.3">
      <c r="A555" s="727" t="s">
        <v>566</v>
      </c>
      <c r="B555" s="728" t="s">
        <v>567</v>
      </c>
      <c r="C555" s="729" t="s">
        <v>587</v>
      </c>
      <c r="D555" s="730" t="s">
        <v>588</v>
      </c>
      <c r="E555" s="731">
        <v>50113001</v>
      </c>
      <c r="F555" s="730" t="s">
        <v>620</v>
      </c>
      <c r="G555" s="729" t="s">
        <v>621</v>
      </c>
      <c r="H555" s="729">
        <v>47249</v>
      </c>
      <c r="I555" s="729">
        <v>47249</v>
      </c>
      <c r="J555" s="729" t="s">
        <v>918</v>
      </c>
      <c r="K555" s="729" t="s">
        <v>920</v>
      </c>
      <c r="L555" s="732">
        <v>126.49999999999999</v>
      </c>
      <c r="M555" s="732">
        <v>1</v>
      </c>
      <c r="N555" s="733">
        <v>126.49999999999999</v>
      </c>
    </row>
    <row r="556" spans="1:14" ht="14.4" customHeight="1" x14ac:dyDescent="0.3">
      <c r="A556" s="727" t="s">
        <v>566</v>
      </c>
      <c r="B556" s="728" t="s">
        <v>567</v>
      </c>
      <c r="C556" s="729" t="s">
        <v>587</v>
      </c>
      <c r="D556" s="730" t="s">
        <v>588</v>
      </c>
      <c r="E556" s="731">
        <v>50113001</v>
      </c>
      <c r="F556" s="730" t="s">
        <v>620</v>
      </c>
      <c r="G556" s="729" t="s">
        <v>621</v>
      </c>
      <c r="H556" s="729">
        <v>196874</v>
      </c>
      <c r="I556" s="729">
        <v>96874</v>
      </c>
      <c r="J556" s="729" t="s">
        <v>918</v>
      </c>
      <c r="K556" s="729" t="s">
        <v>921</v>
      </c>
      <c r="L556" s="732">
        <v>28.710177905843473</v>
      </c>
      <c r="M556" s="732">
        <v>5</v>
      </c>
      <c r="N556" s="733">
        <v>143.55088952921736</v>
      </c>
    </row>
    <row r="557" spans="1:14" ht="14.4" customHeight="1" x14ac:dyDescent="0.3">
      <c r="A557" s="727" t="s">
        <v>566</v>
      </c>
      <c r="B557" s="728" t="s">
        <v>567</v>
      </c>
      <c r="C557" s="729" t="s">
        <v>587</v>
      </c>
      <c r="D557" s="730" t="s">
        <v>588</v>
      </c>
      <c r="E557" s="731">
        <v>50113001</v>
      </c>
      <c r="F557" s="730" t="s">
        <v>620</v>
      </c>
      <c r="G557" s="729" t="s">
        <v>621</v>
      </c>
      <c r="H557" s="729">
        <v>196872</v>
      </c>
      <c r="I557" s="729">
        <v>96872</v>
      </c>
      <c r="J557" s="729" t="s">
        <v>1504</v>
      </c>
      <c r="K557" s="729" t="s">
        <v>1505</v>
      </c>
      <c r="L557" s="732">
        <v>12.650276919371004</v>
      </c>
      <c r="M557" s="732">
        <v>5</v>
      </c>
      <c r="N557" s="733">
        <v>63.251384596855019</v>
      </c>
    </row>
    <row r="558" spans="1:14" ht="14.4" customHeight="1" x14ac:dyDescent="0.3">
      <c r="A558" s="727" t="s">
        <v>566</v>
      </c>
      <c r="B558" s="728" t="s">
        <v>567</v>
      </c>
      <c r="C558" s="729" t="s">
        <v>587</v>
      </c>
      <c r="D558" s="730" t="s">
        <v>588</v>
      </c>
      <c r="E558" s="731">
        <v>50113001</v>
      </c>
      <c r="F558" s="730" t="s">
        <v>620</v>
      </c>
      <c r="G558" s="729" t="s">
        <v>621</v>
      </c>
      <c r="H558" s="729">
        <v>147252</v>
      </c>
      <c r="I558" s="729">
        <v>47252</v>
      </c>
      <c r="J558" s="729" t="s">
        <v>922</v>
      </c>
      <c r="K558" s="729" t="s">
        <v>923</v>
      </c>
      <c r="L558" s="732">
        <v>11.506854156317514</v>
      </c>
      <c r="M558" s="732">
        <v>28</v>
      </c>
      <c r="N558" s="733">
        <v>322.19191637689039</v>
      </c>
    </row>
    <row r="559" spans="1:14" ht="14.4" customHeight="1" x14ac:dyDescent="0.3">
      <c r="A559" s="727" t="s">
        <v>566</v>
      </c>
      <c r="B559" s="728" t="s">
        <v>567</v>
      </c>
      <c r="C559" s="729" t="s">
        <v>587</v>
      </c>
      <c r="D559" s="730" t="s">
        <v>588</v>
      </c>
      <c r="E559" s="731">
        <v>50113001</v>
      </c>
      <c r="F559" s="730" t="s">
        <v>620</v>
      </c>
      <c r="G559" s="729" t="s">
        <v>621</v>
      </c>
      <c r="H559" s="729">
        <v>193746</v>
      </c>
      <c r="I559" s="729">
        <v>93746</v>
      </c>
      <c r="J559" s="729" t="s">
        <v>1506</v>
      </c>
      <c r="K559" s="729" t="s">
        <v>1507</v>
      </c>
      <c r="L559" s="732">
        <v>375.79999999999995</v>
      </c>
      <c r="M559" s="732">
        <v>2</v>
      </c>
      <c r="N559" s="733">
        <v>751.59999999999991</v>
      </c>
    </row>
    <row r="560" spans="1:14" ht="14.4" customHeight="1" x14ac:dyDescent="0.3">
      <c r="A560" s="727" t="s">
        <v>566</v>
      </c>
      <c r="B560" s="728" t="s">
        <v>567</v>
      </c>
      <c r="C560" s="729" t="s">
        <v>587</v>
      </c>
      <c r="D560" s="730" t="s">
        <v>588</v>
      </c>
      <c r="E560" s="731">
        <v>50113001</v>
      </c>
      <c r="F560" s="730" t="s">
        <v>620</v>
      </c>
      <c r="G560" s="729" t="s">
        <v>621</v>
      </c>
      <c r="H560" s="729">
        <v>149983</v>
      </c>
      <c r="I560" s="729">
        <v>49983</v>
      </c>
      <c r="J560" s="729" t="s">
        <v>949</v>
      </c>
      <c r="K560" s="729" t="s">
        <v>847</v>
      </c>
      <c r="L560" s="732">
        <v>941.54500000000007</v>
      </c>
      <c r="M560" s="732">
        <v>5</v>
      </c>
      <c r="N560" s="733">
        <v>4707.7250000000004</v>
      </c>
    </row>
    <row r="561" spans="1:14" ht="14.4" customHeight="1" x14ac:dyDescent="0.3">
      <c r="A561" s="727" t="s">
        <v>566</v>
      </c>
      <c r="B561" s="728" t="s">
        <v>567</v>
      </c>
      <c r="C561" s="729" t="s">
        <v>587</v>
      </c>
      <c r="D561" s="730" t="s">
        <v>588</v>
      </c>
      <c r="E561" s="731">
        <v>50113001</v>
      </c>
      <c r="F561" s="730" t="s">
        <v>620</v>
      </c>
      <c r="G561" s="729" t="s">
        <v>621</v>
      </c>
      <c r="H561" s="729">
        <v>149984</v>
      </c>
      <c r="I561" s="729">
        <v>49984</v>
      </c>
      <c r="J561" s="729" t="s">
        <v>950</v>
      </c>
      <c r="K561" s="729" t="s">
        <v>951</v>
      </c>
      <c r="L561" s="732">
        <v>1867.5796207721942</v>
      </c>
      <c r="M561" s="732">
        <v>12.406791399999999</v>
      </c>
      <c r="N561" s="733">
        <v>23170.67077781172</v>
      </c>
    </row>
    <row r="562" spans="1:14" ht="14.4" customHeight="1" x14ac:dyDescent="0.3">
      <c r="A562" s="727" t="s">
        <v>566</v>
      </c>
      <c r="B562" s="728" t="s">
        <v>567</v>
      </c>
      <c r="C562" s="729" t="s">
        <v>587</v>
      </c>
      <c r="D562" s="730" t="s">
        <v>588</v>
      </c>
      <c r="E562" s="731">
        <v>50113001</v>
      </c>
      <c r="F562" s="730" t="s">
        <v>620</v>
      </c>
      <c r="G562" s="729" t="s">
        <v>621</v>
      </c>
      <c r="H562" s="729">
        <v>147193</v>
      </c>
      <c r="I562" s="729">
        <v>47193</v>
      </c>
      <c r="J562" s="729" t="s">
        <v>955</v>
      </c>
      <c r="K562" s="729" t="s">
        <v>954</v>
      </c>
      <c r="L562" s="732">
        <v>216.67999999999995</v>
      </c>
      <c r="M562" s="732">
        <v>1</v>
      </c>
      <c r="N562" s="733">
        <v>216.67999999999995</v>
      </c>
    </row>
    <row r="563" spans="1:14" ht="14.4" customHeight="1" x14ac:dyDescent="0.3">
      <c r="A563" s="727" t="s">
        <v>566</v>
      </c>
      <c r="B563" s="728" t="s">
        <v>567</v>
      </c>
      <c r="C563" s="729" t="s">
        <v>587</v>
      </c>
      <c r="D563" s="730" t="s">
        <v>588</v>
      </c>
      <c r="E563" s="731">
        <v>50113001</v>
      </c>
      <c r="F563" s="730" t="s">
        <v>620</v>
      </c>
      <c r="G563" s="729" t="s">
        <v>621</v>
      </c>
      <c r="H563" s="729">
        <v>124067</v>
      </c>
      <c r="I563" s="729">
        <v>124067</v>
      </c>
      <c r="J563" s="729" t="s">
        <v>957</v>
      </c>
      <c r="K563" s="729" t="s">
        <v>958</v>
      </c>
      <c r="L563" s="732">
        <v>36.537916920221143</v>
      </c>
      <c r="M563" s="732">
        <v>101</v>
      </c>
      <c r="N563" s="733">
        <v>3690.3296089423357</v>
      </c>
    </row>
    <row r="564" spans="1:14" ht="14.4" customHeight="1" x14ac:dyDescent="0.3">
      <c r="A564" s="727" t="s">
        <v>566</v>
      </c>
      <c r="B564" s="728" t="s">
        <v>567</v>
      </c>
      <c r="C564" s="729" t="s">
        <v>587</v>
      </c>
      <c r="D564" s="730" t="s">
        <v>588</v>
      </c>
      <c r="E564" s="731">
        <v>50113001</v>
      </c>
      <c r="F564" s="730" t="s">
        <v>620</v>
      </c>
      <c r="G564" s="729" t="s">
        <v>621</v>
      </c>
      <c r="H564" s="729">
        <v>216572</v>
      </c>
      <c r="I564" s="729">
        <v>216572</v>
      </c>
      <c r="J564" s="729" t="s">
        <v>957</v>
      </c>
      <c r="K564" s="729" t="s">
        <v>958</v>
      </c>
      <c r="L564" s="732">
        <v>36.370000000000005</v>
      </c>
      <c r="M564" s="732">
        <v>30</v>
      </c>
      <c r="N564" s="733">
        <v>1091.1000000000001</v>
      </c>
    </row>
    <row r="565" spans="1:14" ht="14.4" customHeight="1" x14ac:dyDescent="0.3">
      <c r="A565" s="727" t="s">
        <v>566</v>
      </c>
      <c r="B565" s="728" t="s">
        <v>567</v>
      </c>
      <c r="C565" s="729" t="s">
        <v>587</v>
      </c>
      <c r="D565" s="730" t="s">
        <v>588</v>
      </c>
      <c r="E565" s="731">
        <v>50113001</v>
      </c>
      <c r="F565" s="730" t="s">
        <v>620</v>
      </c>
      <c r="G565" s="729" t="s">
        <v>621</v>
      </c>
      <c r="H565" s="729">
        <v>51383</v>
      </c>
      <c r="I565" s="729">
        <v>51383</v>
      </c>
      <c r="J565" s="729" t="s">
        <v>963</v>
      </c>
      <c r="K565" s="729" t="s">
        <v>966</v>
      </c>
      <c r="L565" s="732">
        <v>93.5</v>
      </c>
      <c r="M565" s="732">
        <v>11</v>
      </c>
      <c r="N565" s="733">
        <v>1028.5</v>
      </c>
    </row>
    <row r="566" spans="1:14" ht="14.4" customHeight="1" x14ac:dyDescent="0.3">
      <c r="A566" s="727" t="s">
        <v>566</v>
      </c>
      <c r="B566" s="728" t="s">
        <v>567</v>
      </c>
      <c r="C566" s="729" t="s">
        <v>587</v>
      </c>
      <c r="D566" s="730" t="s">
        <v>588</v>
      </c>
      <c r="E566" s="731">
        <v>50113001</v>
      </c>
      <c r="F566" s="730" t="s">
        <v>620</v>
      </c>
      <c r="G566" s="729" t="s">
        <v>621</v>
      </c>
      <c r="H566" s="729">
        <v>151365</v>
      </c>
      <c r="I566" s="729">
        <v>51365</v>
      </c>
      <c r="J566" s="729" t="s">
        <v>968</v>
      </c>
      <c r="K566" s="729" t="s">
        <v>969</v>
      </c>
      <c r="L566" s="732">
        <v>8.7538102345325992</v>
      </c>
      <c r="M566" s="732">
        <v>395</v>
      </c>
      <c r="N566" s="733">
        <v>3457.7550426403768</v>
      </c>
    </row>
    <row r="567" spans="1:14" ht="14.4" customHeight="1" x14ac:dyDescent="0.3">
      <c r="A567" s="727" t="s">
        <v>566</v>
      </c>
      <c r="B567" s="728" t="s">
        <v>567</v>
      </c>
      <c r="C567" s="729" t="s">
        <v>587</v>
      </c>
      <c r="D567" s="730" t="s">
        <v>588</v>
      </c>
      <c r="E567" s="731">
        <v>50113001</v>
      </c>
      <c r="F567" s="730" t="s">
        <v>620</v>
      </c>
      <c r="G567" s="729" t="s">
        <v>621</v>
      </c>
      <c r="H567" s="729">
        <v>197682</v>
      </c>
      <c r="I567" s="729">
        <v>97682</v>
      </c>
      <c r="J567" s="729" t="s">
        <v>970</v>
      </c>
      <c r="K567" s="729" t="s">
        <v>971</v>
      </c>
      <c r="L567" s="732">
        <v>9.4969943163762753</v>
      </c>
      <c r="M567" s="732">
        <v>138</v>
      </c>
      <c r="N567" s="733">
        <v>1310.585215659926</v>
      </c>
    </row>
    <row r="568" spans="1:14" ht="14.4" customHeight="1" x14ac:dyDescent="0.3">
      <c r="A568" s="727" t="s">
        <v>566</v>
      </c>
      <c r="B568" s="728" t="s">
        <v>567</v>
      </c>
      <c r="C568" s="729" t="s">
        <v>587</v>
      </c>
      <c r="D568" s="730" t="s">
        <v>588</v>
      </c>
      <c r="E568" s="731">
        <v>50113001</v>
      </c>
      <c r="F568" s="730" t="s">
        <v>620</v>
      </c>
      <c r="G568" s="729" t="s">
        <v>621</v>
      </c>
      <c r="H568" s="729">
        <v>208466</v>
      </c>
      <c r="I568" s="729">
        <v>208466</v>
      </c>
      <c r="J568" s="729" t="s">
        <v>989</v>
      </c>
      <c r="K568" s="729" t="s">
        <v>990</v>
      </c>
      <c r="L568" s="732">
        <v>792.77</v>
      </c>
      <c r="M568" s="732">
        <v>3</v>
      </c>
      <c r="N568" s="733">
        <v>2378.31</v>
      </c>
    </row>
    <row r="569" spans="1:14" ht="14.4" customHeight="1" x14ac:dyDescent="0.3">
      <c r="A569" s="727" t="s">
        <v>566</v>
      </c>
      <c r="B569" s="728" t="s">
        <v>567</v>
      </c>
      <c r="C569" s="729" t="s">
        <v>587</v>
      </c>
      <c r="D569" s="730" t="s">
        <v>588</v>
      </c>
      <c r="E569" s="731">
        <v>50113001</v>
      </c>
      <c r="F569" s="730" t="s">
        <v>620</v>
      </c>
      <c r="G569" s="729" t="s">
        <v>621</v>
      </c>
      <c r="H569" s="729">
        <v>102486</v>
      </c>
      <c r="I569" s="729">
        <v>2486</v>
      </c>
      <c r="J569" s="729" t="s">
        <v>997</v>
      </c>
      <c r="K569" s="729" t="s">
        <v>998</v>
      </c>
      <c r="L569" s="732">
        <v>115.93999999999998</v>
      </c>
      <c r="M569" s="732">
        <v>3</v>
      </c>
      <c r="N569" s="733">
        <v>347.81999999999994</v>
      </c>
    </row>
    <row r="570" spans="1:14" ht="14.4" customHeight="1" x14ac:dyDescent="0.3">
      <c r="A570" s="727" t="s">
        <v>566</v>
      </c>
      <c r="B570" s="728" t="s">
        <v>567</v>
      </c>
      <c r="C570" s="729" t="s">
        <v>587</v>
      </c>
      <c r="D570" s="730" t="s">
        <v>588</v>
      </c>
      <c r="E570" s="731">
        <v>50113001</v>
      </c>
      <c r="F570" s="730" t="s">
        <v>620</v>
      </c>
      <c r="G570" s="729" t="s">
        <v>621</v>
      </c>
      <c r="H570" s="729">
        <v>911953</v>
      </c>
      <c r="I570" s="729">
        <v>0</v>
      </c>
      <c r="J570" s="729" t="s">
        <v>1508</v>
      </c>
      <c r="K570" s="729" t="s">
        <v>568</v>
      </c>
      <c r="L570" s="732">
        <v>1062.2083190816425</v>
      </c>
      <c r="M570" s="732">
        <v>2</v>
      </c>
      <c r="N570" s="733">
        <v>2124.4166381632849</v>
      </c>
    </row>
    <row r="571" spans="1:14" ht="14.4" customHeight="1" x14ac:dyDescent="0.3">
      <c r="A571" s="727" t="s">
        <v>566</v>
      </c>
      <c r="B571" s="728" t="s">
        <v>567</v>
      </c>
      <c r="C571" s="729" t="s">
        <v>587</v>
      </c>
      <c r="D571" s="730" t="s">
        <v>588</v>
      </c>
      <c r="E571" s="731">
        <v>50113001</v>
      </c>
      <c r="F571" s="730" t="s">
        <v>620</v>
      </c>
      <c r="G571" s="729" t="s">
        <v>621</v>
      </c>
      <c r="H571" s="729">
        <v>501386</v>
      </c>
      <c r="I571" s="729">
        <v>0</v>
      </c>
      <c r="J571" s="729" t="s">
        <v>1011</v>
      </c>
      <c r="K571" s="729" t="s">
        <v>568</v>
      </c>
      <c r="L571" s="732">
        <v>549.794916923595</v>
      </c>
      <c r="M571" s="732">
        <v>3</v>
      </c>
      <c r="N571" s="733">
        <v>1649.3847507707851</v>
      </c>
    </row>
    <row r="572" spans="1:14" ht="14.4" customHeight="1" x14ac:dyDescent="0.3">
      <c r="A572" s="727" t="s">
        <v>566</v>
      </c>
      <c r="B572" s="728" t="s">
        <v>567</v>
      </c>
      <c r="C572" s="729" t="s">
        <v>587</v>
      </c>
      <c r="D572" s="730" t="s">
        <v>588</v>
      </c>
      <c r="E572" s="731">
        <v>50113001</v>
      </c>
      <c r="F572" s="730" t="s">
        <v>620</v>
      </c>
      <c r="G572" s="729" t="s">
        <v>621</v>
      </c>
      <c r="H572" s="729">
        <v>920340</v>
      </c>
      <c r="I572" s="729">
        <v>0</v>
      </c>
      <c r="J572" s="729" t="s">
        <v>1509</v>
      </c>
      <c r="K572" s="729" t="s">
        <v>568</v>
      </c>
      <c r="L572" s="732">
        <v>1705.2657975472848</v>
      </c>
      <c r="M572" s="732">
        <v>2</v>
      </c>
      <c r="N572" s="733">
        <v>3410.5315950945696</v>
      </c>
    </row>
    <row r="573" spans="1:14" ht="14.4" customHeight="1" x14ac:dyDescent="0.3">
      <c r="A573" s="727" t="s">
        <v>566</v>
      </c>
      <c r="B573" s="728" t="s">
        <v>567</v>
      </c>
      <c r="C573" s="729" t="s">
        <v>587</v>
      </c>
      <c r="D573" s="730" t="s">
        <v>588</v>
      </c>
      <c r="E573" s="731">
        <v>50113001</v>
      </c>
      <c r="F573" s="730" t="s">
        <v>620</v>
      </c>
      <c r="G573" s="729" t="s">
        <v>621</v>
      </c>
      <c r="H573" s="729">
        <v>921348</v>
      </c>
      <c r="I573" s="729">
        <v>0</v>
      </c>
      <c r="J573" s="729" t="s">
        <v>1510</v>
      </c>
      <c r="K573" s="729" t="s">
        <v>568</v>
      </c>
      <c r="L573" s="732">
        <v>458.89315198650553</v>
      </c>
      <c r="M573" s="732">
        <v>2</v>
      </c>
      <c r="N573" s="733">
        <v>917.78630397301106</v>
      </c>
    </row>
    <row r="574" spans="1:14" ht="14.4" customHeight="1" x14ac:dyDescent="0.3">
      <c r="A574" s="727" t="s">
        <v>566</v>
      </c>
      <c r="B574" s="728" t="s">
        <v>567</v>
      </c>
      <c r="C574" s="729" t="s">
        <v>587</v>
      </c>
      <c r="D574" s="730" t="s">
        <v>588</v>
      </c>
      <c r="E574" s="731">
        <v>50113001</v>
      </c>
      <c r="F574" s="730" t="s">
        <v>620</v>
      </c>
      <c r="G574" s="729" t="s">
        <v>621</v>
      </c>
      <c r="H574" s="729">
        <v>394072</v>
      </c>
      <c r="I574" s="729">
        <v>1000</v>
      </c>
      <c r="J574" s="729" t="s">
        <v>1511</v>
      </c>
      <c r="K574" s="729" t="s">
        <v>568</v>
      </c>
      <c r="L574" s="732">
        <v>629.55492653208648</v>
      </c>
      <c r="M574" s="732">
        <v>1</v>
      </c>
      <c r="N574" s="733">
        <v>629.55492653208648</v>
      </c>
    </row>
    <row r="575" spans="1:14" ht="14.4" customHeight="1" x14ac:dyDescent="0.3">
      <c r="A575" s="727" t="s">
        <v>566</v>
      </c>
      <c r="B575" s="728" t="s">
        <v>567</v>
      </c>
      <c r="C575" s="729" t="s">
        <v>587</v>
      </c>
      <c r="D575" s="730" t="s">
        <v>588</v>
      </c>
      <c r="E575" s="731">
        <v>50113001</v>
      </c>
      <c r="F575" s="730" t="s">
        <v>620</v>
      </c>
      <c r="G575" s="729" t="s">
        <v>621</v>
      </c>
      <c r="H575" s="729">
        <v>188217</v>
      </c>
      <c r="I575" s="729">
        <v>88217</v>
      </c>
      <c r="J575" s="729" t="s">
        <v>1033</v>
      </c>
      <c r="K575" s="729" t="s">
        <v>1034</v>
      </c>
      <c r="L575" s="732">
        <v>127.45</v>
      </c>
      <c r="M575" s="732">
        <v>2</v>
      </c>
      <c r="N575" s="733">
        <v>254.9</v>
      </c>
    </row>
    <row r="576" spans="1:14" ht="14.4" customHeight="1" x14ac:dyDescent="0.3">
      <c r="A576" s="727" t="s">
        <v>566</v>
      </c>
      <c r="B576" s="728" t="s">
        <v>567</v>
      </c>
      <c r="C576" s="729" t="s">
        <v>587</v>
      </c>
      <c r="D576" s="730" t="s">
        <v>588</v>
      </c>
      <c r="E576" s="731">
        <v>50113001</v>
      </c>
      <c r="F576" s="730" t="s">
        <v>620</v>
      </c>
      <c r="G576" s="729" t="s">
        <v>621</v>
      </c>
      <c r="H576" s="729">
        <v>188219</v>
      </c>
      <c r="I576" s="729">
        <v>88219</v>
      </c>
      <c r="J576" s="729" t="s">
        <v>1035</v>
      </c>
      <c r="K576" s="729" t="s">
        <v>1036</v>
      </c>
      <c r="L576" s="732">
        <v>142.42999999999998</v>
      </c>
      <c r="M576" s="732">
        <v>2</v>
      </c>
      <c r="N576" s="733">
        <v>284.85999999999996</v>
      </c>
    </row>
    <row r="577" spans="1:14" ht="14.4" customHeight="1" x14ac:dyDescent="0.3">
      <c r="A577" s="727" t="s">
        <v>566</v>
      </c>
      <c r="B577" s="728" t="s">
        <v>567</v>
      </c>
      <c r="C577" s="729" t="s">
        <v>587</v>
      </c>
      <c r="D577" s="730" t="s">
        <v>588</v>
      </c>
      <c r="E577" s="731">
        <v>50113001</v>
      </c>
      <c r="F577" s="730" t="s">
        <v>620</v>
      </c>
      <c r="G577" s="729" t="s">
        <v>621</v>
      </c>
      <c r="H577" s="729">
        <v>157345</v>
      </c>
      <c r="I577" s="729">
        <v>57345</v>
      </c>
      <c r="J577" s="729" t="s">
        <v>1042</v>
      </c>
      <c r="K577" s="729" t="s">
        <v>1043</v>
      </c>
      <c r="L577" s="732">
        <v>468.23999999999978</v>
      </c>
      <c r="M577" s="732">
        <v>1</v>
      </c>
      <c r="N577" s="733">
        <v>468.23999999999978</v>
      </c>
    </row>
    <row r="578" spans="1:14" ht="14.4" customHeight="1" x14ac:dyDescent="0.3">
      <c r="A578" s="727" t="s">
        <v>566</v>
      </c>
      <c r="B578" s="728" t="s">
        <v>567</v>
      </c>
      <c r="C578" s="729" t="s">
        <v>587</v>
      </c>
      <c r="D578" s="730" t="s">
        <v>588</v>
      </c>
      <c r="E578" s="731">
        <v>50113001</v>
      </c>
      <c r="F578" s="730" t="s">
        <v>620</v>
      </c>
      <c r="G578" s="729" t="s">
        <v>621</v>
      </c>
      <c r="H578" s="729">
        <v>67558</v>
      </c>
      <c r="I578" s="729">
        <v>67558</v>
      </c>
      <c r="J578" s="729" t="s">
        <v>1061</v>
      </c>
      <c r="K578" s="729" t="s">
        <v>1062</v>
      </c>
      <c r="L578" s="732">
        <v>26.949999999999992</v>
      </c>
      <c r="M578" s="732">
        <v>4</v>
      </c>
      <c r="N578" s="733">
        <v>107.79999999999997</v>
      </c>
    </row>
    <row r="579" spans="1:14" ht="14.4" customHeight="1" x14ac:dyDescent="0.3">
      <c r="A579" s="727" t="s">
        <v>566</v>
      </c>
      <c r="B579" s="728" t="s">
        <v>567</v>
      </c>
      <c r="C579" s="729" t="s">
        <v>587</v>
      </c>
      <c r="D579" s="730" t="s">
        <v>588</v>
      </c>
      <c r="E579" s="731">
        <v>50113001</v>
      </c>
      <c r="F579" s="730" t="s">
        <v>620</v>
      </c>
      <c r="G579" s="729" t="s">
        <v>621</v>
      </c>
      <c r="H579" s="729">
        <v>100499</v>
      </c>
      <c r="I579" s="729">
        <v>499</v>
      </c>
      <c r="J579" s="729" t="s">
        <v>1070</v>
      </c>
      <c r="K579" s="729" t="s">
        <v>1071</v>
      </c>
      <c r="L579" s="732">
        <v>100.71083333333331</v>
      </c>
      <c r="M579" s="732">
        <v>24</v>
      </c>
      <c r="N579" s="733">
        <v>2417.0599999999995</v>
      </c>
    </row>
    <row r="580" spans="1:14" ht="14.4" customHeight="1" x14ac:dyDescent="0.3">
      <c r="A580" s="727" t="s">
        <v>566</v>
      </c>
      <c r="B580" s="728" t="s">
        <v>567</v>
      </c>
      <c r="C580" s="729" t="s">
        <v>587</v>
      </c>
      <c r="D580" s="730" t="s">
        <v>588</v>
      </c>
      <c r="E580" s="731">
        <v>50113001</v>
      </c>
      <c r="F580" s="730" t="s">
        <v>620</v>
      </c>
      <c r="G580" s="729" t="s">
        <v>621</v>
      </c>
      <c r="H580" s="729">
        <v>100502</v>
      </c>
      <c r="I580" s="729">
        <v>502</v>
      </c>
      <c r="J580" s="729" t="s">
        <v>1089</v>
      </c>
      <c r="K580" s="729" t="s">
        <v>1090</v>
      </c>
      <c r="L580" s="732">
        <v>205.3295</v>
      </c>
      <c r="M580" s="732">
        <v>40</v>
      </c>
      <c r="N580" s="733">
        <v>8213.18</v>
      </c>
    </row>
    <row r="581" spans="1:14" ht="14.4" customHeight="1" x14ac:dyDescent="0.3">
      <c r="A581" s="727" t="s">
        <v>566</v>
      </c>
      <c r="B581" s="728" t="s">
        <v>567</v>
      </c>
      <c r="C581" s="729" t="s">
        <v>587</v>
      </c>
      <c r="D581" s="730" t="s">
        <v>588</v>
      </c>
      <c r="E581" s="731">
        <v>50113001</v>
      </c>
      <c r="F581" s="730" t="s">
        <v>620</v>
      </c>
      <c r="G581" s="729" t="s">
        <v>621</v>
      </c>
      <c r="H581" s="729">
        <v>192012</v>
      </c>
      <c r="I581" s="729">
        <v>92012</v>
      </c>
      <c r="J581" s="729" t="s">
        <v>1092</v>
      </c>
      <c r="K581" s="729" t="s">
        <v>1093</v>
      </c>
      <c r="L581" s="732">
        <v>1996.8413824980144</v>
      </c>
      <c r="M581" s="732">
        <v>3.1429999999999998</v>
      </c>
      <c r="N581" s="733">
        <v>6276.0724651912587</v>
      </c>
    </row>
    <row r="582" spans="1:14" ht="14.4" customHeight="1" x14ac:dyDescent="0.3">
      <c r="A582" s="727" t="s">
        <v>566</v>
      </c>
      <c r="B582" s="728" t="s">
        <v>567</v>
      </c>
      <c r="C582" s="729" t="s">
        <v>587</v>
      </c>
      <c r="D582" s="730" t="s">
        <v>588</v>
      </c>
      <c r="E582" s="731">
        <v>50113001</v>
      </c>
      <c r="F582" s="730" t="s">
        <v>620</v>
      </c>
      <c r="G582" s="729" t="s">
        <v>621</v>
      </c>
      <c r="H582" s="729">
        <v>99968</v>
      </c>
      <c r="I582" s="729">
        <v>99999</v>
      </c>
      <c r="J582" s="729" t="s">
        <v>1094</v>
      </c>
      <c r="K582" s="729" t="s">
        <v>1095</v>
      </c>
      <c r="L582" s="732">
        <v>169.40000000000003</v>
      </c>
      <c r="M582" s="732">
        <v>9.3024500000000003</v>
      </c>
      <c r="N582" s="733">
        <v>1575.8350300000004</v>
      </c>
    </row>
    <row r="583" spans="1:14" ht="14.4" customHeight="1" x14ac:dyDescent="0.3">
      <c r="A583" s="727" t="s">
        <v>566</v>
      </c>
      <c r="B583" s="728" t="s">
        <v>567</v>
      </c>
      <c r="C583" s="729" t="s">
        <v>587</v>
      </c>
      <c r="D583" s="730" t="s">
        <v>588</v>
      </c>
      <c r="E583" s="731">
        <v>50113001</v>
      </c>
      <c r="F583" s="730" t="s">
        <v>620</v>
      </c>
      <c r="G583" s="729" t="s">
        <v>621</v>
      </c>
      <c r="H583" s="729">
        <v>849757</v>
      </c>
      <c r="I583" s="729">
        <v>163175</v>
      </c>
      <c r="J583" s="729" t="s">
        <v>1096</v>
      </c>
      <c r="K583" s="729" t="s">
        <v>1097</v>
      </c>
      <c r="L583" s="732">
        <v>102.64100000000002</v>
      </c>
      <c r="M583" s="732">
        <v>0.43333329999999998</v>
      </c>
      <c r="N583" s="733">
        <v>44.477763245300004</v>
      </c>
    </row>
    <row r="584" spans="1:14" ht="14.4" customHeight="1" x14ac:dyDescent="0.3">
      <c r="A584" s="727" t="s">
        <v>566</v>
      </c>
      <c r="B584" s="728" t="s">
        <v>567</v>
      </c>
      <c r="C584" s="729" t="s">
        <v>587</v>
      </c>
      <c r="D584" s="730" t="s">
        <v>588</v>
      </c>
      <c r="E584" s="731">
        <v>50113001</v>
      </c>
      <c r="F584" s="730" t="s">
        <v>620</v>
      </c>
      <c r="G584" s="729" t="s">
        <v>621</v>
      </c>
      <c r="H584" s="729">
        <v>396193</v>
      </c>
      <c r="I584" s="729">
        <v>9999999</v>
      </c>
      <c r="J584" s="729" t="s">
        <v>1104</v>
      </c>
      <c r="K584" s="729" t="s">
        <v>1105</v>
      </c>
      <c r="L584" s="732">
        <v>4279.0000000000009</v>
      </c>
      <c r="M584" s="732">
        <v>2.1059999999999999</v>
      </c>
      <c r="N584" s="733">
        <v>9011.5740000000005</v>
      </c>
    </row>
    <row r="585" spans="1:14" ht="14.4" customHeight="1" x14ac:dyDescent="0.3">
      <c r="A585" s="727" t="s">
        <v>566</v>
      </c>
      <c r="B585" s="728" t="s">
        <v>567</v>
      </c>
      <c r="C585" s="729" t="s">
        <v>587</v>
      </c>
      <c r="D585" s="730" t="s">
        <v>588</v>
      </c>
      <c r="E585" s="731">
        <v>50113001</v>
      </c>
      <c r="F585" s="730" t="s">
        <v>620</v>
      </c>
      <c r="G585" s="729" t="s">
        <v>621</v>
      </c>
      <c r="H585" s="729">
        <v>844086</v>
      </c>
      <c r="I585" s="729">
        <v>0</v>
      </c>
      <c r="J585" s="729" t="s">
        <v>1512</v>
      </c>
      <c r="K585" s="729" t="s">
        <v>568</v>
      </c>
      <c r="L585" s="732">
        <v>5185.2299999999996</v>
      </c>
      <c r="M585" s="732">
        <v>9</v>
      </c>
      <c r="N585" s="733">
        <v>46667.07</v>
      </c>
    </row>
    <row r="586" spans="1:14" ht="14.4" customHeight="1" x14ac:dyDescent="0.3">
      <c r="A586" s="727" t="s">
        <v>566</v>
      </c>
      <c r="B586" s="728" t="s">
        <v>567</v>
      </c>
      <c r="C586" s="729" t="s">
        <v>587</v>
      </c>
      <c r="D586" s="730" t="s">
        <v>588</v>
      </c>
      <c r="E586" s="731">
        <v>50113001</v>
      </c>
      <c r="F586" s="730" t="s">
        <v>620</v>
      </c>
      <c r="G586" s="729" t="s">
        <v>661</v>
      </c>
      <c r="H586" s="729">
        <v>128197</v>
      </c>
      <c r="I586" s="729">
        <v>28197</v>
      </c>
      <c r="J586" s="729" t="s">
        <v>1513</v>
      </c>
      <c r="K586" s="729" t="s">
        <v>1514</v>
      </c>
      <c r="L586" s="732">
        <v>20995.370045016742</v>
      </c>
      <c r="M586" s="732">
        <v>21</v>
      </c>
      <c r="N586" s="733">
        <v>440902.77094535157</v>
      </c>
    </row>
    <row r="587" spans="1:14" ht="14.4" customHeight="1" x14ac:dyDescent="0.3">
      <c r="A587" s="727" t="s">
        <v>566</v>
      </c>
      <c r="B587" s="728" t="s">
        <v>567</v>
      </c>
      <c r="C587" s="729" t="s">
        <v>587</v>
      </c>
      <c r="D587" s="730" t="s">
        <v>588</v>
      </c>
      <c r="E587" s="731">
        <v>50113001</v>
      </c>
      <c r="F587" s="730" t="s">
        <v>620</v>
      </c>
      <c r="G587" s="729" t="s">
        <v>621</v>
      </c>
      <c r="H587" s="729">
        <v>216900</v>
      </c>
      <c r="I587" s="729">
        <v>216900</v>
      </c>
      <c r="J587" s="729" t="s">
        <v>1515</v>
      </c>
      <c r="K587" s="729" t="s">
        <v>1516</v>
      </c>
      <c r="L587" s="732">
        <v>622.47000000000014</v>
      </c>
      <c r="M587" s="732">
        <v>1</v>
      </c>
      <c r="N587" s="733">
        <v>622.47000000000014</v>
      </c>
    </row>
    <row r="588" spans="1:14" ht="14.4" customHeight="1" x14ac:dyDescent="0.3">
      <c r="A588" s="727" t="s">
        <v>566</v>
      </c>
      <c r="B588" s="728" t="s">
        <v>567</v>
      </c>
      <c r="C588" s="729" t="s">
        <v>587</v>
      </c>
      <c r="D588" s="730" t="s">
        <v>588</v>
      </c>
      <c r="E588" s="731">
        <v>50113001</v>
      </c>
      <c r="F588" s="730" t="s">
        <v>620</v>
      </c>
      <c r="G588" s="729" t="s">
        <v>661</v>
      </c>
      <c r="H588" s="729">
        <v>107981</v>
      </c>
      <c r="I588" s="729">
        <v>7981</v>
      </c>
      <c r="J588" s="729" t="s">
        <v>1140</v>
      </c>
      <c r="K588" s="729" t="s">
        <v>1141</v>
      </c>
      <c r="L588" s="732">
        <v>56.879999999999995</v>
      </c>
      <c r="M588" s="732">
        <v>7</v>
      </c>
      <c r="N588" s="733">
        <v>398.15999999999997</v>
      </c>
    </row>
    <row r="589" spans="1:14" ht="14.4" customHeight="1" x14ac:dyDescent="0.3">
      <c r="A589" s="727" t="s">
        <v>566</v>
      </c>
      <c r="B589" s="728" t="s">
        <v>567</v>
      </c>
      <c r="C589" s="729" t="s">
        <v>587</v>
      </c>
      <c r="D589" s="730" t="s">
        <v>588</v>
      </c>
      <c r="E589" s="731">
        <v>50113001</v>
      </c>
      <c r="F589" s="730" t="s">
        <v>620</v>
      </c>
      <c r="G589" s="729" t="s">
        <v>661</v>
      </c>
      <c r="H589" s="729">
        <v>155823</v>
      </c>
      <c r="I589" s="729">
        <v>55823</v>
      </c>
      <c r="J589" s="729" t="s">
        <v>1140</v>
      </c>
      <c r="K589" s="729" t="s">
        <v>1142</v>
      </c>
      <c r="L589" s="732">
        <v>44.59</v>
      </c>
      <c r="M589" s="732">
        <v>9</v>
      </c>
      <c r="N589" s="733">
        <v>401.31</v>
      </c>
    </row>
    <row r="590" spans="1:14" ht="14.4" customHeight="1" x14ac:dyDescent="0.3">
      <c r="A590" s="727" t="s">
        <v>566</v>
      </c>
      <c r="B590" s="728" t="s">
        <v>567</v>
      </c>
      <c r="C590" s="729" t="s">
        <v>587</v>
      </c>
      <c r="D590" s="730" t="s">
        <v>588</v>
      </c>
      <c r="E590" s="731">
        <v>50113001</v>
      </c>
      <c r="F590" s="730" t="s">
        <v>620</v>
      </c>
      <c r="G590" s="729" t="s">
        <v>661</v>
      </c>
      <c r="H590" s="729">
        <v>187607</v>
      </c>
      <c r="I590" s="729">
        <v>187607</v>
      </c>
      <c r="J590" s="729" t="s">
        <v>1143</v>
      </c>
      <c r="K590" s="729" t="s">
        <v>1144</v>
      </c>
      <c r="L590" s="732">
        <v>316.52499999999998</v>
      </c>
      <c r="M590" s="732">
        <v>24</v>
      </c>
      <c r="N590" s="733">
        <v>7596.5999999999995</v>
      </c>
    </row>
    <row r="591" spans="1:14" ht="14.4" customHeight="1" x14ac:dyDescent="0.3">
      <c r="A591" s="727" t="s">
        <v>566</v>
      </c>
      <c r="B591" s="728" t="s">
        <v>567</v>
      </c>
      <c r="C591" s="729" t="s">
        <v>587</v>
      </c>
      <c r="D591" s="730" t="s">
        <v>588</v>
      </c>
      <c r="E591" s="731">
        <v>50113001</v>
      </c>
      <c r="F591" s="730" t="s">
        <v>620</v>
      </c>
      <c r="G591" s="729" t="s">
        <v>621</v>
      </c>
      <c r="H591" s="729">
        <v>849172</v>
      </c>
      <c r="I591" s="729">
        <v>128133</v>
      </c>
      <c r="J591" s="729" t="s">
        <v>1151</v>
      </c>
      <c r="K591" s="729" t="s">
        <v>647</v>
      </c>
      <c r="L591" s="732">
        <v>185.9</v>
      </c>
      <c r="M591" s="732">
        <v>2.8272754</v>
      </c>
      <c r="N591" s="733">
        <v>525.59049686000003</v>
      </c>
    </row>
    <row r="592" spans="1:14" ht="14.4" customHeight="1" x14ac:dyDescent="0.3">
      <c r="A592" s="727" t="s">
        <v>566</v>
      </c>
      <c r="B592" s="728" t="s">
        <v>567</v>
      </c>
      <c r="C592" s="729" t="s">
        <v>587</v>
      </c>
      <c r="D592" s="730" t="s">
        <v>588</v>
      </c>
      <c r="E592" s="731">
        <v>50113001</v>
      </c>
      <c r="F592" s="730" t="s">
        <v>620</v>
      </c>
      <c r="G592" s="729" t="s">
        <v>661</v>
      </c>
      <c r="H592" s="729">
        <v>150699</v>
      </c>
      <c r="I592" s="729">
        <v>50699</v>
      </c>
      <c r="J592" s="729" t="s">
        <v>1155</v>
      </c>
      <c r="K592" s="729" t="s">
        <v>647</v>
      </c>
      <c r="L592" s="732">
        <v>858.4100000000002</v>
      </c>
      <c r="M592" s="732">
        <v>131</v>
      </c>
      <c r="N592" s="733">
        <v>112451.71000000002</v>
      </c>
    </row>
    <row r="593" spans="1:14" ht="14.4" customHeight="1" x14ac:dyDescent="0.3">
      <c r="A593" s="727" t="s">
        <v>566</v>
      </c>
      <c r="B593" s="728" t="s">
        <v>567</v>
      </c>
      <c r="C593" s="729" t="s">
        <v>587</v>
      </c>
      <c r="D593" s="730" t="s">
        <v>588</v>
      </c>
      <c r="E593" s="731">
        <v>50113001</v>
      </c>
      <c r="F593" s="730" t="s">
        <v>620</v>
      </c>
      <c r="G593" s="729" t="s">
        <v>621</v>
      </c>
      <c r="H593" s="729">
        <v>849941</v>
      </c>
      <c r="I593" s="729">
        <v>162142</v>
      </c>
      <c r="J593" s="729" t="s">
        <v>1158</v>
      </c>
      <c r="K593" s="729" t="s">
        <v>1159</v>
      </c>
      <c r="L593" s="732">
        <v>28.370000000000012</v>
      </c>
      <c r="M593" s="732">
        <v>40</v>
      </c>
      <c r="N593" s="733">
        <v>1134.8000000000004</v>
      </c>
    </row>
    <row r="594" spans="1:14" ht="14.4" customHeight="1" x14ac:dyDescent="0.3">
      <c r="A594" s="727" t="s">
        <v>566</v>
      </c>
      <c r="B594" s="728" t="s">
        <v>567</v>
      </c>
      <c r="C594" s="729" t="s">
        <v>587</v>
      </c>
      <c r="D594" s="730" t="s">
        <v>588</v>
      </c>
      <c r="E594" s="731">
        <v>50113001</v>
      </c>
      <c r="F594" s="730" t="s">
        <v>620</v>
      </c>
      <c r="G594" s="729" t="s">
        <v>661</v>
      </c>
      <c r="H594" s="729">
        <v>109709</v>
      </c>
      <c r="I594" s="729">
        <v>9709</v>
      </c>
      <c r="J594" s="729" t="s">
        <v>1199</v>
      </c>
      <c r="K594" s="729" t="s">
        <v>1200</v>
      </c>
      <c r="L594" s="732">
        <v>35.085714285714289</v>
      </c>
      <c r="M594" s="732">
        <v>70</v>
      </c>
      <c r="N594" s="733">
        <v>2456.0000000000005</v>
      </c>
    </row>
    <row r="595" spans="1:14" ht="14.4" customHeight="1" x14ac:dyDescent="0.3">
      <c r="A595" s="727" t="s">
        <v>566</v>
      </c>
      <c r="B595" s="728" t="s">
        <v>567</v>
      </c>
      <c r="C595" s="729" t="s">
        <v>587</v>
      </c>
      <c r="D595" s="730" t="s">
        <v>588</v>
      </c>
      <c r="E595" s="731">
        <v>50113001</v>
      </c>
      <c r="F595" s="730" t="s">
        <v>620</v>
      </c>
      <c r="G595" s="729" t="s">
        <v>661</v>
      </c>
      <c r="H595" s="729">
        <v>194882</v>
      </c>
      <c r="I595" s="729">
        <v>94882</v>
      </c>
      <c r="J595" s="729" t="s">
        <v>1199</v>
      </c>
      <c r="K595" s="729" t="s">
        <v>1203</v>
      </c>
      <c r="L595" s="732">
        <v>143.47000000000003</v>
      </c>
      <c r="M595" s="732">
        <v>6</v>
      </c>
      <c r="N595" s="733">
        <v>860.82000000000016</v>
      </c>
    </row>
    <row r="596" spans="1:14" ht="14.4" customHeight="1" x14ac:dyDescent="0.3">
      <c r="A596" s="727" t="s">
        <v>566</v>
      </c>
      <c r="B596" s="728" t="s">
        <v>567</v>
      </c>
      <c r="C596" s="729" t="s">
        <v>587</v>
      </c>
      <c r="D596" s="730" t="s">
        <v>588</v>
      </c>
      <c r="E596" s="731">
        <v>50113001</v>
      </c>
      <c r="F596" s="730" t="s">
        <v>620</v>
      </c>
      <c r="G596" s="729" t="s">
        <v>621</v>
      </c>
      <c r="H596" s="729">
        <v>131215</v>
      </c>
      <c r="I596" s="729">
        <v>31215</v>
      </c>
      <c r="J596" s="729" t="s">
        <v>1517</v>
      </c>
      <c r="K596" s="729" t="s">
        <v>1518</v>
      </c>
      <c r="L596" s="732">
        <v>55.250000000000014</v>
      </c>
      <c r="M596" s="732">
        <v>1</v>
      </c>
      <c r="N596" s="733">
        <v>55.250000000000014</v>
      </c>
    </row>
    <row r="597" spans="1:14" ht="14.4" customHeight="1" x14ac:dyDescent="0.3">
      <c r="A597" s="727" t="s">
        <v>566</v>
      </c>
      <c r="B597" s="728" t="s">
        <v>567</v>
      </c>
      <c r="C597" s="729" t="s">
        <v>587</v>
      </c>
      <c r="D597" s="730" t="s">
        <v>588</v>
      </c>
      <c r="E597" s="731">
        <v>50113001</v>
      </c>
      <c r="F597" s="730" t="s">
        <v>620</v>
      </c>
      <c r="G597" s="729" t="s">
        <v>621</v>
      </c>
      <c r="H597" s="729">
        <v>131385</v>
      </c>
      <c r="I597" s="729">
        <v>31385</v>
      </c>
      <c r="J597" s="729" t="s">
        <v>1517</v>
      </c>
      <c r="K597" s="729" t="s">
        <v>1519</v>
      </c>
      <c r="L597" s="732">
        <v>39.459957757636339</v>
      </c>
      <c r="M597" s="732">
        <v>2</v>
      </c>
      <c r="N597" s="733">
        <v>78.919915515272677</v>
      </c>
    </row>
    <row r="598" spans="1:14" ht="14.4" customHeight="1" x14ac:dyDescent="0.3">
      <c r="A598" s="727" t="s">
        <v>566</v>
      </c>
      <c r="B598" s="728" t="s">
        <v>567</v>
      </c>
      <c r="C598" s="729" t="s">
        <v>587</v>
      </c>
      <c r="D598" s="730" t="s">
        <v>588</v>
      </c>
      <c r="E598" s="731">
        <v>50113001</v>
      </c>
      <c r="F598" s="730" t="s">
        <v>620</v>
      </c>
      <c r="G598" s="729" t="s">
        <v>621</v>
      </c>
      <c r="H598" s="729">
        <v>105954</v>
      </c>
      <c r="I598" s="729">
        <v>5954</v>
      </c>
      <c r="J598" s="729" t="s">
        <v>1265</v>
      </c>
      <c r="K598" s="729" t="s">
        <v>1266</v>
      </c>
      <c r="L598" s="732">
        <v>2926.48</v>
      </c>
      <c r="M598" s="732">
        <v>4</v>
      </c>
      <c r="N598" s="733">
        <v>11705.92</v>
      </c>
    </row>
    <row r="599" spans="1:14" ht="14.4" customHeight="1" x14ac:dyDescent="0.3">
      <c r="A599" s="727" t="s">
        <v>566</v>
      </c>
      <c r="B599" s="728" t="s">
        <v>567</v>
      </c>
      <c r="C599" s="729" t="s">
        <v>587</v>
      </c>
      <c r="D599" s="730" t="s">
        <v>588</v>
      </c>
      <c r="E599" s="731">
        <v>50113001</v>
      </c>
      <c r="F599" s="730" t="s">
        <v>620</v>
      </c>
      <c r="G599" s="729" t="s">
        <v>621</v>
      </c>
      <c r="H599" s="729">
        <v>991022</v>
      </c>
      <c r="I599" s="729">
        <v>0</v>
      </c>
      <c r="J599" s="729" t="s">
        <v>1520</v>
      </c>
      <c r="K599" s="729" t="s">
        <v>568</v>
      </c>
      <c r="L599" s="732">
        <v>10510.5</v>
      </c>
      <c r="M599" s="732">
        <v>30</v>
      </c>
      <c r="N599" s="733">
        <v>315315</v>
      </c>
    </row>
    <row r="600" spans="1:14" ht="14.4" customHeight="1" x14ac:dyDescent="0.3">
      <c r="A600" s="727" t="s">
        <v>566</v>
      </c>
      <c r="B600" s="728" t="s">
        <v>567</v>
      </c>
      <c r="C600" s="729" t="s">
        <v>587</v>
      </c>
      <c r="D600" s="730" t="s">
        <v>588</v>
      </c>
      <c r="E600" s="731">
        <v>50113001</v>
      </c>
      <c r="F600" s="730" t="s">
        <v>620</v>
      </c>
      <c r="G600" s="729" t="s">
        <v>621</v>
      </c>
      <c r="H600" s="729">
        <v>848977</v>
      </c>
      <c r="I600" s="729">
        <v>129597</v>
      </c>
      <c r="J600" s="729" t="s">
        <v>1292</v>
      </c>
      <c r="K600" s="729" t="s">
        <v>1293</v>
      </c>
      <c r="L600" s="732">
        <v>667.79595266772174</v>
      </c>
      <c r="M600" s="732">
        <v>25.999999999999996</v>
      </c>
      <c r="N600" s="733">
        <v>17362.694769360762</v>
      </c>
    </row>
    <row r="601" spans="1:14" ht="14.4" customHeight="1" x14ac:dyDescent="0.3">
      <c r="A601" s="727" t="s">
        <v>566</v>
      </c>
      <c r="B601" s="728" t="s">
        <v>567</v>
      </c>
      <c r="C601" s="729" t="s">
        <v>587</v>
      </c>
      <c r="D601" s="730" t="s">
        <v>588</v>
      </c>
      <c r="E601" s="731">
        <v>50113001</v>
      </c>
      <c r="F601" s="730" t="s">
        <v>620</v>
      </c>
      <c r="G601" s="729" t="s">
        <v>621</v>
      </c>
      <c r="H601" s="729">
        <v>111420</v>
      </c>
      <c r="I601" s="729">
        <v>11420</v>
      </c>
      <c r="J601" s="729" t="s">
        <v>1294</v>
      </c>
      <c r="K601" s="729" t="s">
        <v>1295</v>
      </c>
      <c r="L601" s="732">
        <v>179.94971246070975</v>
      </c>
      <c r="M601" s="732">
        <v>14.838843600000001</v>
      </c>
      <c r="N601" s="733">
        <v>2670.2456390694433</v>
      </c>
    </row>
    <row r="602" spans="1:14" ht="14.4" customHeight="1" x14ac:dyDescent="0.3">
      <c r="A602" s="727" t="s">
        <v>566</v>
      </c>
      <c r="B602" s="728" t="s">
        <v>567</v>
      </c>
      <c r="C602" s="729" t="s">
        <v>587</v>
      </c>
      <c r="D602" s="730" t="s">
        <v>588</v>
      </c>
      <c r="E602" s="731">
        <v>50113001</v>
      </c>
      <c r="F602" s="730" t="s">
        <v>620</v>
      </c>
      <c r="G602" s="729" t="s">
        <v>621</v>
      </c>
      <c r="H602" s="729">
        <v>111421</v>
      </c>
      <c r="I602" s="729">
        <v>11421</v>
      </c>
      <c r="J602" s="729" t="s">
        <v>1294</v>
      </c>
      <c r="K602" s="729" t="s">
        <v>1296</v>
      </c>
      <c r="L602" s="732">
        <v>367.44595844883298</v>
      </c>
      <c r="M602" s="732">
        <v>109.10000000000001</v>
      </c>
      <c r="N602" s="733">
        <v>40088.354066767679</v>
      </c>
    </row>
    <row r="603" spans="1:14" ht="14.4" customHeight="1" x14ac:dyDescent="0.3">
      <c r="A603" s="727" t="s">
        <v>566</v>
      </c>
      <c r="B603" s="728" t="s">
        <v>567</v>
      </c>
      <c r="C603" s="729" t="s">
        <v>587</v>
      </c>
      <c r="D603" s="730" t="s">
        <v>588</v>
      </c>
      <c r="E603" s="731">
        <v>50113001</v>
      </c>
      <c r="F603" s="730" t="s">
        <v>620</v>
      </c>
      <c r="G603" s="729" t="s">
        <v>621</v>
      </c>
      <c r="H603" s="729">
        <v>100643</v>
      </c>
      <c r="I603" s="729">
        <v>643</v>
      </c>
      <c r="J603" s="729" t="s">
        <v>1297</v>
      </c>
      <c r="K603" s="729" t="s">
        <v>1298</v>
      </c>
      <c r="L603" s="732">
        <v>43.559873643470382</v>
      </c>
      <c r="M603" s="732">
        <v>10</v>
      </c>
      <c r="N603" s="733">
        <v>435.59873643470382</v>
      </c>
    </row>
    <row r="604" spans="1:14" ht="14.4" customHeight="1" x14ac:dyDescent="0.3">
      <c r="A604" s="727" t="s">
        <v>566</v>
      </c>
      <c r="B604" s="728" t="s">
        <v>567</v>
      </c>
      <c r="C604" s="729" t="s">
        <v>587</v>
      </c>
      <c r="D604" s="730" t="s">
        <v>588</v>
      </c>
      <c r="E604" s="731">
        <v>50113001</v>
      </c>
      <c r="F604" s="730" t="s">
        <v>620</v>
      </c>
      <c r="G604" s="729" t="s">
        <v>621</v>
      </c>
      <c r="H604" s="729">
        <v>168904</v>
      </c>
      <c r="I604" s="729">
        <v>168904</v>
      </c>
      <c r="J604" s="729" t="s">
        <v>1521</v>
      </c>
      <c r="K604" s="729" t="s">
        <v>1522</v>
      </c>
      <c r="L604" s="732">
        <v>5499.54</v>
      </c>
      <c r="M604" s="732">
        <v>3</v>
      </c>
      <c r="N604" s="733">
        <v>16498.62</v>
      </c>
    </row>
    <row r="605" spans="1:14" ht="14.4" customHeight="1" x14ac:dyDescent="0.3">
      <c r="A605" s="727" t="s">
        <v>566</v>
      </c>
      <c r="B605" s="728" t="s">
        <v>567</v>
      </c>
      <c r="C605" s="729" t="s">
        <v>587</v>
      </c>
      <c r="D605" s="730" t="s">
        <v>588</v>
      </c>
      <c r="E605" s="731">
        <v>50113001</v>
      </c>
      <c r="F605" s="730" t="s">
        <v>620</v>
      </c>
      <c r="G605" s="729" t="s">
        <v>661</v>
      </c>
      <c r="H605" s="729">
        <v>500566</v>
      </c>
      <c r="I605" s="729">
        <v>500566</v>
      </c>
      <c r="J605" s="729" t="s">
        <v>1312</v>
      </c>
      <c r="K605" s="729" t="s">
        <v>1313</v>
      </c>
      <c r="L605" s="732">
        <v>834.66977409354831</v>
      </c>
      <c r="M605" s="732">
        <v>150</v>
      </c>
      <c r="N605" s="733">
        <v>125200.46611403224</v>
      </c>
    </row>
    <row r="606" spans="1:14" ht="14.4" customHeight="1" x14ac:dyDescent="0.3">
      <c r="A606" s="727" t="s">
        <v>566</v>
      </c>
      <c r="B606" s="728" t="s">
        <v>567</v>
      </c>
      <c r="C606" s="729" t="s">
        <v>587</v>
      </c>
      <c r="D606" s="730" t="s">
        <v>588</v>
      </c>
      <c r="E606" s="731">
        <v>50113001</v>
      </c>
      <c r="F606" s="730" t="s">
        <v>620</v>
      </c>
      <c r="G606" s="729" t="s">
        <v>661</v>
      </c>
      <c r="H606" s="729">
        <v>500570</v>
      </c>
      <c r="I606" s="729">
        <v>500570</v>
      </c>
      <c r="J606" s="729" t="s">
        <v>1314</v>
      </c>
      <c r="K606" s="729" t="s">
        <v>1313</v>
      </c>
      <c r="L606" s="732">
        <v>950.75002578260239</v>
      </c>
      <c r="M606" s="732">
        <v>295</v>
      </c>
      <c r="N606" s="733">
        <v>280471.25760586769</v>
      </c>
    </row>
    <row r="607" spans="1:14" ht="14.4" customHeight="1" x14ac:dyDescent="0.3">
      <c r="A607" s="727" t="s">
        <v>566</v>
      </c>
      <c r="B607" s="728" t="s">
        <v>567</v>
      </c>
      <c r="C607" s="729" t="s">
        <v>587</v>
      </c>
      <c r="D607" s="730" t="s">
        <v>588</v>
      </c>
      <c r="E607" s="731">
        <v>50113001</v>
      </c>
      <c r="F607" s="730" t="s">
        <v>620</v>
      </c>
      <c r="G607" s="729" t="s">
        <v>661</v>
      </c>
      <c r="H607" s="729">
        <v>105496</v>
      </c>
      <c r="I607" s="729">
        <v>5496</v>
      </c>
      <c r="J607" s="729" t="s">
        <v>1315</v>
      </c>
      <c r="K607" s="729" t="s">
        <v>1316</v>
      </c>
      <c r="L607" s="732">
        <v>75.919999999999987</v>
      </c>
      <c r="M607" s="732">
        <v>5</v>
      </c>
      <c r="N607" s="733">
        <v>379.59999999999991</v>
      </c>
    </row>
    <row r="608" spans="1:14" ht="14.4" customHeight="1" x14ac:dyDescent="0.3">
      <c r="A608" s="727" t="s">
        <v>566</v>
      </c>
      <c r="B608" s="728" t="s">
        <v>567</v>
      </c>
      <c r="C608" s="729" t="s">
        <v>587</v>
      </c>
      <c r="D608" s="730" t="s">
        <v>588</v>
      </c>
      <c r="E608" s="731">
        <v>50113001</v>
      </c>
      <c r="F608" s="730" t="s">
        <v>620</v>
      </c>
      <c r="G608" s="729" t="s">
        <v>661</v>
      </c>
      <c r="H608" s="729">
        <v>166030</v>
      </c>
      <c r="I608" s="729">
        <v>66030</v>
      </c>
      <c r="J608" s="729" t="s">
        <v>1315</v>
      </c>
      <c r="K608" s="729" t="s">
        <v>1205</v>
      </c>
      <c r="L608" s="732">
        <v>30.22</v>
      </c>
      <c r="M608" s="732">
        <v>7</v>
      </c>
      <c r="N608" s="733">
        <v>211.54</v>
      </c>
    </row>
    <row r="609" spans="1:14" ht="14.4" customHeight="1" x14ac:dyDescent="0.3">
      <c r="A609" s="727" t="s">
        <v>566</v>
      </c>
      <c r="B609" s="728" t="s">
        <v>567</v>
      </c>
      <c r="C609" s="729" t="s">
        <v>587</v>
      </c>
      <c r="D609" s="730" t="s">
        <v>588</v>
      </c>
      <c r="E609" s="731">
        <v>50113001</v>
      </c>
      <c r="F609" s="730" t="s">
        <v>620</v>
      </c>
      <c r="G609" s="729" t="s">
        <v>661</v>
      </c>
      <c r="H609" s="729">
        <v>199600</v>
      </c>
      <c r="I609" s="729">
        <v>99600</v>
      </c>
      <c r="J609" s="729" t="s">
        <v>1315</v>
      </c>
      <c r="K609" s="729" t="s">
        <v>1523</v>
      </c>
      <c r="L609" s="732">
        <v>101.09</v>
      </c>
      <c r="M609" s="732">
        <v>1</v>
      </c>
      <c r="N609" s="733">
        <v>101.09</v>
      </c>
    </row>
    <row r="610" spans="1:14" ht="14.4" customHeight="1" x14ac:dyDescent="0.3">
      <c r="A610" s="727" t="s">
        <v>566</v>
      </c>
      <c r="B610" s="728" t="s">
        <v>567</v>
      </c>
      <c r="C610" s="729" t="s">
        <v>587</v>
      </c>
      <c r="D610" s="730" t="s">
        <v>588</v>
      </c>
      <c r="E610" s="731">
        <v>50113008</v>
      </c>
      <c r="F610" s="730" t="s">
        <v>1376</v>
      </c>
      <c r="G610" s="729"/>
      <c r="H610" s="729"/>
      <c r="I610" s="729">
        <v>138455</v>
      </c>
      <c r="J610" s="729" t="s">
        <v>1377</v>
      </c>
      <c r="K610" s="729" t="s">
        <v>1378</v>
      </c>
      <c r="L610" s="732">
        <v>1287</v>
      </c>
      <c r="M610" s="732">
        <v>13</v>
      </c>
      <c r="N610" s="733">
        <v>16731</v>
      </c>
    </row>
    <row r="611" spans="1:14" ht="14.4" customHeight="1" x14ac:dyDescent="0.3">
      <c r="A611" s="727" t="s">
        <v>566</v>
      </c>
      <c r="B611" s="728" t="s">
        <v>567</v>
      </c>
      <c r="C611" s="729" t="s">
        <v>587</v>
      </c>
      <c r="D611" s="730" t="s">
        <v>588</v>
      </c>
      <c r="E611" s="731">
        <v>50113008</v>
      </c>
      <c r="F611" s="730" t="s">
        <v>1376</v>
      </c>
      <c r="G611" s="729"/>
      <c r="H611" s="729"/>
      <c r="I611" s="729">
        <v>29980</v>
      </c>
      <c r="J611" s="729" t="s">
        <v>1384</v>
      </c>
      <c r="K611" s="729" t="s">
        <v>1387</v>
      </c>
      <c r="L611" s="732">
        <v>9545.8620689655181</v>
      </c>
      <c r="M611" s="732">
        <v>87</v>
      </c>
      <c r="N611" s="733">
        <v>830490</v>
      </c>
    </row>
    <row r="612" spans="1:14" ht="14.4" customHeight="1" x14ac:dyDescent="0.3">
      <c r="A612" s="727" t="s">
        <v>566</v>
      </c>
      <c r="B612" s="728" t="s">
        <v>567</v>
      </c>
      <c r="C612" s="729" t="s">
        <v>587</v>
      </c>
      <c r="D612" s="730" t="s">
        <v>588</v>
      </c>
      <c r="E612" s="731">
        <v>50113008</v>
      </c>
      <c r="F612" s="730" t="s">
        <v>1376</v>
      </c>
      <c r="G612" s="729"/>
      <c r="H612" s="729"/>
      <c r="I612" s="729">
        <v>29979</v>
      </c>
      <c r="J612" s="729" t="s">
        <v>1384</v>
      </c>
      <c r="K612" s="729" t="s">
        <v>1386</v>
      </c>
      <c r="L612" s="732">
        <v>4868.3999999999996</v>
      </c>
      <c r="M612" s="732">
        <v>15</v>
      </c>
      <c r="N612" s="733">
        <v>73026</v>
      </c>
    </row>
    <row r="613" spans="1:14" ht="14.4" customHeight="1" x14ac:dyDescent="0.3">
      <c r="A613" s="727" t="s">
        <v>566</v>
      </c>
      <c r="B613" s="728" t="s">
        <v>567</v>
      </c>
      <c r="C613" s="729" t="s">
        <v>587</v>
      </c>
      <c r="D613" s="730" t="s">
        <v>588</v>
      </c>
      <c r="E613" s="731">
        <v>50113008</v>
      </c>
      <c r="F613" s="730" t="s">
        <v>1376</v>
      </c>
      <c r="G613" s="729"/>
      <c r="H613" s="729"/>
      <c r="I613" s="729">
        <v>29981</v>
      </c>
      <c r="J613" s="729" t="s">
        <v>1384</v>
      </c>
      <c r="K613" s="729" t="s">
        <v>1385</v>
      </c>
      <c r="L613" s="732">
        <v>12897.5</v>
      </c>
      <c r="M613" s="732">
        <v>5</v>
      </c>
      <c r="N613" s="733">
        <v>64487.5</v>
      </c>
    </row>
    <row r="614" spans="1:14" ht="14.4" customHeight="1" x14ac:dyDescent="0.3">
      <c r="A614" s="727" t="s">
        <v>566</v>
      </c>
      <c r="B614" s="728" t="s">
        <v>567</v>
      </c>
      <c r="C614" s="729" t="s">
        <v>587</v>
      </c>
      <c r="D614" s="730" t="s">
        <v>588</v>
      </c>
      <c r="E614" s="731">
        <v>50113008</v>
      </c>
      <c r="F614" s="730" t="s">
        <v>1376</v>
      </c>
      <c r="G614" s="729"/>
      <c r="H614" s="729"/>
      <c r="I614" s="729">
        <v>137124</v>
      </c>
      <c r="J614" s="729" t="s">
        <v>1388</v>
      </c>
      <c r="K614" s="729" t="s">
        <v>1389</v>
      </c>
      <c r="L614" s="732">
        <v>6699</v>
      </c>
      <c r="M614" s="732">
        <v>40</v>
      </c>
      <c r="N614" s="733">
        <v>267960</v>
      </c>
    </row>
    <row r="615" spans="1:14" ht="14.4" customHeight="1" x14ac:dyDescent="0.3">
      <c r="A615" s="727" t="s">
        <v>566</v>
      </c>
      <c r="B615" s="728" t="s">
        <v>567</v>
      </c>
      <c r="C615" s="729" t="s">
        <v>587</v>
      </c>
      <c r="D615" s="730" t="s">
        <v>588</v>
      </c>
      <c r="E615" s="731">
        <v>50113008</v>
      </c>
      <c r="F615" s="730" t="s">
        <v>1376</v>
      </c>
      <c r="G615" s="729"/>
      <c r="H615" s="729"/>
      <c r="I615" s="729">
        <v>137123</v>
      </c>
      <c r="J615" s="729" t="s">
        <v>1388</v>
      </c>
      <c r="K615" s="729" t="s">
        <v>1390</v>
      </c>
      <c r="L615" s="732">
        <v>3480.3999680739184</v>
      </c>
      <c r="M615" s="732">
        <v>52</v>
      </c>
      <c r="N615" s="733">
        <v>180980.79833984375</v>
      </c>
    </row>
    <row r="616" spans="1:14" ht="14.4" customHeight="1" x14ac:dyDescent="0.3">
      <c r="A616" s="727" t="s">
        <v>566</v>
      </c>
      <c r="B616" s="728" t="s">
        <v>567</v>
      </c>
      <c r="C616" s="729" t="s">
        <v>587</v>
      </c>
      <c r="D616" s="730" t="s">
        <v>588</v>
      </c>
      <c r="E616" s="731">
        <v>50113008</v>
      </c>
      <c r="F616" s="730" t="s">
        <v>1376</v>
      </c>
      <c r="G616" s="729"/>
      <c r="H616" s="729"/>
      <c r="I616" s="729">
        <v>62464</v>
      </c>
      <c r="J616" s="729" t="s">
        <v>1391</v>
      </c>
      <c r="K616" s="729" t="s">
        <v>1392</v>
      </c>
      <c r="L616" s="732">
        <v>9157.759765625</v>
      </c>
      <c r="M616" s="732">
        <v>2</v>
      </c>
      <c r="N616" s="733">
        <v>18315.51953125</v>
      </c>
    </row>
    <row r="617" spans="1:14" ht="14.4" customHeight="1" x14ac:dyDescent="0.3">
      <c r="A617" s="727" t="s">
        <v>566</v>
      </c>
      <c r="B617" s="728" t="s">
        <v>567</v>
      </c>
      <c r="C617" s="729" t="s">
        <v>587</v>
      </c>
      <c r="D617" s="730" t="s">
        <v>588</v>
      </c>
      <c r="E617" s="731">
        <v>50113008</v>
      </c>
      <c r="F617" s="730" t="s">
        <v>1376</v>
      </c>
      <c r="G617" s="729"/>
      <c r="H617" s="729"/>
      <c r="I617" s="729">
        <v>104051</v>
      </c>
      <c r="J617" s="729" t="s">
        <v>1393</v>
      </c>
      <c r="K617" s="729" t="s">
        <v>1378</v>
      </c>
      <c r="L617" s="732">
        <v>1291.4000244140625</v>
      </c>
      <c r="M617" s="732">
        <v>3</v>
      </c>
      <c r="N617" s="733">
        <v>3874.2000732421875</v>
      </c>
    </row>
    <row r="618" spans="1:14" ht="14.4" customHeight="1" x14ac:dyDescent="0.3">
      <c r="A618" s="727" t="s">
        <v>566</v>
      </c>
      <c r="B618" s="728" t="s">
        <v>567</v>
      </c>
      <c r="C618" s="729" t="s">
        <v>587</v>
      </c>
      <c r="D618" s="730" t="s">
        <v>588</v>
      </c>
      <c r="E618" s="731">
        <v>50113008</v>
      </c>
      <c r="F618" s="730" t="s">
        <v>1376</v>
      </c>
      <c r="G618" s="729"/>
      <c r="H618" s="729"/>
      <c r="I618" s="729">
        <v>26042</v>
      </c>
      <c r="J618" s="729" t="s">
        <v>1524</v>
      </c>
      <c r="K618" s="729" t="s">
        <v>1525</v>
      </c>
      <c r="L618" s="732">
        <v>9559</v>
      </c>
      <c r="M618" s="732">
        <v>9</v>
      </c>
      <c r="N618" s="733">
        <v>86031</v>
      </c>
    </row>
    <row r="619" spans="1:14" ht="14.4" customHeight="1" x14ac:dyDescent="0.3">
      <c r="A619" s="727" t="s">
        <v>566</v>
      </c>
      <c r="B619" s="728" t="s">
        <v>567</v>
      </c>
      <c r="C619" s="729" t="s">
        <v>587</v>
      </c>
      <c r="D619" s="730" t="s">
        <v>588</v>
      </c>
      <c r="E619" s="731">
        <v>50113008</v>
      </c>
      <c r="F619" s="730" t="s">
        <v>1376</v>
      </c>
      <c r="G619" s="729"/>
      <c r="H619" s="729"/>
      <c r="I619" s="729">
        <v>26041</v>
      </c>
      <c r="J619" s="729" t="s">
        <v>1524</v>
      </c>
      <c r="K619" s="729" t="s">
        <v>1526</v>
      </c>
      <c r="L619" s="732">
        <v>4779.5</v>
      </c>
      <c r="M619" s="732">
        <v>3</v>
      </c>
      <c r="N619" s="733">
        <v>14338.5</v>
      </c>
    </row>
    <row r="620" spans="1:14" ht="14.4" customHeight="1" x14ac:dyDescent="0.3">
      <c r="A620" s="727" t="s">
        <v>566</v>
      </c>
      <c r="B620" s="728" t="s">
        <v>567</v>
      </c>
      <c r="C620" s="729" t="s">
        <v>587</v>
      </c>
      <c r="D620" s="730" t="s">
        <v>588</v>
      </c>
      <c r="E620" s="731">
        <v>50113011</v>
      </c>
      <c r="F620" s="730" t="s">
        <v>1398</v>
      </c>
      <c r="G620" s="729"/>
      <c r="H620" s="729"/>
      <c r="I620" s="729">
        <v>87239</v>
      </c>
      <c r="J620" s="729" t="s">
        <v>1399</v>
      </c>
      <c r="K620" s="729" t="s">
        <v>1401</v>
      </c>
      <c r="L620" s="732">
        <v>4252.690015388258</v>
      </c>
      <c r="M620" s="732">
        <v>99</v>
      </c>
      <c r="N620" s="733">
        <v>421016.3115234375</v>
      </c>
    </row>
    <row r="621" spans="1:14" ht="14.4" customHeight="1" x14ac:dyDescent="0.3">
      <c r="A621" s="727" t="s">
        <v>566</v>
      </c>
      <c r="B621" s="728" t="s">
        <v>567</v>
      </c>
      <c r="C621" s="729" t="s">
        <v>587</v>
      </c>
      <c r="D621" s="730" t="s">
        <v>588</v>
      </c>
      <c r="E621" s="731">
        <v>50113011</v>
      </c>
      <c r="F621" s="730" t="s">
        <v>1398</v>
      </c>
      <c r="G621" s="729"/>
      <c r="H621" s="729"/>
      <c r="I621" s="729">
        <v>87240</v>
      </c>
      <c r="J621" s="729" t="s">
        <v>1399</v>
      </c>
      <c r="K621" s="729" t="s">
        <v>1400</v>
      </c>
      <c r="L621" s="732">
        <v>8505.3893057839905</v>
      </c>
      <c r="M621" s="732">
        <v>114</v>
      </c>
      <c r="N621" s="733">
        <v>969614.380859375</v>
      </c>
    </row>
    <row r="622" spans="1:14" ht="14.4" customHeight="1" x14ac:dyDescent="0.3">
      <c r="A622" s="727" t="s">
        <v>566</v>
      </c>
      <c r="B622" s="728" t="s">
        <v>567</v>
      </c>
      <c r="C622" s="729" t="s">
        <v>587</v>
      </c>
      <c r="D622" s="730" t="s">
        <v>588</v>
      </c>
      <c r="E622" s="731">
        <v>50113011</v>
      </c>
      <c r="F622" s="730" t="s">
        <v>1398</v>
      </c>
      <c r="G622" s="729"/>
      <c r="H622" s="729"/>
      <c r="I622" s="729">
        <v>154709</v>
      </c>
      <c r="J622" s="729" t="s">
        <v>1402</v>
      </c>
      <c r="K622" s="729" t="s">
        <v>1403</v>
      </c>
      <c r="L622" s="732">
        <v>20462.240624999999</v>
      </c>
      <c r="M622" s="732">
        <v>5</v>
      </c>
      <c r="N622" s="733">
        <v>102311.203125</v>
      </c>
    </row>
    <row r="623" spans="1:14" ht="14.4" customHeight="1" x14ac:dyDescent="0.3">
      <c r="A623" s="727" t="s">
        <v>566</v>
      </c>
      <c r="B623" s="728" t="s">
        <v>567</v>
      </c>
      <c r="C623" s="729" t="s">
        <v>587</v>
      </c>
      <c r="D623" s="730" t="s">
        <v>588</v>
      </c>
      <c r="E623" s="731">
        <v>50113011</v>
      </c>
      <c r="F623" s="730" t="s">
        <v>1398</v>
      </c>
      <c r="G623" s="729"/>
      <c r="H623" s="729"/>
      <c r="I623" s="729">
        <v>88336</v>
      </c>
      <c r="J623" s="729" t="s">
        <v>1527</v>
      </c>
      <c r="K623" s="729" t="s">
        <v>1528</v>
      </c>
      <c r="L623" s="732">
        <v>6520.7998046875</v>
      </c>
      <c r="M623" s="732">
        <v>2</v>
      </c>
      <c r="N623" s="733">
        <v>13041.599609375</v>
      </c>
    </row>
    <row r="624" spans="1:14" ht="14.4" customHeight="1" x14ac:dyDescent="0.3">
      <c r="A624" s="727" t="s">
        <v>566</v>
      </c>
      <c r="B624" s="728" t="s">
        <v>567</v>
      </c>
      <c r="C624" s="729" t="s">
        <v>587</v>
      </c>
      <c r="D624" s="730" t="s">
        <v>588</v>
      </c>
      <c r="E624" s="731">
        <v>50113011</v>
      </c>
      <c r="F624" s="730" t="s">
        <v>1398</v>
      </c>
      <c r="G624" s="729"/>
      <c r="H624" s="729"/>
      <c r="I624" s="729">
        <v>88337</v>
      </c>
      <c r="J624" s="729" t="s">
        <v>1527</v>
      </c>
      <c r="K624" s="729" t="s">
        <v>1529</v>
      </c>
      <c r="L624" s="732">
        <v>13302.4296875</v>
      </c>
      <c r="M624" s="732">
        <v>1</v>
      </c>
      <c r="N624" s="733">
        <v>13302.4296875</v>
      </c>
    </row>
    <row r="625" spans="1:14" ht="14.4" customHeight="1" x14ac:dyDescent="0.3">
      <c r="A625" s="727" t="s">
        <v>566</v>
      </c>
      <c r="B625" s="728" t="s">
        <v>567</v>
      </c>
      <c r="C625" s="729" t="s">
        <v>587</v>
      </c>
      <c r="D625" s="730" t="s">
        <v>588</v>
      </c>
      <c r="E625" s="731">
        <v>50113011</v>
      </c>
      <c r="F625" s="730" t="s">
        <v>1398</v>
      </c>
      <c r="G625" s="729"/>
      <c r="H625" s="729"/>
      <c r="I625" s="729">
        <v>173181</v>
      </c>
      <c r="J625" s="729" t="s">
        <v>1530</v>
      </c>
      <c r="K625" s="729" t="s">
        <v>1531</v>
      </c>
      <c r="L625" s="732">
        <v>8505.1999623709871</v>
      </c>
      <c r="M625" s="732">
        <v>109</v>
      </c>
      <c r="N625" s="733">
        <v>927066.7958984375</v>
      </c>
    </row>
    <row r="626" spans="1:14" ht="14.4" customHeight="1" x14ac:dyDescent="0.3">
      <c r="A626" s="727" t="s">
        <v>566</v>
      </c>
      <c r="B626" s="728" t="s">
        <v>567</v>
      </c>
      <c r="C626" s="729" t="s">
        <v>587</v>
      </c>
      <c r="D626" s="730" t="s">
        <v>588</v>
      </c>
      <c r="E626" s="731">
        <v>50113011</v>
      </c>
      <c r="F626" s="730" t="s">
        <v>1398</v>
      </c>
      <c r="G626" s="729"/>
      <c r="H626" s="729"/>
      <c r="I626" s="729">
        <v>203317</v>
      </c>
      <c r="J626" s="729" t="s">
        <v>1530</v>
      </c>
      <c r="K626" s="729" t="s">
        <v>1531</v>
      </c>
      <c r="L626" s="732">
        <v>8505.1999259159475</v>
      </c>
      <c r="M626" s="732">
        <v>58</v>
      </c>
      <c r="N626" s="733">
        <v>493301.595703125</v>
      </c>
    </row>
    <row r="627" spans="1:14" ht="14.4" customHeight="1" x14ac:dyDescent="0.3">
      <c r="A627" s="727" t="s">
        <v>566</v>
      </c>
      <c r="B627" s="728" t="s">
        <v>567</v>
      </c>
      <c r="C627" s="729" t="s">
        <v>587</v>
      </c>
      <c r="D627" s="730" t="s">
        <v>588</v>
      </c>
      <c r="E627" s="731">
        <v>50113011</v>
      </c>
      <c r="F627" s="730" t="s">
        <v>1398</v>
      </c>
      <c r="G627" s="729"/>
      <c r="H627" s="729"/>
      <c r="I627" s="729">
        <v>203319</v>
      </c>
      <c r="J627" s="729" t="s">
        <v>1404</v>
      </c>
      <c r="K627" s="729" t="s">
        <v>1405</v>
      </c>
      <c r="L627" s="732">
        <v>4252.599934895833</v>
      </c>
      <c r="M627" s="732">
        <v>6</v>
      </c>
      <c r="N627" s="733">
        <v>25515.599609375</v>
      </c>
    </row>
    <row r="628" spans="1:14" ht="14.4" customHeight="1" x14ac:dyDescent="0.3">
      <c r="A628" s="727" t="s">
        <v>566</v>
      </c>
      <c r="B628" s="728" t="s">
        <v>567</v>
      </c>
      <c r="C628" s="729" t="s">
        <v>587</v>
      </c>
      <c r="D628" s="730" t="s">
        <v>588</v>
      </c>
      <c r="E628" s="731">
        <v>50113011</v>
      </c>
      <c r="F628" s="730" t="s">
        <v>1398</v>
      </c>
      <c r="G628" s="729"/>
      <c r="H628" s="729"/>
      <c r="I628" s="729">
        <v>154244</v>
      </c>
      <c r="J628" s="729" t="s">
        <v>1532</v>
      </c>
      <c r="K628" s="729" t="s">
        <v>1533</v>
      </c>
      <c r="L628" s="732">
        <v>9736.8000217013887</v>
      </c>
      <c r="M628" s="732">
        <v>18</v>
      </c>
      <c r="N628" s="733">
        <v>175262.400390625</v>
      </c>
    </row>
    <row r="629" spans="1:14" ht="14.4" customHeight="1" x14ac:dyDescent="0.3">
      <c r="A629" s="727" t="s">
        <v>566</v>
      </c>
      <c r="B629" s="728" t="s">
        <v>567</v>
      </c>
      <c r="C629" s="729" t="s">
        <v>587</v>
      </c>
      <c r="D629" s="730" t="s">
        <v>588</v>
      </c>
      <c r="E629" s="731">
        <v>50113011</v>
      </c>
      <c r="F629" s="730" t="s">
        <v>1398</v>
      </c>
      <c r="G629" s="729"/>
      <c r="H629" s="729"/>
      <c r="I629" s="729">
        <v>154245</v>
      </c>
      <c r="J629" s="729" t="s">
        <v>1532</v>
      </c>
      <c r="K629" s="729" t="s">
        <v>1534</v>
      </c>
      <c r="L629" s="732">
        <v>4868.400065104167</v>
      </c>
      <c r="M629" s="732">
        <v>6</v>
      </c>
      <c r="N629" s="733">
        <v>29210.400390625</v>
      </c>
    </row>
    <row r="630" spans="1:14" ht="14.4" customHeight="1" x14ac:dyDescent="0.3">
      <c r="A630" s="727" t="s">
        <v>566</v>
      </c>
      <c r="B630" s="728" t="s">
        <v>567</v>
      </c>
      <c r="C630" s="729" t="s">
        <v>587</v>
      </c>
      <c r="D630" s="730" t="s">
        <v>588</v>
      </c>
      <c r="E630" s="731">
        <v>50113011</v>
      </c>
      <c r="F630" s="730" t="s">
        <v>1398</v>
      </c>
      <c r="G630" s="729"/>
      <c r="H630" s="729"/>
      <c r="I630" s="729">
        <v>127717</v>
      </c>
      <c r="J630" s="729" t="s">
        <v>1535</v>
      </c>
      <c r="K630" s="729" t="s">
        <v>1534</v>
      </c>
      <c r="L630" s="732">
        <v>4868.3999865301721</v>
      </c>
      <c r="M630" s="732">
        <v>29</v>
      </c>
      <c r="N630" s="733">
        <v>141183.599609375</v>
      </c>
    </row>
    <row r="631" spans="1:14" ht="14.4" customHeight="1" x14ac:dyDescent="0.3">
      <c r="A631" s="727" t="s">
        <v>566</v>
      </c>
      <c r="B631" s="728" t="s">
        <v>567</v>
      </c>
      <c r="C631" s="729" t="s">
        <v>587</v>
      </c>
      <c r="D631" s="730" t="s">
        <v>588</v>
      </c>
      <c r="E631" s="731">
        <v>50113011</v>
      </c>
      <c r="F631" s="730" t="s">
        <v>1398</v>
      </c>
      <c r="G631" s="729"/>
      <c r="H631" s="729"/>
      <c r="I631" s="729">
        <v>57477</v>
      </c>
      <c r="J631" s="729" t="s">
        <v>1536</v>
      </c>
      <c r="K631" s="729" t="s">
        <v>1537</v>
      </c>
      <c r="L631" s="732">
        <v>4112.7899739583336</v>
      </c>
      <c r="M631" s="732">
        <v>30</v>
      </c>
      <c r="N631" s="733">
        <v>123383.69921875</v>
      </c>
    </row>
    <row r="632" spans="1:14" ht="14.4" customHeight="1" x14ac:dyDescent="0.3">
      <c r="A632" s="727" t="s">
        <v>566</v>
      </c>
      <c r="B632" s="728" t="s">
        <v>567</v>
      </c>
      <c r="C632" s="729" t="s">
        <v>587</v>
      </c>
      <c r="D632" s="730" t="s">
        <v>588</v>
      </c>
      <c r="E632" s="731">
        <v>50113014</v>
      </c>
      <c r="F632" s="730" t="s">
        <v>1459</v>
      </c>
      <c r="G632" s="729" t="s">
        <v>568</v>
      </c>
      <c r="H632" s="729">
        <v>210001</v>
      </c>
      <c r="I632" s="729">
        <v>210001</v>
      </c>
      <c r="J632" s="729" t="s">
        <v>1473</v>
      </c>
      <c r="K632" s="729" t="s">
        <v>1474</v>
      </c>
      <c r="L632" s="732">
        <v>0</v>
      </c>
      <c r="M632" s="732">
        <v>0</v>
      </c>
      <c r="N632" s="733">
        <v>0</v>
      </c>
    </row>
    <row r="633" spans="1:14" ht="14.4" customHeight="1" x14ac:dyDescent="0.3">
      <c r="A633" s="727" t="s">
        <v>566</v>
      </c>
      <c r="B633" s="728" t="s">
        <v>567</v>
      </c>
      <c r="C633" s="729" t="s">
        <v>587</v>
      </c>
      <c r="D633" s="730" t="s">
        <v>588</v>
      </c>
      <c r="E633" s="731">
        <v>50113014</v>
      </c>
      <c r="F633" s="730" t="s">
        <v>1459</v>
      </c>
      <c r="G633" s="729" t="s">
        <v>661</v>
      </c>
      <c r="H633" s="729">
        <v>845130</v>
      </c>
      <c r="I633" s="729">
        <v>25449</v>
      </c>
      <c r="J633" s="729" t="s">
        <v>1538</v>
      </c>
      <c r="K633" s="729" t="s">
        <v>1539</v>
      </c>
      <c r="L633" s="732">
        <v>9929.7000000000007</v>
      </c>
      <c r="M633" s="732">
        <v>1</v>
      </c>
      <c r="N633" s="733">
        <v>9929.7000000000007</v>
      </c>
    </row>
    <row r="634" spans="1:14" ht="14.4" customHeight="1" x14ac:dyDescent="0.3">
      <c r="A634" s="727" t="s">
        <v>566</v>
      </c>
      <c r="B634" s="728" t="s">
        <v>567</v>
      </c>
      <c r="C634" s="729" t="s">
        <v>587</v>
      </c>
      <c r="D634" s="730" t="s">
        <v>588</v>
      </c>
      <c r="E634" s="731">
        <v>50113014</v>
      </c>
      <c r="F634" s="730" t="s">
        <v>1459</v>
      </c>
      <c r="G634" s="729" t="s">
        <v>661</v>
      </c>
      <c r="H634" s="729">
        <v>189220</v>
      </c>
      <c r="I634" s="729">
        <v>189220</v>
      </c>
      <c r="J634" s="729" t="s">
        <v>1540</v>
      </c>
      <c r="K634" s="729" t="s">
        <v>1541</v>
      </c>
      <c r="L634" s="732">
        <v>0</v>
      </c>
      <c r="M634" s="732">
        <v>0</v>
      </c>
      <c r="N634" s="733">
        <v>0</v>
      </c>
    </row>
    <row r="635" spans="1:14" ht="14.4" customHeight="1" x14ac:dyDescent="0.3">
      <c r="A635" s="727" t="s">
        <v>566</v>
      </c>
      <c r="B635" s="728" t="s">
        <v>567</v>
      </c>
      <c r="C635" s="729" t="s">
        <v>587</v>
      </c>
      <c r="D635" s="730" t="s">
        <v>588</v>
      </c>
      <c r="E635" s="731">
        <v>50113016</v>
      </c>
      <c r="F635" s="730" t="s">
        <v>1475</v>
      </c>
      <c r="G635" s="729" t="s">
        <v>621</v>
      </c>
      <c r="H635" s="729">
        <v>194866</v>
      </c>
      <c r="I635" s="729">
        <v>194866</v>
      </c>
      <c r="J635" s="729" t="s">
        <v>1476</v>
      </c>
      <c r="K635" s="729" t="s">
        <v>1477</v>
      </c>
      <c r="L635" s="732">
        <v>40628.873465297969</v>
      </c>
      <c r="M635" s="732">
        <v>2</v>
      </c>
      <c r="N635" s="733">
        <v>81257.746930595938</v>
      </c>
    </row>
    <row r="636" spans="1:14" ht="14.4" customHeight="1" x14ac:dyDescent="0.3">
      <c r="A636" s="727" t="s">
        <v>566</v>
      </c>
      <c r="B636" s="728" t="s">
        <v>567</v>
      </c>
      <c r="C636" s="729" t="s">
        <v>587</v>
      </c>
      <c r="D636" s="730" t="s">
        <v>588</v>
      </c>
      <c r="E636" s="731">
        <v>50113016</v>
      </c>
      <c r="F636" s="730" t="s">
        <v>1475</v>
      </c>
      <c r="G636" s="729" t="s">
        <v>621</v>
      </c>
      <c r="H636" s="729">
        <v>847870</v>
      </c>
      <c r="I636" s="729">
        <v>167449</v>
      </c>
      <c r="J636" s="729" t="s">
        <v>1542</v>
      </c>
      <c r="K636" s="729" t="s">
        <v>1543</v>
      </c>
      <c r="L636" s="732">
        <v>15287.834755503543</v>
      </c>
      <c r="M636" s="732">
        <v>4</v>
      </c>
      <c r="N636" s="733">
        <v>61151.339022014174</v>
      </c>
    </row>
    <row r="637" spans="1:14" ht="14.4" customHeight="1" x14ac:dyDescent="0.3">
      <c r="A637" s="727" t="s">
        <v>566</v>
      </c>
      <c r="B637" s="728" t="s">
        <v>567</v>
      </c>
      <c r="C637" s="729" t="s">
        <v>587</v>
      </c>
      <c r="D637" s="730" t="s">
        <v>588</v>
      </c>
      <c r="E637" s="731">
        <v>50113017</v>
      </c>
      <c r="F637" s="730" t="s">
        <v>1478</v>
      </c>
      <c r="G637" s="729" t="s">
        <v>661</v>
      </c>
      <c r="H637" s="729">
        <v>988538</v>
      </c>
      <c r="I637" s="729">
        <v>193650</v>
      </c>
      <c r="J637" s="729" t="s">
        <v>1544</v>
      </c>
      <c r="K637" s="729" t="s">
        <v>1545</v>
      </c>
      <c r="L637" s="732">
        <v>95431.171111111122</v>
      </c>
      <c r="M637" s="732">
        <v>9</v>
      </c>
      <c r="N637" s="733">
        <v>858880.54000000015</v>
      </c>
    </row>
    <row r="638" spans="1:14" ht="14.4" customHeight="1" x14ac:dyDescent="0.3">
      <c r="A638" s="727" t="s">
        <v>566</v>
      </c>
      <c r="B638" s="728" t="s">
        <v>567</v>
      </c>
      <c r="C638" s="729" t="s">
        <v>587</v>
      </c>
      <c r="D638" s="730" t="s">
        <v>588</v>
      </c>
      <c r="E638" s="731">
        <v>50113017</v>
      </c>
      <c r="F638" s="730" t="s">
        <v>1478</v>
      </c>
      <c r="G638" s="729" t="s">
        <v>621</v>
      </c>
      <c r="H638" s="729">
        <v>194249</v>
      </c>
      <c r="I638" s="729">
        <v>194249</v>
      </c>
      <c r="J638" s="729" t="s">
        <v>1546</v>
      </c>
      <c r="K638" s="729" t="s">
        <v>1547</v>
      </c>
      <c r="L638" s="732">
        <v>190916</v>
      </c>
      <c r="M638" s="732">
        <v>2</v>
      </c>
      <c r="N638" s="733">
        <v>381832</v>
      </c>
    </row>
    <row r="639" spans="1:14" ht="14.4" customHeight="1" x14ac:dyDescent="0.3">
      <c r="A639" s="727" t="s">
        <v>566</v>
      </c>
      <c r="B639" s="728" t="s">
        <v>567</v>
      </c>
      <c r="C639" s="729" t="s">
        <v>587</v>
      </c>
      <c r="D639" s="730" t="s">
        <v>588</v>
      </c>
      <c r="E639" s="731">
        <v>50113017</v>
      </c>
      <c r="F639" s="730" t="s">
        <v>1478</v>
      </c>
      <c r="G639" s="729" t="s">
        <v>661</v>
      </c>
      <c r="H639" s="729">
        <v>210187</v>
      </c>
      <c r="I639" s="729">
        <v>210187</v>
      </c>
      <c r="J639" s="729" t="s">
        <v>1548</v>
      </c>
      <c r="K639" s="729" t="s">
        <v>1549</v>
      </c>
      <c r="L639" s="732">
        <v>163350.00001845561</v>
      </c>
      <c r="M639" s="732">
        <v>69</v>
      </c>
      <c r="N639" s="733">
        <v>11271150.001273436</v>
      </c>
    </row>
    <row r="640" spans="1:14" ht="14.4" customHeight="1" x14ac:dyDescent="0.3">
      <c r="A640" s="727" t="s">
        <v>566</v>
      </c>
      <c r="B640" s="728" t="s">
        <v>567</v>
      </c>
      <c r="C640" s="729" t="s">
        <v>587</v>
      </c>
      <c r="D640" s="730" t="s">
        <v>588</v>
      </c>
      <c r="E640" s="731">
        <v>50113017</v>
      </c>
      <c r="F640" s="730" t="s">
        <v>1478</v>
      </c>
      <c r="G640" s="729" t="s">
        <v>661</v>
      </c>
      <c r="H640" s="729">
        <v>194120</v>
      </c>
      <c r="I640" s="729">
        <v>194120</v>
      </c>
      <c r="J640" s="729" t="s">
        <v>1550</v>
      </c>
      <c r="K640" s="729" t="s">
        <v>1551</v>
      </c>
      <c r="L640" s="732">
        <v>106102.3</v>
      </c>
      <c r="M640" s="732">
        <v>2</v>
      </c>
      <c r="N640" s="733">
        <v>212204.6</v>
      </c>
    </row>
    <row r="641" spans="1:14" ht="14.4" customHeight="1" x14ac:dyDescent="0.3">
      <c r="A641" s="727" t="s">
        <v>566</v>
      </c>
      <c r="B641" s="728" t="s">
        <v>567</v>
      </c>
      <c r="C641" s="729" t="s">
        <v>587</v>
      </c>
      <c r="D641" s="730" t="s">
        <v>588</v>
      </c>
      <c r="E641" s="731">
        <v>50113017</v>
      </c>
      <c r="F641" s="730" t="s">
        <v>1478</v>
      </c>
      <c r="G641" s="729" t="s">
        <v>661</v>
      </c>
      <c r="H641" s="729">
        <v>194123</v>
      </c>
      <c r="I641" s="729">
        <v>194123</v>
      </c>
      <c r="J641" s="729" t="s">
        <v>1552</v>
      </c>
      <c r="K641" s="729" t="s">
        <v>1553</v>
      </c>
      <c r="L641" s="732">
        <v>95038.900000000023</v>
      </c>
      <c r="M641" s="732">
        <v>19</v>
      </c>
      <c r="N641" s="733">
        <v>1805739.1000000006</v>
      </c>
    </row>
    <row r="642" spans="1:14" ht="14.4" customHeight="1" x14ac:dyDescent="0.3">
      <c r="A642" s="727" t="s">
        <v>566</v>
      </c>
      <c r="B642" s="728" t="s">
        <v>567</v>
      </c>
      <c r="C642" s="729" t="s">
        <v>587</v>
      </c>
      <c r="D642" s="730" t="s">
        <v>588</v>
      </c>
      <c r="E642" s="731">
        <v>50113017</v>
      </c>
      <c r="F642" s="730" t="s">
        <v>1478</v>
      </c>
      <c r="G642" s="729" t="s">
        <v>661</v>
      </c>
      <c r="H642" s="729">
        <v>194117</v>
      </c>
      <c r="I642" s="729">
        <v>194117</v>
      </c>
      <c r="J642" s="729" t="s">
        <v>1479</v>
      </c>
      <c r="K642" s="729" t="s">
        <v>1480</v>
      </c>
      <c r="L642" s="732">
        <v>41039.346153846156</v>
      </c>
      <c r="M642" s="732">
        <v>13</v>
      </c>
      <c r="N642" s="733">
        <v>533511.5</v>
      </c>
    </row>
    <row r="643" spans="1:14" ht="14.4" customHeight="1" x14ac:dyDescent="0.3">
      <c r="A643" s="727" t="s">
        <v>566</v>
      </c>
      <c r="B643" s="728" t="s">
        <v>567</v>
      </c>
      <c r="C643" s="729" t="s">
        <v>587</v>
      </c>
      <c r="D643" s="730" t="s">
        <v>588</v>
      </c>
      <c r="E643" s="731">
        <v>50113017</v>
      </c>
      <c r="F643" s="730" t="s">
        <v>1478</v>
      </c>
      <c r="G643" s="729" t="s">
        <v>621</v>
      </c>
      <c r="H643" s="729">
        <v>185814</v>
      </c>
      <c r="I643" s="729">
        <v>209035</v>
      </c>
      <c r="J643" s="729" t="s">
        <v>1481</v>
      </c>
      <c r="K643" s="729" t="s">
        <v>1482</v>
      </c>
      <c r="L643" s="732">
        <v>35715.24</v>
      </c>
      <c r="M643" s="732">
        <v>27</v>
      </c>
      <c r="N643" s="733">
        <v>964311.47999999986</v>
      </c>
    </row>
    <row r="644" spans="1:14" ht="14.4" customHeight="1" x14ac:dyDescent="0.3">
      <c r="A644" s="727" t="s">
        <v>566</v>
      </c>
      <c r="B644" s="728" t="s">
        <v>567</v>
      </c>
      <c r="C644" s="729" t="s">
        <v>587</v>
      </c>
      <c r="D644" s="730" t="s">
        <v>588</v>
      </c>
      <c r="E644" s="731">
        <v>50113017</v>
      </c>
      <c r="F644" s="730" t="s">
        <v>1478</v>
      </c>
      <c r="G644" s="729" t="s">
        <v>621</v>
      </c>
      <c r="H644" s="729">
        <v>28940</v>
      </c>
      <c r="I644" s="729">
        <v>28940</v>
      </c>
      <c r="J644" s="729" t="s">
        <v>1554</v>
      </c>
      <c r="K644" s="729" t="s">
        <v>1555</v>
      </c>
      <c r="L644" s="732">
        <v>115448.95406250001</v>
      </c>
      <c r="M644" s="732">
        <v>32</v>
      </c>
      <c r="N644" s="733">
        <v>3694366.5300000003</v>
      </c>
    </row>
    <row r="645" spans="1:14" ht="14.4" customHeight="1" x14ac:dyDescent="0.3">
      <c r="A645" s="727" t="s">
        <v>566</v>
      </c>
      <c r="B645" s="728" t="s">
        <v>567</v>
      </c>
      <c r="C645" s="729" t="s">
        <v>587</v>
      </c>
      <c r="D645" s="730" t="s">
        <v>588</v>
      </c>
      <c r="E645" s="731">
        <v>50113017</v>
      </c>
      <c r="F645" s="730" t="s">
        <v>1478</v>
      </c>
      <c r="G645" s="729" t="s">
        <v>621</v>
      </c>
      <c r="H645" s="729">
        <v>210144</v>
      </c>
      <c r="I645" s="729">
        <v>210144</v>
      </c>
      <c r="J645" s="729" t="s">
        <v>1556</v>
      </c>
      <c r="K645" s="729" t="s">
        <v>806</v>
      </c>
      <c r="L645" s="732">
        <v>117040</v>
      </c>
      <c r="M645" s="732">
        <v>22</v>
      </c>
      <c r="N645" s="733">
        <v>2574880</v>
      </c>
    </row>
    <row r="646" spans="1:14" ht="14.4" customHeight="1" x14ac:dyDescent="0.3">
      <c r="A646" s="727" t="s">
        <v>566</v>
      </c>
      <c r="B646" s="728" t="s">
        <v>567</v>
      </c>
      <c r="C646" s="729" t="s">
        <v>590</v>
      </c>
      <c r="D646" s="730" t="s">
        <v>591</v>
      </c>
      <c r="E646" s="731">
        <v>50113001</v>
      </c>
      <c r="F646" s="730" t="s">
        <v>620</v>
      </c>
      <c r="G646" s="729" t="s">
        <v>621</v>
      </c>
      <c r="H646" s="729">
        <v>196885</v>
      </c>
      <c r="I646" s="729">
        <v>96885</v>
      </c>
      <c r="J646" s="729" t="s">
        <v>624</v>
      </c>
      <c r="K646" s="729" t="s">
        <v>625</v>
      </c>
      <c r="L646" s="732">
        <v>21.04680050846769</v>
      </c>
      <c r="M646" s="732">
        <v>102</v>
      </c>
      <c r="N646" s="733">
        <v>2146.7736518637043</v>
      </c>
    </row>
    <row r="647" spans="1:14" ht="14.4" customHeight="1" x14ac:dyDescent="0.3">
      <c r="A647" s="727" t="s">
        <v>566</v>
      </c>
      <c r="B647" s="728" t="s">
        <v>567</v>
      </c>
      <c r="C647" s="729" t="s">
        <v>590</v>
      </c>
      <c r="D647" s="730" t="s">
        <v>591</v>
      </c>
      <c r="E647" s="731">
        <v>50113001</v>
      </c>
      <c r="F647" s="730" t="s">
        <v>620</v>
      </c>
      <c r="G647" s="729" t="s">
        <v>621</v>
      </c>
      <c r="H647" s="729">
        <v>196884</v>
      </c>
      <c r="I647" s="729">
        <v>96884</v>
      </c>
      <c r="J647" s="729" t="s">
        <v>626</v>
      </c>
      <c r="K647" s="729" t="s">
        <v>627</v>
      </c>
      <c r="L647" s="732">
        <v>10.394936255429201</v>
      </c>
      <c r="M647" s="732">
        <v>252</v>
      </c>
      <c r="N647" s="733">
        <v>2619.5239363681585</v>
      </c>
    </row>
    <row r="648" spans="1:14" ht="14.4" customHeight="1" x14ac:dyDescent="0.3">
      <c r="A648" s="727" t="s">
        <v>566</v>
      </c>
      <c r="B648" s="728" t="s">
        <v>567</v>
      </c>
      <c r="C648" s="729" t="s">
        <v>590</v>
      </c>
      <c r="D648" s="730" t="s">
        <v>591</v>
      </c>
      <c r="E648" s="731">
        <v>50113001</v>
      </c>
      <c r="F648" s="730" t="s">
        <v>620</v>
      </c>
      <c r="G648" s="729" t="s">
        <v>621</v>
      </c>
      <c r="H648" s="729">
        <v>176064</v>
      </c>
      <c r="I648" s="729">
        <v>76064</v>
      </c>
      <c r="J648" s="729" t="s">
        <v>630</v>
      </c>
      <c r="K648" s="729" t="s">
        <v>631</v>
      </c>
      <c r="L648" s="732">
        <v>71.138969623622557</v>
      </c>
      <c r="M648" s="732">
        <v>4</v>
      </c>
      <c r="N648" s="733">
        <v>284.55587849449023</v>
      </c>
    </row>
    <row r="649" spans="1:14" ht="14.4" customHeight="1" x14ac:dyDescent="0.3">
      <c r="A649" s="727" t="s">
        <v>566</v>
      </c>
      <c r="B649" s="728" t="s">
        <v>567</v>
      </c>
      <c r="C649" s="729" t="s">
        <v>590</v>
      </c>
      <c r="D649" s="730" t="s">
        <v>591</v>
      </c>
      <c r="E649" s="731">
        <v>50113001</v>
      </c>
      <c r="F649" s="730" t="s">
        <v>620</v>
      </c>
      <c r="G649" s="729" t="s">
        <v>621</v>
      </c>
      <c r="H649" s="729">
        <v>100362</v>
      </c>
      <c r="I649" s="729">
        <v>362</v>
      </c>
      <c r="J649" s="729" t="s">
        <v>632</v>
      </c>
      <c r="K649" s="729" t="s">
        <v>633</v>
      </c>
      <c r="L649" s="732">
        <v>87.029999999999959</v>
      </c>
      <c r="M649" s="732">
        <v>3</v>
      </c>
      <c r="N649" s="733">
        <v>261.08999999999986</v>
      </c>
    </row>
    <row r="650" spans="1:14" ht="14.4" customHeight="1" x14ac:dyDescent="0.3">
      <c r="A650" s="727" t="s">
        <v>566</v>
      </c>
      <c r="B650" s="728" t="s">
        <v>567</v>
      </c>
      <c r="C650" s="729" t="s">
        <v>590</v>
      </c>
      <c r="D650" s="730" t="s">
        <v>591</v>
      </c>
      <c r="E650" s="731">
        <v>50113001</v>
      </c>
      <c r="F650" s="730" t="s">
        <v>620</v>
      </c>
      <c r="G650" s="729" t="s">
        <v>621</v>
      </c>
      <c r="H650" s="729">
        <v>142267</v>
      </c>
      <c r="I650" s="729">
        <v>42267</v>
      </c>
      <c r="J650" s="729" t="s">
        <v>634</v>
      </c>
      <c r="K650" s="729" t="s">
        <v>635</v>
      </c>
      <c r="L650" s="732">
        <v>272.91874236369244</v>
      </c>
      <c r="M650" s="732">
        <v>29.286999999999999</v>
      </c>
      <c r="N650" s="733">
        <v>7992.9712076054611</v>
      </c>
    </row>
    <row r="651" spans="1:14" ht="14.4" customHeight="1" x14ac:dyDescent="0.3">
      <c r="A651" s="727" t="s">
        <v>566</v>
      </c>
      <c r="B651" s="728" t="s">
        <v>567</v>
      </c>
      <c r="C651" s="729" t="s">
        <v>590</v>
      </c>
      <c r="D651" s="730" t="s">
        <v>591</v>
      </c>
      <c r="E651" s="731">
        <v>50113001</v>
      </c>
      <c r="F651" s="730" t="s">
        <v>620</v>
      </c>
      <c r="G651" s="729" t="s">
        <v>621</v>
      </c>
      <c r="H651" s="729">
        <v>142270</v>
      </c>
      <c r="I651" s="729">
        <v>42270</v>
      </c>
      <c r="J651" s="729" t="s">
        <v>634</v>
      </c>
      <c r="K651" s="729" t="s">
        <v>636</v>
      </c>
      <c r="L651" s="732">
        <v>224.77937607402197</v>
      </c>
      <c r="M651" s="732">
        <v>28.130705999999996</v>
      </c>
      <c r="N651" s="733">
        <v>6323.2025432017454</v>
      </c>
    </row>
    <row r="652" spans="1:14" ht="14.4" customHeight="1" x14ac:dyDescent="0.3">
      <c r="A652" s="727" t="s">
        <v>566</v>
      </c>
      <c r="B652" s="728" t="s">
        <v>567</v>
      </c>
      <c r="C652" s="729" t="s">
        <v>590</v>
      </c>
      <c r="D652" s="730" t="s">
        <v>591</v>
      </c>
      <c r="E652" s="731">
        <v>50113001</v>
      </c>
      <c r="F652" s="730" t="s">
        <v>620</v>
      </c>
      <c r="G652" s="729" t="s">
        <v>621</v>
      </c>
      <c r="H652" s="729">
        <v>128831</v>
      </c>
      <c r="I652" s="729">
        <v>28831</v>
      </c>
      <c r="J652" s="729" t="s">
        <v>637</v>
      </c>
      <c r="K652" s="729" t="s">
        <v>1557</v>
      </c>
      <c r="L652" s="732">
        <v>163.80599999999998</v>
      </c>
      <c r="M652" s="732">
        <v>5</v>
      </c>
      <c r="N652" s="733">
        <v>819.03</v>
      </c>
    </row>
    <row r="653" spans="1:14" ht="14.4" customHeight="1" x14ac:dyDescent="0.3">
      <c r="A653" s="727" t="s">
        <v>566</v>
      </c>
      <c r="B653" s="728" t="s">
        <v>567</v>
      </c>
      <c r="C653" s="729" t="s">
        <v>590</v>
      </c>
      <c r="D653" s="730" t="s">
        <v>591</v>
      </c>
      <c r="E653" s="731">
        <v>50113001</v>
      </c>
      <c r="F653" s="730" t="s">
        <v>620</v>
      </c>
      <c r="G653" s="729" t="s">
        <v>621</v>
      </c>
      <c r="H653" s="729">
        <v>847962</v>
      </c>
      <c r="I653" s="729">
        <v>0</v>
      </c>
      <c r="J653" s="729" t="s">
        <v>639</v>
      </c>
      <c r="K653" s="729" t="s">
        <v>568</v>
      </c>
      <c r="L653" s="732">
        <v>127.99999999999993</v>
      </c>
      <c r="M653" s="732">
        <v>3</v>
      </c>
      <c r="N653" s="733">
        <v>383.99999999999977</v>
      </c>
    </row>
    <row r="654" spans="1:14" ht="14.4" customHeight="1" x14ac:dyDescent="0.3">
      <c r="A654" s="727" t="s">
        <v>566</v>
      </c>
      <c r="B654" s="728" t="s">
        <v>567</v>
      </c>
      <c r="C654" s="729" t="s">
        <v>590</v>
      </c>
      <c r="D654" s="730" t="s">
        <v>591</v>
      </c>
      <c r="E654" s="731">
        <v>50113001</v>
      </c>
      <c r="F654" s="730" t="s">
        <v>620</v>
      </c>
      <c r="G654" s="729" t="s">
        <v>621</v>
      </c>
      <c r="H654" s="729">
        <v>202701</v>
      </c>
      <c r="I654" s="729">
        <v>202701</v>
      </c>
      <c r="J654" s="729" t="s">
        <v>640</v>
      </c>
      <c r="K654" s="729" t="s">
        <v>1558</v>
      </c>
      <c r="L654" s="732">
        <v>131.10999999999999</v>
      </c>
      <c r="M654" s="732">
        <v>2</v>
      </c>
      <c r="N654" s="733">
        <v>262.21999999999997</v>
      </c>
    </row>
    <row r="655" spans="1:14" ht="14.4" customHeight="1" x14ac:dyDescent="0.3">
      <c r="A655" s="727" t="s">
        <v>566</v>
      </c>
      <c r="B655" s="728" t="s">
        <v>567</v>
      </c>
      <c r="C655" s="729" t="s">
        <v>590</v>
      </c>
      <c r="D655" s="730" t="s">
        <v>591</v>
      </c>
      <c r="E655" s="731">
        <v>50113001</v>
      </c>
      <c r="F655" s="730" t="s">
        <v>620</v>
      </c>
      <c r="G655" s="729" t="s">
        <v>621</v>
      </c>
      <c r="H655" s="729">
        <v>845008</v>
      </c>
      <c r="I655" s="729">
        <v>107806</v>
      </c>
      <c r="J655" s="729" t="s">
        <v>640</v>
      </c>
      <c r="K655" s="729" t="s">
        <v>641</v>
      </c>
      <c r="L655" s="732">
        <v>67.390000000000029</v>
      </c>
      <c r="M655" s="732">
        <v>6</v>
      </c>
      <c r="N655" s="733">
        <v>404.34000000000015</v>
      </c>
    </row>
    <row r="656" spans="1:14" ht="14.4" customHeight="1" x14ac:dyDescent="0.3">
      <c r="A656" s="727" t="s">
        <v>566</v>
      </c>
      <c r="B656" s="728" t="s">
        <v>567</v>
      </c>
      <c r="C656" s="729" t="s">
        <v>590</v>
      </c>
      <c r="D656" s="730" t="s">
        <v>591</v>
      </c>
      <c r="E656" s="731">
        <v>50113001</v>
      </c>
      <c r="F656" s="730" t="s">
        <v>620</v>
      </c>
      <c r="G656" s="729" t="s">
        <v>621</v>
      </c>
      <c r="H656" s="729">
        <v>201384</v>
      </c>
      <c r="I656" s="729">
        <v>201384</v>
      </c>
      <c r="J656" s="729" t="s">
        <v>644</v>
      </c>
      <c r="K656" s="729" t="s">
        <v>645</v>
      </c>
      <c r="L656" s="732">
        <v>1170.6199999999999</v>
      </c>
      <c r="M656" s="732">
        <v>12</v>
      </c>
      <c r="N656" s="733">
        <v>14047.439999999999</v>
      </c>
    </row>
    <row r="657" spans="1:14" ht="14.4" customHeight="1" x14ac:dyDescent="0.3">
      <c r="A657" s="727" t="s">
        <v>566</v>
      </c>
      <c r="B657" s="728" t="s">
        <v>567</v>
      </c>
      <c r="C657" s="729" t="s">
        <v>590</v>
      </c>
      <c r="D657" s="730" t="s">
        <v>591</v>
      </c>
      <c r="E657" s="731">
        <v>50113001</v>
      </c>
      <c r="F657" s="730" t="s">
        <v>620</v>
      </c>
      <c r="G657" s="729" t="s">
        <v>621</v>
      </c>
      <c r="H657" s="729">
        <v>113873</v>
      </c>
      <c r="I657" s="729">
        <v>13873</v>
      </c>
      <c r="J657" s="729" t="s">
        <v>646</v>
      </c>
      <c r="K657" s="729" t="s">
        <v>647</v>
      </c>
      <c r="L657" s="732">
        <v>251.29741226516512</v>
      </c>
      <c r="M657" s="732">
        <v>11.485668099999984</v>
      </c>
      <c r="N657" s="733">
        <v>2886.3186716665518</v>
      </c>
    </row>
    <row r="658" spans="1:14" ht="14.4" customHeight="1" x14ac:dyDescent="0.3">
      <c r="A658" s="727" t="s">
        <v>566</v>
      </c>
      <c r="B658" s="728" t="s">
        <v>567</v>
      </c>
      <c r="C658" s="729" t="s">
        <v>590</v>
      </c>
      <c r="D658" s="730" t="s">
        <v>591</v>
      </c>
      <c r="E658" s="731">
        <v>50113001</v>
      </c>
      <c r="F658" s="730" t="s">
        <v>620</v>
      </c>
      <c r="G658" s="729" t="s">
        <v>621</v>
      </c>
      <c r="H658" s="729">
        <v>188708</v>
      </c>
      <c r="I658" s="729">
        <v>88708</v>
      </c>
      <c r="J658" s="729" t="s">
        <v>1559</v>
      </c>
      <c r="K658" s="729" t="s">
        <v>1560</v>
      </c>
      <c r="L658" s="732">
        <v>76.86</v>
      </c>
      <c r="M658" s="732">
        <v>3</v>
      </c>
      <c r="N658" s="733">
        <v>230.57999999999998</v>
      </c>
    </row>
    <row r="659" spans="1:14" ht="14.4" customHeight="1" x14ac:dyDescent="0.3">
      <c r="A659" s="727" t="s">
        <v>566</v>
      </c>
      <c r="B659" s="728" t="s">
        <v>567</v>
      </c>
      <c r="C659" s="729" t="s">
        <v>590</v>
      </c>
      <c r="D659" s="730" t="s">
        <v>591</v>
      </c>
      <c r="E659" s="731">
        <v>50113001</v>
      </c>
      <c r="F659" s="730" t="s">
        <v>620</v>
      </c>
      <c r="G659" s="729" t="s">
        <v>621</v>
      </c>
      <c r="H659" s="729">
        <v>176954</v>
      </c>
      <c r="I659" s="729">
        <v>176954</v>
      </c>
      <c r="J659" s="729" t="s">
        <v>648</v>
      </c>
      <c r="K659" s="729" t="s">
        <v>649</v>
      </c>
      <c r="L659" s="732">
        <v>95.889999999999972</v>
      </c>
      <c r="M659" s="732">
        <v>6</v>
      </c>
      <c r="N659" s="733">
        <v>575.3399999999998</v>
      </c>
    </row>
    <row r="660" spans="1:14" ht="14.4" customHeight="1" x14ac:dyDescent="0.3">
      <c r="A660" s="727" t="s">
        <v>566</v>
      </c>
      <c r="B660" s="728" t="s">
        <v>567</v>
      </c>
      <c r="C660" s="729" t="s">
        <v>590</v>
      </c>
      <c r="D660" s="730" t="s">
        <v>591</v>
      </c>
      <c r="E660" s="731">
        <v>50113001</v>
      </c>
      <c r="F660" s="730" t="s">
        <v>620</v>
      </c>
      <c r="G660" s="729" t="s">
        <v>621</v>
      </c>
      <c r="H660" s="729">
        <v>192841</v>
      </c>
      <c r="I660" s="729">
        <v>192841</v>
      </c>
      <c r="J660" s="729" t="s">
        <v>650</v>
      </c>
      <c r="K660" s="729" t="s">
        <v>651</v>
      </c>
      <c r="L660" s="732">
        <v>4309.8000000000011</v>
      </c>
      <c r="M660" s="732">
        <v>113</v>
      </c>
      <c r="N660" s="733">
        <v>487007.40000000008</v>
      </c>
    </row>
    <row r="661" spans="1:14" ht="14.4" customHeight="1" x14ac:dyDescent="0.3">
      <c r="A661" s="727" t="s">
        <v>566</v>
      </c>
      <c r="B661" s="728" t="s">
        <v>567</v>
      </c>
      <c r="C661" s="729" t="s">
        <v>590</v>
      </c>
      <c r="D661" s="730" t="s">
        <v>591</v>
      </c>
      <c r="E661" s="731">
        <v>50113001</v>
      </c>
      <c r="F661" s="730" t="s">
        <v>620</v>
      </c>
      <c r="G661" s="729" t="s">
        <v>621</v>
      </c>
      <c r="H661" s="729">
        <v>194920</v>
      </c>
      <c r="I661" s="729">
        <v>94920</v>
      </c>
      <c r="J661" s="729" t="s">
        <v>658</v>
      </c>
      <c r="K661" s="729" t="s">
        <v>660</v>
      </c>
      <c r="L661" s="732">
        <v>67.396000000000001</v>
      </c>
      <c r="M661" s="732">
        <v>5</v>
      </c>
      <c r="N661" s="733">
        <v>336.98</v>
      </c>
    </row>
    <row r="662" spans="1:14" ht="14.4" customHeight="1" x14ac:dyDescent="0.3">
      <c r="A662" s="727" t="s">
        <v>566</v>
      </c>
      <c r="B662" s="728" t="s">
        <v>567</v>
      </c>
      <c r="C662" s="729" t="s">
        <v>590</v>
      </c>
      <c r="D662" s="730" t="s">
        <v>591</v>
      </c>
      <c r="E662" s="731">
        <v>50113001</v>
      </c>
      <c r="F662" s="730" t="s">
        <v>620</v>
      </c>
      <c r="G662" s="729" t="s">
        <v>661</v>
      </c>
      <c r="H662" s="729">
        <v>203097</v>
      </c>
      <c r="I662" s="729">
        <v>203097</v>
      </c>
      <c r="J662" s="729" t="s">
        <v>662</v>
      </c>
      <c r="K662" s="729" t="s">
        <v>663</v>
      </c>
      <c r="L662" s="732">
        <v>168.12541021056813</v>
      </c>
      <c r="M662" s="732">
        <v>16</v>
      </c>
      <c r="N662" s="733">
        <v>2690.0065633690901</v>
      </c>
    </row>
    <row r="663" spans="1:14" ht="14.4" customHeight="1" x14ac:dyDescent="0.3">
      <c r="A663" s="727" t="s">
        <v>566</v>
      </c>
      <c r="B663" s="728" t="s">
        <v>567</v>
      </c>
      <c r="C663" s="729" t="s">
        <v>590</v>
      </c>
      <c r="D663" s="730" t="s">
        <v>591</v>
      </c>
      <c r="E663" s="731">
        <v>50113001</v>
      </c>
      <c r="F663" s="730" t="s">
        <v>620</v>
      </c>
      <c r="G663" s="729" t="s">
        <v>621</v>
      </c>
      <c r="H663" s="729">
        <v>145310</v>
      </c>
      <c r="I663" s="729">
        <v>45310</v>
      </c>
      <c r="J663" s="729" t="s">
        <v>664</v>
      </c>
      <c r="K663" s="729" t="s">
        <v>665</v>
      </c>
      <c r="L663" s="732">
        <v>44.9</v>
      </c>
      <c r="M663" s="732">
        <v>5</v>
      </c>
      <c r="N663" s="733">
        <v>224.5</v>
      </c>
    </row>
    <row r="664" spans="1:14" ht="14.4" customHeight="1" x14ac:dyDescent="0.3">
      <c r="A664" s="727" t="s">
        <v>566</v>
      </c>
      <c r="B664" s="728" t="s">
        <v>567</v>
      </c>
      <c r="C664" s="729" t="s">
        <v>590</v>
      </c>
      <c r="D664" s="730" t="s">
        <v>591</v>
      </c>
      <c r="E664" s="731">
        <v>50113001</v>
      </c>
      <c r="F664" s="730" t="s">
        <v>620</v>
      </c>
      <c r="G664" s="729" t="s">
        <v>621</v>
      </c>
      <c r="H664" s="729">
        <v>199295</v>
      </c>
      <c r="I664" s="729">
        <v>99295</v>
      </c>
      <c r="J664" s="729" t="s">
        <v>1561</v>
      </c>
      <c r="K664" s="729" t="s">
        <v>1562</v>
      </c>
      <c r="L664" s="732">
        <v>26.280000000000005</v>
      </c>
      <c r="M664" s="732">
        <v>7</v>
      </c>
      <c r="N664" s="733">
        <v>183.96000000000004</v>
      </c>
    </row>
    <row r="665" spans="1:14" ht="14.4" customHeight="1" x14ac:dyDescent="0.3">
      <c r="A665" s="727" t="s">
        <v>566</v>
      </c>
      <c r="B665" s="728" t="s">
        <v>567</v>
      </c>
      <c r="C665" s="729" t="s">
        <v>590</v>
      </c>
      <c r="D665" s="730" t="s">
        <v>591</v>
      </c>
      <c r="E665" s="731">
        <v>50113001</v>
      </c>
      <c r="F665" s="730" t="s">
        <v>620</v>
      </c>
      <c r="G665" s="729" t="s">
        <v>621</v>
      </c>
      <c r="H665" s="729">
        <v>196610</v>
      </c>
      <c r="I665" s="729">
        <v>96610</v>
      </c>
      <c r="J665" s="729" t="s">
        <v>668</v>
      </c>
      <c r="K665" s="729" t="s">
        <v>669</v>
      </c>
      <c r="L665" s="732">
        <v>46.636153846153846</v>
      </c>
      <c r="M665" s="732">
        <v>13</v>
      </c>
      <c r="N665" s="733">
        <v>606.27</v>
      </c>
    </row>
    <row r="666" spans="1:14" ht="14.4" customHeight="1" x14ac:dyDescent="0.3">
      <c r="A666" s="727" t="s">
        <v>566</v>
      </c>
      <c r="B666" s="728" t="s">
        <v>567</v>
      </c>
      <c r="C666" s="729" t="s">
        <v>590</v>
      </c>
      <c r="D666" s="730" t="s">
        <v>591</v>
      </c>
      <c r="E666" s="731">
        <v>50113001</v>
      </c>
      <c r="F666" s="730" t="s">
        <v>620</v>
      </c>
      <c r="G666" s="729" t="s">
        <v>621</v>
      </c>
      <c r="H666" s="729">
        <v>847871</v>
      </c>
      <c r="I666" s="729">
        <v>125524</v>
      </c>
      <c r="J666" s="729" t="s">
        <v>1563</v>
      </c>
      <c r="K666" s="729" t="s">
        <v>1564</v>
      </c>
      <c r="L666" s="732">
        <v>126.51999455782659</v>
      </c>
      <c r="M666" s="732">
        <v>1</v>
      </c>
      <c r="N666" s="733">
        <v>126.51999455782659</v>
      </c>
    </row>
    <row r="667" spans="1:14" ht="14.4" customHeight="1" x14ac:dyDescent="0.3">
      <c r="A667" s="727" t="s">
        <v>566</v>
      </c>
      <c r="B667" s="728" t="s">
        <v>567</v>
      </c>
      <c r="C667" s="729" t="s">
        <v>590</v>
      </c>
      <c r="D667" s="730" t="s">
        <v>591</v>
      </c>
      <c r="E667" s="731">
        <v>50113001</v>
      </c>
      <c r="F667" s="730" t="s">
        <v>620</v>
      </c>
      <c r="G667" s="729" t="s">
        <v>621</v>
      </c>
      <c r="H667" s="729">
        <v>849713</v>
      </c>
      <c r="I667" s="729">
        <v>125046</v>
      </c>
      <c r="J667" s="729" t="s">
        <v>670</v>
      </c>
      <c r="K667" s="729" t="s">
        <v>671</v>
      </c>
      <c r="L667" s="732">
        <v>61.72999999999999</v>
      </c>
      <c r="M667" s="732">
        <v>1</v>
      </c>
      <c r="N667" s="733">
        <v>61.72999999999999</v>
      </c>
    </row>
    <row r="668" spans="1:14" ht="14.4" customHeight="1" x14ac:dyDescent="0.3">
      <c r="A668" s="727" t="s">
        <v>566</v>
      </c>
      <c r="B668" s="728" t="s">
        <v>567</v>
      </c>
      <c r="C668" s="729" t="s">
        <v>590</v>
      </c>
      <c r="D668" s="730" t="s">
        <v>591</v>
      </c>
      <c r="E668" s="731">
        <v>50113001</v>
      </c>
      <c r="F668" s="730" t="s">
        <v>620</v>
      </c>
      <c r="G668" s="729" t="s">
        <v>621</v>
      </c>
      <c r="H668" s="729">
        <v>849559</v>
      </c>
      <c r="I668" s="729">
        <v>125066</v>
      </c>
      <c r="J668" s="729" t="s">
        <v>672</v>
      </c>
      <c r="K668" s="729" t="s">
        <v>673</v>
      </c>
      <c r="L668" s="732">
        <v>100.17999999999994</v>
      </c>
      <c r="M668" s="732">
        <v>1</v>
      </c>
      <c r="N668" s="733">
        <v>100.17999999999994</v>
      </c>
    </row>
    <row r="669" spans="1:14" ht="14.4" customHeight="1" x14ac:dyDescent="0.3">
      <c r="A669" s="727" t="s">
        <v>566</v>
      </c>
      <c r="B669" s="728" t="s">
        <v>567</v>
      </c>
      <c r="C669" s="729" t="s">
        <v>590</v>
      </c>
      <c r="D669" s="730" t="s">
        <v>591</v>
      </c>
      <c r="E669" s="731">
        <v>50113001</v>
      </c>
      <c r="F669" s="730" t="s">
        <v>620</v>
      </c>
      <c r="G669" s="729" t="s">
        <v>621</v>
      </c>
      <c r="H669" s="729">
        <v>849561</v>
      </c>
      <c r="I669" s="729">
        <v>125060</v>
      </c>
      <c r="J669" s="729" t="s">
        <v>672</v>
      </c>
      <c r="K669" s="729" t="s">
        <v>1565</v>
      </c>
      <c r="L669" s="732">
        <v>34.669999999999987</v>
      </c>
      <c r="M669" s="732">
        <v>3</v>
      </c>
      <c r="N669" s="733">
        <v>104.00999999999996</v>
      </c>
    </row>
    <row r="670" spans="1:14" ht="14.4" customHeight="1" x14ac:dyDescent="0.3">
      <c r="A670" s="727" t="s">
        <v>566</v>
      </c>
      <c r="B670" s="728" t="s">
        <v>567</v>
      </c>
      <c r="C670" s="729" t="s">
        <v>590</v>
      </c>
      <c r="D670" s="730" t="s">
        <v>591</v>
      </c>
      <c r="E670" s="731">
        <v>50113001</v>
      </c>
      <c r="F670" s="730" t="s">
        <v>620</v>
      </c>
      <c r="G670" s="729" t="s">
        <v>621</v>
      </c>
      <c r="H670" s="729">
        <v>847713</v>
      </c>
      <c r="I670" s="729">
        <v>125526</v>
      </c>
      <c r="J670" s="729" t="s">
        <v>674</v>
      </c>
      <c r="K670" s="729" t="s">
        <v>675</v>
      </c>
      <c r="L670" s="732">
        <v>87.57</v>
      </c>
      <c r="M670" s="732">
        <v>25</v>
      </c>
      <c r="N670" s="733">
        <v>2189.25</v>
      </c>
    </row>
    <row r="671" spans="1:14" ht="14.4" customHeight="1" x14ac:dyDescent="0.3">
      <c r="A671" s="727" t="s">
        <v>566</v>
      </c>
      <c r="B671" s="728" t="s">
        <v>567</v>
      </c>
      <c r="C671" s="729" t="s">
        <v>590</v>
      </c>
      <c r="D671" s="730" t="s">
        <v>591</v>
      </c>
      <c r="E671" s="731">
        <v>50113001</v>
      </c>
      <c r="F671" s="730" t="s">
        <v>620</v>
      </c>
      <c r="G671" s="729" t="s">
        <v>661</v>
      </c>
      <c r="H671" s="729">
        <v>849054</v>
      </c>
      <c r="I671" s="729">
        <v>107847</v>
      </c>
      <c r="J671" s="729" t="s">
        <v>677</v>
      </c>
      <c r="K671" s="729" t="s">
        <v>641</v>
      </c>
      <c r="L671" s="732">
        <v>78.819999999999993</v>
      </c>
      <c r="M671" s="732">
        <v>1</v>
      </c>
      <c r="N671" s="733">
        <v>78.819999999999993</v>
      </c>
    </row>
    <row r="672" spans="1:14" ht="14.4" customHeight="1" x14ac:dyDescent="0.3">
      <c r="A672" s="727" t="s">
        <v>566</v>
      </c>
      <c r="B672" s="728" t="s">
        <v>567</v>
      </c>
      <c r="C672" s="729" t="s">
        <v>590</v>
      </c>
      <c r="D672" s="730" t="s">
        <v>591</v>
      </c>
      <c r="E672" s="731">
        <v>50113001</v>
      </c>
      <c r="F672" s="730" t="s">
        <v>620</v>
      </c>
      <c r="G672" s="729" t="s">
        <v>621</v>
      </c>
      <c r="H672" s="729">
        <v>110555</v>
      </c>
      <c r="I672" s="729">
        <v>10555</v>
      </c>
      <c r="J672" s="729" t="s">
        <v>680</v>
      </c>
      <c r="K672" s="729" t="s">
        <v>682</v>
      </c>
      <c r="L672" s="732">
        <v>254.9799991399951</v>
      </c>
      <c r="M672" s="732">
        <v>16</v>
      </c>
      <c r="N672" s="733">
        <v>4079.6799862399216</v>
      </c>
    </row>
    <row r="673" spans="1:14" ht="14.4" customHeight="1" x14ac:dyDescent="0.3">
      <c r="A673" s="727" t="s">
        <v>566</v>
      </c>
      <c r="B673" s="728" t="s">
        <v>567</v>
      </c>
      <c r="C673" s="729" t="s">
        <v>590</v>
      </c>
      <c r="D673" s="730" t="s">
        <v>591</v>
      </c>
      <c r="E673" s="731">
        <v>50113001</v>
      </c>
      <c r="F673" s="730" t="s">
        <v>620</v>
      </c>
      <c r="G673" s="729" t="s">
        <v>621</v>
      </c>
      <c r="H673" s="729">
        <v>185490</v>
      </c>
      <c r="I673" s="729">
        <v>85490</v>
      </c>
      <c r="J673" s="729" t="s">
        <v>1566</v>
      </c>
      <c r="K673" s="729" t="s">
        <v>679</v>
      </c>
      <c r="L673" s="732">
        <v>55.84</v>
      </c>
      <c r="M673" s="732">
        <v>19</v>
      </c>
      <c r="N673" s="733">
        <v>1060.96</v>
      </c>
    </row>
    <row r="674" spans="1:14" ht="14.4" customHeight="1" x14ac:dyDescent="0.3">
      <c r="A674" s="727" t="s">
        <v>566</v>
      </c>
      <c r="B674" s="728" t="s">
        <v>567</v>
      </c>
      <c r="C674" s="729" t="s">
        <v>590</v>
      </c>
      <c r="D674" s="730" t="s">
        <v>591</v>
      </c>
      <c r="E674" s="731">
        <v>50113001</v>
      </c>
      <c r="F674" s="730" t="s">
        <v>620</v>
      </c>
      <c r="G674" s="729" t="s">
        <v>621</v>
      </c>
      <c r="H674" s="729">
        <v>187764</v>
      </c>
      <c r="I674" s="729">
        <v>87764</v>
      </c>
      <c r="J674" s="729" t="s">
        <v>683</v>
      </c>
      <c r="K674" s="729" t="s">
        <v>684</v>
      </c>
      <c r="L674" s="732">
        <v>52.460000000000008</v>
      </c>
      <c r="M674" s="732">
        <v>200</v>
      </c>
      <c r="N674" s="733">
        <v>10492.000000000002</v>
      </c>
    </row>
    <row r="675" spans="1:14" ht="14.4" customHeight="1" x14ac:dyDescent="0.3">
      <c r="A675" s="727" t="s">
        <v>566</v>
      </c>
      <c r="B675" s="728" t="s">
        <v>567</v>
      </c>
      <c r="C675" s="729" t="s">
        <v>590</v>
      </c>
      <c r="D675" s="730" t="s">
        <v>591</v>
      </c>
      <c r="E675" s="731">
        <v>50113001</v>
      </c>
      <c r="F675" s="730" t="s">
        <v>620</v>
      </c>
      <c r="G675" s="729" t="s">
        <v>621</v>
      </c>
      <c r="H675" s="729">
        <v>169725</v>
      </c>
      <c r="I675" s="729">
        <v>69725</v>
      </c>
      <c r="J675" s="729" t="s">
        <v>1567</v>
      </c>
      <c r="K675" s="729" t="s">
        <v>1487</v>
      </c>
      <c r="L675" s="732">
        <v>30.27</v>
      </c>
      <c r="M675" s="732">
        <v>20</v>
      </c>
      <c r="N675" s="733">
        <v>605.4</v>
      </c>
    </row>
    <row r="676" spans="1:14" ht="14.4" customHeight="1" x14ac:dyDescent="0.3">
      <c r="A676" s="727" t="s">
        <v>566</v>
      </c>
      <c r="B676" s="728" t="s">
        <v>567</v>
      </c>
      <c r="C676" s="729" t="s">
        <v>590</v>
      </c>
      <c r="D676" s="730" t="s">
        <v>591</v>
      </c>
      <c r="E676" s="731">
        <v>50113001</v>
      </c>
      <c r="F676" s="730" t="s">
        <v>620</v>
      </c>
      <c r="G676" s="729" t="s">
        <v>621</v>
      </c>
      <c r="H676" s="729">
        <v>169667</v>
      </c>
      <c r="I676" s="729">
        <v>69667</v>
      </c>
      <c r="J676" s="729" t="s">
        <v>685</v>
      </c>
      <c r="K676" s="729" t="s">
        <v>684</v>
      </c>
      <c r="L676" s="732">
        <v>103.56999999999998</v>
      </c>
      <c r="M676" s="732">
        <v>80</v>
      </c>
      <c r="N676" s="733">
        <v>8285.5999999999985</v>
      </c>
    </row>
    <row r="677" spans="1:14" ht="14.4" customHeight="1" x14ac:dyDescent="0.3">
      <c r="A677" s="727" t="s">
        <v>566</v>
      </c>
      <c r="B677" s="728" t="s">
        <v>567</v>
      </c>
      <c r="C677" s="729" t="s">
        <v>590</v>
      </c>
      <c r="D677" s="730" t="s">
        <v>591</v>
      </c>
      <c r="E677" s="731">
        <v>50113001</v>
      </c>
      <c r="F677" s="730" t="s">
        <v>620</v>
      </c>
      <c r="G677" s="729" t="s">
        <v>621</v>
      </c>
      <c r="H677" s="729">
        <v>169755</v>
      </c>
      <c r="I677" s="729">
        <v>69755</v>
      </c>
      <c r="J677" s="729" t="s">
        <v>1486</v>
      </c>
      <c r="K677" s="729" t="s">
        <v>1487</v>
      </c>
      <c r="L677" s="732">
        <v>36.930000000000007</v>
      </c>
      <c r="M677" s="732">
        <v>3</v>
      </c>
      <c r="N677" s="733">
        <v>110.79000000000002</v>
      </c>
    </row>
    <row r="678" spans="1:14" ht="14.4" customHeight="1" x14ac:dyDescent="0.3">
      <c r="A678" s="727" t="s">
        <v>566</v>
      </c>
      <c r="B678" s="728" t="s">
        <v>567</v>
      </c>
      <c r="C678" s="729" t="s">
        <v>590</v>
      </c>
      <c r="D678" s="730" t="s">
        <v>591</v>
      </c>
      <c r="E678" s="731">
        <v>50113001</v>
      </c>
      <c r="F678" s="730" t="s">
        <v>620</v>
      </c>
      <c r="G678" s="729" t="s">
        <v>621</v>
      </c>
      <c r="H678" s="729">
        <v>169743</v>
      </c>
      <c r="I678" s="729">
        <v>69743</v>
      </c>
      <c r="J678" s="729" t="s">
        <v>1568</v>
      </c>
      <c r="K678" s="729" t="s">
        <v>1487</v>
      </c>
      <c r="L678" s="732">
        <v>37.659999999999997</v>
      </c>
      <c r="M678" s="732">
        <v>29</v>
      </c>
      <c r="N678" s="733">
        <v>1092.1399999999999</v>
      </c>
    </row>
    <row r="679" spans="1:14" ht="14.4" customHeight="1" x14ac:dyDescent="0.3">
      <c r="A679" s="727" t="s">
        <v>566</v>
      </c>
      <c r="B679" s="728" t="s">
        <v>567</v>
      </c>
      <c r="C679" s="729" t="s">
        <v>590</v>
      </c>
      <c r="D679" s="730" t="s">
        <v>591</v>
      </c>
      <c r="E679" s="731">
        <v>50113001</v>
      </c>
      <c r="F679" s="730" t="s">
        <v>620</v>
      </c>
      <c r="G679" s="729" t="s">
        <v>621</v>
      </c>
      <c r="H679" s="729">
        <v>196303</v>
      </c>
      <c r="I679" s="729">
        <v>96303</v>
      </c>
      <c r="J679" s="729" t="s">
        <v>686</v>
      </c>
      <c r="K679" s="729" t="s">
        <v>687</v>
      </c>
      <c r="L679" s="732">
        <v>41.057272727272739</v>
      </c>
      <c r="M679" s="732">
        <v>22</v>
      </c>
      <c r="N679" s="733">
        <v>903.26000000000033</v>
      </c>
    </row>
    <row r="680" spans="1:14" ht="14.4" customHeight="1" x14ac:dyDescent="0.3">
      <c r="A680" s="727" t="s">
        <v>566</v>
      </c>
      <c r="B680" s="728" t="s">
        <v>567</v>
      </c>
      <c r="C680" s="729" t="s">
        <v>590</v>
      </c>
      <c r="D680" s="730" t="s">
        <v>591</v>
      </c>
      <c r="E680" s="731">
        <v>50113001</v>
      </c>
      <c r="F680" s="730" t="s">
        <v>620</v>
      </c>
      <c r="G680" s="729" t="s">
        <v>621</v>
      </c>
      <c r="H680" s="729">
        <v>148888</v>
      </c>
      <c r="I680" s="729">
        <v>48888</v>
      </c>
      <c r="J680" s="729" t="s">
        <v>1569</v>
      </c>
      <c r="K680" s="729" t="s">
        <v>1570</v>
      </c>
      <c r="L680" s="732">
        <v>57.620000000000012</v>
      </c>
      <c r="M680" s="732">
        <v>3</v>
      </c>
      <c r="N680" s="733">
        <v>172.86000000000004</v>
      </c>
    </row>
    <row r="681" spans="1:14" ht="14.4" customHeight="1" x14ac:dyDescent="0.3">
      <c r="A681" s="727" t="s">
        <v>566</v>
      </c>
      <c r="B681" s="728" t="s">
        <v>567</v>
      </c>
      <c r="C681" s="729" t="s">
        <v>590</v>
      </c>
      <c r="D681" s="730" t="s">
        <v>591</v>
      </c>
      <c r="E681" s="731">
        <v>50113001</v>
      </c>
      <c r="F681" s="730" t="s">
        <v>620</v>
      </c>
      <c r="G681" s="729" t="s">
        <v>621</v>
      </c>
      <c r="H681" s="729">
        <v>185060</v>
      </c>
      <c r="I681" s="729">
        <v>85060</v>
      </c>
      <c r="J681" s="729" t="s">
        <v>1571</v>
      </c>
      <c r="K681" s="729" t="s">
        <v>1572</v>
      </c>
      <c r="L681" s="732">
        <v>66.649999999999963</v>
      </c>
      <c r="M681" s="732">
        <v>1</v>
      </c>
      <c r="N681" s="733">
        <v>66.649999999999963</v>
      </c>
    </row>
    <row r="682" spans="1:14" ht="14.4" customHeight="1" x14ac:dyDescent="0.3">
      <c r="A682" s="727" t="s">
        <v>566</v>
      </c>
      <c r="B682" s="728" t="s">
        <v>567</v>
      </c>
      <c r="C682" s="729" t="s">
        <v>590</v>
      </c>
      <c r="D682" s="730" t="s">
        <v>591</v>
      </c>
      <c r="E682" s="731">
        <v>50113001</v>
      </c>
      <c r="F682" s="730" t="s">
        <v>620</v>
      </c>
      <c r="G682" s="729" t="s">
        <v>621</v>
      </c>
      <c r="H682" s="729">
        <v>849390</v>
      </c>
      <c r="I682" s="729">
        <v>163314</v>
      </c>
      <c r="J682" s="729" t="s">
        <v>1573</v>
      </c>
      <c r="K682" s="729" t="s">
        <v>1574</v>
      </c>
      <c r="L682" s="732">
        <v>141.22000000000011</v>
      </c>
      <c r="M682" s="732">
        <v>1</v>
      </c>
      <c r="N682" s="733">
        <v>141.22000000000011</v>
      </c>
    </row>
    <row r="683" spans="1:14" ht="14.4" customHeight="1" x14ac:dyDescent="0.3">
      <c r="A683" s="727" t="s">
        <v>566</v>
      </c>
      <c r="B683" s="728" t="s">
        <v>567</v>
      </c>
      <c r="C683" s="729" t="s">
        <v>590</v>
      </c>
      <c r="D683" s="730" t="s">
        <v>591</v>
      </c>
      <c r="E683" s="731">
        <v>50113001</v>
      </c>
      <c r="F683" s="730" t="s">
        <v>620</v>
      </c>
      <c r="G683" s="729" t="s">
        <v>568</v>
      </c>
      <c r="H683" s="729">
        <v>132853</v>
      </c>
      <c r="I683" s="729">
        <v>132853</v>
      </c>
      <c r="J683" s="729" t="s">
        <v>694</v>
      </c>
      <c r="K683" s="729" t="s">
        <v>695</v>
      </c>
      <c r="L683" s="732">
        <v>103.31999999999998</v>
      </c>
      <c r="M683" s="732">
        <v>2</v>
      </c>
      <c r="N683" s="733">
        <v>206.63999999999996</v>
      </c>
    </row>
    <row r="684" spans="1:14" ht="14.4" customHeight="1" x14ac:dyDescent="0.3">
      <c r="A684" s="727" t="s">
        <v>566</v>
      </c>
      <c r="B684" s="728" t="s">
        <v>567</v>
      </c>
      <c r="C684" s="729" t="s">
        <v>590</v>
      </c>
      <c r="D684" s="730" t="s">
        <v>591</v>
      </c>
      <c r="E684" s="731">
        <v>50113001</v>
      </c>
      <c r="F684" s="730" t="s">
        <v>620</v>
      </c>
      <c r="G684" s="729" t="s">
        <v>621</v>
      </c>
      <c r="H684" s="729">
        <v>112895</v>
      </c>
      <c r="I684" s="729">
        <v>12895</v>
      </c>
      <c r="J684" s="729" t="s">
        <v>694</v>
      </c>
      <c r="K684" s="729" t="s">
        <v>696</v>
      </c>
      <c r="L684" s="732">
        <v>106.43999999999998</v>
      </c>
      <c r="M684" s="732">
        <v>2</v>
      </c>
      <c r="N684" s="733">
        <v>212.87999999999997</v>
      </c>
    </row>
    <row r="685" spans="1:14" ht="14.4" customHeight="1" x14ac:dyDescent="0.3">
      <c r="A685" s="727" t="s">
        <v>566</v>
      </c>
      <c r="B685" s="728" t="s">
        <v>567</v>
      </c>
      <c r="C685" s="729" t="s">
        <v>590</v>
      </c>
      <c r="D685" s="730" t="s">
        <v>591</v>
      </c>
      <c r="E685" s="731">
        <v>50113001</v>
      </c>
      <c r="F685" s="730" t="s">
        <v>620</v>
      </c>
      <c r="G685" s="729" t="s">
        <v>661</v>
      </c>
      <c r="H685" s="729">
        <v>112892</v>
      </c>
      <c r="I685" s="729">
        <v>12892</v>
      </c>
      <c r="J685" s="729" t="s">
        <v>694</v>
      </c>
      <c r="K685" s="729" t="s">
        <v>695</v>
      </c>
      <c r="L685" s="732">
        <v>103.31999999999998</v>
      </c>
      <c r="M685" s="732">
        <v>2</v>
      </c>
      <c r="N685" s="733">
        <v>206.63999999999996</v>
      </c>
    </row>
    <row r="686" spans="1:14" ht="14.4" customHeight="1" x14ac:dyDescent="0.3">
      <c r="A686" s="727" t="s">
        <v>566</v>
      </c>
      <c r="B686" s="728" t="s">
        <v>567</v>
      </c>
      <c r="C686" s="729" t="s">
        <v>590</v>
      </c>
      <c r="D686" s="730" t="s">
        <v>591</v>
      </c>
      <c r="E686" s="731">
        <v>50113001</v>
      </c>
      <c r="F686" s="730" t="s">
        <v>620</v>
      </c>
      <c r="G686" s="729" t="s">
        <v>621</v>
      </c>
      <c r="H686" s="729">
        <v>162315</v>
      </c>
      <c r="I686" s="729">
        <v>62315</v>
      </c>
      <c r="J686" s="729" t="s">
        <v>1575</v>
      </c>
      <c r="K686" s="729" t="s">
        <v>1576</v>
      </c>
      <c r="L686" s="732">
        <v>74.87</v>
      </c>
      <c r="M686" s="732">
        <v>2</v>
      </c>
      <c r="N686" s="733">
        <v>149.74</v>
      </c>
    </row>
    <row r="687" spans="1:14" ht="14.4" customHeight="1" x14ac:dyDescent="0.3">
      <c r="A687" s="727" t="s">
        <v>566</v>
      </c>
      <c r="B687" s="728" t="s">
        <v>567</v>
      </c>
      <c r="C687" s="729" t="s">
        <v>590</v>
      </c>
      <c r="D687" s="730" t="s">
        <v>591</v>
      </c>
      <c r="E687" s="731">
        <v>50113001</v>
      </c>
      <c r="F687" s="730" t="s">
        <v>620</v>
      </c>
      <c r="G687" s="729" t="s">
        <v>621</v>
      </c>
      <c r="H687" s="729">
        <v>132225</v>
      </c>
      <c r="I687" s="729">
        <v>32225</v>
      </c>
      <c r="J687" s="729" t="s">
        <v>1577</v>
      </c>
      <c r="K687" s="729" t="s">
        <v>1578</v>
      </c>
      <c r="L687" s="732">
        <v>73.790000000000035</v>
      </c>
      <c r="M687" s="732">
        <v>1</v>
      </c>
      <c r="N687" s="733">
        <v>73.790000000000035</v>
      </c>
    </row>
    <row r="688" spans="1:14" ht="14.4" customHeight="1" x14ac:dyDescent="0.3">
      <c r="A688" s="727" t="s">
        <v>566</v>
      </c>
      <c r="B688" s="728" t="s">
        <v>567</v>
      </c>
      <c r="C688" s="729" t="s">
        <v>590</v>
      </c>
      <c r="D688" s="730" t="s">
        <v>591</v>
      </c>
      <c r="E688" s="731">
        <v>50113001</v>
      </c>
      <c r="F688" s="730" t="s">
        <v>620</v>
      </c>
      <c r="G688" s="729" t="s">
        <v>621</v>
      </c>
      <c r="H688" s="729">
        <v>158037</v>
      </c>
      <c r="I688" s="729">
        <v>58037</v>
      </c>
      <c r="J688" s="729" t="s">
        <v>714</v>
      </c>
      <c r="K688" s="729" t="s">
        <v>715</v>
      </c>
      <c r="L688" s="732">
        <v>95.77000000000001</v>
      </c>
      <c r="M688" s="732">
        <v>1</v>
      </c>
      <c r="N688" s="733">
        <v>95.77000000000001</v>
      </c>
    </row>
    <row r="689" spans="1:14" ht="14.4" customHeight="1" x14ac:dyDescent="0.3">
      <c r="A689" s="727" t="s">
        <v>566</v>
      </c>
      <c r="B689" s="728" t="s">
        <v>567</v>
      </c>
      <c r="C689" s="729" t="s">
        <v>590</v>
      </c>
      <c r="D689" s="730" t="s">
        <v>591</v>
      </c>
      <c r="E689" s="731">
        <v>50113001</v>
      </c>
      <c r="F689" s="730" t="s">
        <v>620</v>
      </c>
      <c r="G689" s="729" t="s">
        <v>621</v>
      </c>
      <c r="H689" s="729">
        <v>990830</v>
      </c>
      <c r="I689" s="729">
        <v>0</v>
      </c>
      <c r="J689" s="729" t="s">
        <v>1579</v>
      </c>
      <c r="K689" s="729" t="s">
        <v>568</v>
      </c>
      <c r="L689" s="732">
        <v>902.2700000000001</v>
      </c>
      <c r="M689" s="732">
        <v>6</v>
      </c>
      <c r="N689" s="733">
        <v>5413.6200000000008</v>
      </c>
    </row>
    <row r="690" spans="1:14" ht="14.4" customHeight="1" x14ac:dyDescent="0.3">
      <c r="A690" s="727" t="s">
        <v>566</v>
      </c>
      <c r="B690" s="728" t="s">
        <v>567</v>
      </c>
      <c r="C690" s="729" t="s">
        <v>590</v>
      </c>
      <c r="D690" s="730" t="s">
        <v>591</v>
      </c>
      <c r="E690" s="731">
        <v>50113001</v>
      </c>
      <c r="F690" s="730" t="s">
        <v>620</v>
      </c>
      <c r="G690" s="729" t="s">
        <v>621</v>
      </c>
      <c r="H690" s="729">
        <v>850305</v>
      </c>
      <c r="I690" s="729">
        <v>0</v>
      </c>
      <c r="J690" s="729" t="s">
        <v>1580</v>
      </c>
      <c r="K690" s="729" t="s">
        <v>568</v>
      </c>
      <c r="L690" s="732">
        <v>296.47000000000003</v>
      </c>
      <c r="M690" s="732">
        <v>1</v>
      </c>
      <c r="N690" s="733">
        <v>296.47000000000003</v>
      </c>
    </row>
    <row r="691" spans="1:14" ht="14.4" customHeight="1" x14ac:dyDescent="0.3">
      <c r="A691" s="727" t="s">
        <v>566</v>
      </c>
      <c r="B691" s="728" t="s">
        <v>567</v>
      </c>
      <c r="C691" s="729" t="s">
        <v>590</v>
      </c>
      <c r="D691" s="730" t="s">
        <v>591</v>
      </c>
      <c r="E691" s="731">
        <v>50113001</v>
      </c>
      <c r="F691" s="730" t="s">
        <v>620</v>
      </c>
      <c r="G691" s="729" t="s">
        <v>621</v>
      </c>
      <c r="H691" s="729">
        <v>845329</v>
      </c>
      <c r="I691" s="729">
        <v>0</v>
      </c>
      <c r="J691" s="729" t="s">
        <v>721</v>
      </c>
      <c r="K691" s="729" t="s">
        <v>568</v>
      </c>
      <c r="L691" s="732">
        <v>166.82316554283625</v>
      </c>
      <c r="M691" s="732">
        <v>14</v>
      </c>
      <c r="N691" s="733">
        <v>2335.5243175997075</v>
      </c>
    </row>
    <row r="692" spans="1:14" ht="14.4" customHeight="1" x14ac:dyDescent="0.3">
      <c r="A692" s="727" t="s">
        <v>566</v>
      </c>
      <c r="B692" s="728" t="s">
        <v>567</v>
      </c>
      <c r="C692" s="729" t="s">
        <v>590</v>
      </c>
      <c r="D692" s="730" t="s">
        <v>591</v>
      </c>
      <c r="E692" s="731">
        <v>50113001</v>
      </c>
      <c r="F692" s="730" t="s">
        <v>620</v>
      </c>
      <c r="G692" s="729" t="s">
        <v>621</v>
      </c>
      <c r="H692" s="729">
        <v>196620</v>
      </c>
      <c r="I692" s="729">
        <v>96620</v>
      </c>
      <c r="J692" s="729" t="s">
        <v>1581</v>
      </c>
      <c r="K692" s="729" t="s">
        <v>1582</v>
      </c>
      <c r="L692" s="732">
        <v>168.66</v>
      </c>
      <c r="M692" s="732">
        <v>2</v>
      </c>
      <c r="N692" s="733">
        <v>337.32</v>
      </c>
    </row>
    <row r="693" spans="1:14" ht="14.4" customHeight="1" x14ac:dyDescent="0.3">
      <c r="A693" s="727" t="s">
        <v>566</v>
      </c>
      <c r="B693" s="728" t="s">
        <v>567</v>
      </c>
      <c r="C693" s="729" t="s">
        <v>590</v>
      </c>
      <c r="D693" s="730" t="s">
        <v>591</v>
      </c>
      <c r="E693" s="731">
        <v>50113001</v>
      </c>
      <c r="F693" s="730" t="s">
        <v>620</v>
      </c>
      <c r="G693" s="729" t="s">
        <v>621</v>
      </c>
      <c r="H693" s="729">
        <v>203954</v>
      </c>
      <c r="I693" s="729">
        <v>203954</v>
      </c>
      <c r="J693" s="729" t="s">
        <v>722</v>
      </c>
      <c r="K693" s="729" t="s">
        <v>723</v>
      </c>
      <c r="L693" s="732">
        <v>103.38000000000001</v>
      </c>
      <c r="M693" s="732">
        <v>3</v>
      </c>
      <c r="N693" s="733">
        <v>310.14000000000004</v>
      </c>
    </row>
    <row r="694" spans="1:14" ht="14.4" customHeight="1" x14ac:dyDescent="0.3">
      <c r="A694" s="727" t="s">
        <v>566</v>
      </c>
      <c r="B694" s="728" t="s">
        <v>567</v>
      </c>
      <c r="C694" s="729" t="s">
        <v>590</v>
      </c>
      <c r="D694" s="730" t="s">
        <v>591</v>
      </c>
      <c r="E694" s="731">
        <v>50113001</v>
      </c>
      <c r="F694" s="730" t="s">
        <v>620</v>
      </c>
      <c r="G694" s="729" t="s">
        <v>621</v>
      </c>
      <c r="H694" s="729">
        <v>500458</v>
      </c>
      <c r="I694" s="729">
        <v>0</v>
      </c>
      <c r="J694" s="729" t="s">
        <v>1583</v>
      </c>
      <c r="K694" s="729" t="s">
        <v>568</v>
      </c>
      <c r="L694" s="732">
        <v>123.72000000000003</v>
      </c>
      <c r="M694" s="732">
        <v>3</v>
      </c>
      <c r="N694" s="733">
        <v>371.16000000000008</v>
      </c>
    </row>
    <row r="695" spans="1:14" ht="14.4" customHeight="1" x14ac:dyDescent="0.3">
      <c r="A695" s="727" t="s">
        <v>566</v>
      </c>
      <c r="B695" s="728" t="s">
        <v>567</v>
      </c>
      <c r="C695" s="729" t="s">
        <v>590</v>
      </c>
      <c r="D695" s="730" t="s">
        <v>591</v>
      </c>
      <c r="E695" s="731">
        <v>50113001</v>
      </c>
      <c r="F695" s="730" t="s">
        <v>620</v>
      </c>
      <c r="G695" s="729" t="s">
        <v>621</v>
      </c>
      <c r="H695" s="729">
        <v>394130</v>
      </c>
      <c r="I695" s="729">
        <v>0</v>
      </c>
      <c r="J695" s="729" t="s">
        <v>724</v>
      </c>
      <c r="K695" s="729" t="s">
        <v>568</v>
      </c>
      <c r="L695" s="732">
        <v>30.880000000000003</v>
      </c>
      <c r="M695" s="732">
        <v>2</v>
      </c>
      <c r="N695" s="733">
        <v>61.760000000000005</v>
      </c>
    </row>
    <row r="696" spans="1:14" ht="14.4" customHeight="1" x14ac:dyDescent="0.3">
      <c r="A696" s="727" t="s">
        <v>566</v>
      </c>
      <c r="B696" s="728" t="s">
        <v>567</v>
      </c>
      <c r="C696" s="729" t="s">
        <v>590</v>
      </c>
      <c r="D696" s="730" t="s">
        <v>591</v>
      </c>
      <c r="E696" s="731">
        <v>50113001</v>
      </c>
      <c r="F696" s="730" t="s">
        <v>620</v>
      </c>
      <c r="G696" s="729" t="s">
        <v>621</v>
      </c>
      <c r="H696" s="729">
        <v>191565</v>
      </c>
      <c r="I696" s="729">
        <v>191565</v>
      </c>
      <c r="J696" s="729" t="s">
        <v>727</v>
      </c>
      <c r="K696" s="729" t="s">
        <v>728</v>
      </c>
      <c r="L696" s="732">
        <v>621.3499206145483</v>
      </c>
      <c r="M696" s="732">
        <v>2.5011036</v>
      </c>
      <c r="N696" s="733">
        <v>1554.0605233087608</v>
      </c>
    </row>
    <row r="697" spans="1:14" ht="14.4" customHeight="1" x14ac:dyDescent="0.3">
      <c r="A697" s="727" t="s">
        <v>566</v>
      </c>
      <c r="B697" s="728" t="s">
        <v>567</v>
      </c>
      <c r="C697" s="729" t="s">
        <v>590</v>
      </c>
      <c r="D697" s="730" t="s">
        <v>591</v>
      </c>
      <c r="E697" s="731">
        <v>50113001</v>
      </c>
      <c r="F697" s="730" t="s">
        <v>620</v>
      </c>
      <c r="G697" s="729" t="s">
        <v>661</v>
      </c>
      <c r="H697" s="729">
        <v>215582</v>
      </c>
      <c r="I697" s="729">
        <v>215582</v>
      </c>
      <c r="J697" s="729" t="s">
        <v>1584</v>
      </c>
      <c r="K697" s="729" t="s">
        <v>1585</v>
      </c>
      <c r="L697" s="732">
        <v>35.429999999999993</v>
      </c>
      <c r="M697" s="732">
        <v>3</v>
      </c>
      <c r="N697" s="733">
        <v>106.28999999999998</v>
      </c>
    </row>
    <row r="698" spans="1:14" ht="14.4" customHeight="1" x14ac:dyDescent="0.3">
      <c r="A698" s="727" t="s">
        <v>566</v>
      </c>
      <c r="B698" s="728" t="s">
        <v>567</v>
      </c>
      <c r="C698" s="729" t="s">
        <v>590</v>
      </c>
      <c r="D698" s="730" t="s">
        <v>591</v>
      </c>
      <c r="E698" s="731">
        <v>50113001</v>
      </c>
      <c r="F698" s="730" t="s">
        <v>620</v>
      </c>
      <c r="G698" s="729" t="s">
        <v>621</v>
      </c>
      <c r="H698" s="729">
        <v>141155</v>
      </c>
      <c r="I698" s="729">
        <v>41155</v>
      </c>
      <c r="J698" s="729" t="s">
        <v>1586</v>
      </c>
      <c r="K698" s="729" t="s">
        <v>1587</v>
      </c>
      <c r="L698" s="732">
        <v>50.679999999999993</v>
      </c>
      <c r="M698" s="732">
        <v>2</v>
      </c>
      <c r="N698" s="733">
        <v>101.35999999999999</v>
      </c>
    </row>
    <row r="699" spans="1:14" ht="14.4" customHeight="1" x14ac:dyDescent="0.3">
      <c r="A699" s="727" t="s">
        <v>566</v>
      </c>
      <c r="B699" s="728" t="s">
        <v>567</v>
      </c>
      <c r="C699" s="729" t="s">
        <v>590</v>
      </c>
      <c r="D699" s="730" t="s">
        <v>591</v>
      </c>
      <c r="E699" s="731">
        <v>50113001</v>
      </c>
      <c r="F699" s="730" t="s">
        <v>620</v>
      </c>
      <c r="G699" s="729" t="s">
        <v>621</v>
      </c>
      <c r="H699" s="729">
        <v>210142</v>
      </c>
      <c r="I699" s="729">
        <v>210142</v>
      </c>
      <c r="J699" s="729" t="s">
        <v>1588</v>
      </c>
      <c r="K699" s="729" t="s">
        <v>1589</v>
      </c>
      <c r="L699" s="732">
        <v>44000.000000000007</v>
      </c>
      <c r="M699" s="732">
        <v>4.309874999999999</v>
      </c>
      <c r="N699" s="733">
        <v>189634.5</v>
      </c>
    </row>
    <row r="700" spans="1:14" ht="14.4" customHeight="1" x14ac:dyDescent="0.3">
      <c r="A700" s="727" t="s">
        <v>566</v>
      </c>
      <c r="B700" s="728" t="s">
        <v>567</v>
      </c>
      <c r="C700" s="729" t="s">
        <v>590</v>
      </c>
      <c r="D700" s="730" t="s">
        <v>591</v>
      </c>
      <c r="E700" s="731">
        <v>50113001</v>
      </c>
      <c r="F700" s="730" t="s">
        <v>620</v>
      </c>
      <c r="G700" s="729" t="s">
        <v>621</v>
      </c>
      <c r="H700" s="729">
        <v>147514</v>
      </c>
      <c r="I700" s="729">
        <v>47514</v>
      </c>
      <c r="J700" s="729" t="s">
        <v>1590</v>
      </c>
      <c r="K700" s="729" t="s">
        <v>1591</v>
      </c>
      <c r="L700" s="732">
        <v>36.149999999999991</v>
      </c>
      <c r="M700" s="732">
        <v>1</v>
      </c>
      <c r="N700" s="733">
        <v>36.149999999999991</v>
      </c>
    </row>
    <row r="701" spans="1:14" ht="14.4" customHeight="1" x14ac:dyDescent="0.3">
      <c r="A701" s="727" t="s">
        <v>566</v>
      </c>
      <c r="B701" s="728" t="s">
        <v>567</v>
      </c>
      <c r="C701" s="729" t="s">
        <v>590</v>
      </c>
      <c r="D701" s="730" t="s">
        <v>591</v>
      </c>
      <c r="E701" s="731">
        <v>50113001</v>
      </c>
      <c r="F701" s="730" t="s">
        <v>620</v>
      </c>
      <c r="G701" s="729" t="s">
        <v>621</v>
      </c>
      <c r="H701" s="729">
        <v>147515</v>
      </c>
      <c r="I701" s="729">
        <v>47515</v>
      </c>
      <c r="J701" s="729" t="s">
        <v>1590</v>
      </c>
      <c r="K701" s="729" t="s">
        <v>1592</v>
      </c>
      <c r="L701" s="732">
        <v>138.94999999999999</v>
      </c>
      <c r="M701" s="732">
        <v>1</v>
      </c>
      <c r="N701" s="733">
        <v>138.94999999999999</v>
      </c>
    </row>
    <row r="702" spans="1:14" ht="14.4" customHeight="1" x14ac:dyDescent="0.3">
      <c r="A702" s="727" t="s">
        <v>566</v>
      </c>
      <c r="B702" s="728" t="s">
        <v>567</v>
      </c>
      <c r="C702" s="729" t="s">
        <v>590</v>
      </c>
      <c r="D702" s="730" t="s">
        <v>591</v>
      </c>
      <c r="E702" s="731">
        <v>50113001</v>
      </c>
      <c r="F702" s="730" t="s">
        <v>620</v>
      </c>
      <c r="G702" s="729" t="s">
        <v>621</v>
      </c>
      <c r="H702" s="729">
        <v>149317</v>
      </c>
      <c r="I702" s="729">
        <v>49317</v>
      </c>
      <c r="J702" s="729" t="s">
        <v>1488</v>
      </c>
      <c r="K702" s="729" t="s">
        <v>1489</v>
      </c>
      <c r="L702" s="732">
        <v>299.00023968202731</v>
      </c>
      <c r="M702" s="732">
        <v>13</v>
      </c>
      <c r="N702" s="733">
        <v>3887.0031158663551</v>
      </c>
    </row>
    <row r="703" spans="1:14" ht="14.4" customHeight="1" x14ac:dyDescent="0.3">
      <c r="A703" s="727" t="s">
        <v>566</v>
      </c>
      <c r="B703" s="728" t="s">
        <v>567</v>
      </c>
      <c r="C703" s="729" t="s">
        <v>590</v>
      </c>
      <c r="D703" s="730" t="s">
        <v>591</v>
      </c>
      <c r="E703" s="731">
        <v>50113001</v>
      </c>
      <c r="F703" s="730" t="s">
        <v>620</v>
      </c>
      <c r="G703" s="729" t="s">
        <v>621</v>
      </c>
      <c r="H703" s="729">
        <v>100409</v>
      </c>
      <c r="I703" s="729">
        <v>409</v>
      </c>
      <c r="J703" s="729" t="s">
        <v>737</v>
      </c>
      <c r="K703" s="729" t="s">
        <v>738</v>
      </c>
      <c r="L703" s="732">
        <v>71.010000000000005</v>
      </c>
      <c r="M703" s="732">
        <v>20</v>
      </c>
      <c r="N703" s="733">
        <v>1420.2</v>
      </c>
    </row>
    <row r="704" spans="1:14" ht="14.4" customHeight="1" x14ac:dyDescent="0.3">
      <c r="A704" s="727" t="s">
        <v>566</v>
      </c>
      <c r="B704" s="728" t="s">
        <v>567</v>
      </c>
      <c r="C704" s="729" t="s">
        <v>590</v>
      </c>
      <c r="D704" s="730" t="s">
        <v>591</v>
      </c>
      <c r="E704" s="731">
        <v>50113001</v>
      </c>
      <c r="F704" s="730" t="s">
        <v>620</v>
      </c>
      <c r="G704" s="729" t="s">
        <v>621</v>
      </c>
      <c r="H704" s="729">
        <v>848273</v>
      </c>
      <c r="I704" s="729">
        <v>125298</v>
      </c>
      <c r="J704" s="729" t="s">
        <v>739</v>
      </c>
      <c r="K704" s="729" t="s">
        <v>740</v>
      </c>
      <c r="L704" s="732">
        <v>111.00030668246774</v>
      </c>
      <c r="M704" s="732">
        <v>90.295638199999985</v>
      </c>
      <c r="N704" s="733">
        <v>10022.843532289147</v>
      </c>
    </row>
    <row r="705" spans="1:14" ht="14.4" customHeight="1" x14ac:dyDescent="0.3">
      <c r="A705" s="727" t="s">
        <v>566</v>
      </c>
      <c r="B705" s="728" t="s">
        <v>567</v>
      </c>
      <c r="C705" s="729" t="s">
        <v>590</v>
      </c>
      <c r="D705" s="730" t="s">
        <v>591</v>
      </c>
      <c r="E705" s="731">
        <v>50113001</v>
      </c>
      <c r="F705" s="730" t="s">
        <v>620</v>
      </c>
      <c r="G705" s="729" t="s">
        <v>621</v>
      </c>
      <c r="H705" s="729">
        <v>849062</v>
      </c>
      <c r="I705" s="729">
        <v>122495</v>
      </c>
      <c r="J705" s="729" t="s">
        <v>739</v>
      </c>
      <c r="K705" s="729" t="s">
        <v>741</v>
      </c>
      <c r="L705" s="732">
        <v>496.06933909676866</v>
      </c>
      <c r="M705" s="732">
        <v>2</v>
      </c>
      <c r="N705" s="733">
        <v>992.13867819353732</v>
      </c>
    </row>
    <row r="706" spans="1:14" ht="14.4" customHeight="1" x14ac:dyDescent="0.3">
      <c r="A706" s="727" t="s">
        <v>566</v>
      </c>
      <c r="B706" s="728" t="s">
        <v>567</v>
      </c>
      <c r="C706" s="729" t="s">
        <v>590</v>
      </c>
      <c r="D706" s="730" t="s">
        <v>591</v>
      </c>
      <c r="E706" s="731">
        <v>50113001</v>
      </c>
      <c r="F706" s="730" t="s">
        <v>620</v>
      </c>
      <c r="G706" s="729" t="s">
        <v>621</v>
      </c>
      <c r="H706" s="729">
        <v>849363</v>
      </c>
      <c r="I706" s="729">
        <v>122494</v>
      </c>
      <c r="J706" s="729" t="s">
        <v>739</v>
      </c>
      <c r="K706" s="729" t="s">
        <v>742</v>
      </c>
      <c r="L706" s="732">
        <v>246.93979657457049</v>
      </c>
      <c r="M706" s="732">
        <v>131.17999630000008</v>
      </c>
      <c r="N706" s="733">
        <v>32393.561600974932</v>
      </c>
    </row>
    <row r="707" spans="1:14" ht="14.4" customHeight="1" x14ac:dyDescent="0.3">
      <c r="A707" s="727" t="s">
        <v>566</v>
      </c>
      <c r="B707" s="728" t="s">
        <v>567</v>
      </c>
      <c r="C707" s="729" t="s">
        <v>590</v>
      </c>
      <c r="D707" s="730" t="s">
        <v>591</v>
      </c>
      <c r="E707" s="731">
        <v>50113001</v>
      </c>
      <c r="F707" s="730" t="s">
        <v>620</v>
      </c>
      <c r="G707" s="729" t="s">
        <v>621</v>
      </c>
      <c r="H707" s="729">
        <v>164888</v>
      </c>
      <c r="I707" s="729">
        <v>164888</v>
      </c>
      <c r="J707" s="729" t="s">
        <v>743</v>
      </c>
      <c r="K707" s="729" t="s">
        <v>744</v>
      </c>
      <c r="L707" s="732">
        <v>240.90999999999997</v>
      </c>
      <c r="M707" s="732">
        <v>1</v>
      </c>
      <c r="N707" s="733">
        <v>240.90999999999997</v>
      </c>
    </row>
    <row r="708" spans="1:14" ht="14.4" customHeight="1" x14ac:dyDescent="0.3">
      <c r="A708" s="727" t="s">
        <v>566</v>
      </c>
      <c r="B708" s="728" t="s">
        <v>567</v>
      </c>
      <c r="C708" s="729" t="s">
        <v>590</v>
      </c>
      <c r="D708" s="730" t="s">
        <v>591</v>
      </c>
      <c r="E708" s="731">
        <v>50113001</v>
      </c>
      <c r="F708" s="730" t="s">
        <v>620</v>
      </c>
      <c r="G708" s="729" t="s">
        <v>621</v>
      </c>
      <c r="H708" s="729">
        <v>191484</v>
      </c>
      <c r="I708" s="729">
        <v>91484</v>
      </c>
      <c r="J708" s="729" t="s">
        <v>1593</v>
      </c>
      <c r="K708" s="729" t="s">
        <v>1594</v>
      </c>
      <c r="L708" s="732">
        <v>86.99</v>
      </c>
      <c r="M708" s="732">
        <v>1</v>
      </c>
      <c r="N708" s="733">
        <v>86.99</v>
      </c>
    </row>
    <row r="709" spans="1:14" ht="14.4" customHeight="1" x14ac:dyDescent="0.3">
      <c r="A709" s="727" t="s">
        <v>566</v>
      </c>
      <c r="B709" s="728" t="s">
        <v>567</v>
      </c>
      <c r="C709" s="729" t="s">
        <v>590</v>
      </c>
      <c r="D709" s="730" t="s">
        <v>591</v>
      </c>
      <c r="E709" s="731">
        <v>50113001</v>
      </c>
      <c r="F709" s="730" t="s">
        <v>620</v>
      </c>
      <c r="G709" s="729" t="s">
        <v>621</v>
      </c>
      <c r="H709" s="729">
        <v>501659</v>
      </c>
      <c r="I709" s="729">
        <v>9999999</v>
      </c>
      <c r="J709" s="729" t="s">
        <v>745</v>
      </c>
      <c r="K709" s="729" t="s">
        <v>746</v>
      </c>
      <c r="L709" s="732">
        <v>26910.953142857146</v>
      </c>
      <c r="M709" s="732">
        <v>28</v>
      </c>
      <c r="N709" s="733">
        <v>753506.68800000008</v>
      </c>
    </row>
    <row r="710" spans="1:14" ht="14.4" customHeight="1" x14ac:dyDescent="0.3">
      <c r="A710" s="727" t="s">
        <v>566</v>
      </c>
      <c r="B710" s="728" t="s">
        <v>567</v>
      </c>
      <c r="C710" s="729" t="s">
        <v>590</v>
      </c>
      <c r="D710" s="730" t="s">
        <v>591</v>
      </c>
      <c r="E710" s="731">
        <v>50113001</v>
      </c>
      <c r="F710" s="730" t="s">
        <v>620</v>
      </c>
      <c r="G710" s="729" t="s">
        <v>661</v>
      </c>
      <c r="H710" s="729">
        <v>849990</v>
      </c>
      <c r="I710" s="729">
        <v>102596</v>
      </c>
      <c r="J710" s="729" t="s">
        <v>1595</v>
      </c>
      <c r="K710" s="729" t="s">
        <v>1596</v>
      </c>
      <c r="L710" s="732">
        <v>24.749999999999993</v>
      </c>
      <c r="M710" s="732">
        <v>1</v>
      </c>
      <c r="N710" s="733">
        <v>24.749999999999993</v>
      </c>
    </row>
    <row r="711" spans="1:14" ht="14.4" customHeight="1" x14ac:dyDescent="0.3">
      <c r="A711" s="727" t="s">
        <v>566</v>
      </c>
      <c r="B711" s="728" t="s">
        <v>567</v>
      </c>
      <c r="C711" s="729" t="s">
        <v>590</v>
      </c>
      <c r="D711" s="730" t="s">
        <v>591</v>
      </c>
      <c r="E711" s="731">
        <v>50113001</v>
      </c>
      <c r="F711" s="730" t="s">
        <v>620</v>
      </c>
      <c r="G711" s="729" t="s">
        <v>621</v>
      </c>
      <c r="H711" s="729">
        <v>171555</v>
      </c>
      <c r="I711" s="729">
        <v>171555</v>
      </c>
      <c r="J711" s="729" t="s">
        <v>1597</v>
      </c>
      <c r="K711" s="729" t="s">
        <v>1598</v>
      </c>
      <c r="L711" s="732">
        <v>100.79</v>
      </c>
      <c r="M711" s="732">
        <v>1</v>
      </c>
      <c r="N711" s="733">
        <v>100.79</v>
      </c>
    </row>
    <row r="712" spans="1:14" ht="14.4" customHeight="1" x14ac:dyDescent="0.3">
      <c r="A712" s="727" t="s">
        <v>566</v>
      </c>
      <c r="B712" s="728" t="s">
        <v>567</v>
      </c>
      <c r="C712" s="729" t="s">
        <v>590</v>
      </c>
      <c r="D712" s="730" t="s">
        <v>591</v>
      </c>
      <c r="E712" s="731">
        <v>50113001</v>
      </c>
      <c r="F712" s="730" t="s">
        <v>620</v>
      </c>
      <c r="G712" s="729" t="s">
        <v>621</v>
      </c>
      <c r="H712" s="729">
        <v>117293</v>
      </c>
      <c r="I712" s="729">
        <v>17293</v>
      </c>
      <c r="J712" s="729" t="s">
        <v>1599</v>
      </c>
      <c r="K712" s="729" t="s">
        <v>1600</v>
      </c>
      <c r="L712" s="732">
        <v>88.859999999999985</v>
      </c>
      <c r="M712" s="732">
        <v>11</v>
      </c>
      <c r="N712" s="733">
        <v>977.45999999999981</v>
      </c>
    </row>
    <row r="713" spans="1:14" ht="14.4" customHeight="1" x14ac:dyDescent="0.3">
      <c r="A713" s="727" t="s">
        <v>566</v>
      </c>
      <c r="B713" s="728" t="s">
        <v>567</v>
      </c>
      <c r="C713" s="729" t="s">
        <v>590</v>
      </c>
      <c r="D713" s="730" t="s">
        <v>591</v>
      </c>
      <c r="E713" s="731">
        <v>50113001</v>
      </c>
      <c r="F713" s="730" t="s">
        <v>620</v>
      </c>
      <c r="G713" s="729" t="s">
        <v>621</v>
      </c>
      <c r="H713" s="729">
        <v>848412</v>
      </c>
      <c r="I713" s="729">
        <v>30776</v>
      </c>
      <c r="J713" s="729" t="s">
        <v>752</v>
      </c>
      <c r="K713" s="729" t="s">
        <v>753</v>
      </c>
      <c r="L713" s="732">
        <v>103.20777777777774</v>
      </c>
      <c r="M713" s="732">
        <v>9</v>
      </c>
      <c r="N713" s="733">
        <v>928.86999999999966</v>
      </c>
    </row>
    <row r="714" spans="1:14" ht="14.4" customHeight="1" x14ac:dyDescent="0.3">
      <c r="A714" s="727" t="s">
        <v>566</v>
      </c>
      <c r="B714" s="728" t="s">
        <v>567</v>
      </c>
      <c r="C714" s="729" t="s">
        <v>590</v>
      </c>
      <c r="D714" s="730" t="s">
        <v>591</v>
      </c>
      <c r="E714" s="731">
        <v>50113001</v>
      </c>
      <c r="F714" s="730" t="s">
        <v>620</v>
      </c>
      <c r="G714" s="729" t="s">
        <v>621</v>
      </c>
      <c r="H714" s="729">
        <v>850007</v>
      </c>
      <c r="I714" s="729">
        <v>30778</v>
      </c>
      <c r="J714" s="729" t="s">
        <v>754</v>
      </c>
      <c r="K714" s="729" t="s">
        <v>568</v>
      </c>
      <c r="L714" s="732">
        <v>164.86</v>
      </c>
      <c r="M714" s="732">
        <v>6</v>
      </c>
      <c r="N714" s="733">
        <v>989.16000000000008</v>
      </c>
    </row>
    <row r="715" spans="1:14" ht="14.4" customHeight="1" x14ac:dyDescent="0.3">
      <c r="A715" s="727" t="s">
        <v>566</v>
      </c>
      <c r="B715" s="728" t="s">
        <v>567</v>
      </c>
      <c r="C715" s="729" t="s">
        <v>590</v>
      </c>
      <c r="D715" s="730" t="s">
        <v>591</v>
      </c>
      <c r="E715" s="731">
        <v>50113001</v>
      </c>
      <c r="F715" s="730" t="s">
        <v>620</v>
      </c>
      <c r="G715" s="729" t="s">
        <v>621</v>
      </c>
      <c r="H715" s="729">
        <v>145981</v>
      </c>
      <c r="I715" s="729">
        <v>45981</v>
      </c>
      <c r="J715" s="729" t="s">
        <v>755</v>
      </c>
      <c r="K715" s="729" t="s">
        <v>756</v>
      </c>
      <c r="L715" s="732">
        <v>1704.56</v>
      </c>
      <c r="M715" s="732">
        <v>19</v>
      </c>
      <c r="N715" s="733">
        <v>32386.639999999999</v>
      </c>
    </row>
    <row r="716" spans="1:14" ht="14.4" customHeight="1" x14ac:dyDescent="0.3">
      <c r="A716" s="727" t="s">
        <v>566</v>
      </c>
      <c r="B716" s="728" t="s">
        <v>567</v>
      </c>
      <c r="C716" s="729" t="s">
        <v>590</v>
      </c>
      <c r="D716" s="730" t="s">
        <v>591</v>
      </c>
      <c r="E716" s="731">
        <v>50113001</v>
      </c>
      <c r="F716" s="730" t="s">
        <v>620</v>
      </c>
      <c r="G716" s="729" t="s">
        <v>621</v>
      </c>
      <c r="H716" s="729">
        <v>189992</v>
      </c>
      <c r="I716" s="729">
        <v>189992</v>
      </c>
      <c r="J716" s="729" t="s">
        <v>757</v>
      </c>
      <c r="K716" s="729" t="s">
        <v>758</v>
      </c>
      <c r="L716" s="732">
        <v>313.50064668509424</v>
      </c>
      <c r="M716" s="732">
        <v>2.0296110000000001</v>
      </c>
      <c r="N716" s="733">
        <v>636.28436101918078</v>
      </c>
    </row>
    <row r="717" spans="1:14" ht="14.4" customHeight="1" x14ac:dyDescent="0.3">
      <c r="A717" s="727" t="s">
        <v>566</v>
      </c>
      <c r="B717" s="728" t="s">
        <v>567</v>
      </c>
      <c r="C717" s="729" t="s">
        <v>590</v>
      </c>
      <c r="D717" s="730" t="s">
        <v>591</v>
      </c>
      <c r="E717" s="731">
        <v>50113001</v>
      </c>
      <c r="F717" s="730" t="s">
        <v>620</v>
      </c>
      <c r="G717" s="729" t="s">
        <v>661</v>
      </c>
      <c r="H717" s="729">
        <v>117425</v>
      </c>
      <c r="I717" s="729">
        <v>17425</v>
      </c>
      <c r="J717" s="729" t="s">
        <v>759</v>
      </c>
      <c r="K717" s="729" t="s">
        <v>760</v>
      </c>
      <c r="L717" s="732">
        <v>20.039473684210527</v>
      </c>
      <c r="M717" s="732">
        <v>19</v>
      </c>
      <c r="N717" s="733">
        <v>380.75</v>
      </c>
    </row>
    <row r="718" spans="1:14" ht="14.4" customHeight="1" x14ac:dyDescent="0.3">
      <c r="A718" s="727" t="s">
        <v>566</v>
      </c>
      <c r="B718" s="728" t="s">
        <v>567</v>
      </c>
      <c r="C718" s="729" t="s">
        <v>590</v>
      </c>
      <c r="D718" s="730" t="s">
        <v>591</v>
      </c>
      <c r="E718" s="731">
        <v>50113001</v>
      </c>
      <c r="F718" s="730" t="s">
        <v>620</v>
      </c>
      <c r="G718" s="729" t="s">
        <v>661</v>
      </c>
      <c r="H718" s="729">
        <v>117431</v>
      </c>
      <c r="I718" s="729">
        <v>17431</v>
      </c>
      <c r="J718" s="729" t="s">
        <v>761</v>
      </c>
      <c r="K718" s="729" t="s">
        <v>762</v>
      </c>
      <c r="L718" s="732">
        <v>27.324285714285715</v>
      </c>
      <c r="M718" s="732">
        <v>14</v>
      </c>
      <c r="N718" s="733">
        <v>382.54</v>
      </c>
    </row>
    <row r="719" spans="1:14" ht="14.4" customHeight="1" x14ac:dyDescent="0.3">
      <c r="A719" s="727" t="s">
        <v>566</v>
      </c>
      <c r="B719" s="728" t="s">
        <v>567</v>
      </c>
      <c r="C719" s="729" t="s">
        <v>590</v>
      </c>
      <c r="D719" s="730" t="s">
        <v>591</v>
      </c>
      <c r="E719" s="731">
        <v>50113001</v>
      </c>
      <c r="F719" s="730" t="s">
        <v>620</v>
      </c>
      <c r="G719" s="729" t="s">
        <v>661</v>
      </c>
      <c r="H719" s="729">
        <v>117433</v>
      </c>
      <c r="I719" s="729">
        <v>17433</v>
      </c>
      <c r="J719" s="729" t="s">
        <v>761</v>
      </c>
      <c r="K719" s="729" t="s">
        <v>1601</v>
      </c>
      <c r="L719" s="732">
        <v>54.398000000000003</v>
      </c>
      <c r="M719" s="732">
        <v>5</v>
      </c>
      <c r="N719" s="733">
        <v>271.99</v>
      </c>
    </row>
    <row r="720" spans="1:14" ht="14.4" customHeight="1" x14ac:dyDescent="0.3">
      <c r="A720" s="727" t="s">
        <v>566</v>
      </c>
      <c r="B720" s="728" t="s">
        <v>567</v>
      </c>
      <c r="C720" s="729" t="s">
        <v>590</v>
      </c>
      <c r="D720" s="730" t="s">
        <v>591</v>
      </c>
      <c r="E720" s="731">
        <v>50113001</v>
      </c>
      <c r="F720" s="730" t="s">
        <v>620</v>
      </c>
      <c r="G720" s="729" t="s">
        <v>621</v>
      </c>
      <c r="H720" s="729">
        <v>216104</v>
      </c>
      <c r="I720" s="729">
        <v>216104</v>
      </c>
      <c r="J720" s="729" t="s">
        <v>763</v>
      </c>
      <c r="K720" s="729" t="s">
        <v>765</v>
      </c>
      <c r="L720" s="732">
        <v>184.30252185721989</v>
      </c>
      <c r="M720" s="732">
        <v>16</v>
      </c>
      <c r="N720" s="733">
        <v>2948.8403497155182</v>
      </c>
    </row>
    <row r="721" spans="1:14" ht="14.4" customHeight="1" x14ac:dyDescent="0.3">
      <c r="A721" s="727" t="s">
        <v>566</v>
      </c>
      <c r="B721" s="728" t="s">
        <v>567</v>
      </c>
      <c r="C721" s="729" t="s">
        <v>590</v>
      </c>
      <c r="D721" s="730" t="s">
        <v>591</v>
      </c>
      <c r="E721" s="731">
        <v>50113001</v>
      </c>
      <c r="F721" s="730" t="s">
        <v>620</v>
      </c>
      <c r="G721" s="729" t="s">
        <v>621</v>
      </c>
      <c r="H721" s="729">
        <v>158653</v>
      </c>
      <c r="I721" s="729">
        <v>58653</v>
      </c>
      <c r="J721" s="729" t="s">
        <v>766</v>
      </c>
      <c r="K721" s="729" t="s">
        <v>767</v>
      </c>
      <c r="L721" s="732">
        <v>67.779999999999973</v>
      </c>
      <c r="M721" s="732">
        <v>2</v>
      </c>
      <c r="N721" s="733">
        <v>135.55999999999995</v>
      </c>
    </row>
    <row r="722" spans="1:14" ht="14.4" customHeight="1" x14ac:dyDescent="0.3">
      <c r="A722" s="727" t="s">
        <v>566</v>
      </c>
      <c r="B722" s="728" t="s">
        <v>567</v>
      </c>
      <c r="C722" s="729" t="s">
        <v>590</v>
      </c>
      <c r="D722" s="730" t="s">
        <v>591</v>
      </c>
      <c r="E722" s="731">
        <v>50113001</v>
      </c>
      <c r="F722" s="730" t="s">
        <v>620</v>
      </c>
      <c r="G722" s="729" t="s">
        <v>621</v>
      </c>
      <c r="H722" s="729">
        <v>156992</v>
      </c>
      <c r="I722" s="729">
        <v>56992</v>
      </c>
      <c r="J722" s="729" t="s">
        <v>768</v>
      </c>
      <c r="K722" s="729" t="s">
        <v>769</v>
      </c>
      <c r="L722" s="732">
        <v>61.663015704633928</v>
      </c>
      <c r="M722" s="732">
        <v>16</v>
      </c>
      <c r="N722" s="733">
        <v>986.60825127414284</v>
      </c>
    </row>
    <row r="723" spans="1:14" ht="14.4" customHeight="1" x14ac:dyDescent="0.3">
      <c r="A723" s="727" t="s">
        <v>566</v>
      </c>
      <c r="B723" s="728" t="s">
        <v>567</v>
      </c>
      <c r="C723" s="729" t="s">
        <v>590</v>
      </c>
      <c r="D723" s="730" t="s">
        <v>591</v>
      </c>
      <c r="E723" s="731">
        <v>50113001</v>
      </c>
      <c r="F723" s="730" t="s">
        <v>620</v>
      </c>
      <c r="G723" s="729" t="s">
        <v>621</v>
      </c>
      <c r="H723" s="729">
        <v>156993</v>
      </c>
      <c r="I723" s="729">
        <v>56993</v>
      </c>
      <c r="J723" s="729" t="s">
        <v>770</v>
      </c>
      <c r="K723" s="729" t="s">
        <v>771</v>
      </c>
      <c r="L723" s="732">
        <v>73.320000000000007</v>
      </c>
      <c r="M723" s="732">
        <v>6</v>
      </c>
      <c r="N723" s="733">
        <v>439.92000000000007</v>
      </c>
    </row>
    <row r="724" spans="1:14" ht="14.4" customHeight="1" x14ac:dyDescent="0.3">
      <c r="A724" s="727" t="s">
        <v>566</v>
      </c>
      <c r="B724" s="728" t="s">
        <v>567</v>
      </c>
      <c r="C724" s="729" t="s">
        <v>590</v>
      </c>
      <c r="D724" s="730" t="s">
        <v>591</v>
      </c>
      <c r="E724" s="731">
        <v>50113001</v>
      </c>
      <c r="F724" s="730" t="s">
        <v>620</v>
      </c>
      <c r="G724" s="729" t="s">
        <v>621</v>
      </c>
      <c r="H724" s="729">
        <v>184292</v>
      </c>
      <c r="I724" s="729">
        <v>184292</v>
      </c>
      <c r="J724" s="729" t="s">
        <v>1602</v>
      </c>
      <c r="K724" s="729" t="s">
        <v>1083</v>
      </c>
      <c r="L724" s="732">
        <v>158.33000000000004</v>
      </c>
      <c r="M724" s="732">
        <v>1</v>
      </c>
      <c r="N724" s="733">
        <v>158.33000000000004</v>
      </c>
    </row>
    <row r="725" spans="1:14" ht="14.4" customHeight="1" x14ac:dyDescent="0.3">
      <c r="A725" s="727" t="s">
        <v>566</v>
      </c>
      <c r="B725" s="728" t="s">
        <v>567</v>
      </c>
      <c r="C725" s="729" t="s">
        <v>590</v>
      </c>
      <c r="D725" s="730" t="s">
        <v>591</v>
      </c>
      <c r="E725" s="731">
        <v>50113001</v>
      </c>
      <c r="F725" s="730" t="s">
        <v>620</v>
      </c>
      <c r="G725" s="729" t="s">
        <v>661</v>
      </c>
      <c r="H725" s="729">
        <v>214526</v>
      </c>
      <c r="I725" s="729">
        <v>214526</v>
      </c>
      <c r="J725" s="729" t="s">
        <v>772</v>
      </c>
      <c r="K725" s="729" t="s">
        <v>774</v>
      </c>
      <c r="L725" s="732">
        <v>154.1509954914514</v>
      </c>
      <c r="M725" s="732">
        <v>19</v>
      </c>
      <c r="N725" s="733">
        <v>2928.8689143375764</v>
      </c>
    </row>
    <row r="726" spans="1:14" ht="14.4" customHeight="1" x14ac:dyDescent="0.3">
      <c r="A726" s="727" t="s">
        <v>566</v>
      </c>
      <c r="B726" s="728" t="s">
        <v>567</v>
      </c>
      <c r="C726" s="729" t="s">
        <v>590</v>
      </c>
      <c r="D726" s="730" t="s">
        <v>591</v>
      </c>
      <c r="E726" s="731">
        <v>50113001</v>
      </c>
      <c r="F726" s="730" t="s">
        <v>620</v>
      </c>
      <c r="G726" s="729" t="s">
        <v>661</v>
      </c>
      <c r="H726" s="729">
        <v>214427</v>
      </c>
      <c r="I726" s="729">
        <v>214427</v>
      </c>
      <c r="J726" s="729" t="s">
        <v>775</v>
      </c>
      <c r="K726" s="729" t="s">
        <v>776</v>
      </c>
      <c r="L726" s="732">
        <v>67.712751411698136</v>
      </c>
      <c r="M726" s="732">
        <v>850</v>
      </c>
      <c r="N726" s="733">
        <v>57555.838699943415</v>
      </c>
    </row>
    <row r="727" spans="1:14" ht="14.4" customHeight="1" x14ac:dyDescent="0.3">
      <c r="A727" s="727" t="s">
        <v>566</v>
      </c>
      <c r="B727" s="728" t="s">
        <v>567</v>
      </c>
      <c r="C727" s="729" t="s">
        <v>590</v>
      </c>
      <c r="D727" s="730" t="s">
        <v>591</v>
      </c>
      <c r="E727" s="731">
        <v>50113001</v>
      </c>
      <c r="F727" s="730" t="s">
        <v>620</v>
      </c>
      <c r="G727" s="729" t="s">
        <v>661</v>
      </c>
      <c r="H727" s="729">
        <v>848765</v>
      </c>
      <c r="I727" s="729">
        <v>107938</v>
      </c>
      <c r="J727" s="729" t="s">
        <v>777</v>
      </c>
      <c r="K727" s="729" t="s">
        <v>1603</v>
      </c>
      <c r="L727" s="732">
        <v>129.32999999999998</v>
      </c>
      <c r="M727" s="732">
        <v>2</v>
      </c>
      <c r="N727" s="733">
        <v>258.65999999999997</v>
      </c>
    </row>
    <row r="728" spans="1:14" ht="14.4" customHeight="1" x14ac:dyDescent="0.3">
      <c r="A728" s="727" t="s">
        <v>566</v>
      </c>
      <c r="B728" s="728" t="s">
        <v>567</v>
      </c>
      <c r="C728" s="729" t="s">
        <v>590</v>
      </c>
      <c r="D728" s="730" t="s">
        <v>591</v>
      </c>
      <c r="E728" s="731">
        <v>50113001</v>
      </c>
      <c r="F728" s="730" t="s">
        <v>620</v>
      </c>
      <c r="G728" s="729" t="s">
        <v>621</v>
      </c>
      <c r="H728" s="729">
        <v>178955</v>
      </c>
      <c r="I728" s="729">
        <v>178955</v>
      </c>
      <c r="J728" s="729" t="s">
        <v>783</v>
      </c>
      <c r="K728" s="729" t="s">
        <v>784</v>
      </c>
      <c r="L728" s="732">
        <v>100.00101351351353</v>
      </c>
      <c r="M728" s="732">
        <v>70.070998999999986</v>
      </c>
      <c r="N728" s="733">
        <v>7007.170917904391</v>
      </c>
    </row>
    <row r="729" spans="1:14" ht="14.4" customHeight="1" x14ac:dyDescent="0.3">
      <c r="A729" s="727" t="s">
        <v>566</v>
      </c>
      <c r="B729" s="728" t="s">
        <v>567</v>
      </c>
      <c r="C729" s="729" t="s">
        <v>590</v>
      </c>
      <c r="D729" s="730" t="s">
        <v>591</v>
      </c>
      <c r="E729" s="731">
        <v>50113001</v>
      </c>
      <c r="F729" s="730" t="s">
        <v>620</v>
      </c>
      <c r="G729" s="729" t="s">
        <v>621</v>
      </c>
      <c r="H729" s="729">
        <v>195769</v>
      </c>
      <c r="I729" s="729">
        <v>195769</v>
      </c>
      <c r="J729" s="729" t="s">
        <v>785</v>
      </c>
      <c r="K729" s="729" t="s">
        <v>786</v>
      </c>
      <c r="L729" s="732">
        <v>179.51996780942972</v>
      </c>
      <c r="M729" s="732">
        <v>76.094438500000024</v>
      </c>
      <c r="N729" s="733">
        <v>13660.471149996634</v>
      </c>
    </row>
    <row r="730" spans="1:14" ht="14.4" customHeight="1" x14ac:dyDescent="0.3">
      <c r="A730" s="727" t="s">
        <v>566</v>
      </c>
      <c r="B730" s="728" t="s">
        <v>567</v>
      </c>
      <c r="C730" s="729" t="s">
        <v>590</v>
      </c>
      <c r="D730" s="730" t="s">
        <v>591</v>
      </c>
      <c r="E730" s="731">
        <v>50113001</v>
      </c>
      <c r="F730" s="730" t="s">
        <v>620</v>
      </c>
      <c r="G730" s="729" t="s">
        <v>621</v>
      </c>
      <c r="H730" s="729">
        <v>195770</v>
      </c>
      <c r="I730" s="729">
        <v>195770</v>
      </c>
      <c r="J730" s="729" t="s">
        <v>785</v>
      </c>
      <c r="K730" s="729" t="s">
        <v>787</v>
      </c>
      <c r="L730" s="732">
        <v>302.94022255411051</v>
      </c>
      <c r="M730" s="732">
        <v>116.05704299999989</v>
      </c>
      <c r="N730" s="733">
        <v>35158.346435391941</v>
      </c>
    </row>
    <row r="731" spans="1:14" ht="14.4" customHeight="1" x14ac:dyDescent="0.3">
      <c r="A731" s="727" t="s">
        <v>566</v>
      </c>
      <c r="B731" s="728" t="s">
        <v>567</v>
      </c>
      <c r="C731" s="729" t="s">
        <v>590</v>
      </c>
      <c r="D731" s="730" t="s">
        <v>591</v>
      </c>
      <c r="E731" s="731">
        <v>50113001</v>
      </c>
      <c r="F731" s="730" t="s">
        <v>620</v>
      </c>
      <c r="G731" s="729" t="s">
        <v>621</v>
      </c>
      <c r="H731" s="729">
        <v>198191</v>
      </c>
      <c r="I731" s="729">
        <v>98191</v>
      </c>
      <c r="J731" s="729" t="s">
        <v>1604</v>
      </c>
      <c r="K731" s="729" t="s">
        <v>1605</v>
      </c>
      <c r="L731" s="732">
        <v>167.95</v>
      </c>
      <c r="M731" s="732">
        <v>1</v>
      </c>
      <c r="N731" s="733">
        <v>167.95</v>
      </c>
    </row>
    <row r="732" spans="1:14" ht="14.4" customHeight="1" x14ac:dyDescent="0.3">
      <c r="A732" s="727" t="s">
        <v>566</v>
      </c>
      <c r="B732" s="728" t="s">
        <v>567</v>
      </c>
      <c r="C732" s="729" t="s">
        <v>590</v>
      </c>
      <c r="D732" s="730" t="s">
        <v>591</v>
      </c>
      <c r="E732" s="731">
        <v>50113001</v>
      </c>
      <c r="F732" s="730" t="s">
        <v>620</v>
      </c>
      <c r="G732" s="729" t="s">
        <v>621</v>
      </c>
      <c r="H732" s="729">
        <v>846761</v>
      </c>
      <c r="I732" s="729">
        <v>9999999</v>
      </c>
      <c r="J732" s="729" t="s">
        <v>788</v>
      </c>
      <c r="K732" s="729" t="s">
        <v>568</v>
      </c>
      <c r="L732" s="732">
        <v>12.74893769883977</v>
      </c>
      <c r="M732" s="732">
        <v>23</v>
      </c>
      <c r="N732" s="733">
        <v>293.22556707331472</v>
      </c>
    </row>
    <row r="733" spans="1:14" ht="14.4" customHeight="1" x14ac:dyDescent="0.3">
      <c r="A733" s="727" t="s">
        <v>566</v>
      </c>
      <c r="B733" s="728" t="s">
        <v>567</v>
      </c>
      <c r="C733" s="729" t="s">
        <v>590</v>
      </c>
      <c r="D733" s="730" t="s">
        <v>591</v>
      </c>
      <c r="E733" s="731">
        <v>50113001</v>
      </c>
      <c r="F733" s="730" t="s">
        <v>620</v>
      </c>
      <c r="G733" s="729" t="s">
        <v>621</v>
      </c>
      <c r="H733" s="729">
        <v>902077</v>
      </c>
      <c r="I733" s="729">
        <v>9999999</v>
      </c>
      <c r="J733" s="729" t="s">
        <v>789</v>
      </c>
      <c r="K733" s="729" t="s">
        <v>568</v>
      </c>
      <c r="L733" s="732">
        <v>2.4202840753323258</v>
      </c>
      <c r="M733" s="732">
        <v>20</v>
      </c>
      <c r="N733" s="733">
        <v>48.405681506646516</v>
      </c>
    </row>
    <row r="734" spans="1:14" ht="14.4" customHeight="1" x14ac:dyDescent="0.3">
      <c r="A734" s="727" t="s">
        <v>566</v>
      </c>
      <c r="B734" s="728" t="s">
        <v>567</v>
      </c>
      <c r="C734" s="729" t="s">
        <v>590</v>
      </c>
      <c r="D734" s="730" t="s">
        <v>591</v>
      </c>
      <c r="E734" s="731">
        <v>50113001</v>
      </c>
      <c r="F734" s="730" t="s">
        <v>620</v>
      </c>
      <c r="G734" s="729" t="s">
        <v>621</v>
      </c>
      <c r="H734" s="729">
        <v>849053</v>
      </c>
      <c r="I734" s="729">
        <v>9999999</v>
      </c>
      <c r="J734" s="729" t="s">
        <v>790</v>
      </c>
      <c r="K734" s="729" t="s">
        <v>568</v>
      </c>
      <c r="L734" s="732">
        <v>2.5079938764654908</v>
      </c>
      <c r="M734" s="732">
        <v>85</v>
      </c>
      <c r="N734" s="733">
        <v>213.17947949956672</v>
      </c>
    </row>
    <row r="735" spans="1:14" ht="14.4" customHeight="1" x14ac:dyDescent="0.3">
      <c r="A735" s="727" t="s">
        <v>566</v>
      </c>
      <c r="B735" s="728" t="s">
        <v>567</v>
      </c>
      <c r="C735" s="729" t="s">
        <v>590</v>
      </c>
      <c r="D735" s="730" t="s">
        <v>591</v>
      </c>
      <c r="E735" s="731">
        <v>50113001</v>
      </c>
      <c r="F735" s="730" t="s">
        <v>620</v>
      </c>
      <c r="G735" s="729" t="s">
        <v>621</v>
      </c>
      <c r="H735" s="729">
        <v>848746</v>
      </c>
      <c r="I735" s="729">
        <v>9999999</v>
      </c>
      <c r="J735" s="729" t="s">
        <v>791</v>
      </c>
      <c r="K735" s="729" t="s">
        <v>568</v>
      </c>
      <c r="L735" s="732">
        <v>3.8187511145232884</v>
      </c>
      <c r="M735" s="732">
        <v>2</v>
      </c>
      <c r="N735" s="733">
        <v>7.6375022290465768</v>
      </c>
    </row>
    <row r="736" spans="1:14" ht="14.4" customHeight="1" x14ac:dyDescent="0.3">
      <c r="A736" s="727" t="s">
        <v>566</v>
      </c>
      <c r="B736" s="728" t="s">
        <v>567</v>
      </c>
      <c r="C736" s="729" t="s">
        <v>590</v>
      </c>
      <c r="D736" s="730" t="s">
        <v>591</v>
      </c>
      <c r="E736" s="731">
        <v>50113001</v>
      </c>
      <c r="F736" s="730" t="s">
        <v>620</v>
      </c>
      <c r="G736" s="729" t="s">
        <v>621</v>
      </c>
      <c r="H736" s="729">
        <v>841310</v>
      </c>
      <c r="I736" s="729">
        <v>9999999</v>
      </c>
      <c r="J736" s="729" t="s">
        <v>1495</v>
      </c>
      <c r="K736" s="729" t="s">
        <v>1496</v>
      </c>
      <c r="L736" s="732">
        <v>348.01061624207335</v>
      </c>
      <c r="M736" s="732">
        <v>191.6608607</v>
      </c>
      <c r="N736" s="733">
        <v>66700.014241693178</v>
      </c>
    </row>
    <row r="737" spans="1:14" ht="14.4" customHeight="1" x14ac:dyDescent="0.3">
      <c r="A737" s="727" t="s">
        <v>566</v>
      </c>
      <c r="B737" s="728" t="s">
        <v>567</v>
      </c>
      <c r="C737" s="729" t="s">
        <v>590</v>
      </c>
      <c r="D737" s="730" t="s">
        <v>591</v>
      </c>
      <c r="E737" s="731">
        <v>50113001</v>
      </c>
      <c r="F737" s="730" t="s">
        <v>620</v>
      </c>
      <c r="G737" s="729" t="s">
        <v>621</v>
      </c>
      <c r="H737" s="729">
        <v>193105</v>
      </c>
      <c r="I737" s="729">
        <v>93105</v>
      </c>
      <c r="J737" s="729" t="s">
        <v>793</v>
      </c>
      <c r="K737" s="729" t="s">
        <v>795</v>
      </c>
      <c r="L737" s="732">
        <v>209.77319374288709</v>
      </c>
      <c r="M737" s="732">
        <v>29</v>
      </c>
      <c r="N737" s="733">
        <v>6083.4226185437255</v>
      </c>
    </row>
    <row r="738" spans="1:14" ht="14.4" customHeight="1" x14ac:dyDescent="0.3">
      <c r="A738" s="727" t="s">
        <v>566</v>
      </c>
      <c r="B738" s="728" t="s">
        <v>567</v>
      </c>
      <c r="C738" s="729" t="s">
        <v>590</v>
      </c>
      <c r="D738" s="730" t="s">
        <v>591</v>
      </c>
      <c r="E738" s="731">
        <v>50113001</v>
      </c>
      <c r="F738" s="730" t="s">
        <v>620</v>
      </c>
      <c r="G738" s="729" t="s">
        <v>621</v>
      </c>
      <c r="H738" s="729">
        <v>988310</v>
      </c>
      <c r="I738" s="729">
        <v>0</v>
      </c>
      <c r="J738" s="729" t="s">
        <v>796</v>
      </c>
      <c r="K738" s="729" t="s">
        <v>568</v>
      </c>
      <c r="L738" s="732">
        <v>92.92</v>
      </c>
      <c r="M738" s="732">
        <v>1</v>
      </c>
      <c r="N738" s="733">
        <v>92.92</v>
      </c>
    </row>
    <row r="739" spans="1:14" ht="14.4" customHeight="1" x14ac:dyDescent="0.3">
      <c r="A739" s="727" t="s">
        <v>566</v>
      </c>
      <c r="B739" s="728" t="s">
        <v>567</v>
      </c>
      <c r="C739" s="729" t="s">
        <v>590</v>
      </c>
      <c r="D739" s="730" t="s">
        <v>591</v>
      </c>
      <c r="E739" s="731">
        <v>50113001</v>
      </c>
      <c r="F739" s="730" t="s">
        <v>620</v>
      </c>
      <c r="G739" s="729" t="s">
        <v>621</v>
      </c>
      <c r="H739" s="729">
        <v>850144</v>
      </c>
      <c r="I739" s="729">
        <v>29892</v>
      </c>
      <c r="J739" s="729" t="s">
        <v>801</v>
      </c>
      <c r="K739" s="729" t="s">
        <v>802</v>
      </c>
      <c r="L739" s="732">
        <v>41711.289000000004</v>
      </c>
      <c r="M739" s="732">
        <v>10</v>
      </c>
      <c r="N739" s="733">
        <v>417112.89</v>
      </c>
    </row>
    <row r="740" spans="1:14" ht="14.4" customHeight="1" x14ac:dyDescent="0.3">
      <c r="A740" s="727" t="s">
        <v>566</v>
      </c>
      <c r="B740" s="728" t="s">
        <v>567</v>
      </c>
      <c r="C740" s="729" t="s">
        <v>590</v>
      </c>
      <c r="D740" s="730" t="s">
        <v>591</v>
      </c>
      <c r="E740" s="731">
        <v>50113001</v>
      </c>
      <c r="F740" s="730" t="s">
        <v>620</v>
      </c>
      <c r="G740" s="729" t="s">
        <v>621</v>
      </c>
      <c r="H740" s="729">
        <v>149952</v>
      </c>
      <c r="I740" s="729">
        <v>49952</v>
      </c>
      <c r="J740" s="729" t="s">
        <v>1606</v>
      </c>
      <c r="K740" s="729" t="s">
        <v>1607</v>
      </c>
      <c r="L740" s="732">
        <v>69.34</v>
      </c>
      <c r="M740" s="732">
        <v>1</v>
      </c>
      <c r="N740" s="733">
        <v>69.34</v>
      </c>
    </row>
    <row r="741" spans="1:14" ht="14.4" customHeight="1" x14ac:dyDescent="0.3">
      <c r="A741" s="727" t="s">
        <v>566</v>
      </c>
      <c r="B741" s="728" t="s">
        <v>567</v>
      </c>
      <c r="C741" s="729" t="s">
        <v>590</v>
      </c>
      <c r="D741" s="730" t="s">
        <v>591</v>
      </c>
      <c r="E741" s="731">
        <v>50113001</v>
      </c>
      <c r="F741" s="730" t="s">
        <v>620</v>
      </c>
      <c r="G741" s="729" t="s">
        <v>621</v>
      </c>
      <c r="H741" s="729">
        <v>114075</v>
      </c>
      <c r="I741" s="729">
        <v>14075</v>
      </c>
      <c r="J741" s="729" t="s">
        <v>805</v>
      </c>
      <c r="K741" s="729" t="s">
        <v>806</v>
      </c>
      <c r="L741" s="732">
        <v>287.32</v>
      </c>
      <c r="M741" s="732">
        <v>7</v>
      </c>
      <c r="N741" s="733">
        <v>2011.2399999999998</v>
      </c>
    </row>
    <row r="742" spans="1:14" ht="14.4" customHeight="1" x14ac:dyDescent="0.3">
      <c r="A742" s="727" t="s">
        <v>566</v>
      </c>
      <c r="B742" s="728" t="s">
        <v>567</v>
      </c>
      <c r="C742" s="729" t="s">
        <v>590</v>
      </c>
      <c r="D742" s="730" t="s">
        <v>591</v>
      </c>
      <c r="E742" s="731">
        <v>50113001</v>
      </c>
      <c r="F742" s="730" t="s">
        <v>620</v>
      </c>
      <c r="G742" s="729" t="s">
        <v>621</v>
      </c>
      <c r="H742" s="729">
        <v>201992</v>
      </c>
      <c r="I742" s="729">
        <v>201992</v>
      </c>
      <c r="J742" s="729" t="s">
        <v>805</v>
      </c>
      <c r="K742" s="729" t="s">
        <v>807</v>
      </c>
      <c r="L742" s="732">
        <v>551.40909090909088</v>
      </c>
      <c r="M742" s="732">
        <v>11</v>
      </c>
      <c r="N742" s="733">
        <v>6065.4999999999991</v>
      </c>
    </row>
    <row r="743" spans="1:14" ht="14.4" customHeight="1" x14ac:dyDescent="0.3">
      <c r="A743" s="727" t="s">
        <v>566</v>
      </c>
      <c r="B743" s="728" t="s">
        <v>567</v>
      </c>
      <c r="C743" s="729" t="s">
        <v>590</v>
      </c>
      <c r="D743" s="730" t="s">
        <v>591</v>
      </c>
      <c r="E743" s="731">
        <v>50113001</v>
      </c>
      <c r="F743" s="730" t="s">
        <v>620</v>
      </c>
      <c r="G743" s="729" t="s">
        <v>621</v>
      </c>
      <c r="H743" s="729">
        <v>153754</v>
      </c>
      <c r="I743" s="729">
        <v>0</v>
      </c>
      <c r="J743" s="729" t="s">
        <v>1608</v>
      </c>
      <c r="K743" s="729" t="s">
        <v>948</v>
      </c>
      <c r="L743" s="732">
        <v>26.653490984927188</v>
      </c>
      <c r="M743" s="732">
        <v>23</v>
      </c>
      <c r="N743" s="733">
        <v>613.03029265332532</v>
      </c>
    </row>
    <row r="744" spans="1:14" ht="14.4" customHeight="1" x14ac:dyDescent="0.3">
      <c r="A744" s="727" t="s">
        <v>566</v>
      </c>
      <c r="B744" s="728" t="s">
        <v>567</v>
      </c>
      <c r="C744" s="729" t="s">
        <v>590</v>
      </c>
      <c r="D744" s="730" t="s">
        <v>591</v>
      </c>
      <c r="E744" s="731">
        <v>50113001</v>
      </c>
      <c r="F744" s="730" t="s">
        <v>620</v>
      </c>
      <c r="G744" s="729" t="s">
        <v>621</v>
      </c>
      <c r="H744" s="729">
        <v>184090</v>
      </c>
      <c r="I744" s="729">
        <v>84090</v>
      </c>
      <c r="J744" s="729" t="s">
        <v>808</v>
      </c>
      <c r="K744" s="729" t="s">
        <v>809</v>
      </c>
      <c r="L744" s="732">
        <v>60.140000000000008</v>
      </c>
      <c r="M744" s="732">
        <v>40</v>
      </c>
      <c r="N744" s="733">
        <v>2405.6000000000004</v>
      </c>
    </row>
    <row r="745" spans="1:14" ht="14.4" customHeight="1" x14ac:dyDescent="0.3">
      <c r="A745" s="727" t="s">
        <v>566</v>
      </c>
      <c r="B745" s="728" t="s">
        <v>567</v>
      </c>
      <c r="C745" s="729" t="s">
        <v>590</v>
      </c>
      <c r="D745" s="730" t="s">
        <v>591</v>
      </c>
      <c r="E745" s="731">
        <v>50113001</v>
      </c>
      <c r="F745" s="730" t="s">
        <v>620</v>
      </c>
      <c r="G745" s="729" t="s">
        <v>621</v>
      </c>
      <c r="H745" s="729">
        <v>102477</v>
      </c>
      <c r="I745" s="729">
        <v>2477</v>
      </c>
      <c r="J745" s="729" t="s">
        <v>812</v>
      </c>
      <c r="K745" s="729" t="s">
        <v>813</v>
      </c>
      <c r="L745" s="732">
        <v>40.204285714285717</v>
      </c>
      <c r="M745" s="732">
        <v>7</v>
      </c>
      <c r="N745" s="733">
        <v>281.43</v>
      </c>
    </row>
    <row r="746" spans="1:14" ht="14.4" customHeight="1" x14ac:dyDescent="0.3">
      <c r="A746" s="727" t="s">
        <v>566</v>
      </c>
      <c r="B746" s="728" t="s">
        <v>567</v>
      </c>
      <c r="C746" s="729" t="s">
        <v>590</v>
      </c>
      <c r="D746" s="730" t="s">
        <v>591</v>
      </c>
      <c r="E746" s="731">
        <v>50113001</v>
      </c>
      <c r="F746" s="730" t="s">
        <v>620</v>
      </c>
      <c r="G746" s="729" t="s">
        <v>621</v>
      </c>
      <c r="H746" s="729">
        <v>175631</v>
      </c>
      <c r="I746" s="729">
        <v>75631</v>
      </c>
      <c r="J746" s="729" t="s">
        <v>1609</v>
      </c>
      <c r="K746" s="729" t="s">
        <v>1610</v>
      </c>
      <c r="L746" s="732">
        <v>36.520000000000003</v>
      </c>
      <c r="M746" s="732">
        <v>3</v>
      </c>
      <c r="N746" s="733">
        <v>109.56</v>
      </c>
    </row>
    <row r="747" spans="1:14" ht="14.4" customHeight="1" x14ac:dyDescent="0.3">
      <c r="A747" s="727" t="s">
        <v>566</v>
      </c>
      <c r="B747" s="728" t="s">
        <v>567</v>
      </c>
      <c r="C747" s="729" t="s">
        <v>590</v>
      </c>
      <c r="D747" s="730" t="s">
        <v>591</v>
      </c>
      <c r="E747" s="731">
        <v>50113001</v>
      </c>
      <c r="F747" s="730" t="s">
        <v>620</v>
      </c>
      <c r="G747" s="729" t="s">
        <v>621</v>
      </c>
      <c r="H747" s="729">
        <v>846346</v>
      </c>
      <c r="I747" s="729">
        <v>119672</v>
      </c>
      <c r="J747" s="729" t="s">
        <v>1611</v>
      </c>
      <c r="K747" s="729" t="s">
        <v>1612</v>
      </c>
      <c r="L747" s="732">
        <v>115.01000000000006</v>
      </c>
      <c r="M747" s="732">
        <v>2</v>
      </c>
      <c r="N747" s="733">
        <v>230.02000000000012</v>
      </c>
    </row>
    <row r="748" spans="1:14" ht="14.4" customHeight="1" x14ac:dyDescent="0.3">
      <c r="A748" s="727" t="s">
        <v>566</v>
      </c>
      <c r="B748" s="728" t="s">
        <v>567</v>
      </c>
      <c r="C748" s="729" t="s">
        <v>590</v>
      </c>
      <c r="D748" s="730" t="s">
        <v>591</v>
      </c>
      <c r="E748" s="731">
        <v>50113001</v>
      </c>
      <c r="F748" s="730" t="s">
        <v>620</v>
      </c>
      <c r="G748" s="729" t="s">
        <v>621</v>
      </c>
      <c r="H748" s="729">
        <v>101807</v>
      </c>
      <c r="I748" s="729">
        <v>40538</v>
      </c>
      <c r="J748" s="729" t="s">
        <v>1613</v>
      </c>
      <c r="K748" s="729" t="s">
        <v>1614</v>
      </c>
      <c r="L748" s="732">
        <v>850.92666666666639</v>
      </c>
      <c r="M748" s="732">
        <v>6</v>
      </c>
      <c r="N748" s="733">
        <v>5105.5599999999986</v>
      </c>
    </row>
    <row r="749" spans="1:14" ht="14.4" customHeight="1" x14ac:dyDescent="0.3">
      <c r="A749" s="727" t="s">
        <v>566</v>
      </c>
      <c r="B749" s="728" t="s">
        <v>567</v>
      </c>
      <c r="C749" s="729" t="s">
        <v>590</v>
      </c>
      <c r="D749" s="730" t="s">
        <v>591</v>
      </c>
      <c r="E749" s="731">
        <v>50113001</v>
      </c>
      <c r="F749" s="730" t="s">
        <v>620</v>
      </c>
      <c r="G749" s="729" t="s">
        <v>621</v>
      </c>
      <c r="H749" s="729">
        <v>117011</v>
      </c>
      <c r="I749" s="729">
        <v>17011</v>
      </c>
      <c r="J749" s="729" t="s">
        <v>814</v>
      </c>
      <c r="K749" s="729" t="s">
        <v>815</v>
      </c>
      <c r="L749" s="732">
        <v>149.32798637021588</v>
      </c>
      <c r="M749" s="732">
        <v>163</v>
      </c>
      <c r="N749" s="733">
        <v>24340.461778345187</v>
      </c>
    </row>
    <row r="750" spans="1:14" ht="14.4" customHeight="1" x14ac:dyDescent="0.3">
      <c r="A750" s="727" t="s">
        <v>566</v>
      </c>
      <c r="B750" s="728" t="s">
        <v>567</v>
      </c>
      <c r="C750" s="729" t="s">
        <v>590</v>
      </c>
      <c r="D750" s="730" t="s">
        <v>591</v>
      </c>
      <c r="E750" s="731">
        <v>50113001</v>
      </c>
      <c r="F750" s="730" t="s">
        <v>620</v>
      </c>
      <c r="G750" s="729" t="s">
        <v>621</v>
      </c>
      <c r="H750" s="729">
        <v>844831</v>
      </c>
      <c r="I750" s="729">
        <v>0</v>
      </c>
      <c r="J750" s="729" t="s">
        <v>1615</v>
      </c>
      <c r="K750" s="729" t="s">
        <v>1616</v>
      </c>
      <c r="L750" s="732">
        <v>1377.51</v>
      </c>
      <c r="M750" s="732">
        <v>1</v>
      </c>
      <c r="N750" s="733">
        <v>1377.51</v>
      </c>
    </row>
    <row r="751" spans="1:14" ht="14.4" customHeight="1" x14ac:dyDescent="0.3">
      <c r="A751" s="727" t="s">
        <v>566</v>
      </c>
      <c r="B751" s="728" t="s">
        <v>567</v>
      </c>
      <c r="C751" s="729" t="s">
        <v>590</v>
      </c>
      <c r="D751" s="730" t="s">
        <v>591</v>
      </c>
      <c r="E751" s="731">
        <v>50113001</v>
      </c>
      <c r="F751" s="730" t="s">
        <v>620</v>
      </c>
      <c r="G751" s="729" t="s">
        <v>621</v>
      </c>
      <c r="H751" s="729">
        <v>104071</v>
      </c>
      <c r="I751" s="729">
        <v>4071</v>
      </c>
      <c r="J751" s="729" t="s">
        <v>820</v>
      </c>
      <c r="K751" s="729" t="s">
        <v>821</v>
      </c>
      <c r="L751" s="732">
        <v>154.03000000000003</v>
      </c>
      <c r="M751" s="732">
        <v>5</v>
      </c>
      <c r="N751" s="733">
        <v>770.15000000000009</v>
      </c>
    </row>
    <row r="752" spans="1:14" ht="14.4" customHeight="1" x14ac:dyDescent="0.3">
      <c r="A752" s="727" t="s">
        <v>566</v>
      </c>
      <c r="B752" s="728" t="s">
        <v>567</v>
      </c>
      <c r="C752" s="729" t="s">
        <v>590</v>
      </c>
      <c r="D752" s="730" t="s">
        <v>591</v>
      </c>
      <c r="E752" s="731">
        <v>50113001</v>
      </c>
      <c r="F752" s="730" t="s">
        <v>620</v>
      </c>
      <c r="G752" s="729" t="s">
        <v>621</v>
      </c>
      <c r="H752" s="729">
        <v>114675</v>
      </c>
      <c r="I752" s="729">
        <v>200934</v>
      </c>
      <c r="J752" s="729" t="s">
        <v>1617</v>
      </c>
      <c r="K752" s="729" t="s">
        <v>1618</v>
      </c>
      <c r="L752" s="732">
        <v>65.640909090909091</v>
      </c>
      <c r="M752" s="732">
        <v>11</v>
      </c>
      <c r="N752" s="733">
        <v>722.05</v>
      </c>
    </row>
    <row r="753" spans="1:14" ht="14.4" customHeight="1" x14ac:dyDescent="0.3">
      <c r="A753" s="727" t="s">
        <v>566</v>
      </c>
      <c r="B753" s="728" t="s">
        <v>567</v>
      </c>
      <c r="C753" s="729" t="s">
        <v>590</v>
      </c>
      <c r="D753" s="730" t="s">
        <v>591</v>
      </c>
      <c r="E753" s="731">
        <v>50113001</v>
      </c>
      <c r="F753" s="730" t="s">
        <v>620</v>
      </c>
      <c r="G753" s="729" t="s">
        <v>621</v>
      </c>
      <c r="H753" s="729">
        <v>58880</v>
      </c>
      <c r="I753" s="729">
        <v>58880</v>
      </c>
      <c r="J753" s="729" t="s">
        <v>1619</v>
      </c>
      <c r="K753" s="729" t="s">
        <v>1620</v>
      </c>
      <c r="L753" s="732">
        <v>46.659999999999989</v>
      </c>
      <c r="M753" s="732">
        <v>2</v>
      </c>
      <c r="N753" s="733">
        <v>93.319999999999979</v>
      </c>
    </row>
    <row r="754" spans="1:14" ht="14.4" customHeight="1" x14ac:dyDescent="0.3">
      <c r="A754" s="727" t="s">
        <v>566</v>
      </c>
      <c r="B754" s="728" t="s">
        <v>567</v>
      </c>
      <c r="C754" s="729" t="s">
        <v>590</v>
      </c>
      <c r="D754" s="730" t="s">
        <v>591</v>
      </c>
      <c r="E754" s="731">
        <v>50113001</v>
      </c>
      <c r="F754" s="730" t="s">
        <v>620</v>
      </c>
      <c r="G754" s="729" t="s">
        <v>621</v>
      </c>
      <c r="H754" s="729">
        <v>158425</v>
      </c>
      <c r="I754" s="729">
        <v>58425</v>
      </c>
      <c r="J754" s="729" t="s">
        <v>1621</v>
      </c>
      <c r="K754" s="729" t="s">
        <v>1622</v>
      </c>
      <c r="L754" s="732">
        <v>82.570000000000007</v>
      </c>
      <c r="M754" s="732">
        <v>12</v>
      </c>
      <c r="N754" s="733">
        <v>990.84</v>
      </c>
    </row>
    <row r="755" spans="1:14" ht="14.4" customHeight="1" x14ac:dyDescent="0.3">
      <c r="A755" s="727" t="s">
        <v>566</v>
      </c>
      <c r="B755" s="728" t="s">
        <v>567</v>
      </c>
      <c r="C755" s="729" t="s">
        <v>590</v>
      </c>
      <c r="D755" s="730" t="s">
        <v>591</v>
      </c>
      <c r="E755" s="731">
        <v>50113001</v>
      </c>
      <c r="F755" s="730" t="s">
        <v>620</v>
      </c>
      <c r="G755" s="729" t="s">
        <v>621</v>
      </c>
      <c r="H755" s="729">
        <v>101328</v>
      </c>
      <c r="I755" s="729">
        <v>1328</v>
      </c>
      <c r="J755" s="729" t="s">
        <v>1623</v>
      </c>
      <c r="K755" s="729" t="s">
        <v>1624</v>
      </c>
      <c r="L755" s="732">
        <v>127.68000000000008</v>
      </c>
      <c r="M755" s="732">
        <v>1</v>
      </c>
      <c r="N755" s="733">
        <v>127.68000000000008</v>
      </c>
    </row>
    <row r="756" spans="1:14" ht="14.4" customHeight="1" x14ac:dyDescent="0.3">
      <c r="A756" s="727" t="s">
        <v>566</v>
      </c>
      <c r="B756" s="728" t="s">
        <v>567</v>
      </c>
      <c r="C756" s="729" t="s">
        <v>590</v>
      </c>
      <c r="D756" s="730" t="s">
        <v>591</v>
      </c>
      <c r="E756" s="731">
        <v>50113001</v>
      </c>
      <c r="F756" s="730" t="s">
        <v>620</v>
      </c>
      <c r="G756" s="729" t="s">
        <v>621</v>
      </c>
      <c r="H756" s="729">
        <v>185656</v>
      </c>
      <c r="I756" s="729">
        <v>85656</v>
      </c>
      <c r="J756" s="729" t="s">
        <v>1625</v>
      </c>
      <c r="K756" s="729" t="s">
        <v>1198</v>
      </c>
      <c r="L756" s="732">
        <v>70.389999201602592</v>
      </c>
      <c r="M756" s="732">
        <v>1</v>
      </c>
      <c r="N756" s="733">
        <v>70.389999201602592</v>
      </c>
    </row>
    <row r="757" spans="1:14" ht="14.4" customHeight="1" x14ac:dyDescent="0.3">
      <c r="A757" s="727" t="s">
        <v>566</v>
      </c>
      <c r="B757" s="728" t="s">
        <v>567</v>
      </c>
      <c r="C757" s="729" t="s">
        <v>590</v>
      </c>
      <c r="D757" s="730" t="s">
        <v>591</v>
      </c>
      <c r="E757" s="731">
        <v>50113001</v>
      </c>
      <c r="F757" s="730" t="s">
        <v>620</v>
      </c>
      <c r="G757" s="729" t="s">
        <v>621</v>
      </c>
      <c r="H757" s="729">
        <v>840312</v>
      </c>
      <c r="I757" s="729">
        <v>0</v>
      </c>
      <c r="J757" s="729" t="s">
        <v>824</v>
      </c>
      <c r="K757" s="729" t="s">
        <v>568</v>
      </c>
      <c r="L757" s="732">
        <v>34.070000000000007</v>
      </c>
      <c r="M757" s="732">
        <v>16</v>
      </c>
      <c r="N757" s="733">
        <v>545.12000000000012</v>
      </c>
    </row>
    <row r="758" spans="1:14" ht="14.4" customHeight="1" x14ac:dyDescent="0.3">
      <c r="A758" s="727" t="s">
        <v>566</v>
      </c>
      <c r="B758" s="728" t="s">
        <v>567</v>
      </c>
      <c r="C758" s="729" t="s">
        <v>590</v>
      </c>
      <c r="D758" s="730" t="s">
        <v>591</v>
      </c>
      <c r="E758" s="731">
        <v>50113001</v>
      </c>
      <c r="F758" s="730" t="s">
        <v>620</v>
      </c>
      <c r="G758" s="729" t="s">
        <v>661</v>
      </c>
      <c r="H758" s="729">
        <v>181456</v>
      </c>
      <c r="I758" s="729">
        <v>81456</v>
      </c>
      <c r="J758" s="729" t="s">
        <v>825</v>
      </c>
      <c r="K758" s="729" t="s">
        <v>826</v>
      </c>
      <c r="L758" s="732">
        <v>66.72999999999999</v>
      </c>
      <c r="M758" s="732">
        <v>2</v>
      </c>
      <c r="N758" s="733">
        <v>133.45999999999998</v>
      </c>
    </row>
    <row r="759" spans="1:14" ht="14.4" customHeight="1" x14ac:dyDescent="0.3">
      <c r="A759" s="727" t="s">
        <v>566</v>
      </c>
      <c r="B759" s="728" t="s">
        <v>567</v>
      </c>
      <c r="C759" s="729" t="s">
        <v>590</v>
      </c>
      <c r="D759" s="730" t="s">
        <v>591</v>
      </c>
      <c r="E759" s="731">
        <v>50113001</v>
      </c>
      <c r="F759" s="730" t="s">
        <v>620</v>
      </c>
      <c r="G759" s="729" t="s">
        <v>661</v>
      </c>
      <c r="H759" s="729">
        <v>215713</v>
      </c>
      <c r="I759" s="729">
        <v>215713</v>
      </c>
      <c r="J759" s="729" t="s">
        <v>825</v>
      </c>
      <c r="K759" s="729" t="s">
        <v>1626</v>
      </c>
      <c r="L759" s="732">
        <v>51.960000000000008</v>
      </c>
      <c r="M759" s="732">
        <v>4</v>
      </c>
      <c r="N759" s="733">
        <v>207.84000000000003</v>
      </c>
    </row>
    <row r="760" spans="1:14" ht="14.4" customHeight="1" x14ac:dyDescent="0.3">
      <c r="A760" s="727" t="s">
        <v>566</v>
      </c>
      <c r="B760" s="728" t="s">
        <v>567</v>
      </c>
      <c r="C760" s="729" t="s">
        <v>590</v>
      </c>
      <c r="D760" s="730" t="s">
        <v>591</v>
      </c>
      <c r="E760" s="731">
        <v>50113001</v>
      </c>
      <c r="F760" s="730" t="s">
        <v>620</v>
      </c>
      <c r="G760" s="729" t="s">
        <v>568</v>
      </c>
      <c r="H760" s="729">
        <v>159448</v>
      </c>
      <c r="I760" s="729">
        <v>59448</v>
      </c>
      <c r="J760" s="729" t="s">
        <v>830</v>
      </c>
      <c r="K760" s="729" t="s">
        <v>831</v>
      </c>
      <c r="L760" s="732">
        <v>369.24</v>
      </c>
      <c r="M760" s="732">
        <v>4</v>
      </c>
      <c r="N760" s="733">
        <v>1476.96</v>
      </c>
    </row>
    <row r="761" spans="1:14" ht="14.4" customHeight="1" x14ac:dyDescent="0.3">
      <c r="A761" s="727" t="s">
        <v>566</v>
      </c>
      <c r="B761" s="728" t="s">
        <v>567</v>
      </c>
      <c r="C761" s="729" t="s">
        <v>590</v>
      </c>
      <c r="D761" s="730" t="s">
        <v>591</v>
      </c>
      <c r="E761" s="731">
        <v>50113001</v>
      </c>
      <c r="F761" s="730" t="s">
        <v>620</v>
      </c>
      <c r="G761" s="729" t="s">
        <v>568</v>
      </c>
      <c r="H761" s="729">
        <v>159449</v>
      </c>
      <c r="I761" s="729">
        <v>59449</v>
      </c>
      <c r="J761" s="729" t="s">
        <v>832</v>
      </c>
      <c r="K761" s="729" t="s">
        <v>833</v>
      </c>
      <c r="L761" s="732">
        <v>774.7</v>
      </c>
      <c r="M761" s="732">
        <v>4</v>
      </c>
      <c r="N761" s="733">
        <v>3098.8</v>
      </c>
    </row>
    <row r="762" spans="1:14" ht="14.4" customHeight="1" x14ac:dyDescent="0.3">
      <c r="A762" s="727" t="s">
        <v>566</v>
      </c>
      <c r="B762" s="728" t="s">
        <v>567</v>
      </c>
      <c r="C762" s="729" t="s">
        <v>590</v>
      </c>
      <c r="D762" s="730" t="s">
        <v>591</v>
      </c>
      <c r="E762" s="731">
        <v>50113001</v>
      </c>
      <c r="F762" s="730" t="s">
        <v>620</v>
      </c>
      <c r="G762" s="729" t="s">
        <v>621</v>
      </c>
      <c r="H762" s="729">
        <v>23987</v>
      </c>
      <c r="I762" s="729">
        <v>23987</v>
      </c>
      <c r="J762" s="729" t="s">
        <v>834</v>
      </c>
      <c r="K762" s="729" t="s">
        <v>835</v>
      </c>
      <c r="L762" s="732">
        <v>175.03011076973425</v>
      </c>
      <c r="M762" s="732">
        <v>9</v>
      </c>
      <c r="N762" s="733">
        <v>1575.2709969276082</v>
      </c>
    </row>
    <row r="763" spans="1:14" ht="14.4" customHeight="1" x14ac:dyDescent="0.3">
      <c r="A763" s="727" t="s">
        <v>566</v>
      </c>
      <c r="B763" s="728" t="s">
        <v>567</v>
      </c>
      <c r="C763" s="729" t="s">
        <v>590</v>
      </c>
      <c r="D763" s="730" t="s">
        <v>591</v>
      </c>
      <c r="E763" s="731">
        <v>50113001</v>
      </c>
      <c r="F763" s="730" t="s">
        <v>620</v>
      </c>
      <c r="G763" s="729" t="s">
        <v>621</v>
      </c>
      <c r="H763" s="729">
        <v>500686</v>
      </c>
      <c r="I763" s="729">
        <v>0</v>
      </c>
      <c r="J763" s="729" t="s">
        <v>1627</v>
      </c>
      <c r="K763" s="729" t="s">
        <v>1628</v>
      </c>
      <c r="L763" s="732">
        <v>248.9659</v>
      </c>
      <c r="M763" s="732">
        <v>1</v>
      </c>
      <c r="N763" s="733">
        <v>248.9659</v>
      </c>
    </row>
    <row r="764" spans="1:14" ht="14.4" customHeight="1" x14ac:dyDescent="0.3">
      <c r="A764" s="727" t="s">
        <v>566</v>
      </c>
      <c r="B764" s="728" t="s">
        <v>567</v>
      </c>
      <c r="C764" s="729" t="s">
        <v>590</v>
      </c>
      <c r="D764" s="730" t="s">
        <v>591</v>
      </c>
      <c r="E764" s="731">
        <v>50113001</v>
      </c>
      <c r="F764" s="730" t="s">
        <v>620</v>
      </c>
      <c r="G764" s="729" t="s">
        <v>621</v>
      </c>
      <c r="H764" s="729">
        <v>900240</v>
      </c>
      <c r="I764" s="729">
        <v>0</v>
      </c>
      <c r="J764" s="729" t="s">
        <v>837</v>
      </c>
      <c r="K764" s="729" t="s">
        <v>568</v>
      </c>
      <c r="L764" s="732">
        <v>67.759999999999991</v>
      </c>
      <c r="M764" s="732">
        <v>3</v>
      </c>
      <c r="N764" s="733">
        <v>203.27999999999997</v>
      </c>
    </row>
    <row r="765" spans="1:14" ht="14.4" customHeight="1" x14ac:dyDescent="0.3">
      <c r="A765" s="727" t="s">
        <v>566</v>
      </c>
      <c r="B765" s="728" t="s">
        <v>567</v>
      </c>
      <c r="C765" s="729" t="s">
        <v>590</v>
      </c>
      <c r="D765" s="730" t="s">
        <v>591</v>
      </c>
      <c r="E765" s="731">
        <v>50113001</v>
      </c>
      <c r="F765" s="730" t="s">
        <v>620</v>
      </c>
      <c r="G765" s="729" t="s">
        <v>621</v>
      </c>
      <c r="H765" s="729">
        <v>177295</v>
      </c>
      <c r="I765" s="729">
        <v>177295</v>
      </c>
      <c r="J765" s="729" t="s">
        <v>1629</v>
      </c>
      <c r="K765" s="729" t="s">
        <v>1630</v>
      </c>
      <c r="L765" s="732">
        <v>292.06</v>
      </c>
      <c r="M765" s="732">
        <v>1</v>
      </c>
      <c r="N765" s="733">
        <v>292.06</v>
      </c>
    </row>
    <row r="766" spans="1:14" ht="14.4" customHeight="1" x14ac:dyDescent="0.3">
      <c r="A766" s="727" t="s">
        <v>566</v>
      </c>
      <c r="B766" s="728" t="s">
        <v>567</v>
      </c>
      <c r="C766" s="729" t="s">
        <v>590</v>
      </c>
      <c r="D766" s="730" t="s">
        <v>591</v>
      </c>
      <c r="E766" s="731">
        <v>50113001</v>
      </c>
      <c r="F766" s="730" t="s">
        <v>620</v>
      </c>
      <c r="G766" s="729" t="s">
        <v>621</v>
      </c>
      <c r="H766" s="729">
        <v>840144</v>
      </c>
      <c r="I766" s="729">
        <v>9999999</v>
      </c>
      <c r="J766" s="729" t="s">
        <v>1631</v>
      </c>
      <c r="K766" s="729" t="s">
        <v>1632</v>
      </c>
      <c r="L766" s="732">
        <v>3510.383245</v>
      </c>
      <c r="M766" s="732">
        <v>1</v>
      </c>
      <c r="N766" s="733">
        <v>3510.383245</v>
      </c>
    </row>
    <row r="767" spans="1:14" ht="14.4" customHeight="1" x14ac:dyDescent="0.3">
      <c r="A767" s="727" t="s">
        <v>566</v>
      </c>
      <c r="B767" s="728" t="s">
        <v>567</v>
      </c>
      <c r="C767" s="729" t="s">
        <v>590</v>
      </c>
      <c r="D767" s="730" t="s">
        <v>591</v>
      </c>
      <c r="E767" s="731">
        <v>50113001</v>
      </c>
      <c r="F767" s="730" t="s">
        <v>620</v>
      </c>
      <c r="G767" s="729" t="s">
        <v>621</v>
      </c>
      <c r="H767" s="729">
        <v>192202</v>
      </c>
      <c r="I767" s="729">
        <v>192202</v>
      </c>
      <c r="J767" s="729" t="s">
        <v>840</v>
      </c>
      <c r="K767" s="729" t="s">
        <v>1633</v>
      </c>
      <c r="L767" s="732">
        <v>88.47999999999999</v>
      </c>
      <c r="M767" s="732">
        <v>2</v>
      </c>
      <c r="N767" s="733">
        <v>176.95999999999998</v>
      </c>
    </row>
    <row r="768" spans="1:14" ht="14.4" customHeight="1" x14ac:dyDescent="0.3">
      <c r="A768" s="727" t="s">
        <v>566</v>
      </c>
      <c r="B768" s="728" t="s">
        <v>567</v>
      </c>
      <c r="C768" s="729" t="s">
        <v>590</v>
      </c>
      <c r="D768" s="730" t="s">
        <v>591</v>
      </c>
      <c r="E768" s="731">
        <v>50113001</v>
      </c>
      <c r="F768" s="730" t="s">
        <v>620</v>
      </c>
      <c r="G768" s="729" t="s">
        <v>621</v>
      </c>
      <c r="H768" s="729">
        <v>192205</v>
      </c>
      <c r="I768" s="729">
        <v>192205</v>
      </c>
      <c r="J768" s="729" t="s">
        <v>840</v>
      </c>
      <c r="K768" s="729" t="s">
        <v>1634</v>
      </c>
      <c r="L768" s="732">
        <v>88.480000000000018</v>
      </c>
      <c r="M768" s="732">
        <v>1</v>
      </c>
      <c r="N768" s="733">
        <v>88.480000000000018</v>
      </c>
    </row>
    <row r="769" spans="1:14" ht="14.4" customHeight="1" x14ac:dyDescent="0.3">
      <c r="A769" s="727" t="s">
        <v>566</v>
      </c>
      <c r="B769" s="728" t="s">
        <v>567</v>
      </c>
      <c r="C769" s="729" t="s">
        <v>590</v>
      </c>
      <c r="D769" s="730" t="s">
        <v>591</v>
      </c>
      <c r="E769" s="731">
        <v>50113001</v>
      </c>
      <c r="F769" s="730" t="s">
        <v>620</v>
      </c>
      <c r="G769" s="729" t="s">
        <v>621</v>
      </c>
      <c r="H769" s="729">
        <v>145274</v>
      </c>
      <c r="I769" s="729">
        <v>45274</v>
      </c>
      <c r="J769" s="729" t="s">
        <v>1635</v>
      </c>
      <c r="K769" s="729" t="s">
        <v>888</v>
      </c>
      <c r="L769" s="732">
        <v>51.93</v>
      </c>
      <c r="M769" s="732">
        <v>1</v>
      </c>
      <c r="N769" s="733">
        <v>51.93</v>
      </c>
    </row>
    <row r="770" spans="1:14" ht="14.4" customHeight="1" x14ac:dyDescent="0.3">
      <c r="A770" s="727" t="s">
        <v>566</v>
      </c>
      <c r="B770" s="728" t="s">
        <v>567</v>
      </c>
      <c r="C770" s="729" t="s">
        <v>590</v>
      </c>
      <c r="D770" s="730" t="s">
        <v>591</v>
      </c>
      <c r="E770" s="731">
        <v>50113001</v>
      </c>
      <c r="F770" s="730" t="s">
        <v>620</v>
      </c>
      <c r="G770" s="729" t="s">
        <v>621</v>
      </c>
      <c r="H770" s="729">
        <v>102818</v>
      </c>
      <c r="I770" s="729">
        <v>2818</v>
      </c>
      <c r="J770" s="729" t="s">
        <v>1636</v>
      </c>
      <c r="K770" s="729" t="s">
        <v>1637</v>
      </c>
      <c r="L770" s="732">
        <v>111.71999999999998</v>
      </c>
      <c r="M770" s="732">
        <v>3</v>
      </c>
      <c r="N770" s="733">
        <v>335.15999999999997</v>
      </c>
    </row>
    <row r="771" spans="1:14" ht="14.4" customHeight="1" x14ac:dyDescent="0.3">
      <c r="A771" s="727" t="s">
        <v>566</v>
      </c>
      <c r="B771" s="728" t="s">
        <v>567</v>
      </c>
      <c r="C771" s="729" t="s">
        <v>590</v>
      </c>
      <c r="D771" s="730" t="s">
        <v>591</v>
      </c>
      <c r="E771" s="731">
        <v>50113001</v>
      </c>
      <c r="F771" s="730" t="s">
        <v>620</v>
      </c>
      <c r="G771" s="729" t="s">
        <v>621</v>
      </c>
      <c r="H771" s="729">
        <v>202924</v>
      </c>
      <c r="I771" s="729">
        <v>202924</v>
      </c>
      <c r="J771" s="729" t="s">
        <v>1636</v>
      </c>
      <c r="K771" s="729" t="s">
        <v>1638</v>
      </c>
      <c r="L771" s="732">
        <v>82.39</v>
      </c>
      <c r="M771" s="732">
        <v>3</v>
      </c>
      <c r="N771" s="733">
        <v>247.17000000000002</v>
      </c>
    </row>
    <row r="772" spans="1:14" ht="14.4" customHeight="1" x14ac:dyDescent="0.3">
      <c r="A772" s="727" t="s">
        <v>566</v>
      </c>
      <c r="B772" s="728" t="s">
        <v>567</v>
      </c>
      <c r="C772" s="729" t="s">
        <v>590</v>
      </c>
      <c r="D772" s="730" t="s">
        <v>591</v>
      </c>
      <c r="E772" s="731">
        <v>50113001</v>
      </c>
      <c r="F772" s="730" t="s">
        <v>620</v>
      </c>
      <c r="G772" s="729" t="s">
        <v>621</v>
      </c>
      <c r="H772" s="729">
        <v>184231</v>
      </c>
      <c r="I772" s="729">
        <v>84231</v>
      </c>
      <c r="J772" s="729" t="s">
        <v>846</v>
      </c>
      <c r="K772" s="729" t="s">
        <v>847</v>
      </c>
      <c r="L772" s="732">
        <v>373.29616851185455</v>
      </c>
      <c r="M772" s="732">
        <v>45.060084600000003</v>
      </c>
      <c r="N772" s="733">
        <v>16820.756934000023</v>
      </c>
    </row>
    <row r="773" spans="1:14" ht="14.4" customHeight="1" x14ac:dyDescent="0.3">
      <c r="A773" s="727" t="s">
        <v>566</v>
      </c>
      <c r="B773" s="728" t="s">
        <v>567</v>
      </c>
      <c r="C773" s="729" t="s">
        <v>590</v>
      </c>
      <c r="D773" s="730" t="s">
        <v>591</v>
      </c>
      <c r="E773" s="731">
        <v>50113001</v>
      </c>
      <c r="F773" s="730" t="s">
        <v>620</v>
      </c>
      <c r="G773" s="729" t="s">
        <v>621</v>
      </c>
      <c r="H773" s="729">
        <v>184229</v>
      </c>
      <c r="I773" s="729">
        <v>84229</v>
      </c>
      <c r="J773" s="729" t="s">
        <v>848</v>
      </c>
      <c r="K773" s="729" t="s">
        <v>849</v>
      </c>
      <c r="L773" s="732">
        <v>887.27175730786985</v>
      </c>
      <c r="M773" s="732">
        <v>5.6475012999999992</v>
      </c>
      <c r="N773" s="733">
        <v>5010.868402849479</v>
      </c>
    </row>
    <row r="774" spans="1:14" ht="14.4" customHeight="1" x14ac:dyDescent="0.3">
      <c r="A774" s="727" t="s">
        <v>566</v>
      </c>
      <c r="B774" s="728" t="s">
        <v>567</v>
      </c>
      <c r="C774" s="729" t="s">
        <v>590</v>
      </c>
      <c r="D774" s="730" t="s">
        <v>591</v>
      </c>
      <c r="E774" s="731">
        <v>50113001</v>
      </c>
      <c r="F774" s="730" t="s">
        <v>620</v>
      </c>
      <c r="G774" s="729" t="s">
        <v>621</v>
      </c>
      <c r="H774" s="729">
        <v>184230</v>
      </c>
      <c r="I774" s="729">
        <v>84230</v>
      </c>
      <c r="J774" s="729" t="s">
        <v>850</v>
      </c>
      <c r="K774" s="729" t="s">
        <v>851</v>
      </c>
      <c r="L774" s="732">
        <v>196.0638999705867</v>
      </c>
      <c r="M774" s="732">
        <v>13.7912287</v>
      </c>
      <c r="N774" s="733">
        <v>2703.9620843082844</v>
      </c>
    </row>
    <row r="775" spans="1:14" ht="14.4" customHeight="1" x14ac:dyDescent="0.3">
      <c r="A775" s="727" t="s">
        <v>566</v>
      </c>
      <c r="B775" s="728" t="s">
        <v>567</v>
      </c>
      <c r="C775" s="729" t="s">
        <v>590</v>
      </c>
      <c r="D775" s="730" t="s">
        <v>591</v>
      </c>
      <c r="E775" s="731">
        <v>50113001</v>
      </c>
      <c r="F775" s="730" t="s">
        <v>620</v>
      </c>
      <c r="G775" s="729" t="s">
        <v>621</v>
      </c>
      <c r="H775" s="729">
        <v>850053</v>
      </c>
      <c r="I775" s="729">
        <v>162694</v>
      </c>
      <c r="J775" s="729" t="s">
        <v>1639</v>
      </c>
      <c r="K775" s="729" t="s">
        <v>1640</v>
      </c>
      <c r="L775" s="732">
        <v>57.019999999999996</v>
      </c>
      <c r="M775" s="732">
        <v>1</v>
      </c>
      <c r="N775" s="733">
        <v>57.019999999999996</v>
      </c>
    </row>
    <row r="776" spans="1:14" ht="14.4" customHeight="1" x14ac:dyDescent="0.3">
      <c r="A776" s="727" t="s">
        <v>566</v>
      </c>
      <c r="B776" s="728" t="s">
        <v>567</v>
      </c>
      <c r="C776" s="729" t="s">
        <v>590</v>
      </c>
      <c r="D776" s="730" t="s">
        <v>591</v>
      </c>
      <c r="E776" s="731">
        <v>50113001</v>
      </c>
      <c r="F776" s="730" t="s">
        <v>620</v>
      </c>
      <c r="G776" s="729" t="s">
        <v>621</v>
      </c>
      <c r="H776" s="729">
        <v>199680</v>
      </c>
      <c r="I776" s="729">
        <v>199680</v>
      </c>
      <c r="J776" s="729" t="s">
        <v>852</v>
      </c>
      <c r="K776" s="729" t="s">
        <v>853</v>
      </c>
      <c r="L776" s="732">
        <v>365.4060306104293</v>
      </c>
      <c r="M776" s="732">
        <v>8</v>
      </c>
      <c r="N776" s="733">
        <v>2923.2482448834344</v>
      </c>
    </row>
    <row r="777" spans="1:14" ht="14.4" customHeight="1" x14ac:dyDescent="0.3">
      <c r="A777" s="727" t="s">
        <v>566</v>
      </c>
      <c r="B777" s="728" t="s">
        <v>567</v>
      </c>
      <c r="C777" s="729" t="s">
        <v>590</v>
      </c>
      <c r="D777" s="730" t="s">
        <v>591</v>
      </c>
      <c r="E777" s="731">
        <v>50113001</v>
      </c>
      <c r="F777" s="730" t="s">
        <v>620</v>
      </c>
      <c r="G777" s="729" t="s">
        <v>621</v>
      </c>
      <c r="H777" s="729">
        <v>187076</v>
      </c>
      <c r="I777" s="729">
        <v>87076</v>
      </c>
      <c r="J777" s="729" t="s">
        <v>854</v>
      </c>
      <c r="K777" s="729" t="s">
        <v>855</v>
      </c>
      <c r="L777" s="732">
        <v>126.35999999999997</v>
      </c>
      <c r="M777" s="732">
        <v>3</v>
      </c>
      <c r="N777" s="733">
        <v>379.07999999999993</v>
      </c>
    </row>
    <row r="778" spans="1:14" ht="14.4" customHeight="1" x14ac:dyDescent="0.3">
      <c r="A778" s="727" t="s">
        <v>566</v>
      </c>
      <c r="B778" s="728" t="s">
        <v>567</v>
      </c>
      <c r="C778" s="729" t="s">
        <v>590</v>
      </c>
      <c r="D778" s="730" t="s">
        <v>591</v>
      </c>
      <c r="E778" s="731">
        <v>50113001</v>
      </c>
      <c r="F778" s="730" t="s">
        <v>620</v>
      </c>
      <c r="G778" s="729" t="s">
        <v>621</v>
      </c>
      <c r="H778" s="729">
        <v>846413</v>
      </c>
      <c r="I778" s="729">
        <v>57585</v>
      </c>
      <c r="J778" s="729" t="s">
        <v>859</v>
      </c>
      <c r="K778" s="729" t="s">
        <v>860</v>
      </c>
      <c r="L778" s="732">
        <v>134.03555555555556</v>
      </c>
      <c r="M778" s="732">
        <v>18</v>
      </c>
      <c r="N778" s="733">
        <v>2412.6400000000003</v>
      </c>
    </row>
    <row r="779" spans="1:14" ht="14.4" customHeight="1" x14ac:dyDescent="0.3">
      <c r="A779" s="727" t="s">
        <v>566</v>
      </c>
      <c r="B779" s="728" t="s">
        <v>567</v>
      </c>
      <c r="C779" s="729" t="s">
        <v>590</v>
      </c>
      <c r="D779" s="730" t="s">
        <v>591</v>
      </c>
      <c r="E779" s="731">
        <v>50113001</v>
      </c>
      <c r="F779" s="730" t="s">
        <v>620</v>
      </c>
      <c r="G779" s="729" t="s">
        <v>621</v>
      </c>
      <c r="H779" s="729">
        <v>500618</v>
      </c>
      <c r="I779" s="729">
        <v>125753</v>
      </c>
      <c r="J779" s="729" t="s">
        <v>861</v>
      </c>
      <c r="K779" s="729" t="s">
        <v>862</v>
      </c>
      <c r="L779" s="732">
        <v>264.71714285714285</v>
      </c>
      <c r="M779" s="732">
        <v>14</v>
      </c>
      <c r="N779" s="733">
        <v>3706.04</v>
      </c>
    </row>
    <row r="780" spans="1:14" ht="14.4" customHeight="1" x14ac:dyDescent="0.3">
      <c r="A780" s="727" t="s">
        <v>566</v>
      </c>
      <c r="B780" s="728" t="s">
        <v>567</v>
      </c>
      <c r="C780" s="729" t="s">
        <v>590</v>
      </c>
      <c r="D780" s="730" t="s">
        <v>591</v>
      </c>
      <c r="E780" s="731">
        <v>50113001</v>
      </c>
      <c r="F780" s="730" t="s">
        <v>620</v>
      </c>
      <c r="G780" s="729" t="s">
        <v>621</v>
      </c>
      <c r="H780" s="729">
        <v>848560</v>
      </c>
      <c r="I780" s="729">
        <v>125752</v>
      </c>
      <c r="J780" s="729" t="s">
        <v>863</v>
      </c>
      <c r="K780" s="729" t="s">
        <v>864</v>
      </c>
      <c r="L780" s="732">
        <v>187.67</v>
      </c>
      <c r="M780" s="732">
        <v>3</v>
      </c>
      <c r="N780" s="733">
        <v>563.01</v>
      </c>
    </row>
    <row r="781" spans="1:14" ht="14.4" customHeight="1" x14ac:dyDescent="0.3">
      <c r="A781" s="727" t="s">
        <v>566</v>
      </c>
      <c r="B781" s="728" t="s">
        <v>567</v>
      </c>
      <c r="C781" s="729" t="s">
        <v>590</v>
      </c>
      <c r="D781" s="730" t="s">
        <v>591</v>
      </c>
      <c r="E781" s="731">
        <v>50113001</v>
      </c>
      <c r="F781" s="730" t="s">
        <v>620</v>
      </c>
      <c r="G781" s="729" t="s">
        <v>661</v>
      </c>
      <c r="H781" s="729">
        <v>12670</v>
      </c>
      <c r="I781" s="729">
        <v>12670</v>
      </c>
      <c r="J781" s="729" t="s">
        <v>865</v>
      </c>
      <c r="K781" s="729" t="s">
        <v>866</v>
      </c>
      <c r="L781" s="732">
        <v>158.40007758202287</v>
      </c>
      <c r="M781" s="732">
        <v>25.244</v>
      </c>
      <c r="N781" s="733">
        <v>3998.6515584805857</v>
      </c>
    </row>
    <row r="782" spans="1:14" ht="14.4" customHeight="1" x14ac:dyDescent="0.3">
      <c r="A782" s="727" t="s">
        <v>566</v>
      </c>
      <c r="B782" s="728" t="s">
        <v>567</v>
      </c>
      <c r="C782" s="729" t="s">
        <v>590</v>
      </c>
      <c r="D782" s="730" t="s">
        <v>591</v>
      </c>
      <c r="E782" s="731">
        <v>50113001</v>
      </c>
      <c r="F782" s="730" t="s">
        <v>620</v>
      </c>
      <c r="G782" s="729" t="s">
        <v>661</v>
      </c>
      <c r="H782" s="729">
        <v>112669</v>
      </c>
      <c r="I782" s="729">
        <v>12669</v>
      </c>
      <c r="J782" s="729" t="s">
        <v>865</v>
      </c>
      <c r="K782" s="729" t="s">
        <v>867</v>
      </c>
      <c r="L782" s="732">
        <v>104.50009146356307</v>
      </c>
      <c r="M782" s="732">
        <v>16.919137799999998</v>
      </c>
      <c r="N782" s="733">
        <v>1768.0514475846269</v>
      </c>
    </row>
    <row r="783" spans="1:14" ht="14.4" customHeight="1" x14ac:dyDescent="0.3">
      <c r="A783" s="727" t="s">
        <v>566</v>
      </c>
      <c r="B783" s="728" t="s">
        <v>567</v>
      </c>
      <c r="C783" s="729" t="s">
        <v>590</v>
      </c>
      <c r="D783" s="730" t="s">
        <v>591</v>
      </c>
      <c r="E783" s="731">
        <v>50113001</v>
      </c>
      <c r="F783" s="730" t="s">
        <v>620</v>
      </c>
      <c r="G783" s="729" t="s">
        <v>661</v>
      </c>
      <c r="H783" s="729">
        <v>112671</v>
      </c>
      <c r="I783" s="729">
        <v>12671</v>
      </c>
      <c r="J783" s="729" t="s">
        <v>865</v>
      </c>
      <c r="K783" s="729" t="s">
        <v>868</v>
      </c>
      <c r="L783" s="732">
        <v>324.50041086272256</v>
      </c>
      <c r="M783" s="732">
        <v>18.863744999999998</v>
      </c>
      <c r="N783" s="733">
        <v>6121.2930029096278</v>
      </c>
    </row>
    <row r="784" spans="1:14" ht="14.4" customHeight="1" x14ac:dyDescent="0.3">
      <c r="A784" s="727" t="s">
        <v>566</v>
      </c>
      <c r="B784" s="728" t="s">
        <v>567</v>
      </c>
      <c r="C784" s="729" t="s">
        <v>590</v>
      </c>
      <c r="D784" s="730" t="s">
        <v>591</v>
      </c>
      <c r="E784" s="731">
        <v>50113001</v>
      </c>
      <c r="F784" s="730" t="s">
        <v>620</v>
      </c>
      <c r="G784" s="729" t="s">
        <v>661</v>
      </c>
      <c r="H784" s="729">
        <v>169189</v>
      </c>
      <c r="I784" s="729">
        <v>69189</v>
      </c>
      <c r="J784" s="729" t="s">
        <v>874</v>
      </c>
      <c r="K784" s="729" t="s">
        <v>875</v>
      </c>
      <c r="L784" s="732">
        <v>61.530000000000008</v>
      </c>
      <c r="M784" s="732">
        <v>2</v>
      </c>
      <c r="N784" s="733">
        <v>123.06000000000002</v>
      </c>
    </row>
    <row r="785" spans="1:14" ht="14.4" customHeight="1" x14ac:dyDescent="0.3">
      <c r="A785" s="727" t="s">
        <v>566</v>
      </c>
      <c r="B785" s="728" t="s">
        <v>567</v>
      </c>
      <c r="C785" s="729" t="s">
        <v>590</v>
      </c>
      <c r="D785" s="730" t="s">
        <v>591</v>
      </c>
      <c r="E785" s="731">
        <v>50113001</v>
      </c>
      <c r="F785" s="730" t="s">
        <v>620</v>
      </c>
      <c r="G785" s="729" t="s">
        <v>621</v>
      </c>
      <c r="H785" s="729">
        <v>116462</v>
      </c>
      <c r="I785" s="729">
        <v>16462</v>
      </c>
      <c r="J785" s="729" t="s">
        <v>880</v>
      </c>
      <c r="K785" s="729" t="s">
        <v>881</v>
      </c>
      <c r="L785" s="732">
        <v>132.76716011272688</v>
      </c>
      <c r="M785" s="732">
        <v>14</v>
      </c>
      <c r="N785" s="733">
        <v>1858.7402415781764</v>
      </c>
    </row>
    <row r="786" spans="1:14" ht="14.4" customHeight="1" x14ac:dyDescent="0.3">
      <c r="A786" s="727" t="s">
        <v>566</v>
      </c>
      <c r="B786" s="728" t="s">
        <v>567</v>
      </c>
      <c r="C786" s="729" t="s">
        <v>590</v>
      </c>
      <c r="D786" s="730" t="s">
        <v>591</v>
      </c>
      <c r="E786" s="731">
        <v>50113001</v>
      </c>
      <c r="F786" s="730" t="s">
        <v>620</v>
      </c>
      <c r="G786" s="729" t="s">
        <v>621</v>
      </c>
      <c r="H786" s="729">
        <v>119378</v>
      </c>
      <c r="I786" s="729">
        <v>19378</v>
      </c>
      <c r="J786" s="729" t="s">
        <v>882</v>
      </c>
      <c r="K786" s="729" t="s">
        <v>883</v>
      </c>
      <c r="L786" s="732">
        <v>110.71954181584597</v>
      </c>
      <c r="M786" s="732">
        <v>7</v>
      </c>
      <c r="N786" s="733">
        <v>775.03679271092176</v>
      </c>
    </row>
    <row r="787" spans="1:14" ht="14.4" customHeight="1" x14ac:dyDescent="0.3">
      <c r="A787" s="727" t="s">
        <v>566</v>
      </c>
      <c r="B787" s="728" t="s">
        <v>567</v>
      </c>
      <c r="C787" s="729" t="s">
        <v>590</v>
      </c>
      <c r="D787" s="730" t="s">
        <v>591</v>
      </c>
      <c r="E787" s="731">
        <v>50113001</v>
      </c>
      <c r="F787" s="730" t="s">
        <v>620</v>
      </c>
      <c r="G787" s="729" t="s">
        <v>621</v>
      </c>
      <c r="H787" s="729">
        <v>193124</v>
      </c>
      <c r="I787" s="729">
        <v>93124</v>
      </c>
      <c r="J787" s="729" t="s">
        <v>882</v>
      </c>
      <c r="K787" s="729" t="s">
        <v>707</v>
      </c>
      <c r="L787" s="732">
        <v>75.690000000000012</v>
      </c>
      <c r="M787" s="732">
        <v>8</v>
      </c>
      <c r="N787" s="733">
        <v>605.5200000000001</v>
      </c>
    </row>
    <row r="788" spans="1:14" ht="14.4" customHeight="1" x14ac:dyDescent="0.3">
      <c r="A788" s="727" t="s">
        <v>566</v>
      </c>
      <c r="B788" s="728" t="s">
        <v>567</v>
      </c>
      <c r="C788" s="729" t="s">
        <v>590</v>
      </c>
      <c r="D788" s="730" t="s">
        <v>591</v>
      </c>
      <c r="E788" s="731">
        <v>50113001</v>
      </c>
      <c r="F788" s="730" t="s">
        <v>620</v>
      </c>
      <c r="G788" s="729" t="s">
        <v>621</v>
      </c>
      <c r="H788" s="729">
        <v>115496</v>
      </c>
      <c r="I788" s="729">
        <v>15496</v>
      </c>
      <c r="J788" s="729" t="s">
        <v>1641</v>
      </c>
      <c r="K788" s="729" t="s">
        <v>1642</v>
      </c>
      <c r="L788" s="732">
        <v>146.86000000000001</v>
      </c>
      <c r="M788" s="732">
        <v>1</v>
      </c>
      <c r="N788" s="733">
        <v>146.86000000000001</v>
      </c>
    </row>
    <row r="789" spans="1:14" ht="14.4" customHeight="1" x14ac:dyDescent="0.3">
      <c r="A789" s="727" t="s">
        <v>566</v>
      </c>
      <c r="B789" s="728" t="s">
        <v>567</v>
      </c>
      <c r="C789" s="729" t="s">
        <v>590</v>
      </c>
      <c r="D789" s="730" t="s">
        <v>591</v>
      </c>
      <c r="E789" s="731">
        <v>50113001</v>
      </c>
      <c r="F789" s="730" t="s">
        <v>620</v>
      </c>
      <c r="G789" s="729" t="s">
        <v>661</v>
      </c>
      <c r="H789" s="729">
        <v>195604</v>
      </c>
      <c r="I789" s="729">
        <v>95604</v>
      </c>
      <c r="J789" s="729" t="s">
        <v>1643</v>
      </c>
      <c r="K789" s="729" t="s">
        <v>1644</v>
      </c>
      <c r="L789" s="732">
        <v>89.45</v>
      </c>
      <c r="M789" s="732">
        <v>3</v>
      </c>
      <c r="N789" s="733">
        <v>268.35000000000002</v>
      </c>
    </row>
    <row r="790" spans="1:14" ht="14.4" customHeight="1" x14ac:dyDescent="0.3">
      <c r="A790" s="727" t="s">
        <v>566</v>
      </c>
      <c r="B790" s="728" t="s">
        <v>567</v>
      </c>
      <c r="C790" s="729" t="s">
        <v>590</v>
      </c>
      <c r="D790" s="730" t="s">
        <v>591</v>
      </c>
      <c r="E790" s="731">
        <v>50113001</v>
      </c>
      <c r="F790" s="730" t="s">
        <v>620</v>
      </c>
      <c r="G790" s="729" t="s">
        <v>661</v>
      </c>
      <c r="H790" s="729">
        <v>158398</v>
      </c>
      <c r="I790" s="729">
        <v>58398</v>
      </c>
      <c r="J790" s="729" t="s">
        <v>1645</v>
      </c>
      <c r="K790" s="729" t="s">
        <v>1646</v>
      </c>
      <c r="L790" s="732">
        <v>120.25999999999998</v>
      </c>
      <c r="M790" s="732">
        <v>3</v>
      </c>
      <c r="N790" s="733">
        <v>360.77999999999992</v>
      </c>
    </row>
    <row r="791" spans="1:14" ht="14.4" customHeight="1" x14ac:dyDescent="0.3">
      <c r="A791" s="727" t="s">
        <v>566</v>
      </c>
      <c r="B791" s="728" t="s">
        <v>567</v>
      </c>
      <c r="C791" s="729" t="s">
        <v>590</v>
      </c>
      <c r="D791" s="730" t="s">
        <v>591</v>
      </c>
      <c r="E791" s="731">
        <v>50113001</v>
      </c>
      <c r="F791" s="730" t="s">
        <v>620</v>
      </c>
      <c r="G791" s="729" t="s">
        <v>621</v>
      </c>
      <c r="H791" s="729">
        <v>193779</v>
      </c>
      <c r="I791" s="729">
        <v>93779</v>
      </c>
      <c r="J791" s="729" t="s">
        <v>889</v>
      </c>
      <c r="K791" s="729" t="s">
        <v>890</v>
      </c>
      <c r="L791" s="732">
        <v>67.399999999999991</v>
      </c>
      <c r="M791" s="732">
        <v>1</v>
      </c>
      <c r="N791" s="733">
        <v>67.399999999999991</v>
      </c>
    </row>
    <row r="792" spans="1:14" ht="14.4" customHeight="1" x14ac:dyDescent="0.3">
      <c r="A792" s="727" t="s">
        <v>566</v>
      </c>
      <c r="B792" s="728" t="s">
        <v>567</v>
      </c>
      <c r="C792" s="729" t="s">
        <v>590</v>
      </c>
      <c r="D792" s="730" t="s">
        <v>591</v>
      </c>
      <c r="E792" s="731">
        <v>50113001</v>
      </c>
      <c r="F792" s="730" t="s">
        <v>620</v>
      </c>
      <c r="G792" s="729" t="s">
        <v>621</v>
      </c>
      <c r="H792" s="729">
        <v>201703</v>
      </c>
      <c r="I792" s="729">
        <v>201703</v>
      </c>
      <c r="J792" s="729" t="s">
        <v>1647</v>
      </c>
      <c r="K792" s="729" t="s">
        <v>1648</v>
      </c>
      <c r="L792" s="732">
        <v>49.740000000000016</v>
      </c>
      <c r="M792" s="732">
        <v>2</v>
      </c>
      <c r="N792" s="733">
        <v>99.480000000000032</v>
      </c>
    </row>
    <row r="793" spans="1:14" ht="14.4" customHeight="1" x14ac:dyDescent="0.3">
      <c r="A793" s="727" t="s">
        <v>566</v>
      </c>
      <c r="B793" s="728" t="s">
        <v>567</v>
      </c>
      <c r="C793" s="729" t="s">
        <v>590</v>
      </c>
      <c r="D793" s="730" t="s">
        <v>591</v>
      </c>
      <c r="E793" s="731">
        <v>50113001</v>
      </c>
      <c r="F793" s="730" t="s">
        <v>620</v>
      </c>
      <c r="G793" s="729" t="s">
        <v>621</v>
      </c>
      <c r="H793" s="729">
        <v>847883</v>
      </c>
      <c r="I793" s="729">
        <v>122874</v>
      </c>
      <c r="J793" s="729" t="s">
        <v>1649</v>
      </c>
      <c r="K793" s="729" t="s">
        <v>1650</v>
      </c>
      <c r="L793" s="732">
        <v>696.82862705993205</v>
      </c>
      <c r="M793" s="732">
        <v>12</v>
      </c>
      <c r="N793" s="733">
        <v>8361.943524719185</v>
      </c>
    </row>
    <row r="794" spans="1:14" ht="14.4" customHeight="1" x14ac:dyDescent="0.3">
      <c r="A794" s="727" t="s">
        <v>566</v>
      </c>
      <c r="B794" s="728" t="s">
        <v>567</v>
      </c>
      <c r="C794" s="729" t="s">
        <v>590</v>
      </c>
      <c r="D794" s="730" t="s">
        <v>591</v>
      </c>
      <c r="E794" s="731">
        <v>50113001</v>
      </c>
      <c r="F794" s="730" t="s">
        <v>620</v>
      </c>
      <c r="G794" s="729" t="s">
        <v>621</v>
      </c>
      <c r="H794" s="729">
        <v>1933</v>
      </c>
      <c r="I794" s="729">
        <v>1933</v>
      </c>
      <c r="J794" s="729" t="s">
        <v>1651</v>
      </c>
      <c r="K794" s="729" t="s">
        <v>1652</v>
      </c>
      <c r="L794" s="732">
        <v>933.90280288220094</v>
      </c>
      <c r="M794" s="732">
        <v>10</v>
      </c>
      <c r="N794" s="733">
        <v>9339.0280288220092</v>
      </c>
    </row>
    <row r="795" spans="1:14" ht="14.4" customHeight="1" x14ac:dyDescent="0.3">
      <c r="A795" s="727" t="s">
        <v>566</v>
      </c>
      <c r="B795" s="728" t="s">
        <v>567</v>
      </c>
      <c r="C795" s="729" t="s">
        <v>590</v>
      </c>
      <c r="D795" s="730" t="s">
        <v>591</v>
      </c>
      <c r="E795" s="731">
        <v>50113001</v>
      </c>
      <c r="F795" s="730" t="s">
        <v>620</v>
      </c>
      <c r="G795" s="729" t="s">
        <v>661</v>
      </c>
      <c r="H795" s="729">
        <v>114439</v>
      </c>
      <c r="I795" s="729">
        <v>14439</v>
      </c>
      <c r="J795" s="729" t="s">
        <v>1653</v>
      </c>
      <c r="K795" s="729" t="s">
        <v>1654</v>
      </c>
      <c r="L795" s="732">
        <v>98.600000000000065</v>
      </c>
      <c r="M795" s="732">
        <v>1</v>
      </c>
      <c r="N795" s="733">
        <v>98.600000000000065</v>
      </c>
    </row>
    <row r="796" spans="1:14" ht="14.4" customHeight="1" x14ac:dyDescent="0.3">
      <c r="A796" s="727" t="s">
        <v>566</v>
      </c>
      <c r="B796" s="728" t="s">
        <v>567</v>
      </c>
      <c r="C796" s="729" t="s">
        <v>590</v>
      </c>
      <c r="D796" s="730" t="s">
        <v>591</v>
      </c>
      <c r="E796" s="731">
        <v>50113001</v>
      </c>
      <c r="F796" s="730" t="s">
        <v>620</v>
      </c>
      <c r="G796" s="729" t="s">
        <v>621</v>
      </c>
      <c r="H796" s="729">
        <v>162698</v>
      </c>
      <c r="I796" s="729">
        <v>0</v>
      </c>
      <c r="J796" s="729" t="s">
        <v>893</v>
      </c>
      <c r="K796" s="729" t="s">
        <v>894</v>
      </c>
      <c r="L796" s="732">
        <v>5724.4033333333336</v>
      </c>
      <c r="M796" s="732">
        <v>30</v>
      </c>
      <c r="N796" s="733">
        <v>171732.1</v>
      </c>
    </row>
    <row r="797" spans="1:14" ht="14.4" customHeight="1" x14ac:dyDescent="0.3">
      <c r="A797" s="727" t="s">
        <v>566</v>
      </c>
      <c r="B797" s="728" t="s">
        <v>567</v>
      </c>
      <c r="C797" s="729" t="s">
        <v>590</v>
      </c>
      <c r="D797" s="730" t="s">
        <v>591</v>
      </c>
      <c r="E797" s="731">
        <v>50113001</v>
      </c>
      <c r="F797" s="730" t="s">
        <v>620</v>
      </c>
      <c r="G797" s="729" t="s">
        <v>661</v>
      </c>
      <c r="H797" s="729">
        <v>213477</v>
      </c>
      <c r="I797" s="729">
        <v>213477</v>
      </c>
      <c r="J797" s="729" t="s">
        <v>1655</v>
      </c>
      <c r="K797" s="729" t="s">
        <v>1656</v>
      </c>
      <c r="L797" s="732">
        <v>3300</v>
      </c>
      <c r="M797" s="732">
        <v>9</v>
      </c>
      <c r="N797" s="733">
        <v>29700</v>
      </c>
    </row>
    <row r="798" spans="1:14" ht="14.4" customHeight="1" x14ac:dyDescent="0.3">
      <c r="A798" s="727" t="s">
        <v>566</v>
      </c>
      <c r="B798" s="728" t="s">
        <v>567</v>
      </c>
      <c r="C798" s="729" t="s">
        <v>590</v>
      </c>
      <c r="D798" s="730" t="s">
        <v>591</v>
      </c>
      <c r="E798" s="731">
        <v>50113001</v>
      </c>
      <c r="F798" s="730" t="s">
        <v>620</v>
      </c>
      <c r="G798" s="729" t="s">
        <v>661</v>
      </c>
      <c r="H798" s="729">
        <v>132063</v>
      </c>
      <c r="I798" s="729">
        <v>32063</v>
      </c>
      <c r="J798" s="729" t="s">
        <v>895</v>
      </c>
      <c r="K798" s="729" t="s">
        <v>896</v>
      </c>
      <c r="L798" s="732">
        <v>721.2</v>
      </c>
      <c r="M798" s="732">
        <v>23</v>
      </c>
      <c r="N798" s="733">
        <v>16587.600000000002</v>
      </c>
    </row>
    <row r="799" spans="1:14" ht="14.4" customHeight="1" x14ac:dyDescent="0.3">
      <c r="A799" s="727" t="s">
        <v>566</v>
      </c>
      <c r="B799" s="728" t="s">
        <v>567</v>
      </c>
      <c r="C799" s="729" t="s">
        <v>590</v>
      </c>
      <c r="D799" s="730" t="s">
        <v>591</v>
      </c>
      <c r="E799" s="731">
        <v>50113001</v>
      </c>
      <c r="F799" s="730" t="s">
        <v>620</v>
      </c>
      <c r="G799" s="729" t="s">
        <v>661</v>
      </c>
      <c r="H799" s="729">
        <v>213487</v>
      </c>
      <c r="I799" s="729">
        <v>213487</v>
      </c>
      <c r="J799" s="729" t="s">
        <v>895</v>
      </c>
      <c r="K799" s="729" t="s">
        <v>897</v>
      </c>
      <c r="L799" s="732">
        <v>301.46999999999997</v>
      </c>
      <c r="M799" s="732">
        <v>7</v>
      </c>
      <c r="N799" s="733">
        <v>2110.29</v>
      </c>
    </row>
    <row r="800" spans="1:14" ht="14.4" customHeight="1" x14ac:dyDescent="0.3">
      <c r="A800" s="727" t="s">
        <v>566</v>
      </c>
      <c r="B800" s="728" t="s">
        <v>567</v>
      </c>
      <c r="C800" s="729" t="s">
        <v>590</v>
      </c>
      <c r="D800" s="730" t="s">
        <v>591</v>
      </c>
      <c r="E800" s="731">
        <v>50113001</v>
      </c>
      <c r="F800" s="730" t="s">
        <v>620</v>
      </c>
      <c r="G800" s="729" t="s">
        <v>661</v>
      </c>
      <c r="H800" s="729">
        <v>213489</v>
      </c>
      <c r="I800" s="729">
        <v>213489</v>
      </c>
      <c r="J800" s="729" t="s">
        <v>895</v>
      </c>
      <c r="K800" s="729" t="s">
        <v>898</v>
      </c>
      <c r="L800" s="732">
        <v>630.66001982693922</v>
      </c>
      <c r="M800" s="732">
        <v>65</v>
      </c>
      <c r="N800" s="733">
        <v>40992.901288751047</v>
      </c>
    </row>
    <row r="801" spans="1:14" ht="14.4" customHeight="1" x14ac:dyDescent="0.3">
      <c r="A801" s="727" t="s">
        <v>566</v>
      </c>
      <c r="B801" s="728" t="s">
        <v>567</v>
      </c>
      <c r="C801" s="729" t="s">
        <v>590</v>
      </c>
      <c r="D801" s="730" t="s">
        <v>591</v>
      </c>
      <c r="E801" s="731">
        <v>50113001</v>
      </c>
      <c r="F801" s="730" t="s">
        <v>620</v>
      </c>
      <c r="G801" s="729" t="s">
        <v>661</v>
      </c>
      <c r="H801" s="729">
        <v>213490</v>
      </c>
      <c r="I801" s="729">
        <v>213490</v>
      </c>
      <c r="J801" s="729" t="s">
        <v>895</v>
      </c>
      <c r="K801" s="729" t="s">
        <v>899</v>
      </c>
      <c r="L801" s="732">
        <v>913.65</v>
      </c>
      <c r="M801" s="732">
        <v>2</v>
      </c>
      <c r="N801" s="733">
        <v>1827.3</v>
      </c>
    </row>
    <row r="802" spans="1:14" ht="14.4" customHeight="1" x14ac:dyDescent="0.3">
      <c r="A802" s="727" t="s">
        <v>566</v>
      </c>
      <c r="B802" s="728" t="s">
        <v>567</v>
      </c>
      <c r="C802" s="729" t="s">
        <v>590</v>
      </c>
      <c r="D802" s="730" t="s">
        <v>591</v>
      </c>
      <c r="E802" s="731">
        <v>50113001</v>
      </c>
      <c r="F802" s="730" t="s">
        <v>620</v>
      </c>
      <c r="G802" s="729" t="s">
        <v>661</v>
      </c>
      <c r="H802" s="729">
        <v>213494</v>
      </c>
      <c r="I802" s="729">
        <v>213494</v>
      </c>
      <c r="J802" s="729" t="s">
        <v>895</v>
      </c>
      <c r="K802" s="729" t="s">
        <v>900</v>
      </c>
      <c r="L802" s="732">
        <v>408.94999999999987</v>
      </c>
      <c r="M802" s="732">
        <v>47</v>
      </c>
      <c r="N802" s="733">
        <v>19220.649999999994</v>
      </c>
    </row>
    <row r="803" spans="1:14" ht="14.4" customHeight="1" x14ac:dyDescent="0.3">
      <c r="A803" s="727" t="s">
        <v>566</v>
      </c>
      <c r="B803" s="728" t="s">
        <v>567</v>
      </c>
      <c r="C803" s="729" t="s">
        <v>590</v>
      </c>
      <c r="D803" s="730" t="s">
        <v>591</v>
      </c>
      <c r="E803" s="731">
        <v>50113001</v>
      </c>
      <c r="F803" s="730" t="s">
        <v>620</v>
      </c>
      <c r="G803" s="729" t="s">
        <v>661</v>
      </c>
      <c r="H803" s="729">
        <v>159808</v>
      </c>
      <c r="I803" s="729">
        <v>59808</v>
      </c>
      <c r="J803" s="729" t="s">
        <v>901</v>
      </c>
      <c r="K803" s="729" t="s">
        <v>1657</v>
      </c>
      <c r="L803" s="732">
        <v>0</v>
      </c>
      <c r="M803" s="732">
        <v>0</v>
      </c>
      <c r="N803" s="733">
        <v>-462.78</v>
      </c>
    </row>
    <row r="804" spans="1:14" ht="14.4" customHeight="1" x14ac:dyDescent="0.3">
      <c r="A804" s="727" t="s">
        <v>566</v>
      </c>
      <c r="B804" s="728" t="s">
        <v>567</v>
      </c>
      <c r="C804" s="729" t="s">
        <v>590</v>
      </c>
      <c r="D804" s="730" t="s">
        <v>591</v>
      </c>
      <c r="E804" s="731">
        <v>50113001</v>
      </c>
      <c r="F804" s="730" t="s">
        <v>620</v>
      </c>
      <c r="G804" s="729" t="s">
        <v>621</v>
      </c>
      <c r="H804" s="729">
        <v>102133</v>
      </c>
      <c r="I804" s="729">
        <v>2133</v>
      </c>
      <c r="J804" s="729" t="s">
        <v>904</v>
      </c>
      <c r="K804" s="729" t="s">
        <v>905</v>
      </c>
      <c r="L804" s="732">
        <v>28.189953942287957</v>
      </c>
      <c r="M804" s="732">
        <v>76</v>
      </c>
      <c r="N804" s="733">
        <v>2142.4364996138847</v>
      </c>
    </row>
    <row r="805" spans="1:14" ht="14.4" customHeight="1" x14ac:dyDescent="0.3">
      <c r="A805" s="727" t="s">
        <v>566</v>
      </c>
      <c r="B805" s="728" t="s">
        <v>567</v>
      </c>
      <c r="C805" s="729" t="s">
        <v>590</v>
      </c>
      <c r="D805" s="730" t="s">
        <v>591</v>
      </c>
      <c r="E805" s="731">
        <v>50113001</v>
      </c>
      <c r="F805" s="730" t="s">
        <v>620</v>
      </c>
      <c r="G805" s="729" t="s">
        <v>621</v>
      </c>
      <c r="H805" s="729">
        <v>199333</v>
      </c>
      <c r="I805" s="729">
        <v>99333</v>
      </c>
      <c r="J805" s="729" t="s">
        <v>906</v>
      </c>
      <c r="K805" s="729" t="s">
        <v>907</v>
      </c>
      <c r="L805" s="732">
        <v>220.29000000000005</v>
      </c>
      <c r="M805" s="732">
        <v>6</v>
      </c>
      <c r="N805" s="733">
        <v>1321.7400000000002</v>
      </c>
    </row>
    <row r="806" spans="1:14" ht="14.4" customHeight="1" x14ac:dyDescent="0.3">
      <c r="A806" s="727" t="s">
        <v>566</v>
      </c>
      <c r="B806" s="728" t="s">
        <v>567</v>
      </c>
      <c r="C806" s="729" t="s">
        <v>590</v>
      </c>
      <c r="D806" s="730" t="s">
        <v>591</v>
      </c>
      <c r="E806" s="731">
        <v>50113001</v>
      </c>
      <c r="F806" s="730" t="s">
        <v>620</v>
      </c>
      <c r="G806" s="729" t="s">
        <v>621</v>
      </c>
      <c r="H806" s="729">
        <v>196873</v>
      </c>
      <c r="I806" s="729">
        <v>96873</v>
      </c>
      <c r="J806" s="729" t="s">
        <v>912</v>
      </c>
      <c r="K806" s="729" t="s">
        <v>913</v>
      </c>
      <c r="L806" s="732">
        <v>14.523307159354703</v>
      </c>
      <c r="M806" s="732">
        <v>64</v>
      </c>
      <c r="N806" s="733">
        <v>929.49165819870097</v>
      </c>
    </row>
    <row r="807" spans="1:14" ht="14.4" customHeight="1" x14ac:dyDescent="0.3">
      <c r="A807" s="727" t="s">
        <v>566</v>
      </c>
      <c r="B807" s="728" t="s">
        <v>567</v>
      </c>
      <c r="C807" s="729" t="s">
        <v>590</v>
      </c>
      <c r="D807" s="730" t="s">
        <v>591</v>
      </c>
      <c r="E807" s="731">
        <v>50113001</v>
      </c>
      <c r="F807" s="730" t="s">
        <v>620</v>
      </c>
      <c r="G807" s="729" t="s">
        <v>621</v>
      </c>
      <c r="H807" s="729">
        <v>47244</v>
      </c>
      <c r="I807" s="729">
        <v>47244</v>
      </c>
      <c r="J807" s="729" t="s">
        <v>918</v>
      </c>
      <c r="K807" s="729" t="s">
        <v>915</v>
      </c>
      <c r="L807" s="732">
        <v>143.00000138917272</v>
      </c>
      <c r="M807" s="732">
        <v>80</v>
      </c>
      <c r="N807" s="733">
        <v>11440.000111133817</v>
      </c>
    </row>
    <row r="808" spans="1:14" ht="14.4" customHeight="1" x14ac:dyDescent="0.3">
      <c r="A808" s="727" t="s">
        <v>566</v>
      </c>
      <c r="B808" s="728" t="s">
        <v>567</v>
      </c>
      <c r="C808" s="729" t="s">
        <v>590</v>
      </c>
      <c r="D808" s="730" t="s">
        <v>591</v>
      </c>
      <c r="E808" s="731">
        <v>50113001</v>
      </c>
      <c r="F808" s="730" t="s">
        <v>620</v>
      </c>
      <c r="G808" s="729" t="s">
        <v>621</v>
      </c>
      <c r="H808" s="729">
        <v>47247</v>
      </c>
      <c r="I808" s="729">
        <v>47247</v>
      </c>
      <c r="J808" s="729" t="s">
        <v>918</v>
      </c>
      <c r="K808" s="729" t="s">
        <v>919</v>
      </c>
      <c r="L808" s="732">
        <v>287.09999700393018</v>
      </c>
      <c r="M808" s="732">
        <v>32</v>
      </c>
      <c r="N808" s="733">
        <v>9187.1999041257659</v>
      </c>
    </row>
    <row r="809" spans="1:14" ht="14.4" customHeight="1" x14ac:dyDescent="0.3">
      <c r="A809" s="727" t="s">
        <v>566</v>
      </c>
      <c r="B809" s="728" t="s">
        <v>567</v>
      </c>
      <c r="C809" s="729" t="s">
        <v>590</v>
      </c>
      <c r="D809" s="730" t="s">
        <v>591</v>
      </c>
      <c r="E809" s="731">
        <v>50113001</v>
      </c>
      <c r="F809" s="730" t="s">
        <v>620</v>
      </c>
      <c r="G809" s="729" t="s">
        <v>621</v>
      </c>
      <c r="H809" s="729">
        <v>47249</v>
      </c>
      <c r="I809" s="729">
        <v>47249</v>
      </c>
      <c r="J809" s="729" t="s">
        <v>918</v>
      </c>
      <c r="K809" s="729" t="s">
        <v>920</v>
      </c>
      <c r="L809" s="732">
        <v>126.50000273641166</v>
      </c>
      <c r="M809" s="732">
        <v>34</v>
      </c>
      <c r="N809" s="733">
        <v>4301.0000930379965</v>
      </c>
    </row>
    <row r="810" spans="1:14" ht="14.4" customHeight="1" x14ac:dyDescent="0.3">
      <c r="A810" s="727" t="s">
        <v>566</v>
      </c>
      <c r="B810" s="728" t="s">
        <v>567</v>
      </c>
      <c r="C810" s="729" t="s">
        <v>590</v>
      </c>
      <c r="D810" s="730" t="s">
        <v>591</v>
      </c>
      <c r="E810" s="731">
        <v>50113001</v>
      </c>
      <c r="F810" s="730" t="s">
        <v>620</v>
      </c>
      <c r="G810" s="729" t="s">
        <v>621</v>
      </c>
      <c r="H810" s="729">
        <v>47256</v>
      </c>
      <c r="I810" s="729">
        <v>47256</v>
      </c>
      <c r="J810" s="729" t="s">
        <v>918</v>
      </c>
      <c r="K810" s="729" t="s">
        <v>1658</v>
      </c>
      <c r="L810" s="732">
        <v>222.20000000000002</v>
      </c>
      <c r="M810" s="732">
        <v>12</v>
      </c>
      <c r="N810" s="733">
        <v>2666.4</v>
      </c>
    </row>
    <row r="811" spans="1:14" ht="14.4" customHeight="1" x14ac:dyDescent="0.3">
      <c r="A811" s="727" t="s">
        <v>566</v>
      </c>
      <c r="B811" s="728" t="s">
        <v>567</v>
      </c>
      <c r="C811" s="729" t="s">
        <v>590</v>
      </c>
      <c r="D811" s="730" t="s">
        <v>591</v>
      </c>
      <c r="E811" s="731">
        <v>50113001</v>
      </c>
      <c r="F811" s="730" t="s">
        <v>620</v>
      </c>
      <c r="G811" s="729" t="s">
        <v>621</v>
      </c>
      <c r="H811" s="729">
        <v>196874</v>
      </c>
      <c r="I811" s="729">
        <v>96874</v>
      </c>
      <c r="J811" s="729" t="s">
        <v>918</v>
      </c>
      <c r="K811" s="729" t="s">
        <v>921</v>
      </c>
      <c r="L811" s="732">
        <v>28.710174191434255</v>
      </c>
      <c r="M811" s="732">
        <v>4</v>
      </c>
      <c r="N811" s="733">
        <v>114.84069676573702</v>
      </c>
    </row>
    <row r="812" spans="1:14" ht="14.4" customHeight="1" x14ac:dyDescent="0.3">
      <c r="A812" s="727" t="s">
        <v>566</v>
      </c>
      <c r="B812" s="728" t="s">
        <v>567</v>
      </c>
      <c r="C812" s="729" t="s">
        <v>590</v>
      </c>
      <c r="D812" s="730" t="s">
        <v>591</v>
      </c>
      <c r="E812" s="731">
        <v>50113001</v>
      </c>
      <c r="F812" s="730" t="s">
        <v>620</v>
      </c>
      <c r="G812" s="729" t="s">
        <v>621</v>
      </c>
      <c r="H812" s="729">
        <v>196872</v>
      </c>
      <c r="I812" s="729">
        <v>96872</v>
      </c>
      <c r="J812" s="729" t="s">
        <v>1504</v>
      </c>
      <c r="K812" s="729" t="s">
        <v>1505</v>
      </c>
      <c r="L812" s="732">
        <v>12.649991510688544</v>
      </c>
      <c r="M812" s="732">
        <v>40</v>
      </c>
      <c r="N812" s="733">
        <v>505.99966042754176</v>
      </c>
    </row>
    <row r="813" spans="1:14" ht="14.4" customHeight="1" x14ac:dyDescent="0.3">
      <c r="A813" s="727" t="s">
        <v>566</v>
      </c>
      <c r="B813" s="728" t="s">
        <v>567</v>
      </c>
      <c r="C813" s="729" t="s">
        <v>590</v>
      </c>
      <c r="D813" s="730" t="s">
        <v>591</v>
      </c>
      <c r="E813" s="731">
        <v>50113001</v>
      </c>
      <c r="F813" s="730" t="s">
        <v>620</v>
      </c>
      <c r="G813" s="729" t="s">
        <v>621</v>
      </c>
      <c r="H813" s="729">
        <v>147252</v>
      </c>
      <c r="I813" s="729">
        <v>47252</v>
      </c>
      <c r="J813" s="729" t="s">
        <v>922</v>
      </c>
      <c r="K813" s="729" t="s">
        <v>923</v>
      </c>
      <c r="L813" s="732">
        <v>13.887578302639497</v>
      </c>
      <c r="M813" s="732">
        <v>4</v>
      </c>
      <c r="N813" s="733">
        <v>55.550313210557988</v>
      </c>
    </row>
    <row r="814" spans="1:14" ht="14.4" customHeight="1" x14ac:dyDescent="0.3">
      <c r="A814" s="727" t="s">
        <v>566</v>
      </c>
      <c r="B814" s="728" t="s">
        <v>567</v>
      </c>
      <c r="C814" s="729" t="s">
        <v>590</v>
      </c>
      <c r="D814" s="730" t="s">
        <v>591</v>
      </c>
      <c r="E814" s="731">
        <v>50113001</v>
      </c>
      <c r="F814" s="730" t="s">
        <v>620</v>
      </c>
      <c r="G814" s="729" t="s">
        <v>621</v>
      </c>
      <c r="H814" s="729">
        <v>149018</v>
      </c>
      <c r="I814" s="729">
        <v>49018</v>
      </c>
      <c r="J814" s="729" t="s">
        <v>929</v>
      </c>
      <c r="K814" s="729" t="s">
        <v>930</v>
      </c>
      <c r="L814" s="732">
        <v>108.73494255102776</v>
      </c>
      <c r="M814" s="732">
        <v>6</v>
      </c>
      <c r="N814" s="733">
        <v>652.40965530616654</v>
      </c>
    </row>
    <row r="815" spans="1:14" ht="14.4" customHeight="1" x14ac:dyDescent="0.3">
      <c r="A815" s="727" t="s">
        <v>566</v>
      </c>
      <c r="B815" s="728" t="s">
        <v>567</v>
      </c>
      <c r="C815" s="729" t="s">
        <v>590</v>
      </c>
      <c r="D815" s="730" t="s">
        <v>591</v>
      </c>
      <c r="E815" s="731">
        <v>50113001</v>
      </c>
      <c r="F815" s="730" t="s">
        <v>620</v>
      </c>
      <c r="G815" s="729" t="s">
        <v>621</v>
      </c>
      <c r="H815" s="729">
        <v>102538</v>
      </c>
      <c r="I815" s="729">
        <v>2538</v>
      </c>
      <c r="J815" s="729" t="s">
        <v>931</v>
      </c>
      <c r="K815" s="729" t="s">
        <v>932</v>
      </c>
      <c r="L815" s="732">
        <v>55.89</v>
      </c>
      <c r="M815" s="732">
        <v>1</v>
      </c>
      <c r="N815" s="733">
        <v>55.89</v>
      </c>
    </row>
    <row r="816" spans="1:14" ht="14.4" customHeight="1" x14ac:dyDescent="0.3">
      <c r="A816" s="727" t="s">
        <v>566</v>
      </c>
      <c r="B816" s="728" t="s">
        <v>567</v>
      </c>
      <c r="C816" s="729" t="s">
        <v>590</v>
      </c>
      <c r="D816" s="730" t="s">
        <v>591</v>
      </c>
      <c r="E816" s="731">
        <v>50113001</v>
      </c>
      <c r="F816" s="730" t="s">
        <v>620</v>
      </c>
      <c r="G816" s="729" t="s">
        <v>621</v>
      </c>
      <c r="H816" s="729">
        <v>215606</v>
      </c>
      <c r="I816" s="729">
        <v>215606</v>
      </c>
      <c r="J816" s="729" t="s">
        <v>934</v>
      </c>
      <c r="K816" s="729" t="s">
        <v>935</v>
      </c>
      <c r="L816" s="732">
        <v>72.88000000000001</v>
      </c>
      <c r="M816" s="732">
        <v>6</v>
      </c>
      <c r="N816" s="733">
        <v>437.28000000000003</v>
      </c>
    </row>
    <row r="817" spans="1:14" ht="14.4" customHeight="1" x14ac:dyDescent="0.3">
      <c r="A817" s="727" t="s">
        <v>566</v>
      </c>
      <c r="B817" s="728" t="s">
        <v>567</v>
      </c>
      <c r="C817" s="729" t="s">
        <v>590</v>
      </c>
      <c r="D817" s="730" t="s">
        <v>591</v>
      </c>
      <c r="E817" s="731">
        <v>50113001</v>
      </c>
      <c r="F817" s="730" t="s">
        <v>620</v>
      </c>
      <c r="G817" s="729" t="s">
        <v>621</v>
      </c>
      <c r="H817" s="729">
        <v>989238</v>
      </c>
      <c r="I817" s="729">
        <v>0</v>
      </c>
      <c r="J817" s="729" t="s">
        <v>936</v>
      </c>
      <c r="K817" s="729" t="s">
        <v>568</v>
      </c>
      <c r="L817" s="732">
        <v>219.42000000000002</v>
      </c>
      <c r="M817" s="732">
        <v>8</v>
      </c>
      <c r="N817" s="733">
        <v>1755.3600000000001</v>
      </c>
    </row>
    <row r="818" spans="1:14" ht="14.4" customHeight="1" x14ac:dyDescent="0.3">
      <c r="A818" s="727" t="s">
        <v>566</v>
      </c>
      <c r="B818" s="728" t="s">
        <v>567</v>
      </c>
      <c r="C818" s="729" t="s">
        <v>590</v>
      </c>
      <c r="D818" s="730" t="s">
        <v>591</v>
      </c>
      <c r="E818" s="731">
        <v>50113001</v>
      </c>
      <c r="F818" s="730" t="s">
        <v>620</v>
      </c>
      <c r="G818" s="729" t="s">
        <v>621</v>
      </c>
      <c r="H818" s="729">
        <v>103575</v>
      </c>
      <c r="I818" s="729">
        <v>3575</v>
      </c>
      <c r="J818" s="729" t="s">
        <v>938</v>
      </c>
      <c r="K818" s="729" t="s">
        <v>939</v>
      </c>
      <c r="L818" s="732">
        <v>66.72</v>
      </c>
      <c r="M818" s="732">
        <v>7</v>
      </c>
      <c r="N818" s="733">
        <v>467.04</v>
      </c>
    </row>
    <row r="819" spans="1:14" ht="14.4" customHeight="1" x14ac:dyDescent="0.3">
      <c r="A819" s="727" t="s">
        <v>566</v>
      </c>
      <c r="B819" s="728" t="s">
        <v>567</v>
      </c>
      <c r="C819" s="729" t="s">
        <v>590</v>
      </c>
      <c r="D819" s="730" t="s">
        <v>591</v>
      </c>
      <c r="E819" s="731">
        <v>50113001</v>
      </c>
      <c r="F819" s="730" t="s">
        <v>620</v>
      </c>
      <c r="G819" s="729" t="s">
        <v>621</v>
      </c>
      <c r="H819" s="729">
        <v>849180</v>
      </c>
      <c r="I819" s="729">
        <v>155941</v>
      </c>
      <c r="J819" s="729" t="s">
        <v>940</v>
      </c>
      <c r="K819" s="729" t="s">
        <v>941</v>
      </c>
      <c r="L819" s="732">
        <v>149.00999999999991</v>
      </c>
      <c r="M819" s="732">
        <v>1</v>
      </c>
      <c r="N819" s="733">
        <v>149.00999999999991</v>
      </c>
    </row>
    <row r="820" spans="1:14" ht="14.4" customHeight="1" x14ac:dyDescent="0.3">
      <c r="A820" s="727" t="s">
        <v>566</v>
      </c>
      <c r="B820" s="728" t="s">
        <v>567</v>
      </c>
      <c r="C820" s="729" t="s">
        <v>590</v>
      </c>
      <c r="D820" s="730" t="s">
        <v>591</v>
      </c>
      <c r="E820" s="731">
        <v>50113001</v>
      </c>
      <c r="F820" s="730" t="s">
        <v>620</v>
      </c>
      <c r="G820" s="729" t="s">
        <v>621</v>
      </c>
      <c r="H820" s="729">
        <v>849045</v>
      </c>
      <c r="I820" s="729">
        <v>155938</v>
      </c>
      <c r="J820" s="729" t="s">
        <v>942</v>
      </c>
      <c r="K820" s="729" t="s">
        <v>943</v>
      </c>
      <c r="L820" s="732">
        <v>181.03499999999994</v>
      </c>
      <c r="M820" s="732">
        <v>12</v>
      </c>
      <c r="N820" s="733">
        <v>2172.4199999999992</v>
      </c>
    </row>
    <row r="821" spans="1:14" ht="14.4" customHeight="1" x14ac:dyDescent="0.3">
      <c r="A821" s="727" t="s">
        <v>566</v>
      </c>
      <c r="B821" s="728" t="s">
        <v>567</v>
      </c>
      <c r="C821" s="729" t="s">
        <v>590</v>
      </c>
      <c r="D821" s="730" t="s">
        <v>591</v>
      </c>
      <c r="E821" s="731">
        <v>50113001</v>
      </c>
      <c r="F821" s="730" t="s">
        <v>620</v>
      </c>
      <c r="G821" s="729" t="s">
        <v>661</v>
      </c>
      <c r="H821" s="729">
        <v>155939</v>
      </c>
      <c r="I821" s="729">
        <v>155939</v>
      </c>
      <c r="J821" s="729" t="s">
        <v>1659</v>
      </c>
      <c r="K821" s="729" t="s">
        <v>1660</v>
      </c>
      <c r="L821" s="732">
        <v>598.63805970149258</v>
      </c>
      <c r="M821" s="732">
        <v>67</v>
      </c>
      <c r="N821" s="733">
        <v>40108.75</v>
      </c>
    </row>
    <row r="822" spans="1:14" ht="14.4" customHeight="1" x14ac:dyDescent="0.3">
      <c r="A822" s="727" t="s">
        <v>566</v>
      </c>
      <c r="B822" s="728" t="s">
        <v>567</v>
      </c>
      <c r="C822" s="729" t="s">
        <v>590</v>
      </c>
      <c r="D822" s="730" t="s">
        <v>591</v>
      </c>
      <c r="E822" s="731">
        <v>50113001</v>
      </c>
      <c r="F822" s="730" t="s">
        <v>620</v>
      </c>
      <c r="G822" s="729" t="s">
        <v>621</v>
      </c>
      <c r="H822" s="729">
        <v>849143</v>
      </c>
      <c r="I822" s="729">
        <v>155940</v>
      </c>
      <c r="J822" s="729" t="s">
        <v>946</v>
      </c>
      <c r="K822" s="729" t="s">
        <v>568</v>
      </c>
      <c r="L822" s="732">
        <v>111.83994571578742</v>
      </c>
      <c r="M822" s="732">
        <v>34</v>
      </c>
      <c r="N822" s="733">
        <v>3802.5581543367725</v>
      </c>
    </row>
    <row r="823" spans="1:14" ht="14.4" customHeight="1" x14ac:dyDescent="0.3">
      <c r="A823" s="727" t="s">
        <v>566</v>
      </c>
      <c r="B823" s="728" t="s">
        <v>567</v>
      </c>
      <c r="C823" s="729" t="s">
        <v>590</v>
      </c>
      <c r="D823" s="730" t="s">
        <v>591</v>
      </c>
      <c r="E823" s="731">
        <v>50113001</v>
      </c>
      <c r="F823" s="730" t="s">
        <v>620</v>
      </c>
      <c r="G823" s="729" t="s">
        <v>621</v>
      </c>
      <c r="H823" s="729">
        <v>149983</v>
      </c>
      <c r="I823" s="729">
        <v>49983</v>
      </c>
      <c r="J823" s="729" t="s">
        <v>949</v>
      </c>
      <c r="K823" s="729" t="s">
        <v>847</v>
      </c>
      <c r="L823" s="732">
        <v>941.54694705676434</v>
      </c>
      <c r="M823" s="732">
        <v>5</v>
      </c>
      <c r="N823" s="733">
        <v>4707.7347352838215</v>
      </c>
    </row>
    <row r="824" spans="1:14" ht="14.4" customHeight="1" x14ac:dyDescent="0.3">
      <c r="A824" s="727" t="s">
        <v>566</v>
      </c>
      <c r="B824" s="728" t="s">
        <v>567</v>
      </c>
      <c r="C824" s="729" t="s">
        <v>590</v>
      </c>
      <c r="D824" s="730" t="s">
        <v>591</v>
      </c>
      <c r="E824" s="731">
        <v>50113001</v>
      </c>
      <c r="F824" s="730" t="s">
        <v>620</v>
      </c>
      <c r="G824" s="729" t="s">
        <v>621</v>
      </c>
      <c r="H824" s="729">
        <v>149984</v>
      </c>
      <c r="I824" s="729">
        <v>49984</v>
      </c>
      <c r="J824" s="729" t="s">
        <v>950</v>
      </c>
      <c r="K824" s="729" t="s">
        <v>951</v>
      </c>
      <c r="L824" s="732">
        <v>1867.5762893857723</v>
      </c>
      <c r="M824" s="732">
        <v>13</v>
      </c>
      <c r="N824" s="733">
        <v>24278.491762015041</v>
      </c>
    </row>
    <row r="825" spans="1:14" ht="14.4" customHeight="1" x14ac:dyDescent="0.3">
      <c r="A825" s="727" t="s">
        <v>566</v>
      </c>
      <c r="B825" s="728" t="s">
        <v>567</v>
      </c>
      <c r="C825" s="729" t="s">
        <v>590</v>
      </c>
      <c r="D825" s="730" t="s">
        <v>591</v>
      </c>
      <c r="E825" s="731">
        <v>50113001</v>
      </c>
      <c r="F825" s="730" t="s">
        <v>620</v>
      </c>
      <c r="G825" s="729" t="s">
        <v>621</v>
      </c>
      <c r="H825" s="729">
        <v>149982</v>
      </c>
      <c r="I825" s="729">
        <v>49982</v>
      </c>
      <c r="J825" s="729" t="s">
        <v>952</v>
      </c>
      <c r="K825" s="729" t="s">
        <v>851</v>
      </c>
      <c r="L825" s="732">
        <v>553.85023513430895</v>
      </c>
      <c r="M825" s="732">
        <v>1</v>
      </c>
      <c r="N825" s="733">
        <v>553.85023513430895</v>
      </c>
    </row>
    <row r="826" spans="1:14" ht="14.4" customHeight="1" x14ac:dyDescent="0.3">
      <c r="A826" s="727" t="s">
        <v>566</v>
      </c>
      <c r="B826" s="728" t="s">
        <v>567</v>
      </c>
      <c r="C826" s="729" t="s">
        <v>590</v>
      </c>
      <c r="D826" s="730" t="s">
        <v>591</v>
      </c>
      <c r="E826" s="731">
        <v>50113001</v>
      </c>
      <c r="F826" s="730" t="s">
        <v>620</v>
      </c>
      <c r="G826" s="729" t="s">
        <v>621</v>
      </c>
      <c r="H826" s="729">
        <v>147193</v>
      </c>
      <c r="I826" s="729">
        <v>47193</v>
      </c>
      <c r="J826" s="729" t="s">
        <v>955</v>
      </c>
      <c r="K826" s="729" t="s">
        <v>954</v>
      </c>
      <c r="L826" s="732">
        <v>216.25714285714292</v>
      </c>
      <c r="M826" s="732">
        <v>7</v>
      </c>
      <c r="N826" s="733">
        <v>1513.8000000000004</v>
      </c>
    </row>
    <row r="827" spans="1:14" ht="14.4" customHeight="1" x14ac:dyDescent="0.3">
      <c r="A827" s="727" t="s">
        <v>566</v>
      </c>
      <c r="B827" s="728" t="s">
        <v>567</v>
      </c>
      <c r="C827" s="729" t="s">
        <v>590</v>
      </c>
      <c r="D827" s="730" t="s">
        <v>591</v>
      </c>
      <c r="E827" s="731">
        <v>50113001</v>
      </c>
      <c r="F827" s="730" t="s">
        <v>620</v>
      </c>
      <c r="G827" s="729" t="s">
        <v>621</v>
      </c>
      <c r="H827" s="729">
        <v>846745</v>
      </c>
      <c r="I827" s="729">
        <v>0</v>
      </c>
      <c r="J827" s="729" t="s">
        <v>956</v>
      </c>
      <c r="K827" s="729" t="s">
        <v>568</v>
      </c>
      <c r="L827" s="732">
        <v>173.1</v>
      </c>
      <c r="M827" s="732">
        <v>3</v>
      </c>
      <c r="N827" s="733">
        <v>519.29999999999995</v>
      </c>
    </row>
    <row r="828" spans="1:14" ht="14.4" customHeight="1" x14ac:dyDescent="0.3">
      <c r="A828" s="727" t="s">
        <v>566</v>
      </c>
      <c r="B828" s="728" t="s">
        <v>567</v>
      </c>
      <c r="C828" s="729" t="s">
        <v>590</v>
      </c>
      <c r="D828" s="730" t="s">
        <v>591</v>
      </c>
      <c r="E828" s="731">
        <v>50113001</v>
      </c>
      <c r="F828" s="730" t="s">
        <v>620</v>
      </c>
      <c r="G828" s="729" t="s">
        <v>621</v>
      </c>
      <c r="H828" s="729">
        <v>124067</v>
      </c>
      <c r="I828" s="729">
        <v>124067</v>
      </c>
      <c r="J828" s="729" t="s">
        <v>957</v>
      </c>
      <c r="K828" s="729" t="s">
        <v>958</v>
      </c>
      <c r="L828" s="732">
        <v>36.500909563669538</v>
      </c>
      <c r="M828" s="732">
        <v>110</v>
      </c>
      <c r="N828" s="733">
        <v>4015.1000520036491</v>
      </c>
    </row>
    <row r="829" spans="1:14" ht="14.4" customHeight="1" x14ac:dyDescent="0.3">
      <c r="A829" s="727" t="s">
        <v>566</v>
      </c>
      <c r="B829" s="728" t="s">
        <v>567</v>
      </c>
      <c r="C829" s="729" t="s">
        <v>590</v>
      </c>
      <c r="D829" s="730" t="s">
        <v>591</v>
      </c>
      <c r="E829" s="731">
        <v>50113001</v>
      </c>
      <c r="F829" s="730" t="s">
        <v>620</v>
      </c>
      <c r="G829" s="729" t="s">
        <v>621</v>
      </c>
      <c r="H829" s="729">
        <v>216572</v>
      </c>
      <c r="I829" s="729">
        <v>216572</v>
      </c>
      <c r="J829" s="729" t="s">
        <v>957</v>
      </c>
      <c r="K829" s="729" t="s">
        <v>958</v>
      </c>
      <c r="L829" s="732">
        <v>36.410000000000004</v>
      </c>
      <c r="M829" s="732">
        <v>20</v>
      </c>
      <c r="N829" s="733">
        <v>728.2</v>
      </c>
    </row>
    <row r="830" spans="1:14" ht="14.4" customHeight="1" x14ac:dyDescent="0.3">
      <c r="A830" s="727" t="s">
        <v>566</v>
      </c>
      <c r="B830" s="728" t="s">
        <v>567</v>
      </c>
      <c r="C830" s="729" t="s">
        <v>590</v>
      </c>
      <c r="D830" s="730" t="s">
        <v>591</v>
      </c>
      <c r="E830" s="731">
        <v>50113001</v>
      </c>
      <c r="F830" s="730" t="s">
        <v>620</v>
      </c>
      <c r="G830" s="729" t="s">
        <v>621</v>
      </c>
      <c r="H830" s="729">
        <v>845766</v>
      </c>
      <c r="I830" s="729">
        <v>0</v>
      </c>
      <c r="J830" s="729" t="s">
        <v>1661</v>
      </c>
      <c r="K830" s="729" t="s">
        <v>568</v>
      </c>
      <c r="L830" s="732">
        <v>266.22999999999996</v>
      </c>
      <c r="M830" s="732">
        <v>1</v>
      </c>
      <c r="N830" s="733">
        <v>266.22999999999996</v>
      </c>
    </row>
    <row r="831" spans="1:14" ht="14.4" customHeight="1" x14ac:dyDescent="0.3">
      <c r="A831" s="727" t="s">
        <v>566</v>
      </c>
      <c r="B831" s="728" t="s">
        <v>567</v>
      </c>
      <c r="C831" s="729" t="s">
        <v>590</v>
      </c>
      <c r="D831" s="730" t="s">
        <v>591</v>
      </c>
      <c r="E831" s="731">
        <v>50113001</v>
      </c>
      <c r="F831" s="730" t="s">
        <v>620</v>
      </c>
      <c r="G831" s="729" t="s">
        <v>621</v>
      </c>
      <c r="H831" s="729">
        <v>395164</v>
      </c>
      <c r="I831" s="729">
        <v>0</v>
      </c>
      <c r="J831" s="729" t="s">
        <v>1662</v>
      </c>
      <c r="K831" s="729" t="s">
        <v>568</v>
      </c>
      <c r="L831" s="732">
        <v>316.97000000000003</v>
      </c>
      <c r="M831" s="732">
        <v>5</v>
      </c>
      <c r="N831" s="733">
        <v>1584.8500000000001</v>
      </c>
    </row>
    <row r="832" spans="1:14" ht="14.4" customHeight="1" x14ac:dyDescent="0.3">
      <c r="A832" s="727" t="s">
        <v>566</v>
      </c>
      <c r="B832" s="728" t="s">
        <v>567</v>
      </c>
      <c r="C832" s="729" t="s">
        <v>590</v>
      </c>
      <c r="D832" s="730" t="s">
        <v>591</v>
      </c>
      <c r="E832" s="731">
        <v>50113001</v>
      </c>
      <c r="F832" s="730" t="s">
        <v>620</v>
      </c>
      <c r="G832" s="729" t="s">
        <v>621</v>
      </c>
      <c r="H832" s="729">
        <v>51366</v>
      </c>
      <c r="I832" s="729">
        <v>51366</v>
      </c>
      <c r="J832" s="729" t="s">
        <v>963</v>
      </c>
      <c r="K832" s="729" t="s">
        <v>964</v>
      </c>
      <c r="L832" s="732">
        <v>171.60000048703168</v>
      </c>
      <c r="M832" s="732">
        <v>295</v>
      </c>
      <c r="N832" s="733">
        <v>50622.000143674348</v>
      </c>
    </row>
    <row r="833" spans="1:14" ht="14.4" customHeight="1" x14ac:dyDescent="0.3">
      <c r="A833" s="727" t="s">
        <v>566</v>
      </c>
      <c r="B833" s="728" t="s">
        <v>567</v>
      </c>
      <c r="C833" s="729" t="s">
        <v>590</v>
      </c>
      <c r="D833" s="730" t="s">
        <v>591</v>
      </c>
      <c r="E833" s="731">
        <v>50113001</v>
      </c>
      <c r="F833" s="730" t="s">
        <v>620</v>
      </c>
      <c r="G833" s="729" t="s">
        <v>621</v>
      </c>
      <c r="H833" s="729">
        <v>51367</v>
      </c>
      <c r="I833" s="729">
        <v>51367</v>
      </c>
      <c r="J833" s="729" t="s">
        <v>963</v>
      </c>
      <c r="K833" s="729" t="s">
        <v>965</v>
      </c>
      <c r="L833" s="732">
        <v>92.95</v>
      </c>
      <c r="M833" s="732">
        <v>116</v>
      </c>
      <c r="N833" s="733">
        <v>10782.2</v>
      </c>
    </row>
    <row r="834" spans="1:14" ht="14.4" customHeight="1" x14ac:dyDescent="0.3">
      <c r="A834" s="727" t="s">
        <v>566</v>
      </c>
      <c r="B834" s="728" t="s">
        <v>567</v>
      </c>
      <c r="C834" s="729" t="s">
        <v>590</v>
      </c>
      <c r="D834" s="730" t="s">
        <v>591</v>
      </c>
      <c r="E834" s="731">
        <v>50113001</v>
      </c>
      <c r="F834" s="730" t="s">
        <v>620</v>
      </c>
      <c r="G834" s="729" t="s">
        <v>621</v>
      </c>
      <c r="H834" s="729">
        <v>51383</v>
      </c>
      <c r="I834" s="729">
        <v>51383</v>
      </c>
      <c r="J834" s="729" t="s">
        <v>963</v>
      </c>
      <c r="K834" s="729" t="s">
        <v>966</v>
      </c>
      <c r="L834" s="732">
        <v>93.5</v>
      </c>
      <c r="M834" s="732">
        <v>100</v>
      </c>
      <c r="N834" s="733">
        <v>9350</v>
      </c>
    </row>
    <row r="835" spans="1:14" ht="14.4" customHeight="1" x14ac:dyDescent="0.3">
      <c r="A835" s="727" t="s">
        <v>566</v>
      </c>
      <c r="B835" s="728" t="s">
        <v>567</v>
      </c>
      <c r="C835" s="729" t="s">
        <v>590</v>
      </c>
      <c r="D835" s="730" t="s">
        <v>591</v>
      </c>
      <c r="E835" s="731">
        <v>50113001</v>
      </c>
      <c r="F835" s="730" t="s">
        <v>620</v>
      </c>
      <c r="G835" s="729" t="s">
        <v>621</v>
      </c>
      <c r="H835" s="729">
        <v>51384</v>
      </c>
      <c r="I835" s="729">
        <v>51384</v>
      </c>
      <c r="J835" s="729" t="s">
        <v>963</v>
      </c>
      <c r="K835" s="729" t="s">
        <v>967</v>
      </c>
      <c r="L835" s="732">
        <v>192.50000000000003</v>
      </c>
      <c r="M835" s="732">
        <v>14</v>
      </c>
      <c r="N835" s="733">
        <v>2695.0000000000005</v>
      </c>
    </row>
    <row r="836" spans="1:14" ht="14.4" customHeight="1" x14ac:dyDescent="0.3">
      <c r="A836" s="727" t="s">
        <v>566</v>
      </c>
      <c r="B836" s="728" t="s">
        <v>567</v>
      </c>
      <c r="C836" s="729" t="s">
        <v>590</v>
      </c>
      <c r="D836" s="730" t="s">
        <v>591</v>
      </c>
      <c r="E836" s="731">
        <v>50113001</v>
      </c>
      <c r="F836" s="730" t="s">
        <v>620</v>
      </c>
      <c r="G836" s="729" t="s">
        <v>621</v>
      </c>
      <c r="H836" s="729">
        <v>151365</v>
      </c>
      <c r="I836" s="729">
        <v>51365</v>
      </c>
      <c r="J836" s="729" t="s">
        <v>968</v>
      </c>
      <c r="K836" s="729" t="s">
        <v>969</v>
      </c>
      <c r="L836" s="732">
        <v>8.5800290601506255</v>
      </c>
      <c r="M836" s="732">
        <v>410</v>
      </c>
      <c r="N836" s="733">
        <v>3517.8119146617564</v>
      </c>
    </row>
    <row r="837" spans="1:14" ht="14.4" customHeight="1" x14ac:dyDescent="0.3">
      <c r="A837" s="727" t="s">
        <v>566</v>
      </c>
      <c r="B837" s="728" t="s">
        <v>567</v>
      </c>
      <c r="C837" s="729" t="s">
        <v>590</v>
      </c>
      <c r="D837" s="730" t="s">
        <v>591</v>
      </c>
      <c r="E837" s="731">
        <v>50113001</v>
      </c>
      <c r="F837" s="730" t="s">
        <v>620</v>
      </c>
      <c r="G837" s="729" t="s">
        <v>621</v>
      </c>
      <c r="H837" s="729">
        <v>197682</v>
      </c>
      <c r="I837" s="729">
        <v>97682</v>
      </c>
      <c r="J837" s="729" t="s">
        <v>970</v>
      </c>
      <c r="K837" s="729" t="s">
        <v>971</v>
      </c>
      <c r="L837" s="732">
        <v>9.4148900929632351</v>
      </c>
      <c r="M837" s="732">
        <v>155</v>
      </c>
      <c r="N837" s="733">
        <v>1459.3079644093013</v>
      </c>
    </row>
    <row r="838" spans="1:14" ht="14.4" customHeight="1" x14ac:dyDescent="0.3">
      <c r="A838" s="727" t="s">
        <v>566</v>
      </c>
      <c r="B838" s="728" t="s">
        <v>567</v>
      </c>
      <c r="C838" s="729" t="s">
        <v>590</v>
      </c>
      <c r="D838" s="730" t="s">
        <v>591</v>
      </c>
      <c r="E838" s="731">
        <v>50113001</v>
      </c>
      <c r="F838" s="730" t="s">
        <v>620</v>
      </c>
      <c r="G838" s="729" t="s">
        <v>621</v>
      </c>
      <c r="H838" s="729">
        <v>55919</v>
      </c>
      <c r="I838" s="729">
        <v>55919</v>
      </c>
      <c r="J838" s="729" t="s">
        <v>972</v>
      </c>
      <c r="K838" s="729" t="s">
        <v>973</v>
      </c>
      <c r="L838" s="732">
        <v>146.86000000000001</v>
      </c>
      <c r="M838" s="732">
        <v>-1</v>
      </c>
      <c r="N838" s="733">
        <v>-146.86000000000001</v>
      </c>
    </row>
    <row r="839" spans="1:14" ht="14.4" customHeight="1" x14ac:dyDescent="0.3">
      <c r="A839" s="727" t="s">
        <v>566</v>
      </c>
      <c r="B839" s="728" t="s">
        <v>567</v>
      </c>
      <c r="C839" s="729" t="s">
        <v>590</v>
      </c>
      <c r="D839" s="730" t="s">
        <v>591</v>
      </c>
      <c r="E839" s="731">
        <v>50113001</v>
      </c>
      <c r="F839" s="730" t="s">
        <v>620</v>
      </c>
      <c r="G839" s="729" t="s">
        <v>621</v>
      </c>
      <c r="H839" s="729">
        <v>202362</v>
      </c>
      <c r="I839" s="729">
        <v>202362</v>
      </c>
      <c r="J839" s="729" t="s">
        <v>1663</v>
      </c>
      <c r="K839" s="729" t="s">
        <v>1664</v>
      </c>
      <c r="L839" s="732">
        <v>59.899999999999984</v>
      </c>
      <c r="M839" s="732">
        <v>2</v>
      </c>
      <c r="N839" s="733">
        <v>119.79999999999997</v>
      </c>
    </row>
    <row r="840" spans="1:14" ht="14.4" customHeight="1" x14ac:dyDescent="0.3">
      <c r="A840" s="727" t="s">
        <v>566</v>
      </c>
      <c r="B840" s="728" t="s">
        <v>567</v>
      </c>
      <c r="C840" s="729" t="s">
        <v>590</v>
      </c>
      <c r="D840" s="730" t="s">
        <v>591</v>
      </c>
      <c r="E840" s="731">
        <v>50113001</v>
      </c>
      <c r="F840" s="730" t="s">
        <v>620</v>
      </c>
      <c r="G840" s="729" t="s">
        <v>621</v>
      </c>
      <c r="H840" s="729">
        <v>846629</v>
      </c>
      <c r="I840" s="729">
        <v>100013</v>
      </c>
      <c r="J840" s="729" t="s">
        <v>976</v>
      </c>
      <c r="K840" s="729" t="s">
        <v>977</v>
      </c>
      <c r="L840" s="732">
        <v>37.399999999999991</v>
      </c>
      <c r="M840" s="732">
        <v>4</v>
      </c>
      <c r="N840" s="733">
        <v>149.59999999999997</v>
      </c>
    </row>
    <row r="841" spans="1:14" ht="14.4" customHeight="1" x14ac:dyDescent="0.3">
      <c r="A841" s="727" t="s">
        <v>566</v>
      </c>
      <c r="B841" s="728" t="s">
        <v>567</v>
      </c>
      <c r="C841" s="729" t="s">
        <v>590</v>
      </c>
      <c r="D841" s="730" t="s">
        <v>591</v>
      </c>
      <c r="E841" s="731">
        <v>50113001</v>
      </c>
      <c r="F841" s="730" t="s">
        <v>620</v>
      </c>
      <c r="G841" s="729" t="s">
        <v>621</v>
      </c>
      <c r="H841" s="729">
        <v>159982</v>
      </c>
      <c r="I841" s="729">
        <v>59982</v>
      </c>
      <c r="J841" s="729" t="s">
        <v>1665</v>
      </c>
      <c r="K841" s="729" t="s">
        <v>939</v>
      </c>
      <c r="L841" s="732">
        <v>49.819999999999986</v>
      </c>
      <c r="M841" s="732">
        <v>1</v>
      </c>
      <c r="N841" s="733">
        <v>49.819999999999986</v>
      </c>
    </row>
    <row r="842" spans="1:14" ht="14.4" customHeight="1" x14ac:dyDescent="0.3">
      <c r="A842" s="727" t="s">
        <v>566</v>
      </c>
      <c r="B842" s="728" t="s">
        <v>567</v>
      </c>
      <c r="C842" s="729" t="s">
        <v>590</v>
      </c>
      <c r="D842" s="730" t="s">
        <v>591</v>
      </c>
      <c r="E842" s="731">
        <v>50113001</v>
      </c>
      <c r="F842" s="730" t="s">
        <v>620</v>
      </c>
      <c r="G842" s="729" t="s">
        <v>621</v>
      </c>
      <c r="H842" s="729">
        <v>196696</v>
      </c>
      <c r="I842" s="729">
        <v>96696</v>
      </c>
      <c r="J842" s="729" t="s">
        <v>1666</v>
      </c>
      <c r="K842" s="729" t="s">
        <v>1667</v>
      </c>
      <c r="L842" s="732">
        <v>46.979949707393686</v>
      </c>
      <c r="M842" s="732">
        <v>1</v>
      </c>
      <c r="N842" s="733">
        <v>46.979949707393686</v>
      </c>
    </row>
    <row r="843" spans="1:14" ht="14.4" customHeight="1" x14ac:dyDescent="0.3">
      <c r="A843" s="727" t="s">
        <v>566</v>
      </c>
      <c r="B843" s="728" t="s">
        <v>567</v>
      </c>
      <c r="C843" s="729" t="s">
        <v>590</v>
      </c>
      <c r="D843" s="730" t="s">
        <v>591</v>
      </c>
      <c r="E843" s="731">
        <v>50113001</v>
      </c>
      <c r="F843" s="730" t="s">
        <v>620</v>
      </c>
      <c r="G843" s="729" t="s">
        <v>621</v>
      </c>
      <c r="H843" s="729">
        <v>193724</v>
      </c>
      <c r="I843" s="729">
        <v>93724</v>
      </c>
      <c r="J843" s="729" t="s">
        <v>1668</v>
      </c>
      <c r="K843" s="729" t="s">
        <v>1669</v>
      </c>
      <c r="L843" s="732">
        <v>68.789999999999992</v>
      </c>
      <c r="M843" s="732">
        <v>2</v>
      </c>
      <c r="N843" s="733">
        <v>137.57999999999998</v>
      </c>
    </row>
    <row r="844" spans="1:14" ht="14.4" customHeight="1" x14ac:dyDescent="0.3">
      <c r="A844" s="727" t="s">
        <v>566</v>
      </c>
      <c r="B844" s="728" t="s">
        <v>567</v>
      </c>
      <c r="C844" s="729" t="s">
        <v>590</v>
      </c>
      <c r="D844" s="730" t="s">
        <v>591</v>
      </c>
      <c r="E844" s="731">
        <v>50113001</v>
      </c>
      <c r="F844" s="730" t="s">
        <v>620</v>
      </c>
      <c r="G844" s="729" t="s">
        <v>621</v>
      </c>
      <c r="H844" s="729">
        <v>193723</v>
      </c>
      <c r="I844" s="729">
        <v>93723</v>
      </c>
      <c r="J844" s="729" t="s">
        <v>1670</v>
      </c>
      <c r="K844" s="729" t="s">
        <v>1671</v>
      </c>
      <c r="L844" s="732">
        <v>40.559999999999974</v>
      </c>
      <c r="M844" s="732">
        <v>1</v>
      </c>
      <c r="N844" s="733">
        <v>40.559999999999974</v>
      </c>
    </row>
    <row r="845" spans="1:14" ht="14.4" customHeight="1" x14ac:dyDescent="0.3">
      <c r="A845" s="727" t="s">
        <v>566</v>
      </c>
      <c r="B845" s="728" t="s">
        <v>567</v>
      </c>
      <c r="C845" s="729" t="s">
        <v>590</v>
      </c>
      <c r="D845" s="730" t="s">
        <v>591</v>
      </c>
      <c r="E845" s="731">
        <v>50113001</v>
      </c>
      <c r="F845" s="730" t="s">
        <v>620</v>
      </c>
      <c r="G845" s="729" t="s">
        <v>621</v>
      </c>
      <c r="H845" s="729">
        <v>189212</v>
      </c>
      <c r="I845" s="729">
        <v>89212</v>
      </c>
      <c r="J845" s="729" t="s">
        <v>1672</v>
      </c>
      <c r="K845" s="729" t="s">
        <v>1673</v>
      </c>
      <c r="L845" s="732">
        <v>79.28</v>
      </c>
      <c r="M845" s="732">
        <v>5</v>
      </c>
      <c r="N845" s="733">
        <v>396.4</v>
      </c>
    </row>
    <row r="846" spans="1:14" ht="14.4" customHeight="1" x14ac:dyDescent="0.3">
      <c r="A846" s="727" t="s">
        <v>566</v>
      </c>
      <c r="B846" s="728" t="s">
        <v>567</v>
      </c>
      <c r="C846" s="729" t="s">
        <v>590</v>
      </c>
      <c r="D846" s="730" t="s">
        <v>591</v>
      </c>
      <c r="E846" s="731">
        <v>50113001</v>
      </c>
      <c r="F846" s="730" t="s">
        <v>620</v>
      </c>
      <c r="G846" s="729" t="s">
        <v>621</v>
      </c>
      <c r="H846" s="729">
        <v>397412</v>
      </c>
      <c r="I846" s="729">
        <v>0</v>
      </c>
      <c r="J846" s="729" t="s">
        <v>1674</v>
      </c>
      <c r="K846" s="729" t="s">
        <v>1675</v>
      </c>
      <c r="L846" s="732">
        <v>206.98999999999998</v>
      </c>
      <c r="M846" s="732">
        <v>13</v>
      </c>
      <c r="N846" s="733">
        <v>2690.87</v>
      </c>
    </row>
    <row r="847" spans="1:14" ht="14.4" customHeight="1" x14ac:dyDescent="0.3">
      <c r="A847" s="727" t="s">
        <v>566</v>
      </c>
      <c r="B847" s="728" t="s">
        <v>567</v>
      </c>
      <c r="C847" s="729" t="s">
        <v>590</v>
      </c>
      <c r="D847" s="730" t="s">
        <v>591</v>
      </c>
      <c r="E847" s="731">
        <v>50113001</v>
      </c>
      <c r="F847" s="730" t="s">
        <v>620</v>
      </c>
      <c r="G847" s="729" t="s">
        <v>621</v>
      </c>
      <c r="H847" s="729">
        <v>394712</v>
      </c>
      <c r="I847" s="729">
        <v>0</v>
      </c>
      <c r="J847" s="729" t="s">
        <v>1676</v>
      </c>
      <c r="K847" s="729" t="s">
        <v>1677</v>
      </c>
      <c r="L847" s="732">
        <v>23.7</v>
      </c>
      <c r="M847" s="732">
        <v>24</v>
      </c>
      <c r="N847" s="733">
        <v>568.79999999999995</v>
      </c>
    </row>
    <row r="848" spans="1:14" ht="14.4" customHeight="1" x14ac:dyDescent="0.3">
      <c r="A848" s="727" t="s">
        <v>566</v>
      </c>
      <c r="B848" s="728" t="s">
        <v>567</v>
      </c>
      <c r="C848" s="729" t="s">
        <v>590</v>
      </c>
      <c r="D848" s="730" t="s">
        <v>591</v>
      </c>
      <c r="E848" s="731">
        <v>50113001</v>
      </c>
      <c r="F848" s="730" t="s">
        <v>620</v>
      </c>
      <c r="G848" s="729" t="s">
        <v>621</v>
      </c>
      <c r="H848" s="729">
        <v>100802</v>
      </c>
      <c r="I848" s="729">
        <v>1000</v>
      </c>
      <c r="J848" s="729" t="s">
        <v>991</v>
      </c>
      <c r="K848" s="729" t="s">
        <v>992</v>
      </c>
      <c r="L848" s="732">
        <v>73.492395969161223</v>
      </c>
      <c r="M848" s="732">
        <v>4</v>
      </c>
      <c r="N848" s="733">
        <v>293.96958387664489</v>
      </c>
    </row>
    <row r="849" spans="1:14" ht="14.4" customHeight="1" x14ac:dyDescent="0.3">
      <c r="A849" s="727" t="s">
        <v>566</v>
      </c>
      <c r="B849" s="728" t="s">
        <v>567</v>
      </c>
      <c r="C849" s="729" t="s">
        <v>590</v>
      </c>
      <c r="D849" s="730" t="s">
        <v>591</v>
      </c>
      <c r="E849" s="731">
        <v>50113001</v>
      </c>
      <c r="F849" s="730" t="s">
        <v>620</v>
      </c>
      <c r="G849" s="729" t="s">
        <v>621</v>
      </c>
      <c r="H849" s="729">
        <v>134821</v>
      </c>
      <c r="I849" s="729">
        <v>134821</v>
      </c>
      <c r="J849" s="729" t="s">
        <v>993</v>
      </c>
      <c r="K849" s="729" t="s">
        <v>994</v>
      </c>
      <c r="L849" s="732">
        <v>264.98999999999995</v>
      </c>
      <c r="M849" s="732">
        <v>26</v>
      </c>
      <c r="N849" s="733">
        <v>6889.7399999999989</v>
      </c>
    </row>
    <row r="850" spans="1:14" ht="14.4" customHeight="1" x14ac:dyDescent="0.3">
      <c r="A850" s="727" t="s">
        <v>566</v>
      </c>
      <c r="B850" s="728" t="s">
        <v>567</v>
      </c>
      <c r="C850" s="729" t="s">
        <v>590</v>
      </c>
      <c r="D850" s="730" t="s">
        <v>591</v>
      </c>
      <c r="E850" s="731">
        <v>50113001</v>
      </c>
      <c r="F850" s="730" t="s">
        <v>620</v>
      </c>
      <c r="G850" s="729" t="s">
        <v>621</v>
      </c>
      <c r="H850" s="729">
        <v>134824</v>
      </c>
      <c r="I850" s="729">
        <v>134824</v>
      </c>
      <c r="J850" s="729" t="s">
        <v>995</v>
      </c>
      <c r="K850" s="729" t="s">
        <v>996</v>
      </c>
      <c r="L850" s="732">
        <v>199.98000000000002</v>
      </c>
      <c r="M850" s="732">
        <v>32</v>
      </c>
      <c r="N850" s="733">
        <v>6399.3600000000006</v>
      </c>
    </row>
    <row r="851" spans="1:14" ht="14.4" customHeight="1" x14ac:dyDescent="0.3">
      <c r="A851" s="727" t="s">
        <v>566</v>
      </c>
      <c r="B851" s="728" t="s">
        <v>567</v>
      </c>
      <c r="C851" s="729" t="s">
        <v>590</v>
      </c>
      <c r="D851" s="730" t="s">
        <v>591</v>
      </c>
      <c r="E851" s="731">
        <v>50113001</v>
      </c>
      <c r="F851" s="730" t="s">
        <v>620</v>
      </c>
      <c r="G851" s="729" t="s">
        <v>621</v>
      </c>
      <c r="H851" s="729">
        <v>215964</v>
      </c>
      <c r="I851" s="729">
        <v>215964</v>
      </c>
      <c r="J851" s="729" t="s">
        <v>1678</v>
      </c>
      <c r="K851" s="729" t="s">
        <v>1679</v>
      </c>
      <c r="L851" s="732">
        <v>150.41666666666671</v>
      </c>
      <c r="M851" s="732">
        <v>3</v>
      </c>
      <c r="N851" s="733">
        <v>451.25000000000017</v>
      </c>
    </row>
    <row r="852" spans="1:14" ht="14.4" customHeight="1" x14ac:dyDescent="0.3">
      <c r="A852" s="727" t="s">
        <v>566</v>
      </c>
      <c r="B852" s="728" t="s">
        <v>567</v>
      </c>
      <c r="C852" s="729" t="s">
        <v>590</v>
      </c>
      <c r="D852" s="730" t="s">
        <v>591</v>
      </c>
      <c r="E852" s="731">
        <v>50113001</v>
      </c>
      <c r="F852" s="730" t="s">
        <v>620</v>
      </c>
      <c r="G852" s="729" t="s">
        <v>621</v>
      </c>
      <c r="H852" s="729">
        <v>117189</v>
      </c>
      <c r="I852" s="729">
        <v>17189</v>
      </c>
      <c r="J852" s="729" t="s">
        <v>1680</v>
      </c>
      <c r="K852" s="729" t="s">
        <v>1681</v>
      </c>
      <c r="L852" s="732">
        <v>48.406666666666666</v>
      </c>
      <c r="M852" s="732">
        <v>3</v>
      </c>
      <c r="N852" s="733">
        <v>145.22</v>
      </c>
    </row>
    <row r="853" spans="1:14" ht="14.4" customHeight="1" x14ac:dyDescent="0.3">
      <c r="A853" s="727" t="s">
        <v>566</v>
      </c>
      <c r="B853" s="728" t="s">
        <v>567</v>
      </c>
      <c r="C853" s="729" t="s">
        <v>590</v>
      </c>
      <c r="D853" s="730" t="s">
        <v>591</v>
      </c>
      <c r="E853" s="731">
        <v>50113001</v>
      </c>
      <c r="F853" s="730" t="s">
        <v>620</v>
      </c>
      <c r="G853" s="729" t="s">
        <v>621</v>
      </c>
      <c r="H853" s="729">
        <v>848725</v>
      </c>
      <c r="I853" s="729">
        <v>107677</v>
      </c>
      <c r="J853" s="729" t="s">
        <v>999</v>
      </c>
      <c r="K853" s="729" t="s">
        <v>1000</v>
      </c>
      <c r="L853" s="732">
        <v>382.10999202488176</v>
      </c>
      <c r="M853" s="732">
        <v>8</v>
      </c>
      <c r="N853" s="733">
        <v>3056.8799361990541</v>
      </c>
    </row>
    <row r="854" spans="1:14" ht="14.4" customHeight="1" x14ac:dyDescent="0.3">
      <c r="A854" s="727" t="s">
        <v>566</v>
      </c>
      <c r="B854" s="728" t="s">
        <v>567</v>
      </c>
      <c r="C854" s="729" t="s">
        <v>590</v>
      </c>
      <c r="D854" s="730" t="s">
        <v>591</v>
      </c>
      <c r="E854" s="731">
        <v>50113001</v>
      </c>
      <c r="F854" s="730" t="s">
        <v>620</v>
      </c>
      <c r="G854" s="729" t="s">
        <v>621</v>
      </c>
      <c r="H854" s="729">
        <v>845697</v>
      </c>
      <c r="I854" s="729">
        <v>125599</v>
      </c>
      <c r="J854" s="729" t="s">
        <v>1001</v>
      </c>
      <c r="K854" s="729" t="s">
        <v>1002</v>
      </c>
      <c r="L854" s="732">
        <v>34.450000000000017</v>
      </c>
      <c r="M854" s="732">
        <v>1</v>
      </c>
      <c r="N854" s="733">
        <v>34.450000000000017</v>
      </c>
    </row>
    <row r="855" spans="1:14" ht="14.4" customHeight="1" x14ac:dyDescent="0.3">
      <c r="A855" s="727" t="s">
        <v>566</v>
      </c>
      <c r="B855" s="728" t="s">
        <v>567</v>
      </c>
      <c r="C855" s="729" t="s">
        <v>590</v>
      </c>
      <c r="D855" s="730" t="s">
        <v>591</v>
      </c>
      <c r="E855" s="731">
        <v>50113001</v>
      </c>
      <c r="F855" s="730" t="s">
        <v>620</v>
      </c>
      <c r="G855" s="729" t="s">
        <v>621</v>
      </c>
      <c r="H855" s="729">
        <v>100489</v>
      </c>
      <c r="I855" s="729">
        <v>489</v>
      </c>
      <c r="J855" s="729" t="s">
        <v>1003</v>
      </c>
      <c r="K855" s="729" t="s">
        <v>1004</v>
      </c>
      <c r="L855" s="732">
        <v>42.169899847420218</v>
      </c>
      <c r="M855" s="732">
        <v>14</v>
      </c>
      <c r="N855" s="733">
        <v>590.3785978638831</v>
      </c>
    </row>
    <row r="856" spans="1:14" ht="14.4" customHeight="1" x14ac:dyDescent="0.3">
      <c r="A856" s="727" t="s">
        <v>566</v>
      </c>
      <c r="B856" s="728" t="s">
        <v>567</v>
      </c>
      <c r="C856" s="729" t="s">
        <v>590</v>
      </c>
      <c r="D856" s="730" t="s">
        <v>591</v>
      </c>
      <c r="E856" s="731">
        <v>50113001</v>
      </c>
      <c r="F856" s="730" t="s">
        <v>620</v>
      </c>
      <c r="G856" s="729" t="s">
        <v>621</v>
      </c>
      <c r="H856" s="729">
        <v>900881</v>
      </c>
      <c r="I856" s="729">
        <v>0</v>
      </c>
      <c r="J856" s="729" t="s">
        <v>1008</v>
      </c>
      <c r="K856" s="729" t="s">
        <v>568</v>
      </c>
      <c r="L856" s="732">
        <v>137.31232840354309</v>
      </c>
      <c r="M856" s="732">
        <v>8</v>
      </c>
      <c r="N856" s="733">
        <v>1098.4986272283447</v>
      </c>
    </row>
    <row r="857" spans="1:14" ht="14.4" customHeight="1" x14ac:dyDescent="0.3">
      <c r="A857" s="727" t="s">
        <v>566</v>
      </c>
      <c r="B857" s="728" t="s">
        <v>567</v>
      </c>
      <c r="C857" s="729" t="s">
        <v>590</v>
      </c>
      <c r="D857" s="730" t="s">
        <v>591</v>
      </c>
      <c r="E857" s="731">
        <v>50113001</v>
      </c>
      <c r="F857" s="730" t="s">
        <v>620</v>
      </c>
      <c r="G857" s="729" t="s">
        <v>621</v>
      </c>
      <c r="H857" s="729">
        <v>930690</v>
      </c>
      <c r="I857" s="729">
        <v>0</v>
      </c>
      <c r="J857" s="729" t="s">
        <v>1682</v>
      </c>
      <c r="K857" s="729" t="s">
        <v>568</v>
      </c>
      <c r="L857" s="732">
        <v>38.961972961303545</v>
      </c>
      <c r="M857" s="732">
        <v>2</v>
      </c>
      <c r="N857" s="733">
        <v>77.923945922607089</v>
      </c>
    </row>
    <row r="858" spans="1:14" ht="14.4" customHeight="1" x14ac:dyDescent="0.3">
      <c r="A858" s="727" t="s">
        <v>566</v>
      </c>
      <c r="B858" s="728" t="s">
        <v>567</v>
      </c>
      <c r="C858" s="729" t="s">
        <v>590</v>
      </c>
      <c r="D858" s="730" t="s">
        <v>591</v>
      </c>
      <c r="E858" s="731">
        <v>50113001</v>
      </c>
      <c r="F858" s="730" t="s">
        <v>620</v>
      </c>
      <c r="G858" s="729" t="s">
        <v>621</v>
      </c>
      <c r="H858" s="729">
        <v>911953</v>
      </c>
      <c r="I858" s="729">
        <v>0</v>
      </c>
      <c r="J858" s="729" t="s">
        <v>1508</v>
      </c>
      <c r="K858" s="729" t="s">
        <v>568</v>
      </c>
      <c r="L858" s="732">
        <v>1184.6215146439392</v>
      </c>
      <c r="M858" s="732">
        <v>1</v>
      </c>
      <c r="N858" s="733">
        <v>1184.6215146439392</v>
      </c>
    </row>
    <row r="859" spans="1:14" ht="14.4" customHeight="1" x14ac:dyDescent="0.3">
      <c r="A859" s="727" t="s">
        <v>566</v>
      </c>
      <c r="B859" s="728" t="s">
        <v>567</v>
      </c>
      <c r="C859" s="729" t="s">
        <v>590</v>
      </c>
      <c r="D859" s="730" t="s">
        <v>591</v>
      </c>
      <c r="E859" s="731">
        <v>50113001</v>
      </c>
      <c r="F859" s="730" t="s">
        <v>620</v>
      </c>
      <c r="G859" s="729" t="s">
        <v>621</v>
      </c>
      <c r="H859" s="729">
        <v>900512</v>
      </c>
      <c r="I859" s="729">
        <v>0</v>
      </c>
      <c r="J859" s="729" t="s">
        <v>1683</v>
      </c>
      <c r="K859" s="729" t="s">
        <v>568</v>
      </c>
      <c r="L859" s="732">
        <v>96.184543008746687</v>
      </c>
      <c r="M859" s="732">
        <v>3</v>
      </c>
      <c r="N859" s="733">
        <v>288.55362902624006</v>
      </c>
    </row>
    <row r="860" spans="1:14" ht="14.4" customHeight="1" x14ac:dyDescent="0.3">
      <c r="A860" s="727" t="s">
        <v>566</v>
      </c>
      <c r="B860" s="728" t="s">
        <v>567</v>
      </c>
      <c r="C860" s="729" t="s">
        <v>590</v>
      </c>
      <c r="D860" s="730" t="s">
        <v>591</v>
      </c>
      <c r="E860" s="731">
        <v>50113001</v>
      </c>
      <c r="F860" s="730" t="s">
        <v>620</v>
      </c>
      <c r="G860" s="729" t="s">
        <v>621</v>
      </c>
      <c r="H860" s="729">
        <v>397238</v>
      </c>
      <c r="I860" s="729">
        <v>0</v>
      </c>
      <c r="J860" s="729" t="s">
        <v>1012</v>
      </c>
      <c r="K860" s="729" t="s">
        <v>1013</v>
      </c>
      <c r="L860" s="732">
        <v>93.520913579332515</v>
      </c>
      <c r="M860" s="732">
        <v>11</v>
      </c>
      <c r="N860" s="733">
        <v>1028.7300493726577</v>
      </c>
    </row>
    <row r="861" spans="1:14" ht="14.4" customHeight="1" x14ac:dyDescent="0.3">
      <c r="A861" s="727" t="s">
        <v>566</v>
      </c>
      <c r="B861" s="728" t="s">
        <v>567</v>
      </c>
      <c r="C861" s="729" t="s">
        <v>590</v>
      </c>
      <c r="D861" s="730" t="s">
        <v>591</v>
      </c>
      <c r="E861" s="731">
        <v>50113001</v>
      </c>
      <c r="F861" s="730" t="s">
        <v>620</v>
      </c>
      <c r="G861" s="729" t="s">
        <v>621</v>
      </c>
      <c r="H861" s="729">
        <v>930035</v>
      </c>
      <c r="I861" s="729">
        <v>0</v>
      </c>
      <c r="J861" s="729" t="s">
        <v>1684</v>
      </c>
      <c r="K861" s="729" t="s">
        <v>568</v>
      </c>
      <c r="L861" s="732">
        <v>50.587186133838458</v>
      </c>
      <c r="M861" s="732">
        <v>3</v>
      </c>
      <c r="N861" s="733">
        <v>151.76155840151537</v>
      </c>
    </row>
    <row r="862" spans="1:14" ht="14.4" customHeight="1" x14ac:dyDescent="0.3">
      <c r="A862" s="727" t="s">
        <v>566</v>
      </c>
      <c r="B862" s="728" t="s">
        <v>567</v>
      </c>
      <c r="C862" s="729" t="s">
        <v>590</v>
      </c>
      <c r="D862" s="730" t="s">
        <v>591</v>
      </c>
      <c r="E862" s="731">
        <v>50113001</v>
      </c>
      <c r="F862" s="730" t="s">
        <v>620</v>
      </c>
      <c r="G862" s="729" t="s">
        <v>621</v>
      </c>
      <c r="H862" s="729">
        <v>911926</v>
      </c>
      <c r="I862" s="729">
        <v>0</v>
      </c>
      <c r="J862" s="729" t="s">
        <v>1685</v>
      </c>
      <c r="K862" s="729" t="s">
        <v>568</v>
      </c>
      <c r="L862" s="732">
        <v>17.700058354556575</v>
      </c>
      <c r="M862" s="732">
        <v>2</v>
      </c>
      <c r="N862" s="733">
        <v>35.400116709113149</v>
      </c>
    </row>
    <row r="863" spans="1:14" ht="14.4" customHeight="1" x14ac:dyDescent="0.3">
      <c r="A863" s="727" t="s">
        <v>566</v>
      </c>
      <c r="B863" s="728" t="s">
        <v>567</v>
      </c>
      <c r="C863" s="729" t="s">
        <v>590</v>
      </c>
      <c r="D863" s="730" t="s">
        <v>591</v>
      </c>
      <c r="E863" s="731">
        <v>50113001</v>
      </c>
      <c r="F863" s="730" t="s">
        <v>620</v>
      </c>
      <c r="G863" s="729" t="s">
        <v>621</v>
      </c>
      <c r="H863" s="729">
        <v>840230</v>
      </c>
      <c r="I863" s="729">
        <v>0</v>
      </c>
      <c r="J863" s="729" t="s">
        <v>1014</v>
      </c>
      <c r="K863" s="729" t="s">
        <v>568</v>
      </c>
      <c r="L863" s="732">
        <v>190.06097430109233</v>
      </c>
      <c r="M863" s="732">
        <v>3</v>
      </c>
      <c r="N863" s="733">
        <v>570.18292290327702</v>
      </c>
    </row>
    <row r="864" spans="1:14" ht="14.4" customHeight="1" x14ac:dyDescent="0.3">
      <c r="A864" s="727" t="s">
        <v>566</v>
      </c>
      <c r="B864" s="728" t="s">
        <v>567</v>
      </c>
      <c r="C864" s="729" t="s">
        <v>590</v>
      </c>
      <c r="D864" s="730" t="s">
        <v>591</v>
      </c>
      <c r="E864" s="731">
        <v>50113001</v>
      </c>
      <c r="F864" s="730" t="s">
        <v>620</v>
      </c>
      <c r="G864" s="729" t="s">
        <v>621</v>
      </c>
      <c r="H864" s="729">
        <v>900820</v>
      </c>
      <c r="I864" s="729">
        <v>0</v>
      </c>
      <c r="J864" s="729" t="s">
        <v>1016</v>
      </c>
      <c r="K864" s="729" t="s">
        <v>568</v>
      </c>
      <c r="L864" s="732">
        <v>239.76301809510281</v>
      </c>
      <c r="M864" s="732">
        <v>3</v>
      </c>
      <c r="N864" s="733">
        <v>719.28905428530845</v>
      </c>
    </row>
    <row r="865" spans="1:14" ht="14.4" customHeight="1" x14ac:dyDescent="0.3">
      <c r="A865" s="727" t="s">
        <v>566</v>
      </c>
      <c r="B865" s="728" t="s">
        <v>567</v>
      </c>
      <c r="C865" s="729" t="s">
        <v>590</v>
      </c>
      <c r="D865" s="730" t="s">
        <v>591</v>
      </c>
      <c r="E865" s="731">
        <v>50113001</v>
      </c>
      <c r="F865" s="730" t="s">
        <v>620</v>
      </c>
      <c r="G865" s="729" t="s">
        <v>621</v>
      </c>
      <c r="H865" s="729">
        <v>900071</v>
      </c>
      <c r="I865" s="729">
        <v>0</v>
      </c>
      <c r="J865" s="729" t="s">
        <v>1018</v>
      </c>
      <c r="K865" s="729" t="s">
        <v>568</v>
      </c>
      <c r="L865" s="732">
        <v>164.66900671305643</v>
      </c>
      <c r="M865" s="732">
        <v>36</v>
      </c>
      <c r="N865" s="733">
        <v>5928.0842416700316</v>
      </c>
    </row>
    <row r="866" spans="1:14" ht="14.4" customHeight="1" x14ac:dyDescent="0.3">
      <c r="A866" s="727" t="s">
        <v>566</v>
      </c>
      <c r="B866" s="728" t="s">
        <v>567</v>
      </c>
      <c r="C866" s="729" t="s">
        <v>590</v>
      </c>
      <c r="D866" s="730" t="s">
        <v>591</v>
      </c>
      <c r="E866" s="731">
        <v>50113001</v>
      </c>
      <c r="F866" s="730" t="s">
        <v>620</v>
      </c>
      <c r="G866" s="729" t="s">
        <v>621</v>
      </c>
      <c r="H866" s="729">
        <v>216196</v>
      </c>
      <c r="I866" s="729">
        <v>216196</v>
      </c>
      <c r="J866" s="729" t="s">
        <v>1020</v>
      </c>
      <c r="K866" s="729" t="s">
        <v>1021</v>
      </c>
      <c r="L866" s="732">
        <v>71.290000000000035</v>
      </c>
      <c r="M866" s="732">
        <v>1</v>
      </c>
      <c r="N866" s="733">
        <v>71.290000000000035</v>
      </c>
    </row>
    <row r="867" spans="1:14" ht="14.4" customHeight="1" x14ac:dyDescent="0.3">
      <c r="A867" s="727" t="s">
        <v>566</v>
      </c>
      <c r="B867" s="728" t="s">
        <v>567</v>
      </c>
      <c r="C867" s="729" t="s">
        <v>590</v>
      </c>
      <c r="D867" s="730" t="s">
        <v>591</v>
      </c>
      <c r="E867" s="731">
        <v>50113001</v>
      </c>
      <c r="F867" s="730" t="s">
        <v>620</v>
      </c>
      <c r="G867" s="729" t="s">
        <v>621</v>
      </c>
      <c r="H867" s="729">
        <v>216199</v>
      </c>
      <c r="I867" s="729">
        <v>216199</v>
      </c>
      <c r="J867" s="729" t="s">
        <v>1022</v>
      </c>
      <c r="K867" s="729" t="s">
        <v>1023</v>
      </c>
      <c r="L867" s="732">
        <v>100.59999999999992</v>
      </c>
      <c r="M867" s="732">
        <v>2</v>
      </c>
      <c r="N867" s="733">
        <v>201.19999999999985</v>
      </c>
    </row>
    <row r="868" spans="1:14" ht="14.4" customHeight="1" x14ac:dyDescent="0.3">
      <c r="A868" s="727" t="s">
        <v>566</v>
      </c>
      <c r="B868" s="728" t="s">
        <v>567</v>
      </c>
      <c r="C868" s="729" t="s">
        <v>590</v>
      </c>
      <c r="D868" s="730" t="s">
        <v>591</v>
      </c>
      <c r="E868" s="731">
        <v>50113001</v>
      </c>
      <c r="F868" s="730" t="s">
        <v>620</v>
      </c>
      <c r="G868" s="729" t="s">
        <v>621</v>
      </c>
      <c r="H868" s="729">
        <v>990927</v>
      </c>
      <c r="I868" s="729">
        <v>0</v>
      </c>
      <c r="J868" s="729" t="s">
        <v>1024</v>
      </c>
      <c r="K868" s="729" t="s">
        <v>568</v>
      </c>
      <c r="L868" s="732">
        <v>142.62000000000009</v>
      </c>
      <c r="M868" s="732">
        <v>3</v>
      </c>
      <c r="N868" s="733">
        <v>427.86000000000024</v>
      </c>
    </row>
    <row r="869" spans="1:14" ht="14.4" customHeight="1" x14ac:dyDescent="0.3">
      <c r="A869" s="727" t="s">
        <v>566</v>
      </c>
      <c r="B869" s="728" t="s">
        <v>567</v>
      </c>
      <c r="C869" s="729" t="s">
        <v>590</v>
      </c>
      <c r="D869" s="730" t="s">
        <v>591</v>
      </c>
      <c r="E869" s="731">
        <v>50113001</v>
      </c>
      <c r="F869" s="730" t="s">
        <v>620</v>
      </c>
      <c r="G869" s="729" t="s">
        <v>568</v>
      </c>
      <c r="H869" s="729">
        <v>187906</v>
      </c>
      <c r="I869" s="729">
        <v>87906</v>
      </c>
      <c r="J869" s="729" t="s">
        <v>1026</v>
      </c>
      <c r="K869" s="729" t="s">
        <v>1007</v>
      </c>
      <c r="L869" s="732">
        <v>46.540000000000006</v>
      </c>
      <c r="M869" s="732">
        <v>15</v>
      </c>
      <c r="N869" s="733">
        <v>698.10000000000014</v>
      </c>
    </row>
    <row r="870" spans="1:14" ht="14.4" customHeight="1" x14ac:dyDescent="0.3">
      <c r="A870" s="727" t="s">
        <v>566</v>
      </c>
      <c r="B870" s="728" t="s">
        <v>567</v>
      </c>
      <c r="C870" s="729" t="s">
        <v>590</v>
      </c>
      <c r="D870" s="730" t="s">
        <v>591</v>
      </c>
      <c r="E870" s="731">
        <v>50113001</v>
      </c>
      <c r="F870" s="730" t="s">
        <v>620</v>
      </c>
      <c r="G870" s="729" t="s">
        <v>621</v>
      </c>
      <c r="H870" s="729">
        <v>840220</v>
      </c>
      <c r="I870" s="729">
        <v>0</v>
      </c>
      <c r="J870" s="729" t="s">
        <v>1686</v>
      </c>
      <c r="K870" s="729" t="s">
        <v>568</v>
      </c>
      <c r="L870" s="732">
        <v>218.20000000000002</v>
      </c>
      <c r="M870" s="732">
        <v>8</v>
      </c>
      <c r="N870" s="733">
        <v>1745.6000000000001</v>
      </c>
    </row>
    <row r="871" spans="1:14" ht="14.4" customHeight="1" x14ac:dyDescent="0.3">
      <c r="A871" s="727" t="s">
        <v>566</v>
      </c>
      <c r="B871" s="728" t="s">
        <v>567</v>
      </c>
      <c r="C871" s="729" t="s">
        <v>590</v>
      </c>
      <c r="D871" s="730" t="s">
        <v>591</v>
      </c>
      <c r="E871" s="731">
        <v>50113001</v>
      </c>
      <c r="F871" s="730" t="s">
        <v>620</v>
      </c>
      <c r="G871" s="729" t="s">
        <v>621</v>
      </c>
      <c r="H871" s="729">
        <v>127506</v>
      </c>
      <c r="I871" s="729">
        <v>27506</v>
      </c>
      <c r="J871" s="729" t="s">
        <v>1687</v>
      </c>
      <c r="K871" s="729" t="s">
        <v>1688</v>
      </c>
      <c r="L871" s="732">
        <v>1050.5299999999997</v>
      </c>
      <c r="M871" s="732">
        <v>1</v>
      </c>
      <c r="N871" s="733">
        <v>1050.5299999999997</v>
      </c>
    </row>
    <row r="872" spans="1:14" ht="14.4" customHeight="1" x14ac:dyDescent="0.3">
      <c r="A872" s="727" t="s">
        <v>566</v>
      </c>
      <c r="B872" s="728" t="s">
        <v>567</v>
      </c>
      <c r="C872" s="729" t="s">
        <v>590</v>
      </c>
      <c r="D872" s="730" t="s">
        <v>591</v>
      </c>
      <c r="E872" s="731">
        <v>50113001</v>
      </c>
      <c r="F872" s="730" t="s">
        <v>620</v>
      </c>
      <c r="G872" s="729" t="s">
        <v>621</v>
      </c>
      <c r="H872" s="729">
        <v>116055</v>
      </c>
      <c r="I872" s="729">
        <v>16055</v>
      </c>
      <c r="J872" s="729" t="s">
        <v>1689</v>
      </c>
      <c r="K872" s="729" t="s">
        <v>1690</v>
      </c>
      <c r="L872" s="732">
        <v>125.43182151078534</v>
      </c>
      <c r="M872" s="732">
        <v>7</v>
      </c>
      <c r="N872" s="733">
        <v>878.02275057549741</v>
      </c>
    </row>
    <row r="873" spans="1:14" ht="14.4" customHeight="1" x14ac:dyDescent="0.3">
      <c r="A873" s="727" t="s">
        <v>566</v>
      </c>
      <c r="B873" s="728" t="s">
        <v>567</v>
      </c>
      <c r="C873" s="729" t="s">
        <v>590</v>
      </c>
      <c r="D873" s="730" t="s">
        <v>591</v>
      </c>
      <c r="E873" s="731">
        <v>50113001</v>
      </c>
      <c r="F873" s="730" t="s">
        <v>620</v>
      </c>
      <c r="G873" s="729" t="s">
        <v>661</v>
      </c>
      <c r="H873" s="729">
        <v>187427</v>
      </c>
      <c r="I873" s="729">
        <v>187427</v>
      </c>
      <c r="J873" s="729" t="s">
        <v>1691</v>
      </c>
      <c r="K873" s="729" t="s">
        <v>1692</v>
      </c>
      <c r="L873" s="732">
        <v>63.109999999999978</v>
      </c>
      <c r="M873" s="732">
        <v>3</v>
      </c>
      <c r="N873" s="733">
        <v>189.32999999999993</v>
      </c>
    </row>
    <row r="874" spans="1:14" ht="14.4" customHeight="1" x14ac:dyDescent="0.3">
      <c r="A874" s="727" t="s">
        <v>566</v>
      </c>
      <c r="B874" s="728" t="s">
        <v>567</v>
      </c>
      <c r="C874" s="729" t="s">
        <v>590</v>
      </c>
      <c r="D874" s="730" t="s">
        <v>591</v>
      </c>
      <c r="E874" s="731">
        <v>50113001</v>
      </c>
      <c r="F874" s="730" t="s">
        <v>620</v>
      </c>
      <c r="G874" s="729" t="s">
        <v>661</v>
      </c>
      <c r="H874" s="729">
        <v>187425</v>
      </c>
      <c r="I874" s="729">
        <v>187425</v>
      </c>
      <c r="J874" s="729" t="s">
        <v>1029</v>
      </c>
      <c r="K874" s="729" t="s">
        <v>1030</v>
      </c>
      <c r="L874" s="732">
        <v>49.720000000000013</v>
      </c>
      <c r="M874" s="732">
        <v>1</v>
      </c>
      <c r="N874" s="733">
        <v>49.720000000000013</v>
      </c>
    </row>
    <row r="875" spans="1:14" ht="14.4" customHeight="1" x14ac:dyDescent="0.3">
      <c r="A875" s="727" t="s">
        <v>566</v>
      </c>
      <c r="B875" s="728" t="s">
        <v>567</v>
      </c>
      <c r="C875" s="729" t="s">
        <v>590</v>
      </c>
      <c r="D875" s="730" t="s">
        <v>591</v>
      </c>
      <c r="E875" s="731">
        <v>50113001</v>
      </c>
      <c r="F875" s="730" t="s">
        <v>620</v>
      </c>
      <c r="G875" s="729" t="s">
        <v>661</v>
      </c>
      <c r="H875" s="729">
        <v>128148</v>
      </c>
      <c r="I875" s="729">
        <v>28148</v>
      </c>
      <c r="J875" s="729" t="s">
        <v>1693</v>
      </c>
      <c r="K875" s="729" t="s">
        <v>1694</v>
      </c>
      <c r="L875" s="732">
        <v>1050.4000000000001</v>
      </c>
      <c r="M875" s="732">
        <v>3</v>
      </c>
      <c r="N875" s="733">
        <v>3151.2000000000003</v>
      </c>
    </row>
    <row r="876" spans="1:14" ht="14.4" customHeight="1" x14ac:dyDescent="0.3">
      <c r="A876" s="727" t="s">
        <v>566</v>
      </c>
      <c r="B876" s="728" t="s">
        <v>567</v>
      </c>
      <c r="C876" s="729" t="s">
        <v>590</v>
      </c>
      <c r="D876" s="730" t="s">
        <v>591</v>
      </c>
      <c r="E876" s="731">
        <v>50113001</v>
      </c>
      <c r="F876" s="730" t="s">
        <v>620</v>
      </c>
      <c r="G876" s="729" t="s">
        <v>621</v>
      </c>
      <c r="H876" s="729">
        <v>188217</v>
      </c>
      <c r="I876" s="729">
        <v>88217</v>
      </c>
      <c r="J876" s="729" t="s">
        <v>1033</v>
      </c>
      <c r="K876" s="729" t="s">
        <v>1034</v>
      </c>
      <c r="L876" s="732">
        <v>127.36072180801887</v>
      </c>
      <c r="M876" s="732">
        <v>42</v>
      </c>
      <c r="N876" s="733">
        <v>5349.1503159367921</v>
      </c>
    </row>
    <row r="877" spans="1:14" ht="14.4" customHeight="1" x14ac:dyDescent="0.3">
      <c r="A877" s="727" t="s">
        <v>566</v>
      </c>
      <c r="B877" s="728" t="s">
        <v>567</v>
      </c>
      <c r="C877" s="729" t="s">
        <v>590</v>
      </c>
      <c r="D877" s="730" t="s">
        <v>591</v>
      </c>
      <c r="E877" s="731">
        <v>50113001</v>
      </c>
      <c r="F877" s="730" t="s">
        <v>620</v>
      </c>
      <c r="G877" s="729" t="s">
        <v>621</v>
      </c>
      <c r="H877" s="729">
        <v>188219</v>
      </c>
      <c r="I877" s="729">
        <v>88219</v>
      </c>
      <c r="J877" s="729" t="s">
        <v>1035</v>
      </c>
      <c r="K877" s="729" t="s">
        <v>1036</v>
      </c>
      <c r="L877" s="732">
        <v>142.43</v>
      </c>
      <c r="M877" s="732">
        <v>12</v>
      </c>
      <c r="N877" s="733">
        <v>1709.16</v>
      </c>
    </row>
    <row r="878" spans="1:14" ht="14.4" customHeight="1" x14ac:dyDescent="0.3">
      <c r="A878" s="727" t="s">
        <v>566</v>
      </c>
      <c r="B878" s="728" t="s">
        <v>567</v>
      </c>
      <c r="C878" s="729" t="s">
        <v>590</v>
      </c>
      <c r="D878" s="730" t="s">
        <v>591</v>
      </c>
      <c r="E878" s="731">
        <v>50113001</v>
      </c>
      <c r="F878" s="730" t="s">
        <v>620</v>
      </c>
      <c r="G878" s="729" t="s">
        <v>621</v>
      </c>
      <c r="H878" s="729">
        <v>185812</v>
      </c>
      <c r="I878" s="729">
        <v>85812</v>
      </c>
      <c r="J878" s="729" t="s">
        <v>1037</v>
      </c>
      <c r="K878" s="729" t="s">
        <v>1038</v>
      </c>
      <c r="L878" s="732">
        <v>52.14573491874107</v>
      </c>
      <c r="M878" s="732">
        <v>28</v>
      </c>
      <c r="N878" s="733">
        <v>1460.0805777247499</v>
      </c>
    </row>
    <row r="879" spans="1:14" ht="14.4" customHeight="1" x14ac:dyDescent="0.3">
      <c r="A879" s="727" t="s">
        <v>566</v>
      </c>
      <c r="B879" s="728" t="s">
        <v>567</v>
      </c>
      <c r="C879" s="729" t="s">
        <v>590</v>
      </c>
      <c r="D879" s="730" t="s">
        <v>591</v>
      </c>
      <c r="E879" s="731">
        <v>50113001</v>
      </c>
      <c r="F879" s="730" t="s">
        <v>620</v>
      </c>
      <c r="G879" s="729" t="s">
        <v>621</v>
      </c>
      <c r="H879" s="729">
        <v>214919</v>
      </c>
      <c r="I879" s="729">
        <v>214919</v>
      </c>
      <c r="J879" s="729" t="s">
        <v>1695</v>
      </c>
      <c r="K879" s="729" t="s">
        <v>1696</v>
      </c>
      <c r="L879" s="732">
        <v>119.74</v>
      </c>
      <c r="M879" s="732">
        <v>1</v>
      </c>
      <c r="N879" s="733">
        <v>119.74</v>
      </c>
    </row>
    <row r="880" spans="1:14" ht="14.4" customHeight="1" x14ac:dyDescent="0.3">
      <c r="A880" s="727" t="s">
        <v>566</v>
      </c>
      <c r="B880" s="728" t="s">
        <v>567</v>
      </c>
      <c r="C880" s="729" t="s">
        <v>590</v>
      </c>
      <c r="D880" s="730" t="s">
        <v>591</v>
      </c>
      <c r="E880" s="731">
        <v>50113001</v>
      </c>
      <c r="F880" s="730" t="s">
        <v>620</v>
      </c>
      <c r="G880" s="729" t="s">
        <v>621</v>
      </c>
      <c r="H880" s="729">
        <v>159747</v>
      </c>
      <c r="I880" s="729">
        <v>0</v>
      </c>
      <c r="J880" s="729" t="s">
        <v>1697</v>
      </c>
      <c r="K880" s="729" t="s">
        <v>948</v>
      </c>
      <c r="L880" s="732">
        <v>35.960044161686113</v>
      </c>
      <c r="M880" s="732">
        <v>9</v>
      </c>
      <c r="N880" s="733">
        <v>323.64039745517505</v>
      </c>
    </row>
    <row r="881" spans="1:14" ht="14.4" customHeight="1" x14ac:dyDescent="0.3">
      <c r="A881" s="727" t="s">
        <v>566</v>
      </c>
      <c r="B881" s="728" t="s">
        <v>567</v>
      </c>
      <c r="C881" s="729" t="s">
        <v>590</v>
      </c>
      <c r="D881" s="730" t="s">
        <v>591</v>
      </c>
      <c r="E881" s="731">
        <v>50113001</v>
      </c>
      <c r="F881" s="730" t="s">
        <v>620</v>
      </c>
      <c r="G881" s="729" t="s">
        <v>621</v>
      </c>
      <c r="H881" s="729">
        <v>157345</v>
      </c>
      <c r="I881" s="729">
        <v>57345</v>
      </c>
      <c r="J881" s="729" t="s">
        <v>1042</v>
      </c>
      <c r="K881" s="729" t="s">
        <v>1043</v>
      </c>
      <c r="L881" s="732">
        <v>467.60199999999998</v>
      </c>
      <c r="M881" s="732">
        <v>5</v>
      </c>
      <c r="N881" s="733">
        <v>2338.0099999999998</v>
      </c>
    </row>
    <row r="882" spans="1:14" ht="14.4" customHeight="1" x14ac:dyDescent="0.3">
      <c r="A882" s="727" t="s">
        <v>566</v>
      </c>
      <c r="B882" s="728" t="s">
        <v>567</v>
      </c>
      <c r="C882" s="729" t="s">
        <v>590</v>
      </c>
      <c r="D882" s="730" t="s">
        <v>591</v>
      </c>
      <c r="E882" s="731">
        <v>50113001</v>
      </c>
      <c r="F882" s="730" t="s">
        <v>620</v>
      </c>
      <c r="G882" s="729" t="s">
        <v>621</v>
      </c>
      <c r="H882" s="729">
        <v>192853</v>
      </c>
      <c r="I882" s="729">
        <v>192853</v>
      </c>
      <c r="J882" s="729" t="s">
        <v>1050</v>
      </c>
      <c r="K882" s="729" t="s">
        <v>1051</v>
      </c>
      <c r="L882" s="732">
        <v>106.89999999999999</v>
      </c>
      <c r="M882" s="732">
        <v>6</v>
      </c>
      <c r="N882" s="733">
        <v>641.4</v>
      </c>
    </row>
    <row r="883" spans="1:14" ht="14.4" customHeight="1" x14ac:dyDescent="0.3">
      <c r="A883" s="727" t="s">
        <v>566</v>
      </c>
      <c r="B883" s="728" t="s">
        <v>567</v>
      </c>
      <c r="C883" s="729" t="s">
        <v>590</v>
      </c>
      <c r="D883" s="730" t="s">
        <v>591</v>
      </c>
      <c r="E883" s="731">
        <v>50113001</v>
      </c>
      <c r="F883" s="730" t="s">
        <v>620</v>
      </c>
      <c r="G883" s="729" t="s">
        <v>568</v>
      </c>
      <c r="H883" s="729">
        <v>128223</v>
      </c>
      <c r="I883" s="729">
        <v>28223</v>
      </c>
      <c r="J883" s="729" t="s">
        <v>1698</v>
      </c>
      <c r="K883" s="729" t="s">
        <v>1699</v>
      </c>
      <c r="L883" s="732">
        <v>973.47000000000014</v>
      </c>
      <c r="M883" s="732">
        <v>1</v>
      </c>
      <c r="N883" s="733">
        <v>973.47000000000014</v>
      </c>
    </row>
    <row r="884" spans="1:14" ht="14.4" customHeight="1" x14ac:dyDescent="0.3">
      <c r="A884" s="727" t="s">
        <v>566</v>
      </c>
      <c r="B884" s="728" t="s">
        <v>567</v>
      </c>
      <c r="C884" s="729" t="s">
        <v>590</v>
      </c>
      <c r="D884" s="730" t="s">
        <v>591</v>
      </c>
      <c r="E884" s="731">
        <v>50113001</v>
      </c>
      <c r="F884" s="730" t="s">
        <v>620</v>
      </c>
      <c r="G884" s="729" t="s">
        <v>568</v>
      </c>
      <c r="H884" s="729">
        <v>128216</v>
      </c>
      <c r="I884" s="729">
        <v>28216</v>
      </c>
      <c r="J884" s="729" t="s">
        <v>1700</v>
      </c>
      <c r="K884" s="729" t="s">
        <v>1701</v>
      </c>
      <c r="L884" s="732">
        <v>107.5025</v>
      </c>
      <c r="M884" s="732">
        <v>4</v>
      </c>
      <c r="N884" s="733">
        <v>430.01</v>
      </c>
    </row>
    <row r="885" spans="1:14" ht="14.4" customHeight="1" x14ac:dyDescent="0.3">
      <c r="A885" s="727" t="s">
        <v>566</v>
      </c>
      <c r="B885" s="728" t="s">
        <v>567</v>
      </c>
      <c r="C885" s="729" t="s">
        <v>590</v>
      </c>
      <c r="D885" s="730" t="s">
        <v>591</v>
      </c>
      <c r="E885" s="731">
        <v>50113001</v>
      </c>
      <c r="F885" s="730" t="s">
        <v>620</v>
      </c>
      <c r="G885" s="729" t="s">
        <v>621</v>
      </c>
      <c r="H885" s="729">
        <v>67558</v>
      </c>
      <c r="I885" s="729">
        <v>67558</v>
      </c>
      <c r="J885" s="729" t="s">
        <v>1061</v>
      </c>
      <c r="K885" s="729" t="s">
        <v>1062</v>
      </c>
      <c r="L885" s="732">
        <v>27.680000000000007</v>
      </c>
      <c r="M885" s="732">
        <v>9</v>
      </c>
      <c r="N885" s="733">
        <v>249.12000000000006</v>
      </c>
    </row>
    <row r="886" spans="1:14" ht="14.4" customHeight="1" x14ac:dyDescent="0.3">
      <c r="A886" s="727" t="s">
        <v>566</v>
      </c>
      <c r="B886" s="728" t="s">
        <v>567</v>
      </c>
      <c r="C886" s="729" t="s">
        <v>590</v>
      </c>
      <c r="D886" s="730" t="s">
        <v>591</v>
      </c>
      <c r="E886" s="731">
        <v>50113001</v>
      </c>
      <c r="F886" s="730" t="s">
        <v>620</v>
      </c>
      <c r="G886" s="729" t="s">
        <v>621</v>
      </c>
      <c r="H886" s="729">
        <v>196635</v>
      </c>
      <c r="I886" s="729">
        <v>96635</v>
      </c>
      <c r="J886" s="729" t="s">
        <v>1063</v>
      </c>
      <c r="K886" s="729" t="s">
        <v>1064</v>
      </c>
      <c r="L886" s="732">
        <v>112.15999999999998</v>
      </c>
      <c r="M886" s="732">
        <v>3</v>
      </c>
      <c r="N886" s="733">
        <v>336.47999999999996</v>
      </c>
    </row>
    <row r="887" spans="1:14" ht="14.4" customHeight="1" x14ac:dyDescent="0.3">
      <c r="A887" s="727" t="s">
        <v>566</v>
      </c>
      <c r="B887" s="728" t="s">
        <v>567</v>
      </c>
      <c r="C887" s="729" t="s">
        <v>590</v>
      </c>
      <c r="D887" s="730" t="s">
        <v>591</v>
      </c>
      <c r="E887" s="731">
        <v>50113001</v>
      </c>
      <c r="F887" s="730" t="s">
        <v>620</v>
      </c>
      <c r="G887" s="729" t="s">
        <v>621</v>
      </c>
      <c r="H887" s="729">
        <v>117992</v>
      </c>
      <c r="I887" s="729">
        <v>17992</v>
      </c>
      <c r="J887" s="729" t="s">
        <v>1065</v>
      </c>
      <c r="K887" s="729" t="s">
        <v>1066</v>
      </c>
      <c r="L887" s="732">
        <v>93.798678523016022</v>
      </c>
      <c r="M887" s="732">
        <v>15</v>
      </c>
      <c r="N887" s="733">
        <v>1406.9801778452404</v>
      </c>
    </row>
    <row r="888" spans="1:14" ht="14.4" customHeight="1" x14ac:dyDescent="0.3">
      <c r="A888" s="727" t="s">
        <v>566</v>
      </c>
      <c r="B888" s="728" t="s">
        <v>567</v>
      </c>
      <c r="C888" s="729" t="s">
        <v>590</v>
      </c>
      <c r="D888" s="730" t="s">
        <v>591</v>
      </c>
      <c r="E888" s="731">
        <v>50113001</v>
      </c>
      <c r="F888" s="730" t="s">
        <v>620</v>
      </c>
      <c r="G888" s="729" t="s">
        <v>621</v>
      </c>
      <c r="H888" s="729">
        <v>846813</v>
      </c>
      <c r="I888" s="729">
        <v>137120</v>
      </c>
      <c r="J888" s="729" t="s">
        <v>1068</v>
      </c>
      <c r="K888" s="729" t="s">
        <v>1069</v>
      </c>
      <c r="L888" s="732">
        <v>65.73</v>
      </c>
      <c r="M888" s="732">
        <v>20</v>
      </c>
      <c r="N888" s="733">
        <v>1314.6000000000001</v>
      </c>
    </row>
    <row r="889" spans="1:14" ht="14.4" customHeight="1" x14ac:dyDescent="0.3">
      <c r="A889" s="727" t="s">
        <v>566</v>
      </c>
      <c r="B889" s="728" t="s">
        <v>567</v>
      </c>
      <c r="C889" s="729" t="s">
        <v>590</v>
      </c>
      <c r="D889" s="730" t="s">
        <v>591</v>
      </c>
      <c r="E889" s="731">
        <v>50113001</v>
      </c>
      <c r="F889" s="730" t="s">
        <v>620</v>
      </c>
      <c r="G889" s="729" t="s">
        <v>621</v>
      </c>
      <c r="H889" s="729">
        <v>100498</v>
      </c>
      <c r="I889" s="729">
        <v>498</v>
      </c>
      <c r="J889" s="729" t="s">
        <v>1070</v>
      </c>
      <c r="K889" s="729" t="s">
        <v>738</v>
      </c>
      <c r="L889" s="732">
        <v>96.82</v>
      </c>
      <c r="M889" s="732">
        <v>2</v>
      </c>
      <c r="N889" s="733">
        <v>193.64</v>
      </c>
    </row>
    <row r="890" spans="1:14" ht="14.4" customHeight="1" x14ac:dyDescent="0.3">
      <c r="A890" s="727" t="s">
        <v>566</v>
      </c>
      <c r="B890" s="728" t="s">
        <v>567</v>
      </c>
      <c r="C890" s="729" t="s">
        <v>590</v>
      </c>
      <c r="D890" s="730" t="s">
        <v>591</v>
      </c>
      <c r="E890" s="731">
        <v>50113001</v>
      </c>
      <c r="F890" s="730" t="s">
        <v>620</v>
      </c>
      <c r="G890" s="729" t="s">
        <v>621</v>
      </c>
      <c r="H890" s="729">
        <v>100499</v>
      </c>
      <c r="I890" s="729">
        <v>499</v>
      </c>
      <c r="J890" s="729" t="s">
        <v>1070</v>
      </c>
      <c r="K890" s="729" t="s">
        <v>1071</v>
      </c>
      <c r="L890" s="732">
        <v>100.67094791780426</v>
      </c>
      <c r="M890" s="732">
        <v>212</v>
      </c>
      <c r="N890" s="733">
        <v>21342.240958574501</v>
      </c>
    </row>
    <row r="891" spans="1:14" ht="14.4" customHeight="1" x14ac:dyDescent="0.3">
      <c r="A891" s="727" t="s">
        <v>566</v>
      </c>
      <c r="B891" s="728" t="s">
        <v>567</v>
      </c>
      <c r="C891" s="729" t="s">
        <v>590</v>
      </c>
      <c r="D891" s="730" t="s">
        <v>591</v>
      </c>
      <c r="E891" s="731">
        <v>50113001</v>
      </c>
      <c r="F891" s="730" t="s">
        <v>620</v>
      </c>
      <c r="G891" s="729" t="s">
        <v>621</v>
      </c>
      <c r="H891" s="729">
        <v>166555</v>
      </c>
      <c r="I891" s="729">
        <v>66555</v>
      </c>
      <c r="J891" s="729" t="s">
        <v>1072</v>
      </c>
      <c r="K891" s="729" t="s">
        <v>1073</v>
      </c>
      <c r="L891" s="732">
        <v>117.41</v>
      </c>
      <c r="M891" s="732">
        <v>4</v>
      </c>
      <c r="N891" s="733">
        <v>469.64</v>
      </c>
    </row>
    <row r="892" spans="1:14" ht="14.4" customHeight="1" x14ac:dyDescent="0.3">
      <c r="A892" s="727" t="s">
        <v>566</v>
      </c>
      <c r="B892" s="728" t="s">
        <v>567</v>
      </c>
      <c r="C892" s="729" t="s">
        <v>590</v>
      </c>
      <c r="D892" s="730" t="s">
        <v>591</v>
      </c>
      <c r="E892" s="731">
        <v>50113001</v>
      </c>
      <c r="F892" s="730" t="s">
        <v>620</v>
      </c>
      <c r="G892" s="729" t="s">
        <v>621</v>
      </c>
      <c r="H892" s="729">
        <v>215978</v>
      </c>
      <c r="I892" s="729">
        <v>215978</v>
      </c>
      <c r="J892" s="729" t="s">
        <v>1072</v>
      </c>
      <c r="K892" s="729" t="s">
        <v>1073</v>
      </c>
      <c r="L892" s="732">
        <v>116.60999999999996</v>
      </c>
      <c r="M892" s="732">
        <v>2</v>
      </c>
      <c r="N892" s="733">
        <v>233.21999999999991</v>
      </c>
    </row>
    <row r="893" spans="1:14" ht="14.4" customHeight="1" x14ac:dyDescent="0.3">
      <c r="A893" s="727" t="s">
        <v>566</v>
      </c>
      <c r="B893" s="728" t="s">
        <v>567</v>
      </c>
      <c r="C893" s="729" t="s">
        <v>590</v>
      </c>
      <c r="D893" s="730" t="s">
        <v>591</v>
      </c>
      <c r="E893" s="731">
        <v>50113001</v>
      </c>
      <c r="F893" s="730" t="s">
        <v>620</v>
      </c>
      <c r="G893" s="729" t="s">
        <v>621</v>
      </c>
      <c r="H893" s="729">
        <v>159750</v>
      </c>
      <c r="I893" s="729">
        <v>0</v>
      </c>
      <c r="J893" s="729" t="s">
        <v>1078</v>
      </c>
      <c r="K893" s="729" t="s">
        <v>1079</v>
      </c>
      <c r="L893" s="732">
        <v>24.253333333333334</v>
      </c>
      <c r="M893" s="732">
        <v>18</v>
      </c>
      <c r="N893" s="733">
        <v>436.56</v>
      </c>
    </row>
    <row r="894" spans="1:14" ht="14.4" customHeight="1" x14ac:dyDescent="0.3">
      <c r="A894" s="727" t="s">
        <v>566</v>
      </c>
      <c r="B894" s="728" t="s">
        <v>567</v>
      </c>
      <c r="C894" s="729" t="s">
        <v>590</v>
      </c>
      <c r="D894" s="730" t="s">
        <v>591</v>
      </c>
      <c r="E894" s="731">
        <v>50113001</v>
      </c>
      <c r="F894" s="730" t="s">
        <v>620</v>
      </c>
      <c r="G894" s="729" t="s">
        <v>621</v>
      </c>
      <c r="H894" s="729">
        <v>102546</v>
      </c>
      <c r="I894" s="729">
        <v>2546</v>
      </c>
      <c r="J894" s="729" t="s">
        <v>1080</v>
      </c>
      <c r="K894" s="729" t="s">
        <v>1081</v>
      </c>
      <c r="L894" s="732">
        <v>65.25</v>
      </c>
      <c r="M894" s="732">
        <v>6</v>
      </c>
      <c r="N894" s="733">
        <v>391.5</v>
      </c>
    </row>
    <row r="895" spans="1:14" ht="14.4" customHeight="1" x14ac:dyDescent="0.3">
      <c r="A895" s="727" t="s">
        <v>566</v>
      </c>
      <c r="B895" s="728" t="s">
        <v>567</v>
      </c>
      <c r="C895" s="729" t="s">
        <v>590</v>
      </c>
      <c r="D895" s="730" t="s">
        <v>591</v>
      </c>
      <c r="E895" s="731">
        <v>50113001</v>
      </c>
      <c r="F895" s="730" t="s">
        <v>620</v>
      </c>
      <c r="G895" s="729" t="s">
        <v>621</v>
      </c>
      <c r="H895" s="729">
        <v>102547</v>
      </c>
      <c r="I895" s="729">
        <v>2547</v>
      </c>
      <c r="J895" s="729" t="s">
        <v>1080</v>
      </c>
      <c r="K895" s="729" t="s">
        <v>1702</v>
      </c>
      <c r="L895" s="732">
        <v>45.65</v>
      </c>
      <c r="M895" s="732">
        <v>3</v>
      </c>
      <c r="N895" s="733">
        <v>136.94999999999999</v>
      </c>
    </row>
    <row r="896" spans="1:14" ht="14.4" customHeight="1" x14ac:dyDescent="0.3">
      <c r="A896" s="727" t="s">
        <v>566</v>
      </c>
      <c r="B896" s="728" t="s">
        <v>567</v>
      </c>
      <c r="C896" s="729" t="s">
        <v>590</v>
      </c>
      <c r="D896" s="730" t="s">
        <v>591</v>
      </c>
      <c r="E896" s="731">
        <v>50113001</v>
      </c>
      <c r="F896" s="730" t="s">
        <v>620</v>
      </c>
      <c r="G896" s="729" t="s">
        <v>621</v>
      </c>
      <c r="H896" s="729">
        <v>131751</v>
      </c>
      <c r="I896" s="729">
        <v>131751</v>
      </c>
      <c r="J896" s="729" t="s">
        <v>1703</v>
      </c>
      <c r="K896" s="729" t="s">
        <v>1704</v>
      </c>
      <c r="L896" s="732">
        <v>120.62</v>
      </c>
      <c r="M896" s="732">
        <v>1</v>
      </c>
      <c r="N896" s="733">
        <v>120.62</v>
      </c>
    </row>
    <row r="897" spans="1:14" ht="14.4" customHeight="1" x14ac:dyDescent="0.3">
      <c r="A897" s="727" t="s">
        <v>566</v>
      </c>
      <c r="B897" s="728" t="s">
        <v>567</v>
      </c>
      <c r="C897" s="729" t="s">
        <v>590</v>
      </c>
      <c r="D897" s="730" t="s">
        <v>591</v>
      </c>
      <c r="E897" s="731">
        <v>50113001</v>
      </c>
      <c r="F897" s="730" t="s">
        <v>620</v>
      </c>
      <c r="G897" s="729" t="s">
        <v>661</v>
      </c>
      <c r="H897" s="729">
        <v>201290</v>
      </c>
      <c r="I897" s="729">
        <v>201290</v>
      </c>
      <c r="J897" s="729" t="s">
        <v>1082</v>
      </c>
      <c r="K897" s="729" t="s">
        <v>1083</v>
      </c>
      <c r="L897" s="732">
        <v>24.930000000000007</v>
      </c>
      <c r="M897" s="732">
        <v>2</v>
      </c>
      <c r="N897" s="733">
        <v>49.860000000000014</v>
      </c>
    </row>
    <row r="898" spans="1:14" ht="14.4" customHeight="1" x14ac:dyDescent="0.3">
      <c r="A898" s="727" t="s">
        <v>566</v>
      </c>
      <c r="B898" s="728" t="s">
        <v>567</v>
      </c>
      <c r="C898" s="729" t="s">
        <v>590</v>
      </c>
      <c r="D898" s="730" t="s">
        <v>591</v>
      </c>
      <c r="E898" s="731">
        <v>50113001</v>
      </c>
      <c r="F898" s="730" t="s">
        <v>620</v>
      </c>
      <c r="G898" s="729" t="s">
        <v>621</v>
      </c>
      <c r="H898" s="729">
        <v>100502</v>
      </c>
      <c r="I898" s="729">
        <v>502</v>
      </c>
      <c r="J898" s="729" t="s">
        <v>1089</v>
      </c>
      <c r="K898" s="729" t="s">
        <v>1090</v>
      </c>
      <c r="L898" s="732">
        <v>208.49166666666667</v>
      </c>
      <c r="M898" s="732">
        <v>36</v>
      </c>
      <c r="N898" s="733">
        <v>7505.7000000000007</v>
      </c>
    </row>
    <row r="899" spans="1:14" ht="14.4" customHeight="1" x14ac:dyDescent="0.3">
      <c r="A899" s="727" t="s">
        <v>566</v>
      </c>
      <c r="B899" s="728" t="s">
        <v>567</v>
      </c>
      <c r="C899" s="729" t="s">
        <v>590</v>
      </c>
      <c r="D899" s="730" t="s">
        <v>591</v>
      </c>
      <c r="E899" s="731">
        <v>50113001</v>
      </c>
      <c r="F899" s="730" t="s">
        <v>620</v>
      </c>
      <c r="G899" s="729" t="s">
        <v>621</v>
      </c>
      <c r="H899" s="729">
        <v>102684</v>
      </c>
      <c r="I899" s="729">
        <v>2684</v>
      </c>
      <c r="J899" s="729" t="s">
        <v>1089</v>
      </c>
      <c r="K899" s="729" t="s">
        <v>1091</v>
      </c>
      <c r="L899" s="732">
        <v>72.42</v>
      </c>
      <c r="M899" s="732">
        <v>5</v>
      </c>
      <c r="N899" s="733">
        <v>362.1</v>
      </c>
    </row>
    <row r="900" spans="1:14" ht="14.4" customHeight="1" x14ac:dyDescent="0.3">
      <c r="A900" s="727" t="s">
        <v>566</v>
      </c>
      <c r="B900" s="728" t="s">
        <v>567</v>
      </c>
      <c r="C900" s="729" t="s">
        <v>590</v>
      </c>
      <c r="D900" s="730" t="s">
        <v>591</v>
      </c>
      <c r="E900" s="731">
        <v>50113001</v>
      </c>
      <c r="F900" s="730" t="s">
        <v>620</v>
      </c>
      <c r="G900" s="729" t="s">
        <v>621</v>
      </c>
      <c r="H900" s="729">
        <v>988256</v>
      </c>
      <c r="I900" s="729">
        <v>0</v>
      </c>
      <c r="J900" s="729" t="s">
        <v>1705</v>
      </c>
      <c r="K900" s="729" t="s">
        <v>568</v>
      </c>
      <c r="L900" s="732">
        <v>214.9</v>
      </c>
      <c r="M900" s="732">
        <v>6</v>
      </c>
      <c r="N900" s="733">
        <v>1289.4000000000001</v>
      </c>
    </row>
    <row r="901" spans="1:14" ht="14.4" customHeight="1" x14ac:dyDescent="0.3">
      <c r="A901" s="727" t="s">
        <v>566</v>
      </c>
      <c r="B901" s="728" t="s">
        <v>567</v>
      </c>
      <c r="C901" s="729" t="s">
        <v>590</v>
      </c>
      <c r="D901" s="730" t="s">
        <v>591</v>
      </c>
      <c r="E901" s="731">
        <v>50113001</v>
      </c>
      <c r="F901" s="730" t="s">
        <v>620</v>
      </c>
      <c r="G901" s="729" t="s">
        <v>621</v>
      </c>
      <c r="H901" s="729">
        <v>192012</v>
      </c>
      <c r="I901" s="729">
        <v>92012</v>
      </c>
      <c r="J901" s="729" t="s">
        <v>1092</v>
      </c>
      <c r="K901" s="729" t="s">
        <v>1093</v>
      </c>
      <c r="L901" s="732">
        <v>1996.8411263527623</v>
      </c>
      <c r="M901" s="732">
        <v>15.839565499999999</v>
      </c>
      <c r="N901" s="733">
        <v>31629.095813958353</v>
      </c>
    </row>
    <row r="902" spans="1:14" ht="14.4" customHeight="1" x14ac:dyDescent="0.3">
      <c r="A902" s="727" t="s">
        <v>566</v>
      </c>
      <c r="B902" s="728" t="s">
        <v>567</v>
      </c>
      <c r="C902" s="729" t="s">
        <v>590</v>
      </c>
      <c r="D902" s="730" t="s">
        <v>591</v>
      </c>
      <c r="E902" s="731">
        <v>50113001</v>
      </c>
      <c r="F902" s="730" t="s">
        <v>620</v>
      </c>
      <c r="G902" s="729" t="s">
        <v>621</v>
      </c>
      <c r="H902" s="729">
        <v>99968</v>
      </c>
      <c r="I902" s="729">
        <v>99999</v>
      </c>
      <c r="J902" s="729" t="s">
        <v>1094</v>
      </c>
      <c r="K902" s="729" t="s">
        <v>1095</v>
      </c>
      <c r="L902" s="732">
        <v>169.39999999999998</v>
      </c>
      <c r="M902" s="732">
        <v>22.366275300000002</v>
      </c>
      <c r="N902" s="733">
        <v>3788.8470358199997</v>
      </c>
    </row>
    <row r="903" spans="1:14" ht="14.4" customHeight="1" x14ac:dyDescent="0.3">
      <c r="A903" s="727" t="s">
        <v>566</v>
      </c>
      <c r="B903" s="728" t="s">
        <v>567</v>
      </c>
      <c r="C903" s="729" t="s">
        <v>590</v>
      </c>
      <c r="D903" s="730" t="s">
        <v>591</v>
      </c>
      <c r="E903" s="731">
        <v>50113001</v>
      </c>
      <c r="F903" s="730" t="s">
        <v>620</v>
      </c>
      <c r="G903" s="729" t="s">
        <v>621</v>
      </c>
      <c r="H903" s="729">
        <v>126578</v>
      </c>
      <c r="I903" s="729">
        <v>26578</v>
      </c>
      <c r="J903" s="729" t="s">
        <v>1706</v>
      </c>
      <c r="K903" s="729" t="s">
        <v>1238</v>
      </c>
      <c r="L903" s="732">
        <v>231.70000000000002</v>
      </c>
      <c r="M903" s="732">
        <v>4</v>
      </c>
      <c r="N903" s="733">
        <v>926.80000000000007</v>
      </c>
    </row>
    <row r="904" spans="1:14" ht="14.4" customHeight="1" x14ac:dyDescent="0.3">
      <c r="A904" s="727" t="s">
        <v>566</v>
      </c>
      <c r="B904" s="728" t="s">
        <v>567</v>
      </c>
      <c r="C904" s="729" t="s">
        <v>590</v>
      </c>
      <c r="D904" s="730" t="s">
        <v>591</v>
      </c>
      <c r="E904" s="731">
        <v>50113001</v>
      </c>
      <c r="F904" s="730" t="s">
        <v>620</v>
      </c>
      <c r="G904" s="729" t="s">
        <v>661</v>
      </c>
      <c r="H904" s="729">
        <v>127736</v>
      </c>
      <c r="I904" s="729">
        <v>127736</v>
      </c>
      <c r="J904" s="729" t="s">
        <v>1707</v>
      </c>
      <c r="K904" s="729" t="s">
        <v>1708</v>
      </c>
      <c r="L904" s="732">
        <v>49.369999999999983</v>
      </c>
      <c r="M904" s="732">
        <v>2</v>
      </c>
      <c r="N904" s="733">
        <v>98.739999999999966</v>
      </c>
    </row>
    <row r="905" spans="1:14" ht="14.4" customHeight="1" x14ac:dyDescent="0.3">
      <c r="A905" s="727" t="s">
        <v>566</v>
      </c>
      <c r="B905" s="728" t="s">
        <v>567</v>
      </c>
      <c r="C905" s="729" t="s">
        <v>590</v>
      </c>
      <c r="D905" s="730" t="s">
        <v>591</v>
      </c>
      <c r="E905" s="731">
        <v>50113001</v>
      </c>
      <c r="F905" s="730" t="s">
        <v>620</v>
      </c>
      <c r="G905" s="729" t="s">
        <v>621</v>
      </c>
      <c r="H905" s="729">
        <v>142476</v>
      </c>
      <c r="I905" s="729">
        <v>42476</v>
      </c>
      <c r="J905" s="729" t="s">
        <v>1709</v>
      </c>
      <c r="K905" s="729" t="s">
        <v>1710</v>
      </c>
      <c r="L905" s="732">
        <v>257.92999999999995</v>
      </c>
      <c r="M905" s="732">
        <v>1</v>
      </c>
      <c r="N905" s="733">
        <v>257.92999999999995</v>
      </c>
    </row>
    <row r="906" spans="1:14" ht="14.4" customHeight="1" x14ac:dyDescent="0.3">
      <c r="A906" s="727" t="s">
        <v>566</v>
      </c>
      <c r="B906" s="728" t="s">
        <v>567</v>
      </c>
      <c r="C906" s="729" t="s">
        <v>590</v>
      </c>
      <c r="D906" s="730" t="s">
        <v>591</v>
      </c>
      <c r="E906" s="731">
        <v>50113001</v>
      </c>
      <c r="F906" s="730" t="s">
        <v>620</v>
      </c>
      <c r="G906" s="729" t="s">
        <v>568</v>
      </c>
      <c r="H906" s="729">
        <v>101710</v>
      </c>
      <c r="I906" s="729">
        <v>1710</v>
      </c>
      <c r="J906" s="729" t="s">
        <v>1102</v>
      </c>
      <c r="K906" s="729" t="s">
        <v>1103</v>
      </c>
      <c r="L906" s="732">
        <v>65.805000000000007</v>
      </c>
      <c r="M906" s="732">
        <v>22</v>
      </c>
      <c r="N906" s="733">
        <v>1447.71</v>
      </c>
    </row>
    <row r="907" spans="1:14" ht="14.4" customHeight="1" x14ac:dyDescent="0.3">
      <c r="A907" s="727" t="s">
        <v>566</v>
      </c>
      <c r="B907" s="728" t="s">
        <v>567</v>
      </c>
      <c r="C907" s="729" t="s">
        <v>590</v>
      </c>
      <c r="D907" s="730" t="s">
        <v>591</v>
      </c>
      <c r="E907" s="731">
        <v>50113001</v>
      </c>
      <c r="F907" s="730" t="s">
        <v>620</v>
      </c>
      <c r="G907" s="729" t="s">
        <v>661</v>
      </c>
      <c r="H907" s="729">
        <v>146071</v>
      </c>
      <c r="I907" s="729">
        <v>146071</v>
      </c>
      <c r="J907" s="729" t="s">
        <v>1711</v>
      </c>
      <c r="K907" s="729" t="s">
        <v>1712</v>
      </c>
      <c r="L907" s="732">
        <v>139.47000000000011</v>
      </c>
      <c r="M907" s="732">
        <v>1</v>
      </c>
      <c r="N907" s="733">
        <v>139.47000000000011</v>
      </c>
    </row>
    <row r="908" spans="1:14" ht="14.4" customHeight="1" x14ac:dyDescent="0.3">
      <c r="A908" s="727" t="s">
        <v>566</v>
      </c>
      <c r="B908" s="728" t="s">
        <v>567</v>
      </c>
      <c r="C908" s="729" t="s">
        <v>590</v>
      </c>
      <c r="D908" s="730" t="s">
        <v>591</v>
      </c>
      <c r="E908" s="731">
        <v>50113001</v>
      </c>
      <c r="F908" s="730" t="s">
        <v>620</v>
      </c>
      <c r="G908" s="729" t="s">
        <v>621</v>
      </c>
      <c r="H908" s="729">
        <v>396193</v>
      </c>
      <c r="I908" s="729">
        <v>9999999</v>
      </c>
      <c r="J908" s="729" t="s">
        <v>1104</v>
      </c>
      <c r="K908" s="729" t="s">
        <v>1105</v>
      </c>
      <c r="L908" s="732">
        <v>4279</v>
      </c>
      <c r="M908" s="732">
        <v>14.379000000000001</v>
      </c>
      <c r="N908" s="733">
        <v>61527.741000000002</v>
      </c>
    </row>
    <row r="909" spans="1:14" ht="14.4" customHeight="1" x14ac:dyDescent="0.3">
      <c r="A909" s="727" t="s">
        <v>566</v>
      </c>
      <c r="B909" s="728" t="s">
        <v>567</v>
      </c>
      <c r="C909" s="729" t="s">
        <v>590</v>
      </c>
      <c r="D909" s="730" t="s">
        <v>591</v>
      </c>
      <c r="E909" s="731">
        <v>50113001</v>
      </c>
      <c r="F909" s="730" t="s">
        <v>620</v>
      </c>
      <c r="G909" s="729" t="s">
        <v>621</v>
      </c>
      <c r="H909" s="729">
        <v>101125</v>
      </c>
      <c r="I909" s="729">
        <v>1125</v>
      </c>
      <c r="J909" s="729" t="s">
        <v>1109</v>
      </c>
      <c r="K909" s="729" t="s">
        <v>1110</v>
      </c>
      <c r="L909" s="732">
        <v>79.19</v>
      </c>
      <c r="M909" s="732">
        <v>5</v>
      </c>
      <c r="N909" s="733">
        <v>395.95</v>
      </c>
    </row>
    <row r="910" spans="1:14" ht="14.4" customHeight="1" x14ac:dyDescent="0.3">
      <c r="A910" s="727" t="s">
        <v>566</v>
      </c>
      <c r="B910" s="728" t="s">
        <v>567</v>
      </c>
      <c r="C910" s="729" t="s">
        <v>590</v>
      </c>
      <c r="D910" s="730" t="s">
        <v>591</v>
      </c>
      <c r="E910" s="731">
        <v>50113001</v>
      </c>
      <c r="F910" s="730" t="s">
        <v>620</v>
      </c>
      <c r="G910" s="729" t="s">
        <v>621</v>
      </c>
      <c r="H910" s="729">
        <v>101127</v>
      </c>
      <c r="I910" s="729">
        <v>1127</v>
      </c>
      <c r="J910" s="729" t="s">
        <v>1109</v>
      </c>
      <c r="K910" s="729" t="s">
        <v>1111</v>
      </c>
      <c r="L910" s="732">
        <v>91.609999999999985</v>
      </c>
      <c r="M910" s="732">
        <v>16</v>
      </c>
      <c r="N910" s="733">
        <v>1465.7599999999998</v>
      </c>
    </row>
    <row r="911" spans="1:14" ht="14.4" customHeight="1" x14ac:dyDescent="0.3">
      <c r="A911" s="727" t="s">
        <v>566</v>
      </c>
      <c r="B911" s="728" t="s">
        <v>567</v>
      </c>
      <c r="C911" s="729" t="s">
        <v>590</v>
      </c>
      <c r="D911" s="730" t="s">
        <v>591</v>
      </c>
      <c r="E911" s="731">
        <v>50113001</v>
      </c>
      <c r="F911" s="730" t="s">
        <v>620</v>
      </c>
      <c r="G911" s="729" t="s">
        <v>661</v>
      </c>
      <c r="H911" s="729">
        <v>16913</v>
      </c>
      <c r="I911" s="729">
        <v>16913</v>
      </c>
      <c r="J911" s="729" t="s">
        <v>1713</v>
      </c>
      <c r="K911" s="729" t="s">
        <v>1714</v>
      </c>
      <c r="L911" s="732">
        <v>52.699999999999989</v>
      </c>
      <c r="M911" s="732">
        <v>1</v>
      </c>
      <c r="N911" s="733">
        <v>52.699999999999989</v>
      </c>
    </row>
    <row r="912" spans="1:14" ht="14.4" customHeight="1" x14ac:dyDescent="0.3">
      <c r="A912" s="727" t="s">
        <v>566</v>
      </c>
      <c r="B912" s="728" t="s">
        <v>567</v>
      </c>
      <c r="C912" s="729" t="s">
        <v>590</v>
      </c>
      <c r="D912" s="730" t="s">
        <v>591</v>
      </c>
      <c r="E912" s="731">
        <v>50113001</v>
      </c>
      <c r="F912" s="730" t="s">
        <v>620</v>
      </c>
      <c r="G912" s="729" t="s">
        <v>621</v>
      </c>
      <c r="H912" s="729">
        <v>146899</v>
      </c>
      <c r="I912" s="729">
        <v>46899</v>
      </c>
      <c r="J912" s="729" t="s">
        <v>1120</v>
      </c>
      <c r="K912" s="729" t="s">
        <v>1121</v>
      </c>
      <c r="L912" s="732">
        <v>91.600000000000009</v>
      </c>
      <c r="M912" s="732">
        <v>9</v>
      </c>
      <c r="N912" s="733">
        <v>824.40000000000009</v>
      </c>
    </row>
    <row r="913" spans="1:14" ht="14.4" customHeight="1" x14ac:dyDescent="0.3">
      <c r="A913" s="727" t="s">
        <v>566</v>
      </c>
      <c r="B913" s="728" t="s">
        <v>567</v>
      </c>
      <c r="C913" s="729" t="s">
        <v>590</v>
      </c>
      <c r="D913" s="730" t="s">
        <v>591</v>
      </c>
      <c r="E913" s="731">
        <v>50113001</v>
      </c>
      <c r="F913" s="730" t="s">
        <v>620</v>
      </c>
      <c r="G913" s="729" t="s">
        <v>661</v>
      </c>
      <c r="H913" s="729">
        <v>32859</v>
      </c>
      <c r="I913" s="729">
        <v>32859</v>
      </c>
      <c r="J913" s="729" t="s">
        <v>1126</v>
      </c>
      <c r="K913" s="729" t="s">
        <v>1715</v>
      </c>
      <c r="L913" s="732">
        <v>125.80000000000003</v>
      </c>
      <c r="M913" s="732">
        <v>3</v>
      </c>
      <c r="N913" s="733">
        <v>377.40000000000009</v>
      </c>
    </row>
    <row r="914" spans="1:14" ht="14.4" customHeight="1" x14ac:dyDescent="0.3">
      <c r="A914" s="727" t="s">
        <v>566</v>
      </c>
      <c r="B914" s="728" t="s">
        <v>567</v>
      </c>
      <c r="C914" s="729" t="s">
        <v>590</v>
      </c>
      <c r="D914" s="730" t="s">
        <v>591</v>
      </c>
      <c r="E914" s="731">
        <v>50113001</v>
      </c>
      <c r="F914" s="730" t="s">
        <v>620</v>
      </c>
      <c r="G914" s="729" t="s">
        <v>661</v>
      </c>
      <c r="H914" s="729">
        <v>132858</v>
      </c>
      <c r="I914" s="729">
        <v>32858</v>
      </c>
      <c r="J914" s="729" t="s">
        <v>1126</v>
      </c>
      <c r="K914" s="729" t="s">
        <v>1127</v>
      </c>
      <c r="L914" s="732">
        <v>77.669743646883248</v>
      </c>
      <c r="M914" s="732">
        <v>5</v>
      </c>
      <c r="N914" s="733">
        <v>388.34871823441625</v>
      </c>
    </row>
    <row r="915" spans="1:14" ht="14.4" customHeight="1" x14ac:dyDescent="0.3">
      <c r="A915" s="727" t="s">
        <v>566</v>
      </c>
      <c r="B915" s="728" t="s">
        <v>567</v>
      </c>
      <c r="C915" s="729" t="s">
        <v>590</v>
      </c>
      <c r="D915" s="730" t="s">
        <v>591</v>
      </c>
      <c r="E915" s="731">
        <v>50113001</v>
      </c>
      <c r="F915" s="730" t="s">
        <v>620</v>
      </c>
      <c r="G915" s="729" t="s">
        <v>621</v>
      </c>
      <c r="H915" s="729">
        <v>109414</v>
      </c>
      <c r="I915" s="729">
        <v>119687</v>
      </c>
      <c r="J915" s="729" t="s">
        <v>1128</v>
      </c>
      <c r="K915" s="729" t="s">
        <v>1129</v>
      </c>
      <c r="L915" s="732">
        <v>55.35</v>
      </c>
      <c r="M915" s="732">
        <v>6</v>
      </c>
      <c r="N915" s="733">
        <v>332.1</v>
      </c>
    </row>
    <row r="916" spans="1:14" ht="14.4" customHeight="1" x14ac:dyDescent="0.3">
      <c r="A916" s="727" t="s">
        <v>566</v>
      </c>
      <c r="B916" s="728" t="s">
        <v>567</v>
      </c>
      <c r="C916" s="729" t="s">
        <v>590</v>
      </c>
      <c r="D916" s="730" t="s">
        <v>591</v>
      </c>
      <c r="E916" s="731">
        <v>50113001</v>
      </c>
      <c r="F916" s="730" t="s">
        <v>620</v>
      </c>
      <c r="G916" s="729" t="s">
        <v>621</v>
      </c>
      <c r="H916" s="729">
        <v>109415</v>
      </c>
      <c r="I916" s="729">
        <v>119683</v>
      </c>
      <c r="J916" s="729" t="s">
        <v>1128</v>
      </c>
      <c r="K916" s="729" t="s">
        <v>1130</v>
      </c>
      <c r="L916" s="732">
        <v>62.140000000000015</v>
      </c>
      <c r="M916" s="732">
        <v>31</v>
      </c>
      <c r="N916" s="733">
        <v>1926.3400000000004</v>
      </c>
    </row>
    <row r="917" spans="1:14" ht="14.4" customHeight="1" x14ac:dyDescent="0.3">
      <c r="A917" s="727" t="s">
        <v>566</v>
      </c>
      <c r="B917" s="728" t="s">
        <v>567</v>
      </c>
      <c r="C917" s="729" t="s">
        <v>590</v>
      </c>
      <c r="D917" s="730" t="s">
        <v>591</v>
      </c>
      <c r="E917" s="731">
        <v>50113001</v>
      </c>
      <c r="F917" s="730" t="s">
        <v>620</v>
      </c>
      <c r="G917" s="729" t="s">
        <v>621</v>
      </c>
      <c r="H917" s="729">
        <v>849253</v>
      </c>
      <c r="I917" s="729">
        <v>141763</v>
      </c>
      <c r="J917" s="729" t="s">
        <v>1716</v>
      </c>
      <c r="K917" s="729" t="s">
        <v>1717</v>
      </c>
      <c r="L917" s="732">
        <v>79.086517537165889</v>
      </c>
      <c r="M917" s="732">
        <v>9</v>
      </c>
      <c r="N917" s="733">
        <v>711.77865783449306</v>
      </c>
    </row>
    <row r="918" spans="1:14" ht="14.4" customHeight="1" x14ac:dyDescent="0.3">
      <c r="A918" s="727" t="s">
        <v>566</v>
      </c>
      <c r="B918" s="728" t="s">
        <v>567</v>
      </c>
      <c r="C918" s="729" t="s">
        <v>590</v>
      </c>
      <c r="D918" s="730" t="s">
        <v>591</v>
      </c>
      <c r="E918" s="731">
        <v>50113001</v>
      </c>
      <c r="F918" s="730" t="s">
        <v>620</v>
      </c>
      <c r="G918" s="729" t="s">
        <v>621</v>
      </c>
      <c r="H918" s="729">
        <v>171031</v>
      </c>
      <c r="I918" s="729">
        <v>171031</v>
      </c>
      <c r="J918" s="729" t="s">
        <v>1718</v>
      </c>
      <c r="K918" s="729" t="s">
        <v>1719</v>
      </c>
      <c r="L918" s="732">
        <v>84.73</v>
      </c>
      <c r="M918" s="732">
        <v>12</v>
      </c>
      <c r="N918" s="733">
        <v>1016.76</v>
      </c>
    </row>
    <row r="919" spans="1:14" ht="14.4" customHeight="1" x14ac:dyDescent="0.3">
      <c r="A919" s="727" t="s">
        <v>566</v>
      </c>
      <c r="B919" s="728" t="s">
        <v>567</v>
      </c>
      <c r="C919" s="729" t="s">
        <v>590</v>
      </c>
      <c r="D919" s="730" t="s">
        <v>591</v>
      </c>
      <c r="E919" s="731">
        <v>50113001</v>
      </c>
      <c r="F919" s="730" t="s">
        <v>620</v>
      </c>
      <c r="G919" s="729" t="s">
        <v>621</v>
      </c>
      <c r="H919" s="729">
        <v>100513</v>
      </c>
      <c r="I919" s="729">
        <v>513</v>
      </c>
      <c r="J919" s="729" t="s">
        <v>1131</v>
      </c>
      <c r="K919" s="729" t="s">
        <v>738</v>
      </c>
      <c r="L919" s="732">
        <v>57.11999999999999</v>
      </c>
      <c r="M919" s="732">
        <v>17</v>
      </c>
      <c r="N919" s="733">
        <v>971.03999999999985</v>
      </c>
    </row>
    <row r="920" spans="1:14" ht="14.4" customHeight="1" x14ac:dyDescent="0.3">
      <c r="A920" s="727" t="s">
        <v>566</v>
      </c>
      <c r="B920" s="728" t="s">
        <v>567</v>
      </c>
      <c r="C920" s="729" t="s">
        <v>590</v>
      </c>
      <c r="D920" s="730" t="s">
        <v>591</v>
      </c>
      <c r="E920" s="731">
        <v>50113001</v>
      </c>
      <c r="F920" s="730" t="s">
        <v>620</v>
      </c>
      <c r="G920" s="729" t="s">
        <v>621</v>
      </c>
      <c r="H920" s="729">
        <v>53761</v>
      </c>
      <c r="I920" s="729">
        <v>53761</v>
      </c>
      <c r="J920" s="729" t="s">
        <v>1133</v>
      </c>
      <c r="K920" s="729" t="s">
        <v>1134</v>
      </c>
      <c r="L920" s="732">
        <v>94.25</v>
      </c>
      <c r="M920" s="732">
        <v>2</v>
      </c>
      <c r="N920" s="733">
        <v>188.5</v>
      </c>
    </row>
    <row r="921" spans="1:14" ht="14.4" customHeight="1" x14ac:dyDescent="0.3">
      <c r="A921" s="727" t="s">
        <v>566</v>
      </c>
      <c r="B921" s="728" t="s">
        <v>567</v>
      </c>
      <c r="C921" s="729" t="s">
        <v>590</v>
      </c>
      <c r="D921" s="730" t="s">
        <v>591</v>
      </c>
      <c r="E921" s="731">
        <v>50113001</v>
      </c>
      <c r="F921" s="730" t="s">
        <v>620</v>
      </c>
      <c r="G921" s="729" t="s">
        <v>661</v>
      </c>
      <c r="H921" s="729">
        <v>191788</v>
      </c>
      <c r="I921" s="729">
        <v>91788</v>
      </c>
      <c r="J921" s="729" t="s">
        <v>1720</v>
      </c>
      <c r="K921" s="729" t="s">
        <v>819</v>
      </c>
      <c r="L921" s="732">
        <v>25.648000000000003</v>
      </c>
      <c r="M921" s="732">
        <v>5</v>
      </c>
      <c r="N921" s="733">
        <v>128.24</v>
      </c>
    </row>
    <row r="922" spans="1:14" ht="14.4" customHeight="1" x14ac:dyDescent="0.3">
      <c r="A922" s="727" t="s">
        <v>566</v>
      </c>
      <c r="B922" s="728" t="s">
        <v>567</v>
      </c>
      <c r="C922" s="729" t="s">
        <v>590</v>
      </c>
      <c r="D922" s="730" t="s">
        <v>591</v>
      </c>
      <c r="E922" s="731">
        <v>50113001</v>
      </c>
      <c r="F922" s="730" t="s">
        <v>620</v>
      </c>
      <c r="G922" s="729" t="s">
        <v>661</v>
      </c>
      <c r="H922" s="729">
        <v>106618</v>
      </c>
      <c r="I922" s="729">
        <v>6618</v>
      </c>
      <c r="J922" s="729" t="s">
        <v>1721</v>
      </c>
      <c r="K922" s="729" t="s">
        <v>1722</v>
      </c>
      <c r="L922" s="732">
        <v>63.270000000000017</v>
      </c>
      <c r="M922" s="732">
        <v>1</v>
      </c>
      <c r="N922" s="733">
        <v>63.270000000000017</v>
      </c>
    </row>
    <row r="923" spans="1:14" ht="14.4" customHeight="1" x14ac:dyDescent="0.3">
      <c r="A923" s="727" t="s">
        <v>566</v>
      </c>
      <c r="B923" s="728" t="s">
        <v>567</v>
      </c>
      <c r="C923" s="729" t="s">
        <v>590</v>
      </c>
      <c r="D923" s="730" t="s">
        <v>591</v>
      </c>
      <c r="E923" s="731">
        <v>50113001</v>
      </c>
      <c r="F923" s="730" t="s">
        <v>620</v>
      </c>
      <c r="G923" s="729" t="s">
        <v>621</v>
      </c>
      <c r="H923" s="729">
        <v>184400</v>
      </c>
      <c r="I923" s="729">
        <v>84400</v>
      </c>
      <c r="J923" s="729" t="s">
        <v>1723</v>
      </c>
      <c r="K923" s="729" t="s">
        <v>1724</v>
      </c>
      <c r="L923" s="732">
        <v>676.26000000000045</v>
      </c>
      <c r="M923" s="732">
        <v>1</v>
      </c>
      <c r="N923" s="733">
        <v>676.26000000000045</v>
      </c>
    </row>
    <row r="924" spans="1:14" ht="14.4" customHeight="1" x14ac:dyDescent="0.3">
      <c r="A924" s="727" t="s">
        <v>566</v>
      </c>
      <c r="B924" s="728" t="s">
        <v>567</v>
      </c>
      <c r="C924" s="729" t="s">
        <v>590</v>
      </c>
      <c r="D924" s="730" t="s">
        <v>591</v>
      </c>
      <c r="E924" s="731">
        <v>50113001</v>
      </c>
      <c r="F924" s="730" t="s">
        <v>620</v>
      </c>
      <c r="G924" s="729" t="s">
        <v>621</v>
      </c>
      <c r="H924" s="729">
        <v>216900</v>
      </c>
      <c r="I924" s="729">
        <v>216900</v>
      </c>
      <c r="J924" s="729" t="s">
        <v>1515</v>
      </c>
      <c r="K924" s="729" t="s">
        <v>1516</v>
      </c>
      <c r="L924" s="732">
        <v>649.58000000000015</v>
      </c>
      <c r="M924" s="732">
        <v>18</v>
      </c>
      <c r="N924" s="733">
        <v>11692.440000000002</v>
      </c>
    </row>
    <row r="925" spans="1:14" ht="14.4" customHeight="1" x14ac:dyDescent="0.3">
      <c r="A925" s="727" t="s">
        <v>566</v>
      </c>
      <c r="B925" s="728" t="s">
        <v>567</v>
      </c>
      <c r="C925" s="729" t="s">
        <v>590</v>
      </c>
      <c r="D925" s="730" t="s">
        <v>591</v>
      </c>
      <c r="E925" s="731">
        <v>50113001</v>
      </c>
      <c r="F925" s="730" t="s">
        <v>620</v>
      </c>
      <c r="G925" s="729" t="s">
        <v>621</v>
      </c>
      <c r="H925" s="729">
        <v>216963</v>
      </c>
      <c r="I925" s="729">
        <v>216963</v>
      </c>
      <c r="J925" s="729" t="s">
        <v>1138</v>
      </c>
      <c r="K925" s="729" t="s">
        <v>1139</v>
      </c>
      <c r="L925" s="732">
        <v>107.30000000000003</v>
      </c>
      <c r="M925" s="732">
        <v>6</v>
      </c>
      <c r="N925" s="733">
        <v>643.80000000000018</v>
      </c>
    </row>
    <row r="926" spans="1:14" ht="14.4" customHeight="1" x14ac:dyDescent="0.3">
      <c r="A926" s="727" t="s">
        <v>566</v>
      </c>
      <c r="B926" s="728" t="s">
        <v>567</v>
      </c>
      <c r="C926" s="729" t="s">
        <v>590</v>
      </c>
      <c r="D926" s="730" t="s">
        <v>591</v>
      </c>
      <c r="E926" s="731">
        <v>50113001</v>
      </c>
      <c r="F926" s="730" t="s">
        <v>620</v>
      </c>
      <c r="G926" s="729" t="s">
        <v>621</v>
      </c>
      <c r="H926" s="729">
        <v>988466</v>
      </c>
      <c r="I926" s="729">
        <v>192729</v>
      </c>
      <c r="J926" s="729" t="s">
        <v>1725</v>
      </c>
      <c r="K926" s="729" t="s">
        <v>1726</v>
      </c>
      <c r="L926" s="732">
        <v>54.46999999999997</v>
      </c>
      <c r="M926" s="732">
        <v>2</v>
      </c>
      <c r="N926" s="733">
        <v>108.93999999999994</v>
      </c>
    </row>
    <row r="927" spans="1:14" ht="14.4" customHeight="1" x14ac:dyDescent="0.3">
      <c r="A927" s="727" t="s">
        <v>566</v>
      </c>
      <c r="B927" s="728" t="s">
        <v>567</v>
      </c>
      <c r="C927" s="729" t="s">
        <v>590</v>
      </c>
      <c r="D927" s="730" t="s">
        <v>591</v>
      </c>
      <c r="E927" s="731">
        <v>50113001</v>
      </c>
      <c r="F927" s="730" t="s">
        <v>620</v>
      </c>
      <c r="G927" s="729" t="s">
        <v>661</v>
      </c>
      <c r="H927" s="729">
        <v>107981</v>
      </c>
      <c r="I927" s="729">
        <v>7981</v>
      </c>
      <c r="J927" s="729" t="s">
        <v>1140</v>
      </c>
      <c r="K927" s="729" t="s">
        <v>1141</v>
      </c>
      <c r="L927" s="732">
        <v>55.778823529411767</v>
      </c>
      <c r="M927" s="732">
        <v>34</v>
      </c>
      <c r="N927" s="733">
        <v>1896.48</v>
      </c>
    </row>
    <row r="928" spans="1:14" ht="14.4" customHeight="1" x14ac:dyDescent="0.3">
      <c r="A928" s="727" t="s">
        <v>566</v>
      </c>
      <c r="B928" s="728" t="s">
        <v>567</v>
      </c>
      <c r="C928" s="729" t="s">
        <v>590</v>
      </c>
      <c r="D928" s="730" t="s">
        <v>591</v>
      </c>
      <c r="E928" s="731">
        <v>50113001</v>
      </c>
      <c r="F928" s="730" t="s">
        <v>620</v>
      </c>
      <c r="G928" s="729" t="s">
        <v>661</v>
      </c>
      <c r="H928" s="729">
        <v>155823</v>
      </c>
      <c r="I928" s="729">
        <v>55823</v>
      </c>
      <c r="J928" s="729" t="s">
        <v>1140</v>
      </c>
      <c r="K928" s="729" t="s">
        <v>1142</v>
      </c>
      <c r="L928" s="732">
        <v>41.921243135316743</v>
      </c>
      <c r="M928" s="732">
        <v>25</v>
      </c>
      <c r="N928" s="733">
        <v>1048.0310783829186</v>
      </c>
    </row>
    <row r="929" spans="1:14" ht="14.4" customHeight="1" x14ac:dyDescent="0.3">
      <c r="A929" s="727" t="s">
        <v>566</v>
      </c>
      <c r="B929" s="728" t="s">
        <v>567</v>
      </c>
      <c r="C929" s="729" t="s">
        <v>590</v>
      </c>
      <c r="D929" s="730" t="s">
        <v>591</v>
      </c>
      <c r="E929" s="731">
        <v>50113001</v>
      </c>
      <c r="F929" s="730" t="s">
        <v>620</v>
      </c>
      <c r="G929" s="729" t="s">
        <v>661</v>
      </c>
      <c r="H929" s="729">
        <v>126786</v>
      </c>
      <c r="I929" s="729">
        <v>26786</v>
      </c>
      <c r="J929" s="729" t="s">
        <v>1727</v>
      </c>
      <c r="K929" s="729" t="s">
        <v>1499</v>
      </c>
      <c r="L929" s="732">
        <v>409.59000000000009</v>
      </c>
      <c r="M929" s="732">
        <v>2</v>
      </c>
      <c r="N929" s="733">
        <v>819.18000000000018</v>
      </c>
    </row>
    <row r="930" spans="1:14" ht="14.4" customHeight="1" x14ac:dyDescent="0.3">
      <c r="A930" s="727" t="s">
        <v>566</v>
      </c>
      <c r="B930" s="728" t="s">
        <v>567</v>
      </c>
      <c r="C930" s="729" t="s">
        <v>590</v>
      </c>
      <c r="D930" s="730" t="s">
        <v>591</v>
      </c>
      <c r="E930" s="731">
        <v>50113001</v>
      </c>
      <c r="F930" s="730" t="s">
        <v>620</v>
      </c>
      <c r="G930" s="729" t="s">
        <v>661</v>
      </c>
      <c r="H930" s="729">
        <v>126789</v>
      </c>
      <c r="I930" s="729">
        <v>26789</v>
      </c>
      <c r="J930" s="729" t="s">
        <v>1728</v>
      </c>
      <c r="K930" s="729" t="s">
        <v>1694</v>
      </c>
      <c r="L930" s="732">
        <v>674.22</v>
      </c>
      <c r="M930" s="732">
        <v>4</v>
      </c>
      <c r="N930" s="733">
        <v>2696.88</v>
      </c>
    </row>
    <row r="931" spans="1:14" ht="14.4" customHeight="1" x14ac:dyDescent="0.3">
      <c r="A931" s="727" t="s">
        <v>566</v>
      </c>
      <c r="B931" s="728" t="s">
        <v>567</v>
      </c>
      <c r="C931" s="729" t="s">
        <v>590</v>
      </c>
      <c r="D931" s="730" t="s">
        <v>591</v>
      </c>
      <c r="E931" s="731">
        <v>50113001</v>
      </c>
      <c r="F931" s="730" t="s">
        <v>620</v>
      </c>
      <c r="G931" s="729" t="s">
        <v>621</v>
      </c>
      <c r="H931" s="729">
        <v>840634</v>
      </c>
      <c r="I931" s="729">
        <v>209132</v>
      </c>
      <c r="J931" s="729" t="s">
        <v>1729</v>
      </c>
      <c r="K931" s="729" t="s">
        <v>1730</v>
      </c>
      <c r="L931" s="732">
        <v>44483.485000000001</v>
      </c>
      <c r="M931" s="732">
        <v>2</v>
      </c>
      <c r="N931" s="733">
        <v>88966.97</v>
      </c>
    </row>
    <row r="932" spans="1:14" ht="14.4" customHeight="1" x14ac:dyDescent="0.3">
      <c r="A932" s="727" t="s">
        <v>566</v>
      </c>
      <c r="B932" s="728" t="s">
        <v>567</v>
      </c>
      <c r="C932" s="729" t="s">
        <v>590</v>
      </c>
      <c r="D932" s="730" t="s">
        <v>591</v>
      </c>
      <c r="E932" s="731">
        <v>50113001</v>
      </c>
      <c r="F932" s="730" t="s">
        <v>620</v>
      </c>
      <c r="G932" s="729" t="s">
        <v>661</v>
      </c>
      <c r="H932" s="729">
        <v>187607</v>
      </c>
      <c r="I932" s="729">
        <v>187607</v>
      </c>
      <c r="J932" s="729" t="s">
        <v>1143</v>
      </c>
      <c r="K932" s="729" t="s">
        <v>1144</v>
      </c>
      <c r="L932" s="732">
        <v>273.90000521724238</v>
      </c>
      <c r="M932" s="732">
        <v>35</v>
      </c>
      <c r="N932" s="733">
        <v>9586.5001826034841</v>
      </c>
    </row>
    <row r="933" spans="1:14" ht="14.4" customHeight="1" x14ac:dyDescent="0.3">
      <c r="A933" s="727" t="s">
        <v>566</v>
      </c>
      <c r="B933" s="728" t="s">
        <v>567</v>
      </c>
      <c r="C933" s="729" t="s">
        <v>590</v>
      </c>
      <c r="D933" s="730" t="s">
        <v>591</v>
      </c>
      <c r="E933" s="731">
        <v>50113001</v>
      </c>
      <c r="F933" s="730" t="s">
        <v>620</v>
      </c>
      <c r="G933" s="729" t="s">
        <v>661</v>
      </c>
      <c r="H933" s="729">
        <v>24550</v>
      </c>
      <c r="I933" s="729">
        <v>24550</v>
      </c>
      <c r="J933" s="729" t="s">
        <v>1145</v>
      </c>
      <c r="K933" s="729" t="s">
        <v>1146</v>
      </c>
      <c r="L933" s="732">
        <v>57.70000000000001</v>
      </c>
      <c r="M933" s="732">
        <v>3</v>
      </c>
      <c r="N933" s="733">
        <v>173.10000000000002</v>
      </c>
    </row>
    <row r="934" spans="1:14" ht="14.4" customHeight="1" x14ac:dyDescent="0.3">
      <c r="A934" s="727" t="s">
        <v>566</v>
      </c>
      <c r="B934" s="728" t="s">
        <v>567</v>
      </c>
      <c r="C934" s="729" t="s">
        <v>590</v>
      </c>
      <c r="D934" s="730" t="s">
        <v>591</v>
      </c>
      <c r="E934" s="731">
        <v>50113001</v>
      </c>
      <c r="F934" s="730" t="s">
        <v>620</v>
      </c>
      <c r="G934" s="729" t="s">
        <v>621</v>
      </c>
      <c r="H934" s="729">
        <v>102668</v>
      </c>
      <c r="I934" s="729">
        <v>2668</v>
      </c>
      <c r="J934" s="729" t="s">
        <v>1147</v>
      </c>
      <c r="K934" s="729" t="s">
        <v>1148</v>
      </c>
      <c r="L934" s="732">
        <v>33.72</v>
      </c>
      <c r="M934" s="732">
        <v>2</v>
      </c>
      <c r="N934" s="733">
        <v>67.44</v>
      </c>
    </row>
    <row r="935" spans="1:14" ht="14.4" customHeight="1" x14ac:dyDescent="0.3">
      <c r="A935" s="727" t="s">
        <v>566</v>
      </c>
      <c r="B935" s="728" t="s">
        <v>567</v>
      </c>
      <c r="C935" s="729" t="s">
        <v>590</v>
      </c>
      <c r="D935" s="730" t="s">
        <v>591</v>
      </c>
      <c r="E935" s="731">
        <v>50113001</v>
      </c>
      <c r="F935" s="730" t="s">
        <v>620</v>
      </c>
      <c r="G935" s="729" t="s">
        <v>621</v>
      </c>
      <c r="H935" s="729">
        <v>184700</v>
      </c>
      <c r="I935" s="729">
        <v>84700</v>
      </c>
      <c r="J935" s="729" t="s">
        <v>1731</v>
      </c>
      <c r="K935" s="729" t="s">
        <v>1732</v>
      </c>
      <c r="L935" s="732">
        <v>112.28000000000003</v>
      </c>
      <c r="M935" s="732">
        <v>3</v>
      </c>
      <c r="N935" s="733">
        <v>336.84000000000009</v>
      </c>
    </row>
    <row r="936" spans="1:14" ht="14.4" customHeight="1" x14ac:dyDescent="0.3">
      <c r="A936" s="727" t="s">
        <v>566</v>
      </c>
      <c r="B936" s="728" t="s">
        <v>567</v>
      </c>
      <c r="C936" s="729" t="s">
        <v>590</v>
      </c>
      <c r="D936" s="730" t="s">
        <v>591</v>
      </c>
      <c r="E936" s="731">
        <v>50113001</v>
      </c>
      <c r="F936" s="730" t="s">
        <v>620</v>
      </c>
      <c r="G936" s="729" t="s">
        <v>568</v>
      </c>
      <c r="H936" s="729">
        <v>111094</v>
      </c>
      <c r="I936" s="729">
        <v>11094</v>
      </c>
      <c r="J936" s="729" t="s">
        <v>1733</v>
      </c>
      <c r="K936" s="729" t="s">
        <v>1734</v>
      </c>
      <c r="L936" s="732">
        <v>454.75</v>
      </c>
      <c r="M936" s="732">
        <v>1</v>
      </c>
      <c r="N936" s="733">
        <v>454.75</v>
      </c>
    </row>
    <row r="937" spans="1:14" ht="14.4" customHeight="1" x14ac:dyDescent="0.3">
      <c r="A937" s="727" t="s">
        <v>566</v>
      </c>
      <c r="B937" s="728" t="s">
        <v>567</v>
      </c>
      <c r="C937" s="729" t="s">
        <v>590</v>
      </c>
      <c r="D937" s="730" t="s">
        <v>591</v>
      </c>
      <c r="E937" s="731">
        <v>50113001</v>
      </c>
      <c r="F937" s="730" t="s">
        <v>620</v>
      </c>
      <c r="G937" s="729" t="s">
        <v>621</v>
      </c>
      <c r="H937" s="729">
        <v>214913</v>
      </c>
      <c r="I937" s="729">
        <v>214913</v>
      </c>
      <c r="J937" s="729" t="s">
        <v>1154</v>
      </c>
      <c r="K937" s="729" t="s">
        <v>909</v>
      </c>
      <c r="L937" s="732">
        <v>121.26416666666667</v>
      </c>
      <c r="M937" s="732">
        <v>12</v>
      </c>
      <c r="N937" s="733">
        <v>1455.17</v>
      </c>
    </row>
    <row r="938" spans="1:14" ht="14.4" customHeight="1" x14ac:dyDescent="0.3">
      <c r="A938" s="727" t="s">
        <v>566</v>
      </c>
      <c r="B938" s="728" t="s">
        <v>567</v>
      </c>
      <c r="C938" s="729" t="s">
        <v>590</v>
      </c>
      <c r="D938" s="730" t="s">
        <v>591</v>
      </c>
      <c r="E938" s="731">
        <v>50113001</v>
      </c>
      <c r="F938" s="730" t="s">
        <v>620</v>
      </c>
      <c r="G938" s="729" t="s">
        <v>621</v>
      </c>
      <c r="H938" s="729">
        <v>102420</v>
      </c>
      <c r="I938" s="729">
        <v>2420</v>
      </c>
      <c r="J938" s="729" t="s">
        <v>1735</v>
      </c>
      <c r="K938" s="729" t="s">
        <v>1736</v>
      </c>
      <c r="L938" s="732">
        <v>97.37</v>
      </c>
      <c r="M938" s="732">
        <v>2</v>
      </c>
      <c r="N938" s="733">
        <v>194.74</v>
      </c>
    </row>
    <row r="939" spans="1:14" ht="14.4" customHeight="1" x14ac:dyDescent="0.3">
      <c r="A939" s="727" t="s">
        <v>566</v>
      </c>
      <c r="B939" s="728" t="s">
        <v>567</v>
      </c>
      <c r="C939" s="729" t="s">
        <v>590</v>
      </c>
      <c r="D939" s="730" t="s">
        <v>591</v>
      </c>
      <c r="E939" s="731">
        <v>50113001</v>
      </c>
      <c r="F939" s="730" t="s">
        <v>620</v>
      </c>
      <c r="G939" s="729" t="s">
        <v>621</v>
      </c>
      <c r="H939" s="729">
        <v>192390</v>
      </c>
      <c r="I939" s="729">
        <v>192390</v>
      </c>
      <c r="J939" s="729" t="s">
        <v>1735</v>
      </c>
      <c r="K939" s="729" t="s">
        <v>1737</v>
      </c>
      <c r="L939" s="732">
        <v>146.09999999999991</v>
      </c>
      <c r="M939" s="732">
        <v>1</v>
      </c>
      <c r="N939" s="733">
        <v>146.09999999999991</v>
      </c>
    </row>
    <row r="940" spans="1:14" ht="14.4" customHeight="1" x14ac:dyDescent="0.3">
      <c r="A940" s="727" t="s">
        <v>566</v>
      </c>
      <c r="B940" s="728" t="s">
        <v>567</v>
      </c>
      <c r="C940" s="729" t="s">
        <v>590</v>
      </c>
      <c r="D940" s="730" t="s">
        <v>591</v>
      </c>
      <c r="E940" s="731">
        <v>50113001</v>
      </c>
      <c r="F940" s="730" t="s">
        <v>620</v>
      </c>
      <c r="G940" s="729" t="s">
        <v>661</v>
      </c>
      <c r="H940" s="729">
        <v>850729</v>
      </c>
      <c r="I940" s="729">
        <v>157875</v>
      </c>
      <c r="J940" s="729" t="s">
        <v>1156</v>
      </c>
      <c r="K940" s="729" t="s">
        <v>1157</v>
      </c>
      <c r="L940" s="732">
        <v>325.16000000000003</v>
      </c>
      <c r="M940" s="732">
        <v>6</v>
      </c>
      <c r="N940" s="733">
        <v>1950.96</v>
      </c>
    </row>
    <row r="941" spans="1:14" ht="14.4" customHeight="1" x14ac:dyDescent="0.3">
      <c r="A941" s="727" t="s">
        <v>566</v>
      </c>
      <c r="B941" s="728" t="s">
        <v>567</v>
      </c>
      <c r="C941" s="729" t="s">
        <v>590</v>
      </c>
      <c r="D941" s="730" t="s">
        <v>591</v>
      </c>
      <c r="E941" s="731">
        <v>50113001</v>
      </c>
      <c r="F941" s="730" t="s">
        <v>620</v>
      </c>
      <c r="G941" s="729" t="s">
        <v>621</v>
      </c>
      <c r="H941" s="729">
        <v>849941</v>
      </c>
      <c r="I941" s="729">
        <v>162142</v>
      </c>
      <c r="J941" s="729" t="s">
        <v>1158</v>
      </c>
      <c r="K941" s="729" t="s">
        <v>1159</v>
      </c>
      <c r="L941" s="732">
        <v>28.410000000000007</v>
      </c>
      <c r="M941" s="732">
        <v>37</v>
      </c>
      <c r="N941" s="733">
        <v>1051.1700000000003</v>
      </c>
    </row>
    <row r="942" spans="1:14" ht="14.4" customHeight="1" x14ac:dyDescent="0.3">
      <c r="A942" s="727" t="s">
        <v>566</v>
      </c>
      <c r="B942" s="728" t="s">
        <v>567</v>
      </c>
      <c r="C942" s="729" t="s">
        <v>590</v>
      </c>
      <c r="D942" s="730" t="s">
        <v>591</v>
      </c>
      <c r="E942" s="731">
        <v>50113001</v>
      </c>
      <c r="F942" s="730" t="s">
        <v>620</v>
      </c>
      <c r="G942" s="729" t="s">
        <v>621</v>
      </c>
      <c r="H942" s="729">
        <v>100560</v>
      </c>
      <c r="I942" s="729">
        <v>560</v>
      </c>
      <c r="J942" s="729" t="s">
        <v>1738</v>
      </c>
      <c r="K942" s="729" t="s">
        <v>1739</v>
      </c>
      <c r="L942" s="732">
        <v>157.87000000000009</v>
      </c>
      <c r="M942" s="732">
        <v>2</v>
      </c>
      <c r="N942" s="733">
        <v>315.74000000000018</v>
      </c>
    </row>
    <row r="943" spans="1:14" ht="14.4" customHeight="1" x14ac:dyDescent="0.3">
      <c r="A943" s="727" t="s">
        <v>566</v>
      </c>
      <c r="B943" s="728" t="s">
        <v>567</v>
      </c>
      <c r="C943" s="729" t="s">
        <v>590</v>
      </c>
      <c r="D943" s="730" t="s">
        <v>591</v>
      </c>
      <c r="E943" s="731">
        <v>50113001</v>
      </c>
      <c r="F943" s="730" t="s">
        <v>620</v>
      </c>
      <c r="G943" s="729" t="s">
        <v>621</v>
      </c>
      <c r="H943" s="729">
        <v>162389</v>
      </c>
      <c r="I943" s="729">
        <v>162389</v>
      </c>
      <c r="J943" s="729" t="s">
        <v>1740</v>
      </c>
      <c r="K943" s="729" t="s">
        <v>699</v>
      </c>
      <c r="L943" s="732">
        <v>65.066363636363633</v>
      </c>
      <c r="M943" s="732">
        <v>11</v>
      </c>
      <c r="N943" s="733">
        <v>715.73</v>
      </c>
    </row>
    <row r="944" spans="1:14" ht="14.4" customHeight="1" x14ac:dyDescent="0.3">
      <c r="A944" s="727" t="s">
        <v>566</v>
      </c>
      <c r="B944" s="728" t="s">
        <v>567</v>
      </c>
      <c r="C944" s="729" t="s">
        <v>590</v>
      </c>
      <c r="D944" s="730" t="s">
        <v>591</v>
      </c>
      <c r="E944" s="731">
        <v>50113001</v>
      </c>
      <c r="F944" s="730" t="s">
        <v>620</v>
      </c>
      <c r="G944" s="729" t="s">
        <v>621</v>
      </c>
      <c r="H944" s="729">
        <v>102963</v>
      </c>
      <c r="I944" s="729">
        <v>2963</v>
      </c>
      <c r="J944" s="729" t="s">
        <v>1162</v>
      </c>
      <c r="K944" s="729" t="s">
        <v>1163</v>
      </c>
      <c r="L944" s="732">
        <v>97.589999999999989</v>
      </c>
      <c r="M944" s="732">
        <v>3</v>
      </c>
      <c r="N944" s="733">
        <v>292.77</v>
      </c>
    </row>
    <row r="945" spans="1:14" ht="14.4" customHeight="1" x14ac:dyDescent="0.3">
      <c r="A945" s="727" t="s">
        <v>566</v>
      </c>
      <c r="B945" s="728" t="s">
        <v>567</v>
      </c>
      <c r="C945" s="729" t="s">
        <v>590</v>
      </c>
      <c r="D945" s="730" t="s">
        <v>591</v>
      </c>
      <c r="E945" s="731">
        <v>50113001</v>
      </c>
      <c r="F945" s="730" t="s">
        <v>620</v>
      </c>
      <c r="G945" s="729" t="s">
        <v>661</v>
      </c>
      <c r="H945" s="729">
        <v>845796</v>
      </c>
      <c r="I945" s="729">
        <v>126031</v>
      </c>
      <c r="J945" s="729" t="s">
        <v>1741</v>
      </c>
      <c r="K945" s="729" t="s">
        <v>1083</v>
      </c>
      <c r="L945" s="732">
        <v>56.273333333333333</v>
      </c>
      <c r="M945" s="732">
        <v>6</v>
      </c>
      <c r="N945" s="733">
        <v>337.64</v>
      </c>
    </row>
    <row r="946" spans="1:14" ht="14.4" customHeight="1" x14ac:dyDescent="0.3">
      <c r="A946" s="727" t="s">
        <v>566</v>
      </c>
      <c r="B946" s="728" t="s">
        <v>567</v>
      </c>
      <c r="C946" s="729" t="s">
        <v>590</v>
      </c>
      <c r="D946" s="730" t="s">
        <v>591</v>
      </c>
      <c r="E946" s="731">
        <v>50113001</v>
      </c>
      <c r="F946" s="730" t="s">
        <v>620</v>
      </c>
      <c r="G946" s="729" t="s">
        <v>661</v>
      </c>
      <c r="H946" s="729">
        <v>846980</v>
      </c>
      <c r="I946" s="729">
        <v>124129</v>
      </c>
      <c r="J946" s="729" t="s">
        <v>1742</v>
      </c>
      <c r="K946" s="729" t="s">
        <v>1083</v>
      </c>
      <c r="L946" s="732">
        <v>254.25</v>
      </c>
      <c r="M946" s="732">
        <v>5</v>
      </c>
      <c r="N946" s="733">
        <v>1271.25</v>
      </c>
    </row>
    <row r="947" spans="1:14" ht="14.4" customHeight="1" x14ac:dyDescent="0.3">
      <c r="A947" s="727" t="s">
        <v>566</v>
      </c>
      <c r="B947" s="728" t="s">
        <v>567</v>
      </c>
      <c r="C947" s="729" t="s">
        <v>590</v>
      </c>
      <c r="D947" s="730" t="s">
        <v>591</v>
      </c>
      <c r="E947" s="731">
        <v>50113001</v>
      </c>
      <c r="F947" s="730" t="s">
        <v>620</v>
      </c>
      <c r="G947" s="729" t="s">
        <v>661</v>
      </c>
      <c r="H947" s="729">
        <v>846824</v>
      </c>
      <c r="I947" s="729">
        <v>124087</v>
      </c>
      <c r="J947" s="729" t="s">
        <v>1165</v>
      </c>
      <c r="K947" s="729" t="s">
        <v>1083</v>
      </c>
      <c r="L947" s="732">
        <v>158.97999999999999</v>
      </c>
      <c r="M947" s="732">
        <v>2</v>
      </c>
      <c r="N947" s="733">
        <v>317.95999999999998</v>
      </c>
    </row>
    <row r="948" spans="1:14" ht="14.4" customHeight="1" x14ac:dyDescent="0.3">
      <c r="A948" s="727" t="s">
        <v>566</v>
      </c>
      <c r="B948" s="728" t="s">
        <v>567</v>
      </c>
      <c r="C948" s="729" t="s">
        <v>590</v>
      </c>
      <c r="D948" s="730" t="s">
        <v>591</v>
      </c>
      <c r="E948" s="731">
        <v>50113001</v>
      </c>
      <c r="F948" s="730" t="s">
        <v>620</v>
      </c>
      <c r="G948" s="729" t="s">
        <v>661</v>
      </c>
      <c r="H948" s="729">
        <v>844651</v>
      </c>
      <c r="I948" s="729">
        <v>101205</v>
      </c>
      <c r="J948" s="729" t="s">
        <v>1167</v>
      </c>
      <c r="K948" s="729" t="s">
        <v>1168</v>
      </c>
      <c r="L948" s="732">
        <v>86.679999999999993</v>
      </c>
      <c r="M948" s="732">
        <v>7</v>
      </c>
      <c r="N948" s="733">
        <v>606.76</v>
      </c>
    </row>
    <row r="949" spans="1:14" ht="14.4" customHeight="1" x14ac:dyDescent="0.3">
      <c r="A949" s="727" t="s">
        <v>566</v>
      </c>
      <c r="B949" s="728" t="s">
        <v>567</v>
      </c>
      <c r="C949" s="729" t="s">
        <v>590</v>
      </c>
      <c r="D949" s="730" t="s">
        <v>591</v>
      </c>
      <c r="E949" s="731">
        <v>50113001</v>
      </c>
      <c r="F949" s="730" t="s">
        <v>620</v>
      </c>
      <c r="G949" s="729" t="s">
        <v>661</v>
      </c>
      <c r="H949" s="729">
        <v>844738</v>
      </c>
      <c r="I949" s="729">
        <v>101227</v>
      </c>
      <c r="J949" s="729" t="s">
        <v>1743</v>
      </c>
      <c r="K949" s="729" t="s">
        <v>1309</v>
      </c>
      <c r="L949" s="732">
        <v>162.79</v>
      </c>
      <c r="M949" s="732">
        <v>1</v>
      </c>
      <c r="N949" s="733">
        <v>162.79</v>
      </c>
    </row>
    <row r="950" spans="1:14" ht="14.4" customHeight="1" x14ac:dyDescent="0.3">
      <c r="A950" s="727" t="s">
        <v>566</v>
      </c>
      <c r="B950" s="728" t="s">
        <v>567</v>
      </c>
      <c r="C950" s="729" t="s">
        <v>590</v>
      </c>
      <c r="D950" s="730" t="s">
        <v>591</v>
      </c>
      <c r="E950" s="731">
        <v>50113001</v>
      </c>
      <c r="F950" s="730" t="s">
        <v>620</v>
      </c>
      <c r="G950" s="729" t="s">
        <v>661</v>
      </c>
      <c r="H950" s="729">
        <v>154432</v>
      </c>
      <c r="I950" s="729">
        <v>54432</v>
      </c>
      <c r="J950" s="729" t="s">
        <v>1744</v>
      </c>
      <c r="K950" s="729" t="s">
        <v>1745</v>
      </c>
      <c r="L950" s="732">
        <v>62.46</v>
      </c>
      <c r="M950" s="732">
        <v>1</v>
      </c>
      <c r="N950" s="733">
        <v>62.46</v>
      </c>
    </row>
    <row r="951" spans="1:14" ht="14.4" customHeight="1" x14ac:dyDescent="0.3">
      <c r="A951" s="727" t="s">
        <v>566</v>
      </c>
      <c r="B951" s="728" t="s">
        <v>567</v>
      </c>
      <c r="C951" s="729" t="s">
        <v>590</v>
      </c>
      <c r="D951" s="730" t="s">
        <v>591</v>
      </c>
      <c r="E951" s="731">
        <v>50113001</v>
      </c>
      <c r="F951" s="730" t="s">
        <v>620</v>
      </c>
      <c r="G951" s="729" t="s">
        <v>621</v>
      </c>
      <c r="H951" s="729">
        <v>128269</v>
      </c>
      <c r="I951" s="729">
        <v>28269</v>
      </c>
      <c r="J951" s="729" t="s">
        <v>1746</v>
      </c>
      <c r="K951" s="729" t="s">
        <v>1747</v>
      </c>
      <c r="L951" s="732">
        <v>767.68999999999994</v>
      </c>
      <c r="M951" s="732">
        <v>1</v>
      </c>
      <c r="N951" s="733">
        <v>767.68999999999994</v>
      </c>
    </row>
    <row r="952" spans="1:14" ht="14.4" customHeight="1" x14ac:dyDescent="0.3">
      <c r="A952" s="727" t="s">
        <v>566</v>
      </c>
      <c r="B952" s="728" t="s">
        <v>567</v>
      </c>
      <c r="C952" s="729" t="s">
        <v>590</v>
      </c>
      <c r="D952" s="730" t="s">
        <v>591</v>
      </c>
      <c r="E952" s="731">
        <v>50113001</v>
      </c>
      <c r="F952" s="730" t="s">
        <v>620</v>
      </c>
      <c r="G952" s="729" t="s">
        <v>621</v>
      </c>
      <c r="H952" s="729">
        <v>156351</v>
      </c>
      <c r="I952" s="729">
        <v>56351</v>
      </c>
      <c r="J952" s="729" t="s">
        <v>1748</v>
      </c>
      <c r="K952" s="729" t="s">
        <v>948</v>
      </c>
      <c r="L952" s="732">
        <v>32.760000000000005</v>
      </c>
      <c r="M952" s="732">
        <v>5</v>
      </c>
      <c r="N952" s="733">
        <v>163.80000000000001</v>
      </c>
    </row>
    <row r="953" spans="1:14" ht="14.4" customHeight="1" x14ac:dyDescent="0.3">
      <c r="A953" s="727" t="s">
        <v>566</v>
      </c>
      <c r="B953" s="728" t="s">
        <v>567</v>
      </c>
      <c r="C953" s="729" t="s">
        <v>590</v>
      </c>
      <c r="D953" s="730" t="s">
        <v>591</v>
      </c>
      <c r="E953" s="731">
        <v>50113001</v>
      </c>
      <c r="F953" s="730" t="s">
        <v>620</v>
      </c>
      <c r="G953" s="729" t="s">
        <v>621</v>
      </c>
      <c r="H953" s="729">
        <v>847062</v>
      </c>
      <c r="I953" s="729">
        <v>136446</v>
      </c>
      <c r="J953" s="729" t="s">
        <v>1749</v>
      </c>
      <c r="K953" s="729" t="s">
        <v>1750</v>
      </c>
      <c r="L953" s="732">
        <v>1819.53</v>
      </c>
      <c r="M953" s="732">
        <v>1</v>
      </c>
      <c r="N953" s="733">
        <v>1819.53</v>
      </c>
    </row>
    <row r="954" spans="1:14" ht="14.4" customHeight="1" x14ac:dyDescent="0.3">
      <c r="A954" s="727" t="s">
        <v>566</v>
      </c>
      <c r="B954" s="728" t="s">
        <v>567</v>
      </c>
      <c r="C954" s="729" t="s">
        <v>590</v>
      </c>
      <c r="D954" s="730" t="s">
        <v>591</v>
      </c>
      <c r="E954" s="731">
        <v>50113001</v>
      </c>
      <c r="F954" s="730" t="s">
        <v>620</v>
      </c>
      <c r="G954" s="729" t="s">
        <v>661</v>
      </c>
      <c r="H954" s="729">
        <v>142865</v>
      </c>
      <c r="I954" s="729">
        <v>142865</v>
      </c>
      <c r="J954" s="729" t="s">
        <v>1751</v>
      </c>
      <c r="K954" s="729" t="s">
        <v>1752</v>
      </c>
      <c r="L954" s="732">
        <v>47.19</v>
      </c>
      <c r="M954" s="732">
        <v>1</v>
      </c>
      <c r="N954" s="733">
        <v>47.19</v>
      </c>
    </row>
    <row r="955" spans="1:14" ht="14.4" customHeight="1" x14ac:dyDescent="0.3">
      <c r="A955" s="727" t="s">
        <v>566</v>
      </c>
      <c r="B955" s="728" t="s">
        <v>567</v>
      </c>
      <c r="C955" s="729" t="s">
        <v>590</v>
      </c>
      <c r="D955" s="730" t="s">
        <v>591</v>
      </c>
      <c r="E955" s="731">
        <v>50113001</v>
      </c>
      <c r="F955" s="730" t="s">
        <v>620</v>
      </c>
      <c r="G955" s="729" t="s">
        <v>661</v>
      </c>
      <c r="H955" s="729">
        <v>147741</v>
      </c>
      <c r="I955" s="729">
        <v>47741</v>
      </c>
      <c r="J955" s="729" t="s">
        <v>1753</v>
      </c>
      <c r="K955" s="729" t="s">
        <v>1309</v>
      </c>
      <c r="L955" s="732">
        <v>39.47999999999999</v>
      </c>
      <c r="M955" s="732">
        <v>4</v>
      </c>
      <c r="N955" s="733">
        <v>157.91999999999996</v>
      </c>
    </row>
    <row r="956" spans="1:14" ht="14.4" customHeight="1" x14ac:dyDescent="0.3">
      <c r="A956" s="727" t="s">
        <v>566</v>
      </c>
      <c r="B956" s="728" t="s">
        <v>567</v>
      </c>
      <c r="C956" s="729" t="s">
        <v>590</v>
      </c>
      <c r="D956" s="730" t="s">
        <v>591</v>
      </c>
      <c r="E956" s="731">
        <v>50113001</v>
      </c>
      <c r="F956" s="730" t="s">
        <v>620</v>
      </c>
      <c r="G956" s="729" t="s">
        <v>661</v>
      </c>
      <c r="H956" s="729">
        <v>147740</v>
      </c>
      <c r="I956" s="729">
        <v>47740</v>
      </c>
      <c r="J956" s="729" t="s">
        <v>1754</v>
      </c>
      <c r="K956" s="729" t="s">
        <v>1168</v>
      </c>
      <c r="L956" s="732">
        <v>36.620000000000005</v>
      </c>
      <c r="M956" s="732">
        <v>6</v>
      </c>
      <c r="N956" s="733">
        <v>219.72000000000003</v>
      </c>
    </row>
    <row r="957" spans="1:14" ht="14.4" customHeight="1" x14ac:dyDescent="0.3">
      <c r="A957" s="727" t="s">
        <v>566</v>
      </c>
      <c r="B957" s="728" t="s">
        <v>567</v>
      </c>
      <c r="C957" s="729" t="s">
        <v>590</v>
      </c>
      <c r="D957" s="730" t="s">
        <v>591</v>
      </c>
      <c r="E957" s="731">
        <v>50113001</v>
      </c>
      <c r="F957" s="730" t="s">
        <v>620</v>
      </c>
      <c r="G957" s="729" t="s">
        <v>661</v>
      </c>
      <c r="H957" s="729">
        <v>215906</v>
      </c>
      <c r="I957" s="729">
        <v>215906</v>
      </c>
      <c r="J957" s="729" t="s">
        <v>1755</v>
      </c>
      <c r="K957" s="729" t="s">
        <v>1756</v>
      </c>
      <c r="L957" s="732">
        <v>254.45000000000005</v>
      </c>
      <c r="M957" s="732">
        <v>2</v>
      </c>
      <c r="N957" s="733">
        <v>508.90000000000009</v>
      </c>
    </row>
    <row r="958" spans="1:14" ht="14.4" customHeight="1" x14ac:dyDescent="0.3">
      <c r="A958" s="727" t="s">
        <v>566</v>
      </c>
      <c r="B958" s="728" t="s">
        <v>567</v>
      </c>
      <c r="C958" s="729" t="s">
        <v>590</v>
      </c>
      <c r="D958" s="730" t="s">
        <v>591</v>
      </c>
      <c r="E958" s="731">
        <v>50113001</v>
      </c>
      <c r="F958" s="730" t="s">
        <v>620</v>
      </c>
      <c r="G958" s="729" t="s">
        <v>661</v>
      </c>
      <c r="H958" s="729">
        <v>215904</v>
      </c>
      <c r="I958" s="729">
        <v>215904</v>
      </c>
      <c r="J958" s="729" t="s">
        <v>1179</v>
      </c>
      <c r="K958" s="729" t="s">
        <v>1757</v>
      </c>
      <c r="L958" s="732">
        <v>119.31999999999998</v>
      </c>
      <c r="M958" s="732">
        <v>1</v>
      </c>
      <c r="N958" s="733">
        <v>119.31999999999998</v>
      </c>
    </row>
    <row r="959" spans="1:14" ht="14.4" customHeight="1" x14ac:dyDescent="0.3">
      <c r="A959" s="727" t="s">
        <v>566</v>
      </c>
      <c r="B959" s="728" t="s">
        <v>567</v>
      </c>
      <c r="C959" s="729" t="s">
        <v>590</v>
      </c>
      <c r="D959" s="730" t="s">
        <v>591</v>
      </c>
      <c r="E959" s="731">
        <v>50113001</v>
      </c>
      <c r="F959" s="730" t="s">
        <v>620</v>
      </c>
      <c r="G959" s="729" t="s">
        <v>568</v>
      </c>
      <c r="H959" s="729">
        <v>198058</v>
      </c>
      <c r="I959" s="729">
        <v>198058</v>
      </c>
      <c r="J959" s="729" t="s">
        <v>1185</v>
      </c>
      <c r="K959" s="729" t="s">
        <v>1187</v>
      </c>
      <c r="L959" s="732">
        <v>110</v>
      </c>
      <c r="M959" s="732">
        <v>2</v>
      </c>
      <c r="N959" s="733">
        <v>220</v>
      </c>
    </row>
    <row r="960" spans="1:14" ht="14.4" customHeight="1" x14ac:dyDescent="0.3">
      <c r="A960" s="727" t="s">
        <v>566</v>
      </c>
      <c r="B960" s="728" t="s">
        <v>567</v>
      </c>
      <c r="C960" s="729" t="s">
        <v>590</v>
      </c>
      <c r="D960" s="730" t="s">
        <v>591</v>
      </c>
      <c r="E960" s="731">
        <v>50113001</v>
      </c>
      <c r="F960" s="730" t="s">
        <v>620</v>
      </c>
      <c r="G960" s="729" t="s">
        <v>621</v>
      </c>
      <c r="H960" s="729">
        <v>180058</v>
      </c>
      <c r="I960" s="729">
        <v>80058</v>
      </c>
      <c r="J960" s="729" t="s">
        <v>1188</v>
      </c>
      <c r="K960" s="729" t="s">
        <v>1189</v>
      </c>
      <c r="L960" s="732">
        <v>124.13591256868035</v>
      </c>
      <c r="M960" s="732">
        <v>10</v>
      </c>
      <c r="N960" s="733">
        <v>1241.3591256868035</v>
      </c>
    </row>
    <row r="961" spans="1:14" ht="14.4" customHeight="1" x14ac:dyDescent="0.3">
      <c r="A961" s="727" t="s">
        <v>566</v>
      </c>
      <c r="B961" s="728" t="s">
        <v>567</v>
      </c>
      <c r="C961" s="729" t="s">
        <v>590</v>
      </c>
      <c r="D961" s="730" t="s">
        <v>591</v>
      </c>
      <c r="E961" s="731">
        <v>50113001</v>
      </c>
      <c r="F961" s="730" t="s">
        <v>620</v>
      </c>
      <c r="G961" s="729" t="s">
        <v>621</v>
      </c>
      <c r="H961" s="729">
        <v>199011</v>
      </c>
      <c r="I961" s="729">
        <v>199011</v>
      </c>
      <c r="J961" s="729" t="s">
        <v>1758</v>
      </c>
      <c r="K961" s="729" t="s">
        <v>1759</v>
      </c>
      <c r="L961" s="732">
        <v>28.25</v>
      </c>
      <c r="M961" s="732">
        <v>12</v>
      </c>
      <c r="N961" s="733">
        <v>339</v>
      </c>
    </row>
    <row r="962" spans="1:14" ht="14.4" customHeight="1" x14ac:dyDescent="0.3">
      <c r="A962" s="727" t="s">
        <v>566</v>
      </c>
      <c r="B962" s="728" t="s">
        <v>567</v>
      </c>
      <c r="C962" s="729" t="s">
        <v>590</v>
      </c>
      <c r="D962" s="730" t="s">
        <v>591</v>
      </c>
      <c r="E962" s="731">
        <v>50113001</v>
      </c>
      <c r="F962" s="730" t="s">
        <v>620</v>
      </c>
      <c r="G962" s="729" t="s">
        <v>621</v>
      </c>
      <c r="H962" s="729">
        <v>845908</v>
      </c>
      <c r="I962" s="729">
        <v>122520</v>
      </c>
      <c r="J962" s="729" t="s">
        <v>1190</v>
      </c>
      <c r="K962" s="729" t="s">
        <v>1760</v>
      </c>
      <c r="L962" s="732">
        <v>81.03</v>
      </c>
      <c r="M962" s="732">
        <v>1</v>
      </c>
      <c r="N962" s="733">
        <v>81.03</v>
      </c>
    </row>
    <row r="963" spans="1:14" ht="14.4" customHeight="1" x14ac:dyDescent="0.3">
      <c r="A963" s="727" t="s">
        <v>566</v>
      </c>
      <c r="B963" s="728" t="s">
        <v>567</v>
      </c>
      <c r="C963" s="729" t="s">
        <v>590</v>
      </c>
      <c r="D963" s="730" t="s">
        <v>591</v>
      </c>
      <c r="E963" s="731">
        <v>50113001</v>
      </c>
      <c r="F963" s="730" t="s">
        <v>620</v>
      </c>
      <c r="G963" s="729" t="s">
        <v>661</v>
      </c>
      <c r="H963" s="729">
        <v>990810</v>
      </c>
      <c r="I963" s="729">
        <v>195939</v>
      </c>
      <c r="J963" s="729" t="s">
        <v>1192</v>
      </c>
      <c r="K963" s="729" t="s">
        <v>1056</v>
      </c>
      <c r="L963" s="732">
        <v>63.401620141643761</v>
      </c>
      <c r="M963" s="732">
        <v>2</v>
      </c>
      <c r="N963" s="733">
        <v>126.80324028328752</v>
      </c>
    </row>
    <row r="964" spans="1:14" ht="14.4" customHeight="1" x14ac:dyDescent="0.3">
      <c r="A964" s="727" t="s">
        <v>566</v>
      </c>
      <c r="B964" s="728" t="s">
        <v>567</v>
      </c>
      <c r="C964" s="729" t="s">
        <v>590</v>
      </c>
      <c r="D964" s="730" t="s">
        <v>591</v>
      </c>
      <c r="E964" s="731">
        <v>50113001</v>
      </c>
      <c r="F964" s="730" t="s">
        <v>620</v>
      </c>
      <c r="G964" s="729" t="s">
        <v>621</v>
      </c>
      <c r="H964" s="729">
        <v>144561</v>
      </c>
      <c r="I964" s="729">
        <v>44561</v>
      </c>
      <c r="J964" s="729" t="s">
        <v>1761</v>
      </c>
      <c r="K964" s="729" t="s">
        <v>649</v>
      </c>
      <c r="L964" s="732">
        <v>89.819349533270852</v>
      </c>
      <c r="M964" s="732">
        <v>4</v>
      </c>
      <c r="N964" s="733">
        <v>359.27739813308341</v>
      </c>
    </row>
    <row r="965" spans="1:14" ht="14.4" customHeight="1" x14ac:dyDescent="0.3">
      <c r="A965" s="727" t="s">
        <v>566</v>
      </c>
      <c r="B965" s="728" t="s">
        <v>567</v>
      </c>
      <c r="C965" s="729" t="s">
        <v>590</v>
      </c>
      <c r="D965" s="730" t="s">
        <v>591</v>
      </c>
      <c r="E965" s="731">
        <v>50113001</v>
      </c>
      <c r="F965" s="730" t="s">
        <v>620</v>
      </c>
      <c r="G965" s="729" t="s">
        <v>621</v>
      </c>
      <c r="H965" s="729">
        <v>208204</v>
      </c>
      <c r="I965" s="729">
        <v>208204</v>
      </c>
      <c r="J965" s="729" t="s">
        <v>1195</v>
      </c>
      <c r="K965" s="729" t="s">
        <v>1196</v>
      </c>
      <c r="L965" s="732">
        <v>49.320000000000029</v>
      </c>
      <c r="M965" s="732">
        <v>1</v>
      </c>
      <c r="N965" s="733">
        <v>49.320000000000029</v>
      </c>
    </row>
    <row r="966" spans="1:14" ht="14.4" customHeight="1" x14ac:dyDescent="0.3">
      <c r="A966" s="727" t="s">
        <v>566</v>
      </c>
      <c r="B966" s="728" t="s">
        <v>567</v>
      </c>
      <c r="C966" s="729" t="s">
        <v>590</v>
      </c>
      <c r="D966" s="730" t="s">
        <v>591</v>
      </c>
      <c r="E966" s="731">
        <v>50113001</v>
      </c>
      <c r="F966" s="730" t="s">
        <v>620</v>
      </c>
      <c r="G966" s="729" t="s">
        <v>661</v>
      </c>
      <c r="H966" s="729">
        <v>156503</v>
      </c>
      <c r="I966" s="729">
        <v>56503</v>
      </c>
      <c r="J966" s="729" t="s">
        <v>1195</v>
      </c>
      <c r="K966" s="729" t="s">
        <v>1196</v>
      </c>
      <c r="L966" s="732">
        <v>49.32</v>
      </c>
      <c r="M966" s="732">
        <v>1</v>
      </c>
      <c r="N966" s="733">
        <v>49.32</v>
      </c>
    </row>
    <row r="967" spans="1:14" ht="14.4" customHeight="1" x14ac:dyDescent="0.3">
      <c r="A967" s="727" t="s">
        <v>566</v>
      </c>
      <c r="B967" s="728" t="s">
        <v>567</v>
      </c>
      <c r="C967" s="729" t="s">
        <v>590</v>
      </c>
      <c r="D967" s="730" t="s">
        <v>591</v>
      </c>
      <c r="E967" s="731">
        <v>50113001</v>
      </c>
      <c r="F967" s="730" t="s">
        <v>620</v>
      </c>
      <c r="G967" s="729" t="s">
        <v>661</v>
      </c>
      <c r="H967" s="729">
        <v>109709</v>
      </c>
      <c r="I967" s="729">
        <v>9709</v>
      </c>
      <c r="J967" s="729" t="s">
        <v>1199</v>
      </c>
      <c r="K967" s="729" t="s">
        <v>1200</v>
      </c>
      <c r="L967" s="732">
        <v>34.75</v>
      </c>
      <c r="M967" s="732">
        <v>20</v>
      </c>
      <c r="N967" s="733">
        <v>695</v>
      </c>
    </row>
    <row r="968" spans="1:14" ht="14.4" customHeight="1" x14ac:dyDescent="0.3">
      <c r="A968" s="727" t="s">
        <v>566</v>
      </c>
      <c r="B968" s="728" t="s">
        <v>567</v>
      </c>
      <c r="C968" s="729" t="s">
        <v>590</v>
      </c>
      <c r="D968" s="730" t="s">
        <v>591</v>
      </c>
      <c r="E968" s="731">
        <v>50113001</v>
      </c>
      <c r="F968" s="730" t="s">
        <v>620</v>
      </c>
      <c r="G968" s="729" t="s">
        <v>661</v>
      </c>
      <c r="H968" s="729">
        <v>193019</v>
      </c>
      <c r="I968" s="729">
        <v>93019</v>
      </c>
      <c r="J968" s="729" t="s">
        <v>1762</v>
      </c>
      <c r="K968" s="729" t="s">
        <v>1763</v>
      </c>
      <c r="L968" s="732">
        <v>135.77999999999997</v>
      </c>
      <c r="M968" s="732">
        <v>1</v>
      </c>
      <c r="N968" s="733">
        <v>135.77999999999997</v>
      </c>
    </row>
    <row r="969" spans="1:14" ht="14.4" customHeight="1" x14ac:dyDescent="0.3">
      <c r="A969" s="727" t="s">
        <v>566</v>
      </c>
      <c r="B969" s="728" t="s">
        <v>567</v>
      </c>
      <c r="C969" s="729" t="s">
        <v>590</v>
      </c>
      <c r="D969" s="730" t="s">
        <v>591</v>
      </c>
      <c r="E969" s="731">
        <v>50113001</v>
      </c>
      <c r="F969" s="730" t="s">
        <v>620</v>
      </c>
      <c r="G969" s="729" t="s">
        <v>621</v>
      </c>
      <c r="H969" s="729">
        <v>844145</v>
      </c>
      <c r="I969" s="729">
        <v>56350</v>
      </c>
      <c r="J969" s="729" t="s">
        <v>1764</v>
      </c>
      <c r="K969" s="729" t="s">
        <v>948</v>
      </c>
      <c r="L969" s="732">
        <v>32.76</v>
      </c>
      <c r="M969" s="732">
        <v>3</v>
      </c>
      <c r="N969" s="733">
        <v>98.28</v>
      </c>
    </row>
    <row r="970" spans="1:14" ht="14.4" customHeight="1" x14ac:dyDescent="0.3">
      <c r="A970" s="727" t="s">
        <v>566</v>
      </c>
      <c r="B970" s="728" t="s">
        <v>567</v>
      </c>
      <c r="C970" s="729" t="s">
        <v>590</v>
      </c>
      <c r="D970" s="730" t="s">
        <v>591</v>
      </c>
      <c r="E970" s="731">
        <v>50113001</v>
      </c>
      <c r="F970" s="730" t="s">
        <v>620</v>
      </c>
      <c r="G970" s="729" t="s">
        <v>621</v>
      </c>
      <c r="H970" s="729">
        <v>115518</v>
      </c>
      <c r="I970" s="729">
        <v>187418</v>
      </c>
      <c r="J970" s="729" t="s">
        <v>1210</v>
      </c>
      <c r="K970" s="729" t="s">
        <v>1211</v>
      </c>
      <c r="L970" s="732">
        <v>62.470000000000013</v>
      </c>
      <c r="M970" s="732">
        <v>2</v>
      </c>
      <c r="N970" s="733">
        <v>124.94000000000003</v>
      </c>
    </row>
    <row r="971" spans="1:14" ht="14.4" customHeight="1" x14ac:dyDescent="0.3">
      <c r="A971" s="727" t="s">
        <v>566</v>
      </c>
      <c r="B971" s="728" t="s">
        <v>567</v>
      </c>
      <c r="C971" s="729" t="s">
        <v>590</v>
      </c>
      <c r="D971" s="730" t="s">
        <v>591</v>
      </c>
      <c r="E971" s="731">
        <v>50113001</v>
      </c>
      <c r="F971" s="730" t="s">
        <v>620</v>
      </c>
      <c r="G971" s="729" t="s">
        <v>621</v>
      </c>
      <c r="H971" s="729">
        <v>188753</v>
      </c>
      <c r="I971" s="729">
        <v>88753</v>
      </c>
      <c r="J971" s="729" t="s">
        <v>1765</v>
      </c>
      <c r="K971" s="729" t="s">
        <v>1766</v>
      </c>
      <c r="L971" s="732">
        <v>65.760000000000019</v>
      </c>
      <c r="M971" s="732">
        <v>2</v>
      </c>
      <c r="N971" s="733">
        <v>131.52000000000004</v>
      </c>
    </row>
    <row r="972" spans="1:14" ht="14.4" customHeight="1" x14ac:dyDescent="0.3">
      <c r="A972" s="727" t="s">
        <v>566</v>
      </c>
      <c r="B972" s="728" t="s">
        <v>567</v>
      </c>
      <c r="C972" s="729" t="s">
        <v>590</v>
      </c>
      <c r="D972" s="730" t="s">
        <v>591</v>
      </c>
      <c r="E972" s="731">
        <v>50113001</v>
      </c>
      <c r="F972" s="730" t="s">
        <v>620</v>
      </c>
      <c r="G972" s="729" t="s">
        <v>621</v>
      </c>
      <c r="H972" s="729">
        <v>188848</v>
      </c>
      <c r="I972" s="729">
        <v>188848</v>
      </c>
      <c r="J972" s="729" t="s">
        <v>1767</v>
      </c>
      <c r="K972" s="729" t="s">
        <v>1768</v>
      </c>
      <c r="L972" s="732">
        <v>23.73</v>
      </c>
      <c r="M972" s="732">
        <v>1</v>
      </c>
      <c r="N972" s="733">
        <v>23.73</v>
      </c>
    </row>
    <row r="973" spans="1:14" ht="14.4" customHeight="1" x14ac:dyDescent="0.3">
      <c r="A973" s="727" t="s">
        <v>566</v>
      </c>
      <c r="B973" s="728" t="s">
        <v>567</v>
      </c>
      <c r="C973" s="729" t="s">
        <v>590</v>
      </c>
      <c r="D973" s="730" t="s">
        <v>591</v>
      </c>
      <c r="E973" s="731">
        <v>50113001</v>
      </c>
      <c r="F973" s="730" t="s">
        <v>620</v>
      </c>
      <c r="G973" s="729" t="s">
        <v>621</v>
      </c>
      <c r="H973" s="729">
        <v>188967</v>
      </c>
      <c r="I973" s="729">
        <v>88967</v>
      </c>
      <c r="J973" s="729" t="s">
        <v>1214</v>
      </c>
      <c r="K973" s="729" t="s">
        <v>649</v>
      </c>
      <c r="L973" s="732">
        <v>104.94619047619047</v>
      </c>
      <c r="M973" s="732">
        <v>21</v>
      </c>
      <c r="N973" s="733">
        <v>2203.87</v>
      </c>
    </row>
    <row r="974" spans="1:14" ht="14.4" customHeight="1" x14ac:dyDescent="0.3">
      <c r="A974" s="727" t="s">
        <v>566</v>
      </c>
      <c r="B974" s="728" t="s">
        <v>567</v>
      </c>
      <c r="C974" s="729" t="s">
        <v>590</v>
      </c>
      <c r="D974" s="730" t="s">
        <v>591</v>
      </c>
      <c r="E974" s="731">
        <v>50113001</v>
      </c>
      <c r="F974" s="730" t="s">
        <v>620</v>
      </c>
      <c r="G974" s="729" t="s">
        <v>621</v>
      </c>
      <c r="H974" s="729">
        <v>988179</v>
      </c>
      <c r="I974" s="729">
        <v>0</v>
      </c>
      <c r="J974" s="729" t="s">
        <v>1769</v>
      </c>
      <c r="K974" s="729" t="s">
        <v>568</v>
      </c>
      <c r="L974" s="732">
        <v>88.989999999999952</v>
      </c>
      <c r="M974" s="732">
        <v>3</v>
      </c>
      <c r="N974" s="733">
        <v>266.96999999999986</v>
      </c>
    </row>
    <row r="975" spans="1:14" ht="14.4" customHeight="1" x14ac:dyDescent="0.3">
      <c r="A975" s="727" t="s">
        <v>566</v>
      </c>
      <c r="B975" s="728" t="s">
        <v>567</v>
      </c>
      <c r="C975" s="729" t="s">
        <v>590</v>
      </c>
      <c r="D975" s="730" t="s">
        <v>591</v>
      </c>
      <c r="E975" s="731">
        <v>50113001</v>
      </c>
      <c r="F975" s="730" t="s">
        <v>620</v>
      </c>
      <c r="G975" s="729" t="s">
        <v>621</v>
      </c>
      <c r="H975" s="729">
        <v>103688</v>
      </c>
      <c r="I975" s="729">
        <v>3688</v>
      </c>
      <c r="J975" s="729" t="s">
        <v>1215</v>
      </c>
      <c r="K975" s="729" t="s">
        <v>1216</v>
      </c>
      <c r="L975" s="732">
        <v>58.206666666666671</v>
      </c>
      <c r="M975" s="732">
        <v>9</v>
      </c>
      <c r="N975" s="733">
        <v>523.86</v>
      </c>
    </row>
    <row r="976" spans="1:14" ht="14.4" customHeight="1" x14ac:dyDescent="0.3">
      <c r="A976" s="727" t="s">
        <v>566</v>
      </c>
      <c r="B976" s="728" t="s">
        <v>567</v>
      </c>
      <c r="C976" s="729" t="s">
        <v>590</v>
      </c>
      <c r="D976" s="730" t="s">
        <v>591</v>
      </c>
      <c r="E976" s="731">
        <v>50113001</v>
      </c>
      <c r="F976" s="730" t="s">
        <v>620</v>
      </c>
      <c r="G976" s="729" t="s">
        <v>661</v>
      </c>
      <c r="H976" s="729">
        <v>212646</v>
      </c>
      <c r="I976" s="729">
        <v>212646</v>
      </c>
      <c r="J976" s="729" t="s">
        <v>1770</v>
      </c>
      <c r="K976" s="729" t="s">
        <v>1771</v>
      </c>
      <c r="L976" s="732">
        <v>883.96</v>
      </c>
      <c r="M976" s="732">
        <v>1</v>
      </c>
      <c r="N976" s="733">
        <v>883.96</v>
      </c>
    </row>
    <row r="977" spans="1:14" ht="14.4" customHeight="1" x14ac:dyDescent="0.3">
      <c r="A977" s="727" t="s">
        <v>566</v>
      </c>
      <c r="B977" s="728" t="s">
        <v>567</v>
      </c>
      <c r="C977" s="729" t="s">
        <v>590</v>
      </c>
      <c r="D977" s="730" t="s">
        <v>591</v>
      </c>
      <c r="E977" s="731">
        <v>50113001</v>
      </c>
      <c r="F977" s="730" t="s">
        <v>620</v>
      </c>
      <c r="G977" s="729" t="s">
        <v>621</v>
      </c>
      <c r="H977" s="729">
        <v>621370</v>
      </c>
      <c r="I977" s="729">
        <v>0</v>
      </c>
      <c r="J977" s="729" t="s">
        <v>1772</v>
      </c>
      <c r="K977" s="729" t="s">
        <v>1773</v>
      </c>
      <c r="L977" s="732">
        <v>25.600000000000009</v>
      </c>
      <c r="M977" s="732">
        <v>3</v>
      </c>
      <c r="N977" s="733">
        <v>76.800000000000026</v>
      </c>
    </row>
    <row r="978" spans="1:14" ht="14.4" customHeight="1" x14ac:dyDescent="0.3">
      <c r="A978" s="727" t="s">
        <v>566</v>
      </c>
      <c r="B978" s="728" t="s">
        <v>567</v>
      </c>
      <c r="C978" s="729" t="s">
        <v>590</v>
      </c>
      <c r="D978" s="730" t="s">
        <v>591</v>
      </c>
      <c r="E978" s="731">
        <v>50113001</v>
      </c>
      <c r="F978" s="730" t="s">
        <v>620</v>
      </c>
      <c r="G978" s="729" t="s">
        <v>621</v>
      </c>
      <c r="H978" s="729">
        <v>127698</v>
      </c>
      <c r="I978" s="729">
        <v>27698</v>
      </c>
      <c r="J978" s="729" t="s">
        <v>1223</v>
      </c>
      <c r="K978" s="729" t="s">
        <v>1224</v>
      </c>
      <c r="L978" s="732">
        <v>410.17</v>
      </c>
      <c r="M978" s="732">
        <v>4</v>
      </c>
      <c r="N978" s="733">
        <v>1640.68</v>
      </c>
    </row>
    <row r="979" spans="1:14" ht="14.4" customHeight="1" x14ac:dyDescent="0.3">
      <c r="A979" s="727" t="s">
        <v>566</v>
      </c>
      <c r="B979" s="728" t="s">
        <v>567</v>
      </c>
      <c r="C979" s="729" t="s">
        <v>590</v>
      </c>
      <c r="D979" s="730" t="s">
        <v>591</v>
      </c>
      <c r="E979" s="731">
        <v>50113001</v>
      </c>
      <c r="F979" s="730" t="s">
        <v>620</v>
      </c>
      <c r="G979" s="729" t="s">
        <v>621</v>
      </c>
      <c r="H979" s="729">
        <v>395294</v>
      </c>
      <c r="I979" s="729">
        <v>180306</v>
      </c>
      <c r="J979" s="729" t="s">
        <v>1225</v>
      </c>
      <c r="K979" s="729" t="s">
        <v>1226</v>
      </c>
      <c r="L979" s="732">
        <v>173.80530612244897</v>
      </c>
      <c r="M979" s="732">
        <v>98</v>
      </c>
      <c r="N979" s="733">
        <v>17032.919999999998</v>
      </c>
    </row>
    <row r="980" spans="1:14" ht="14.4" customHeight="1" x14ac:dyDescent="0.3">
      <c r="A980" s="727" t="s">
        <v>566</v>
      </c>
      <c r="B980" s="728" t="s">
        <v>567</v>
      </c>
      <c r="C980" s="729" t="s">
        <v>590</v>
      </c>
      <c r="D980" s="730" t="s">
        <v>591</v>
      </c>
      <c r="E980" s="731">
        <v>50113001</v>
      </c>
      <c r="F980" s="730" t="s">
        <v>620</v>
      </c>
      <c r="G980" s="729" t="s">
        <v>621</v>
      </c>
      <c r="H980" s="729">
        <v>138541</v>
      </c>
      <c r="I980" s="729">
        <v>138541</v>
      </c>
      <c r="J980" s="729" t="s">
        <v>1227</v>
      </c>
      <c r="K980" s="729" t="s">
        <v>1228</v>
      </c>
      <c r="L980" s="732">
        <v>1791.38</v>
      </c>
      <c r="M980" s="732">
        <v>1</v>
      </c>
      <c r="N980" s="733">
        <v>1791.38</v>
      </c>
    </row>
    <row r="981" spans="1:14" ht="14.4" customHeight="1" x14ac:dyDescent="0.3">
      <c r="A981" s="727" t="s">
        <v>566</v>
      </c>
      <c r="B981" s="728" t="s">
        <v>567</v>
      </c>
      <c r="C981" s="729" t="s">
        <v>590</v>
      </c>
      <c r="D981" s="730" t="s">
        <v>591</v>
      </c>
      <c r="E981" s="731">
        <v>50113001</v>
      </c>
      <c r="F981" s="730" t="s">
        <v>620</v>
      </c>
      <c r="G981" s="729" t="s">
        <v>621</v>
      </c>
      <c r="H981" s="729">
        <v>989666</v>
      </c>
      <c r="I981" s="729">
        <v>0</v>
      </c>
      <c r="J981" s="729" t="s">
        <v>1774</v>
      </c>
      <c r="K981" s="729" t="s">
        <v>568</v>
      </c>
      <c r="L981" s="732">
        <v>2283.88</v>
      </c>
      <c r="M981" s="732">
        <v>3</v>
      </c>
      <c r="N981" s="733">
        <v>6851.64</v>
      </c>
    </row>
    <row r="982" spans="1:14" ht="14.4" customHeight="1" x14ac:dyDescent="0.3">
      <c r="A982" s="727" t="s">
        <v>566</v>
      </c>
      <c r="B982" s="728" t="s">
        <v>567</v>
      </c>
      <c r="C982" s="729" t="s">
        <v>590</v>
      </c>
      <c r="D982" s="730" t="s">
        <v>591</v>
      </c>
      <c r="E982" s="731">
        <v>50113001</v>
      </c>
      <c r="F982" s="730" t="s">
        <v>620</v>
      </c>
      <c r="G982" s="729" t="s">
        <v>621</v>
      </c>
      <c r="H982" s="729">
        <v>188630</v>
      </c>
      <c r="I982" s="729">
        <v>88630</v>
      </c>
      <c r="J982" s="729" t="s">
        <v>1229</v>
      </c>
      <c r="K982" s="729" t="s">
        <v>1230</v>
      </c>
      <c r="L982" s="732">
        <v>67.780000000000015</v>
      </c>
      <c r="M982" s="732">
        <v>3</v>
      </c>
      <c r="N982" s="733">
        <v>203.34000000000003</v>
      </c>
    </row>
    <row r="983" spans="1:14" ht="14.4" customHeight="1" x14ac:dyDescent="0.3">
      <c r="A983" s="727" t="s">
        <v>566</v>
      </c>
      <c r="B983" s="728" t="s">
        <v>567</v>
      </c>
      <c r="C983" s="729" t="s">
        <v>590</v>
      </c>
      <c r="D983" s="730" t="s">
        <v>591</v>
      </c>
      <c r="E983" s="731">
        <v>50113001</v>
      </c>
      <c r="F983" s="730" t="s">
        <v>620</v>
      </c>
      <c r="G983" s="729" t="s">
        <v>661</v>
      </c>
      <c r="H983" s="729">
        <v>158191</v>
      </c>
      <c r="I983" s="729">
        <v>158191</v>
      </c>
      <c r="J983" s="729" t="s">
        <v>1775</v>
      </c>
      <c r="K983" s="729" t="s">
        <v>1776</v>
      </c>
      <c r="L983" s="732">
        <v>59.549999999999983</v>
      </c>
      <c r="M983" s="732">
        <v>1</v>
      </c>
      <c r="N983" s="733">
        <v>59.549999999999983</v>
      </c>
    </row>
    <row r="984" spans="1:14" ht="14.4" customHeight="1" x14ac:dyDescent="0.3">
      <c r="A984" s="727" t="s">
        <v>566</v>
      </c>
      <c r="B984" s="728" t="s">
        <v>567</v>
      </c>
      <c r="C984" s="729" t="s">
        <v>590</v>
      </c>
      <c r="D984" s="730" t="s">
        <v>591</v>
      </c>
      <c r="E984" s="731">
        <v>50113001</v>
      </c>
      <c r="F984" s="730" t="s">
        <v>620</v>
      </c>
      <c r="G984" s="729" t="s">
        <v>621</v>
      </c>
      <c r="H984" s="729">
        <v>184360</v>
      </c>
      <c r="I984" s="729">
        <v>84360</v>
      </c>
      <c r="J984" s="729" t="s">
        <v>1233</v>
      </c>
      <c r="K984" s="729" t="s">
        <v>1234</v>
      </c>
      <c r="L984" s="732">
        <v>131.16000000000005</v>
      </c>
      <c r="M984" s="732">
        <v>3</v>
      </c>
      <c r="N984" s="733">
        <v>393.48000000000019</v>
      </c>
    </row>
    <row r="985" spans="1:14" ht="14.4" customHeight="1" x14ac:dyDescent="0.3">
      <c r="A985" s="727" t="s">
        <v>566</v>
      </c>
      <c r="B985" s="728" t="s">
        <v>567</v>
      </c>
      <c r="C985" s="729" t="s">
        <v>590</v>
      </c>
      <c r="D985" s="730" t="s">
        <v>591</v>
      </c>
      <c r="E985" s="731">
        <v>50113001</v>
      </c>
      <c r="F985" s="730" t="s">
        <v>620</v>
      </c>
      <c r="G985" s="729" t="s">
        <v>621</v>
      </c>
      <c r="H985" s="729">
        <v>176715</v>
      </c>
      <c r="I985" s="729">
        <v>76715</v>
      </c>
      <c r="J985" s="729" t="s">
        <v>1777</v>
      </c>
      <c r="K985" s="729" t="s">
        <v>1778</v>
      </c>
      <c r="L985" s="732">
        <v>112.52000000000001</v>
      </c>
      <c r="M985" s="732">
        <v>1</v>
      </c>
      <c r="N985" s="733">
        <v>112.52000000000001</v>
      </c>
    </row>
    <row r="986" spans="1:14" ht="14.4" customHeight="1" x14ac:dyDescent="0.3">
      <c r="A986" s="727" t="s">
        <v>566</v>
      </c>
      <c r="B986" s="728" t="s">
        <v>567</v>
      </c>
      <c r="C986" s="729" t="s">
        <v>590</v>
      </c>
      <c r="D986" s="730" t="s">
        <v>591</v>
      </c>
      <c r="E986" s="731">
        <v>50113001</v>
      </c>
      <c r="F986" s="730" t="s">
        <v>620</v>
      </c>
      <c r="G986" s="729" t="s">
        <v>621</v>
      </c>
      <c r="H986" s="729">
        <v>167599</v>
      </c>
      <c r="I986" s="729">
        <v>167599</v>
      </c>
      <c r="J986" s="729" t="s">
        <v>1779</v>
      </c>
      <c r="K986" s="729" t="s">
        <v>1780</v>
      </c>
      <c r="L986" s="732">
        <v>22271.843333333327</v>
      </c>
      <c r="M986" s="732">
        <v>15</v>
      </c>
      <c r="N986" s="733">
        <v>334077.64999999991</v>
      </c>
    </row>
    <row r="987" spans="1:14" ht="14.4" customHeight="1" x14ac:dyDescent="0.3">
      <c r="A987" s="727" t="s">
        <v>566</v>
      </c>
      <c r="B987" s="728" t="s">
        <v>567</v>
      </c>
      <c r="C987" s="729" t="s">
        <v>590</v>
      </c>
      <c r="D987" s="730" t="s">
        <v>591</v>
      </c>
      <c r="E987" s="731">
        <v>50113001</v>
      </c>
      <c r="F987" s="730" t="s">
        <v>620</v>
      </c>
      <c r="G987" s="729" t="s">
        <v>621</v>
      </c>
      <c r="H987" s="729">
        <v>184367</v>
      </c>
      <c r="I987" s="729">
        <v>84367</v>
      </c>
      <c r="J987" s="729" t="s">
        <v>1781</v>
      </c>
      <c r="K987" s="729" t="s">
        <v>1782</v>
      </c>
      <c r="L987" s="732">
        <v>1248.7599999999998</v>
      </c>
      <c r="M987" s="732">
        <v>1</v>
      </c>
      <c r="N987" s="733">
        <v>1248.7599999999998</v>
      </c>
    </row>
    <row r="988" spans="1:14" ht="14.4" customHeight="1" x14ac:dyDescent="0.3">
      <c r="A988" s="727" t="s">
        <v>566</v>
      </c>
      <c r="B988" s="728" t="s">
        <v>567</v>
      </c>
      <c r="C988" s="729" t="s">
        <v>590</v>
      </c>
      <c r="D988" s="730" t="s">
        <v>591</v>
      </c>
      <c r="E988" s="731">
        <v>50113001</v>
      </c>
      <c r="F988" s="730" t="s">
        <v>620</v>
      </c>
      <c r="G988" s="729" t="s">
        <v>621</v>
      </c>
      <c r="H988" s="729">
        <v>101845</v>
      </c>
      <c r="I988" s="729">
        <v>1845</v>
      </c>
      <c r="J988" s="729" t="s">
        <v>1243</v>
      </c>
      <c r="K988" s="729" t="s">
        <v>1783</v>
      </c>
      <c r="L988" s="732">
        <v>75.640000000000029</v>
      </c>
      <c r="M988" s="732">
        <v>1</v>
      </c>
      <c r="N988" s="733">
        <v>75.640000000000029</v>
      </c>
    </row>
    <row r="989" spans="1:14" ht="14.4" customHeight="1" x14ac:dyDescent="0.3">
      <c r="A989" s="727" t="s">
        <v>566</v>
      </c>
      <c r="B989" s="728" t="s">
        <v>567</v>
      </c>
      <c r="C989" s="729" t="s">
        <v>590</v>
      </c>
      <c r="D989" s="730" t="s">
        <v>591</v>
      </c>
      <c r="E989" s="731">
        <v>50113001</v>
      </c>
      <c r="F989" s="730" t="s">
        <v>620</v>
      </c>
      <c r="G989" s="729" t="s">
        <v>621</v>
      </c>
      <c r="H989" s="729">
        <v>132086</v>
      </c>
      <c r="I989" s="729">
        <v>32086</v>
      </c>
      <c r="J989" s="729" t="s">
        <v>1248</v>
      </c>
      <c r="K989" s="729" t="s">
        <v>1249</v>
      </c>
      <c r="L989" s="732">
        <v>20.133226698907706</v>
      </c>
      <c r="M989" s="732">
        <v>25</v>
      </c>
      <c r="N989" s="733">
        <v>503.3306674726926</v>
      </c>
    </row>
    <row r="990" spans="1:14" ht="14.4" customHeight="1" x14ac:dyDescent="0.3">
      <c r="A990" s="727" t="s">
        <v>566</v>
      </c>
      <c r="B990" s="728" t="s">
        <v>567</v>
      </c>
      <c r="C990" s="729" t="s">
        <v>590</v>
      </c>
      <c r="D990" s="730" t="s">
        <v>591</v>
      </c>
      <c r="E990" s="731">
        <v>50113001</v>
      </c>
      <c r="F990" s="730" t="s">
        <v>620</v>
      </c>
      <c r="G990" s="729" t="s">
        <v>621</v>
      </c>
      <c r="H990" s="729">
        <v>159673</v>
      </c>
      <c r="I990" s="729">
        <v>59673</v>
      </c>
      <c r="J990" s="729" t="s">
        <v>1250</v>
      </c>
      <c r="K990" s="729" t="s">
        <v>1252</v>
      </c>
      <c r="L990" s="732">
        <v>68.400000000000006</v>
      </c>
      <c r="M990" s="732">
        <v>13</v>
      </c>
      <c r="N990" s="733">
        <v>889.2</v>
      </c>
    </row>
    <row r="991" spans="1:14" ht="14.4" customHeight="1" x14ac:dyDescent="0.3">
      <c r="A991" s="727" t="s">
        <v>566</v>
      </c>
      <c r="B991" s="728" t="s">
        <v>567</v>
      </c>
      <c r="C991" s="729" t="s">
        <v>590</v>
      </c>
      <c r="D991" s="730" t="s">
        <v>591</v>
      </c>
      <c r="E991" s="731">
        <v>50113001</v>
      </c>
      <c r="F991" s="730" t="s">
        <v>620</v>
      </c>
      <c r="G991" s="729" t="s">
        <v>621</v>
      </c>
      <c r="H991" s="729">
        <v>215851</v>
      </c>
      <c r="I991" s="729">
        <v>215851</v>
      </c>
      <c r="J991" s="729" t="s">
        <v>1253</v>
      </c>
      <c r="K991" s="729" t="s">
        <v>1254</v>
      </c>
      <c r="L991" s="732">
        <v>292.10697875654444</v>
      </c>
      <c r="M991" s="732">
        <v>89</v>
      </c>
      <c r="N991" s="733">
        <v>25997.521109332454</v>
      </c>
    </row>
    <row r="992" spans="1:14" ht="14.4" customHeight="1" x14ac:dyDescent="0.3">
      <c r="A992" s="727" t="s">
        <v>566</v>
      </c>
      <c r="B992" s="728" t="s">
        <v>567</v>
      </c>
      <c r="C992" s="729" t="s">
        <v>590</v>
      </c>
      <c r="D992" s="730" t="s">
        <v>591</v>
      </c>
      <c r="E992" s="731">
        <v>50113001</v>
      </c>
      <c r="F992" s="730" t="s">
        <v>620</v>
      </c>
      <c r="G992" s="729" t="s">
        <v>621</v>
      </c>
      <c r="H992" s="729">
        <v>102829</v>
      </c>
      <c r="I992" s="729">
        <v>2829</v>
      </c>
      <c r="J992" s="729" t="s">
        <v>1257</v>
      </c>
      <c r="K992" s="729" t="s">
        <v>1258</v>
      </c>
      <c r="L992" s="732">
        <v>27.21</v>
      </c>
      <c r="M992" s="732">
        <v>1</v>
      </c>
      <c r="N992" s="733">
        <v>27.21</v>
      </c>
    </row>
    <row r="993" spans="1:14" ht="14.4" customHeight="1" x14ac:dyDescent="0.3">
      <c r="A993" s="727" t="s">
        <v>566</v>
      </c>
      <c r="B993" s="728" t="s">
        <v>567</v>
      </c>
      <c r="C993" s="729" t="s">
        <v>590</v>
      </c>
      <c r="D993" s="730" t="s">
        <v>591</v>
      </c>
      <c r="E993" s="731">
        <v>50113001</v>
      </c>
      <c r="F993" s="730" t="s">
        <v>620</v>
      </c>
      <c r="G993" s="729" t="s">
        <v>621</v>
      </c>
      <c r="H993" s="729">
        <v>104160</v>
      </c>
      <c r="I993" s="729">
        <v>4160</v>
      </c>
      <c r="J993" s="729" t="s">
        <v>1784</v>
      </c>
      <c r="K993" s="729" t="s">
        <v>1785</v>
      </c>
      <c r="L993" s="732">
        <v>58.29249999999999</v>
      </c>
      <c r="M993" s="732">
        <v>4</v>
      </c>
      <c r="N993" s="733">
        <v>233.16999999999996</v>
      </c>
    </row>
    <row r="994" spans="1:14" ht="14.4" customHeight="1" x14ac:dyDescent="0.3">
      <c r="A994" s="727" t="s">
        <v>566</v>
      </c>
      <c r="B994" s="728" t="s">
        <v>567</v>
      </c>
      <c r="C994" s="729" t="s">
        <v>590</v>
      </c>
      <c r="D994" s="730" t="s">
        <v>591</v>
      </c>
      <c r="E994" s="731">
        <v>50113001</v>
      </c>
      <c r="F994" s="730" t="s">
        <v>620</v>
      </c>
      <c r="G994" s="729" t="s">
        <v>621</v>
      </c>
      <c r="H994" s="729">
        <v>850072</v>
      </c>
      <c r="I994" s="729">
        <v>162502</v>
      </c>
      <c r="J994" s="729" t="s">
        <v>1259</v>
      </c>
      <c r="K994" s="729" t="s">
        <v>1260</v>
      </c>
      <c r="L994" s="732">
        <v>56.49</v>
      </c>
      <c r="M994" s="732">
        <v>3</v>
      </c>
      <c r="N994" s="733">
        <v>169.47</v>
      </c>
    </row>
    <row r="995" spans="1:14" ht="14.4" customHeight="1" x14ac:dyDescent="0.3">
      <c r="A995" s="727" t="s">
        <v>566</v>
      </c>
      <c r="B995" s="728" t="s">
        <v>567</v>
      </c>
      <c r="C995" s="729" t="s">
        <v>590</v>
      </c>
      <c r="D995" s="730" t="s">
        <v>591</v>
      </c>
      <c r="E995" s="731">
        <v>50113001</v>
      </c>
      <c r="F995" s="730" t="s">
        <v>620</v>
      </c>
      <c r="G995" s="729" t="s">
        <v>621</v>
      </c>
      <c r="H995" s="729">
        <v>190958</v>
      </c>
      <c r="I995" s="729">
        <v>190958</v>
      </c>
      <c r="J995" s="729" t="s">
        <v>1261</v>
      </c>
      <c r="K995" s="729" t="s">
        <v>823</v>
      </c>
      <c r="L995" s="732">
        <v>160.43</v>
      </c>
      <c r="M995" s="732">
        <v>2</v>
      </c>
      <c r="N995" s="733">
        <v>320.86</v>
      </c>
    </row>
    <row r="996" spans="1:14" ht="14.4" customHeight="1" x14ac:dyDescent="0.3">
      <c r="A996" s="727" t="s">
        <v>566</v>
      </c>
      <c r="B996" s="728" t="s">
        <v>567</v>
      </c>
      <c r="C996" s="729" t="s">
        <v>590</v>
      </c>
      <c r="D996" s="730" t="s">
        <v>591</v>
      </c>
      <c r="E996" s="731">
        <v>50113001</v>
      </c>
      <c r="F996" s="730" t="s">
        <v>620</v>
      </c>
      <c r="G996" s="729" t="s">
        <v>661</v>
      </c>
      <c r="H996" s="729">
        <v>56972</v>
      </c>
      <c r="I996" s="729">
        <v>56972</v>
      </c>
      <c r="J996" s="729" t="s">
        <v>1786</v>
      </c>
      <c r="K996" s="729" t="s">
        <v>1787</v>
      </c>
      <c r="L996" s="732">
        <v>14.88000000000001</v>
      </c>
      <c r="M996" s="732">
        <v>4</v>
      </c>
      <c r="N996" s="733">
        <v>59.520000000000039</v>
      </c>
    </row>
    <row r="997" spans="1:14" ht="14.4" customHeight="1" x14ac:dyDescent="0.3">
      <c r="A997" s="727" t="s">
        <v>566</v>
      </c>
      <c r="B997" s="728" t="s">
        <v>567</v>
      </c>
      <c r="C997" s="729" t="s">
        <v>590</v>
      </c>
      <c r="D997" s="730" t="s">
        <v>591</v>
      </c>
      <c r="E997" s="731">
        <v>50113001</v>
      </c>
      <c r="F997" s="730" t="s">
        <v>620</v>
      </c>
      <c r="G997" s="729" t="s">
        <v>661</v>
      </c>
      <c r="H997" s="729">
        <v>845240</v>
      </c>
      <c r="I997" s="729">
        <v>109799</v>
      </c>
      <c r="J997" s="729" t="s">
        <v>1264</v>
      </c>
      <c r="K997" s="729" t="s">
        <v>1083</v>
      </c>
      <c r="L997" s="732">
        <v>111.76809523809528</v>
      </c>
      <c r="M997" s="732">
        <v>21</v>
      </c>
      <c r="N997" s="733">
        <v>2347.130000000001</v>
      </c>
    </row>
    <row r="998" spans="1:14" ht="14.4" customHeight="1" x14ac:dyDescent="0.3">
      <c r="A998" s="727" t="s">
        <v>566</v>
      </c>
      <c r="B998" s="728" t="s">
        <v>567</v>
      </c>
      <c r="C998" s="729" t="s">
        <v>590</v>
      </c>
      <c r="D998" s="730" t="s">
        <v>591</v>
      </c>
      <c r="E998" s="731">
        <v>50113001</v>
      </c>
      <c r="F998" s="730" t="s">
        <v>620</v>
      </c>
      <c r="G998" s="729" t="s">
        <v>621</v>
      </c>
      <c r="H998" s="729">
        <v>849317</v>
      </c>
      <c r="I998" s="729">
        <v>109821</v>
      </c>
      <c r="J998" s="729" t="s">
        <v>1788</v>
      </c>
      <c r="K998" s="729" t="s">
        <v>1211</v>
      </c>
      <c r="L998" s="732">
        <v>88.985000000000014</v>
      </c>
      <c r="M998" s="732">
        <v>4</v>
      </c>
      <c r="N998" s="733">
        <v>355.94000000000005</v>
      </c>
    </row>
    <row r="999" spans="1:14" ht="14.4" customHeight="1" x14ac:dyDescent="0.3">
      <c r="A999" s="727" t="s">
        <v>566</v>
      </c>
      <c r="B999" s="728" t="s">
        <v>567</v>
      </c>
      <c r="C999" s="729" t="s">
        <v>590</v>
      </c>
      <c r="D999" s="730" t="s">
        <v>591</v>
      </c>
      <c r="E999" s="731">
        <v>50113001</v>
      </c>
      <c r="F999" s="730" t="s">
        <v>620</v>
      </c>
      <c r="G999" s="729" t="s">
        <v>621</v>
      </c>
      <c r="H999" s="729">
        <v>105954</v>
      </c>
      <c r="I999" s="729">
        <v>5954</v>
      </c>
      <c r="J999" s="729" t="s">
        <v>1265</v>
      </c>
      <c r="K999" s="729" t="s">
        <v>1266</v>
      </c>
      <c r="L999" s="732">
        <v>2926.4669243286439</v>
      </c>
      <c r="M999" s="732">
        <v>7</v>
      </c>
      <c r="N999" s="733">
        <v>20485.268470300507</v>
      </c>
    </row>
    <row r="1000" spans="1:14" ht="14.4" customHeight="1" x14ac:dyDescent="0.3">
      <c r="A1000" s="727" t="s">
        <v>566</v>
      </c>
      <c r="B1000" s="728" t="s">
        <v>567</v>
      </c>
      <c r="C1000" s="729" t="s">
        <v>590</v>
      </c>
      <c r="D1000" s="730" t="s">
        <v>591</v>
      </c>
      <c r="E1000" s="731">
        <v>50113001</v>
      </c>
      <c r="F1000" s="730" t="s">
        <v>620</v>
      </c>
      <c r="G1000" s="729" t="s">
        <v>621</v>
      </c>
      <c r="H1000" s="729">
        <v>113808</v>
      </c>
      <c r="I1000" s="729">
        <v>13808</v>
      </c>
      <c r="J1000" s="729" t="s">
        <v>1267</v>
      </c>
      <c r="K1000" s="729" t="s">
        <v>1268</v>
      </c>
      <c r="L1000" s="732">
        <v>605.02999999999975</v>
      </c>
      <c r="M1000" s="732">
        <v>1</v>
      </c>
      <c r="N1000" s="733">
        <v>605.02999999999975</v>
      </c>
    </row>
    <row r="1001" spans="1:14" ht="14.4" customHeight="1" x14ac:dyDescent="0.3">
      <c r="A1001" s="727" t="s">
        <v>566</v>
      </c>
      <c r="B1001" s="728" t="s">
        <v>567</v>
      </c>
      <c r="C1001" s="729" t="s">
        <v>590</v>
      </c>
      <c r="D1001" s="730" t="s">
        <v>591</v>
      </c>
      <c r="E1001" s="731">
        <v>50113001</v>
      </c>
      <c r="F1001" s="730" t="s">
        <v>620</v>
      </c>
      <c r="G1001" s="729" t="s">
        <v>621</v>
      </c>
      <c r="H1001" s="729">
        <v>196324</v>
      </c>
      <c r="I1001" s="729">
        <v>196324</v>
      </c>
      <c r="J1001" s="729" t="s">
        <v>1789</v>
      </c>
      <c r="K1001" s="729" t="s">
        <v>1790</v>
      </c>
      <c r="L1001" s="732">
        <v>21050.34</v>
      </c>
      <c r="M1001" s="732">
        <v>1</v>
      </c>
      <c r="N1001" s="733">
        <v>21050.34</v>
      </c>
    </row>
    <row r="1002" spans="1:14" ht="14.4" customHeight="1" x14ac:dyDescent="0.3">
      <c r="A1002" s="727" t="s">
        <v>566</v>
      </c>
      <c r="B1002" s="728" t="s">
        <v>567</v>
      </c>
      <c r="C1002" s="729" t="s">
        <v>590</v>
      </c>
      <c r="D1002" s="730" t="s">
        <v>591</v>
      </c>
      <c r="E1002" s="731">
        <v>50113001</v>
      </c>
      <c r="F1002" s="730" t="s">
        <v>620</v>
      </c>
      <c r="G1002" s="729" t="s">
        <v>661</v>
      </c>
      <c r="H1002" s="729">
        <v>131934</v>
      </c>
      <c r="I1002" s="729">
        <v>31934</v>
      </c>
      <c r="J1002" s="729" t="s">
        <v>1282</v>
      </c>
      <c r="K1002" s="729" t="s">
        <v>1283</v>
      </c>
      <c r="L1002" s="732">
        <v>50.169999999999995</v>
      </c>
      <c r="M1002" s="732">
        <v>5</v>
      </c>
      <c r="N1002" s="733">
        <v>250.84999999999997</v>
      </c>
    </row>
    <row r="1003" spans="1:14" ht="14.4" customHeight="1" x14ac:dyDescent="0.3">
      <c r="A1003" s="727" t="s">
        <v>566</v>
      </c>
      <c r="B1003" s="728" t="s">
        <v>567</v>
      </c>
      <c r="C1003" s="729" t="s">
        <v>590</v>
      </c>
      <c r="D1003" s="730" t="s">
        <v>591</v>
      </c>
      <c r="E1003" s="731">
        <v>50113001</v>
      </c>
      <c r="F1003" s="730" t="s">
        <v>620</v>
      </c>
      <c r="G1003" s="729" t="s">
        <v>661</v>
      </c>
      <c r="H1003" s="729">
        <v>158380</v>
      </c>
      <c r="I1003" s="729">
        <v>58380</v>
      </c>
      <c r="J1003" s="729" t="s">
        <v>1284</v>
      </c>
      <c r="K1003" s="729" t="s">
        <v>1285</v>
      </c>
      <c r="L1003" s="732">
        <v>81.25</v>
      </c>
      <c r="M1003" s="732">
        <v>2</v>
      </c>
      <c r="N1003" s="733">
        <v>162.5</v>
      </c>
    </row>
    <row r="1004" spans="1:14" ht="14.4" customHeight="1" x14ac:dyDescent="0.3">
      <c r="A1004" s="727" t="s">
        <v>566</v>
      </c>
      <c r="B1004" s="728" t="s">
        <v>567</v>
      </c>
      <c r="C1004" s="729" t="s">
        <v>590</v>
      </c>
      <c r="D1004" s="730" t="s">
        <v>591</v>
      </c>
      <c r="E1004" s="731">
        <v>50113001</v>
      </c>
      <c r="F1004" s="730" t="s">
        <v>620</v>
      </c>
      <c r="G1004" s="729" t="s">
        <v>621</v>
      </c>
      <c r="H1004" s="729">
        <v>56164</v>
      </c>
      <c r="I1004" s="729">
        <v>56164</v>
      </c>
      <c r="J1004" s="729" t="s">
        <v>1791</v>
      </c>
      <c r="K1004" s="729" t="s">
        <v>1679</v>
      </c>
      <c r="L1004" s="732">
        <v>134.68</v>
      </c>
      <c r="M1004" s="732">
        <v>1</v>
      </c>
      <c r="N1004" s="733">
        <v>134.68</v>
      </c>
    </row>
    <row r="1005" spans="1:14" ht="14.4" customHeight="1" x14ac:dyDescent="0.3">
      <c r="A1005" s="727" t="s">
        <v>566</v>
      </c>
      <c r="B1005" s="728" t="s">
        <v>567</v>
      </c>
      <c r="C1005" s="729" t="s">
        <v>590</v>
      </c>
      <c r="D1005" s="730" t="s">
        <v>591</v>
      </c>
      <c r="E1005" s="731">
        <v>50113001</v>
      </c>
      <c r="F1005" s="730" t="s">
        <v>620</v>
      </c>
      <c r="G1005" s="729" t="s">
        <v>661</v>
      </c>
      <c r="H1005" s="729">
        <v>154032</v>
      </c>
      <c r="I1005" s="729">
        <v>54032</v>
      </c>
      <c r="J1005" s="729" t="s">
        <v>1792</v>
      </c>
      <c r="K1005" s="729" t="s">
        <v>1793</v>
      </c>
      <c r="L1005" s="732">
        <v>189.12000000000006</v>
      </c>
      <c r="M1005" s="732">
        <v>1</v>
      </c>
      <c r="N1005" s="733">
        <v>189.12000000000006</v>
      </c>
    </row>
    <row r="1006" spans="1:14" ht="14.4" customHeight="1" x14ac:dyDescent="0.3">
      <c r="A1006" s="727" t="s">
        <v>566</v>
      </c>
      <c r="B1006" s="728" t="s">
        <v>567</v>
      </c>
      <c r="C1006" s="729" t="s">
        <v>590</v>
      </c>
      <c r="D1006" s="730" t="s">
        <v>591</v>
      </c>
      <c r="E1006" s="731">
        <v>50113001</v>
      </c>
      <c r="F1006" s="730" t="s">
        <v>620</v>
      </c>
      <c r="G1006" s="729" t="s">
        <v>621</v>
      </c>
      <c r="H1006" s="729">
        <v>846948</v>
      </c>
      <c r="I1006" s="729">
        <v>122198</v>
      </c>
      <c r="J1006" s="729" t="s">
        <v>1794</v>
      </c>
      <c r="K1006" s="729" t="s">
        <v>1795</v>
      </c>
      <c r="L1006" s="732">
        <v>36.38000000000001</v>
      </c>
      <c r="M1006" s="732">
        <v>1</v>
      </c>
      <c r="N1006" s="733">
        <v>36.38000000000001</v>
      </c>
    </row>
    <row r="1007" spans="1:14" ht="14.4" customHeight="1" x14ac:dyDescent="0.3">
      <c r="A1007" s="727" t="s">
        <v>566</v>
      </c>
      <c r="B1007" s="728" t="s">
        <v>567</v>
      </c>
      <c r="C1007" s="729" t="s">
        <v>590</v>
      </c>
      <c r="D1007" s="730" t="s">
        <v>591</v>
      </c>
      <c r="E1007" s="731">
        <v>50113001</v>
      </c>
      <c r="F1007" s="730" t="s">
        <v>620</v>
      </c>
      <c r="G1007" s="729" t="s">
        <v>621</v>
      </c>
      <c r="H1007" s="729">
        <v>130434</v>
      </c>
      <c r="I1007" s="729">
        <v>30434</v>
      </c>
      <c r="J1007" s="729" t="s">
        <v>1288</v>
      </c>
      <c r="K1007" s="729" t="s">
        <v>1289</v>
      </c>
      <c r="L1007" s="732">
        <v>157.05750000000003</v>
      </c>
      <c r="M1007" s="732">
        <v>4</v>
      </c>
      <c r="N1007" s="733">
        <v>628.23000000000013</v>
      </c>
    </row>
    <row r="1008" spans="1:14" ht="14.4" customHeight="1" x14ac:dyDescent="0.3">
      <c r="A1008" s="727" t="s">
        <v>566</v>
      </c>
      <c r="B1008" s="728" t="s">
        <v>567</v>
      </c>
      <c r="C1008" s="729" t="s">
        <v>590</v>
      </c>
      <c r="D1008" s="730" t="s">
        <v>591</v>
      </c>
      <c r="E1008" s="731">
        <v>50113001</v>
      </c>
      <c r="F1008" s="730" t="s">
        <v>620</v>
      </c>
      <c r="G1008" s="729" t="s">
        <v>568</v>
      </c>
      <c r="H1008" s="729">
        <v>188391</v>
      </c>
      <c r="I1008" s="729">
        <v>188391</v>
      </c>
      <c r="J1008" s="729" t="s">
        <v>1796</v>
      </c>
      <c r="K1008" s="729" t="s">
        <v>1797</v>
      </c>
      <c r="L1008" s="732">
        <v>98.669894372680616</v>
      </c>
      <c r="M1008" s="732">
        <v>1</v>
      </c>
      <c r="N1008" s="733">
        <v>98.669894372680616</v>
      </c>
    </row>
    <row r="1009" spans="1:14" ht="14.4" customHeight="1" x14ac:dyDescent="0.3">
      <c r="A1009" s="727" t="s">
        <v>566</v>
      </c>
      <c r="B1009" s="728" t="s">
        <v>567</v>
      </c>
      <c r="C1009" s="729" t="s">
        <v>590</v>
      </c>
      <c r="D1009" s="730" t="s">
        <v>591</v>
      </c>
      <c r="E1009" s="731">
        <v>50113001</v>
      </c>
      <c r="F1009" s="730" t="s">
        <v>620</v>
      </c>
      <c r="G1009" s="729" t="s">
        <v>621</v>
      </c>
      <c r="H1009" s="729">
        <v>184325</v>
      </c>
      <c r="I1009" s="729">
        <v>84325</v>
      </c>
      <c r="J1009" s="729" t="s">
        <v>1798</v>
      </c>
      <c r="K1009" s="729" t="s">
        <v>1799</v>
      </c>
      <c r="L1009" s="732">
        <v>77.28000000000003</v>
      </c>
      <c r="M1009" s="732">
        <v>2</v>
      </c>
      <c r="N1009" s="733">
        <v>154.56000000000006</v>
      </c>
    </row>
    <row r="1010" spans="1:14" ht="14.4" customHeight="1" x14ac:dyDescent="0.3">
      <c r="A1010" s="727" t="s">
        <v>566</v>
      </c>
      <c r="B1010" s="728" t="s">
        <v>567</v>
      </c>
      <c r="C1010" s="729" t="s">
        <v>590</v>
      </c>
      <c r="D1010" s="730" t="s">
        <v>591</v>
      </c>
      <c r="E1010" s="731">
        <v>50113001</v>
      </c>
      <c r="F1010" s="730" t="s">
        <v>620</v>
      </c>
      <c r="G1010" s="729" t="s">
        <v>621</v>
      </c>
      <c r="H1010" s="729">
        <v>848977</v>
      </c>
      <c r="I1010" s="729">
        <v>129597</v>
      </c>
      <c r="J1010" s="729" t="s">
        <v>1292</v>
      </c>
      <c r="K1010" s="729" t="s">
        <v>1293</v>
      </c>
      <c r="L1010" s="732">
        <v>616.61022313322735</v>
      </c>
      <c r="M1010" s="732">
        <v>1</v>
      </c>
      <c r="N1010" s="733">
        <v>616.61022313322735</v>
      </c>
    </row>
    <row r="1011" spans="1:14" ht="14.4" customHeight="1" x14ac:dyDescent="0.3">
      <c r="A1011" s="727" t="s">
        <v>566</v>
      </c>
      <c r="B1011" s="728" t="s">
        <v>567</v>
      </c>
      <c r="C1011" s="729" t="s">
        <v>590</v>
      </c>
      <c r="D1011" s="730" t="s">
        <v>591</v>
      </c>
      <c r="E1011" s="731">
        <v>50113001</v>
      </c>
      <c r="F1011" s="730" t="s">
        <v>620</v>
      </c>
      <c r="G1011" s="729" t="s">
        <v>621</v>
      </c>
      <c r="H1011" s="729">
        <v>111420</v>
      </c>
      <c r="I1011" s="729">
        <v>11420</v>
      </c>
      <c r="J1011" s="729" t="s">
        <v>1294</v>
      </c>
      <c r="K1011" s="729" t="s">
        <v>1295</v>
      </c>
      <c r="L1011" s="732">
        <v>179.62992917354063</v>
      </c>
      <c r="M1011" s="732">
        <v>3.2563823999999997</v>
      </c>
      <c r="N1011" s="733">
        <v>584.9437398739642</v>
      </c>
    </row>
    <row r="1012" spans="1:14" ht="14.4" customHeight="1" x14ac:dyDescent="0.3">
      <c r="A1012" s="727" t="s">
        <v>566</v>
      </c>
      <c r="B1012" s="728" t="s">
        <v>567</v>
      </c>
      <c r="C1012" s="729" t="s">
        <v>590</v>
      </c>
      <c r="D1012" s="730" t="s">
        <v>591</v>
      </c>
      <c r="E1012" s="731">
        <v>50113001</v>
      </c>
      <c r="F1012" s="730" t="s">
        <v>620</v>
      </c>
      <c r="G1012" s="729" t="s">
        <v>621</v>
      </c>
      <c r="H1012" s="729">
        <v>111421</v>
      </c>
      <c r="I1012" s="729">
        <v>11421</v>
      </c>
      <c r="J1012" s="729" t="s">
        <v>1294</v>
      </c>
      <c r="K1012" s="729" t="s">
        <v>1296</v>
      </c>
      <c r="L1012" s="732">
        <v>360.83133189315913</v>
      </c>
      <c r="M1012" s="732">
        <v>27.347999999999999</v>
      </c>
      <c r="N1012" s="733">
        <v>9868.0152646141159</v>
      </c>
    </row>
    <row r="1013" spans="1:14" ht="14.4" customHeight="1" x14ac:dyDescent="0.3">
      <c r="A1013" s="727" t="s">
        <v>566</v>
      </c>
      <c r="B1013" s="728" t="s">
        <v>567</v>
      </c>
      <c r="C1013" s="729" t="s">
        <v>590</v>
      </c>
      <c r="D1013" s="730" t="s">
        <v>591</v>
      </c>
      <c r="E1013" s="731">
        <v>50113001</v>
      </c>
      <c r="F1013" s="730" t="s">
        <v>620</v>
      </c>
      <c r="G1013" s="729" t="s">
        <v>621</v>
      </c>
      <c r="H1013" s="729">
        <v>207598</v>
      </c>
      <c r="I1013" s="729">
        <v>207598</v>
      </c>
      <c r="J1013" s="729" t="s">
        <v>1800</v>
      </c>
      <c r="K1013" s="729" t="s">
        <v>1801</v>
      </c>
      <c r="L1013" s="732">
        <v>75.650000000000006</v>
      </c>
      <c r="M1013" s="732">
        <v>1</v>
      </c>
      <c r="N1013" s="733">
        <v>75.650000000000006</v>
      </c>
    </row>
    <row r="1014" spans="1:14" ht="14.4" customHeight="1" x14ac:dyDescent="0.3">
      <c r="A1014" s="727" t="s">
        <v>566</v>
      </c>
      <c r="B1014" s="728" t="s">
        <v>567</v>
      </c>
      <c r="C1014" s="729" t="s">
        <v>590</v>
      </c>
      <c r="D1014" s="730" t="s">
        <v>591</v>
      </c>
      <c r="E1014" s="731">
        <v>50113001</v>
      </c>
      <c r="F1014" s="730" t="s">
        <v>620</v>
      </c>
      <c r="G1014" s="729" t="s">
        <v>621</v>
      </c>
      <c r="H1014" s="729">
        <v>840464</v>
      </c>
      <c r="I1014" s="729">
        <v>0</v>
      </c>
      <c r="J1014" s="729" t="s">
        <v>1299</v>
      </c>
      <c r="K1014" s="729" t="s">
        <v>1300</v>
      </c>
      <c r="L1014" s="732">
        <v>42.670000000000009</v>
      </c>
      <c r="M1014" s="732">
        <v>3</v>
      </c>
      <c r="N1014" s="733">
        <v>128.01000000000002</v>
      </c>
    </row>
    <row r="1015" spans="1:14" ht="14.4" customHeight="1" x14ac:dyDescent="0.3">
      <c r="A1015" s="727" t="s">
        <v>566</v>
      </c>
      <c r="B1015" s="728" t="s">
        <v>567</v>
      </c>
      <c r="C1015" s="729" t="s">
        <v>590</v>
      </c>
      <c r="D1015" s="730" t="s">
        <v>591</v>
      </c>
      <c r="E1015" s="731">
        <v>50113001</v>
      </c>
      <c r="F1015" s="730" t="s">
        <v>620</v>
      </c>
      <c r="G1015" s="729" t="s">
        <v>621</v>
      </c>
      <c r="H1015" s="729">
        <v>173209</v>
      </c>
      <c r="I1015" s="729">
        <v>173209</v>
      </c>
      <c r="J1015" s="729" t="s">
        <v>1802</v>
      </c>
      <c r="K1015" s="729" t="s">
        <v>1803</v>
      </c>
      <c r="L1015" s="732">
        <v>155.70999999999992</v>
      </c>
      <c r="M1015" s="732">
        <v>1</v>
      </c>
      <c r="N1015" s="733">
        <v>155.70999999999992</v>
      </c>
    </row>
    <row r="1016" spans="1:14" ht="14.4" customHeight="1" x14ac:dyDescent="0.3">
      <c r="A1016" s="727" t="s">
        <v>566</v>
      </c>
      <c r="B1016" s="728" t="s">
        <v>567</v>
      </c>
      <c r="C1016" s="729" t="s">
        <v>590</v>
      </c>
      <c r="D1016" s="730" t="s">
        <v>591</v>
      </c>
      <c r="E1016" s="731">
        <v>50113001</v>
      </c>
      <c r="F1016" s="730" t="s">
        <v>620</v>
      </c>
      <c r="G1016" s="729" t="s">
        <v>661</v>
      </c>
      <c r="H1016" s="729">
        <v>194113</v>
      </c>
      <c r="I1016" s="729">
        <v>94113</v>
      </c>
      <c r="J1016" s="729" t="s">
        <v>1303</v>
      </c>
      <c r="K1016" s="729" t="s">
        <v>1304</v>
      </c>
      <c r="L1016" s="732">
        <v>112.03999999999995</v>
      </c>
      <c r="M1016" s="732">
        <v>1</v>
      </c>
      <c r="N1016" s="733">
        <v>112.03999999999995</v>
      </c>
    </row>
    <row r="1017" spans="1:14" ht="14.4" customHeight="1" x14ac:dyDescent="0.3">
      <c r="A1017" s="727" t="s">
        <v>566</v>
      </c>
      <c r="B1017" s="728" t="s">
        <v>567</v>
      </c>
      <c r="C1017" s="729" t="s">
        <v>590</v>
      </c>
      <c r="D1017" s="730" t="s">
        <v>591</v>
      </c>
      <c r="E1017" s="731">
        <v>50113001</v>
      </c>
      <c r="F1017" s="730" t="s">
        <v>620</v>
      </c>
      <c r="G1017" s="729" t="s">
        <v>661</v>
      </c>
      <c r="H1017" s="729">
        <v>158893</v>
      </c>
      <c r="I1017" s="729">
        <v>58893</v>
      </c>
      <c r="J1017" s="729" t="s">
        <v>1305</v>
      </c>
      <c r="K1017" s="729" t="s">
        <v>1306</v>
      </c>
      <c r="L1017" s="732">
        <v>160.71000000000006</v>
      </c>
      <c r="M1017" s="732">
        <v>2</v>
      </c>
      <c r="N1017" s="733">
        <v>321.42000000000013</v>
      </c>
    </row>
    <row r="1018" spans="1:14" ht="14.4" customHeight="1" x14ac:dyDescent="0.3">
      <c r="A1018" s="727" t="s">
        <v>566</v>
      </c>
      <c r="B1018" s="728" t="s">
        <v>567</v>
      </c>
      <c r="C1018" s="729" t="s">
        <v>590</v>
      </c>
      <c r="D1018" s="730" t="s">
        <v>591</v>
      </c>
      <c r="E1018" s="731">
        <v>50113001</v>
      </c>
      <c r="F1018" s="730" t="s">
        <v>620</v>
      </c>
      <c r="G1018" s="729" t="s">
        <v>621</v>
      </c>
      <c r="H1018" s="729">
        <v>201608</v>
      </c>
      <c r="I1018" s="729">
        <v>201608</v>
      </c>
      <c r="J1018" s="729" t="s">
        <v>1310</v>
      </c>
      <c r="K1018" s="729" t="s">
        <v>1804</v>
      </c>
      <c r="L1018" s="732">
        <v>57.619999999999983</v>
      </c>
      <c r="M1018" s="732">
        <v>3</v>
      </c>
      <c r="N1018" s="733">
        <v>172.85999999999996</v>
      </c>
    </row>
    <row r="1019" spans="1:14" ht="14.4" customHeight="1" x14ac:dyDescent="0.3">
      <c r="A1019" s="727" t="s">
        <v>566</v>
      </c>
      <c r="B1019" s="728" t="s">
        <v>567</v>
      </c>
      <c r="C1019" s="729" t="s">
        <v>590</v>
      </c>
      <c r="D1019" s="730" t="s">
        <v>591</v>
      </c>
      <c r="E1019" s="731">
        <v>50113001</v>
      </c>
      <c r="F1019" s="730" t="s">
        <v>620</v>
      </c>
      <c r="G1019" s="729" t="s">
        <v>661</v>
      </c>
      <c r="H1019" s="729">
        <v>500566</v>
      </c>
      <c r="I1019" s="729">
        <v>500566</v>
      </c>
      <c r="J1019" s="729" t="s">
        <v>1312</v>
      </c>
      <c r="K1019" s="729" t="s">
        <v>1313</v>
      </c>
      <c r="L1019" s="732">
        <v>834.67000000000007</v>
      </c>
      <c r="M1019" s="732">
        <v>9</v>
      </c>
      <c r="N1019" s="733">
        <v>7512.0300000000007</v>
      </c>
    </row>
    <row r="1020" spans="1:14" ht="14.4" customHeight="1" x14ac:dyDescent="0.3">
      <c r="A1020" s="727" t="s">
        <v>566</v>
      </c>
      <c r="B1020" s="728" t="s">
        <v>567</v>
      </c>
      <c r="C1020" s="729" t="s">
        <v>590</v>
      </c>
      <c r="D1020" s="730" t="s">
        <v>591</v>
      </c>
      <c r="E1020" s="731">
        <v>50113001</v>
      </c>
      <c r="F1020" s="730" t="s">
        <v>620</v>
      </c>
      <c r="G1020" s="729" t="s">
        <v>661</v>
      </c>
      <c r="H1020" s="729">
        <v>500570</v>
      </c>
      <c r="I1020" s="729">
        <v>500570</v>
      </c>
      <c r="J1020" s="729" t="s">
        <v>1314</v>
      </c>
      <c r="K1020" s="729" t="s">
        <v>1313</v>
      </c>
      <c r="L1020" s="732">
        <v>950.75</v>
      </c>
      <c r="M1020" s="732">
        <v>39</v>
      </c>
      <c r="N1020" s="733">
        <v>37079.25</v>
      </c>
    </row>
    <row r="1021" spans="1:14" ht="14.4" customHeight="1" x14ac:dyDescent="0.3">
      <c r="A1021" s="727" t="s">
        <v>566</v>
      </c>
      <c r="B1021" s="728" t="s">
        <v>567</v>
      </c>
      <c r="C1021" s="729" t="s">
        <v>590</v>
      </c>
      <c r="D1021" s="730" t="s">
        <v>591</v>
      </c>
      <c r="E1021" s="731">
        <v>50113001</v>
      </c>
      <c r="F1021" s="730" t="s">
        <v>620</v>
      </c>
      <c r="G1021" s="729" t="s">
        <v>661</v>
      </c>
      <c r="H1021" s="729">
        <v>101182</v>
      </c>
      <c r="I1021" s="729">
        <v>1182</v>
      </c>
      <c r="J1021" s="729" t="s">
        <v>1805</v>
      </c>
      <c r="K1021" s="729" t="s">
        <v>1632</v>
      </c>
      <c r="L1021" s="732">
        <v>1591.5332527446762</v>
      </c>
      <c r="M1021" s="732">
        <v>42</v>
      </c>
      <c r="N1021" s="733">
        <v>66844.396615276404</v>
      </c>
    </row>
    <row r="1022" spans="1:14" ht="14.4" customHeight="1" x14ac:dyDescent="0.3">
      <c r="A1022" s="727" t="s">
        <v>566</v>
      </c>
      <c r="B1022" s="728" t="s">
        <v>567</v>
      </c>
      <c r="C1022" s="729" t="s">
        <v>590</v>
      </c>
      <c r="D1022" s="730" t="s">
        <v>591</v>
      </c>
      <c r="E1022" s="731">
        <v>50113001</v>
      </c>
      <c r="F1022" s="730" t="s">
        <v>620</v>
      </c>
      <c r="G1022" s="729" t="s">
        <v>621</v>
      </c>
      <c r="H1022" s="729">
        <v>127036</v>
      </c>
      <c r="I1022" s="729">
        <v>27036</v>
      </c>
      <c r="J1022" s="729" t="s">
        <v>1806</v>
      </c>
      <c r="K1022" s="729" t="s">
        <v>1807</v>
      </c>
      <c r="L1022" s="732">
        <v>2726.36</v>
      </c>
      <c r="M1022" s="732">
        <v>1</v>
      </c>
      <c r="N1022" s="733">
        <v>2726.36</v>
      </c>
    </row>
    <row r="1023" spans="1:14" ht="14.4" customHeight="1" x14ac:dyDescent="0.3">
      <c r="A1023" s="727" t="s">
        <v>566</v>
      </c>
      <c r="B1023" s="728" t="s">
        <v>567</v>
      </c>
      <c r="C1023" s="729" t="s">
        <v>590</v>
      </c>
      <c r="D1023" s="730" t="s">
        <v>591</v>
      </c>
      <c r="E1023" s="731">
        <v>50113001</v>
      </c>
      <c r="F1023" s="730" t="s">
        <v>620</v>
      </c>
      <c r="G1023" s="729" t="s">
        <v>661</v>
      </c>
      <c r="H1023" s="729">
        <v>105496</v>
      </c>
      <c r="I1023" s="729">
        <v>5496</v>
      </c>
      <c r="J1023" s="729" t="s">
        <v>1315</v>
      </c>
      <c r="K1023" s="729" t="s">
        <v>1316</v>
      </c>
      <c r="L1023" s="732">
        <v>75.919822732109637</v>
      </c>
      <c r="M1023" s="732">
        <v>12</v>
      </c>
      <c r="N1023" s="733">
        <v>911.03787278531559</v>
      </c>
    </row>
    <row r="1024" spans="1:14" ht="14.4" customHeight="1" x14ac:dyDescent="0.3">
      <c r="A1024" s="727" t="s">
        <v>566</v>
      </c>
      <c r="B1024" s="728" t="s">
        <v>567</v>
      </c>
      <c r="C1024" s="729" t="s">
        <v>590</v>
      </c>
      <c r="D1024" s="730" t="s">
        <v>591</v>
      </c>
      <c r="E1024" s="731">
        <v>50113001</v>
      </c>
      <c r="F1024" s="730" t="s">
        <v>620</v>
      </c>
      <c r="G1024" s="729" t="s">
        <v>661</v>
      </c>
      <c r="H1024" s="729">
        <v>199600</v>
      </c>
      <c r="I1024" s="729">
        <v>99600</v>
      </c>
      <c r="J1024" s="729" t="s">
        <v>1315</v>
      </c>
      <c r="K1024" s="729" t="s">
        <v>1523</v>
      </c>
      <c r="L1024" s="732">
        <v>101.13750000000002</v>
      </c>
      <c r="M1024" s="732">
        <v>4</v>
      </c>
      <c r="N1024" s="733">
        <v>404.55000000000007</v>
      </c>
    </row>
    <row r="1025" spans="1:14" ht="14.4" customHeight="1" x14ac:dyDescent="0.3">
      <c r="A1025" s="727" t="s">
        <v>566</v>
      </c>
      <c r="B1025" s="728" t="s">
        <v>567</v>
      </c>
      <c r="C1025" s="729" t="s">
        <v>590</v>
      </c>
      <c r="D1025" s="730" t="s">
        <v>591</v>
      </c>
      <c r="E1025" s="731">
        <v>50113001</v>
      </c>
      <c r="F1025" s="730" t="s">
        <v>620</v>
      </c>
      <c r="G1025" s="729" t="s">
        <v>621</v>
      </c>
      <c r="H1025" s="729">
        <v>216913</v>
      </c>
      <c r="I1025" s="729">
        <v>216913</v>
      </c>
      <c r="J1025" s="729" t="s">
        <v>1319</v>
      </c>
      <c r="K1025" s="729" t="s">
        <v>1320</v>
      </c>
      <c r="L1025" s="732">
        <v>534.99</v>
      </c>
      <c r="M1025" s="732">
        <v>1</v>
      </c>
      <c r="N1025" s="733">
        <v>534.99</v>
      </c>
    </row>
    <row r="1026" spans="1:14" ht="14.4" customHeight="1" x14ac:dyDescent="0.3">
      <c r="A1026" s="727" t="s">
        <v>566</v>
      </c>
      <c r="B1026" s="728" t="s">
        <v>567</v>
      </c>
      <c r="C1026" s="729" t="s">
        <v>590</v>
      </c>
      <c r="D1026" s="730" t="s">
        <v>591</v>
      </c>
      <c r="E1026" s="731">
        <v>50113001</v>
      </c>
      <c r="F1026" s="730" t="s">
        <v>620</v>
      </c>
      <c r="G1026" s="729" t="s">
        <v>621</v>
      </c>
      <c r="H1026" s="729">
        <v>197776</v>
      </c>
      <c r="I1026" s="729">
        <v>97776</v>
      </c>
      <c r="J1026" s="729" t="s">
        <v>1321</v>
      </c>
      <c r="K1026" s="729" t="s">
        <v>1322</v>
      </c>
      <c r="L1026" s="732">
        <v>550.50000000000011</v>
      </c>
      <c r="M1026" s="732">
        <v>1</v>
      </c>
      <c r="N1026" s="733">
        <v>550.50000000000011</v>
      </c>
    </row>
    <row r="1027" spans="1:14" ht="14.4" customHeight="1" x14ac:dyDescent="0.3">
      <c r="A1027" s="727" t="s">
        <v>566</v>
      </c>
      <c r="B1027" s="728" t="s">
        <v>567</v>
      </c>
      <c r="C1027" s="729" t="s">
        <v>590</v>
      </c>
      <c r="D1027" s="730" t="s">
        <v>591</v>
      </c>
      <c r="E1027" s="731">
        <v>50113001</v>
      </c>
      <c r="F1027" s="730" t="s">
        <v>620</v>
      </c>
      <c r="G1027" s="729" t="s">
        <v>661</v>
      </c>
      <c r="H1027" s="729">
        <v>153950</v>
      </c>
      <c r="I1027" s="729">
        <v>53950</v>
      </c>
      <c r="J1027" s="729" t="s">
        <v>1323</v>
      </c>
      <c r="K1027" s="729" t="s">
        <v>1324</v>
      </c>
      <c r="L1027" s="732">
        <v>92.169999999999987</v>
      </c>
      <c r="M1027" s="732">
        <v>1</v>
      </c>
      <c r="N1027" s="733">
        <v>92.169999999999987</v>
      </c>
    </row>
    <row r="1028" spans="1:14" ht="14.4" customHeight="1" x14ac:dyDescent="0.3">
      <c r="A1028" s="727" t="s">
        <v>566</v>
      </c>
      <c r="B1028" s="728" t="s">
        <v>567</v>
      </c>
      <c r="C1028" s="729" t="s">
        <v>590</v>
      </c>
      <c r="D1028" s="730" t="s">
        <v>591</v>
      </c>
      <c r="E1028" s="731">
        <v>50113001</v>
      </c>
      <c r="F1028" s="730" t="s">
        <v>620</v>
      </c>
      <c r="G1028" s="729" t="s">
        <v>661</v>
      </c>
      <c r="H1028" s="729">
        <v>989453</v>
      </c>
      <c r="I1028" s="729">
        <v>146899</v>
      </c>
      <c r="J1028" s="729" t="s">
        <v>1325</v>
      </c>
      <c r="K1028" s="729" t="s">
        <v>1326</v>
      </c>
      <c r="L1028" s="732">
        <v>45.749999999999993</v>
      </c>
      <c r="M1028" s="732">
        <v>4</v>
      </c>
      <c r="N1028" s="733">
        <v>182.99999999999997</v>
      </c>
    </row>
    <row r="1029" spans="1:14" ht="14.4" customHeight="1" x14ac:dyDescent="0.3">
      <c r="A1029" s="727" t="s">
        <v>566</v>
      </c>
      <c r="B1029" s="728" t="s">
        <v>567</v>
      </c>
      <c r="C1029" s="729" t="s">
        <v>590</v>
      </c>
      <c r="D1029" s="730" t="s">
        <v>591</v>
      </c>
      <c r="E1029" s="731">
        <v>50113001</v>
      </c>
      <c r="F1029" s="730" t="s">
        <v>620</v>
      </c>
      <c r="G1029" s="729" t="s">
        <v>568</v>
      </c>
      <c r="H1029" s="729">
        <v>125930</v>
      </c>
      <c r="I1029" s="729">
        <v>25930</v>
      </c>
      <c r="J1029" s="729" t="s">
        <v>1808</v>
      </c>
      <c r="K1029" s="729" t="s">
        <v>748</v>
      </c>
      <c r="L1029" s="732">
        <v>404.28999999999979</v>
      </c>
      <c r="M1029" s="732">
        <v>1</v>
      </c>
      <c r="N1029" s="733">
        <v>404.28999999999979</v>
      </c>
    </row>
    <row r="1030" spans="1:14" ht="14.4" customHeight="1" x14ac:dyDescent="0.3">
      <c r="A1030" s="727" t="s">
        <v>566</v>
      </c>
      <c r="B1030" s="728" t="s">
        <v>567</v>
      </c>
      <c r="C1030" s="729" t="s">
        <v>590</v>
      </c>
      <c r="D1030" s="730" t="s">
        <v>591</v>
      </c>
      <c r="E1030" s="731">
        <v>50113002</v>
      </c>
      <c r="F1030" s="730" t="s">
        <v>1333</v>
      </c>
      <c r="G1030" s="729" t="s">
        <v>621</v>
      </c>
      <c r="H1030" s="729">
        <v>902081</v>
      </c>
      <c r="I1030" s="729">
        <v>151112</v>
      </c>
      <c r="J1030" s="729" t="s">
        <v>1809</v>
      </c>
      <c r="K1030" s="729" t="s">
        <v>1810</v>
      </c>
      <c r="L1030" s="732">
        <v>4285.8900000000003</v>
      </c>
      <c r="M1030" s="732">
        <v>3</v>
      </c>
      <c r="N1030" s="733">
        <v>12857.670000000002</v>
      </c>
    </row>
    <row r="1031" spans="1:14" ht="14.4" customHeight="1" x14ac:dyDescent="0.3">
      <c r="A1031" s="727" t="s">
        <v>566</v>
      </c>
      <c r="B1031" s="728" t="s">
        <v>567</v>
      </c>
      <c r="C1031" s="729" t="s">
        <v>590</v>
      </c>
      <c r="D1031" s="730" t="s">
        <v>591</v>
      </c>
      <c r="E1031" s="731">
        <v>50113002</v>
      </c>
      <c r="F1031" s="730" t="s">
        <v>1333</v>
      </c>
      <c r="G1031" s="729" t="s">
        <v>621</v>
      </c>
      <c r="H1031" s="729">
        <v>158628</v>
      </c>
      <c r="I1031" s="729">
        <v>58628</v>
      </c>
      <c r="J1031" s="729" t="s">
        <v>1339</v>
      </c>
      <c r="K1031" s="729" t="s">
        <v>1340</v>
      </c>
      <c r="L1031" s="732">
        <v>297</v>
      </c>
      <c r="M1031" s="732">
        <v>21</v>
      </c>
      <c r="N1031" s="733">
        <v>6237</v>
      </c>
    </row>
    <row r="1032" spans="1:14" ht="14.4" customHeight="1" x14ac:dyDescent="0.3">
      <c r="A1032" s="727" t="s">
        <v>566</v>
      </c>
      <c r="B1032" s="728" t="s">
        <v>567</v>
      </c>
      <c r="C1032" s="729" t="s">
        <v>590</v>
      </c>
      <c r="D1032" s="730" t="s">
        <v>591</v>
      </c>
      <c r="E1032" s="731">
        <v>50113002</v>
      </c>
      <c r="F1032" s="730" t="s">
        <v>1333</v>
      </c>
      <c r="G1032" s="729" t="s">
        <v>621</v>
      </c>
      <c r="H1032" s="729">
        <v>103414</v>
      </c>
      <c r="I1032" s="729">
        <v>3414</v>
      </c>
      <c r="J1032" s="729" t="s">
        <v>1811</v>
      </c>
      <c r="K1032" s="729" t="s">
        <v>1812</v>
      </c>
      <c r="L1032" s="732">
        <v>2443.19</v>
      </c>
      <c r="M1032" s="732">
        <v>1</v>
      </c>
      <c r="N1032" s="733">
        <v>2443.19</v>
      </c>
    </row>
    <row r="1033" spans="1:14" ht="14.4" customHeight="1" x14ac:dyDescent="0.3">
      <c r="A1033" s="727" t="s">
        <v>566</v>
      </c>
      <c r="B1033" s="728" t="s">
        <v>567</v>
      </c>
      <c r="C1033" s="729" t="s">
        <v>590</v>
      </c>
      <c r="D1033" s="730" t="s">
        <v>591</v>
      </c>
      <c r="E1033" s="731">
        <v>50113002</v>
      </c>
      <c r="F1033" s="730" t="s">
        <v>1333</v>
      </c>
      <c r="G1033" s="729" t="s">
        <v>621</v>
      </c>
      <c r="H1033" s="729">
        <v>110996</v>
      </c>
      <c r="I1033" s="729">
        <v>10996</v>
      </c>
      <c r="J1033" s="729" t="s">
        <v>1813</v>
      </c>
      <c r="K1033" s="729" t="s">
        <v>1812</v>
      </c>
      <c r="L1033" s="732">
        <v>2556.5300000000002</v>
      </c>
      <c r="M1033" s="732">
        <v>2</v>
      </c>
      <c r="N1033" s="733">
        <v>5113.0600000000004</v>
      </c>
    </row>
    <row r="1034" spans="1:14" ht="14.4" customHeight="1" x14ac:dyDescent="0.3">
      <c r="A1034" s="727" t="s">
        <v>566</v>
      </c>
      <c r="B1034" s="728" t="s">
        <v>567</v>
      </c>
      <c r="C1034" s="729" t="s">
        <v>590</v>
      </c>
      <c r="D1034" s="730" t="s">
        <v>591</v>
      </c>
      <c r="E1034" s="731">
        <v>50113002</v>
      </c>
      <c r="F1034" s="730" t="s">
        <v>1333</v>
      </c>
      <c r="G1034" s="729" t="s">
        <v>621</v>
      </c>
      <c r="H1034" s="729">
        <v>132599</v>
      </c>
      <c r="I1034" s="729">
        <v>32599</v>
      </c>
      <c r="J1034" s="729" t="s">
        <v>1814</v>
      </c>
      <c r="K1034" s="729" t="s">
        <v>1815</v>
      </c>
      <c r="L1034" s="732">
        <v>2266</v>
      </c>
      <c r="M1034" s="732">
        <v>6</v>
      </c>
      <c r="N1034" s="733">
        <v>13596</v>
      </c>
    </row>
    <row r="1035" spans="1:14" ht="14.4" customHeight="1" x14ac:dyDescent="0.3">
      <c r="A1035" s="727" t="s">
        <v>566</v>
      </c>
      <c r="B1035" s="728" t="s">
        <v>567</v>
      </c>
      <c r="C1035" s="729" t="s">
        <v>590</v>
      </c>
      <c r="D1035" s="730" t="s">
        <v>591</v>
      </c>
      <c r="E1035" s="731">
        <v>50113002</v>
      </c>
      <c r="F1035" s="730" t="s">
        <v>1333</v>
      </c>
      <c r="G1035" s="729" t="s">
        <v>621</v>
      </c>
      <c r="H1035" s="729">
        <v>142603</v>
      </c>
      <c r="I1035" s="729">
        <v>42603</v>
      </c>
      <c r="J1035" s="729" t="s">
        <v>1816</v>
      </c>
      <c r="K1035" s="729" t="s">
        <v>1815</v>
      </c>
      <c r="L1035" s="732">
        <v>2596</v>
      </c>
      <c r="M1035" s="732">
        <v>6</v>
      </c>
      <c r="N1035" s="733">
        <v>15576</v>
      </c>
    </row>
    <row r="1036" spans="1:14" ht="14.4" customHeight="1" x14ac:dyDescent="0.3">
      <c r="A1036" s="727" t="s">
        <v>566</v>
      </c>
      <c r="B1036" s="728" t="s">
        <v>567</v>
      </c>
      <c r="C1036" s="729" t="s">
        <v>590</v>
      </c>
      <c r="D1036" s="730" t="s">
        <v>591</v>
      </c>
      <c r="E1036" s="731">
        <v>50113002</v>
      </c>
      <c r="F1036" s="730" t="s">
        <v>1333</v>
      </c>
      <c r="G1036" s="729" t="s">
        <v>621</v>
      </c>
      <c r="H1036" s="729">
        <v>157116</v>
      </c>
      <c r="I1036" s="729">
        <v>157116</v>
      </c>
      <c r="J1036" s="729" t="s">
        <v>1817</v>
      </c>
      <c r="K1036" s="729" t="s">
        <v>1818</v>
      </c>
      <c r="L1036" s="732">
        <v>4224</v>
      </c>
      <c r="M1036" s="732">
        <v>3</v>
      </c>
      <c r="N1036" s="733">
        <v>12672</v>
      </c>
    </row>
    <row r="1037" spans="1:14" ht="14.4" customHeight="1" x14ac:dyDescent="0.3">
      <c r="A1037" s="727" t="s">
        <v>566</v>
      </c>
      <c r="B1037" s="728" t="s">
        <v>567</v>
      </c>
      <c r="C1037" s="729" t="s">
        <v>590</v>
      </c>
      <c r="D1037" s="730" t="s">
        <v>591</v>
      </c>
      <c r="E1037" s="731">
        <v>50113002</v>
      </c>
      <c r="F1037" s="730" t="s">
        <v>1333</v>
      </c>
      <c r="G1037" s="729" t="s">
        <v>621</v>
      </c>
      <c r="H1037" s="729">
        <v>397371</v>
      </c>
      <c r="I1037" s="729">
        <v>157110</v>
      </c>
      <c r="J1037" s="729" t="s">
        <v>1341</v>
      </c>
      <c r="K1037" s="729" t="s">
        <v>1342</v>
      </c>
      <c r="L1037" s="732">
        <v>3777.95</v>
      </c>
      <c r="M1037" s="732">
        <v>10</v>
      </c>
      <c r="N1037" s="733">
        <v>37779.5</v>
      </c>
    </row>
    <row r="1038" spans="1:14" ht="14.4" customHeight="1" x14ac:dyDescent="0.3">
      <c r="A1038" s="727" t="s">
        <v>566</v>
      </c>
      <c r="B1038" s="728" t="s">
        <v>567</v>
      </c>
      <c r="C1038" s="729" t="s">
        <v>590</v>
      </c>
      <c r="D1038" s="730" t="s">
        <v>591</v>
      </c>
      <c r="E1038" s="731">
        <v>50113006</v>
      </c>
      <c r="F1038" s="730" t="s">
        <v>1343</v>
      </c>
      <c r="G1038" s="729" t="s">
        <v>661</v>
      </c>
      <c r="H1038" s="729">
        <v>133342</v>
      </c>
      <c r="I1038" s="729">
        <v>33342</v>
      </c>
      <c r="J1038" s="729" t="s">
        <v>1344</v>
      </c>
      <c r="K1038" s="729" t="s">
        <v>1345</v>
      </c>
      <c r="L1038" s="732">
        <v>41.18</v>
      </c>
      <c r="M1038" s="732">
        <v>12</v>
      </c>
      <c r="N1038" s="733">
        <v>494.15999999999997</v>
      </c>
    </row>
    <row r="1039" spans="1:14" ht="14.4" customHeight="1" x14ac:dyDescent="0.3">
      <c r="A1039" s="727" t="s">
        <v>566</v>
      </c>
      <c r="B1039" s="728" t="s">
        <v>567</v>
      </c>
      <c r="C1039" s="729" t="s">
        <v>590</v>
      </c>
      <c r="D1039" s="730" t="s">
        <v>591</v>
      </c>
      <c r="E1039" s="731">
        <v>50113006</v>
      </c>
      <c r="F1039" s="730" t="s">
        <v>1343</v>
      </c>
      <c r="G1039" s="729" t="s">
        <v>661</v>
      </c>
      <c r="H1039" s="729">
        <v>217109</v>
      </c>
      <c r="I1039" s="729">
        <v>217109</v>
      </c>
      <c r="J1039" s="729" t="s">
        <v>1819</v>
      </c>
      <c r="K1039" s="729" t="s">
        <v>1348</v>
      </c>
      <c r="L1039" s="732">
        <v>164.73</v>
      </c>
      <c r="M1039" s="732">
        <v>2</v>
      </c>
      <c r="N1039" s="733">
        <v>329.46</v>
      </c>
    </row>
    <row r="1040" spans="1:14" ht="14.4" customHeight="1" x14ac:dyDescent="0.3">
      <c r="A1040" s="727" t="s">
        <v>566</v>
      </c>
      <c r="B1040" s="728" t="s">
        <v>567</v>
      </c>
      <c r="C1040" s="729" t="s">
        <v>590</v>
      </c>
      <c r="D1040" s="730" t="s">
        <v>591</v>
      </c>
      <c r="E1040" s="731">
        <v>50113006</v>
      </c>
      <c r="F1040" s="730" t="s">
        <v>1343</v>
      </c>
      <c r="G1040" s="729" t="s">
        <v>661</v>
      </c>
      <c r="H1040" s="729">
        <v>133343</v>
      </c>
      <c r="I1040" s="729">
        <v>33343</v>
      </c>
      <c r="J1040" s="729" t="s">
        <v>1346</v>
      </c>
      <c r="K1040" s="729" t="s">
        <v>1345</v>
      </c>
      <c r="L1040" s="732">
        <v>41.18</v>
      </c>
      <c r="M1040" s="732">
        <v>4</v>
      </c>
      <c r="N1040" s="733">
        <v>164.72</v>
      </c>
    </row>
    <row r="1041" spans="1:14" ht="14.4" customHeight="1" x14ac:dyDescent="0.3">
      <c r="A1041" s="727" t="s">
        <v>566</v>
      </c>
      <c r="B1041" s="728" t="s">
        <v>567</v>
      </c>
      <c r="C1041" s="729" t="s">
        <v>590</v>
      </c>
      <c r="D1041" s="730" t="s">
        <v>591</v>
      </c>
      <c r="E1041" s="731">
        <v>50113006</v>
      </c>
      <c r="F1041" s="730" t="s">
        <v>1343</v>
      </c>
      <c r="G1041" s="729" t="s">
        <v>661</v>
      </c>
      <c r="H1041" s="729">
        <v>217110</v>
      </c>
      <c r="I1041" s="729">
        <v>217110</v>
      </c>
      <c r="J1041" s="729" t="s">
        <v>1347</v>
      </c>
      <c r="K1041" s="729" t="s">
        <v>1348</v>
      </c>
      <c r="L1041" s="732">
        <v>164.73</v>
      </c>
      <c r="M1041" s="732">
        <v>2</v>
      </c>
      <c r="N1041" s="733">
        <v>329.46</v>
      </c>
    </row>
    <row r="1042" spans="1:14" ht="14.4" customHeight="1" x14ac:dyDescent="0.3">
      <c r="A1042" s="727" t="s">
        <v>566</v>
      </c>
      <c r="B1042" s="728" t="s">
        <v>567</v>
      </c>
      <c r="C1042" s="729" t="s">
        <v>590</v>
      </c>
      <c r="D1042" s="730" t="s">
        <v>591</v>
      </c>
      <c r="E1042" s="731">
        <v>50113006</v>
      </c>
      <c r="F1042" s="730" t="s">
        <v>1343</v>
      </c>
      <c r="G1042" s="729" t="s">
        <v>661</v>
      </c>
      <c r="H1042" s="729">
        <v>133341</v>
      </c>
      <c r="I1042" s="729">
        <v>33341</v>
      </c>
      <c r="J1042" s="729" t="s">
        <v>1820</v>
      </c>
      <c r="K1042" s="729" t="s">
        <v>1345</v>
      </c>
      <c r="L1042" s="732">
        <v>41.18</v>
      </c>
      <c r="M1042" s="732">
        <v>4</v>
      </c>
      <c r="N1042" s="733">
        <v>164.72</v>
      </c>
    </row>
    <row r="1043" spans="1:14" ht="14.4" customHeight="1" x14ac:dyDescent="0.3">
      <c r="A1043" s="727" t="s">
        <v>566</v>
      </c>
      <c r="B1043" s="728" t="s">
        <v>567</v>
      </c>
      <c r="C1043" s="729" t="s">
        <v>590</v>
      </c>
      <c r="D1043" s="730" t="s">
        <v>591</v>
      </c>
      <c r="E1043" s="731">
        <v>50113006</v>
      </c>
      <c r="F1043" s="730" t="s">
        <v>1343</v>
      </c>
      <c r="G1043" s="729" t="s">
        <v>661</v>
      </c>
      <c r="H1043" s="729">
        <v>33786</v>
      </c>
      <c r="I1043" s="729">
        <v>33786</v>
      </c>
      <c r="J1043" s="729" t="s">
        <v>1350</v>
      </c>
      <c r="K1043" s="729" t="s">
        <v>1351</v>
      </c>
      <c r="L1043" s="732">
        <v>141.16</v>
      </c>
      <c r="M1043" s="732">
        <v>4</v>
      </c>
      <c r="N1043" s="733">
        <v>564.64</v>
      </c>
    </row>
    <row r="1044" spans="1:14" ht="14.4" customHeight="1" x14ac:dyDescent="0.3">
      <c r="A1044" s="727" t="s">
        <v>566</v>
      </c>
      <c r="B1044" s="728" t="s">
        <v>567</v>
      </c>
      <c r="C1044" s="729" t="s">
        <v>590</v>
      </c>
      <c r="D1044" s="730" t="s">
        <v>591</v>
      </c>
      <c r="E1044" s="731">
        <v>50113006</v>
      </c>
      <c r="F1044" s="730" t="s">
        <v>1343</v>
      </c>
      <c r="G1044" s="729" t="s">
        <v>661</v>
      </c>
      <c r="H1044" s="729">
        <v>33787</v>
      </c>
      <c r="I1044" s="729">
        <v>33787</v>
      </c>
      <c r="J1044" s="729" t="s">
        <v>1352</v>
      </c>
      <c r="K1044" s="729" t="s">
        <v>1351</v>
      </c>
      <c r="L1044" s="732">
        <v>141.16</v>
      </c>
      <c r="M1044" s="732">
        <v>4</v>
      </c>
      <c r="N1044" s="733">
        <v>564.64</v>
      </c>
    </row>
    <row r="1045" spans="1:14" ht="14.4" customHeight="1" x14ac:dyDescent="0.3">
      <c r="A1045" s="727" t="s">
        <v>566</v>
      </c>
      <c r="B1045" s="728" t="s">
        <v>567</v>
      </c>
      <c r="C1045" s="729" t="s">
        <v>590</v>
      </c>
      <c r="D1045" s="730" t="s">
        <v>591</v>
      </c>
      <c r="E1045" s="731">
        <v>50113006</v>
      </c>
      <c r="F1045" s="730" t="s">
        <v>1343</v>
      </c>
      <c r="G1045" s="729" t="s">
        <v>661</v>
      </c>
      <c r="H1045" s="729">
        <v>846764</v>
      </c>
      <c r="I1045" s="729">
        <v>33418</v>
      </c>
      <c r="J1045" s="729" t="s">
        <v>1821</v>
      </c>
      <c r="K1045" s="729" t="s">
        <v>1351</v>
      </c>
      <c r="L1045" s="732">
        <v>135.6</v>
      </c>
      <c r="M1045" s="732">
        <v>7</v>
      </c>
      <c r="N1045" s="733">
        <v>949.19999999999993</v>
      </c>
    </row>
    <row r="1046" spans="1:14" ht="14.4" customHeight="1" x14ac:dyDescent="0.3">
      <c r="A1046" s="727" t="s">
        <v>566</v>
      </c>
      <c r="B1046" s="728" t="s">
        <v>567</v>
      </c>
      <c r="C1046" s="729" t="s">
        <v>590</v>
      </c>
      <c r="D1046" s="730" t="s">
        <v>591</v>
      </c>
      <c r="E1046" s="731">
        <v>50113006</v>
      </c>
      <c r="F1046" s="730" t="s">
        <v>1343</v>
      </c>
      <c r="G1046" s="729" t="s">
        <v>661</v>
      </c>
      <c r="H1046" s="729">
        <v>846765</v>
      </c>
      <c r="I1046" s="729">
        <v>33421</v>
      </c>
      <c r="J1046" s="729" t="s">
        <v>1822</v>
      </c>
      <c r="K1046" s="729" t="s">
        <v>1351</v>
      </c>
      <c r="L1046" s="732">
        <v>135.6</v>
      </c>
      <c r="M1046" s="732">
        <v>5</v>
      </c>
      <c r="N1046" s="733">
        <v>678</v>
      </c>
    </row>
    <row r="1047" spans="1:14" ht="14.4" customHeight="1" x14ac:dyDescent="0.3">
      <c r="A1047" s="727" t="s">
        <v>566</v>
      </c>
      <c r="B1047" s="728" t="s">
        <v>567</v>
      </c>
      <c r="C1047" s="729" t="s">
        <v>590</v>
      </c>
      <c r="D1047" s="730" t="s">
        <v>591</v>
      </c>
      <c r="E1047" s="731">
        <v>50113006</v>
      </c>
      <c r="F1047" s="730" t="s">
        <v>1343</v>
      </c>
      <c r="G1047" s="729" t="s">
        <v>661</v>
      </c>
      <c r="H1047" s="729">
        <v>33865</v>
      </c>
      <c r="I1047" s="729">
        <v>33865</v>
      </c>
      <c r="J1047" s="729" t="s">
        <v>1823</v>
      </c>
      <c r="K1047" s="729" t="s">
        <v>1351</v>
      </c>
      <c r="L1047" s="732">
        <v>135.6</v>
      </c>
      <c r="M1047" s="732">
        <v>3</v>
      </c>
      <c r="N1047" s="733">
        <v>406.8</v>
      </c>
    </row>
    <row r="1048" spans="1:14" ht="14.4" customHeight="1" x14ac:dyDescent="0.3">
      <c r="A1048" s="727" t="s">
        <v>566</v>
      </c>
      <c r="B1048" s="728" t="s">
        <v>567</v>
      </c>
      <c r="C1048" s="729" t="s">
        <v>590</v>
      </c>
      <c r="D1048" s="730" t="s">
        <v>591</v>
      </c>
      <c r="E1048" s="731">
        <v>50113006</v>
      </c>
      <c r="F1048" s="730" t="s">
        <v>1343</v>
      </c>
      <c r="G1048" s="729" t="s">
        <v>661</v>
      </c>
      <c r="H1048" s="729">
        <v>33866</v>
      </c>
      <c r="I1048" s="729">
        <v>33866</v>
      </c>
      <c r="J1048" s="729" t="s">
        <v>1824</v>
      </c>
      <c r="K1048" s="729" t="s">
        <v>1351</v>
      </c>
      <c r="L1048" s="732">
        <v>135.59999999999997</v>
      </c>
      <c r="M1048" s="732">
        <v>6</v>
      </c>
      <c r="N1048" s="733">
        <v>813.5999999999998</v>
      </c>
    </row>
    <row r="1049" spans="1:14" ht="14.4" customHeight="1" x14ac:dyDescent="0.3">
      <c r="A1049" s="727" t="s">
        <v>566</v>
      </c>
      <c r="B1049" s="728" t="s">
        <v>567</v>
      </c>
      <c r="C1049" s="729" t="s">
        <v>590</v>
      </c>
      <c r="D1049" s="730" t="s">
        <v>591</v>
      </c>
      <c r="E1049" s="731">
        <v>50113006</v>
      </c>
      <c r="F1049" s="730" t="s">
        <v>1343</v>
      </c>
      <c r="G1049" s="729" t="s">
        <v>661</v>
      </c>
      <c r="H1049" s="729">
        <v>846766</v>
      </c>
      <c r="I1049" s="729">
        <v>33420</v>
      </c>
      <c r="J1049" s="729" t="s">
        <v>1356</v>
      </c>
      <c r="K1049" s="729" t="s">
        <v>1351</v>
      </c>
      <c r="L1049" s="732">
        <v>135.6</v>
      </c>
      <c r="M1049" s="732">
        <v>7</v>
      </c>
      <c r="N1049" s="733">
        <v>949.19999999999993</v>
      </c>
    </row>
    <row r="1050" spans="1:14" ht="14.4" customHeight="1" x14ac:dyDescent="0.3">
      <c r="A1050" s="727" t="s">
        <v>566</v>
      </c>
      <c r="B1050" s="728" t="s">
        <v>567</v>
      </c>
      <c r="C1050" s="729" t="s">
        <v>590</v>
      </c>
      <c r="D1050" s="730" t="s">
        <v>591</v>
      </c>
      <c r="E1050" s="731">
        <v>50113006</v>
      </c>
      <c r="F1050" s="730" t="s">
        <v>1343</v>
      </c>
      <c r="G1050" s="729" t="s">
        <v>661</v>
      </c>
      <c r="H1050" s="729">
        <v>33850</v>
      </c>
      <c r="I1050" s="729">
        <v>33850</v>
      </c>
      <c r="J1050" s="729" t="s">
        <v>1365</v>
      </c>
      <c r="K1050" s="729" t="s">
        <v>1348</v>
      </c>
      <c r="L1050" s="732">
        <v>145.5</v>
      </c>
      <c r="M1050" s="732">
        <v>4</v>
      </c>
      <c r="N1050" s="733">
        <v>582</v>
      </c>
    </row>
    <row r="1051" spans="1:14" ht="14.4" customHeight="1" x14ac:dyDescent="0.3">
      <c r="A1051" s="727" t="s">
        <v>566</v>
      </c>
      <c r="B1051" s="728" t="s">
        <v>567</v>
      </c>
      <c r="C1051" s="729" t="s">
        <v>590</v>
      </c>
      <c r="D1051" s="730" t="s">
        <v>591</v>
      </c>
      <c r="E1051" s="731">
        <v>50113006</v>
      </c>
      <c r="F1051" s="730" t="s">
        <v>1343</v>
      </c>
      <c r="G1051" s="729" t="s">
        <v>661</v>
      </c>
      <c r="H1051" s="729">
        <v>33527</v>
      </c>
      <c r="I1051" s="729">
        <v>33527</v>
      </c>
      <c r="J1051" s="729" t="s">
        <v>1825</v>
      </c>
      <c r="K1051" s="729" t="s">
        <v>1826</v>
      </c>
      <c r="L1051" s="732">
        <v>54.379999999999995</v>
      </c>
      <c r="M1051" s="732">
        <v>4</v>
      </c>
      <c r="N1051" s="733">
        <v>217.51999999999998</v>
      </c>
    </row>
    <row r="1052" spans="1:14" ht="14.4" customHeight="1" x14ac:dyDescent="0.3">
      <c r="A1052" s="727" t="s">
        <v>566</v>
      </c>
      <c r="B1052" s="728" t="s">
        <v>567</v>
      </c>
      <c r="C1052" s="729" t="s">
        <v>590</v>
      </c>
      <c r="D1052" s="730" t="s">
        <v>591</v>
      </c>
      <c r="E1052" s="731">
        <v>50113006</v>
      </c>
      <c r="F1052" s="730" t="s">
        <v>1343</v>
      </c>
      <c r="G1052" s="729" t="s">
        <v>661</v>
      </c>
      <c r="H1052" s="729">
        <v>133146</v>
      </c>
      <c r="I1052" s="729">
        <v>33530</v>
      </c>
      <c r="J1052" s="729" t="s">
        <v>1827</v>
      </c>
      <c r="K1052" s="729" t="s">
        <v>1828</v>
      </c>
      <c r="L1052" s="732">
        <v>156.49</v>
      </c>
      <c r="M1052" s="732">
        <v>1</v>
      </c>
      <c r="N1052" s="733">
        <v>156.49</v>
      </c>
    </row>
    <row r="1053" spans="1:14" ht="14.4" customHeight="1" x14ac:dyDescent="0.3">
      <c r="A1053" s="727" t="s">
        <v>566</v>
      </c>
      <c r="B1053" s="728" t="s">
        <v>567</v>
      </c>
      <c r="C1053" s="729" t="s">
        <v>590</v>
      </c>
      <c r="D1053" s="730" t="s">
        <v>591</v>
      </c>
      <c r="E1053" s="731">
        <v>50113007</v>
      </c>
      <c r="F1053" s="730" t="s">
        <v>1373</v>
      </c>
      <c r="G1053" s="729" t="s">
        <v>621</v>
      </c>
      <c r="H1053" s="729">
        <v>29980</v>
      </c>
      <c r="I1053" s="729">
        <v>29980</v>
      </c>
      <c r="J1053" s="729" t="s">
        <v>1829</v>
      </c>
      <c r="K1053" s="729" t="s">
        <v>1830</v>
      </c>
      <c r="L1053" s="732">
        <v>9499.9946651414375</v>
      </c>
      <c r="M1053" s="732">
        <v>1</v>
      </c>
      <c r="N1053" s="733">
        <v>9499.9946651414375</v>
      </c>
    </row>
    <row r="1054" spans="1:14" ht="14.4" customHeight="1" x14ac:dyDescent="0.3">
      <c r="A1054" s="727" t="s">
        <v>566</v>
      </c>
      <c r="B1054" s="728" t="s">
        <v>567</v>
      </c>
      <c r="C1054" s="729" t="s">
        <v>590</v>
      </c>
      <c r="D1054" s="730" t="s">
        <v>591</v>
      </c>
      <c r="E1054" s="731">
        <v>50113008</v>
      </c>
      <c r="F1054" s="730" t="s">
        <v>1376</v>
      </c>
      <c r="G1054" s="729"/>
      <c r="H1054" s="729"/>
      <c r="I1054" s="729">
        <v>138455</v>
      </c>
      <c r="J1054" s="729" t="s">
        <v>1377</v>
      </c>
      <c r="K1054" s="729" t="s">
        <v>1378</v>
      </c>
      <c r="L1054" s="732">
        <v>1287</v>
      </c>
      <c r="M1054" s="732">
        <v>128</v>
      </c>
      <c r="N1054" s="733">
        <v>164736</v>
      </c>
    </row>
    <row r="1055" spans="1:14" ht="14.4" customHeight="1" x14ac:dyDescent="0.3">
      <c r="A1055" s="727" t="s">
        <v>566</v>
      </c>
      <c r="B1055" s="728" t="s">
        <v>567</v>
      </c>
      <c r="C1055" s="729" t="s">
        <v>590</v>
      </c>
      <c r="D1055" s="730" t="s">
        <v>591</v>
      </c>
      <c r="E1055" s="731">
        <v>50113008</v>
      </c>
      <c r="F1055" s="730" t="s">
        <v>1376</v>
      </c>
      <c r="G1055" s="729"/>
      <c r="H1055" s="729"/>
      <c r="I1055" s="729">
        <v>129056</v>
      </c>
      <c r="J1055" s="729" t="s">
        <v>1379</v>
      </c>
      <c r="K1055" s="729" t="s">
        <v>1380</v>
      </c>
      <c r="L1055" s="732">
        <v>2945.8000335693359</v>
      </c>
      <c r="M1055" s="732">
        <v>176</v>
      </c>
      <c r="N1055" s="733">
        <v>518460.80590820312</v>
      </c>
    </row>
    <row r="1056" spans="1:14" ht="14.4" customHeight="1" x14ac:dyDescent="0.3">
      <c r="A1056" s="727" t="s">
        <v>566</v>
      </c>
      <c r="B1056" s="728" t="s">
        <v>567</v>
      </c>
      <c r="C1056" s="729" t="s">
        <v>590</v>
      </c>
      <c r="D1056" s="730" t="s">
        <v>591</v>
      </c>
      <c r="E1056" s="731">
        <v>50113008</v>
      </c>
      <c r="F1056" s="730" t="s">
        <v>1376</v>
      </c>
      <c r="G1056" s="729"/>
      <c r="H1056" s="729"/>
      <c r="I1056" s="729">
        <v>129057</v>
      </c>
      <c r="J1056" s="729" t="s">
        <v>1379</v>
      </c>
      <c r="K1056" s="729" t="s">
        <v>1381</v>
      </c>
      <c r="L1056" s="732">
        <v>5807.2920117187496</v>
      </c>
      <c r="M1056" s="732">
        <v>50</v>
      </c>
      <c r="N1056" s="733">
        <v>290364.6005859375</v>
      </c>
    </row>
    <row r="1057" spans="1:14" ht="14.4" customHeight="1" x14ac:dyDescent="0.3">
      <c r="A1057" s="727" t="s">
        <v>566</v>
      </c>
      <c r="B1057" s="728" t="s">
        <v>567</v>
      </c>
      <c r="C1057" s="729" t="s">
        <v>590</v>
      </c>
      <c r="D1057" s="730" t="s">
        <v>591</v>
      </c>
      <c r="E1057" s="731">
        <v>50113008</v>
      </c>
      <c r="F1057" s="730" t="s">
        <v>1376</v>
      </c>
      <c r="G1057" s="729"/>
      <c r="H1057" s="729"/>
      <c r="I1057" s="729">
        <v>29980</v>
      </c>
      <c r="J1057" s="729" t="s">
        <v>1384</v>
      </c>
      <c r="K1057" s="729" t="s">
        <v>1387</v>
      </c>
      <c r="L1057" s="732">
        <v>9570</v>
      </c>
      <c r="M1057" s="732">
        <v>1</v>
      </c>
      <c r="N1057" s="733">
        <v>9570</v>
      </c>
    </row>
    <row r="1058" spans="1:14" ht="14.4" customHeight="1" x14ac:dyDescent="0.3">
      <c r="A1058" s="727" t="s">
        <v>566</v>
      </c>
      <c r="B1058" s="728" t="s">
        <v>567</v>
      </c>
      <c r="C1058" s="729" t="s">
        <v>590</v>
      </c>
      <c r="D1058" s="730" t="s">
        <v>591</v>
      </c>
      <c r="E1058" s="731">
        <v>50113008</v>
      </c>
      <c r="F1058" s="730" t="s">
        <v>1376</v>
      </c>
      <c r="G1058" s="729"/>
      <c r="H1058" s="729"/>
      <c r="I1058" s="729">
        <v>29981</v>
      </c>
      <c r="J1058" s="729" t="s">
        <v>1384</v>
      </c>
      <c r="K1058" s="729" t="s">
        <v>1385</v>
      </c>
      <c r="L1058" s="732">
        <v>12897.5</v>
      </c>
      <c r="M1058" s="732">
        <v>6</v>
      </c>
      <c r="N1058" s="733">
        <v>77385</v>
      </c>
    </row>
    <row r="1059" spans="1:14" ht="14.4" customHeight="1" x14ac:dyDescent="0.3">
      <c r="A1059" s="727" t="s">
        <v>566</v>
      </c>
      <c r="B1059" s="728" t="s">
        <v>567</v>
      </c>
      <c r="C1059" s="729" t="s">
        <v>590</v>
      </c>
      <c r="D1059" s="730" t="s">
        <v>591</v>
      </c>
      <c r="E1059" s="731">
        <v>50113008</v>
      </c>
      <c r="F1059" s="730" t="s">
        <v>1376</v>
      </c>
      <c r="G1059" s="729"/>
      <c r="H1059" s="729"/>
      <c r="I1059" s="729">
        <v>62464</v>
      </c>
      <c r="J1059" s="729" t="s">
        <v>1391</v>
      </c>
      <c r="K1059" s="729" t="s">
        <v>1392</v>
      </c>
      <c r="L1059" s="732">
        <v>9085.4302779796508</v>
      </c>
      <c r="M1059" s="732">
        <v>43</v>
      </c>
      <c r="N1059" s="733">
        <v>390673.501953125</v>
      </c>
    </row>
    <row r="1060" spans="1:14" ht="14.4" customHeight="1" x14ac:dyDescent="0.3">
      <c r="A1060" s="727" t="s">
        <v>566</v>
      </c>
      <c r="B1060" s="728" t="s">
        <v>567</v>
      </c>
      <c r="C1060" s="729" t="s">
        <v>590</v>
      </c>
      <c r="D1060" s="730" t="s">
        <v>591</v>
      </c>
      <c r="E1060" s="731">
        <v>50113008</v>
      </c>
      <c r="F1060" s="730" t="s">
        <v>1376</v>
      </c>
      <c r="G1060" s="729"/>
      <c r="H1060" s="729"/>
      <c r="I1060" s="729">
        <v>104051</v>
      </c>
      <c r="J1060" s="729" t="s">
        <v>1393</v>
      </c>
      <c r="K1060" s="729" t="s">
        <v>1378</v>
      </c>
      <c r="L1060" s="732">
        <v>1291.4000000000001</v>
      </c>
      <c r="M1060" s="732">
        <v>50</v>
      </c>
      <c r="N1060" s="733">
        <v>64570</v>
      </c>
    </row>
    <row r="1061" spans="1:14" ht="14.4" customHeight="1" x14ac:dyDescent="0.3">
      <c r="A1061" s="727" t="s">
        <v>566</v>
      </c>
      <c r="B1061" s="728" t="s">
        <v>567</v>
      </c>
      <c r="C1061" s="729" t="s">
        <v>590</v>
      </c>
      <c r="D1061" s="730" t="s">
        <v>591</v>
      </c>
      <c r="E1061" s="731">
        <v>50113008</v>
      </c>
      <c r="F1061" s="730" t="s">
        <v>1376</v>
      </c>
      <c r="G1061" s="729"/>
      <c r="H1061" s="729"/>
      <c r="I1061" s="729">
        <v>6480</v>
      </c>
      <c r="J1061" s="729" t="s">
        <v>1396</v>
      </c>
      <c r="K1061" s="729" t="s">
        <v>1397</v>
      </c>
      <c r="L1061" s="732">
        <v>4305.4000198929398</v>
      </c>
      <c r="M1061" s="732">
        <v>54</v>
      </c>
      <c r="N1061" s="733">
        <v>232491.60107421875</v>
      </c>
    </row>
    <row r="1062" spans="1:14" ht="14.4" customHeight="1" x14ac:dyDescent="0.3">
      <c r="A1062" s="727" t="s">
        <v>566</v>
      </c>
      <c r="B1062" s="728" t="s">
        <v>567</v>
      </c>
      <c r="C1062" s="729" t="s">
        <v>590</v>
      </c>
      <c r="D1062" s="730" t="s">
        <v>591</v>
      </c>
      <c r="E1062" s="731">
        <v>50113011</v>
      </c>
      <c r="F1062" s="730" t="s">
        <v>1398</v>
      </c>
      <c r="G1062" s="729"/>
      <c r="H1062" s="729"/>
      <c r="I1062" s="729">
        <v>87239</v>
      </c>
      <c r="J1062" s="729" t="s">
        <v>1399</v>
      </c>
      <c r="K1062" s="729" t="s">
        <v>1401</v>
      </c>
      <c r="L1062" s="732">
        <v>4252.68994140625</v>
      </c>
      <c r="M1062" s="732">
        <v>1</v>
      </c>
      <c r="N1062" s="733">
        <v>4252.68994140625</v>
      </c>
    </row>
    <row r="1063" spans="1:14" ht="14.4" customHeight="1" x14ac:dyDescent="0.3">
      <c r="A1063" s="727" t="s">
        <v>566</v>
      </c>
      <c r="B1063" s="728" t="s">
        <v>567</v>
      </c>
      <c r="C1063" s="729" t="s">
        <v>590</v>
      </c>
      <c r="D1063" s="730" t="s">
        <v>591</v>
      </c>
      <c r="E1063" s="731">
        <v>50113013</v>
      </c>
      <c r="F1063" s="730" t="s">
        <v>1406</v>
      </c>
      <c r="G1063" s="729" t="s">
        <v>661</v>
      </c>
      <c r="H1063" s="729">
        <v>195147</v>
      </c>
      <c r="I1063" s="729">
        <v>195147</v>
      </c>
      <c r="J1063" s="729" t="s">
        <v>1407</v>
      </c>
      <c r="K1063" s="729" t="s">
        <v>1408</v>
      </c>
      <c r="L1063" s="732">
        <v>580.19358560038813</v>
      </c>
      <c r="M1063" s="732">
        <v>119.99999999999999</v>
      </c>
      <c r="N1063" s="733">
        <v>69623.230272046567</v>
      </c>
    </row>
    <row r="1064" spans="1:14" ht="14.4" customHeight="1" x14ac:dyDescent="0.3">
      <c r="A1064" s="727" t="s">
        <v>566</v>
      </c>
      <c r="B1064" s="728" t="s">
        <v>567</v>
      </c>
      <c r="C1064" s="729" t="s">
        <v>590</v>
      </c>
      <c r="D1064" s="730" t="s">
        <v>591</v>
      </c>
      <c r="E1064" s="731">
        <v>50113013</v>
      </c>
      <c r="F1064" s="730" t="s">
        <v>1406</v>
      </c>
      <c r="G1064" s="729" t="s">
        <v>621</v>
      </c>
      <c r="H1064" s="729">
        <v>172972</v>
      </c>
      <c r="I1064" s="729">
        <v>72972</v>
      </c>
      <c r="J1064" s="729" t="s">
        <v>1831</v>
      </c>
      <c r="K1064" s="729" t="s">
        <v>1832</v>
      </c>
      <c r="L1064" s="732">
        <v>181.5</v>
      </c>
      <c r="M1064" s="732">
        <v>8</v>
      </c>
      <c r="N1064" s="733">
        <v>1452</v>
      </c>
    </row>
    <row r="1065" spans="1:14" ht="14.4" customHeight="1" x14ac:dyDescent="0.3">
      <c r="A1065" s="727" t="s">
        <v>566</v>
      </c>
      <c r="B1065" s="728" t="s">
        <v>567</v>
      </c>
      <c r="C1065" s="729" t="s">
        <v>590</v>
      </c>
      <c r="D1065" s="730" t="s">
        <v>591</v>
      </c>
      <c r="E1065" s="731">
        <v>50113013</v>
      </c>
      <c r="F1065" s="730" t="s">
        <v>1406</v>
      </c>
      <c r="G1065" s="729" t="s">
        <v>661</v>
      </c>
      <c r="H1065" s="729">
        <v>105951</v>
      </c>
      <c r="I1065" s="729">
        <v>5951</v>
      </c>
      <c r="J1065" s="729" t="s">
        <v>1411</v>
      </c>
      <c r="K1065" s="729" t="s">
        <v>1412</v>
      </c>
      <c r="L1065" s="732">
        <v>114.93000000000002</v>
      </c>
      <c r="M1065" s="732">
        <v>3</v>
      </c>
      <c r="N1065" s="733">
        <v>344.79000000000008</v>
      </c>
    </row>
    <row r="1066" spans="1:14" ht="14.4" customHeight="1" x14ac:dyDescent="0.3">
      <c r="A1066" s="727" t="s">
        <v>566</v>
      </c>
      <c r="B1066" s="728" t="s">
        <v>567</v>
      </c>
      <c r="C1066" s="729" t="s">
        <v>590</v>
      </c>
      <c r="D1066" s="730" t="s">
        <v>591</v>
      </c>
      <c r="E1066" s="731">
        <v>50113013</v>
      </c>
      <c r="F1066" s="730" t="s">
        <v>1406</v>
      </c>
      <c r="G1066" s="729" t="s">
        <v>661</v>
      </c>
      <c r="H1066" s="729">
        <v>183817</v>
      </c>
      <c r="I1066" s="729">
        <v>183817</v>
      </c>
      <c r="J1066" s="729" t="s">
        <v>1413</v>
      </c>
      <c r="K1066" s="729" t="s">
        <v>1414</v>
      </c>
      <c r="L1066" s="732">
        <v>940.49311846222679</v>
      </c>
      <c r="M1066" s="732">
        <v>118</v>
      </c>
      <c r="N1066" s="733">
        <v>110978.18797854276</v>
      </c>
    </row>
    <row r="1067" spans="1:14" ht="14.4" customHeight="1" x14ac:dyDescent="0.3">
      <c r="A1067" s="727" t="s">
        <v>566</v>
      </c>
      <c r="B1067" s="728" t="s">
        <v>567</v>
      </c>
      <c r="C1067" s="729" t="s">
        <v>590</v>
      </c>
      <c r="D1067" s="730" t="s">
        <v>591</v>
      </c>
      <c r="E1067" s="731">
        <v>50113013</v>
      </c>
      <c r="F1067" s="730" t="s">
        <v>1406</v>
      </c>
      <c r="G1067" s="729" t="s">
        <v>661</v>
      </c>
      <c r="H1067" s="729">
        <v>145010</v>
      </c>
      <c r="I1067" s="729">
        <v>45010</v>
      </c>
      <c r="J1067" s="729" t="s">
        <v>1415</v>
      </c>
      <c r="K1067" s="729" t="s">
        <v>1416</v>
      </c>
      <c r="L1067" s="732">
        <v>42.02</v>
      </c>
      <c r="M1067" s="732">
        <v>5</v>
      </c>
      <c r="N1067" s="733">
        <v>210.10000000000002</v>
      </c>
    </row>
    <row r="1068" spans="1:14" ht="14.4" customHeight="1" x14ac:dyDescent="0.3">
      <c r="A1068" s="727" t="s">
        <v>566</v>
      </c>
      <c r="B1068" s="728" t="s">
        <v>567</v>
      </c>
      <c r="C1068" s="729" t="s">
        <v>590</v>
      </c>
      <c r="D1068" s="730" t="s">
        <v>591</v>
      </c>
      <c r="E1068" s="731">
        <v>50113013</v>
      </c>
      <c r="F1068" s="730" t="s">
        <v>1406</v>
      </c>
      <c r="G1068" s="729" t="s">
        <v>621</v>
      </c>
      <c r="H1068" s="729">
        <v>117171</v>
      </c>
      <c r="I1068" s="729">
        <v>17171</v>
      </c>
      <c r="J1068" s="729" t="s">
        <v>1419</v>
      </c>
      <c r="K1068" s="729" t="s">
        <v>939</v>
      </c>
      <c r="L1068" s="732">
        <v>73.44</v>
      </c>
      <c r="M1068" s="732">
        <v>4</v>
      </c>
      <c r="N1068" s="733">
        <v>293.76</v>
      </c>
    </row>
    <row r="1069" spans="1:14" ht="14.4" customHeight="1" x14ac:dyDescent="0.3">
      <c r="A1069" s="727" t="s">
        <v>566</v>
      </c>
      <c r="B1069" s="728" t="s">
        <v>567</v>
      </c>
      <c r="C1069" s="729" t="s">
        <v>590</v>
      </c>
      <c r="D1069" s="730" t="s">
        <v>591</v>
      </c>
      <c r="E1069" s="731">
        <v>50113013</v>
      </c>
      <c r="F1069" s="730" t="s">
        <v>1406</v>
      </c>
      <c r="G1069" s="729" t="s">
        <v>621</v>
      </c>
      <c r="H1069" s="729">
        <v>151458</v>
      </c>
      <c r="I1069" s="729">
        <v>151458</v>
      </c>
      <c r="J1069" s="729" t="s">
        <v>1833</v>
      </c>
      <c r="K1069" s="729" t="s">
        <v>1834</v>
      </c>
      <c r="L1069" s="732">
        <v>217.80000000000004</v>
      </c>
      <c r="M1069" s="732">
        <v>6</v>
      </c>
      <c r="N1069" s="733">
        <v>1306.8000000000002</v>
      </c>
    </row>
    <row r="1070" spans="1:14" ht="14.4" customHeight="1" x14ac:dyDescent="0.3">
      <c r="A1070" s="727" t="s">
        <v>566</v>
      </c>
      <c r="B1070" s="728" t="s">
        <v>567</v>
      </c>
      <c r="C1070" s="729" t="s">
        <v>590</v>
      </c>
      <c r="D1070" s="730" t="s">
        <v>591</v>
      </c>
      <c r="E1070" s="731">
        <v>50113013</v>
      </c>
      <c r="F1070" s="730" t="s">
        <v>1406</v>
      </c>
      <c r="G1070" s="729" t="s">
        <v>621</v>
      </c>
      <c r="H1070" s="729">
        <v>115658</v>
      </c>
      <c r="I1070" s="729">
        <v>15658</v>
      </c>
      <c r="J1070" s="729" t="s">
        <v>1421</v>
      </c>
      <c r="K1070" s="729" t="s">
        <v>1422</v>
      </c>
      <c r="L1070" s="732">
        <v>58.720000000000006</v>
      </c>
      <c r="M1070" s="732">
        <v>12</v>
      </c>
      <c r="N1070" s="733">
        <v>704.6400000000001</v>
      </c>
    </row>
    <row r="1071" spans="1:14" ht="14.4" customHeight="1" x14ac:dyDescent="0.3">
      <c r="A1071" s="727" t="s">
        <v>566</v>
      </c>
      <c r="B1071" s="728" t="s">
        <v>567</v>
      </c>
      <c r="C1071" s="729" t="s">
        <v>590</v>
      </c>
      <c r="D1071" s="730" t="s">
        <v>591</v>
      </c>
      <c r="E1071" s="731">
        <v>50113013</v>
      </c>
      <c r="F1071" s="730" t="s">
        <v>1406</v>
      </c>
      <c r="G1071" s="729" t="s">
        <v>621</v>
      </c>
      <c r="H1071" s="729">
        <v>162180</v>
      </c>
      <c r="I1071" s="729">
        <v>162180</v>
      </c>
      <c r="J1071" s="729" t="s">
        <v>1423</v>
      </c>
      <c r="K1071" s="729" t="s">
        <v>1424</v>
      </c>
      <c r="L1071" s="732">
        <v>152.9</v>
      </c>
      <c r="M1071" s="732">
        <v>2</v>
      </c>
      <c r="N1071" s="733">
        <v>305.8</v>
      </c>
    </row>
    <row r="1072" spans="1:14" ht="14.4" customHeight="1" x14ac:dyDescent="0.3">
      <c r="A1072" s="727" t="s">
        <v>566</v>
      </c>
      <c r="B1072" s="728" t="s">
        <v>567</v>
      </c>
      <c r="C1072" s="729" t="s">
        <v>590</v>
      </c>
      <c r="D1072" s="730" t="s">
        <v>591</v>
      </c>
      <c r="E1072" s="731">
        <v>50113013</v>
      </c>
      <c r="F1072" s="730" t="s">
        <v>1406</v>
      </c>
      <c r="G1072" s="729" t="s">
        <v>661</v>
      </c>
      <c r="H1072" s="729">
        <v>849655</v>
      </c>
      <c r="I1072" s="729">
        <v>129836</v>
      </c>
      <c r="J1072" s="729" t="s">
        <v>1427</v>
      </c>
      <c r="K1072" s="729" t="s">
        <v>1428</v>
      </c>
      <c r="L1072" s="732">
        <v>264</v>
      </c>
      <c r="M1072" s="732">
        <v>4</v>
      </c>
      <c r="N1072" s="733">
        <v>1056</v>
      </c>
    </row>
    <row r="1073" spans="1:14" ht="14.4" customHeight="1" x14ac:dyDescent="0.3">
      <c r="A1073" s="727" t="s">
        <v>566</v>
      </c>
      <c r="B1073" s="728" t="s">
        <v>567</v>
      </c>
      <c r="C1073" s="729" t="s">
        <v>590</v>
      </c>
      <c r="D1073" s="730" t="s">
        <v>591</v>
      </c>
      <c r="E1073" s="731">
        <v>50113013</v>
      </c>
      <c r="F1073" s="730" t="s">
        <v>1406</v>
      </c>
      <c r="G1073" s="729" t="s">
        <v>621</v>
      </c>
      <c r="H1073" s="729">
        <v>120605</v>
      </c>
      <c r="I1073" s="729">
        <v>20605</v>
      </c>
      <c r="J1073" s="729" t="s">
        <v>1429</v>
      </c>
      <c r="K1073" s="729" t="s">
        <v>1430</v>
      </c>
      <c r="L1073" s="732">
        <v>598.51427272727278</v>
      </c>
      <c r="M1073" s="732">
        <v>11</v>
      </c>
      <c r="N1073" s="733">
        <v>6583.6570000000002</v>
      </c>
    </row>
    <row r="1074" spans="1:14" ht="14.4" customHeight="1" x14ac:dyDescent="0.3">
      <c r="A1074" s="727" t="s">
        <v>566</v>
      </c>
      <c r="B1074" s="728" t="s">
        <v>567</v>
      </c>
      <c r="C1074" s="729" t="s">
        <v>590</v>
      </c>
      <c r="D1074" s="730" t="s">
        <v>591</v>
      </c>
      <c r="E1074" s="731">
        <v>50113013</v>
      </c>
      <c r="F1074" s="730" t="s">
        <v>1406</v>
      </c>
      <c r="G1074" s="729" t="s">
        <v>621</v>
      </c>
      <c r="H1074" s="729">
        <v>175022</v>
      </c>
      <c r="I1074" s="729">
        <v>75022</v>
      </c>
      <c r="J1074" s="729" t="s">
        <v>1431</v>
      </c>
      <c r="K1074" s="729" t="s">
        <v>1432</v>
      </c>
      <c r="L1074" s="732">
        <v>25.11</v>
      </c>
      <c r="M1074" s="732">
        <v>4</v>
      </c>
      <c r="N1074" s="733">
        <v>100.44</v>
      </c>
    </row>
    <row r="1075" spans="1:14" ht="14.4" customHeight="1" x14ac:dyDescent="0.3">
      <c r="A1075" s="727" t="s">
        <v>566</v>
      </c>
      <c r="B1075" s="728" t="s">
        <v>567</v>
      </c>
      <c r="C1075" s="729" t="s">
        <v>590</v>
      </c>
      <c r="D1075" s="730" t="s">
        <v>591</v>
      </c>
      <c r="E1075" s="731">
        <v>50113013</v>
      </c>
      <c r="F1075" s="730" t="s">
        <v>1406</v>
      </c>
      <c r="G1075" s="729" t="s">
        <v>621</v>
      </c>
      <c r="H1075" s="729">
        <v>102427</v>
      </c>
      <c r="I1075" s="729">
        <v>2427</v>
      </c>
      <c r="J1075" s="729" t="s">
        <v>1436</v>
      </c>
      <c r="K1075" s="729" t="s">
        <v>1437</v>
      </c>
      <c r="L1075" s="732">
        <v>25.5625</v>
      </c>
      <c r="M1075" s="732">
        <v>16</v>
      </c>
      <c r="N1075" s="733">
        <v>409</v>
      </c>
    </row>
    <row r="1076" spans="1:14" ht="14.4" customHeight="1" x14ac:dyDescent="0.3">
      <c r="A1076" s="727" t="s">
        <v>566</v>
      </c>
      <c r="B1076" s="728" t="s">
        <v>567</v>
      </c>
      <c r="C1076" s="729" t="s">
        <v>590</v>
      </c>
      <c r="D1076" s="730" t="s">
        <v>591</v>
      </c>
      <c r="E1076" s="731">
        <v>50113013</v>
      </c>
      <c r="F1076" s="730" t="s">
        <v>1406</v>
      </c>
      <c r="G1076" s="729" t="s">
        <v>621</v>
      </c>
      <c r="H1076" s="729">
        <v>101066</v>
      </c>
      <c r="I1076" s="729">
        <v>1066</v>
      </c>
      <c r="J1076" s="729" t="s">
        <v>1438</v>
      </c>
      <c r="K1076" s="729" t="s">
        <v>1439</v>
      </c>
      <c r="L1076" s="732">
        <v>51.04</v>
      </c>
      <c r="M1076" s="732">
        <v>25</v>
      </c>
      <c r="N1076" s="733">
        <v>1276</v>
      </c>
    </row>
    <row r="1077" spans="1:14" ht="14.4" customHeight="1" x14ac:dyDescent="0.3">
      <c r="A1077" s="727" t="s">
        <v>566</v>
      </c>
      <c r="B1077" s="728" t="s">
        <v>567</v>
      </c>
      <c r="C1077" s="729" t="s">
        <v>590</v>
      </c>
      <c r="D1077" s="730" t="s">
        <v>591</v>
      </c>
      <c r="E1077" s="731">
        <v>50113013</v>
      </c>
      <c r="F1077" s="730" t="s">
        <v>1406</v>
      </c>
      <c r="G1077" s="729" t="s">
        <v>621</v>
      </c>
      <c r="H1077" s="729">
        <v>847476</v>
      </c>
      <c r="I1077" s="729">
        <v>112782</v>
      </c>
      <c r="J1077" s="729" t="s">
        <v>1835</v>
      </c>
      <c r="K1077" s="729" t="s">
        <v>1836</v>
      </c>
      <c r="L1077" s="732">
        <v>674.31050000000005</v>
      </c>
      <c r="M1077" s="732">
        <v>1</v>
      </c>
      <c r="N1077" s="733">
        <v>674.31050000000005</v>
      </c>
    </row>
    <row r="1078" spans="1:14" ht="14.4" customHeight="1" x14ac:dyDescent="0.3">
      <c r="A1078" s="727" t="s">
        <v>566</v>
      </c>
      <c r="B1078" s="728" t="s">
        <v>567</v>
      </c>
      <c r="C1078" s="729" t="s">
        <v>590</v>
      </c>
      <c r="D1078" s="730" t="s">
        <v>591</v>
      </c>
      <c r="E1078" s="731">
        <v>50113013</v>
      </c>
      <c r="F1078" s="730" t="s">
        <v>1406</v>
      </c>
      <c r="G1078" s="729" t="s">
        <v>621</v>
      </c>
      <c r="H1078" s="729">
        <v>216183</v>
      </c>
      <c r="I1078" s="729">
        <v>216183</v>
      </c>
      <c r="J1078" s="729" t="s">
        <v>1837</v>
      </c>
      <c r="K1078" s="729" t="s">
        <v>1838</v>
      </c>
      <c r="L1078" s="732">
        <v>251.15999999999997</v>
      </c>
      <c r="M1078" s="732">
        <v>30</v>
      </c>
      <c r="N1078" s="733">
        <v>7534.7999999999993</v>
      </c>
    </row>
    <row r="1079" spans="1:14" ht="14.4" customHeight="1" x14ac:dyDescent="0.3">
      <c r="A1079" s="727" t="s">
        <v>566</v>
      </c>
      <c r="B1079" s="728" t="s">
        <v>567</v>
      </c>
      <c r="C1079" s="729" t="s">
        <v>590</v>
      </c>
      <c r="D1079" s="730" t="s">
        <v>591</v>
      </c>
      <c r="E1079" s="731">
        <v>50113013</v>
      </c>
      <c r="F1079" s="730" t="s">
        <v>1406</v>
      </c>
      <c r="G1079" s="729" t="s">
        <v>621</v>
      </c>
      <c r="H1079" s="729">
        <v>132546</v>
      </c>
      <c r="I1079" s="729">
        <v>32546</v>
      </c>
      <c r="J1079" s="729" t="s">
        <v>1442</v>
      </c>
      <c r="K1079" s="729" t="s">
        <v>1443</v>
      </c>
      <c r="L1079" s="732">
        <v>125.69999999999999</v>
      </c>
      <c r="M1079" s="732">
        <v>2</v>
      </c>
      <c r="N1079" s="733">
        <v>251.39999999999998</v>
      </c>
    </row>
    <row r="1080" spans="1:14" ht="14.4" customHeight="1" x14ac:dyDescent="0.3">
      <c r="A1080" s="727" t="s">
        <v>566</v>
      </c>
      <c r="B1080" s="728" t="s">
        <v>567</v>
      </c>
      <c r="C1080" s="729" t="s">
        <v>590</v>
      </c>
      <c r="D1080" s="730" t="s">
        <v>591</v>
      </c>
      <c r="E1080" s="731">
        <v>50113013</v>
      </c>
      <c r="F1080" s="730" t="s">
        <v>1406</v>
      </c>
      <c r="G1080" s="729" t="s">
        <v>621</v>
      </c>
      <c r="H1080" s="729">
        <v>141146</v>
      </c>
      <c r="I1080" s="729">
        <v>41146</v>
      </c>
      <c r="J1080" s="729" t="s">
        <v>1839</v>
      </c>
      <c r="K1080" s="729" t="s">
        <v>1840</v>
      </c>
      <c r="L1080" s="732">
        <v>182.38499999999999</v>
      </c>
      <c r="M1080" s="732">
        <v>2</v>
      </c>
      <c r="N1080" s="733">
        <v>364.77</v>
      </c>
    </row>
    <row r="1081" spans="1:14" ht="14.4" customHeight="1" x14ac:dyDescent="0.3">
      <c r="A1081" s="727" t="s">
        <v>566</v>
      </c>
      <c r="B1081" s="728" t="s">
        <v>567</v>
      </c>
      <c r="C1081" s="729" t="s">
        <v>590</v>
      </c>
      <c r="D1081" s="730" t="s">
        <v>591</v>
      </c>
      <c r="E1081" s="731">
        <v>50113013</v>
      </c>
      <c r="F1081" s="730" t="s">
        <v>1406</v>
      </c>
      <c r="G1081" s="729" t="s">
        <v>661</v>
      </c>
      <c r="H1081" s="729">
        <v>197000</v>
      </c>
      <c r="I1081" s="729">
        <v>97000</v>
      </c>
      <c r="J1081" s="729" t="s">
        <v>1841</v>
      </c>
      <c r="K1081" s="729" t="s">
        <v>1842</v>
      </c>
      <c r="L1081" s="732">
        <v>29.37</v>
      </c>
      <c r="M1081" s="732">
        <v>50</v>
      </c>
      <c r="N1081" s="733">
        <v>1468.5</v>
      </c>
    </row>
    <row r="1082" spans="1:14" ht="14.4" customHeight="1" x14ac:dyDescent="0.3">
      <c r="A1082" s="727" t="s">
        <v>566</v>
      </c>
      <c r="B1082" s="728" t="s">
        <v>567</v>
      </c>
      <c r="C1082" s="729" t="s">
        <v>590</v>
      </c>
      <c r="D1082" s="730" t="s">
        <v>591</v>
      </c>
      <c r="E1082" s="731">
        <v>50113013</v>
      </c>
      <c r="F1082" s="730" t="s">
        <v>1406</v>
      </c>
      <c r="G1082" s="729" t="s">
        <v>621</v>
      </c>
      <c r="H1082" s="729">
        <v>202740</v>
      </c>
      <c r="I1082" s="729">
        <v>202740</v>
      </c>
      <c r="J1082" s="729" t="s">
        <v>1843</v>
      </c>
      <c r="K1082" s="729" t="s">
        <v>1844</v>
      </c>
      <c r="L1082" s="732">
        <v>393.45454545454555</v>
      </c>
      <c r="M1082" s="732">
        <v>44</v>
      </c>
      <c r="N1082" s="733">
        <v>17312.000000000004</v>
      </c>
    </row>
    <row r="1083" spans="1:14" ht="14.4" customHeight="1" x14ac:dyDescent="0.3">
      <c r="A1083" s="727" t="s">
        <v>566</v>
      </c>
      <c r="B1083" s="728" t="s">
        <v>567</v>
      </c>
      <c r="C1083" s="729" t="s">
        <v>590</v>
      </c>
      <c r="D1083" s="730" t="s">
        <v>591</v>
      </c>
      <c r="E1083" s="731">
        <v>50113013</v>
      </c>
      <c r="F1083" s="730" t="s">
        <v>1406</v>
      </c>
      <c r="G1083" s="729" t="s">
        <v>621</v>
      </c>
      <c r="H1083" s="729">
        <v>161980</v>
      </c>
      <c r="I1083" s="729">
        <v>61980</v>
      </c>
      <c r="J1083" s="729" t="s">
        <v>1845</v>
      </c>
      <c r="K1083" s="729" t="s">
        <v>1846</v>
      </c>
      <c r="L1083" s="732">
        <v>103.66000000000001</v>
      </c>
      <c r="M1083" s="732">
        <v>2</v>
      </c>
      <c r="N1083" s="733">
        <v>207.32000000000002</v>
      </c>
    </row>
    <row r="1084" spans="1:14" ht="14.4" customHeight="1" x14ac:dyDescent="0.3">
      <c r="A1084" s="727" t="s">
        <v>566</v>
      </c>
      <c r="B1084" s="728" t="s">
        <v>567</v>
      </c>
      <c r="C1084" s="729" t="s">
        <v>590</v>
      </c>
      <c r="D1084" s="730" t="s">
        <v>591</v>
      </c>
      <c r="E1084" s="731">
        <v>50113013</v>
      </c>
      <c r="F1084" s="730" t="s">
        <v>1406</v>
      </c>
      <c r="G1084" s="729" t="s">
        <v>661</v>
      </c>
      <c r="H1084" s="729">
        <v>113453</v>
      </c>
      <c r="I1084" s="729">
        <v>113453</v>
      </c>
      <c r="J1084" s="729" t="s">
        <v>1450</v>
      </c>
      <c r="K1084" s="729" t="s">
        <v>1451</v>
      </c>
      <c r="L1084" s="732">
        <v>461.47894736842107</v>
      </c>
      <c r="M1084" s="732">
        <v>151.99999999999997</v>
      </c>
      <c r="N1084" s="733">
        <v>70144.799999999988</v>
      </c>
    </row>
    <row r="1085" spans="1:14" ht="14.4" customHeight="1" x14ac:dyDescent="0.3">
      <c r="A1085" s="727" t="s">
        <v>566</v>
      </c>
      <c r="B1085" s="728" t="s">
        <v>567</v>
      </c>
      <c r="C1085" s="729" t="s">
        <v>590</v>
      </c>
      <c r="D1085" s="730" t="s">
        <v>591</v>
      </c>
      <c r="E1085" s="731">
        <v>50113013</v>
      </c>
      <c r="F1085" s="730" t="s">
        <v>1406</v>
      </c>
      <c r="G1085" s="729" t="s">
        <v>621</v>
      </c>
      <c r="H1085" s="729">
        <v>105113</v>
      </c>
      <c r="I1085" s="729">
        <v>5113</v>
      </c>
      <c r="J1085" s="729" t="s">
        <v>1452</v>
      </c>
      <c r="K1085" s="729" t="s">
        <v>1453</v>
      </c>
      <c r="L1085" s="732">
        <v>127.56000000000002</v>
      </c>
      <c r="M1085" s="732">
        <v>20</v>
      </c>
      <c r="N1085" s="733">
        <v>2551.2000000000003</v>
      </c>
    </row>
    <row r="1086" spans="1:14" ht="14.4" customHeight="1" x14ac:dyDescent="0.3">
      <c r="A1086" s="727" t="s">
        <v>566</v>
      </c>
      <c r="B1086" s="728" t="s">
        <v>567</v>
      </c>
      <c r="C1086" s="729" t="s">
        <v>590</v>
      </c>
      <c r="D1086" s="730" t="s">
        <v>591</v>
      </c>
      <c r="E1086" s="731">
        <v>50113013</v>
      </c>
      <c r="F1086" s="730" t="s">
        <v>1406</v>
      </c>
      <c r="G1086" s="729" t="s">
        <v>621</v>
      </c>
      <c r="H1086" s="729">
        <v>186264</v>
      </c>
      <c r="I1086" s="729">
        <v>86264</v>
      </c>
      <c r="J1086" s="729" t="s">
        <v>1454</v>
      </c>
      <c r="K1086" s="729" t="s">
        <v>1847</v>
      </c>
      <c r="L1086" s="732">
        <v>46.840000000000011</v>
      </c>
      <c r="M1086" s="732">
        <v>1</v>
      </c>
      <c r="N1086" s="733">
        <v>46.840000000000011</v>
      </c>
    </row>
    <row r="1087" spans="1:14" ht="14.4" customHeight="1" x14ac:dyDescent="0.3">
      <c r="A1087" s="727" t="s">
        <v>566</v>
      </c>
      <c r="B1087" s="728" t="s">
        <v>567</v>
      </c>
      <c r="C1087" s="729" t="s">
        <v>590</v>
      </c>
      <c r="D1087" s="730" t="s">
        <v>591</v>
      </c>
      <c r="E1087" s="731">
        <v>50113013</v>
      </c>
      <c r="F1087" s="730" t="s">
        <v>1406</v>
      </c>
      <c r="G1087" s="729" t="s">
        <v>661</v>
      </c>
      <c r="H1087" s="729">
        <v>126127</v>
      </c>
      <c r="I1087" s="729">
        <v>26127</v>
      </c>
      <c r="J1087" s="729" t="s">
        <v>1848</v>
      </c>
      <c r="K1087" s="729" t="s">
        <v>1849</v>
      </c>
      <c r="L1087" s="732">
        <v>12341.708181818181</v>
      </c>
      <c r="M1087" s="732">
        <v>33</v>
      </c>
      <c r="N1087" s="733">
        <v>407276.37</v>
      </c>
    </row>
    <row r="1088" spans="1:14" ht="14.4" customHeight="1" x14ac:dyDescent="0.3">
      <c r="A1088" s="727" t="s">
        <v>566</v>
      </c>
      <c r="B1088" s="728" t="s">
        <v>567</v>
      </c>
      <c r="C1088" s="729" t="s">
        <v>590</v>
      </c>
      <c r="D1088" s="730" t="s">
        <v>591</v>
      </c>
      <c r="E1088" s="731">
        <v>50113013</v>
      </c>
      <c r="F1088" s="730" t="s">
        <v>1406</v>
      </c>
      <c r="G1088" s="729" t="s">
        <v>661</v>
      </c>
      <c r="H1088" s="729">
        <v>166269</v>
      </c>
      <c r="I1088" s="729">
        <v>166269</v>
      </c>
      <c r="J1088" s="729" t="s">
        <v>1456</v>
      </c>
      <c r="K1088" s="729" t="s">
        <v>1457</v>
      </c>
      <c r="L1088" s="732">
        <v>63.793770880863754</v>
      </c>
      <c r="M1088" s="732">
        <v>610</v>
      </c>
      <c r="N1088" s="733">
        <v>38914.200237326892</v>
      </c>
    </row>
    <row r="1089" spans="1:14" ht="14.4" customHeight="1" x14ac:dyDescent="0.3">
      <c r="A1089" s="727" t="s">
        <v>566</v>
      </c>
      <c r="B1089" s="728" t="s">
        <v>567</v>
      </c>
      <c r="C1089" s="729" t="s">
        <v>590</v>
      </c>
      <c r="D1089" s="730" t="s">
        <v>591</v>
      </c>
      <c r="E1089" s="731">
        <v>50113013</v>
      </c>
      <c r="F1089" s="730" t="s">
        <v>1406</v>
      </c>
      <c r="G1089" s="729" t="s">
        <v>568</v>
      </c>
      <c r="H1089" s="729">
        <v>147727</v>
      </c>
      <c r="I1089" s="729">
        <v>47727</v>
      </c>
      <c r="J1089" s="729" t="s">
        <v>1458</v>
      </c>
      <c r="K1089" s="729" t="s">
        <v>1422</v>
      </c>
      <c r="L1089" s="732">
        <v>126.95</v>
      </c>
      <c r="M1089" s="732">
        <v>2</v>
      </c>
      <c r="N1089" s="733">
        <v>253.9</v>
      </c>
    </row>
    <row r="1090" spans="1:14" ht="14.4" customHeight="1" x14ac:dyDescent="0.3">
      <c r="A1090" s="727" t="s">
        <v>566</v>
      </c>
      <c r="B1090" s="728" t="s">
        <v>567</v>
      </c>
      <c r="C1090" s="729" t="s">
        <v>590</v>
      </c>
      <c r="D1090" s="730" t="s">
        <v>591</v>
      </c>
      <c r="E1090" s="731">
        <v>50113014</v>
      </c>
      <c r="F1090" s="730" t="s">
        <v>1459</v>
      </c>
      <c r="G1090" s="729" t="s">
        <v>621</v>
      </c>
      <c r="H1090" s="729">
        <v>113798</v>
      </c>
      <c r="I1090" s="729">
        <v>13798</v>
      </c>
      <c r="J1090" s="729" t="s">
        <v>1463</v>
      </c>
      <c r="K1090" s="729" t="s">
        <v>1464</v>
      </c>
      <c r="L1090" s="732">
        <v>104.85999999999999</v>
      </c>
      <c r="M1090" s="732">
        <v>2</v>
      </c>
      <c r="N1090" s="733">
        <v>209.71999999999997</v>
      </c>
    </row>
    <row r="1091" spans="1:14" ht="14.4" customHeight="1" x14ac:dyDescent="0.3">
      <c r="A1091" s="727" t="s">
        <v>566</v>
      </c>
      <c r="B1091" s="728" t="s">
        <v>567</v>
      </c>
      <c r="C1091" s="729" t="s">
        <v>590</v>
      </c>
      <c r="D1091" s="730" t="s">
        <v>591</v>
      </c>
      <c r="E1091" s="731">
        <v>50113014</v>
      </c>
      <c r="F1091" s="730" t="s">
        <v>1459</v>
      </c>
      <c r="G1091" s="729" t="s">
        <v>661</v>
      </c>
      <c r="H1091" s="729">
        <v>64942</v>
      </c>
      <c r="I1091" s="729">
        <v>64942</v>
      </c>
      <c r="J1091" s="729" t="s">
        <v>1465</v>
      </c>
      <c r="K1091" s="729" t="s">
        <v>1466</v>
      </c>
      <c r="L1091" s="732">
        <v>283.75217391304346</v>
      </c>
      <c r="M1091" s="732">
        <v>23</v>
      </c>
      <c r="N1091" s="733">
        <v>6526.2999999999993</v>
      </c>
    </row>
    <row r="1092" spans="1:14" ht="14.4" customHeight="1" x14ac:dyDescent="0.3">
      <c r="A1092" s="727" t="s">
        <v>566</v>
      </c>
      <c r="B1092" s="728" t="s">
        <v>567</v>
      </c>
      <c r="C1092" s="729" t="s">
        <v>590</v>
      </c>
      <c r="D1092" s="730" t="s">
        <v>591</v>
      </c>
      <c r="E1092" s="731">
        <v>50113014</v>
      </c>
      <c r="F1092" s="730" t="s">
        <v>1459</v>
      </c>
      <c r="G1092" s="729" t="s">
        <v>661</v>
      </c>
      <c r="H1092" s="729">
        <v>164401</v>
      </c>
      <c r="I1092" s="729">
        <v>164401</v>
      </c>
      <c r="J1092" s="729" t="s">
        <v>1469</v>
      </c>
      <c r="K1092" s="729" t="s">
        <v>1470</v>
      </c>
      <c r="L1092" s="732">
        <v>157.5</v>
      </c>
      <c r="M1092" s="732">
        <v>22</v>
      </c>
      <c r="N1092" s="733">
        <v>3465</v>
      </c>
    </row>
    <row r="1093" spans="1:14" ht="14.4" customHeight="1" x14ac:dyDescent="0.3">
      <c r="A1093" s="727" t="s">
        <v>566</v>
      </c>
      <c r="B1093" s="728" t="s">
        <v>567</v>
      </c>
      <c r="C1093" s="729" t="s">
        <v>590</v>
      </c>
      <c r="D1093" s="730" t="s">
        <v>591</v>
      </c>
      <c r="E1093" s="731">
        <v>50113014</v>
      </c>
      <c r="F1093" s="730" t="s">
        <v>1459</v>
      </c>
      <c r="G1093" s="729" t="s">
        <v>621</v>
      </c>
      <c r="H1093" s="729">
        <v>116895</v>
      </c>
      <c r="I1093" s="729">
        <v>16895</v>
      </c>
      <c r="J1093" s="729" t="s">
        <v>1471</v>
      </c>
      <c r="K1093" s="729" t="s">
        <v>1472</v>
      </c>
      <c r="L1093" s="732">
        <v>108.30999999999999</v>
      </c>
      <c r="M1093" s="732">
        <v>8</v>
      </c>
      <c r="N1093" s="733">
        <v>866.4799999999999</v>
      </c>
    </row>
    <row r="1094" spans="1:14" ht="14.4" customHeight="1" x14ac:dyDescent="0.3">
      <c r="A1094" s="727" t="s">
        <v>566</v>
      </c>
      <c r="B1094" s="728" t="s">
        <v>567</v>
      </c>
      <c r="C1094" s="729" t="s">
        <v>590</v>
      </c>
      <c r="D1094" s="730" t="s">
        <v>591</v>
      </c>
      <c r="E1094" s="731">
        <v>50113014</v>
      </c>
      <c r="F1094" s="730" t="s">
        <v>1459</v>
      </c>
      <c r="G1094" s="729" t="s">
        <v>621</v>
      </c>
      <c r="H1094" s="729">
        <v>129428</v>
      </c>
      <c r="I1094" s="729">
        <v>500720</v>
      </c>
      <c r="J1094" s="729" t="s">
        <v>1850</v>
      </c>
      <c r="K1094" s="729" t="s">
        <v>1851</v>
      </c>
      <c r="L1094" s="732">
        <v>4950</v>
      </c>
      <c r="M1094" s="732">
        <v>50</v>
      </c>
      <c r="N1094" s="733">
        <v>247500</v>
      </c>
    </row>
    <row r="1095" spans="1:14" ht="14.4" customHeight="1" x14ac:dyDescent="0.3">
      <c r="A1095" s="727" t="s">
        <v>566</v>
      </c>
      <c r="B1095" s="728" t="s">
        <v>567</v>
      </c>
      <c r="C1095" s="729" t="s">
        <v>590</v>
      </c>
      <c r="D1095" s="730" t="s">
        <v>591</v>
      </c>
      <c r="E1095" s="731">
        <v>50113014</v>
      </c>
      <c r="F1095" s="730" t="s">
        <v>1459</v>
      </c>
      <c r="G1095" s="729" t="s">
        <v>568</v>
      </c>
      <c r="H1095" s="729">
        <v>210001</v>
      </c>
      <c r="I1095" s="729">
        <v>210001</v>
      </c>
      <c r="J1095" s="729" t="s">
        <v>1473</v>
      </c>
      <c r="K1095" s="729" t="s">
        <v>1474</v>
      </c>
      <c r="L1095" s="732">
        <v>10756.874500000002</v>
      </c>
      <c r="M1095" s="732">
        <v>20</v>
      </c>
      <c r="N1095" s="733">
        <v>215137.49000000002</v>
      </c>
    </row>
    <row r="1096" spans="1:14" ht="14.4" customHeight="1" x14ac:dyDescent="0.3">
      <c r="A1096" s="727" t="s">
        <v>566</v>
      </c>
      <c r="B1096" s="728" t="s">
        <v>567</v>
      </c>
      <c r="C1096" s="729" t="s">
        <v>590</v>
      </c>
      <c r="D1096" s="730" t="s">
        <v>591</v>
      </c>
      <c r="E1096" s="731">
        <v>50113014</v>
      </c>
      <c r="F1096" s="730" t="s">
        <v>1459</v>
      </c>
      <c r="G1096" s="729" t="s">
        <v>621</v>
      </c>
      <c r="H1096" s="729">
        <v>103800</v>
      </c>
      <c r="I1096" s="729">
        <v>3800</v>
      </c>
      <c r="J1096" s="729" t="s">
        <v>1852</v>
      </c>
      <c r="K1096" s="729" t="s">
        <v>1853</v>
      </c>
      <c r="L1096" s="732">
        <v>118.83000000000006</v>
      </c>
      <c r="M1096" s="732">
        <v>2</v>
      </c>
      <c r="N1096" s="733">
        <v>237.66000000000011</v>
      </c>
    </row>
    <row r="1097" spans="1:14" ht="14.4" customHeight="1" x14ac:dyDescent="0.3">
      <c r="A1097" s="727" t="s">
        <v>566</v>
      </c>
      <c r="B1097" s="728" t="s">
        <v>567</v>
      </c>
      <c r="C1097" s="729" t="s">
        <v>590</v>
      </c>
      <c r="D1097" s="730" t="s">
        <v>591</v>
      </c>
      <c r="E1097" s="731">
        <v>50113014</v>
      </c>
      <c r="F1097" s="730" t="s">
        <v>1459</v>
      </c>
      <c r="G1097" s="729" t="s">
        <v>661</v>
      </c>
      <c r="H1097" s="729">
        <v>189220</v>
      </c>
      <c r="I1097" s="729">
        <v>189220</v>
      </c>
      <c r="J1097" s="729" t="s">
        <v>1540</v>
      </c>
      <c r="K1097" s="729" t="s">
        <v>1541</v>
      </c>
      <c r="L1097" s="732">
        <v>9832.976304347827</v>
      </c>
      <c r="M1097" s="732">
        <v>23</v>
      </c>
      <c r="N1097" s="733">
        <v>226158.45500000002</v>
      </c>
    </row>
    <row r="1098" spans="1:14" ht="14.4" customHeight="1" x14ac:dyDescent="0.3">
      <c r="A1098" s="727" t="s">
        <v>566</v>
      </c>
      <c r="B1098" s="728" t="s">
        <v>567</v>
      </c>
      <c r="C1098" s="729" t="s">
        <v>590</v>
      </c>
      <c r="D1098" s="730" t="s">
        <v>591</v>
      </c>
      <c r="E1098" s="731">
        <v>50113017</v>
      </c>
      <c r="F1098" s="730" t="s">
        <v>1478</v>
      </c>
      <c r="G1098" s="729" t="s">
        <v>661</v>
      </c>
      <c r="H1098" s="729">
        <v>988538</v>
      </c>
      <c r="I1098" s="729">
        <v>193650</v>
      </c>
      <c r="J1098" s="729" t="s">
        <v>1544</v>
      </c>
      <c r="K1098" s="729" t="s">
        <v>1545</v>
      </c>
      <c r="L1098" s="732">
        <v>95431.170000000013</v>
      </c>
      <c r="M1098" s="732">
        <v>5.9999999999999991</v>
      </c>
      <c r="N1098" s="733">
        <v>572587.02</v>
      </c>
    </row>
    <row r="1099" spans="1:14" ht="14.4" customHeight="1" x14ac:dyDescent="0.3">
      <c r="A1099" s="727" t="s">
        <v>566</v>
      </c>
      <c r="B1099" s="728" t="s">
        <v>567</v>
      </c>
      <c r="C1099" s="729" t="s">
        <v>590</v>
      </c>
      <c r="D1099" s="730" t="s">
        <v>591</v>
      </c>
      <c r="E1099" s="731">
        <v>50113017</v>
      </c>
      <c r="F1099" s="730" t="s">
        <v>1478</v>
      </c>
      <c r="G1099" s="729" t="s">
        <v>621</v>
      </c>
      <c r="H1099" s="729">
        <v>185814</v>
      </c>
      <c r="I1099" s="729">
        <v>209035</v>
      </c>
      <c r="J1099" s="729" t="s">
        <v>1481</v>
      </c>
      <c r="K1099" s="729" t="s">
        <v>1482</v>
      </c>
      <c r="L1099" s="732">
        <v>35715.24</v>
      </c>
      <c r="M1099" s="732">
        <v>4</v>
      </c>
      <c r="N1099" s="733">
        <v>142860.96</v>
      </c>
    </row>
    <row r="1100" spans="1:14" ht="14.4" customHeight="1" x14ac:dyDescent="0.3">
      <c r="A1100" s="727" t="s">
        <v>566</v>
      </c>
      <c r="B1100" s="728" t="s">
        <v>567</v>
      </c>
      <c r="C1100" s="729" t="s">
        <v>593</v>
      </c>
      <c r="D1100" s="730" t="s">
        <v>594</v>
      </c>
      <c r="E1100" s="731">
        <v>50113001</v>
      </c>
      <c r="F1100" s="730" t="s">
        <v>620</v>
      </c>
      <c r="G1100" s="729" t="s">
        <v>621</v>
      </c>
      <c r="H1100" s="729">
        <v>196885</v>
      </c>
      <c r="I1100" s="729">
        <v>96885</v>
      </c>
      <c r="J1100" s="729" t="s">
        <v>624</v>
      </c>
      <c r="K1100" s="729" t="s">
        <v>625</v>
      </c>
      <c r="L1100" s="732">
        <v>21.234214327650605</v>
      </c>
      <c r="M1100" s="732">
        <v>26</v>
      </c>
      <c r="N1100" s="733">
        <v>552.0895725189157</v>
      </c>
    </row>
    <row r="1101" spans="1:14" ht="14.4" customHeight="1" x14ac:dyDescent="0.3">
      <c r="A1101" s="727" t="s">
        <v>566</v>
      </c>
      <c r="B1101" s="728" t="s">
        <v>567</v>
      </c>
      <c r="C1101" s="729" t="s">
        <v>593</v>
      </c>
      <c r="D1101" s="730" t="s">
        <v>594</v>
      </c>
      <c r="E1101" s="731">
        <v>50113001</v>
      </c>
      <c r="F1101" s="730" t="s">
        <v>620</v>
      </c>
      <c r="G1101" s="729" t="s">
        <v>621</v>
      </c>
      <c r="H1101" s="729">
        <v>196884</v>
      </c>
      <c r="I1101" s="729">
        <v>96884</v>
      </c>
      <c r="J1101" s="729" t="s">
        <v>626</v>
      </c>
      <c r="K1101" s="729" t="s">
        <v>627</v>
      </c>
      <c r="L1101" s="732">
        <v>9.4885488362131909</v>
      </c>
      <c r="M1101" s="732">
        <v>50</v>
      </c>
      <c r="N1101" s="733">
        <v>474.42744181065956</v>
      </c>
    </row>
    <row r="1102" spans="1:14" ht="14.4" customHeight="1" x14ac:dyDescent="0.3">
      <c r="A1102" s="727" t="s">
        <v>566</v>
      </c>
      <c r="B1102" s="728" t="s">
        <v>567</v>
      </c>
      <c r="C1102" s="729" t="s">
        <v>593</v>
      </c>
      <c r="D1102" s="730" t="s">
        <v>594</v>
      </c>
      <c r="E1102" s="731">
        <v>50113001</v>
      </c>
      <c r="F1102" s="730" t="s">
        <v>620</v>
      </c>
      <c r="G1102" s="729" t="s">
        <v>621</v>
      </c>
      <c r="H1102" s="729">
        <v>846758</v>
      </c>
      <c r="I1102" s="729">
        <v>103387</v>
      </c>
      <c r="J1102" s="729" t="s">
        <v>628</v>
      </c>
      <c r="K1102" s="729" t="s">
        <v>629</v>
      </c>
      <c r="L1102" s="732">
        <v>73.469999999999985</v>
      </c>
      <c r="M1102" s="732">
        <v>2</v>
      </c>
      <c r="N1102" s="733">
        <v>146.93999999999997</v>
      </c>
    </row>
    <row r="1103" spans="1:14" ht="14.4" customHeight="1" x14ac:dyDescent="0.3">
      <c r="A1103" s="727" t="s">
        <v>566</v>
      </c>
      <c r="B1103" s="728" t="s">
        <v>567</v>
      </c>
      <c r="C1103" s="729" t="s">
        <v>593</v>
      </c>
      <c r="D1103" s="730" t="s">
        <v>594</v>
      </c>
      <c r="E1103" s="731">
        <v>50113001</v>
      </c>
      <c r="F1103" s="730" t="s">
        <v>620</v>
      </c>
      <c r="G1103" s="729" t="s">
        <v>661</v>
      </c>
      <c r="H1103" s="729">
        <v>181090</v>
      </c>
      <c r="I1103" s="729">
        <v>181090</v>
      </c>
      <c r="J1103" s="729" t="s">
        <v>1854</v>
      </c>
      <c r="K1103" s="729" t="s">
        <v>1855</v>
      </c>
      <c r="L1103" s="732">
        <v>51.940000000000012</v>
      </c>
      <c r="M1103" s="732">
        <v>1</v>
      </c>
      <c r="N1103" s="733">
        <v>51.940000000000012</v>
      </c>
    </row>
    <row r="1104" spans="1:14" ht="14.4" customHeight="1" x14ac:dyDescent="0.3">
      <c r="A1104" s="727" t="s">
        <v>566</v>
      </c>
      <c r="B1104" s="728" t="s">
        <v>567</v>
      </c>
      <c r="C1104" s="729" t="s">
        <v>593</v>
      </c>
      <c r="D1104" s="730" t="s">
        <v>594</v>
      </c>
      <c r="E1104" s="731">
        <v>50113001</v>
      </c>
      <c r="F1104" s="730" t="s">
        <v>620</v>
      </c>
      <c r="G1104" s="729" t="s">
        <v>621</v>
      </c>
      <c r="H1104" s="729">
        <v>176064</v>
      </c>
      <c r="I1104" s="729">
        <v>76064</v>
      </c>
      <c r="J1104" s="729" t="s">
        <v>630</v>
      </c>
      <c r="K1104" s="729" t="s">
        <v>631</v>
      </c>
      <c r="L1104" s="732">
        <v>70.35333333333331</v>
      </c>
      <c r="M1104" s="732">
        <v>3</v>
      </c>
      <c r="N1104" s="733">
        <v>211.05999999999995</v>
      </c>
    </row>
    <row r="1105" spans="1:14" ht="14.4" customHeight="1" x14ac:dyDescent="0.3">
      <c r="A1105" s="727" t="s">
        <v>566</v>
      </c>
      <c r="B1105" s="728" t="s">
        <v>567</v>
      </c>
      <c r="C1105" s="729" t="s">
        <v>593</v>
      </c>
      <c r="D1105" s="730" t="s">
        <v>594</v>
      </c>
      <c r="E1105" s="731">
        <v>50113001</v>
      </c>
      <c r="F1105" s="730" t="s">
        <v>620</v>
      </c>
      <c r="G1105" s="729" t="s">
        <v>621</v>
      </c>
      <c r="H1105" s="729">
        <v>197323</v>
      </c>
      <c r="I1105" s="729">
        <v>197323</v>
      </c>
      <c r="J1105" s="729" t="s">
        <v>1856</v>
      </c>
      <c r="K1105" s="729" t="s">
        <v>1857</v>
      </c>
      <c r="L1105" s="732">
        <v>1352.4949999999999</v>
      </c>
      <c r="M1105" s="732">
        <v>2</v>
      </c>
      <c r="N1105" s="733">
        <v>2704.99</v>
      </c>
    </row>
    <row r="1106" spans="1:14" ht="14.4" customHeight="1" x14ac:dyDescent="0.3">
      <c r="A1106" s="727" t="s">
        <v>566</v>
      </c>
      <c r="B1106" s="728" t="s">
        <v>567</v>
      </c>
      <c r="C1106" s="729" t="s">
        <v>593</v>
      </c>
      <c r="D1106" s="730" t="s">
        <v>594</v>
      </c>
      <c r="E1106" s="731">
        <v>50113001</v>
      </c>
      <c r="F1106" s="730" t="s">
        <v>620</v>
      </c>
      <c r="G1106" s="729" t="s">
        <v>621</v>
      </c>
      <c r="H1106" s="729">
        <v>100362</v>
      </c>
      <c r="I1106" s="729">
        <v>362</v>
      </c>
      <c r="J1106" s="729" t="s">
        <v>632</v>
      </c>
      <c r="K1106" s="729" t="s">
        <v>633</v>
      </c>
      <c r="L1106" s="732">
        <v>87.115000000000009</v>
      </c>
      <c r="M1106" s="732">
        <v>2</v>
      </c>
      <c r="N1106" s="733">
        <v>174.23000000000002</v>
      </c>
    </row>
    <row r="1107" spans="1:14" ht="14.4" customHeight="1" x14ac:dyDescent="0.3">
      <c r="A1107" s="727" t="s">
        <v>566</v>
      </c>
      <c r="B1107" s="728" t="s">
        <v>567</v>
      </c>
      <c r="C1107" s="729" t="s">
        <v>593</v>
      </c>
      <c r="D1107" s="730" t="s">
        <v>594</v>
      </c>
      <c r="E1107" s="731">
        <v>50113001</v>
      </c>
      <c r="F1107" s="730" t="s">
        <v>620</v>
      </c>
      <c r="G1107" s="729" t="s">
        <v>621</v>
      </c>
      <c r="H1107" s="729">
        <v>142267</v>
      </c>
      <c r="I1107" s="729">
        <v>42267</v>
      </c>
      <c r="J1107" s="729" t="s">
        <v>634</v>
      </c>
      <c r="K1107" s="729" t="s">
        <v>635</v>
      </c>
      <c r="L1107" s="732">
        <v>330.87626052067492</v>
      </c>
      <c r="M1107" s="732">
        <v>8.83</v>
      </c>
      <c r="N1107" s="733">
        <v>2921.6373803975594</v>
      </c>
    </row>
    <row r="1108" spans="1:14" ht="14.4" customHeight="1" x14ac:dyDescent="0.3">
      <c r="A1108" s="727" t="s">
        <v>566</v>
      </c>
      <c r="B1108" s="728" t="s">
        <v>567</v>
      </c>
      <c r="C1108" s="729" t="s">
        <v>593</v>
      </c>
      <c r="D1108" s="730" t="s">
        <v>594</v>
      </c>
      <c r="E1108" s="731">
        <v>50113001</v>
      </c>
      <c r="F1108" s="730" t="s">
        <v>620</v>
      </c>
      <c r="G1108" s="729" t="s">
        <v>621</v>
      </c>
      <c r="H1108" s="729">
        <v>142270</v>
      </c>
      <c r="I1108" s="729">
        <v>42270</v>
      </c>
      <c r="J1108" s="729" t="s">
        <v>634</v>
      </c>
      <c r="K1108" s="729" t="s">
        <v>636</v>
      </c>
      <c r="L1108" s="732">
        <v>224.74003920191433</v>
      </c>
      <c r="M1108" s="732">
        <v>4.6259999999999994</v>
      </c>
      <c r="N1108" s="733">
        <v>1039.6474213480556</v>
      </c>
    </row>
    <row r="1109" spans="1:14" ht="14.4" customHeight="1" x14ac:dyDescent="0.3">
      <c r="A1109" s="727" t="s">
        <v>566</v>
      </c>
      <c r="B1109" s="728" t="s">
        <v>567</v>
      </c>
      <c r="C1109" s="729" t="s">
        <v>593</v>
      </c>
      <c r="D1109" s="730" t="s">
        <v>594</v>
      </c>
      <c r="E1109" s="731">
        <v>50113001</v>
      </c>
      <c r="F1109" s="730" t="s">
        <v>620</v>
      </c>
      <c r="G1109" s="729" t="s">
        <v>621</v>
      </c>
      <c r="H1109" s="729">
        <v>201384</v>
      </c>
      <c r="I1109" s="729">
        <v>201384</v>
      </c>
      <c r="J1109" s="729" t="s">
        <v>644</v>
      </c>
      <c r="K1109" s="729" t="s">
        <v>645</v>
      </c>
      <c r="L1109" s="732">
        <v>1170.6200000000003</v>
      </c>
      <c r="M1109" s="732">
        <v>1</v>
      </c>
      <c r="N1109" s="733">
        <v>1170.6200000000003</v>
      </c>
    </row>
    <row r="1110" spans="1:14" ht="14.4" customHeight="1" x14ac:dyDescent="0.3">
      <c r="A1110" s="727" t="s">
        <v>566</v>
      </c>
      <c r="B1110" s="728" t="s">
        <v>567</v>
      </c>
      <c r="C1110" s="729" t="s">
        <v>593</v>
      </c>
      <c r="D1110" s="730" t="s">
        <v>594</v>
      </c>
      <c r="E1110" s="731">
        <v>50113001</v>
      </c>
      <c r="F1110" s="730" t="s">
        <v>620</v>
      </c>
      <c r="G1110" s="729" t="s">
        <v>621</v>
      </c>
      <c r="H1110" s="729">
        <v>113873</v>
      </c>
      <c r="I1110" s="729">
        <v>13873</v>
      </c>
      <c r="J1110" s="729" t="s">
        <v>646</v>
      </c>
      <c r="K1110" s="729" t="s">
        <v>647</v>
      </c>
      <c r="L1110" s="732">
        <v>251.29706185595938</v>
      </c>
      <c r="M1110" s="732">
        <v>4.3986311000000011</v>
      </c>
      <c r="N1110" s="733">
        <v>1105.363071618247</v>
      </c>
    </row>
    <row r="1111" spans="1:14" ht="14.4" customHeight="1" x14ac:dyDescent="0.3">
      <c r="A1111" s="727" t="s">
        <v>566</v>
      </c>
      <c r="B1111" s="728" t="s">
        <v>567</v>
      </c>
      <c r="C1111" s="729" t="s">
        <v>593</v>
      </c>
      <c r="D1111" s="730" t="s">
        <v>594</v>
      </c>
      <c r="E1111" s="731">
        <v>50113001</v>
      </c>
      <c r="F1111" s="730" t="s">
        <v>620</v>
      </c>
      <c r="G1111" s="729" t="s">
        <v>621</v>
      </c>
      <c r="H1111" s="729">
        <v>176954</v>
      </c>
      <c r="I1111" s="729">
        <v>176954</v>
      </c>
      <c r="J1111" s="729" t="s">
        <v>648</v>
      </c>
      <c r="K1111" s="729" t="s">
        <v>649</v>
      </c>
      <c r="L1111" s="732">
        <v>95.889999999999944</v>
      </c>
      <c r="M1111" s="732">
        <v>2</v>
      </c>
      <c r="N1111" s="733">
        <v>191.77999999999989</v>
      </c>
    </row>
    <row r="1112" spans="1:14" ht="14.4" customHeight="1" x14ac:dyDescent="0.3">
      <c r="A1112" s="727" t="s">
        <v>566</v>
      </c>
      <c r="B1112" s="728" t="s">
        <v>567</v>
      </c>
      <c r="C1112" s="729" t="s">
        <v>593</v>
      </c>
      <c r="D1112" s="730" t="s">
        <v>594</v>
      </c>
      <c r="E1112" s="731">
        <v>50113001</v>
      </c>
      <c r="F1112" s="730" t="s">
        <v>620</v>
      </c>
      <c r="G1112" s="729" t="s">
        <v>621</v>
      </c>
      <c r="H1112" s="729">
        <v>192841</v>
      </c>
      <c r="I1112" s="729">
        <v>192841</v>
      </c>
      <c r="J1112" s="729" t="s">
        <v>650</v>
      </c>
      <c r="K1112" s="729" t="s">
        <v>651</v>
      </c>
      <c r="L1112" s="732">
        <v>4309.8</v>
      </c>
      <c r="M1112" s="732">
        <v>57</v>
      </c>
      <c r="N1112" s="733">
        <v>245658.60000000003</v>
      </c>
    </row>
    <row r="1113" spans="1:14" ht="14.4" customHeight="1" x14ac:dyDescent="0.3">
      <c r="A1113" s="727" t="s">
        <v>566</v>
      </c>
      <c r="B1113" s="728" t="s">
        <v>567</v>
      </c>
      <c r="C1113" s="729" t="s">
        <v>593</v>
      </c>
      <c r="D1113" s="730" t="s">
        <v>594</v>
      </c>
      <c r="E1113" s="731">
        <v>50113001</v>
      </c>
      <c r="F1113" s="730" t="s">
        <v>620</v>
      </c>
      <c r="G1113" s="729" t="s">
        <v>621</v>
      </c>
      <c r="H1113" s="729">
        <v>188518</v>
      </c>
      <c r="I1113" s="729">
        <v>88518</v>
      </c>
      <c r="J1113" s="729" t="s">
        <v>1858</v>
      </c>
      <c r="K1113" s="729" t="s">
        <v>845</v>
      </c>
      <c r="L1113" s="732">
        <v>37.953999999999994</v>
      </c>
      <c r="M1113" s="732">
        <v>5</v>
      </c>
      <c r="N1113" s="733">
        <v>189.76999999999995</v>
      </c>
    </row>
    <row r="1114" spans="1:14" ht="14.4" customHeight="1" x14ac:dyDescent="0.3">
      <c r="A1114" s="727" t="s">
        <v>566</v>
      </c>
      <c r="B1114" s="728" t="s">
        <v>567</v>
      </c>
      <c r="C1114" s="729" t="s">
        <v>593</v>
      </c>
      <c r="D1114" s="730" t="s">
        <v>594</v>
      </c>
      <c r="E1114" s="731">
        <v>50113001</v>
      </c>
      <c r="F1114" s="730" t="s">
        <v>620</v>
      </c>
      <c r="G1114" s="729" t="s">
        <v>621</v>
      </c>
      <c r="H1114" s="729">
        <v>845369</v>
      </c>
      <c r="I1114" s="729">
        <v>107987</v>
      </c>
      <c r="J1114" s="729" t="s">
        <v>666</v>
      </c>
      <c r="K1114" s="729" t="s">
        <v>667</v>
      </c>
      <c r="L1114" s="732">
        <v>112.96000000000001</v>
      </c>
      <c r="M1114" s="732">
        <v>19</v>
      </c>
      <c r="N1114" s="733">
        <v>2146.2400000000002</v>
      </c>
    </row>
    <row r="1115" spans="1:14" ht="14.4" customHeight="1" x14ac:dyDescent="0.3">
      <c r="A1115" s="727" t="s">
        <v>566</v>
      </c>
      <c r="B1115" s="728" t="s">
        <v>567</v>
      </c>
      <c r="C1115" s="729" t="s">
        <v>593</v>
      </c>
      <c r="D1115" s="730" t="s">
        <v>594</v>
      </c>
      <c r="E1115" s="731">
        <v>50113001</v>
      </c>
      <c r="F1115" s="730" t="s">
        <v>620</v>
      </c>
      <c r="G1115" s="729" t="s">
        <v>621</v>
      </c>
      <c r="H1115" s="729">
        <v>196610</v>
      </c>
      <c r="I1115" s="729">
        <v>96610</v>
      </c>
      <c r="J1115" s="729" t="s">
        <v>668</v>
      </c>
      <c r="K1115" s="729" t="s">
        <v>669</v>
      </c>
      <c r="L1115" s="732">
        <v>46.710000000000015</v>
      </c>
      <c r="M1115" s="732">
        <v>3</v>
      </c>
      <c r="N1115" s="733">
        <v>140.13000000000005</v>
      </c>
    </row>
    <row r="1116" spans="1:14" ht="14.4" customHeight="1" x14ac:dyDescent="0.3">
      <c r="A1116" s="727" t="s">
        <v>566</v>
      </c>
      <c r="B1116" s="728" t="s">
        <v>567</v>
      </c>
      <c r="C1116" s="729" t="s">
        <v>593</v>
      </c>
      <c r="D1116" s="730" t="s">
        <v>594</v>
      </c>
      <c r="E1116" s="731">
        <v>50113001</v>
      </c>
      <c r="F1116" s="730" t="s">
        <v>620</v>
      </c>
      <c r="G1116" s="729" t="s">
        <v>621</v>
      </c>
      <c r="H1116" s="729">
        <v>847713</v>
      </c>
      <c r="I1116" s="729">
        <v>125526</v>
      </c>
      <c r="J1116" s="729" t="s">
        <v>674</v>
      </c>
      <c r="K1116" s="729" t="s">
        <v>675</v>
      </c>
      <c r="L1116" s="732">
        <v>87.57</v>
      </c>
      <c r="M1116" s="732">
        <v>1</v>
      </c>
      <c r="N1116" s="733">
        <v>87.57</v>
      </c>
    </row>
    <row r="1117" spans="1:14" ht="14.4" customHeight="1" x14ac:dyDescent="0.3">
      <c r="A1117" s="727" t="s">
        <v>566</v>
      </c>
      <c r="B1117" s="728" t="s">
        <v>567</v>
      </c>
      <c r="C1117" s="729" t="s">
        <v>593</v>
      </c>
      <c r="D1117" s="730" t="s">
        <v>594</v>
      </c>
      <c r="E1117" s="731">
        <v>50113001</v>
      </c>
      <c r="F1117" s="730" t="s">
        <v>620</v>
      </c>
      <c r="G1117" s="729" t="s">
        <v>621</v>
      </c>
      <c r="H1117" s="729">
        <v>189244</v>
      </c>
      <c r="I1117" s="729">
        <v>89244</v>
      </c>
      <c r="J1117" s="729" t="s">
        <v>678</v>
      </c>
      <c r="K1117" s="729" t="s">
        <v>679</v>
      </c>
      <c r="L1117" s="732">
        <v>20.760000000000005</v>
      </c>
      <c r="M1117" s="732">
        <v>20</v>
      </c>
      <c r="N1117" s="733">
        <v>415.2000000000001</v>
      </c>
    </row>
    <row r="1118" spans="1:14" ht="14.4" customHeight="1" x14ac:dyDescent="0.3">
      <c r="A1118" s="727" t="s">
        <v>566</v>
      </c>
      <c r="B1118" s="728" t="s">
        <v>567</v>
      </c>
      <c r="C1118" s="729" t="s">
        <v>593</v>
      </c>
      <c r="D1118" s="730" t="s">
        <v>594</v>
      </c>
      <c r="E1118" s="731">
        <v>50113001</v>
      </c>
      <c r="F1118" s="730" t="s">
        <v>620</v>
      </c>
      <c r="G1118" s="729" t="s">
        <v>621</v>
      </c>
      <c r="H1118" s="729">
        <v>110555</v>
      </c>
      <c r="I1118" s="729">
        <v>10555</v>
      </c>
      <c r="J1118" s="729" t="s">
        <v>680</v>
      </c>
      <c r="K1118" s="729" t="s">
        <v>682</v>
      </c>
      <c r="L1118" s="732">
        <v>254.97999934475814</v>
      </c>
      <c r="M1118" s="732">
        <v>7</v>
      </c>
      <c r="N1118" s="733">
        <v>1784.8599954133069</v>
      </c>
    </row>
    <row r="1119" spans="1:14" ht="14.4" customHeight="1" x14ac:dyDescent="0.3">
      <c r="A1119" s="727" t="s">
        <v>566</v>
      </c>
      <c r="B1119" s="728" t="s">
        <v>567</v>
      </c>
      <c r="C1119" s="729" t="s">
        <v>593</v>
      </c>
      <c r="D1119" s="730" t="s">
        <v>594</v>
      </c>
      <c r="E1119" s="731">
        <v>50113001</v>
      </c>
      <c r="F1119" s="730" t="s">
        <v>620</v>
      </c>
      <c r="G1119" s="729" t="s">
        <v>621</v>
      </c>
      <c r="H1119" s="729">
        <v>187764</v>
      </c>
      <c r="I1119" s="729">
        <v>87764</v>
      </c>
      <c r="J1119" s="729" t="s">
        <v>683</v>
      </c>
      <c r="K1119" s="729" t="s">
        <v>684</v>
      </c>
      <c r="L1119" s="732">
        <v>52.459989473684217</v>
      </c>
      <c r="M1119" s="732">
        <v>95</v>
      </c>
      <c r="N1119" s="733">
        <v>4983.6990000000005</v>
      </c>
    </row>
    <row r="1120" spans="1:14" ht="14.4" customHeight="1" x14ac:dyDescent="0.3">
      <c r="A1120" s="727" t="s">
        <v>566</v>
      </c>
      <c r="B1120" s="728" t="s">
        <v>567</v>
      </c>
      <c r="C1120" s="729" t="s">
        <v>593</v>
      </c>
      <c r="D1120" s="730" t="s">
        <v>594</v>
      </c>
      <c r="E1120" s="731">
        <v>50113001</v>
      </c>
      <c r="F1120" s="730" t="s">
        <v>620</v>
      </c>
      <c r="G1120" s="729" t="s">
        <v>621</v>
      </c>
      <c r="H1120" s="729">
        <v>169667</v>
      </c>
      <c r="I1120" s="729">
        <v>69667</v>
      </c>
      <c r="J1120" s="729" t="s">
        <v>685</v>
      </c>
      <c r="K1120" s="729" t="s">
        <v>684</v>
      </c>
      <c r="L1120" s="732">
        <v>103.56999999999998</v>
      </c>
      <c r="M1120" s="732">
        <v>66</v>
      </c>
      <c r="N1120" s="733">
        <v>6835.619999999999</v>
      </c>
    </row>
    <row r="1121" spans="1:14" ht="14.4" customHeight="1" x14ac:dyDescent="0.3">
      <c r="A1121" s="727" t="s">
        <v>566</v>
      </c>
      <c r="B1121" s="728" t="s">
        <v>567</v>
      </c>
      <c r="C1121" s="729" t="s">
        <v>593</v>
      </c>
      <c r="D1121" s="730" t="s">
        <v>594</v>
      </c>
      <c r="E1121" s="731">
        <v>50113001</v>
      </c>
      <c r="F1121" s="730" t="s">
        <v>620</v>
      </c>
      <c r="G1121" s="729" t="s">
        <v>621</v>
      </c>
      <c r="H1121" s="729">
        <v>169743</v>
      </c>
      <c r="I1121" s="729">
        <v>69743</v>
      </c>
      <c r="J1121" s="729" t="s">
        <v>1568</v>
      </c>
      <c r="K1121" s="729" t="s">
        <v>1487</v>
      </c>
      <c r="L1121" s="732">
        <v>37.659999999999997</v>
      </c>
      <c r="M1121" s="732">
        <v>20</v>
      </c>
      <c r="N1121" s="733">
        <v>753.19999999999993</v>
      </c>
    </row>
    <row r="1122" spans="1:14" ht="14.4" customHeight="1" x14ac:dyDescent="0.3">
      <c r="A1122" s="727" t="s">
        <v>566</v>
      </c>
      <c r="B1122" s="728" t="s">
        <v>567</v>
      </c>
      <c r="C1122" s="729" t="s">
        <v>593</v>
      </c>
      <c r="D1122" s="730" t="s">
        <v>594</v>
      </c>
      <c r="E1122" s="731">
        <v>50113001</v>
      </c>
      <c r="F1122" s="730" t="s">
        <v>620</v>
      </c>
      <c r="G1122" s="729" t="s">
        <v>621</v>
      </c>
      <c r="H1122" s="729">
        <v>196303</v>
      </c>
      <c r="I1122" s="729">
        <v>96303</v>
      </c>
      <c r="J1122" s="729" t="s">
        <v>686</v>
      </c>
      <c r="K1122" s="729" t="s">
        <v>687</v>
      </c>
      <c r="L1122" s="732">
        <v>40.999999999999993</v>
      </c>
      <c r="M1122" s="732">
        <v>1</v>
      </c>
      <c r="N1122" s="733">
        <v>40.999999999999993</v>
      </c>
    </row>
    <row r="1123" spans="1:14" ht="14.4" customHeight="1" x14ac:dyDescent="0.3">
      <c r="A1123" s="727" t="s">
        <v>566</v>
      </c>
      <c r="B1123" s="728" t="s">
        <v>567</v>
      </c>
      <c r="C1123" s="729" t="s">
        <v>593</v>
      </c>
      <c r="D1123" s="730" t="s">
        <v>594</v>
      </c>
      <c r="E1123" s="731">
        <v>50113001</v>
      </c>
      <c r="F1123" s="730" t="s">
        <v>620</v>
      </c>
      <c r="G1123" s="729" t="s">
        <v>621</v>
      </c>
      <c r="H1123" s="729">
        <v>112894</v>
      </c>
      <c r="I1123" s="729">
        <v>12894</v>
      </c>
      <c r="J1123" s="729" t="s">
        <v>694</v>
      </c>
      <c r="K1123" s="729" t="s">
        <v>1859</v>
      </c>
      <c r="L1123" s="732">
        <v>61.010000000000019</v>
      </c>
      <c r="M1123" s="732">
        <v>1</v>
      </c>
      <c r="N1123" s="733">
        <v>61.010000000000019</v>
      </c>
    </row>
    <row r="1124" spans="1:14" ht="14.4" customHeight="1" x14ac:dyDescent="0.3">
      <c r="A1124" s="727" t="s">
        <v>566</v>
      </c>
      <c r="B1124" s="728" t="s">
        <v>567</v>
      </c>
      <c r="C1124" s="729" t="s">
        <v>593</v>
      </c>
      <c r="D1124" s="730" t="s">
        <v>594</v>
      </c>
      <c r="E1124" s="731">
        <v>50113001</v>
      </c>
      <c r="F1124" s="730" t="s">
        <v>620</v>
      </c>
      <c r="G1124" s="729" t="s">
        <v>621</v>
      </c>
      <c r="H1124" s="729">
        <v>132225</v>
      </c>
      <c r="I1124" s="729">
        <v>32225</v>
      </c>
      <c r="J1124" s="729" t="s">
        <v>1577</v>
      </c>
      <c r="K1124" s="729" t="s">
        <v>1578</v>
      </c>
      <c r="L1124" s="732">
        <v>73.574999581519066</v>
      </c>
      <c r="M1124" s="732">
        <v>2</v>
      </c>
      <c r="N1124" s="733">
        <v>147.14999916303813</v>
      </c>
    </row>
    <row r="1125" spans="1:14" ht="14.4" customHeight="1" x14ac:dyDescent="0.3">
      <c r="A1125" s="727" t="s">
        <v>566</v>
      </c>
      <c r="B1125" s="728" t="s">
        <v>567</v>
      </c>
      <c r="C1125" s="729" t="s">
        <v>593</v>
      </c>
      <c r="D1125" s="730" t="s">
        <v>594</v>
      </c>
      <c r="E1125" s="731">
        <v>50113001</v>
      </c>
      <c r="F1125" s="730" t="s">
        <v>620</v>
      </c>
      <c r="G1125" s="729" t="s">
        <v>621</v>
      </c>
      <c r="H1125" s="729">
        <v>845329</v>
      </c>
      <c r="I1125" s="729">
        <v>0</v>
      </c>
      <c r="J1125" s="729" t="s">
        <v>721</v>
      </c>
      <c r="K1125" s="729" t="s">
        <v>568</v>
      </c>
      <c r="L1125" s="732">
        <v>169.91999999999996</v>
      </c>
      <c r="M1125" s="732">
        <v>2</v>
      </c>
      <c r="N1125" s="733">
        <v>339.83999999999992</v>
      </c>
    </row>
    <row r="1126" spans="1:14" ht="14.4" customHeight="1" x14ac:dyDescent="0.3">
      <c r="A1126" s="727" t="s">
        <v>566</v>
      </c>
      <c r="B1126" s="728" t="s">
        <v>567</v>
      </c>
      <c r="C1126" s="729" t="s">
        <v>593</v>
      </c>
      <c r="D1126" s="730" t="s">
        <v>594</v>
      </c>
      <c r="E1126" s="731">
        <v>50113001</v>
      </c>
      <c r="F1126" s="730" t="s">
        <v>620</v>
      </c>
      <c r="G1126" s="729" t="s">
        <v>621</v>
      </c>
      <c r="H1126" s="729">
        <v>203954</v>
      </c>
      <c r="I1126" s="729">
        <v>203954</v>
      </c>
      <c r="J1126" s="729" t="s">
        <v>722</v>
      </c>
      <c r="K1126" s="729" t="s">
        <v>723</v>
      </c>
      <c r="L1126" s="732">
        <v>101.17250000000001</v>
      </c>
      <c r="M1126" s="732">
        <v>4</v>
      </c>
      <c r="N1126" s="733">
        <v>404.69000000000005</v>
      </c>
    </row>
    <row r="1127" spans="1:14" ht="14.4" customHeight="1" x14ac:dyDescent="0.3">
      <c r="A1127" s="727" t="s">
        <v>566</v>
      </c>
      <c r="B1127" s="728" t="s">
        <v>567</v>
      </c>
      <c r="C1127" s="729" t="s">
        <v>593</v>
      </c>
      <c r="D1127" s="730" t="s">
        <v>594</v>
      </c>
      <c r="E1127" s="731">
        <v>50113001</v>
      </c>
      <c r="F1127" s="730" t="s">
        <v>620</v>
      </c>
      <c r="G1127" s="729" t="s">
        <v>621</v>
      </c>
      <c r="H1127" s="729">
        <v>215611</v>
      </c>
      <c r="I1127" s="729">
        <v>215611</v>
      </c>
      <c r="J1127" s="729" t="s">
        <v>725</v>
      </c>
      <c r="K1127" s="729" t="s">
        <v>726</v>
      </c>
      <c r="L1127" s="732">
        <v>1242.6817464107935</v>
      </c>
      <c r="M1127" s="732">
        <v>1.687046</v>
      </c>
      <c r="N1127" s="733">
        <v>2096.4612695553437</v>
      </c>
    </row>
    <row r="1128" spans="1:14" ht="14.4" customHeight="1" x14ac:dyDescent="0.3">
      <c r="A1128" s="727" t="s">
        <v>566</v>
      </c>
      <c r="B1128" s="728" t="s">
        <v>567</v>
      </c>
      <c r="C1128" s="729" t="s">
        <v>593</v>
      </c>
      <c r="D1128" s="730" t="s">
        <v>594</v>
      </c>
      <c r="E1128" s="731">
        <v>50113001</v>
      </c>
      <c r="F1128" s="730" t="s">
        <v>620</v>
      </c>
      <c r="G1128" s="729" t="s">
        <v>621</v>
      </c>
      <c r="H1128" s="729">
        <v>191565</v>
      </c>
      <c r="I1128" s="729">
        <v>191565</v>
      </c>
      <c r="J1128" s="729" t="s">
        <v>727</v>
      </c>
      <c r="K1128" s="729" t="s">
        <v>728</v>
      </c>
      <c r="L1128" s="732">
        <v>623.05103751032505</v>
      </c>
      <c r="M1128" s="732">
        <v>1.9880536</v>
      </c>
      <c r="N1128" s="733">
        <v>1238.6588581061367</v>
      </c>
    </row>
    <row r="1129" spans="1:14" ht="14.4" customHeight="1" x14ac:dyDescent="0.3">
      <c r="A1129" s="727" t="s">
        <v>566</v>
      </c>
      <c r="B1129" s="728" t="s">
        <v>567</v>
      </c>
      <c r="C1129" s="729" t="s">
        <v>593</v>
      </c>
      <c r="D1129" s="730" t="s">
        <v>594</v>
      </c>
      <c r="E1129" s="731">
        <v>50113001</v>
      </c>
      <c r="F1129" s="730" t="s">
        <v>620</v>
      </c>
      <c r="G1129" s="729" t="s">
        <v>621</v>
      </c>
      <c r="H1129" s="729">
        <v>198169</v>
      </c>
      <c r="I1129" s="729">
        <v>98169</v>
      </c>
      <c r="J1129" s="729" t="s">
        <v>1586</v>
      </c>
      <c r="K1129" s="729" t="s">
        <v>1860</v>
      </c>
      <c r="L1129" s="732">
        <v>88.83</v>
      </c>
      <c r="M1129" s="732">
        <v>21</v>
      </c>
      <c r="N1129" s="733">
        <v>1865.43</v>
      </c>
    </row>
    <row r="1130" spans="1:14" ht="14.4" customHeight="1" x14ac:dyDescent="0.3">
      <c r="A1130" s="727" t="s">
        <v>566</v>
      </c>
      <c r="B1130" s="728" t="s">
        <v>567</v>
      </c>
      <c r="C1130" s="729" t="s">
        <v>593</v>
      </c>
      <c r="D1130" s="730" t="s">
        <v>594</v>
      </c>
      <c r="E1130" s="731">
        <v>50113001</v>
      </c>
      <c r="F1130" s="730" t="s">
        <v>620</v>
      </c>
      <c r="G1130" s="729" t="s">
        <v>621</v>
      </c>
      <c r="H1130" s="729">
        <v>210142</v>
      </c>
      <c r="I1130" s="729">
        <v>210142</v>
      </c>
      <c r="J1130" s="729" t="s">
        <v>1588</v>
      </c>
      <c r="K1130" s="729" t="s">
        <v>1589</v>
      </c>
      <c r="L1130" s="732">
        <v>44000.000000000007</v>
      </c>
      <c r="M1130" s="732">
        <v>18.440124999999998</v>
      </c>
      <c r="N1130" s="733">
        <v>811365.5</v>
      </c>
    </row>
    <row r="1131" spans="1:14" ht="14.4" customHeight="1" x14ac:dyDescent="0.3">
      <c r="A1131" s="727" t="s">
        <v>566</v>
      </c>
      <c r="B1131" s="728" t="s">
        <v>567</v>
      </c>
      <c r="C1131" s="729" t="s">
        <v>593</v>
      </c>
      <c r="D1131" s="730" t="s">
        <v>594</v>
      </c>
      <c r="E1131" s="731">
        <v>50113001</v>
      </c>
      <c r="F1131" s="730" t="s">
        <v>620</v>
      </c>
      <c r="G1131" s="729" t="s">
        <v>621</v>
      </c>
      <c r="H1131" s="729">
        <v>100407</v>
      </c>
      <c r="I1131" s="729">
        <v>407</v>
      </c>
      <c r="J1131" s="729" t="s">
        <v>735</v>
      </c>
      <c r="K1131" s="729" t="s">
        <v>736</v>
      </c>
      <c r="L1131" s="732">
        <v>186.35</v>
      </c>
      <c r="M1131" s="732">
        <v>6</v>
      </c>
      <c r="N1131" s="733">
        <v>1118.0999999999999</v>
      </c>
    </row>
    <row r="1132" spans="1:14" ht="14.4" customHeight="1" x14ac:dyDescent="0.3">
      <c r="A1132" s="727" t="s">
        <v>566</v>
      </c>
      <c r="B1132" s="728" t="s">
        <v>567</v>
      </c>
      <c r="C1132" s="729" t="s">
        <v>593</v>
      </c>
      <c r="D1132" s="730" t="s">
        <v>594</v>
      </c>
      <c r="E1132" s="731">
        <v>50113001</v>
      </c>
      <c r="F1132" s="730" t="s">
        <v>620</v>
      </c>
      <c r="G1132" s="729" t="s">
        <v>621</v>
      </c>
      <c r="H1132" s="729">
        <v>149317</v>
      </c>
      <c r="I1132" s="729">
        <v>49317</v>
      </c>
      <c r="J1132" s="729" t="s">
        <v>1488</v>
      </c>
      <c r="K1132" s="729" t="s">
        <v>1489</v>
      </c>
      <c r="L1132" s="732">
        <v>300.41242262796942</v>
      </c>
      <c r="M1132" s="732">
        <v>59</v>
      </c>
      <c r="N1132" s="733">
        <v>17724.332935050195</v>
      </c>
    </row>
    <row r="1133" spans="1:14" ht="14.4" customHeight="1" x14ac:dyDescent="0.3">
      <c r="A1133" s="727" t="s">
        <v>566</v>
      </c>
      <c r="B1133" s="728" t="s">
        <v>567</v>
      </c>
      <c r="C1133" s="729" t="s">
        <v>593</v>
      </c>
      <c r="D1133" s="730" t="s">
        <v>594</v>
      </c>
      <c r="E1133" s="731">
        <v>50113001</v>
      </c>
      <c r="F1133" s="730" t="s">
        <v>620</v>
      </c>
      <c r="G1133" s="729" t="s">
        <v>621</v>
      </c>
      <c r="H1133" s="729">
        <v>848273</v>
      </c>
      <c r="I1133" s="729">
        <v>125298</v>
      </c>
      <c r="J1133" s="729" t="s">
        <v>739</v>
      </c>
      <c r="K1133" s="729" t="s">
        <v>740</v>
      </c>
      <c r="L1133" s="732">
        <v>111.00010830344222</v>
      </c>
      <c r="M1133" s="732">
        <v>17.4901005</v>
      </c>
      <c r="N1133" s="733">
        <v>1941.4030497380891</v>
      </c>
    </row>
    <row r="1134" spans="1:14" ht="14.4" customHeight="1" x14ac:dyDescent="0.3">
      <c r="A1134" s="727" t="s">
        <v>566</v>
      </c>
      <c r="B1134" s="728" t="s">
        <v>567</v>
      </c>
      <c r="C1134" s="729" t="s">
        <v>593</v>
      </c>
      <c r="D1134" s="730" t="s">
        <v>594</v>
      </c>
      <c r="E1134" s="731">
        <v>50113001</v>
      </c>
      <c r="F1134" s="730" t="s">
        <v>620</v>
      </c>
      <c r="G1134" s="729" t="s">
        <v>621</v>
      </c>
      <c r="H1134" s="729">
        <v>849363</v>
      </c>
      <c r="I1134" s="729">
        <v>122494</v>
      </c>
      <c r="J1134" s="729" t="s">
        <v>739</v>
      </c>
      <c r="K1134" s="729" t="s">
        <v>742</v>
      </c>
      <c r="L1134" s="732">
        <v>246.94041442603935</v>
      </c>
      <c r="M1134" s="732">
        <v>1.4850000000000001</v>
      </c>
      <c r="N1134" s="733">
        <v>366.70651542266847</v>
      </c>
    </row>
    <row r="1135" spans="1:14" ht="14.4" customHeight="1" x14ac:dyDescent="0.3">
      <c r="A1135" s="727" t="s">
        <v>566</v>
      </c>
      <c r="B1135" s="728" t="s">
        <v>567</v>
      </c>
      <c r="C1135" s="729" t="s">
        <v>593</v>
      </c>
      <c r="D1135" s="730" t="s">
        <v>594</v>
      </c>
      <c r="E1135" s="731">
        <v>50113001</v>
      </c>
      <c r="F1135" s="730" t="s">
        <v>620</v>
      </c>
      <c r="G1135" s="729" t="s">
        <v>621</v>
      </c>
      <c r="H1135" s="729">
        <v>501659</v>
      </c>
      <c r="I1135" s="729">
        <v>9999999</v>
      </c>
      <c r="J1135" s="729" t="s">
        <v>745</v>
      </c>
      <c r="K1135" s="729" t="s">
        <v>746</v>
      </c>
      <c r="L1135" s="732">
        <v>26864.376</v>
      </c>
      <c r="M1135" s="732">
        <v>12</v>
      </c>
      <c r="N1135" s="733">
        <v>322372.51199999999</v>
      </c>
    </row>
    <row r="1136" spans="1:14" ht="14.4" customHeight="1" x14ac:dyDescent="0.3">
      <c r="A1136" s="727" t="s">
        <v>566</v>
      </c>
      <c r="B1136" s="728" t="s">
        <v>567</v>
      </c>
      <c r="C1136" s="729" t="s">
        <v>593</v>
      </c>
      <c r="D1136" s="730" t="s">
        <v>594</v>
      </c>
      <c r="E1136" s="731">
        <v>50113001</v>
      </c>
      <c r="F1136" s="730" t="s">
        <v>620</v>
      </c>
      <c r="G1136" s="729" t="s">
        <v>661</v>
      </c>
      <c r="H1136" s="729">
        <v>844016</v>
      </c>
      <c r="I1136" s="729">
        <v>27440</v>
      </c>
      <c r="J1136" s="729" t="s">
        <v>1861</v>
      </c>
      <c r="K1136" s="729" t="s">
        <v>1862</v>
      </c>
      <c r="L1136" s="732">
        <v>2256.3096732026142</v>
      </c>
      <c r="M1136" s="732">
        <v>153</v>
      </c>
      <c r="N1136" s="733">
        <v>345215.38</v>
      </c>
    </row>
    <row r="1137" spans="1:14" ht="14.4" customHeight="1" x14ac:dyDescent="0.3">
      <c r="A1137" s="727" t="s">
        <v>566</v>
      </c>
      <c r="B1137" s="728" t="s">
        <v>567</v>
      </c>
      <c r="C1137" s="729" t="s">
        <v>593</v>
      </c>
      <c r="D1137" s="730" t="s">
        <v>594</v>
      </c>
      <c r="E1137" s="731">
        <v>50113001</v>
      </c>
      <c r="F1137" s="730" t="s">
        <v>620</v>
      </c>
      <c r="G1137" s="729" t="s">
        <v>621</v>
      </c>
      <c r="H1137" s="729">
        <v>145981</v>
      </c>
      <c r="I1137" s="729">
        <v>45981</v>
      </c>
      <c r="J1137" s="729" t="s">
        <v>755</v>
      </c>
      <c r="K1137" s="729" t="s">
        <v>756</v>
      </c>
      <c r="L1137" s="732">
        <v>1704.5600000000002</v>
      </c>
      <c r="M1137" s="732">
        <v>40</v>
      </c>
      <c r="N1137" s="733">
        <v>68182.400000000009</v>
      </c>
    </row>
    <row r="1138" spans="1:14" ht="14.4" customHeight="1" x14ac:dyDescent="0.3">
      <c r="A1138" s="727" t="s">
        <v>566</v>
      </c>
      <c r="B1138" s="728" t="s">
        <v>567</v>
      </c>
      <c r="C1138" s="729" t="s">
        <v>593</v>
      </c>
      <c r="D1138" s="730" t="s">
        <v>594</v>
      </c>
      <c r="E1138" s="731">
        <v>50113001</v>
      </c>
      <c r="F1138" s="730" t="s">
        <v>620</v>
      </c>
      <c r="G1138" s="729" t="s">
        <v>621</v>
      </c>
      <c r="H1138" s="729">
        <v>397316</v>
      </c>
      <c r="I1138" s="729">
        <v>0</v>
      </c>
      <c r="J1138" s="729" t="s">
        <v>1863</v>
      </c>
      <c r="K1138" s="729" t="s">
        <v>568</v>
      </c>
      <c r="L1138" s="732">
        <v>29340.613333333335</v>
      </c>
      <c r="M1138" s="732">
        <v>9</v>
      </c>
      <c r="N1138" s="733">
        <v>264065.52</v>
      </c>
    </row>
    <row r="1139" spans="1:14" ht="14.4" customHeight="1" x14ac:dyDescent="0.3">
      <c r="A1139" s="727" t="s">
        <v>566</v>
      </c>
      <c r="B1139" s="728" t="s">
        <v>567</v>
      </c>
      <c r="C1139" s="729" t="s">
        <v>593</v>
      </c>
      <c r="D1139" s="730" t="s">
        <v>594</v>
      </c>
      <c r="E1139" s="731">
        <v>50113001</v>
      </c>
      <c r="F1139" s="730" t="s">
        <v>620</v>
      </c>
      <c r="G1139" s="729" t="s">
        <v>621</v>
      </c>
      <c r="H1139" s="729">
        <v>189992</v>
      </c>
      <c r="I1139" s="729">
        <v>189992</v>
      </c>
      <c r="J1139" s="729" t="s">
        <v>757</v>
      </c>
      <c r="K1139" s="729" t="s">
        <v>758</v>
      </c>
      <c r="L1139" s="732">
        <v>313.50017235032169</v>
      </c>
      <c r="M1139" s="732">
        <v>1.9930000000000001</v>
      </c>
      <c r="N1139" s="733">
        <v>624.80584349419121</v>
      </c>
    </row>
    <row r="1140" spans="1:14" ht="14.4" customHeight="1" x14ac:dyDescent="0.3">
      <c r="A1140" s="727" t="s">
        <v>566</v>
      </c>
      <c r="B1140" s="728" t="s">
        <v>567</v>
      </c>
      <c r="C1140" s="729" t="s">
        <v>593</v>
      </c>
      <c r="D1140" s="730" t="s">
        <v>594</v>
      </c>
      <c r="E1140" s="731">
        <v>50113001</v>
      </c>
      <c r="F1140" s="730" t="s">
        <v>620</v>
      </c>
      <c r="G1140" s="729" t="s">
        <v>661</v>
      </c>
      <c r="H1140" s="729">
        <v>117425</v>
      </c>
      <c r="I1140" s="729">
        <v>17425</v>
      </c>
      <c r="J1140" s="729" t="s">
        <v>759</v>
      </c>
      <c r="K1140" s="729" t="s">
        <v>760</v>
      </c>
      <c r="L1140" s="732">
        <v>20.0275</v>
      </c>
      <c r="M1140" s="732">
        <v>4</v>
      </c>
      <c r="N1140" s="733">
        <v>80.11</v>
      </c>
    </row>
    <row r="1141" spans="1:14" ht="14.4" customHeight="1" x14ac:dyDescent="0.3">
      <c r="A1141" s="727" t="s">
        <v>566</v>
      </c>
      <c r="B1141" s="728" t="s">
        <v>567</v>
      </c>
      <c r="C1141" s="729" t="s">
        <v>593</v>
      </c>
      <c r="D1141" s="730" t="s">
        <v>594</v>
      </c>
      <c r="E1141" s="731">
        <v>50113001</v>
      </c>
      <c r="F1141" s="730" t="s">
        <v>620</v>
      </c>
      <c r="G1141" s="729" t="s">
        <v>661</v>
      </c>
      <c r="H1141" s="729">
        <v>117431</v>
      </c>
      <c r="I1141" s="729">
        <v>17431</v>
      </c>
      <c r="J1141" s="729" t="s">
        <v>761</v>
      </c>
      <c r="K1141" s="729" t="s">
        <v>762</v>
      </c>
      <c r="L1141" s="732">
        <v>27.25</v>
      </c>
      <c r="M1141" s="732">
        <v>2</v>
      </c>
      <c r="N1141" s="733">
        <v>54.5</v>
      </c>
    </row>
    <row r="1142" spans="1:14" ht="14.4" customHeight="1" x14ac:dyDescent="0.3">
      <c r="A1142" s="727" t="s">
        <v>566</v>
      </c>
      <c r="B1142" s="728" t="s">
        <v>567</v>
      </c>
      <c r="C1142" s="729" t="s">
        <v>593</v>
      </c>
      <c r="D1142" s="730" t="s">
        <v>594</v>
      </c>
      <c r="E1142" s="731">
        <v>50113001</v>
      </c>
      <c r="F1142" s="730" t="s">
        <v>620</v>
      </c>
      <c r="G1142" s="729" t="s">
        <v>661</v>
      </c>
      <c r="H1142" s="729">
        <v>214427</v>
      </c>
      <c r="I1142" s="729">
        <v>214427</v>
      </c>
      <c r="J1142" s="729" t="s">
        <v>775</v>
      </c>
      <c r="K1142" s="729" t="s">
        <v>776</v>
      </c>
      <c r="L1142" s="732">
        <v>67.70543612560715</v>
      </c>
      <c r="M1142" s="732">
        <v>1550</v>
      </c>
      <c r="N1142" s="733">
        <v>104943.42599469109</v>
      </c>
    </row>
    <row r="1143" spans="1:14" ht="14.4" customHeight="1" x14ac:dyDescent="0.3">
      <c r="A1143" s="727" t="s">
        <v>566</v>
      </c>
      <c r="B1143" s="728" t="s">
        <v>567</v>
      </c>
      <c r="C1143" s="729" t="s">
        <v>593</v>
      </c>
      <c r="D1143" s="730" t="s">
        <v>594</v>
      </c>
      <c r="E1143" s="731">
        <v>50113001</v>
      </c>
      <c r="F1143" s="730" t="s">
        <v>620</v>
      </c>
      <c r="G1143" s="729" t="s">
        <v>661</v>
      </c>
      <c r="H1143" s="729">
        <v>116547</v>
      </c>
      <c r="I1143" s="729">
        <v>16547</v>
      </c>
      <c r="J1143" s="729" t="s">
        <v>781</v>
      </c>
      <c r="K1143" s="729" t="s">
        <v>782</v>
      </c>
      <c r="L1143" s="732">
        <v>535.86707393799384</v>
      </c>
      <c r="M1143" s="732">
        <v>54</v>
      </c>
      <c r="N1143" s="733">
        <v>28936.821992651669</v>
      </c>
    </row>
    <row r="1144" spans="1:14" ht="14.4" customHeight="1" x14ac:dyDescent="0.3">
      <c r="A1144" s="727" t="s">
        <v>566</v>
      </c>
      <c r="B1144" s="728" t="s">
        <v>567</v>
      </c>
      <c r="C1144" s="729" t="s">
        <v>593</v>
      </c>
      <c r="D1144" s="730" t="s">
        <v>594</v>
      </c>
      <c r="E1144" s="731">
        <v>50113001</v>
      </c>
      <c r="F1144" s="730" t="s">
        <v>620</v>
      </c>
      <c r="G1144" s="729" t="s">
        <v>621</v>
      </c>
      <c r="H1144" s="729">
        <v>178955</v>
      </c>
      <c r="I1144" s="729">
        <v>178955</v>
      </c>
      <c r="J1144" s="729" t="s">
        <v>783</v>
      </c>
      <c r="K1144" s="729" t="s">
        <v>784</v>
      </c>
      <c r="L1144" s="732">
        <v>100.00101351351351</v>
      </c>
      <c r="M1144" s="732">
        <v>7.8890000000000002</v>
      </c>
      <c r="N1144" s="733">
        <v>788.90799560810808</v>
      </c>
    </row>
    <row r="1145" spans="1:14" ht="14.4" customHeight="1" x14ac:dyDescent="0.3">
      <c r="A1145" s="727" t="s">
        <v>566</v>
      </c>
      <c r="B1145" s="728" t="s">
        <v>567</v>
      </c>
      <c r="C1145" s="729" t="s">
        <v>593</v>
      </c>
      <c r="D1145" s="730" t="s">
        <v>594</v>
      </c>
      <c r="E1145" s="731">
        <v>50113001</v>
      </c>
      <c r="F1145" s="730" t="s">
        <v>620</v>
      </c>
      <c r="G1145" s="729" t="s">
        <v>621</v>
      </c>
      <c r="H1145" s="729">
        <v>195769</v>
      </c>
      <c r="I1145" s="729">
        <v>195769</v>
      </c>
      <c r="J1145" s="729" t="s">
        <v>785</v>
      </c>
      <c r="K1145" s="729" t="s">
        <v>786</v>
      </c>
      <c r="L1145" s="732">
        <v>179.52002752257295</v>
      </c>
      <c r="M1145" s="732">
        <v>12.925158299999998</v>
      </c>
      <c r="N1145" s="733">
        <v>2320.3247737496117</v>
      </c>
    </row>
    <row r="1146" spans="1:14" ht="14.4" customHeight="1" x14ac:dyDescent="0.3">
      <c r="A1146" s="727" t="s">
        <v>566</v>
      </c>
      <c r="B1146" s="728" t="s">
        <v>567</v>
      </c>
      <c r="C1146" s="729" t="s">
        <v>593</v>
      </c>
      <c r="D1146" s="730" t="s">
        <v>594</v>
      </c>
      <c r="E1146" s="731">
        <v>50113001</v>
      </c>
      <c r="F1146" s="730" t="s">
        <v>620</v>
      </c>
      <c r="G1146" s="729" t="s">
        <v>621</v>
      </c>
      <c r="H1146" s="729">
        <v>195770</v>
      </c>
      <c r="I1146" s="729">
        <v>195770</v>
      </c>
      <c r="J1146" s="729" t="s">
        <v>785</v>
      </c>
      <c r="K1146" s="729" t="s">
        <v>787</v>
      </c>
      <c r="L1146" s="732">
        <v>302.93942594138059</v>
      </c>
      <c r="M1146" s="732">
        <v>6.8509320000000002</v>
      </c>
      <c r="N1146" s="733">
        <v>2075.4174072434344</v>
      </c>
    </row>
    <row r="1147" spans="1:14" ht="14.4" customHeight="1" x14ac:dyDescent="0.3">
      <c r="A1147" s="727" t="s">
        <v>566</v>
      </c>
      <c r="B1147" s="728" t="s">
        <v>567</v>
      </c>
      <c r="C1147" s="729" t="s">
        <v>593</v>
      </c>
      <c r="D1147" s="730" t="s">
        <v>594</v>
      </c>
      <c r="E1147" s="731">
        <v>50113001</v>
      </c>
      <c r="F1147" s="730" t="s">
        <v>620</v>
      </c>
      <c r="G1147" s="729" t="s">
        <v>621</v>
      </c>
      <c r="H1147" s="729">
        <v>849053</v>
      </c>
      <c r="I1147" s="729">
        <v>9999999</v>
      </c>
      <c r="J1147" s="729" t="s">
        <v>790</v>
      </c>
      <c r="K1147" s="729" t="s">
        <v>568</v>
      </c>
      <c r="L1147" s="732">
        <v>2.5079954728388976</v>
      </c>
      <c r="M1147" s="732">
        <v>4</v>
      </c>
      <c r="N1147" s="733">
        <v>10.03198189135559</v>
      </c>
    </row>
    <row r="1148" spans="1:14" ht="14.4" customHeight="1" x14ac:dyDescent="0.3">
      <c r="A1148" s="727" t="s">
        <v>566</v>
      </c>
      <c r="B1148" s="728" t="s">
        <v>567</v>
      </c>
      <c r="C1148" s="729" t="s">
        <v>593</v>
      </c>
      <c r="D1148" s="730" t="s">
        <v>594</v>
      </c>
      <c r="E1148" s="731">
        <v>50113001</v>
      </c>
      <c r="F1148" s="730" t="s">
        <v>620</v>
      </c>
      <c r="G1148" s="729" t="s">
        <v>621</v>
      </c>
      <c r="H1148" s="729">
        <v>843646</v>
      </c>
      <c r="I1148" s="729">
        <v>0</v>
      </c>
      <c r="J1148" s="729" t="s">
        <v>1864</v>
      </c>
      <c r="K1148" s="729" t="s">
        <v>1518</v>
      </c>
      <c r="L1148" s="732">
        <v>318.63299999999992</v>
      </c>
      <c r="M1148" s="732">
        <v>10</v>
      </c>
      <c r="N1148" s="733">
        <v>3186.3299999999995</v>
      </c>
    </row>
    <row r="1149" spans="1:14" ht="14.4" customHeight="1" x14ac:dyDescent="0.3">
      <c r="A1149" s="727" t="s">
        <v>566</v>
      </c>
      <c r="B1149" s="728" t="s">
        <v>567</v>
      </c>
      <c r="C1149" s="729" t="s">
        <v>593</v>
      </c>
      <c r="D1149" s="730" t="s">
        <v>594</v>
      </c>
      <c r="E1149" s="731">
        <v>50113001</v>
      </c>
      <c r="F1149" s="730" t="s">
        <v>620</v>
      </c>
      <c r="G1149" s="729" t="s">
        <v>621</v>
      </c>
      <c r="H1149" s="729">
        <v>193104</v>
      </c>
      <c r="I1149" s="729">
        <v>93104</v>
      </c>
      <c r="J1149" s="729" t="s">
        <v>793</v>
      </c>
      <c r="K1149" s="729" t="s">
        <v>794</v>
      </c>
      <c r="L1149" s="732">
        <v>47.65</v>
      </c>
      <c r="M1149" s="732">
        <v>1</v>
      </c>
      <c r="N1149" s="733">
        <v>47.65</v>
      </c>
    </row>
    <row r="1150" spans="1:14" ht="14.4" customHeight="1" x14ac:dyDescent="0.3">
      <c r="A1150" s="727" t="s">
        <v>566</v>
      </c>
      <c r="B1150" s="728" t="s">
        <v>567</v>
      </c>
      <c r="C1150" s="729" t="s">
        <v>593</v>
      </c>
      <c r="D1150" s="730" t="s">
        <v>594</v>
      </c>
      <c r="E1150" s="731">
        <v>50113001</v>
      </c>
      <c r="F1150" s="730" t="s">
        <v>620</v>
      </c>
      <c r="G1150" s="729" t="s">
        <v>621</v>
      </c>
      <c r="H1150" s="729">
        <v>193105</v>
      </c>
      <c r="I1150" s="729">
        <v>93105</v>
      </c>
      <c r="J1150" s="729" t="s">
        <v>793</v>
      </c>
      <c r="K1150" s="729" t="s">
        <v>795</v>
      </c>
      <c r="L1150" s="732">
        <v>209.67814797985091</v>
      </c>
      <c r="M1150" s="732">
        <v>43</v>
      </c>
      <c r="N1150" s="733">
        <v>9016.1603631335893</v>
      </c>
    </row>
    <row r="1151" spans="1:14" ht="14.4" customHeight="1" x14ac:dyDescent="0.3">
      <c r="A1151" s="727" t="s">
        <v>566</v>
      </c>
      <c r="B1151" s="728" t="s">
        <v>567</v>
      </c>
      <c r="C1151" s="729" t="s">
        <v>593</v>
      </c>
      <c r="D1151" s="730" t="s">
        <v>594</v>
      </c>
      <c r="E1151" s="731">
        <v>50113001</v>
      </c>
      <c r="F1151" s="730" t="s">
        <v>620</v>
      </c>
      <c r="G1151" s="729" t="s">
        <v>621</v>
      </c>
      <c r="H1151" s="729">
        <v>116470</v>
      </c>
      <c r="I1151" s="729">
        <v>16470</v>
      </c>
      <c r="J1151" s="729" t="s">
        <v>803</v>
      </c>
      <c r="K1151" s="729" t="s">
        <v>804</v>
      </c>
      <c r="L1151" s="732">
        <v>700.16</v>
      </c>
      <c r="M1151" s="732">
        <v>1</v>
      </c>
      <c r="N1151" s="733">
        <v>700.16</v>
      </c>
    </row>
    <row r="1152" spans="1:14" ht="14.4" customHeight="1" x14ac:dyDescent="0.3">
      <c r="A1152" s="727" t="s">
        <v>566</v>
      </c>
      <c r="B1152" s="728" t="s">
        <v>567</v>
      </c>
      <c r="C1152" s="729" t="s">
        <v>593</v>
      </c>
      <c r="D1152" s="730" t="s">
        <v>594</v>
      </c>
      <c r="E1152" s="731">
        <v>50113001</v>
      </c>
      <c r="F1152" s="730" t="s">
        <v>620</v>
      </c>
      <c r="G1152" s="729" t="s">
        <v>621</v>
      </c>
      <c r="H1152" s="729">
        <v>394926</v>
      </c>
      <c r="I1152" s="729">
        <v>0</v>
      </c>
      <c r="J1152" s="729" t="s">
        <v>1865</v>
      </c>
      <c r="K1152" s="729" t="s">
        <v>568</v>
      </c>
      <c r="L1152" s="732">
        <v>72.599999999999994</v>
      </c>
      <c r="M1152" s="732">
        <v>14</v>
      </c>
      <c r="N1152" s="733">
        <v>1016.3999999999999</v>
      </c>
    </row>
    <row r="1153" spans="1:14" ht="14.4" customHeight="1" x14ac:dyDescent="0.3">
      <c r="A1153" s="727" t="s">
        <v>566</v>
      </c>
      <c r="B1153" s="728" t="s">
        <v>567</v>
      </c>
      <c r="C1153" s="729" t="s">
        <v>593</v>
      </c>
      <c r="D1153" s="730" t="s">
        <v>594</v>
      </c>
      <c r="E1153" s="731">
        <v>50113001</v>
      </c>
      <c r="F1153" s="730" t="s">
        <v>620</v>
      </c>
      <c r="G1153" s="729" t="s">
        <v>621</v>
      </c>
      <c r="H1153" s="729">
        <v>184090</v>
      </c>
      <c r="I1153" s="729">
        <v>84090</v>
      </c>
      <c r="J1153" s="729" t="s">
        <v>808</v>
      </c>
      <c r="K1153" s="729" t="s">
        <v>809</v>
      </c>
      <c r="L1153" s="732">
        <v>60.139999999999993</v>
      </c>
      <c r="M1153" s="732">
        <v>6</v>
      </c>
      <c r="N1153" s="733">
        <v>360.84</v>
      </c>
    </row>
    <row r="1154" spans="1:14" ht="14.4" customHeight="1" x14ac:dyDescent="0.3">
      <c r="A1154" s="727" t="s">
        <v>566</v>
      </c>
      <c r="B1154" s="728" t="s">
        <v>567</v>
      </c>
      <c r="C1154" s="729" t="s">
        <v>593</v>
      </c>
      <c r="D1154" s="730" t="s">
        <v>594</v>
      </c>
      <c r="E1154" s="731">
        <v>50113001</v>
      </c>
      <c r="F1154" s="730" t="s">
        <v>620</v>
      </c>
      <c r="G1154" s="729" t="s">
        <v>621</v>
      </c>
      <c r="H1154" s="729">
        <v>102477</v>
      </c>
      <c r="I1154" s="729">
        <v>2477</v>
      </c>
      <c r="J1154" s="729" t="s">
        <v>812</v>
      </c>
      <c r="K1154" s="729" t="s">
        <v>813</v>
      </c>
      <c r="L1154" s="732">
        <v>40.170000000000009</v>
      </c>
      <c r="M1154" s="732">
        <v>9</v>
      </c>
      <c r="N1154" s="733">
        <v>361.53000000000009</v>
      </c>
    </row>
    <row r="1155" spans="1:14" ht="14.4" customHeight="1" x14ac:dyDescent="0.3">
      <c r="A1155" s="727" t="s">
        <v>566</v>
      </c>
      <c r="B1155" s="728" t="s">
        <v>567</v>
      </c>
      <c r="C1155" s="729" t="s">
        <v>593</v>
      </c>
      <c r="D1155" s="730" t="s">
        <v>594</v>
      </c>
      <c r="E1155" s="731">
        <v>50113001</v>
      </c>
      <c r="F1155" s="730" t="s">
        <v>620</v>
      </c>
      <c r="G1155" s="729" t="s">
        <v>621</v>
      </c>
      <c r="H1155" s="729">
        <v>117011</v>
      </c>
      <c r="I1155" s="729">
        <v>17011</v>
      </c>
      <c r="J1155" s="729" t="s">
        <v>814</v>
      </c>
      <c r="K1155" s="729" t="s">
        <v>815</v>
      </c>
      <c r="L1155" s="732">
        <v>149.57742223209013</v>
      </c>
      <c r="M1155" s="732">
        <v>115</v>
      </c>
      <c r="N1155" s="733">
        <v>17201.403556690366</v>
      </c>
    </row>
    <row r="1156" spans="1:14" ht="14.4" customHeight="1" x14ac:dyDescent="0.3">
      <c r="A1156" s="727" t="s">
        <v>566</v>
      </c>
      <c r="B1156" s="728" t="s">
        <v>567</v>
      </c>
      <c r="C1156" s="729" t="s">
        <v>593</v>
      </c>
      <c r="D1156" s="730" t="s">
        <v>594</v>
      </c>
      <c r="E1156" s="731">
        <v>50113001</v>
      </c>
      <c r="F1156" s="730" t="s">
        <v>620</v>
      </c>
      <c r="G1156" s="729" t="s">
        <v>621</v>
      </c>
      <c r="H1156" s="729">
        <v>844591</v>
      </c>
      <c r="I1156" s="729">
        <v>107161</v>
      </c>
      <c r="J1156" s="729" t="s">
        <v>1866</v>
      </c>
      <c r="K1156" s="729" t="s">
        <v>1867</v>
      </c>
      <c r="L1156" s="732">
        <v>935</v>
      </c>
      <c r="M1156" s="732">
        <v>17</v>
      </c>
      <c r="N1156" s="733">
        <v>15895</v>
      </c>
    </row>
    <row r="1157" spans="1:14" ht="14.4" customHeight="1" x14ac:dyDescent="0.3">
      <c r="A1157" s="727" t="s">
        <v>566</v>
      </c>
      <c r="B1157" s="728" t="s">
        <v>567</v>
      </c>
      <c r="C1157" s="729" t="s">
        <v>593</v>
      </c>
      <c r="D1157" s="730" t="s">
        <v>594</v>
      </c>
      <c r="E1157" s="731">
        <v>50113001</v>
      </c>
      <c r="F1157" s="730" t="s">
        <v>620</v>
      </c>
      <c r="G1157" s="729" t="s">
        <v>621</v>
      </c>
      <c r="H1157" s="729">
        <v>102479</v>
      </c>
      <c r="I1157" s="729">
        <v>2479</v>
      </c>
      <c r="J1157" s="729" t="s">
        <v>820</v>
      </c>
      <c r="K1157" s="729" t="s">
        <v>1868</v>
      </c>
      <c r="L1157" s="732">
        <v>66.030000000000015</v>
      </c>
      <c r="M1157" s="732">
        <v>1</v>
      </c>
      <c r="N1157" s="733">
        <v>66.030000000000015</v>
      </c>
    </row>
    <row r="1158" spans="1:14" ht="14.4" customHeight="1" x14ac:dyDescent="0.3">
      <c r="A1158" s="727" t="s">
        <v>566</v>
      </c>
      <c r="B1158" s="728" t="s">
        <v>567</v>
      </c>
      <c r="C1158" s="729" t="s">
        <v>593</v>
      </c>
      <c r="D1158" s="730" t="s">
        <v>594</v>
      </c>
      <c r="E1158" s="731">
        <v>50113001</v>
      </c>
      <c r="F1158" s="730" t="s">
        <v>620</v>
      </c>
      <c r="G1158" s="729" t="s">
        <v>621</v>
      </c>
      <c r="H1158" s="729">
        <v>104071</v>
      </c>
      <c r="I1158" s="729">
        <v>4071</v>
      </c>
      <c r="J1158" s="729" t="s">
        <v>820</v>
      </c>
      <c r="K1158" s="729" t="s">
        <v>821</v>
      </c>
      <c r="L1158" s="732">
        <v>154.03</v>
      </c>
      <c r="M1158" s="732">
        <v>3</v>
      </c>
      <c r="N1158" s="733">
        <v>462.09000000000003</v>
      </c>
    </row>
    <row r="1159" spans="1:14" ht="14.4" customHeight="1" x14ac:dyDescent="0.3">
      <c r="A1159" s="727" t="s">
        <v>566</v>
      </c>
      <c r="B1159" s="728" t="s">
        <v>567</v>
      </c>
      <c r="C1159" s="729" t="s">
        <v>593</v>
      </c>
      <c r="D1159" s="730" t="s">
        <v>594</v>
      </c>
      <c r="E1159" s="731">
        <v>50113001</v>
      </c>
      <c r="F1159" s="730" t="s">
        <v>620</v>
      </c>
      <c r="G1159" s="729" t="s">
        <v>621</v>
      </c>
      <c r="H1159" s="729">
        <v>114675</v>
      </c>
      <c r="I1159" s="729">
        <v>200934</v>
      </c>
      <c r="J1159" s="729" t="s">
        <v>1617</v>
      </c>
      <c r="K1159" s="729" t="s">
        <v>1618</v>
      </c>
      <c r="L1159" s="732">
        <v>67.669999999999987</v>
      </c>
      <c r="M1159" s="732">
        <v>2</v>
      </c>
      <c r="N1159" s="733">
        <v>135.33999999999997</v>
      </c>
    </row>
    <row r="1160" spans="1:14" ht="14.4" customHeight="1" x14ac:dyDescent="0.3">
      <c r="A1160" s="727" t="s">
        <v>566</v>
      </c>
      <c r="B1160" s="728" t="s">
        <v>567</v>
      </c>
      <c r="C1160" s="729" t="s">
        <v>593</v>
      </c>
      <c r="D1160" s="730" t="s">
        <v>594</v>
      </c>
      <c r="E1160" s="731">
        <v>50113001</v>
      </c>
      <c r="F1160" s="730" t="s">
        <v>620</v>
      </c>
      <c r="G1160" s="729" t="s">
        <v>621</v>
      </c>
      <c r="H1160" s="729">
        <v>840312</v>
      </c>
      <c r="I1160" s="729">
        <v>0</v>
      </c>
      <c r="J1160" s="729" t="s">
        <v>824</v>
      </c>
      <c r="K1160" s="729" t="s">
        <v>568</v>
      </c>
      <c r="L1160" s="732">
        <v>34.129988712143671</v>
      </c>
      <c r="M1160" s="732">
        <v>8</v>
      </c>
      <c r="N1160" s="733">
        <v>273.03990969714937</v>
      </c>
    </row>
    <row r="1161" spans="1:14" ht="14.4" customHeight="1" x14ac:dyDescent="0.3">
      <c r="A1161" s="727" t="s">
        <v>566</v>
      </c>
      <c r="B1161" s="728" t="s">
        <v>567</v>
      </c>
      <c r="C1161" s="729" t="s">
        <v>593</v>
      </c>
      <c r="D1161" s="730" t="s">
        <v>594</v>
      </c>
      <c r="E1161" s="731">
        <v>50113001</v>
      </c>
      <c r="F1161" s="730" t="s">
        <v>620</v>
      </c>
      <c r="G1161" s="729" t="s">
        <v>661</v>
      </c>
      <c r="H1161" s="729">
        <v>215715</v>
      </c>
      <c r="I1161" s="729">
        <v>215715</v>
      </c>
      <c r="J1161" s="729" t="s">
        <v>825</v>
      </c>
      <c r="K1161" s="729" t="s">
        <v>827</v>
      </c>
      <c r="L1161" s="732">
        <v>66.339999999999989</v>
      </c>
      <c r="M1161" s="732">
        <v>1</v>
      </c>
      <c r="N1161" s="733">
        <v>66.339999999999989</v>
      </c>
    </row>
    <row r="1162" spans="1:14" ht="14.4" customHeight="1" x14ac:dyDescent="0.3">
      <c r="A1162" s="727" t="s">
        <v>566</v>
      </c>
      <c r="B1162" s="728" t="s">
        <v>567</v>
      </c>
      <c r="C1162" s="729" t="s">
        <v>593</v>
      </c>
      <c r="D1162" s="730" t="s">
        <v>594</v>
      </c>
      <c r="E1162" s="731">
        <v>50113001</v>
      </c>
      <c r="F1162" s="730" t="s">
        <v>620</v>
      </c>
      <c r="G1162" s="729" t="s">
        <v>621</v>
      </c>
      <c r="H1162" s="729">
        <v>905098</v>
      </c>
      <c r="I1162" s="729">
        <v>23989</v>
      </c>
      <c r="J1162" s="729" t="s">
        <v>1869</v>
      </c>
      <c r="K1162" s="729" t="s">
        <v>568</v>
      </c>
      <c r="L1162" s="732">
        <v>416.99000000000012</v>
      </c>
      <c r="M1162" s="732">
        <v>2</v>
      </c>
      <c r="N1162" s="733">
        <v>833.98000000000025</v>
      </c>
    </row>
    <row r="1163" spans="1:14" ht="14.4" customHeight="1" x14ac:dyDescent="0.3">
      <c r="A1163" s="727" t="s">
        <v>566</v>
      </c>
      <c r="B1163" s="728" t="s">
        <v>567</v>
      </c>
      <c r="C1163" s="729" t="s">
        <v>593</v>
      </c>
      <c r="D1163" s="730" t="s">
        <v>594</v>
      </c>
      <c r="E1163" s="731">
        <v>50113001</v>
      </c>
      <c r="F1163" s="730" t="s">
        <v>620</v>
      </c>
      <c r="G1163" s="729" t="s">
        <v>621</v>
      </c>
      <c r="H1163" s="729">
        <v>23987</v>
      </c>
      <c r="I1163" s="729">
        <v>23987</v>
      </c>
      <c r="J1163" s="729" t="s">
        <v>834</v>
      </c>
      <c r="K1163" s="729" t="s">
        <v>835</v>
      </c>
      <c r="L1163" s="732">
        <v>175.0309</v>
      </c>
      <c r="M1163" s="732">
        <v>10</v>
      </c>
      <c r="N1163" s="733">
        <v>1750.309</v>
      </c>
    </row>
    <row r="1164" spans="1:14" ht="14.4" customHeight="1" x14ac:dyDescent="0.3">
      <c r="A1164" s="727" t="s">
        <v>566</v>
      </c>
      <c r="B1164" s="728" t="s">
        <v>567</v>
      </c>
      <c r="C1164" s="729" t="s">
        <v>593</v>
      </c>
      <c r="D1164" s="730" t="s">
        <v>594</v>
      </c>
      <c r="E1164" s="731">
        <v>50113001</v>
      </c>
      <c r="F1164" s="730" t="s">
        <v>620</v>
      </c>
      <c r="G1164" s="729" t="s">
        <v>621</v>
      </c>
      <c r="H1164" s="729">
        <v>184231</v>
      </c>
      <c r="I1164" s="729">
        <v>84231</v>
      </c>
      <c r="J1164" s="729" t="s">
        <v>846</v>
      </c>
      <c r="K1164" s="729" t="s">
        <v>847</v>
      </c>
      <c r="L1164" s="732">
        <v>405.46228737031498</v>
      </c>
      <c r="M1164" s="732">
        <v>46.421263800000006</v>
      </c>
      <c r="N1164" s="733">
        <v>18822.071802968803</v>
      </c>
    </row>
    <row r="1165" spans="1:14" ht="14.4" customHeight="1" x14ac:dyDescent="0.3">
      <c r="A1165" s="727" t="s">
        <v>566</v>
      </c>
      <c r="B1165" s="728" t="s">
        <v>567</v>
      </c>
      <c r="C1165" s="729" t="s">
        <v>593</v>
      </c>
      <c r="D1165" s="730" t="s">
        <v>594</v>
      </c>
      <c r="E1165" s="731">
        <v>50113001</v>
      </c>
      <c r="F1165" s="730" t="s">
        <v>620</v>
      </c>
      <c r="G1165" s="729" t="s">
        <v>621</v>
      </c>
      <c r="H1165" s="729">
        <v>184229</v>
      </c>
      <c r="I1165" s="729">
        <v>84229</v>
      </c>
      <c r="J1165" s="729" t="s">
        <v>848</v>
      </c>
      <c r="K1165" s="729" t="s">
        <v>849</v>
      </c>
      <c r="L1165" s="732">
        <v>1056.2757348888993</v>
      </c>
      <c r="M1165" s="732">
        <v>2.1</v>
      </c>
      <c r="N1165" s="733">
        <v>2218.1790432666885</v>
      </c>
    </row>
    <row r="1166" spans="1:14" ht="14.4" customHeight="1" x14ac:dyDescent="0.3">
      <c r="A1166" s="727" t="s">
        <v>566</v>
      </c>
      <c r="B1166" s="728" t="s">
        <v>567</v>
      </c>
      <c r="C1166" s="729" t="s">
        <v>593</v>
      </c>
      <c r="D1166" s="730" t="s">
        <v>594</v>
      </c>
      <c r="E1166" s="731">
        <v>50113001</v>
      </c>
      <c r="F1166" s="730" t="s">
        <v>620</v>
      </c>
      <c r="G1166" s="729" t="s">
        <v>621</v>
      </c>
      <c r="H1166" s="729">
        <v>184230</v>
      </c>
      <c r="I1166" s="729">
        <v>84230</v>
      </c>
      <c r="J1166" s="729" t="s">
        <v>850</v>
      </c>
      <c r="K1166" s="729" t="s">
        <v>851</v>
      </c>
      <c r="L1166" s="732">
        <v>196.06392059526704</v>
      </c>
      <c r="M1166" s="732">
        <v>7</v>
      </c>
      <c r="N1166" s="733">
        <v>1372.4474441668692</v>
      </c>
    </row>
    <row r="1167" spans="1:14" ht="14.4" customHeight="1" x14ac:dyDescent="0.3">
      <c r="A1167" s="727" t="s">
        <v>566</v>
      </c>
      <c r="B1167" s="728" t="s">
        <v>567</v>
      </c>
      <c r="C1167" s="729" t="s">
        <v>593</v>
      </c>
      <c r="D1167" s="730" t="s">
        <v>594</v>
      </c>
      <c r="E1167" s="731">
        <v>50113001</v>
      </c>
      <c r="F1167" s="730" t="s">
        <v>620</v>
      </c>
      <c r="G1167" s="729" t="s">
        <v>621</v>
      </c>
      <c r="H1167" s="729">
        <v>187076</v>
      </c>
      <c r="I1167" s="729">
        <v>87076</v>
      </c>
      <c r="J1167" s="729" t="s">
        <v>854</v>
      </c>
      <c r="K1167" s="729" t="s">
        <v>855</v>
      </c>
      <c r="L1167" s="732">
        <v>126.35999999999997</v>
      </c>
      <c r="M1167" s="732">
        <v>1</v>
      </c>
      <c r="N1167" s="733">
        <v>126.35999999999997</v>
      </c>
    </row>
    <row r="1168" spans="1:14" ht="14.4" customHeight="1" x14ac:dyDescent="0.3">
      <c r="A1168" s="727" t="s">
        <v>566</v>
      </c>
      <c r="B1168" s="728" t="s">
        <v>567</v>
      </c>
      <c r="C1168" s="729" t="s">
        <v>593</v>
      </c>
      <c r="D1168" s="730" t="s">
        <v>594</v>
      </c>
      <c r="E1168" s="731">
        <v>50113001</v>
      </c>
      <c r="F1168" s="730" t="s">
        <v>620</v>
      </c>
      <c r="G1168" s="729" t="s">
        <v>621</v>
      </c>
      <c r="H1168" s="729">
        <v>157586</v>
      </c>
      <c r="I1168" s="729">
        <v>57586</v>
      </c>
      <c r="J1168" s="729" t="s">
        <v>857</v>
      </c>
      <c r="K1168" s="729" t="s">
        <v>858</v>
      </c>
      <c r="L1168" s="732">
        <v>74.220000000000056</v>
      </c>
      <c r="M1168" s="732">
        <v>1</v>
      </c>
      <c r="N1168" s="733">
        <v>74.220000000000056</v>
      </c>
    </row>
    <row r="1169" spans="1:14" ht="14.4" customHeight="1" x14ac:dyDescent="0.3">
      <c r="A1169" s="727" t="s">
        <v>566</v>
      </c>
      <c r="B1169" s="728" t="s">
        <v>567</v>
      </c>
      <c r="C1169" s="729" t="s">
        <v>593</v>
      </c>
      <c r="D1169" s="730" t="s">
        <v>594</v>
      </c>
      <c r="E1169" s="731">
        <v>50113001</v>
      </c>
      <c r="F1169" s="730" t="s">
        <v>620</v>
      </c>
      <c r="G1169" s="729" t="s">
        <v>621</v>
      </c>
      <c r="H1169" s="729">
        <v>848560</v>
      </c>
      <c r="I1169" s="729">
        <v>125752</v>
      </c>
      <c r="J1169" s="729" t="s">
        <v>863</v>
      </c>
      <c r="K1169" s="729" t="s">
        <v>864</v>
      </c>
      <c r="L1169" s="732">
        <v>180.16</v>
      </c>
      <c r="M1169" s="732">
        <v>1</v>
      </c>
      <c r="N1169" s="733">
        <v>180.16</v>
      </c>
    </row>
    <row r="1170" spans="1:14" ht="14.4" customHeight="1" x14ac:dyDescent="0.3">
      <c r="A1170" s="727" t="s">
        <v>566</v>
      </c>
      <c r="B1170" s="728" t="s">
        <v>567</v>
      </c>
      <c r="C1170" s="729" t="s">
        <v>593</v>
      </c>
      <c r="D1170" s="730" t="s">
        <v>594</v>
      </c>
      <c r="E1170" s="731">
        <v>50113001</v>
      </c>
      <c r="F1170" s="730" t="s">
        <v>620</v>
      </c>
      <c r="G1170" s="729" t="s">
        <v>661</v>
      </c>
      <c r="H1170" s="729">
        <v>12670</v>
      </c>
      <c r="I1170" s="729">
        <v>12670</v>
      </c>
      <c r="J1170" s="729" t="s">
        <v>865</v>
      </c>
      <c r="K1170" s="729" t="s">
        <v>866</v>
      </c>
      <c r="L1170" s="732">
        <v>158.40004027617027</v>
      </c>
      <c r="M1170" s="732">
        <v>6.449450399999999</v>
      </c>
      <c r="N1170" s="733">
        <v>1021.5932031191624</v>
      </c>
    </row>
    <row r="1171" spans="1:14" ht="14.4" customHeight="1" x14ac:dyDescent="0.3">
      <c r="A1171" s="727" t="s">
        <v>566</v>
      </c>
      <c r="B1171" s="728" t="s">
        <v>567</v>
      </c>
      <c r="C1171" s="729" t="s">
        <v>593</v>
      </c>
      <c r="D1171" s="730" t="s">
        <v>594</v>
      </c>
      <c r="E1171" s="731">
        <v>50113001</v>
      </c>
      <c r="F1171" s="730" t="s">
        <v>620</v>
      </c>
      <c r="G1171" s="729" t="s">
        <v>661</v>
      </c>
      <c r="H1171" s="729">
        <v>112669</v>
      </c>
      <c r="I1171" s="729">
        <v>12669</v>
      </c>
      <c r="J1171" s="729" t="s">
        <v>865</v>
      </c>
      <c r="K1171" s="729" t="s">
        <v>867</v>
      </c>
      <c r="L1171" s="732">
        <v>104.50002894017089</v>
      </c>
      <c r="M1171" s="732">
        <v>15.258455899999998</v>
      </c>
      <c r="N1171" s="733">
        <v>1594.5090831323212</v>
      </c>
    </row>
    <row r="1172" spans="1:14" ht="14.4" customHeight="1" x14ac:dyDescent="0.3">
      <c r="A1172" s="727" t="s">
        <v>566</v>
      </c>
      <c r="B1172" s="728" t="s">
        <v>567</v>
      </c>
      <c r="C1172" s="729" t="s">
        <v>593</v>
      </c>
      <c r="D1172" s="730" t="s">
        <v>594</v>
      </c>
      <c r="E1172" s="731">
        <v>50113001</v>
      </c>
      <c r="F1172" s="730" t="s">
        <v>620</v>
      </c>
      <c r="G1172" s="729" t="s">
        <v>661</v>
      </c>
      <c r="H1172" s="729">
        <v>112671</v>
      </c>
      <c r="I1172" s="729">
        <v>12671</v>
      </c>
      <c r="J1172" s="729" t="s">
        <v>865</v>
      </c>
      <c r="K1172" s="729" t="s">
        <v>868</v>
      </c>
      <c r="L1172" s="732">
        <v>324.50012540858654</v>
      </c>
      <c r="M1172" s="732">
        <v>11.200998999999999</v>
      </c>
      <c r="N1172" s="733">
        <v>3634.7255802014524</v>
      </c>
    </row>
    <row r="1173" spans="1:14" ht="14.4" customHeight="1" x14ac:dyDescent="0.3">
      <c r="A1173" s="727" t="s">
        <v>566</v>
      </c>
      <c r="B1173" s="728" t="s">
        <v>567</v>
      </c>
      <c r="C1173" s="729" t="s">
        <v>593</v>
      </c>
      <c r="D1173" s="730" t="s">
        <v>594</v>
      </c>
      <c r="E1173" s="731">
        <v>50113001</v>
      </c>
      <c r="F1173" s="730" t="s">
        <v>620</v>
      </c>
      <c r="G1173" s="729" t="s">
        <v>661</v>
      </c>
      <c r="H1173" s="729">
        <v>147458</v>
      </c>
      <c r="I1173" s="729">
        <v>147458</v>
      </c>
      <c r="J1173" s="729" t="s">
        <v>872</v>
      </c>
      <c r="K1173" s="729" t="s">
        <v>873</v>
      </c>
      <c r="L1173" s="732">
        <v>100.07000000000002</v>
      </c>
      <c r="M1173" s="732">
        <v>1</v>
      </c>
      <c r="N1173" s="733">
        <v>100.07000000000002</v>
      </c>
    </row>
    <row r="1174" spans="1:14" ht="14.4" customHeight="1" x14ac:dyDescent="0.3">
      <c r="A1174" s="727" t="s">
        <v>566</v>
      </c>
      <c r="B1174" s="728" t="s">
        <v>567</v>
      </c>
      <c r="C1174" s="729" t="s">
        <v>593</v>
      </c>
      <c r="D1174" s="730" t="s">
        <v>594</v>
      </c>
      <c r="E1174" s="731">
        <v>50113001</v>
      </c>
      <c r="F1174" s="730" t="s">
        <v>620</v>
      </c>
      <c r="G1174" s="729" t="s">
        <v>621</v>
      </c>
      <c r="H1174" s="729">
        <v>116462</v>
      </c>
      <c r="I1174" s="729">
        <v>16462</v>
      </c>
      <c r="J1174" s="729" t="s">
        <v>880</v>
      </c>
      <c r="K1174" s="729" t="s">
        <v>881</v>
      </c>
      <c r="L1174" s="732">
        <v>129.04224906424179</v>
      </c>
      <c r="M1174" s="732">
        <v>9</v>
      </c>
      <c r="N1174" s="733">
        <v>1161.3802415781761</v>
      </c>
    </row>
    <row r="1175" spans="1:14" ht="14.4" customHeight="1" x14ac:dyDescent="0.3">
      <c r="A1175" s="727" t="s">
        <v>566</v>
      </c>
      <c r="B1175" s="728" t="s">
        <v>567</v>
      </c>
      <c r="C1175" s="729" t="s">
        <v>593</v>
      </c>
      <c r="D1175" s="730" t="s">
        <v>594</v>
      </c>
      <c r="E1175" s="731">
        <v>50113001</v>
      </c>
      <c r="F1175" s="730" t="s">
        <v>620</v>
      </c>
      <c r="G1175" s="729" t="s">
        <v>621</v>
      </c>
      <c r="H1175" s="729">
        <v>193124</v>
      </c>
      <c r="I1175" s="729">
        <v>93124</v>
      </c>
      <c r="J1175" s="729" t="s">
        <v>882</v>
      </c>
      <c r="K1175" s="729" t="s">
        <v>707</v>
      </c>
      <c r="L1175" s="732">
        <v>75.312857142857155</v>
      </c>
      <c r="M1175" s="732">
        <v>7</v>
      </c>
      <c r="N1175" s="733">
        <v>527.19000000000005</v>
      </c>
    </row>
    <row r="1176" spans="1:14" ht="14.4" customHeight="1" x14ac:dyDescent="0.3">
      <c r="A1176" s="727" t="s">
        <v>566</v>
      </c>
      <c r="B1176" s="728" t="s">
        <v>567</v>
      </c>
      <c r="C1176" s="729" t="s">
        <v>593</v>
      </c>
      <c r="D1176" s="730" t="s">
        <v>594</v>
      </c>
      <c r="E1176" s="731">
        <v>50113001</v>
      </c>
      <c r="F1176" s="730" t="s">
        <v>620</v>
      </c>
      <c r="G1176" s="729" t="s">
        <v>621</v>
      </c>
      <c r="H1176" s="729">
        <v>847883</v>
      </c>
      <c r="I1176" s="729">
        <v>122874</v>
      </c>
      <c r="J1176" s="729" t="s">
        <v>1649</v>
      </c>
      <c r="K1176" s="729" t="s">
        <v>1650</v>
      </c>
      <c r="L1176" s="732">
        <v>725.29158283542506</v>
      </c>
      <c r="M1176" s="732">
        <v>25.216999999999995</v>
      </c>
      <c r="N1176" s="733">
        <v>18289.677844360911</v>
      </c>
    </row>
    <row r="1177" spans="1:14" ht="14.4" customHeight="1" x14ac:dyDescent="0.3">
      <c r="A1177" s="727" t="s">
        <v>566</v>
      </c>
      <c r="B1177" s="728" t="s">
        <v>567</v>
      </c>
      <c r="C1177" s="729" t="s">
        <v>593</v>
      </c>
      <c r="D1177" s="730" t="s">
        <v>594</v>
      </c>
      <c r="E1177" s="731">
        <v>50113001</v>
      </c>
      <c r="F1177" s="730" t="s">
        <v>620</v>
      </c>
      <c r="G1177" s="729" t="s">
        <v>621</v>
      </c>
      <c r="H1177" s="729">
        <v>1933</v>
      </c>
      <c r="I1177" s="729">
        <v>1933</v>
      </c>
      <c r="J1177" s="729" t="s">
        <v>1651</v>
      </c>
      <c r="K1177" s="729" t="s">
        <v>1652</v>
      </c>
      <c r="L1177" s="732">
        <v>933.90052534676056</v>
      </c>
      <c r="M1177" s="732">
        <v>20</v>
      </c>
      <c r="N1177" s="733">
        <v>18678.01050693521</v>
      </c>
    </row>
    <row r="1178" spans="1:14" ht="14.4" customHeight="1" x14ac:dyDescent="0.3">
      <c r="A1178" s="727" t="s">
        <v>566</v>
      </c>
      <c r="B1178" s="728" t="s">
        <v>567</v>
      </c>
      <c r="C1178" s="729" t="s">
        <v>593</v>
      </c>
      <c r="D1178" s="730" t="s">
        <v>594</v>
      </c>
      <c r="E1178" s="731">
        <v>50113001</v>
      </c>
      <c r="F1178" s="730" t="s">
        <v>620</v>
      </c>
      <c r="G1178" s="729" t="s">
        <v>621</v>
      </c>
      <c r="H1178" s="729">
        <v>162698</v>
      </c>
      <c r="I1178" s="729">
        <v>0</v>
      </c>
      <c r="J1178" s="729" t="s">
        <v>893</v>
      </c>
      <c r="K1178" s="729" t="s">
        <v>894</v>
      </c>
      <c r="L1178" s="732">
        <v>5488.4845833333347</v>
      </c>
      <c r="M1178" s="732">
        <v>120</v>
      </c>
      <c r="N1178" s="733">
        <v>658618.15000000014</v>
      </c>
    </row>
    <row r="1179" spans="1:14" ht="14.4" customHeight="1" x14ac:dyDescent="0.3">
      <c r="A1179" s="727" t="s">
        <v>566</v>
      </c>
      <c r="B1179" s="728" t="s">
        <v>567</v>
      </c>
      <c r="C1179" s="729" t="s">
        <v>593</v>
      </c>
      <c r="D1179" s="730" t="s">
        <v>594</v>
      </c>
      <c r="E1179" s="731">
        <v>50113001</v>
      </c>
      <c r="F1179" s="730" t="s">
        <v>620</v>
      </c>
      <c r="G1179" s="729" t="s">
        <v>661</v>
      </c>
      <c r="H1179" s="729">
        <v>132063</v>
      </c>
      <c r="I1179" s="729">
        <v>32063</v>
      </c>
      <c r="J1179" s="729" t="s">
        <v>895</v>
      </c>
      <c r="K1179" s="729" t="s">
        <v>896</v>
      </c>
      <c r="L1179" s="732">
        <v>721.20000000000016</v>
      </c>
      <c r="M1179" s="732">
        <v>3</v>
      </c>
      <c r="N1179" s="733">
        <v>2163.6000000000004</v>
      </c>
    </row>
    <row r="1180" spans="1:14" ht="14.4" customHeight="1" x14ac:dyDescent="0.3">
      <c r="A1180" s="727" t="s">
        <v>566</v>
      </c>
      <c r="B1180" s="728" t="s">
        <v>567</v>
      </c>
      <c r="C1180" s="729" t="s">
        <v>593</v>
      </c>
      <c r="D1180" s="730" t="s">
        <v>594</v>
      </c>
      <c r="E1180" s="731">
        <v>50113001</v>
      </c>
      <c r="F1180" s="730" t="s">
        <v>620</v>
      </c>
      <c r="G1180" s="729" t="s">
        <v>661</v>
      </c>
      <c r="H1180" s="729">
        <v>213487</v>
      </c>
      <c r="I1180" s="729">
        <v>213487</v>
      </c>
      <c r="J1180" s="729" t="s">
        <v>895</v>
      </c>
      <c r="K1180" s="729" t="s">
        <v>897</v>
      </c>
      <c r="L1180" s="732">
        <v>298.93109996027675</v>
      </c>
      <c r="M1180" s="732">
        <v>35</v>
      </c>
      <c r="N1180" s="733">
        <v>10462.588498609686</v>
      </c>
    </row>
    <row r="1181" spans="1:14" ht="14.4" customHeight="1" x14ac:dyDescent="0.3">
      <c r="A1181" s="727" t="s">
        <v>566</v>
      </c>
      <c r="B1181" s="728" t="s">
        <v>567</v>
      </c>
      <c r="C1181" s="729" t="s">
        <v>593</v>
      </c>
      <c r="D1181" s="730" t="s">
        <v>594</v>
      </c>
      <c r="E1181" s="731">
        <v>50113001</v>
      </c>
      <c r="F1181" s="730" t="s">
        <v>620</v>
      </c>
      <c r="G1181" s="729" t="s">
        <v>661</v>
      </c>
      <c r="H1181" s="729">
        <v>213489</v>
      </c>
      <c r="I1181" s="729">
        <v>213489</v>
      </c>
      <c r="J1181" s="729" t="s">
        <v>895</v>
      </c>
      <c r="K1181" s="729" t="s">
        <v>898</v>
      </c>
      <c r="L1181" s="732">
        <v>630.66</v>
      </c>
      <c r="M1181" s="732">
        <v>7</v>
      </c>
      <c r="N1181" s="733">
        <v>4414.62</v>
      </c>
    </row>
    <row r="1182" spans="1:14" ht="14.4" customHeight="1" x14ac:dyDescent="0.3">
      <c r="A1182" s="727" t="s">
        <v>566</v>
      </c>
      <c r="B1182" s="728" t="s">
        <v>567</v>
      </c>
      <c r="C1182" s="729" t="s">
        <v>593</v>
      </c>
      <c r="D1182" s="730" t="s">
        <v>594</v>
      </c>
      <c r="E1182" s="731">
        <v>50113001</v>
      </c>
      <c r="F1182" s="730" t="s">
        <v>620</v>
      </c>
      <c r="G1182" s="729" t="s">
        <v>661</v>
      </c>
      <c r="H1182" s="729">
        <v>213494</v>
      </c>
      <c r="I1182" s="729">
        <v>213494</v>
      </c>
      <c r="J1182" s="729" t="s">
        <v>895</v>
      </c>
      <c r="K1182" s="729" t="s">
        <v>900</v>
      </c>
      <c r="L1182" s="732">
        <v>408.94983783783783</v>
      </c>
      <c r="M1182" s="732">
        <v>37</v>
      </c>
      <c r="N1182" s="733">
        <v>15131.144</v>
      </c>
    </row>
    <row r="1183" spans="1:14" ht="14.4" customHeight="1" x14ac:dyDescent="0.3">
      <c r="A1183" s="727" t="s">
        <v>566</v>
      </c>
      <c r="B1183" s="728" t="s">
        <v>567</v>
      </c>
      <c r="C1183" s="729" t="s">
        <v>593</v>
      </c>
      <c r="D1183" s="730" t="s">
        <v>594</v>
      </c>
      <c r="E1183" s="731">
        <v>50113001</v>
      </c>
      <c r="F1183" s="730" t="s">
        <v>620</v>
      </c>
      <c r="G1183" s="729" t="s">
        <v>661</v>
      </c>
      <c r="H1183" s="729">
        <v>159808</v>
      </c>
      <c r="I1183" s="729">
        <v>59808</v>
      </c>
      <c r="J1183" s="729" t="s">
        <v>901</v>
      </c>
      <c r="K1183" s="729" t="s">
        <v>1657</v>
      </c>
      <c r="L1183" s="732">
        <v>1501.0150000000001</v>
      </c>
      <c r="M1183" s="732">
        <v>1</v>
      </c>
      <c r="N1183" s="733">
        <v>1501.0150000000001</v>
      </c>
    </row>
    <row r="1184" spans="1:14" ht="14.4" customHeight="1" x14ac:dyDescent="0.3">
      <c r="A1184" s="727" t="s">
        <v>566</v>
      </c>
      <c r="B1184" s="728" t="s">
        <v>567</v>
      </c>
      <c r="C1184" s="729" t="s">
        <v>593</v>
      </c>
      <c r="D1184" s="730" t="s">
        <v>594</v>
      </c>
      <c r="E1184" s="731">
        <v>50113001</v>
      </c>
      <c r="F1184" s="730" t="s">
        <v>620</v>
      </c>
      <c r="G1184" s="729" t="s">
        <v>661</v>
      </c>
      <c r="H1184" s="729">
        <v>213480</v>
      </c>
      <c r="I1184" s="729">
        <v>213480</v>
      </c>
      <c r="J1184" s="729" t="s">
        <v>901</v>
      </c>
      <c r="K1184" s="729" t="s">
        <v>898</v>
      </c>
      <c r="L1184" s="732">
        <v>1106.26</v>
      </c>
      <c r="M1184" s="732">
        <v>3</v>
      </c>
      <c r="N1184" s="733">
        <v>3318.7799999999997</v>
      </c>
    </row>
    <row r="1185" spans="1:14" ht="14.4" customHeight="1" x14ac:dyDescent="0.3">
      <c r="A1185" s="727" t="s">
        <v>566</v>
      </c>
      <c r="B1185" s="728" t="s">
        <v>567</v>
      </c>
      <c r="C1185" s="729" t="s">
        <v>593</v>
      </c>
      <c r="D1185" s="730" t="s">
        <v>594</v>
      </c>
      <c r="E1185" s="731">
        <v>50113001</v>
      </c>
      <c r="F1185" s="730" t="s">
        <v>620</v>
      </c>
      <c r="G1185" s="729" t="s">
        <v>621</v>
      </c>
      <c r="H1185" s="729">
        <v>102133</v>
      </c>
      <c r="I1185" s="729">
        <v>2133</v>
      </c>
      <c r="J1185" s="729" t="s">
        <v>904</v>
      </c>
      <c r="K1185" s="729" t="s">
        <v>905</v>
      </c>
      <c r="L1185" s="732">
        <v>28.152222222222228</v>
      </c>
      <c r="M1185" s="732">
        <v>54</v>
      </c>
      <c r="N1185" s="733">
        <v>1520.2200000000003</v>
      </c>
    </row>
    <row r="1186" spans="1:14" ht="14.4" customHeight="1" x14ac:dyDescent="0.3">
      <c r="A1186" s="727" t="s">
        <v>566</v>
      </c>
      <c r="B1186" s="728" t="s">
        <v>567</v>
      </c>
      <c r="C1186" s="729" t="s">
        <v>593</v>
      </c>
      <c r="D1186" s="730" t="s">
        <v>594</v>
      </c>
      <c r="E1186" s="731">
        <v>50113001</v>
      </c>
      <c r="F1186" s="730" t="s">
        <v>620</v>
      </c>
      <c r="G1186" s="729" t="s">
        <v>621</v>
      </c>
      <c r="H1186" s="729">
        <v>199333</v>
      </c>
      <c r="I1186" s="729">
        <v>99333</v>
      </c>
      <c r="J1186" s="729" t="s">
        <v>906</v>
      </c>
      <c r="K1186" s="729" t="s">
        <v>907</v>
      </c>
      <c r="L1186" s="732">
        <v>219.92000000000002</v>
      </c>
      <c r="M1186" s="732">
        <v>7</v>
      </c>
      <c r="N1186" s="733">
        <v>1539.44</v>
      </c>
    </row>
    <row r="1187" spans="1:14" ht="14.4" customHeight="1" x14ac:dyDescent="0.3">
      <c r="A1187" s="727" t="s">
        <v>566</v>
      </c>
      <c r="B1187" s="728" t="s">
        <v>567</v>
      </c>
      <c r="C1187" s="729" t="s">
        <v>593</v>
      </c>
      <c r="D1187" s="730" t="s">
        <v>594</v>
      </c>
      <c r="E1187" s="731">
        <v>50113001</v>
      </c>
      <c r="F1187" s="730" t="s">
        <v>620</v>
      </c>
      <c r="G1187" s="729" t="s">
        <v>621</v>
      </c>
      <c r="H1187" s="729">
        <v>196873</v>
      </c>
      <c r="I1187" s="729">
        <v>96873</v>
      </c>
      <c r="J1187" s="729" t="s">
        <v>912</v>
      </c>
      <c r="K1187" s="729" t="s">
        <v>913</v>
      </c>
      <c r="L1187" s="732">
        <v>14.299885484399905</v>
      </c>
      <c r="M1187" s="732">
        <v>57</v>
      </c>
      <c r="N1187" s="733">
        <v>815.09347261079461</v>
      </c>
    </row>
    <row r="1188" spans="1:14" ht="14.4" customHeight="1" x14ac:dyDescent="0.3">
      <c r="A1188" s="727" t="s">
        <v>566</v>
      </c>
      <c r="B1188" s="728" t="s">
        <v>567</v>
      </c>
      <c r="C1188" s="729" t="s">
        <v>593</v>
      </c>
      <c r="D1188" s="730" t="s">
        <v>594</v>
      </c>
      <c r="E1188" s="731">
        <v>50113001</v>
      </c>
      <c r="F1188" s="730" t="s">
        <v>620</v>
      </c>
      <c r="G1188" s="729" t="s">
        <v>621</v>
      </c>
      <c r="H1188" s="729">
        <v>31915</v>
      </c>
      <c r="I1188" s="729">
        <v>31915</v>
      </c>
      <c r="J1188" s="729" t="s">
        <v>914</v>
      </c>
      <c r="K1188" s="729" t="s">
        <v>915</v>
      </c>
      <c r="L1188" s="732">
        <v>173.69</v>
      </c>
      <c r="M1188" s="732">
        <v>10</v>
      </c>
      <c r="N1188" s="733">
        <v>1736.9</v>
      </c>
    </row>
    <row r="1189" spans="1:14" ht="14.4" customHeight="1" x14ac:dyDescent="0.3">
      <c r="A1189" s="727" t="s">
        <v>566</v>
      </c>
      <c r="B1189" s="728" t="s">
        <v>567</v>
      </c>
      <c r="C1189" s="729" t="s">
        <v>593</v>
      </c>
      <c r="D1189" s="730" t="s">
        <v>594</v>
      </c>
      <c r="E1189" s="731">
        <v>50113001</v>
      </c>
      <c r="F1189" s="730" t="s">
        <v>620</v>
      </c>
      <c r="G1189" s="729" t="s">
        <v>621</v>
      </c>
      <c r="H1189" s="729">
        <v>47244</v>
      </c>
      <c r="I1189" s="729">
        <v>47244</v>
      </c>
      <c r="J1189" s="729" t="s">
        <v>918</v>
      </c>
      <c r="K1189" s="729" t="s">
        <v>915</v>
      </c>
      <c r="L1189" s="732">
        <v>143.00000251119681</v>
      </c>
      <c r="M1189" s="732">
        <v>104</v>
      </c>
      <c r="N1189" s="733">
        <v>14872.000261164469</v>
      </c>
    </row>
    <row r="1190" spans="1:14" ht="14.4" customHeight="1" x14ac:dyDescent="0.3">
      <c r="A1190" s="727" t="s">
        <v>566</v>
      </c>
      <c r="B1190" s="728" t="s">
        <v>567</v>
      </c>
      <c r="C1190" s="729" t="s">
        <v>593</v>
      </c>
      <c r="D1190" s="730" t="s">
        <v>594</v>
      </c>
      <c r="E1190" s="731">
        <v>50113001</v>
      </c>
      <c r="F1190" s="730" t="s">
        <v>620</v>
      </c>
      <c r="G1190" s="729" t="s">
        <v>621</v>
      </c>
      <c r="H1190" s="729">
        <v>47247</v>
      </c>
      <c r="I1190" s="729">
        <v>47247</v>
      </c>
      <c r="J1190" s="729" t="s">
        <v>918</v>
      </c>
      <c r="K1190" s="729" t="s">
        <v>919</v>
      </c>
      <c r="L1190" s="732">
        <v>287.09999657592039</v>
      </c>
      <c r="M1190" s="732">
        <v>42</v>
      </c>
      <c r="N1190" s="733">
        <v>12058.199856188656</v>
      </c>
    </row>
    <row r="1191" spans="1:14" ht="14.4" customHeight="1" x14ac:dyDescent="0.3">
      <c r="A1191" s="727" t="s">
        <v>566</v>
      </c>
      <c r="B1191" s="728" t="s">
        <v>567</v>
      </c>
      <c r="C1191" s="729" t="s">
        <v>593</v>
      </c>
      <c r="D1191" s="730" t="s">
        <v>594</v>
      </c>
      <c r="E1191" s="731">
        <v>50113001</v>
      </c>
      <c r="F1191" s="730" t="s">
        <v>620</v>
      </c>
      <c r="G1191" s="729" t="s">
        <v>621</v>
      </c>
      <c r="H1191" s="729">
        <v>47249</v>
      </c>
      <c r="I1191" s="729">
        <v>47249</v>
      </c>
      <c r="J1191" s="729" t="s">
        <v>918</v>
      </c>
      <c r="K1191" s="729" t="s">
        <v>920</v>
      </c>
      <c r="L1191" s="732">
        <v>126.50000393090578</v>
      </c>
      <c r="M1191" s="732">
        <v>156</v>
      </c>
      <c r="N1191" s="733">
        <v>19734.000613221302</v>
      </c>
    </row>
    <row r="1192" spans="1:14" ht="14.4" customHeight="1" x14ac:dyDescent="0.3">
      <c r="A1192" s="727" t="s">
        <v>566</v>
      </c>
      <c r="B1192" s="728" t="s">
        <v>567</v>
      </c>
      <c r="C1192" s="729" t="s">
        <v>593</v>
      </c>
      <c r="D1192" s="730" t="s">
        <v>594</v>
      </c>
      <c r="E1192" s="731">
        <v>50113001</v>
      </c>
      <c r="F1192" s="730" t="s">
        <v>620</v>
      </c>
      <c r="G1192" s="729" t="s">
        <v>621</v>
      </c>
      <c r="H1192" s="729">
        <v>47256</v>
      </c>
      <c r="I1192" s="729">
        <v>47256</v>
      </c>
      <c r="J1192" s="729" t="s">
        <v>918</v>
      </c>
      <c r="K1192" s="729" t="s">
        <v>1658</v>
      </c>
      <c r="L1192" s="732">
        <v>222.19999343294543</v>
      </c>
      <c r="M1192" s="732">
        <v>122.00000000000003</v>
      </c>
      <c r="N1192" s="733">
        <v>27108.399198819348</v>
      </c>
    </row>
    <row r="1193" spans="1:14" ht="14.4" customHeight="1" x14ac:dyDescent="0.3">
      <c r="A1193" s="727" t="s">
        <v>566</v>
      </c>
      <c r="B1193" s="728" t="s">
        <v>567</v>
      </c>
      <c r="C1193" s="729" t="s">
        <v>593</v>
      </c>
      <c r="D1193" s="730" t="s">
        <v>594</v>
      </c>
      <c r="E1193" s="731">
        <v>50113001</v>
      </c>
      <c r="F1193" s="730" t="s">
        <v>620</v>
      </c>
      <c r="G1193" s="729" t="s">
        <v>621</v>
      </c>
      <c r="H1193" s="729">
        <v>196872</v>
      </c>
      <c r="I1193" s="729">
        <v>96872</v>
      </c>
      <c r="J1193" s="729" t="s">
        <v>1504</v>
      </c>
      <c r="K1193" s="729" t="s">
        <v>1505</v>
      </c>
      <c r="L1193" s="732">
        <v>12.64995704317573</v>
      </c>
      <c r="M1193" s="732">
        <v>3</v>
      </c>
      <c r="N1193" s="733">
        <v>37.949871129527189</v>
      </c>
    </row>
    <row r="1194" spans="1:14" ht="14.4" customHeight="1" x14ac:dyDescent="0.3">
      <c r="A1194" s="727" t="s">
        <v>566</v>
      </c>
      <c r="B1194" s="728" t="s">
        <v>567</v>
      </c>
      <c r="C1194" s="729" t="s">
        <v>593</v>
      </c>
      <c r="D1194" s="730" t="s">
        <v>594</v>
      </c>
      <c r="E1194" s="731">
        <v>50113001</v>
      </c>
      <c r="F1194" s="730" t="s">
        <v>620</v>
      </c>
      <c r="G1194" s="729" t="s">
        <v>621</v>
      </c>
      <c r="H1194" s="729">
        <v>147252</v>
      </c>
      <c r="I1194" s="729">
        <v>47252</v>
      </c>
      <c r="J1194" s="729" t="s">
        <v>922</v>
      </c>
      <c r="K1194" s="729" t="s">
        <v>923</v>
      </c>
      <c r="L1194" s="732">
        <v>11.110023621439776</v>
      </c>
      <c r="M1194" s="732">
        <v>1</v>
      </c>
      <c r="N1194" s="733">
        <v>11.110023621439776</v>
      </c>
    </row>
    <row r="1195" spans="1:14" ht="14.4" customHeight="1" x14ac:dyDescent="0.3">
      <c r="A1195" s="727" t="s">
        <v>566</v>
      </c>
      <c r="B1195" s="728" t="s">
        <v>567</v>
      </c>
      <c r="C1195" s="729" t="s">
        <v>593</v>
      </c>
      <c r="D1195" s="730" t="s">
        <v>594</v>
      </c>
      <c r="E1195" s="731">
        <v>50113001</v>
      </c>
      <c r="F1195" s="730" t="s">
        <v>620</v>
      </c>
      <c r="G1195" s="729" t="s">
        <v>621</v>
      </c>
      <c r="H1195" s="729">
        <v>215606</v>
      </c>
      <c r="I1195" s="729">
        <v>215606</v>
      </c>
      <c r="J1195" s="729" t="s">
        <v>934</v>
      </c>
      <c r="K1195" s="729" t="s">
        <v>935</v>
      </c>
      <c r="L1195" s="732">
        <v>72.879992803613476</v>
      </c>
      <c r="M1195" s="732">
        <v>7</v>
      </c>
      <c r="N1195" s="733">
        <v>510.15994962529436</v>
      </c>
    </row>
    <row r="1196" spans="1:14" ht="14.4" customHeight="1" x14ac:dyDescent="0.3">
      <c r="A1196" s="727" t="s">
        <v>566</v>
      </c>
      <c r="B1196" s="728" t="s">
        <v>567</v>
      </c>
      <c r="C1196" s="729" t="s">
        <v>593</v>
      </c>
      <c r="D1196" s="730" t="s">
        <v>594</v>
      </c>
      <c r="E1196" s="731">
        <v>50113001</v>
      </c>
      <c r="F1196" s="730" t="s">
        <v>620</v>
      </c>
      <c r="G1196" s="729" t="s">
        <v>621</v>
      </c>
      <c r="H1196" s="729">
        <v>103575</v>
      </c>
      <c r="I1196" s="729">
        <v>3575</v>
      </c>
      <c r="J1196" s="729" t="s">
        <v>938</v>
      </c>
      <c r="K1196" s="729" t="s">
        <v>939</v>
      </c>
      <c r="L1196" s="732">
        <v>66.719999999999956</v>
      </c>
      <c r="M1196" s="732">
        <v>1</v>
      </c>
      <c r="N1196" s="733">
        <v>66.719999999999956</v>
      </c>
    </row>
    <row r="1197" spans="1:14" ht="14.4" customHeight="1" x14ac:dyDescent="0.3">
      <c r="A1197" s="727" t="s">
        <v>566</v>
      </c>
      <c r="B1197" s="728" t="s">
        <v>567</v>
      </c>
      <c r="C1197" s="729" t="s">
        <v>593</v>
      </c>
      <c r="D1197" s="730" t="s">
        <v>594</v>
      </c>
      <c r="E1197" s="731">
        <v>50113001</v>
      </c>
      <c r="F1197" s="730" t="s">
        <v>620</v>
      </c>
      <c r="G1197" s="729" t="s">
        <v>661</v>
      </c>
      <c r="H1197" s="729">
        <v>155939</v>
      </c>
      <c r="I1197" s="729">
        <v>155939</v>
      </c>
      <c r="J1197" s="729" t="s">
        <v>1659</v>
      </c>
      <c r="K1197" s="729" t="s">
        <v>1660</v>
      </c>
      <c r="L1197" s="732">
        <v>597.65401426937967</v>
      </c>
      <c r="M1197" s="732">
        <v>106</v>
      </c>
      <c r="N1197" s="733">
        <v>63351.325512554249</v>
      </c>
    </row>
    <row r="1198" spans="1:14" ht="14.4" customHeight="1" x14ac:dyDescent="0.3">
      <c r="A1198" s="727" t="s">
        <v>566</v>
      </c>
      <c r="B1198" s="728" t="s">
        <v>567</v>
      </c>
      <c r="C1198" s="729" t="s">
        <v>593</v>
      </c>
      <c r="D1198" s="730" t="s">
        <v>594</v>
      </c>
      <c r="E1198" s="731">
        <v>50113001</v>
      </c>
      <c r="F1198" s="730" t="s">
        <v>620</v>
      </c>
      <c r="G1198" s="729" t="s">
        <v>621</v>
      </c>
      <c r="H1198" s="729">
        <v>176205</v>
      </c>
      <c r="I1198" s="729">
        <v>180825</v>
      </c>
      <c r="J1198" s="729" t="s">
        <v>1870</v>
      </c>
      <c r="K1198" s="729" t="s">
        <v>1871</v>
      </c>
      <c r="L1198" s="732">
        <v>105.49000000000002</v>
      </c>
      <c r="M1198" s="732">
        <v>4</v>
      </c>
      <c r="N1198" s="733">
        <v>421.96000000000009</v>
      </c>
    </row>
    <row r="1199" spans="1:14" ht="14.4" customHeight="1" x14ac:dyDescent="0.3">
      <c r="A1199" s="727" t="s">
        <v>566</v>
      </c>
      <c r="B1199" s="728" t="s">
        <v>567</v>
      </c>
      <c r="C1199" s="729" t="s">
        <v>593</v>
      </c>
      <c r="D1199" s="730" t="s">
        <v>594</v>
      </c>
      <c r="E1199" s="731">
        <v>50113001</v>
      </c>
      <c r="F1199" s="730" t="s">
        <v>620</v>
      </c>
      <c r="G1199" s="729" t="s">
        <v>621</v>
      </c>
      <c r="H1199" s="729">
        <v>124067</v>
      </c>
      <c r="I1199" s="729">
        <v>124067</v>
      </c>
      <c r="J1199" s="729" t="s">
        <v>957</v>
      </c>
      <c r="K1199" s="729" t="s">
        <v>958</v>
      </c>
      <c r="L1199" s="732">
        <v>36.503333766697075</v>
      </c>
      <c r="M1199" s="732">
        <v>120</v>
      </c>
      <c r="N1199" s="733">
        <v>4380.4000520036489</v>
      </c>
    </row>
    <row r="1200" spans="1:14" ht="14.4" customHeight="1" x14ac:dyDescent="0.3">
      <c r="A1200" s="727" t="s">
        <v>566</v>
      </c>
      <c r="B1200" s="728" t="s">
        <v>567</v>
      </c>
      <c r="C1200" s="729" t="s">
        <v>593</v>
      </c>
      <c r="D1200" s="730" t="s">
        <v>594</v>
      </c>
      <c r="E1200" s="731">
        <v>50113001</v>
      </c>
      <c r="F1200" s="730" t="s">
        <v>620</v>
      </c>
      <c r="G1200" s="729" t="s">
        <v>621</v>
      </c>
      <c r="H1200" s="729">
        <v>216572</v>
      </c>
      <c r="I1200" s="729">
        <v>216572</v>
      </c>
      <c r="J1200" s="729" t="s">
        <v>957</v>
      </c>
      <c r="K1200" s="729" t="s">
        <v>958</v>
      </c>
      <c r="L1200" s="732">
        <v>36.410000000000004</v>
      </c>
      <c r="M1200" s="732">
        <v>40</v>
      </c>
      <c r="N1200" s="733">
        <v>1456.4</v>
      </c>
    </row>
    <row r="1201" spans="1:14" ht="14.4" customHeight="1" x14ac:dyDescent="0.3">
      <c r="A1201" s="727" t="s">
        <v>566</v>
      </c>
      <c r="B1201" s="728" t="s">
        <v>567</v>
      </c>
      <c r="C1201" s="729" t="s">
        <v>593</v>
      </c>
      <c r="D1201" s="730" t="s">
        <v>594</v>
      </c>
      <c r="E1201" s="731">
        <v>50113001</v>
      </c>
      <c r="F1201" s="730" t="s">
        <v>620</v>
      </c>
      <c r="G1201" s="729" t="s">
        <v>621</v>
      </c>
      <c r="H1201" s="729">
        <v>395164</v>
      </c>
      <c r="I1201" s="729">
        <v>0</v>
      </c>
      <c r="J1201" s="729" t="s">
        <v>1662</v>
      </c>
      <c r="K1201" s="729" t="s">
        <v>568</v>
      </c>
      <c r="L1201" s="732">
        <v>316.97000000000014</v>
      </c>
      <c r="M1201" s="732">
        <v>20</v>
      </c>
      <c r="N1201" s="733">
        <v>6339.4000000000024</v>
      </c>
    </row>
    <row r="1202" spans="1:14" ht="14.4" customHeight="1" x14ac:dyDescent="0.3">
      <c r="A1202" s="727" t="s">
        <v>566</v>
      </c>
      <c r="B1202" s="728" t="s">
        <v>567</v>
      </c>
      <c r="C1202" s="729" t="s">
        <v>593</v>
      </c>
      <c r="D1202" s="730" t="s">
        <v>594</v>
      </c>
      <c r="E1202" s="731">
        <v>50113001</v>
      </c>
      <c r="F1202" s="730" t="s">
        <v>620</v>
      </c>
      <c r="G1202" s="729" t="s">
        <v>621</v>
      </c>
      <c r="H1202" s="729">
        <v>51366</v>
      </c>
      <c r="I1202" s="729">
        <v>51366</v>
      </c>
      <c r="J1202" s="729" t="s">
        <v>963</v>
      </c>
      <c r="K1202" s="729" t="s">
        <v>964</v>
      </c>
      <c r="L1202" s="732">
        <v>171.60000044052828</v>
      </c>
      <c r="M1202" s="732">
        <v>122</v>
      </c>
      <c r="N1202" s="733">
        <v>20935.200053744451</v>
      </c>
    </row>
    <row r="1203" spans="1:14" ht="14.4" customHeight="1" x14ac:dyDescent="0.3">
      <c r="A1203" s="727" t="s">
        <v>566</v>
      </c>
      <c r="B1203" s="728" t="s">
        <v>567</v>
      </c>
      <c r="C1203" s="729" t="s">
        <v>593</v>
      </c>
      <c r="D1203" s="730" t="s">
        <v>594</v>
      </c>
      <c r="E1203" s="731">
        <v>50113001</v>
      </c>
      <c r="F1203" s="730" t="s">
        <v>620</v>
      </c>
      <c r="G1203" s="729" t="s">
        <v>621</v>
      </c>
      <c r="H1203" s="729">
        <v>51367</v>
      </c>
      <c r="I1203" s="729">
        <v>51367</v>
      </c>
      <c r="J1203" s="729" t="s">
        <v>963</v>
      </c>
      <c r="K1203" s="729" t="s">
        <v>965</v>
      </c>
      <c r="L1203" s="732">
        <v>92.949999999999989</v>
      </c>
      <c r="M1203" s="732">
        <v>53</v>
      </c>
      <c r="N1203" s="733">
        <v>4926.3499999999995</v>
      </c>
    </row>
    <row r="1204" spans="1:14" ht="14.4" customHeight="1" x14ac:dyDescent="0.3">
      <c r="A1204" s="727" t="s">
        <v>566</v>
      </c>
      <c r="B1204" s="728" t="s">
        <v>567</v>
      </c>
      <c r="C1204" s="729" t="s">
        <v>593</v>
      </c>
      <c r="D1204" s="730" t="s">
        <v>594</v>
      </c>
      <c r="E1204" s="731">
        <v>50113001</v>
      </c>
      <c r="F1204" s="730" t="s">
        <v>620</v>
      </c>
      <c r="G1204" s="729" t="s">
        <v>621</v>
      </c>
      <c r="H1204" s="729">
        <v>51383</v>
      </c>
      <c r="I1204" s="729">
        <v>51383</v>
      </c>
      <c r="J1204" s="729" t="s">
        <v>963</v>
      </c>
      <c r="K1204" s="729" t="s">
        <v>966</v>
      </c>
      <c r="L1204" s="732">
        <v>93.5</v>
      </c>
      <c r="M1204" s="732">
        <v>58</v>
      </c>
      <c r="N1204" s="733">
        <v>5423</v>
      </c>
    </row>
    <row r="1205" spans="1:14" ht="14.4" customHeight="1" x14ac:dyDescent="0.3">
      <c r="A1205" s="727" t="s">
        <v>566</v>
      </c>
      <c r="B1205" s="728" t="s">
        <v>567</v>
      </c>
      <c r="C1205" s="729" t="s">
        <v>593</v>
      </c>
      <c r="D1205" s="730" t="s">
        <v>594</v>
      </c>
      <c r="E1205" s="731">
        <v>50113001</v>
      </c>
      <c r="F1205" s="730" t="s">
        <v>620</v>
      </c>
      <c r="G1205" s="729" t="s">
        <v>621</v>
      </c>
      <c r="H1205" s="729">
        <v>51384</v>
      </c>
      <c r="I1205" s="729">
        <v>51384</v>
      </c>
      <c r="J1205" s="729" t="s">
        <v>963</v>
      </c>
      <c r="K1205" s="729" t="s">
        <v>967</v>
      </c>
      <c r="L1205" s="732">
        <v>192.50000000000003</v>
      </c>
      <c r="M1205" s="732">
        <v>17</v>
      </c>
      <c r="N1205" s="733">
        <v>3272.5000000000005</v>
      </c>
    </row>
    <row r="1206" spans="1:14" ht="14.4" customHeight="1" x14ac:dyDescent="0.3">
      <c r="A1206" s="727" t="s">
        <v>566</v>
      </c>
      <c r="B1206" s="728" t="s">
        <v>567</v>
      </c>
      <c r="C1206" s="729" t="s">
        <v>593</v>
      </c>
      <c r="D1206" s="730" t="s">
        <v>594</v>
      </c>
      <c r="E1206" s="731">
        <v>50113001</v>
      </c>
      <c r="F1206" s="730" t="s">
        <v>620</v>
      </c>
      <c r="G1206" s="729" t="s">
        <v>621</v>
      </c>
      <c r="H1206" s="729">
        <v>151365</v>
      </c>
      <c r="I1206" s="729">
        <v>51365</v>
      </c>
      <c r="J1206" s="729" t="s">
        <v>968</v>
      </c>
      <c r="K1206" s="729" t="s">
        <v>969</v>
      </c>
      <c r="L1206" s="732">
        <v>8.5800361103607408</v>
      </c>
      <c r="M1206" s="732">
        <v>34</v>
      </c>
      <c r="N1206" s="733">
        <v>291.72122775226518</v>
      </c>
    </row>
    <row r="1207" spans="1:14" ht="14.4" customHeight="1" x14ac:dyDescent="0.3">
      <c r="A1207" s="727" t="s">
        <v>566</v>
      </c>
      <c r="B1207" s="728" t="s">
        <v>567</v>
      </c>
      <c r="C1207" s="729" t="s">
        <v>593</v>
      </c>
      <c r="D1207" s="730" t="s">
        <v>594</v>
      </c>
      <c r="E1207" s="731">
        <v>50113001</v>
      </c>
      <c r="F1207" s="730" t="s">
        <v>620</v>
      </c>
      <c r="G1207" s="729" t="s">
        <v>621</v>
      </c>
      <c r="H1207" s="729">
        <v>197682</v>
      </c>
      <c r="I1207" s="729">
        <v>97682</v>
      </c>
      <c r="J1207" s="729" t="s">
        <v>970</v>
      </c>
      <c r="K1207" s="729" t="s">
        <v>971</v>
      </c>
      <c r="L1207" s="732">
        <v>9.4552019317306648</v>
      </c>
      <c r="M1207" s="732">
        <v>58</v>
      </c>
      <c r="N1207" s="733">
        <v>548.40171204037858</v>
      </c>
    </row>
    <row r="1208" spans="1:14" ht="14.4" customHeight="1" x14ac:dyDescent="0.3">
      <c r="A1208" s="727" t="s">
        <v>566</v>
      </c>
      <c r="B1208" s="728" t="s">
        <v>567</v>
      </c>
      <c r="C1208" s="729" t="s">
        <v>593</v>
      </c>
      <c r="D1208" s="730" t="s">
        <v>594</v>
      </c>
      <c r="E1208" s="731">
        <v>50113001</v>
      </c>
      <c r="F1208" s="730" t="s">
        <v>620</v>
      </c>
      <c r="G1208" s="729" t="s">
        <v>621</v>
      </c>
      <c r="H1208" s="729">
        <v>55919</v>
      </c>
      <c r="I1208" s="729">
        <v>55919</v>
      </c>
      <c r="J1208" s="729" t="s">
        <v>972</v>
      </c>
      <c r="K1208" s="729" t="s">
        <v>973</v>
      </c>
      <c r="L1208" s="732">
        <v>149.01</v>
      </c>
      <c r="M1208" s="732">
        <v>25</v>
      </c>
      <c r="N1208" s="733">
        <v>3725.25</v>
      </c>
    </row>
    <row r="1209" spans="1:14" ht="14.4" customHeight="1" x14ac:dyDescent="0.3">
      <c r="A1209" s="727" t="s">
        <v>566</v>
      </c>
      <c r="B1209" s="728" t="s">
        <v>567</v>
      </c>
      <c r="C1209" s="729" t="s">
        <v>593</v>
      </c>
      <c r="D1209" s="730" t="s">
        <v>594</v>
      </c>
      <c r="E1209" s="731">
        <v>50113001</v>
      </c>
      <c r="F1209" s="730" t="s">
        <v>620</v>
      </c>
      <c r="G1209" s="729" t="s">
        <v>621</v>
      </c>
      <c r="H1209" s="729">
        <v>850638</v>
      </c>
      <c r="I1209" s="729">
        <v>500886</v>
      </c>
      <c r="J1209" s="729" t="s">
        <v>1872</v>
      </c>
      <c r="K1209" s="729" t="s">
        <v>1873</v>
      </c>
      <c r="L1209" s="732">
        <v>55.142511928234597</v>
      </c>
      <c r="M1209" s="732">
        <v>8</v>
      </c>
      <c r="N1209" s="733">
        <v>441.14009542587678</v>
      </c>
    </row>
    <row r="1210" spans="1:14" ht="14.4" customHeight="1" x14ac:dyDescent="0.3">
      <c r="A1210" s="727" t="s">
        <v>566</v>
      </c>
      <c r="B1210" s="728" t="s">
        <v>567</v>
      </c>
      <c r="C1210" s="729" t="s">
        <v>593</v>
      </c>
      <c r="D1210" s="730" t="s">
        <v>594</v>
      </c>
      <c r="E1210" s="731">
        <v>50113001</v>
      </c>
      <c r="F1210" s="730" t="s">
        <v>620</v>
      </c>
      <c r="G1210" s="729" t="s">
        <v>621</v>
      </c>
      <c r="H1210" s="729">
        <v>394712</v>
      </c>
      <c r="I1210" s="729">
        <v>0</v>
      </c>
      <c r="J1210" s="729" t="s">
        <v>1676</v>
      </c>
      <c r="K1210" s="729" t="s">
        <v>1677</v>
      </c>
      <c r="L1210" s="732">
        <v>23.7</v>
      </c>
      <c r="M1210" s="732">
        <v>60</v>
      </c>
      <c r="N1210" s="733">
        <v>1422</v>
      </c>
    </row>
    <row r="1211" spans="1:14" ht="14.4" customHeight="1" x14ac:dyDescent="0.3">
      <c r="A1211" s="727" t="s">
        <v>566</v>
      </c>
      <c r="B1211" s="728" t="s">
        <v>567</v>
      </c>
      <c r="C1211" s="729" t="s">
        <v>593</v>
      </c>
      <c r="D1211" s="730" t="s">
        <v>594</v>
      </c>
      <c r="E1211" s="731">
        <v>50113001</v>
      </c>
      <c r="F1211" s="730" t="s">
        <v>620</v>
      </c>
      <c r="G1211" s="729" t="s">
        <v>621</v>
      </c>
      <c r="H1211" s="729">
        <v>134821</v>
      </c>
      <c r="I1211" s="729">
        <v>134821</v>
      </c>
      <c r="J1211" s="729" t="s">
        <v>993</v>
      </c>
      <c r="K1211" s="729" t="s">
        <v>994</v>
      </c>
      <c r="L1211" s="732">
        <v>264.99</v>
      </c>
      <c r="M1211" s="732">
        <v>8</v>
      </c>
      <c r="N1211" s="733">
        <v>2119.92</v>
      </c>
    </row>
    <row r="1212" spans="1:14" ht="14.4" customHeight="1" x14ac:dyDescent="0.3">
      <c r="A1212" s="727" t="s">
        <v>566</v>
      </c>
      <c r="B1212" s="728" t="s">
        <v>567</v>
      </c>
      <c r="C1212" s="729" t="s">
        <v>593</v>
      </c>
      <c r="D1212" s="730" t="s">
        <v>594</v>
      </c>
      <c r="E1212" s="731">
        <v>50113001</v>
      </c>
      <c r="F1212" s="730" t="s">
        <v>620</v>
      </c>
      <c r="G1212" s="729" t="s">
        <v>621</v>
      </c>
      <c r="H1212" s="729">
        <v>848725</v>
      </c>
      <c r="I1212" s="729">
        <v>107677</v>
      </c>
      <c r="J1212" s="729" t="s">
        <v>999</v>
      </c>
      <c r="K1212" s="729" t="s">
        <v>1000</v>
      </c>
      <c r="L1212" s="732">
        <v>382.10973832637831</v>
      </c>
      <c r="M1212" s="732">
        <v>11</v>
      </c>
      <c r="N1212" s="733">
        <v>4203.2071215901615</v>
      </c>
    </row>
    <row r="1213" spans="1:14" ht="14.4" customHeight="1" x14ac:dyDescent="0.3">
      <c r="A1213" s="727" t="s">
        <v>566</v>
      </c>
      <c r="B1213" s="728" t="s">
        <v>567</v>
      </c>
      <c r="C1213" s="729" t="s">
        <v>593</v>
      </c>
      <c r="D1213" s="730" t="s">
        <v>594</v>
      </c>
      <c r="E1213" s="731">
        <v>50113001</v>
      </c>
      <c r="F1213" s="730" t="s">
        <v>620</v>
      </c>
      <c r="G1213" s="729" t="s">
        <v>621</v>
      </c>
      <c r="H1213" s="729">
        <v>100489</v>
      </c>
      <c r="I1213" s="729">
        <v>489</v>
      </c>
      <c r="J1213" s="729" t="s">
        <v>1003</v>
      </c>
      <c r="K1213" s="729" t="s">
        <v>1004</v>
      </c>
      <c r="L1213" s="732">
        <v>42.160308678833275</v>
      </c>
      <c r="M1213" s="732">
        <v>84</v>
      </c>
      <c r="N1213" s="733">
        <v>3541.4659290219952</v>
      </c>
    </row>
    <row r="1214" spans="1:14" ht="14.4" customHeight="1" x14ac:dyDescent="0.3">
      <c r="A1214" s="727" t="s">
        <v>566</v>
      </c>
      <c r="B1214" s="728" t="s">
        <v>567</v>
      </c>
      <c r="C1214" s="729" t="s">
        <v>593</v>
      </c>
      <c r="D1214" s="730" t="s">
        <v>594</v>
      </c>
      <c r="E1214" s="731">
        <v>50113001</v>
      </c>
      <c r="F1214" s="730" t="s">
        <v>620</v>
      </c>
      <c r="G1214" s="729" t="s">
        <v>621</v>
      </c>
      <c r="H1214" s="729">
        <v>397238</v>
      </c>
      <c r="I1214" s="729">
        <v>0</v>
      </c>
      <c r="J1214" s="729" t="s">
        <v>1012</v>
      </c>
      <c r="K1214" s="729" t="s">
        <v>1013</v>
      </c>
      <c r="L1214" s="732">
        <v>93.520920585825664</v>
      </c>
      <c r="M1214" s="732">
        <v>4</v>
      </c>
      <c r="N1214" s="733">
        <v>374.08368234330266</v>
      </c>
    </row>
    <row r="1215" spans="1:14" ht="14.4" customHeight="1" x14ac:dyDescent="0.3">
      <c r="A1215" s="727" t="s">
        <v>566</v>
      </c>
      <c r="B1215" s="728" t="s">
        <v>567</v>
      </c>
      <c r="C1215" s="729" t="s">
        <v>593</v>
      </c>
      <c r="D1215" s="730" t="s">
        <v>594</v>
      </c>
      <c r="E1215" s="731">
        <v>50113001</v>
      </c>
      <c r="F1215" s="730" t="s">
        <v>620</v>
      </c>
      <c r="G1215" s="729" t="s">
        <v>621</v>
      </c>
      <c r="H1215" s="729">
        <v>840230</v>
      </c>
      <c r="I1215" s="729">
        <v>0</v>
      </c>
      <c r="J1215" s="729" t="s">
        <v>1014</v>
      </c>
      <c r="K1215" s="729" t="s">
        <v>568</v>
      </c>
      <c r="L1215" s="732">
        <v>258.08855442603988</v>
      </c>
      <c r="M1215" s="732">
        <v>1</v>
      </c>
      <c r="N1215" s="733">
        <v>258.08855442603988</v>
      </c>
    </row>
    <row r="1216" spans="1:14" ht="14.4" customHeight="1" x14ac:dyDescent="0.3">
      <c r="A1216" s="727" t="s">
        <v>566</v>
      </c>
      <c r="B1216" s="728" t="s">
        <v>567</v>
      </c>
      <c r="C1216" s="729" t="s">
        <v>593</v>
      </c>
      <c r="D1216" s="730" t="s">
        <v>594</v>
      </c>
      <c r="E1216" s="731">
        <v>50113001</v>
      </c>
      <c r="F1216" s="730" t="s">
        <v>620</v>
      </c>
      <c r="G1216" s="729" t="s">
        <v>621</v>
      </c>
      <c r="H1216" s="729">
        <v>921283</v>
      </c>
      <c r="I1216" s="729">
        <v>0</v>
      </c>
      <c r="J1216" s="729" t="s">
        <v>1874</v>
      </c>
      <c r="K1216" s="729" t="s">
        <v>568</v>
      </c>
      <c r="L1216" s="732">
        <v>93.683603982910782</v>
      </c>
      <c r="M1216" s="732">
        <v>2</v>
      </c>
      <c r="N1216" s="733">
        <v>187.36720796582156</v>
      </c>
    </row>
    <row r="1217" spans="1:14" ht="14.4" customHeight="1" x14ac:dyDescent="0.3">
      <c r="A1217" s="727" t="s">
        <v>566</v>
      </c>
      <c r="B1217" s="728" t="s">
        <v>567</v>
      </c>
      <c r="C1217" s="729" t="s">
        <v>593</v>
      </c>
      <c r="D1217" s="730" t="s">
        <v>594</v>
      </c>
      <c r="E1217" s="731">
        <v>50113001</v>
      </c>
      <c r="F1217" s="730" t="s">
        <v>620</v>
      </c>
      <c r="G1217" s="729" t="s">
        <v>621</v>
      </c>
      <c r="H1217" s="729">
        <v>900558</v>
      </c>
      <c r="I1217" s="729">
        <v>0</v>
      </c>
      <c r="J1217" s="729" t="s">
        <v>1875</v>
      </c>
      <c r="K1217" s="729" t="s">
        <v>568</v>
      </c>
      <c r="L1217" s="732">
        <v>337.54587796695705</v>
      </c>
      <c r="M1217" s="732">
        <v>14</v>
      </c>
      <c r="N1217" s="733">
        <v>4725.6422915373987</v>
      </c>
    </row>
    <row r="1218" spans="1:14" ht="14.4" customHeight="1" x14ac:dyDescent="0.3">
      <c r="A1218" s="727" t="s">
        <v>566</v>
      </c>
      <c r="B1218" s="728" t="s">
        <v>567</v>
      </c>
      <c r="C1218" s="729" t="s">
        <v>593</v>
      </c>
      <c r="D1218" s="730" t="s">
        <v>594</v>
      </c>
      <c r="E1218" s="731">
        <v>50113001</v>
      </c>
      <c r="F1218" s="730" t="s">
        <v>620</v>
      </c>
      <c r="G1218" s="729" t="s">
        <v>621</v>
      </c>
      <c r="H1218" s="729">
        <v>900435</v>
      </c>
      <c r="I1218" s="729">
        <v>0</v>
      </c>
      <c r="J1218" s="729" t="s">
        <v>1876</v>
      </c>
      <c r="K1218" s="729" t="s">
        <v>568</v>
      </c>
      <c r="L1218" s="732">
        <v>118.31328840415816</v>
      </c>
      <c r="M1218" s="732">
        <v>1</v>
      </c>
      <c r="N1218" s="733">
        <v>118.31328840415816</v>
      </c>
    </row>
    <row r="1219" spans="1:14" ht="14.4" customHeight="1" x14ac:dyDescent="0.3">
      <c r="A1219" s="727" t="s">
        <v>566</v>
      </c>
      <c r="B1219" s="728" t="s">
        <v>567</v>
      </c>
      <c r="C1219" s="729" t="s">
        <v>593</v>
      </c>
      <c r="D1219" s="730" t="s">
        <v>594</v>
      </c>
      <c r="E1219" s="731">
        <v>50113001</v>
      </c>
      <c r="F1219" s="730" t="s">
        <v>620</v>
      </c>
      <c r="G1219" s="729" t="s">
        <v>661</v>
      </c>
      <c r="H1219" s="729">
        <v>187425</v>
      </c>
      <c r="I1219" s="729">
        <v>187425</v>
      </c>
      <c r="J1219" s="729" t="s">
        <v>1029</v>
      </c>
      <c r="K1219" s="729" t="s">
        <v>1030</v>
      </c>
      <c r="L1219" s="732">
        <v>49.720000000000013</v>
      </c>
      <c r="M1219" s="732">
        <v>1</v>
      </c>
      <c r="N1219" s="733">
        <v>49.720000000000013</v>
      </c>
    </row>
    <row r="1220" spans="1:14" ht="14.4" customHeight="1" x14ac:dyDescent="0.3">
      <c r="A1220" s="727" t="s">
        <v>566</v>
      </c>
      <c r="B1220" s="728" t="s">
        <v>567</v>
      </c>
      <c r="C1220" s="729" t="s">
        <v>593</v>
      </c>
      <c r="D1220" s="730" t="s">
        <v>594</v>
      </c>
      <c r="E1220" s="731">
        <v>50113001</v>
      </c>
      <c r="F1220" s="730" t="s">
        <v>620</v>
      </c>
      <c r="G1220" s="729" t="s">
        <v>621</v>
      </c>
      <c r="H1220" s="729">
        <v>188217</v>
      </c>
      <c r="I1220" s="729">
        <v>88217</v>
      </c>
      <c r="J1220" s="729" t="s">
        <v>1033</v>
      </c>
      <c r="K1220" s="729" t="s">
        <v>1034</v>
      </c>
      <c r="L1220" s="732">
        <v>127.35624999999999</v>
      </c>
      <c r="M1220" s="732">
        <v>8</v>
      </c>
      <c r="N1220" s="733">
        <v>1018.8499999999999</v>
      </c>
    </row>
    <row r="1221" spans="1:14" ht="14.4" customHeight="1" x14ac:dyDescent="0.3">
      <c r="A1221" s="727" t="s">
        <v>566</v>
      </c>
      <c r="B1221" s="728" t="s">
        <v>567</v>
      </c>
      <c r="C1221" s="729" t="s">
        <v>593</v>
      </c>
      <c r="D1221" s="730" t="s">
        <v>594</v>
      </c>
      <c r="E1221" s="731">
        <v>50113001</v>
      </c>
      <c r="F1221" s="730" t="s">
        <v>620</v>
      </c>
      <c r="G1221" s="729" t="s">
        <v>621</v>
      </c>
      <c r="H1221" s="729">
        <v>188219</v>
      </c>
      <c r="I1221" s="729">
        <v>88219</v>
      </c>
      <c r="J1221" s="729" t="s">
        <v>1035</v>
      </c>
      <c r="K1221" s="729" t="s">
        <v>1036</v>
      </c>
      <c r="L1221" s="732">
        <v>141.60000000000002</v>
      </c>
      <c r="M1221" s="732">
        <v>1</v>
      </c>
      <c r="N1221" s="733">
        <v>141.60000000000002</v>
      </c>
    </row>
    <row r="1222" spans="1:14" ht="14.4" customHeight="1" x14ac:dyDescent="0.3">
      <c r="A1222" s="727" t="s">
        <v>566</v>
      </c>
      <c r="B1222" s="728" t="s">
        <v>567</v>
      </c>
      <c r="C1222" s="729" t="s">
        <v>593</v>
      </c>
      <c r="D1222" s="730" t="s">
        <v>594</v>
      </c>
      <c r="E1222" s="731">
        <v>50113001</v>
      </c>
      <c r="F1222" s="730" t="s">
        <v>620</v>
      </c>
      <c r="G1222" s="729" t="s">
        <v>661</v>
      </c>
      <c r="H1222" s="729">
        <v>149909</v>
      </c>
      <c r="I1222" s="729">
        <v>49909</v>
      </c>
      <c r="J1222" s="729" t="s">
        <v>1046</v>
      </c>
      <c r="K1222" s="729" t="s">
        <v>1047</v>
      </c>
      <c r="L1222" s="732">
        <v>42.58</v>
      </c>
      <c r="M1222" s="732">
        <v>1</v>
      </c>
      <c r="N1222" s="733">
        <v>42.58</v>
      </c>
    </row>
    <row r="1223" spans="1:14" ht="14.4" customHeight="1" x14ac:dyDescent="0.3">
      <c r="A1223" s="727" t="s">
        <v>566</v>
      </c>
      <c r="B1223" s="728" t="s">
        <v>567</v>
      </c>
      <c r="C1223" s="729" t="s">
        <v>593</v>
      </c>
      <c r="D1223" s="730" t="s">
        <v>594</v>
      </c>
      <c r="E1223" s="731">
        <v>50113001</v>
      </c>
      <c r="F1223" s="730" t="s">
        <v>620</v>
      </c>
      <c r="G1223" s="729" t="s">
        <v>621</v>
      </c>
      <c r="H1223" s="729">
        <v>192853</v>
      </c>
      <c r="I1223" s="729">
        <v>192853</v>
      </c>
      <c r="J1223" s="729" t="s">
        <v>1050</v>
      </c>
      <c r="K1223" s="729" t="s">
        <v>1051</v>
      </c>
      <c r="L1223" s="732">
        <v>108.70000000000002</v>
      </c>
      <c r="M1223" s="732">
        <v>5</v>
      </c>
      <c r="N1223" s="733">
        <v>543.50000000000011</v>
      </c>
    </row>
    <row r="1224" spans="1:14" ht="14.4" customHeight="1" x14ac:dyDescent="0.3">
      <c r="A1224" s="727" t="s">
        <v>566</v>
      </c>
      <c r="B1224" s="728" t="s">
        <v>567</v>
      </c>
      <c r="C1224" s="729" t="s">
        <v>593</v>
      </c>
      <c r="D1224" s="730" t="s">
        <v>594</v>
      </c>
      <c r="E1224" s="731">
        <v>50113001</v>
      </c>
      <c r="F1224" s="730" t="s">
        <v>620</v>
      </c>
      <c r="G1224" s="729" t="s">
        <v>661</v>
      </c>
      <c r="H1224" s="729">
        <v>115317</v>
      </c>
      <c r="I1224" s="729">
        <v>15317</v>
      </c>
      <c r="J1224" s="729" t="s">
        <v>1877</v>
      </c>
      <c r="K1224" s="729" t="s">
        <v>744</v>
      </c>
      <c r="L1224" s="732">
        <v>86.339999999999975</v>
      </c>
      <c r="M1224" s="732">
        <v>1</v>
      </c>
      <c r="N1224" s="733">
        <v>86.339999999999975</v>
      </c>
    </row>
    <row r="1225" spans="1:14" ht="14.4" customHeight="1" x14ac:dyDescent="0.3">
      <c r="A1225" s="727" t="s">
        <v>566</v>
      </c>
      <c r="B1225" s="728" t="s">
        <v>567</v>
      </c>
      <c r="C1225" s="729" t="s">
        <v>593</v>
      </c>
      <c r="D1225" s="730" t="s">
        <v>594</v>
      </c>
      <c r="E1225" s="731">
        <v>50113001</v>
      </c>
      <c r="F1225" s="730" t="s">
        <v>620</v>
      </c>
      <c r="G1225" s="729" t="s">
        <v>621</v>
      </c>
      <c r="H1225" s="729">
        <v>127543</v>
      </c>
      <c r="I1225" s="729">
        <v>27543</v>
      </c>
      <c r="J1225" s="729" t="s">
        <v>1878</v>
      </c>
      <c r="K1225" s="729" t="s">
        <v>1879</v>
      </c>
      <c r="L1225" s="732">
        <v>884.95000000000027</v>
      </c>
      <c r="M1225" s="732">
        <v>1</v>
      </c>
      <c r="N1225" s="733">
        <v>884.95000000000027</v>
      </c>
    </row>
    <row r="1226" spans="1:14" ht="14.4" customHeight="1" x14ac:dyDescent="0.3">
      <c r="A1226" s="727" t="s">
        <v>566</v>
      </c>
      <c r="B1226" s="728" t="s">
        <v>567</v>
      </c>
      <c r="C1226" s="729" t="s">
        <v>593</v>
      </c>
      <c r="D1226" s="730" t="s">
        <v>594</v>
      </c>
      <c r="E1226" s="731">
        <v>50113001</v>
      </c>
      <c r="F1226" s="730" t="s">
        <v>620</v>
      </c>
      <c r="G1226" s="729" t="s">
        <v>621</v>
      </c>
      <c r="H1226" s="729">
        <v>67558</v>
      </c>
      <c r="I1226" s="729">
        <v>67558</v>
      </c>
      <c r="J1226" s="729" t="s">
        <v>1061</v>
      </c>
      <c r="K1226" s="729" t="s">
        <v>1062</v>
      </c>
      <c r="L1226" s="732">
        <v>27.633636363636356</v>
      </c>
      <c r="M1226" s="732">
        <v>11</v>
      </c>
      <c r="N1226" s="733">
        <v>303.96999999999991</v>
      </c>
    </row>
    <row r="1227" spans="1:14" ht="14.4" customHeight="1" x14ac:dyDescent="0.3">
      <c r="A1227" s="727" t="s">
        <v>566</v>
      </c>
      <c r="B1227" s="728" t="s">
        <v>567</v>
      </c>
      <c r="C1227" s="729" t="s">
        <v>593</v>
      </c>
      <c r="D1227" s="730" t="s">
        <v>594</v>
      </c>
      <c r="E1227" s="731">
        <v>50113001</v>
      </c>
      <c r="F1227" s="730" t="s">
        <v>620</v>
      </c>
      <c r="G1227" s="729" t="s">
        <v>621</v>
      </c>
      <c r="H1227" s="729">
        <v>117992</v>
      </c>
      <c r="I1227" s="729">
        <v>17992</v>
      </c>
      <c r="J1227" s="729" t="s">
        <v>1065</v>
      </c>
      <c r="K1227" s="729" t="s">
        <v>1066</v>
      </c>
      <c r="L1227" s="732">
        <v>93.76</v>
      </c>
      <c r="M1227" s="732">
        <v>7</v>
      </c>
      <c r="N1227" s="733">
        <v>656.32</v>
      </c>
    </row>
    <row r="1228" spans="1:14" ht="14.4" customHeight="1" x14ac:dyDescent="0.3">
      <c r="A1228" s="727" t="s">
        <v>566</v>
      </c>
      <c r="B1228" s="728" t="s">
        <v>567</v>
      </c>
      <c r="C1228" s="729" t="s">
        <v>593</v>
      </c>
      <c r="D1228" s="730" t="s">
        <v>594</v>
      </c>
      <c r="E1228" s="731">
        <v>50113001</v>
      </c>
      <c r="F1228" s="730" t="s">
        <v>620</v>
      </c>
      <c r="G1228" s="729" t="s">
        <v>621</v>
      </c>
      <c r="H1228" s="729">
        <v>100498</v>
      </c>
      <c r="I1228" s="729">
        <v>498</v>
      </c>
      <c r="J1228" s="729" t="s">
        <v>1070</v>
      </c>
      <c r="K1228" s="729" t="s">
        <v>738</v>
      </c>
      <c r="L1228" s="732">
        <v>96.82</v>
      </c>
      <c r="M1228" s="732">
        <v>10</v>
      </c>
      <c r="N1228" s="733">
        <v>968.19999999999993</v>
      </c>
    </row>
    <row r="1229" spans="1:14" ht="14.4" customHeight="1" x14ac:dyDescent="0.3">
      <c r="A1229" s="727" t="s">
        <v>566</v>
      </c>
      <c r="B1229" s="728" t="s">
        <v>567</v>
      </c>
      <c r="C1229" s="729" t="s">
        <v>593</v>
      </c>
      <c r="D1229" s="730" t="s">
        <v>594</v>
      </c>
      <c r="E1229" s="731">
        <v>50113001</v>
      </c>
      <c r="F1229" s="730" t="s">
        <v>620</v>
      </c>
      <c r="G1229" s="729" t="s">
        <v>621</v>
      </c>
      <c r="H1229" s="729">
        <v>100499</v>
      </c>
      <c r="I1229" s="729">
        <v>499</v>
      </c>
      <c r="J1229" s="729" t="s">
        <v>1070</v>
      </c>
      <c r="K1229" s="729" t="s">
        <v>1071</v>
      </c>
      <c r="L1229" s="732">
        <v>100.65749404855018</v>
      </c>
      <c r="M1229" s="732">
        <v>259</v>
      </c>
      <c r="N1229" s="733">
        <v>26070.290958574496</v>
      </c>
    </row>
    <row r="1230" spans="1:14" ht="14.4" customHeight="1" x14ac:dyDescent="0.3">
      <c r="A1230" s="727" t="s">
        <v>566</v>
      </c>
      <c r="B1230" s="728" t="s">
        <v>567</v>
      </c>
      <c r="C1230" s="729" t="s">
        <v>593</v>
      </c>
      <c r="D1230" s="730" t="s">
        <v>594</v>
      </c>
      <c r="E1230" s="731">
        <v>50113001</v>
      </c>
      <c r="F1230" s="730" t="s">
        <v>620</v>
      </c>
      <c r="G1230" s="729" t="s">
        <v>621</v>
      </c>
      <c r="H1230" s="729">
        <v>166555</v>
      </c>
      <c r="I1230" s="729">
        <v>66555</v>
      </c>
      <c r="J1230" s="729" t="s">
        <v>1072</v>
      </c>
      <c r="K1230" s="729" t="s">
        <v>1073</v>
      </c>
      <c r="L1230" s="732">
        <v>117.40999999999998</v>
      </c>
      <c r="M1230" s="732">
        <v>8</v>
      </c>
      <c r="N1230" s="733">
        <v>939.27999999999986</v>
      </c>
    </row>
    <row r="1231" spans="1:14" ht="14.4" customHeight="1" x14ac:dyDescent="0.3">
      <c r="A1231" s="727" t="s">
        <v>566</v>
      </c>
      <c r="B1231" s="728" t="s">
        <v>567</v>
      </c>
      <c r="C1231" s="729" t="s">
        <v>593</v>
      </c>
      <c r="D1231" s="730" t="s">
        <v>594</v>
      </c>
      <c r="E1231" s="731">
        <v>50113001</v>
      </c>
      <c r="F1231" s="730" t="s">
        <v>620</v>
      </c>
      <c r="G1231" s="729" t="s">
        <v>621</v>
      </c>
      <c r="H1231" s="729">
        <v>215978</v>
      </c>
      <c r="I1231" s="729">
        <v>215978</v>
      </c>
      <c r="J1231" s="729" t="s">
        <v>1072</v>
      </c>
      <c r="K1231" s="729" t="s">
        <v>1073</v>
      </c>
      <c r="L1231" s="732">
        <v>116.60999999999996</v>
      </c>
      <c r="M1231" s="732">
        <v>2</v>
      </c>
      <c r="N1231" s="733">
        <v>233.21999999999991</v>
      </c>
    </row>
    <row r="1232" spans="1:14" ht="14.4" customHeight="1" x14ac:dyDescent="0.3">
      <c r="A1232" s="727" t="s">
        <v>566</v>
      </c>
      <c r="B1232" s="728" t="s">
        <v>567</v>
      </c>
      <c r="C1232" s="729" t="s">
        <v>593</v>
      </c>
      <c r="D1232" s="730" t="s">
        <v>594</v>
      </c>
      <c r="E1232" s="731">
        <v>50113001</v>
      </c>
      <c r="F1232" s="730" t="s">
        <v>620</v>
      </c>
      <c r="G1232" s="729" t="s">
        <v>621</v>
      </c>
      <c r="H1232" s="729">
        <v>116594</v>
      </c>
      <c r="I1232" s="729">
        <v>16594</v>
      </c>
      <c r="J1232" s="729" t="s">
        <v>1880</v>
      </c>
      <c r="K1232" s="729" t="s">
        <v>1881</v>
      </c>
      <c r="L1232" s="732">
        <v>112.16680240065595</v>
      </c>
      <c r="M1232" s="732">
        <v>12</v>
      </c>
      <c r="N1232" s="733">
        <v>1346.0016288078714</v>
      </c>
    </row>
    <row r="1233" spans="1:14" ht="14.4" customHeight="1" x14ac:dyDescent="0.3">
      <c r="A1233" s="727" t="s">
        <v>566</v>
      </c>
      <c r="B1233" s="728" t="s">
        <v>567</v>
      </c>
      <c r="C1233" s="729" t="s">
        <v>593</v>
      </c>
      <c r="D1233" s="730" t="s">
        <v>594</v>
      </c>
      <c r="E1233" s="731">
        <v>50113001</v>
      </c>
      <c r="F1233" s="730" t="s">
        <v>620</v>
      </c>
      <c r="G1233" s="729" t="s">
        <v>621</v>
      </c>
      <c r="H1233" s="729">
        <v>102546</v>
      </c>
      <c r="I1233" s="729">
        <v>2546</v>
      </c>
      <c r="J1233" s="729" t="s">
        <v>1080</v>
      </c>
      <c r="K1233" s="729" t="s">
        <v>1081</v>
      </c>
      <c r="L1233" s="732">
        <v>65.249999999999986</v>
      </c>
      <c r="M1233" s="732">
        <v>1</v>
      </c>
      <c r="N1233" s="733">
        <v>65.249999999999986</v>
      </c>
    </row>
    <row r="1234" spans="1:14" ht="14.4" customHeight="1" x14ac:dyDescent="0.3">
      <c r="A1234" s="727" t="s">
        <v>566</v>
      </c>
      <c r="B1234" s="728" t="s">
        <v>567</v>
      </c>
      <c r="C1234" s="729" t="s">
        <v>593</v>
      </c>
      <c r="D1234" s="730" t="s">
        <v>594</v>
      </c>
      <c r="E1234" s="731">
        <v>50113001</v>
      </c>
      <c r="F1234" s="730" t="s">
        <v>620</v>
      </c>
      <c r="G1234" s="729" t="s">
        <v>621</v>
      </c>
      <c r="H1234" s="729">
        <v>100502</v>
      </c>
      <c r="I1234" s="729">
        <v>502</v>
      </c>
      <c r="J1234" s="729" t="s">
        <v>1089</v>
      </c>
      <c r="K1234" s="729" t="s">
        <v>1090</v>
      </c>
      <c r="L1234" s="732">
        <v>189.50399999999999</v>
      </c>
      <c r="M1234" s="732">
        <v>5</v>
      </c>
      <c r="N1234" s="733">
        <v>947.52</v>
      </c>
    </row>
    <row r="1235" spans="1:14" ht="14.4" customHeight="1" x14ac:dyDescent="0.3">
      <c r="A1235" s="727" t="s">
        <v>566</v>
      </c>
      <c r="B1235" s="728" t="s">
        <v>567</v>
      </c>
      <c r="C1235" s="729" t="s">
        <v>593</v>
      </c>
      <c r="D1235" s="730" t="s">
        <v>594</v>
      </c>
      <c r="E1235" s="731">
        <v>50113001</v>
      </c>
      <c r="F1235" s="730" t="s">
        <v>620</v>
      </c>
      <c r="G1235" s="729" t="s">
        <v>621</v>
      </c>
      <c r="H1235" s="729">
        <v>102684</v>
      </c>
      <c r="I1235" s="729">
        <v>2684</v>
      </c>
      <c r="J1235" s="729" t="s">
        <v>1089</v>
      </c>
      <c r="K1235" s="729" t="s">
        <v>1091</v>
      </c>
      <c r="L1235" s="732">
        <v>72.168571428571383</v>
      </c>
      <c r="M1235" s="732">
        <v>7</v>
      </c>
      <c r="N1235" s="733">
        <v>505.17999999999972</v>
      </c>
    </row>
    <row r="1236" spans="1:14" ht="14.4" customHeight="1" x14ac:dyDescent="0.3">
      <c r="A1236" s="727" t="s">
        <v>566</v>
      </c>
      <c r="B1236" s="728" t="s">
        <v>567</v>
      </c>
      <c r="C1236" s="729" t="s">
        <v>593</v>
      </c>
      <c r="D1236" s="730" t="s">
        <v>594</v>
      </c>
      <c r="E1236" s="731">
        <v>50113001</v>
      </c>
      <c r="F1236" s="730" t="s">
        <v>620</v>
      </c>
      <c r="G1236" s="729" t="s">
        <v>621</v>
      </c>
      <c r="H1236" s="729">
        <v>192012</v>
      </c>
      <c r="I1236" s="729">
        <v>92012</v>
      </c>
      <c r="J1236" s="729" t="s">
        <v>1092</v>
      </c>
      <c r="K1236" s="729" t="s">
        <v>1093</v>
      </c>
      <c r="L1236" s="732">
        <v>1996.8403121856002</v>
      </c>
      <c r="M1236" s="732">
        <v>1</v>
      </c>
      <c r="N1236" s="733">
        <v>1996.8403121856002</v>
      </c>
    </row>
    <row r="1237" spans="1:14" ht="14.4" customHeight="1" x14ac:dyDescent="0.3">
      <c r="A1237" s="727" t="s">
        <v>566</v>
      </c>
      <c r="B1237" s="728" t="s">
        <v>567</v>
      </c>
      <c r="C1237" s="729" t="s">
        <v>593</v>
      </c>
      <c r="D1237" s="730" t="s">
        <v>594</v>
      </c>
      <c r="E1237" s="731">
        <v>50113001</v>
      </c>
      <c r="F1237" s="730" t="s">
        <v>620</v>
      </c>
      <c r="G1237" s="729" t="s">
        <v>621</v>
      </c>
      <c r="H1237" s="729">
        <v>99968</v>
      </c>
      <c r="I1237" s="729">
        <v>99999</v>
      </c>
      <c r="J1237" s="729" t="s">
        <v>1094</v>
      </c>
      <c r="K1237" s="729" t="s">
        <v>1095</v>
      </c>
      <c r="L1237" s="732">
        <v>169.4</v>
      </c>
      <c r="M1237" s="732">
        <v>4.1769414000000005</v>
      </c>
      <c r="N1237" s="733">
        <v>707.57387316000006</v>
      </c>
    </row>
    <row r="1238" spans="1:14" ht="14.4" customHeight="1" x14ac:dyDescent="0.3">
      <c r="A1238" s="727" t="s">
        <v>566</v>
      </c>
      <c r="B1238" s="728" t="s">
        <v>567</v>
      </c>
      <c r="C1238" s="729" t="s">
        <v>593</v>
      </c>
      <c r="D1238" s="730" t="s">
        <v>594</v>
      </c>
      <c r="E1238" s="731">
        <v>50113001</v>
      </c>
      <c r="F1238" s="730" t="s">
        <v>620</v>
      </c>
      <c r="G1238" s="729" t="s">
        <v>621</v>
      </c>
      <c r="H1238" s="729">
        <v>849757</v>
      </c>
      <c r="I1238" s="729">
        <v>163175</v>
      </c>
      <c r="J1238" s="729" t="s">
        <v>1096</v>
      </c>
      <c r="K1238" s="729" t="s">
        <v>1097</v>
      </c>
      <c r="L1238" s="732">
        <v>102.64100000000003</v>
      </c>
      <c r="M1238" s="732">
        <v>0.50506759999999995</v>
      </c>
      <c r="N1238" s="733">
        <v>51.840643531600008</v>
      </c>
    </row>
    <row r="1239" spans="1:14" ht="14.4" customHeight="1" x14ac:dyDescent="0.3">
      <c r="A1239" s="727" t="s">
        <v>566</v>
      </c>
      <c r="B1239" s="728" t="s">
        <v>567</v>
      </c>
      <c r="C1239" s="729" t="s">
        <v>593</v>
      </c>
      <c r="D1239" s="730" t="s">
        <v>594</v>
      </c>
      <c r="E1239" s="731">
        <v>50113001</v>
      </c>
      <c r="F1239" s="730" t="s">
        <v>620</v>
      </c>
      <c r="G1239" s="729" t="s">
        <v>661</v>
      </c>
      <c r="H1239" s="729">
        <v>127736</v>
      </c>
      <c r="I1239" s="729">
        <v>127736</v>
      </c>
      <c r="J1239" s="729" t="s">
        <v>1707</v>
      </c>
      <c r="K1239" s="729" t="s">
        <v>1708</v>
      </c>
      <c r="L1239" s="732">
        <v>49.369999999999983</v>
      </c>
      <c r="M1239" s="732">
        <v>3</v>
      </c>
      <c r="N1239" s="733">
        <v>148.10999999999996</v>
      </c>
    </row>
    <row r="1240" spans="1:14" ht="14.4" customHeight="1" x14ac:dyDescent="0.3">
      <c r="A1240" s="727" t="s">
        <v>566</v>
      </c>
      <c r="B1240" s="728" t="s">
        <v>567</v>
      </c>
      <c r="C1240" s="729" t="s">
        <v>593</v>
      </c>
      <c r="D1240" s="730" t="s">
        <v>594</v>
      </c>
      <c r="E1240" s="731">
        <v>50113001</v>
      </c>
      <c r="F1240" s="730" t="s">
        <v>620</v>
      </c>
      <c r="G1240" s="729" t="s">
        <v>568</v>
      </c>
      <c r="H1240" s="729">
        <v>101710</v>
      </c>
      <c r="I1240" s="729">
        <v>1710</v>
      </c>
      <c r="J1240" s="729" t="s">
        <v>1102</v>
      </c>
      <c r="K1240" s="729" t="s">
        <v>1103</v>
      </c>
      <c r="L1240" s="732">
        <v>65.543333333333337</v>
      </c>
      <c r="M1240" s="732">
        <v>3</v>
      </c>
      <c r="N1240" s="733">
        <v>196.63</v>
      </c>
    </row>
    <row r="1241" spans="1:14" ht="14.4" customHeight="1" x14ac:dyDescent="0.3">
      <c r="A1241" s="727" t="s">
        <v>566</v>
      </c>
      <c r="B1241" s="728" t="s">
        <v>567</v>
      </c>
      <c r="C1241" s="729" t="s">
        <v>593</v>
      </c>
      <c r="D1241" s="730" t="s">
        <v>594</v>
      </c>
      <c r="E1241" s="731">
        <v>50113001</v>
      </c>
      <c r="F1241" s="730" t="s">
        <v>620</v>
      </c>
      <c r="G1241" s="729" t="s">
        <v>621</v>
      </c>
      <c r="H1241" s="729">
        <v>396193</v>
      </c>
      <c r="I1241" s="729">
        <v>9999999</v>
      </c>
      <c r="J1241" s="729" t="s">
        <v>1104</v>
      </c>
      <c r="K1241" s="729" t="s">
        <v>1105</v>
      </c>
      <c r="L1241" s="732">
        <v>4279</v>
      </c>
      <c r="M1241" s="732">
        <v>1.0290000000000001</v>
      </c>
      <c r="N1241" s="733">
        <v>4403.0910000000003</v>
      </c>
    </row>
    <row r="1242" spans="1:14" ht="14.4" customHeight="1" x14ac:dyDescent="0.3">
      <c r="A1242" s="727" t="s">
        <v>566</v>
      </c>
      <c r="B1242" s="728" t="s">
        <v>567</v>
      </c>
      <c r="C1242" s="729" t="s">
        <v>593</v>
      </c>
      <c r="D1242" s="730" t="s">
        <v>594</v>
      </c>
      <c r="E1242" s="731">
        <v>50113001</v>
      </c>
      <c r="F1242" s="730" t="s">
        <v>620</v>
      </c>
      <c r="G1242" s="729" t="s">
        <v>621</v>
      </c>
      <c r="H1242" s="729">
        <v>101125</v>
      </c>
      <c r="I1242" s="729">
        <v>1125</v>
      </c>
      <c r="J1242" s="729" t="s">
        <v>1109</v>
      </c>
      <c r="K1242" s="729" t="s">
        <v>1110</v>
      </c>
      <c r="L1242" s="732">
        <v>79.19</v>
      </c>
      <c r="M1242" s="732">
        <v>8</v>
      </c>
      <c r="N1242" s="733">
        <v>633.52</v>
      </c>
    </row>
    <row r="1243" spans="1:14" ht="14.4" customHeight="1" x14ac:dyDescent="0.3">
      <c r="A1243" s="727" t="s">
        <v>566</v>
      </c>
      <c r="B1243" s="728" t="s">
        <v>567</v>
      </c>
      <c r="C1243" s="729" t="s">
        <v>593</v>
      </c>
      <c r="D1243" s="730" t="s">
        <v>594</v>
      </c>
      <c r="E1243" s="731">
        <v>50113001</v>
      </c>
      <c r="F1243" s="730" t="s">
        <v>620</v>
      </c>
      <c r="G1243" s="729" t="s">
        <v>621</v>
      </c>
      <c r="H1243" s="729">
        <v>146899</v>
      </c>
      <c r="I1243" s="729">
        <v>46899</v>
      </c>
      <c r="J1243" s="729" t="s">
        <v>1120</v>
      </c>
      <c r="K1243" s="729" t="s">
        <v>1121</v>
      </c>
      <c r="L1243" s="732">
        <v>91.610000000000014</v>
      </c>
      <c r="M1243" s="732">
        <v>3</v>
      </c>
      <c r="N1243" s="733">
        <v>274.83000000000004</v>
      </c>
    </row>
    <row r="1244" spans="1:14" ht="14.4" customHeight="1" x14ac:dyDescent="0.3">
      <c r="A1244" s="727" t="s">
        <v>566</v>
      </c>
      <c r="B1244" s="728" t="s">
        <v>567</v>
      </c>
      <c r="C1244" s="729" t="s">
        <v>593</v>
      </c>
      <c r="D1244" s="730" t="s">
        <v>594</v>
      </c>
      <c r="E1244" s="731">
        <v>50113001</v>
      </c>
      <c r="F1244" s="730" t="s">
        <v>620</v>
      </c>
      <c r="G1244" s="729" t="s">
        <v>661</v>
      </c>
      <c r="H1244" s="729">
        <v>850405</v>
      </c>
      <c r="I1244" s="729">
        <v>100973</v>
      </c>
      <c r="J1244" s="729" t="s">
        <v>1882</v>
      </c>
      <c r="K1244" s="729" t="s">
        <v>1883</v>
      </c>
      <c r="L1244" s="732">
        <v>1074.8000000000002</v>
      </c>
      <c r="M1244" s="732">
        <v>3</v>
      </c>
      <c r="N1244" s="733">
        <v>3224.4000000000005</v>
      </c>
    </row>
    <row r="1245" spans="1:14" ht="14.4" customHeight="1" x14ac:dyDescent="0.3">
      <c r="A1245" s="727" t="s">
        <v>566</v>
      </c>
      <c r="B1245" s="728" t="s">
        <v>567</v>
      </c>
      <c r="C1245" s="729" t="s">
        <v>593</v>
      </c>
      <c r="D1245" s="730" t="s">
        <v>594</v>
      </c>
      <c r="E1245" s="731">
        <v>50113001</v>
      </c>
      <c r="F1245" s="730" t="s">
        <v>620</v>
      </c>
      <c r="G1245" s="729" t="s">
        <v>661</v>
      </c>
      <c r="H1245" s="729">
        <v>846921</v>
      </c>
      <c r="I1245" s="729">
        <v>123265</v>
      </c>
      <c r="J1245" s="729" t="s">
        <v>1884</v>
      </c>
      <c r="K1245" s="729" t="s">
        <v>1885</v>
      </c>
      <c r="L1245" s="732">
        <v>826.77</v>
      </c>
      <c r="M1245" s="732">
        <v>6</v>
      </c>
      <c r="N1245" s="733">
        <v>4960.62</v>
      </c>
    </row>
    <row r="1246" spans="1:14" ht="14.4" customHeight="1" x14ac:dyDescent="0.3">
      <c r="A1246" s="727" t="s">
        <v>566</v>
      </c>
      <c r="B1246" s="728" t="s">
        <v>567</v>
      </c>
      <c r="C1246" s="729" t="s">
        <v>593</v>
      </c>
      <c r="D1246" s="730" t="s">
        <v>594</v>
      </c>
      <c r="E1246" s="731">
        <v>50113001</v>
      </c>
      <c r="F1246" s="730" t="s">
        <v>620</v>
      </c>
      <c r="G1246" s="729" t="s">
        <v>621</v>
      </c>
      <c r="H1246" s="729">
        <v>194763</v>
      </c>
      <c r="I1246" s="729">
        <v>94763</v>
      </c>
      <c r="J1246" s="729" t="s">
        <v>1886</v>
      </c>
      <c r="K1246" s="729" t="s">
        <v>1887</v>
      </c>
      <c r="L1246" s="732">
        <v>84.380000000000052</v>
      </c>
      <c r="M1246" s="732">
        <v>2</v>
      </c>
      <c r="N1246" s="733">
        <v>168.7600000000001</v>
      </c>
    </row>
    <row r="1247" spans="1:14" ht="14.4" customHeight="1" x14ac:dyDescent="0.3">
      <c r="A1247" s="727" t="s">
        <v>566</v>
      </c>
      <c r="B1247" s="728" t="s">
        <v>567</v>
      </c>
      <c r="C1247" s="729" t="s">
        <v>593</v>
      </c>
      <c r="D1247" s="730" t="s">
        <v>594</v>
      </c>
      <c r="E1247" s="731">
        <v>50113001</v>
      </c>
      <c r="F1247" s="730" t="s">
        <v>620</v>
      </c>
      <c r="G1247" s="729" t="s">
        <v>621</v>
      </c>
      <c r="H1247" s="729">
        <v>849253</v>
      </c>
      <c r="I1247" s="729">
        <v>141763</v>
      </c>
      <c r="J1247" s="729" t="s">
        <v>1716</v>
      </c>
      <c r="K1247" s="729" t="s">
        <v>1717</v>
      </c>
      <c r="L1247" s="732">
        <v>74.599999999999994</v>
      </c>
      <c r="M1247" s="732">
        <v>1</v>
      </c>
      <c r="N1247" s="733">
        <v>74.599999999999994</v>
      </c>
    </row>
    <row r="1248" spans="1:14" ht="14.4" customHeight="1" x14ac:dyDescent="0.3">
      <c r="A1248" s="727" t="s">
        <v>566</v>
      </c>
      <c r="B1248" s="728" t="s">
        <v>567</v>
      </c>
      <c r="C1248" s="729" t="s">
        <v>593</v>
      </c>
      <c r="D1248" s="730" t="s">
        <v>594</v>
      </c>
      <c r="E1248" s="731">
        <v>50113001</v>
      </c>
      <c r="F1248" s="730" t="s">
        <v>620</v>
      </c>
      <c r="G1248" s="729" t="s">
        <v>621</v>
      </c>
      <c r="H1248" s="729">
        <v>100512</v>
      </c>
      <c r="I1248" s="729">
        <v>512</v>
      </c>
      <c r="J1248" s="729" t="s">
        <v>1131</v>
      </c>
      <c r="K1248" s="729" t="s">
        <v>1132</v>
      </c>
      <c r="L1248" s="732">
        <v>56.750000000000021</v>
      </c>
      <c r="M1248" s="732">
        <v>6</v>
      </c>
      <c r="N1248" s="733">
        <v>340.50000000000011</v>
      </c>
    </row>
    <row r="1249" spans="1:14" ht="14.4" customHeight="1" x14ac:dyDescent="0.3">
      <c r="A1249" s="727" t="s">
        <v>566</v>
      </c>
      <c r="B1249" s="728" t="s">
        <v>567</v>
      </c>
      <c r="C1249" s="729" t="s">
        <v>593</v>
      </c>
      <c r="D1249" s="730" t="s">
        <v>594</v>
      </c>
      <c r="E1249" s="731">
        <v>50113001</v>
      </c>
      <c r="F1249" s="730" t="s">
        <v>620</v>
      </c>
      <c r="G1249" s="729" t="s">
        <v>621</v>
      </c>
      <c r="H1249" s="729">
        <v>100513</v>
      </c>
      <c r="I1249" s="729">
        <v>513</v>
      </c>
      <c r="J1249" s="729" t="s">
        <v>1131</v>
      </c>
      <c r="K1249" s="729" t="s">
        <v>738</v>
      </c>
      <c r="L1249" s="732">
        <v>57.124893166229754</v>
      </c>
      <c r="M1249" s="732">
        <v>48</v>
      </c>
      <c r="N1249" s="733">
        <v>2741.9948719790282</v>
      </c>
    </row>
    <row r="1250" spans="1:14" ht="14.4" customHeight="1" x14ac:dyDescent="0.3">
      <c r="A1250" s="727" t="s">
        <v>566</v>
      </c>
      <c r="B1250" s="728" t="s">
        <v>567</v>
      </c>
      <c r="C1250" s="729" t="s">
        <v>593</v>
      </c>
      <c r="D1250" s="730" t="s">
        <v>594</v>
      </c>
      <c r="E1250" s="731">
        <v>50113001</v>
      </c>
      <c r="F1250" s="730" t="s">
        <v>620</v>
      </c>
      <c r="G1250" s="729" t="s">
        <v>661</v>
      </c>
      <c r="H1250" s="729">
        <v>106618</v>
      </c>
      <c r="I1250" s="729">
        <v>6618</v>
      </c>
      <c r="J1250" s="729" t="s">
        <v>1721</v>
      </c>
      <c r="K1250" s="729" t="s">
        <v>1722</v>
      </c>
      <c r="L1250" s="732">
        <v>63.270000000000017</v>
      </c>
      <c r="M1250" s="732">
        <v>1</v>
      </c>
      <c r="N1250" s="733">
        <v>63.270000000000017</v>
      </c>
    </row>
    <row r="1251" spans="1:14" ht="14.4" customHeight="1" x14ac:dyDescent="0.3">
      <c r="A1251" s="727" t="s">
        <v>566</v>
      </c>
      <c r="B1251" s="728" t="s">
        <v>567</v>
      </c>
      <c r="C1251" s="729" t="s">
        <v>593</v>
      </c>
      <c r="D1251" s="730" t="s">
        <v>594</v>
      </c>
      <c r="E1251" s="731">
        <v>50113001</v>
      </c>
      <c r="F1251" s="730" t="s">
        <v>620</v>
      </c>
      <c r="G1251" s="729" t="s">
        <v>621</v>
      </c>
      <c r="H1251" s="729">
        <v>100536</v>
      </c>
      <c r="I1251" s="729">
        <v>536</v>
      </c>
      <c r="J1251" s="729" t="s">
        <v>1137</v>
      </c>
      <c r="K1251" s="729" t="s">
        <v>633</v>
      </c>
      <c r="L1251" s="732">
        <v>125.7</v>
      </c>
      <c r="M1251" s="732">
        <v>10</v>
      </c>
      <c r="N1251" s="733">
        <v>1257</v>
      </c>
    </row>
    <row r="1252" spans="1:14" ht="14.4" customHeight="1" x14ac:dyDescent="0.3">
      <c r="A1252" s="727" t="s">
        <v>566</v>
      </c>
      <c r="B1252" s="728" t="s">
        <v>567</v>
      </c>
      <c r="C1252" s="729" t="s">
        <v>593</v>
      </c>
      <c r="D1252" s="730" t="s">
        <v>594</v>
      </c>
      <c r="E1252" s="731">
        <v>50113001</v>
      </c>
      <c r="F1252" s="730" t="s">
        <v>620</v>
      </c>
      <c r="G1252" s="729" t="s">
        <v>621</v>
      </c>
      <c r="H1252" s="729">
        <v>216900</v>
      </c>
      <c r="I1252" s="729">
        <v>216900</v>
      </c>
      <c r="J1252" s="729" t="s">
        <v>1515</v>
      </c>
      <c r="K1252" s="729" t="s">
        <v>1516</v>
      </c>
      <c r="L1252" s="732">
        <v>650.79333333333329</v>
      </c>
      <c r="M1252" s="732">
        <v>15</v>
      </c>
      <c r="N1252" s="733">
        <v>9761.9</v>
      </c>
    </row>
    <row r="1253" spans="1:14" ht="14.4" customHeight="1" x14ac:dyDescent="0.3">
      <c r="A1253" s="727" t="s">
        <v>566</v>
      </c>
      <c r="B1253" s="728" t="s">
        <v>567</v>
      </c>
      <c r="C1253" s="729" t="s">
        <v>593</v>
      </c>
      <c r="D1253" s="730" t="s">
        <v>594</v>
      </c>
      <c r="E1253" s="731">
        <v>50113001</v>
      </c>
      <c r="F1253" s="730" t="s">
        <v>620</v>
      </c>
      <c r="G1253" s="729" t="s">
        <v>661</v>
      </c>
      <c r="H1253" s="729">
        <v>107981</v>
      </c>
      <c r="I1253" s="729">
        <v>7981</v>
      </c>
      <c r="J1253" s="729" t="s">
        <v>1140</v>
      </c>
      <c r="K1253" s="729" t="s">
        <v>1141</v>
      </c>
      <c r="L1253" s="732">
        <v>54.651463030451602</v>
      </c>
      <c r="M1253" s="732">
        <v>14</v>
      </c>
      <c r="N1253" s="733">
        <v>765.12048242632238</v>
      </c>
    </row>
    <row r="1254" spans="1:14" ht="14.4" customHeight="1" x14ac:dyDescent="0.3">
      <c r="A1254" s="727" t="s">
        <v>566</v>
      </c>
      <c r="B1254" s="728" t="s">
        <v>567</v>
      </c>
      <c r="C1254" s="729" t="s">
        <v>593</v>
      </c>
      <c r="D1254" s="730" t="s">
        <v>594</v>
      </c>
      <c r="E1254" s="731">
        <v>50113001</v>
      </c>
      <c r="F1254" s="730" t="s">
        <v>620</v>
      </c>
      <c r="G1254" s="729" t="s">
        <v>661</v>
      </c>
      <c r="H1254" s="729">
        <v>126786</v>
      </c>
      <c r="I1254" s="729">
        <v>26786</v>
      </c>
      <c r="J1254" s="729" t="s">
        <v>1727</v>
      </c>
      <c r="K1254" s="729" t="s">
        <v>1499</v>
      </c>
      <c r="L1254" s="732">
        <v>409.58843817330711</v>
      </c>
      <c r="M1254" s="732">
        <v>3</v>
      </c>
      <c r="N1254" s="733">
        <v>1228.7653145199213</v>
      </c>
    </row>
    <row r="1255" spans="1:14" ht="14.4" customHeight="1" x14ac:dyDescent="0.3">
      <c r="A1255" s="727" t="s">
        <v>566</v>
      </c>
      <c r="B1255" s="728" t="s">
        <v>567</v>
      </c>
      <c r="C1255" s="729" t="s">
        <v>593</v>
      </c>
      <c r="D1255" s="730" t="s">
        <v>594</v>
      </c>
      <c r="E1255" s="731">
        <v>50113001</v>
      </c>
      <c r="F1255" s="730" t="s">
        <v>620</v>
      </c>
      <c r="G1255" s="729" t="s">
        <v>661</v>
      </c>
      <c r="H1255" s="729">
        <v>187607</v>
      </c>
      <c r="I1255" s="729">
        <v>187607</v>
      </c>
      <c r="J1255" s="729" t="s">
        <v>1143</v>
      </c>
      <c r="K1255" s="729" t="s">
        <v>1144</v>
      </c>
      <c r="L1255" s="732">
        <v>273.89998714422649</v>
      </c>
      <c r="M1255" s="732">
        <v>21</v>
      </c>
      <c r="N1255" s="733">
        <v>5751.8997300287565</v>
      </c>
    </row>
    <row r="1256" spans="1:14" ht="14.4" customHeight="1" x14ac:dyDescent="0.3">
      <c r="A1256" s="727" t="s">
        <v>566</v>
      </c>
      <c r="B1256" s="728" t="s">
        <v>567</v>
      </c>
      <c r="C1256" s="729" t="s">
        <v>593</v>
      </c>
      <c r="D1256" s="730" t="s">
        <v>594</v>
      </c>
      <c r="E1256" s="731">
        <v>50113001</v>
      </c>
      <c r="F1256" s="730" t="s">
        <v>620</v>
      </c>
      <c r="G1256" s="729" t="s">
        <v>621</v>
      </c>
      <c r="H1256" s="729">
        <v>114701</v>
      </c>
      <c r="I1256" s="729">
        <v>14701</v>
      </c>
      <c r="J1256" s="729" t="s">
        <v>1888</v>
      </c>
      <c r="K1256" s="729" t="s">
        <v>1889</v>
      </c>
      <c r="L1256" s="732">
        <v>57.08</v>
      </c>
      <c r="M1256" s="732">
        <v>2</v>
      </c>
      <c r="N1256" s="733">
        <v>114.16</v>
      </c>
    </row>
    <row r="1257" spans="1:14" ht="14.4" customHeight="1" x14ac:dyDescent="0.3">
      <c r="A1257" s="727" t="s">
        <v>566</v>
      </c>
      <c r="B1257" s="728" t="s">
        <v>567</v>
      </c>
      <c r="C1257" s="729" t="s">
        <v>593</v>
      </c>
      <c r="D1257" s="730" t="s">
        <v>594</v>
      </c>
      <c r="E1257" s="731">
        <v>50113001</v>
      </c>
      <c r="F1257" s="730" t="s">
        <v>620</v>
      </c>
      <c r="G1257" s="729" t="s">
        <v>661</v>
      </c>
      <c r="H1257" s="729">
        <v>850729</v>
      </c>
      <c r="I1257" s="729">
        <v>157875</v>
      </c>
      <c r="J1257" s="729" t="s">
        <v>1156</v>
      </c>
      <c r="K1257" s="729" t="s">
        <v>1157</v>
      </c>
      <c r="L1257" s="732">
        <v>291.94</v>
      </c>
      <c r="M1257" s="732">
        <v>3</v>
      </c>
      <c r="N1257" s="733">
        <v>875.81999999999994</v>
      </c>
    </row>
    <row r="1258" spans="1:14" ht="14.4" customHeight="1" x14ac:dyDescent="0.3">
      <c r="A1258" s="727" t="s">
        <v>566</v>
      </c>
      <c r="B1258" s="728" t="s">
        <v>567</v>
      </c>
      <c r="C1258" s="729" t="s">
        <v>593</v>
      </c>
      <c r="D1258" s="730" t="s">
        <v>594</v>
      </c>
      <c r="E1258" s="731">
        <v>50113001</v>
      </c>
      <c r="F1258" s="730" t="s">
        <v>620</v>
      </c>
      <c r="G1258" s="729" t="s">
        <v>621</v>
      </c>
      <c r="H1258" s="729">
        <v>849941</v>
      </c>
      <c r="I1258" s="729">
        <v>162142</v>
      </c>
      <c r="J1258" s="729" t="s">
        <v>1158</v>
      </c>
      <c r="K1258" s="729" t="s">
        <v>1159</v>
      </c>
      <c r="L1258" s="732">
        <v>28.410000000000011</v>
      </c>
      <c r="M1258" s="732">
        <v>2</v>
      </c>
      <c r="N1258" s="733">
        <v>56.820000000000022</v>
      </c>
    </row>
    <row r="1259" spans="1:14" ht="14.4" customHeight="1" x14ac:dyDescent="0.3">
      <c r="A1259" s="727" t="s">
        <v>566</v>
      </c>
      <c r="B1259" s="728" t="s">
        <v>567</v>
      </c>
      <c r="C1259" s="729" t="s">
        <v>593</v>
      </c>
      <c r="D1259" s="730" t="s">
        <v>594</v>
      </c>
      <c r="E1259" s="731">
        <v>50113001</v>
      </c>
      <c r="F1259" s="730" t="s">
        <v>620</v>
      </c>
      <c r="G1259" s="729" t="s">
        <v>621</v>
      </c>
      <c r="H1259" s="729">
        <v>394129</v>
      </c>
      <c r="I1259" s="729">
        <v>0</v>
      </c>
      <c r="J1259" s="729" t="s">
        <v>1890</v>
      </c>
      <c r="K1259" s="729" t="s">
        <v>568</v>
      </c>
      <c r="L1259" s="732">
        <v>7038.56</v>
      </c>
      <c r="M1259" s="732">
        <v>3</v>
      </c>
      <c r="N1259" s="733">
        <v>21115.68</v>
      </c>
    </row>
    <row r="1260" spans="1:14" ht="14.4" customHeight="1" x14ac:dyDescent="0.3">
      <c r="A1260" s="727" t="s">
        <v>566</v>
      </c>
      <c r="B1260" s="728" t="s">
        <v>567</v>
      </c>
      <c r="C1260" s="729" t="s">
        <v>593</v>
      </c>
      <c r="D1260" s="730" t="s">
        <v>594</v>
      </c>
      <c r="E1260" s="731">
        <v>50113001</v>
      </c>
      <c r="F1260" s="730" t="s">
        <v>620</v>
      </c>
      <c r="G1260" s="729" t="s">
        <v>621</v>
      </c>
      <c r="H1260" s="729">
        <v>102963</v>
      </c>
      <c r="I1260" s="729">
        <v>2963</v>
      </c>
      <c r="J1260" s="729" t="s">
        <v>1162</v>
      </c>
      <c r="K1260" s="729" t="s">
        <v>1163</v>
      </c>
      <c r="L1260" s="732">
        <v>97.590179859921562</v>
      </c>
      <c r="M1260" s="732">
        <v>1</v>
      </c>
      <c r="N1260" s="733">
        <v>97.590179859921562</v>
      </c>
    </row>
    <row r="1261" spans="1:14" ht="14.4" customHeight="1" x14ac:dyDescent="0.3">
      <c r="A1261" s="727" t="s">
        <v>566</v>
      </c>
      <c r="B1261" s="728" t="s">
        <v>567</v>
      </c>
      <c r="C1261" s="729" t="s">
        <v>593</v>
      </c>
      <c r="D1261" s="730" t="s">
        <v>594</v>
      </c>
      <c r="E1261" s="731">
        <v>50113001</v>
      </c>
      <c r="F1261" s="730" t="s">
        <v>620</v>
      </c>
      <c r="G1261" s="729" t="s">
        <v>661</v>
      </c>
      <c r="H1261" s="729">
        <v>846340</v>
      </c>
      <c r="I1261" s="729">
        <v>122690</v>
      </c>
      <c r="J1261" s="729" t="s">
        <v>1891</v>
      </c>
      <c r="K1261" s="729" t="s">
        <v>744</v>
      </c>
      <c r="L1261" s="732">
        <v>279.58999999999997</v>
      </c>
      <c r="M1261" s="732">
        <v>1</v>
      </c>
      <c r="N1261" s="733">
        <v>279.58999999999997</v>
      </c>
    </row>
    <row r="1262" spans="1:14" ht="14.4" customHeight="1" x14ac:dyDescent="0.3">
      <c r="A1262" s="727" t="s">
        <v>566</v>
      </c>
      <c r="B1262" s="728" t="s">
        <v>567</v>
      </c>
      <c r="C1262" s="729" t="s">
        <v>593</v>
      </c>
      <c r="D1262" s="730" t="s">
        <v>594</v>
      </c>
      <c r="E1262" s="731">
        <v>50113001</v>
      </c>
      <c r="F1262" s="730" t="s">
        <v>620</v>
      </c>
      <c r="G1262" s="729" t="s">
        <v>621</v>
      </c>
      <c r="H1262" s="729">
        <v>847983</v>
      </c>
      <c r="I1262" s="729">
        <v>149868</v>
      </c>
      <c r="J1262" s="729" t="s">
        <v>1892</v>
      </c>
      <c r="K1262" s="729" t="s">
        <v>568</v>
      </c>
      <c r="L1262" s="732">
        <v>1245.69</v>
      </c>
      <c r="M1262" s="732">
        <v>2</v>
      </c>
      <c r="N1262" s="733">
        <v>2491.38</v>
      </c>
    </row>
    <row r="1263" spans="1:14" ht="14.4" customHeight="1" x14ac:dyDescent="0.3">
      <c r="A1263" s="727" t="s">
        <v>566</v>
      </c>
      <c r="B1263" s="728" t="s">
        <v>567</v>
      </c>
      <c r="C1263" s="729" t="s">
        <v>593</v>
      </c>
      <c r="D1263" s="730" t="s">
        <v>594</v>
      </c>
      <c r="E1263" s="731">
        <v>50113001</v>
      </c>
      <c r="F1263" s="730" t="s">
        <v>620</v>
      </c>
      <c r="G1263" s="729" t="s">
        <v>621</v>
      </c>
      <c r="H1263" s="729">
        <v>104207</v>
      </c>
      <c r="I1263" s="729">
        <v>4207</v>
      </c>
      <c r="J1263" s="729" t="s">
        <v>1893</v>
      </c>
      <c r="K1263" s="729" t="s">
        <v>1894</v>
      </c>
      <c r="L1263" s="732">
        <v>40.069999999999993</v>
      </c>
      <c r="M1263" s="732">
        <v>4</v>
      </c>
      <c r="N1263" s="733">
        <v>160.27999999999997</v>
      </c>
    </row>
    <row r="1264" spans="1:14" ht="14.4" customHeight="1" x14ac:dyDescent="0.3">
      <c r="A1264" s="727" t="s">
        <v>566</v>
      </c>
      <c r="B1264" s="728" t="s">
        <v>567</v>
      </c>
      <c r="C1264" s="729" t="s">
        <v>593</v>
      </c>
      <c r="D1264" s="730" t="s">
        <v>594</v>
      </c>
      <c r="E1264" s="731">
        <v>50113001</v>
      </c>
      <c r="F1264" s="730" t="s">
        <v>620</v>
      </c>
      <c r="G1264" s="729" t="s">
        <v>661</v>
      </c>
      <c r="H1264" s="729">
        <v>130652</v>
      </c>
      <c r="I1264" s="729">
        <v>30652</v>
      </c>
      <c r="J1264" s="729" t="s">
        <v>1895</v>
      </c>
      <c r="K1264" s="729" t="s">
        <v>1896</v>
      </c>
      <c r="L1264" s="732">
        <v>104.50000000000006</v>
      </c>
      <c r="M1264" s="732">
        <v>2</v>
      </c>
      <c r="N1264" s="733">
        <v>209.00000000000011</v>
      </c>
    </row>
    <row r="1265" spans="1:14" ht="14.4" customHeight="1" x14ac:dyDescent="0.3">
      <c r="A1265" s="727" t="s">
        <v>566</v>
      </c>
      <c r="B1265" s="728" t="s">
        <v>567</v>
      </c>
      <c r="C1265" s="729" t="s">
        <v>593</v>
      </c>
      <c r="D1265" s="730" t="s">
        <v>594</v>
      </c>
      <c r="E1265" s="731">
        <v>50113001</v>
      </c>
      <c r="F1265" s="730" t="s">
        <v>620</v>
      </c>
      <c r="G1265" s="729" t="s">
        <v>621</v>
      </c>
      <c r="H1265" s="729">
        <v>991927</v>
      </c>
      <c r="I1265" s="729">
        <v>0</v>
      </c>
      <c r="J1265" s="729" t="s">
        <v>1897</v>
      </c>
      <c r="K1265" s="729" t="s">
        <v>1898</v>
      </c>
      <c r="L1265" s="732">
        <v>1542.33</v>
      </c>
      <c r="M1265" s="732">
        <v>1</v>
      </c>
      <c r="N1265" s="733">
        <v>1542.33</v>
      </c>
    </row>
    <row r="1266" spans="1:14" ht="14.4" customHeight="1" x14ac:dyDescent="0.3">
      <c r="A1266" s="727" t="s">
        <v>566</v>
      </c>
      <c r="B1266" s="728" t="s">
        <v>567</v>
      </c>
      <c r="C1266" s="729" t="s">
        <v>593</v>
      </c>
      <c r="D1266" s="730" t="s">
        <v>594</v>
      </c>
      <c r="E1266" s="731">
        <v>50113001</v>
      </c>
      <c r="F1266" s="730" t="s">
        <v>620</v>
      </c>
      <c r="G1266" s="729" t="s">
        <v>621</v>
      </c>
      <c r="H1266" s="729">
        <v>191003</v>
      </c>
      <c r="I1266" s="729">
        <v>91003</v>
      </c>
      <c r="J1266" s="729" t="s">
        <v>1179</v>
      </c>
      <c r="K1266" s="729" t="s">
        <v>1180</v>
      </c>
      <c r="L1266" s="732">
        <v>119.72500000000002</v>
      </c>
      <c r="M1266" s="732">
        <v>2</v>
      </c>
      <c r="N1266" s="733">
        <v>239.45000000000005</v>
      </c>
    </row>
    <row r="1267" spans="1:14" ht="14.4" customHeight="1" x14ac:dyDescent="0.3">
      <c r="A1267" s="727" t="s">
        <v>566</v>
      </c>
      <c r="B1267" s="728" t="s">
        <v>567</v>
      </c>
      <c r="C1267" s="729" t="s">
        <v>593</v>
      </c>
      <c r="D1267" s="730" t="s">
        <v>594</v>
      </c>
      <c r="E1267" s="731">
        <v>50113001</v>
      </c>
      <c r="F1267" s="730" t="s">
        <v>620</v>
      </c>
      <c r="G1267" s="729" t="s">
        <v>621</v>
      </c>
      <c r="H1267" s="729">
        <v>115643</v>
      </c>
      <c r="I1267" s="729">
        <v>15643</v>
      </c>
      <c r="J1267" s="729" t="s">
        <v>1899</v>
      </c>
      <c r="K1267" s="729" t="s">
        <v>1900</v>
      </c>
      <c r="L1267" s="732">
        <v>770.43000000000018</v>
      </c>
      <c r="M1267" s="732">
        <v>35</v>
      </c>
      <c r="N1267" s="733">
        <v>26965.050000000007</v>
      </c>
    </row>
    <row r="1268" spans="1:14" ht="14.4" customHeight="1" x14ac:dyDescent="0.3">
      <c r="A1268" s="727" t="s">
        <v>566</v>
      </c>
      <c r="B1268" s="728" t="s">
        <v>567</v>
      </c>
      <c r="C1268" s="729" t="s">
        <v>593</v>
      </c>
      <c r="D1268" s="730" t="s">
        <v>594</v>
      </c>
      <c r="E1268" s="731">
        <v>50113001</v>
      </c>
      <c r="F1268" s="730" t="s">
        <v>620</v>
      </c>
      <c r="G1268" s="729" t="s">
        <v>621</v>
      </c>
      <c r="H1268" s="729">
        <v>116309</v>
      </c>
      <c r="I1268" s="729">
        <v>16309</v>
      </c>
      <c r="J1268" s="729" t="s">
        <v>1901</v>
      </c>
      <c r="K1268" s="729" t="s">
        <v>1902</v>
      </c>
      <c r="L1268" s="732">
        <v>1185.83</v>
      </c>
      <c r="M1268" s="732">
        <v>3</v>
      </c>
      <c r="N1268" s="733">
        <v>3557.49</v>
      </c>
    </row>
    <row r="1269" spans="1:14" ht="14.4" customHeight="1" x14ac:dyDescent="0.3">
      <c r="A1269" s="727" t="s">
        <v>566</v>
      </c>
      <c r="B1269" s="728" t="s">
        <v>567</v>
      </c>
      <c r="C1269" s="729" t="s">
        <v>593</v>
      </c>
      <c r="D1269" s="730" t="s">
        <v>594</v>
      </c>
      <c r="E1269" s="731">
        <v>50113001</v>
      </c>
      <c r="F1269" s="730" t="s">
        <v>620</v>
      </c>
      <c r="G1269" s="729" t="s">
        <v>568</v>
      </c>
      <c r="H1269" s="729">
        <v>198054</v>
      </c>
      <c r="I1269" s="729">
        <v>198054</v>
      </c>
      <c r="J1269" s="729" t="s">
        <v>1185</v>
      </c>
      <c r="K1269" s="729" t="s">
        <v>1186</v>
      </c>
      <c r="L1269" s="732">
        <v>44</v>
      </c>
      <c r="M1269" s="732">
        <v>1</v>
      </c>
      <c r="N1269" s="733">
        <v>44</v>
      </c>
    </row>
    <row r="1270" spans="1:14" ht="14.4" customHeight="1" x14ac:dyDescent="0.3">
      <c r="A1270" s="727" t="s">
        <v>566</v>
      </c>
      <c r="B1270" s="728" t="s">
        <v>567</v>
      </c>
      <c r="C1270" s="729" t="s">
        <v>593</v>
      </c>
      <c r="D1270" s="730" t="s">
        <v>594</v>
      </c>
      <c r="E1270" s="731">
        <v>50113001</v>
      </c>
      <c r="F1270" s="730" t="s">
        <v>620</v>
      </c>
      <c r="G1270" s="729" t="s">
        <v>661</v>
      </c>
      <c r="H1270" s="729">
        <v>109709</v>
      </c>
      <c r="I1270" s="729">
        <v>9709</v>
      </c>
      <c r="J1270" s="729" t="s">
        <v>1199</v>
      </c>
      <c r="K1270" s="729" t="s">
        <v>1200</v>
      </c>
      <c r="L1270" s="732">
        <v>34.74989631093289</v>
      </c>
      <c r="M1270" s="732">
        <v>220</v>
      </c>
      <c r="N1270" s="733">
        <v>7644.9771884052352</v>
      </c>
    </row>
    <row r="1271" spans="1:14" ht="14.4" customHeight="1" x14ac:dyDescent="0.3">
      <c r="A1271" s="727" t="s">
        <v>566</v>
      </c>
      <c r="B1271" s="728" t="s">
        <v>567</v>
      </c>
      <c r="C1271" s="729" t="s">
        <v>593</v>
      </c>
      <c r="D1271" s="730" t="s">
        <v>594</v>
      </c>
      <c r="E1271" s="731">
        <v>50113001</v>
      </c>
      <c r="F1271" s="730" t="s">
        <v>620</v>
      </c>
      <c r="G1271" s="729" t="s">
        <v>621</v>
      </c>
      <c r="H1271" s="729">
        <v>844145</v>
      </c>
      <c r="I1271" s="729">
        <v>56350</v>
      </c>
      <c r="J1271" s="729" t="s">
        <v>1764</v>
      </c>
      <c r="K1271" s="729" t="s">
        <v>948</v>
      </c>
      <c r="L1271" s="732">
        <v>32.760000000000005</v>
      </c>
      <c r="M1271" s="732">
        <v>1</v>
      </c>
      <c r="N1271" s="733">
        <v>32.760000000000005</v>
      </c>
    </row>
    <row r="1272" spans="1:14" ht="14.4" customHeight="1" x14ac:dyDescent="0.3">
      <c r="A1272" s="727" t="s">
        <v>566</v>
      </c>
      <c r="B1272" s="728" t="s">
        <v>567</v>
      </c>
      <c r="C1272" s="729" t="s">
        <v>593</v>
      </c>
      <c r="D1272" s="730" t="s">
        <v>594</v>
      </c>
      <c r="E1272" s="731">
        <v>50113001</v>
      </c>
      <c r="F1272" s="730" t="s">
        <v>620</v>
      </c>
      <c r="G1272" s="729" t="s">
        <v>621</v>
      </c>
      <c r="H1272" s="729">
        <v>103688</v>
      </c>
      <c r="I1272" s="729">
        <v>3688</v>
      </c>
      <c r="J1272" s="729" t="s">
        <v>1215</v>
      </c>
      <c r="K1272" s="729" t="s">
        <v>1216</v>
      </c>
      <c r="L1272" s="732">
        <v>58.320000000000036</v>
      </c>
      <c r="M1272" s="732">
        <v>2</v>
      </c>
      <c r="N1272" s="733">
        <v>116.64000000000007</v>
      </c>
    </row>
    <row r="1273" spans="1:14" ht="14.4" customHeight="1" x14ac:dyDescent="0.3">
      <c r="A1273" s="727" t="s">
        <v>566</v>
      </c>
      <c r="B1273" s="728" t="s">
        <v>567</v>
      </c>
      <c r="C1273" s="729" t="s">
        <v>593</v>
      </c>
      <c r="D1273" s="730" t="s">
        <v>594</v>
      </c>
      <c r="E1273" s="731">
        <v>50113001</v>
      </c>
      <c r="F1273" s="730" t="s">
        <v>620</v>
      </c>
      <c r="G1273" s="729" t="s">
        <v>621</v>
      </c>
      <c r="H1273" s="729">
        <v>100610</v>
      </c>
      <c r="I1273" s="729">
        <v>610</v>
      </c>
      <c r="J1273" s="729" t="s">
        <v>1221</v>
      </c>
      <c r="K1273" s="729" t="s">
        <v>1222</v>
      </c>
      <c r="L1273" s="732">
        <v>64.16</v>
      </c>
      <c r="M1273" s="732">
        <v>6</v>
      </c>
      <c r="N1273" s="733">
        <v>384.96</v>
      </c>
    </row>
    <row r="1274" spans="1:14" ht="14.4" customHeight="1" x14ac:dyDescent="0.3">
      <c r="A1274" s="727" t="s">
        <v>566</v>
      </c>
      <c r="B1274" s="728" t="s">
        <v>567</v>
      </c>
      <c r="C1274" s="729" t="s">
        <v>593</v>
      </c>
      <c r="D1274" s="730" t="s">
        <v>594</v>
      </c>
      <c r="E1274" s="731">
        <v>50113001</v>
      </c>
      <c r="F1274" s="730" t="s">
        <v>620</v>
      </c>
      <c r="G1274" s="729" t="s">
        <v>621</v>
      </c>
      <c r="H1274" s="729">
        <v>127698</v>
      </c>
      <c r="I1274" s="729">
        <v>27698</v>
      </c>
      <c r="J1274" s="729" t="s">
        <v>1223</v>
      </c>
      <c r="K1274" s="729" t="s">
        <v>1224</v>
      </c>
      <c r="L1274" s="732">
        <v>409.27249999999998</v>
      </c>
      <c r="M1274" s="732">
        <v>8</v>
      </c>
      <c r="N1274" s="733">
        <v>3274.18</v>
      </c>
    </row>
    <row r="1275" spans="1:14" ht="14.4" customHeight="1" x14ac:dyDescent="0.3">
      <c r="A1275" s="727" t="s">
        <v>566</v>
      </c>
      <c r="B1275" s="728" t="s">
        <v>567</v>
      </c>
      <c r="C1275" s="729" t="s">
        <v>593</v>
      </c>
      <c r="D1275" s="730" t="s">
        <v>594</v>
      </c>
      <c r="E1275" s="731">
        <v>50113001</v>
      </c>
      <c r="F1275" s="730" t="s">
        <v>620</v>
      </c>
      <c r="G1275" s="729" t="s">
        <v>621</v>
      </c>
      <c r="H1275" s="729">
        <v>395294</v>
      </c>
      <c r="I1275" s="729">
        <v>180306</v>
      </c>
      <c r="J1275" s="729" t="s">
        <v>1225</v>
      </c>
      <c r="K1275" s="729" t="s">
        <v>1226</v>
      </c>
      <c r="L1275" s="732">
        <v>173.35182446336404</v>
      </c>
      <c r="M1275" s="732">
        <v>44</v>
      </c>
      <c r="N1275" s="733">
        <v>7627.480276388018</v>
      </c>
    </row>
    <row r="1276" spans="1:14" ht="14.4" customHeight="1" x14ac:dyDescent="0.3">
      <c r="A1276" s="727" t="s">
        <v>566</v>
      </c>
      <c r="B1276" s="728" t="s">
        <v>567</v>
      </c>
      <c r="C1276" s="729" t="s">
        <v>593</v>
      </c>
      <c r="D1276" s="730" t="s">
        <v>594</v>
      </c>
      <c r="E1276" s="731">
        <v>50113001</v>
      </c>
      <c r="F1276" s="730" t="s">
        <v>620</v>
      </c>
      <c r="G1276" s="729" t="s">
        <v>621</v>
      </c>
      <c r="H1276" s="729">
        <v>850442</v>
      </c>
      <c r="I1276" s="729">
        <v>150726</v>
      </c>
      <c r="J1276" s="729" t="s">
        <v>1903</v>
      </c>
      <c r="K1276" s="729" t="s">
        <v>1904</v>
      </c>
      <c r="L1276" s="732">
        <v>4688.7270666666655</v>
      </c>
      <c r="M1276" s="732">
        <v>30</v>
      </c>
      <c r="N1276" s="733">
        <v>140661.81199999998</v>
      </c>
    </row>
    <row r="1277" spans="1:14" ht="14.4" customHeight="1" x14ac:dyDescent="0.3">
      <c r="A1277" s="727" t="s">
        <v>566</v>
      </c>
      <c r="B1277" s="728" t="s">
        <v>567</v>
      </c>
      <c r="C1277" s="729" t="s">
        <v>593</v>
      </c>
      <c r="D1277" s="730" t="s">
        <v>594</v>
      </c>
      <c r="E1277" s="731">
        <v>50113001</v>
      </c>
      <c r="F1277" s="730" t="s">
        <v>620</v>
      </c>
      <c r="G1277" s="729" t="s">
        <v>621</v>
      </c>
      <c r="H1277" s="729">
        <v>101845</v>
      </c>
      <c r="I1277" s="729">
        <v>1845</v>
      </c>
      <c r="J1277" s="729" t="s">
        <v>1243</v>
      </c>
      <c r="K1277" s="729" t="s">
        <v>1783</v>
      </c>
      <c r="L1277" s="732">
        <v>75.64</v>
      </c>
      <c r="M1277" s="732">
        <v>1</v>
      </c>
      <c r="N1277" s="733">
        <v>75.64</v>
      </c>
    </row>
    <row r="1278" spans="1:14" ht="14.4" customHeight="1" x14ac:dyDescent="0.3">
      <c r="A1278" s="727" t="s">
        <v>566</v>
      </c>
      <c r="B1278" s="728" t="s">
        <v>567</v>
      </c>
      <c r="C1278" s="729" t="s">
        <v>593</v>
      </c>
      <c r="D1278" s="730" t="s">
        <v>594</v>
      </c>
      <c r="E1278" s="731">
        <v>50113001</v>
      </c>
      <c r="F1278" s="730" t="s">
        <v>620</v>
      </c>
      <c r="G1278" s="729" t="s">
        <v>621</v>
      </c>
      <c r="H1278" s="729">
        <v>132086</v>
      </c>
      <c r="I1278" s="729">
        <v>32086</v>
      </c>
      <c r="J1278" s="729" t="s">
        <v>1248</v>
      </c>
      <c r="K1278" s="729" t="s">
        <v>1249</v>
      </c>
      <c r="L1278" s="732">
        <v>20.130222490897545</v>
      </c>
      <c r="M1278" s="732">
        <v>1</v>
      </c>
      <c r="N1278" s="733">
        <v>20.130222490897545</v>
      </c>
    </row>
    <row r="1279" spans="1:14" ht="14.4" customHeight="1" x14ac:dyDescent="0.3">
      <c r="A1279" s="727" t="s">
        <v>566</v>
      </c>
      <c r="B1279" s="728" t="s">
        <v>567</v>
      </c>
      <c r="C1279" s="729" t="s">
        <v>593</v>
      </c>
      <c r="D1279" s="730" t="s">
        <v>594</v>
      </c>
      <c r="E1279" s="731">
        <v>50113001</v>
      </c>
      <c r="F1279" s="730" t="s">
        <v>620</v>
      </c>
      <c r="G1279" s="729" t="s">
        <v>621</v>
      </c>
      <c r="H1279" s="729">
        <v>215851</v>
      </c>
      <c r="I1279" s="729">
        <v>215851</v>
      </c>
      <c r="J1279" s="729" t="s">
        <v>1253</v>
      </c>
      <c r="K1279" s="729" t="s">
        <v>1254</v>
      </c>
      <c r="L1279" s="732">
        <v>292.71000000000004</v>
      </c>
      <c r="M1279" s="732">
        <v>2</v>
      </c>
      <c r="N1279" s="733">
        <v>585.42000000000007</v>
      </c>
    </row>
    <row r="1280" spans="1:14" ht="14.4" customHeight="1" x14ac:dyDescent="0.3">
      <c r="A1280" s="727" t="s">
        <v>566</v>
      </c>
      <c r="B1280" s="728" t="s">
        <v>567</v>
      </c>
      <c r="C1280" s="729" t="s">
        <v>593</v>
      </c>
      <c r="D1280" s="730" t="s">
        <v>594</v>
      </c>
      <c r="E1280" s="731">
        <v>50113001</v>
      </c>
      <c r="F1280" s="730" t="s">
        <v>620</v>
      </c>
      <c r="G1280" s="729" t="s">
        <v>621</v>
      </c>
      <c r="H1280" s="729">
        <v>104178</v>
      </c>
      <c r="I1280" s="729">
        <v>4178</v>
      </c>
      <c r="J1280" s="729" t="s">
        <v>1905</v>
      </c>
      <c r="K1280" s="729" t="s">
        <v>707</v>
      </c>
      <c r="L1280" s="732">
        <v>43.62</v>
      </c>
      <c r="M1280" s="732">
        <v>3</v>
      </c>
      <c r="N1280" s="733">
        <v>130.85999999999999</v>
      </c>
    </row>
    <row r="1281" spans="1:14" ht="14.4" customHeight="1" x14ac:dyDescent="0.3">
      <c r="A1281" s="727" t="s">
        <v>566</v>
      </c>
      <c r="B1281" s="728" t="s">
        <v>567</v>
      </c>
      <c r="C1281" s="729" t="s">
        <v>593</v>
      </c>
      <c r="D1281" s="730" t="s">
        <v>594</v>
      </c>
      <c r="E1281" s="731">
        <v>50113001</v>
      </c>
      <c r="F1281" s="730" t="s">
        <v>620</v>
      </c>
      <c r="G1281" s="729" t="s">
        <v>621</v>
      </c>
      <c r="H1281" s="729">
        <v>850072</v>
      </c>
      <c r="I1281" s="729">
        <v>162502</v>
      </c>
      <c r="J1281" s="729" t="s">
        <v>1259</v>
      </c>
      <c r="K1281" s="729" t="s">
        <v>1260</v>
      </c>
      <c r="L1281" s="732">
        <v>56.489999999999981</v>
      </c>
      <c r="M1281" s="732">
        <v>4</v>
      </c>
      <c r="N1281" s="733">
        <v>225.95999999999992</v>
      </c>
    </row>
    <row r="1282" spans="1:14" ht="14.4" customHeight="1" x14ac:dyDescent="0.3">
      <c r="A1282" s="727" t="s">
        <v>566</v>
      </c>
      <c r="B1282" s="728" t="s">
        <v>567</v>
      </c>
      <c r="C1282" s="729" t="s">
        <v>593</v>
      </c>
      <c r="D1282" s="730" t="s">
        <v>594</v>
      </c>
      <c r="E1282" s="731">
        <v>50113001</v>
      </c>
      <c r="F1282" s="730" t="s">
        <v>620</v>
      </c>
      <c r="G1282" s="729" t="s">
        <v>661</v>
      </c>
      <c r="H1282" s="729">
        <v>115864</v>
      </c>
      <c r="I1282" s="729">
        <v>15864</v>
      </c>
      <c r="J1282" s="729" t="s">
        <v>1906</v>
      </c>
      <c r="K1282" s="729" t="s">
        <v>671</v>
      </c>
      <c r="L1282" s="732">
        <v>62.140000000000015</v>
      </c>
      <c r="M1282" s="732">
        <v>1</v>
      </c>
      <c r="N1282" s="733">
        <v>62.140000000000015</v>
      </c>
    </row>
    <row r="1283" spans="1:14" ht="14.4" customHeight="1" x14ac:dyDescent="0.3">
      <c r="A1283" s="727" t="s">
        <v>566</v>
      </c>
      <c r="B1283" s="728" t="s">
        <v>567</v>
      </c>
      <c r="C1283" s="729" t="s">
        <v>593</v>
      </c>
      <c r="D1283" s="730" t="s">
        <v>594</v>
      </c>
      <c r="E1283" s="731">
        <v>50113001</v>
      </c>
      <c r="F1283" s="730" t="s">
        <v>620</v>
      </c>
      <c r="G1283" s="729" t="s">
        <v>661</v>
      </c>
      <c r="H1283" s="729">
        <v>845240</v>
      </c>
      <c r="I1283" s="729">
        <v>109799</v>
      </c>
      <c r="J1283" s="729" t="s">
        <v>1264</v>
      </c>
      <c r="K1283" s="729" t="s">
        <v>1083</v>
      </c>
      <c r="L1283" s="732">
        <v>116.81000000000009</v>
      </c>
      <c r="M1283" s="732">
        <v>1</v>
      </c>
      <c r="N1283" s="733">
        <v>116.81000000000009</v>
      </c>
    </row>
    <row r="1284" spans="1:14" ht="14.4" customHeight="1" x14ac:dyDescent="0.3">
      <c r="A1284" s="727" t="s">
        <v>566</v>
      </c>
      <c r="B1284" s="728" t="s">
        <v>567</v>
      </c>
      <c r="C1284" s="729" t="s">
        <v>593</v>
      </c>
      <c r="D1284" s="730" t="s">
        <v>594</v>
      </c>
      <c r="E1284" s="731">
        <v>50113001</v>
      </c>
      <c r="F1284" s="730" t="s">
        <v>620</v>
      </c>
      <c r="G1284" s="729" t="s">
        <v>621</v>
      </c>
      <c r="H1284" s="729">
        <v>849317</v>
      </c>
      <c r="I1284" s="729">
        <v>109821</v>
      </c>
      <c r="J1284" s="729" t="s">
        <v>1788</v>
      </c>
      <c r="K1284" s="729" t="s">
        <v>1211</v>
      </c>
      <c r="L1284" s="732">
        <v>89.112131824511749</v>
      </c>
      <c r="M1284" s="732">
        <v>4</v>
      </c>
      <c r="N1284" s="733">
        <v>356.448527298047</v>
      </c>
    </row>
    <row r="1285" spans="1:14" ht="14.4" customHeight="1" x14ac:dyDescent="0.3">
      <c r="A1285" s="727" t="s">
        <v>566</v>
      </c>
      <c r="B1285" s="728" t="s">
        <v>567</v>
      </c>
      <c r="C1285" s="729" t="s">
        <v>593</v>
      </c>
      <c r="D1285" s="730" t="s">
        <v>594</v>
      </c>
      <c r="E1285" s="731">
        <v>50113001</v>
      </c>
      <c r="F1285" s="730" t="s">
        <v>620</v>
      </c>
      <c r="G1285" s="729" t="s">
        <v>621</v>
      </c>
      <c r="H1285" s="729">
        <v>105954</v>
      </c>
      <c r="I1285" s="729">
        <v>5954</v>
      </c>
      <c r="J1285" s="729" t="s">
        <v>1265</v>
      </c>
      <c r="K1285" s="729" t="s">
        <v>1266</v>
      </c>
      <c r="L1285" s="732">
        <v>2926.48</v>
      </c>
      <c r="M1285" s="732">
        <v>6</v>
      </c>
      <c r="N1285" s="733">
        <v>17558.88</v>
      </c>
    </row>
    <row r="1286" spans="1:14" ht="14.4" customHeight="1" x14ac:dyDescent="0.3">
      <c r="A1286" s="727" t="s">
        <v>566</v>
      </c>
      <c r="B1286" s="728" t="s">
        <v>567</v>
      </c>
      <c r="C1286" s="729" t="s">
        <v>593</v>
      </c>
      <c r="D1286" s="730" t="s">
        <v>594</v>
      </c>
      <c r="E1286" s="731">
        <v>50113001</v>
      </c>
      <c r="F1286" s="730" t="s">
        <v>620</v>
      </c>
      <c r="G1286" s="729" t="s">
        <v>621</v>
      </c>
      <c r="H1286" s="729">
        <v>113808</v>
      </c>
      <c r="I1286" s="729">
        <v>13808</v>
      </c>
      <c r="J1286" s="729" t="s">
        <v>1267</v>
      </c>
      <c r="K1286" s="729" t="s">
        <v>1268</v>
      </c>
      <c r="L1286" s="732">
        <v>605.0300000000002</v>
      </c>
      <c r="M1286" s="732">
        <v>1</v>
      </c>
      <c r="N1286" s="733">
        <v>605.0300000000002</v>
      </c>
    </row>
    <row r="1287" spans="1:14" ht="14.4" customHeight="1" x14ac:dyDescent="0.3">
      <c r="A1287" s="727" t="s">
        <v>566</v>
      </c>
      <c r="B1287" s="728" t="s">
        <v>567</v>
      </c>
      <c r="C1287" s="729" t="s">
        <v>593</v>
      </c>
      <c r="D1287" s="730" t="s">
        <v>594</v>
      </c>
      <c r="E1287" s="731">
        <v>50113001</v>
      </c>
      <c r="F1287" s="730" t="s">
        <v>620</v>
      </c>
      <c r="G1287" s="729" t="s">
        <v>661</v>
      </c>
      <c r="H1287" s="729">
        <v>124231</v>
      </c>
      <c r="I1287" s="729">
        <v>124231</v>
      </c>
      <c r="J1287" s="729" t="s">
        <v>1907</v>
      </c>
      <c r="K1287" s="729" t="s">
        <v>1908</v>
      </c>
      <c r="L1287" s="732">
        <v>236.17</v>
      </c>
      <c r="M1287" s="732">
        <v>1</v>
      </c>
      <c r="N1287" s="733">
        <v>236.17</v>
      </c>
    </row>
    <row r="1288" spans="1:14" ht="14.4" customHeight="1" x14ac:dyDescent="0.3">
      <c r="A1288" s="727" t="s">
        <v>566</v>
      </c>
      <c r="B1288" s="728" t="s">
        <v>567</v>
      </c>
      <c r="C1288" s="729" t="s">
        <v>593</v>
      </c>
      <c r="D1288" s="730" t="s">
        <v>594</v>
      </c>
      <c r="E1288" s="731">
        <v>50113001</v>
      </c>
      <c r="F1288" s="730" t="s">
        <v>620</v>
      </c>
      <c r="G1288" s="729" t="s">
        <v>568</v>
      </c>
      <c r="H1288" s="729">
        <v>147467</v>
      </c>
      <c r="I1288" s="729">
        <v>47467</v>
      </c>
      <c r="J1288" s="729" t="s">
        <v>1274</v>
      </c>
      <c r="K1288" s="729" t="s">
        <v>1275</v>
      </c>
      <c r="L1288" s="732">
        <v>962.35294117647061</v>
      </c>
      <c r="M1288" s="732">
        <v>17</v>
      </c>
      <c r="N1288" s="733">
        <v>16360</v>
      </c>
    </row>
    <row r="1289" spans="1:14" ht="14.4" customHeight="1" x14ac:dyDescent="0.3">
      <c r="A1289" s="727" t="s">
        <v>566</v>
      </c>
      <c r="B1289" s="728" t="s">
        <v>567</v>
      </c>
      <c r="C1289" s="729" t="s">
        <v>593</v>
      </c>
      <c r="D1289" s="730" t="s">
        <v>594</v>
      </c>
      <c r="E1289" s="731">
        <v>50113001</v>
      </c>
      <c r="F1289" s="730" t="s">
        <v>620</v>
      </c>
      <c r="G1289" s="729" t="s">
        <v>661</v>
      </c>
      <c r="H1289" s="729">
        <v>47465</v>
      </c>
      <c r="I1289" s="729">
        <v>47465</v>
      </c>
      <c r="J1289" s="729" t="s">
        <v>1274</v>
      </c>
      <c r="K1289" s="729" t="s">
        <v>1276</v>
      </c>
      <c r="L1289" s="732">
        <v>207.14</v>
      </c>
      <c r="M1289" s="732">
        <v>4</v>
      </c>
      <c r="N1289" s="733">
        <v>828.56</v>
      </c>
    </row>
    <row r="1290" spans="1:14" ht="14.4" customHeight="1" x14ac:dyDescent="0.3">
      <c r="A1290" s="727" t="s">
        <v>566</v>
      </c>
      <c r="B1290" s="728" t="s">
        <v>567</v>
      </c>
      <c r="C1290" s="729" t="s">
        <v>593</v>
      </c>
      <c r="D1290" s="730" t="s">
        <v>594</v>
      </c>
      <c r="E1290" s="731">
        <v>50113001</v>
      </c>
      <c r="F1290" s="730" t="s">
        <v>620</v>
      </c>
      <c r="G1290" s="729" t="s">
        <v>621</v>
      </c>
      <c r="H1290" s="729">
        <v>184785</v>
      </c>
      <c r="I1290" s="729">
        <v>84785</v>
      </c>
      <c r="J1290" s="729" t="s">
        <v>1798</v>
      </c>
      <c r="K1290" s="729" t="s">
        <v>1909</v>
      </c>
      <c r="L1290" s="732">
        <v>194.3000000000001</v>
      </c>
      <c r="M1290" s="732">
        <v>1</v>
      </c>
      <c r="N1290" s="733">
        <v>194.3000000000001</v>
      </c>
    </row>
    <row r="1291" spans="1:14" ht="14.4" customHeight="1" x14ac:dyDescent="0.3">
      <c r="A1291" s="727" t="s">
        <v>566</v>
      </c>
      <c r="B1291" s="728" t="s">
        <v>567</v>
      </c>
      <c r="C1291" s="729" t="s">
        <v>593</v>
      </c>
      <c r="D1291" s="730" t="s">
        <v>594</v>
      </c>
      <c r="E1291" s="731">
        <v>50113001</v>
      </c>
      <c r="F1291" s="730" t="s">
        <v>620</v>
      </c>
      <c r="G1291" s="729" t="s">
        <v>621</v>
      </c>
      <c r="H1291" s="729">
        <v>112023</v>
      </c>
      <c r="I1291" s="729">
        <v>12023</v>
      </c>
      <c r="J1291" s="729" t="s">
        <v>1290</v>
      </c>
      <c r="K1291" s="729" t="s">
        <v>1291</v>
      </c>
      <c r="L1291" s="732">
        <v>69.819999999999993</v>
      </c>
      <c r="M1291" s="732">
        <v>1</v>
      </c>
      <c r="N1291" s="733">
        <v>69.819999999999993</v>
      </c>
    </row>
    <row r="1292" spans="1:14" ht="14.4" customHeight="1" x14ac:dyDescent="0.3">
      <c r="A1292" s="727" t="s">
        <v>566</v>
      </c>
      <c r="B1292" s="728" t="s">
        <v>567</v>
      </c>
      <c r="C1292" s="729" t="s">
        <v>593</v>
      </c>
      <c r="D1292" s="730" t="s">
        <v>594</v>
      </c>
      <c r="E1292" s="731">
        <v>50113001</v>
      </c>
      <c r="F1292" s="730" t="s">
        <v>620</v>
      </c>
      <c r="G1292" s="729" t="s">
        <v>621</v>
      </c>
      <c r="H1292" s="729">
        <v>848977</v>
      </c>
      <c r="I1292" s="729">
        <v>129597</v>
      </c>
      <c r="J1292" s="729" t="s">
        <v>1292</v>
      </c>
      <c r="K1292" s="729" t="s">
        <v>1293</v>
      </c>
      <c r="L1292" s="732">
        <v>622.71</v>
      </c>
      <c r="M1292" s="732">
        <v>1</v>
      </c>
      <c r="N1292" s="733">
        <v>622.71</v>
      </c>
    </row>
    <row r="1293" spans="1:14" ht="14.4" customHeight="1" x14ac:dyDescent="0.3">
      <c r="A1293" s="727" t="s">
        <v>566</v>
      </c>
      <c r="B1293" s="728" t="s">
        <v>567</v>
      </c>
      <c r="C1293" s="729" t="s">
        <v>593</v>
      </c>
      <c r="D1293" s="730" t="s">
        <v>594</v>
      </c>
      <c r="E1293" s="731">
        <v>50113001</v>
      </c>
      <c r="F1293" s="730" t="s">
        <v>620</v>
      </c>
      <c r="G1293" s="729" t="s">
        <v>621</v>
      </c>
      <c r="H1293" s="729">
        <v>111421</v>
      </c>
      <c r="I1293" s="729">
        <v>11421</v>
      </c>
      <c r="J1293" s="729" t="s">
        <v>1294</v>
      </c>
      <c r="K1293" s="729" t="s">
        <v>1296</v>
      </c>
      <c r="L1293" s="732">
        <v>360.83163451139063</v>
      </c>
      <c r="M1293" s="732">
        <v>4</v>
      </c>
      <c r="N1293" s="733">
        <v>1443.3265380455625</v>
      </c>
    </row>
    <row r="1294" spans="1:14" ht="14.4" customHeight="1" x14ac:dyDescent="0.3">
      <c r="A1294" s="727" t="s">
        <v>566</v>
      </c>
      <c r="B1294" s="728" t="s">
        <v>567</v>
      </c>
      <c r="C1294" s="729" t="s">
        <v>593</v>
      </c>
      <c r="D1294" s="730" t="s">
        <v>594</v>
      </c>
      <c r="E1294" s="731">
        <v>50113001</v>
      </c>
      <c r="F1294" s="730" t="s">
        <v>620</v>
      </c>
      <c r="G1294" s="729" t="s">
        <v>621</v>
      </c>
      <c r="H1294" s="729">
        <v>990977</v>
      </c>
      <c r="I1294" s="729">
        <v>0</v>
      </c>
      <c r="J1294" s="729" t="s">
        <v>1910</v>
      </c>
      <c r="K1294" s="729" t="s">
        <v>568</v>
      </c>
      <c r="L1294" s="732">
        <v>101.73750000000001</v>
      </c>
      <c r="M1294" s="732">
        <v>12</v>
      </c>
      <c r="N1294" s="733">
        <v>1220.8500000000001</v>
      </c>
    </row>
    <row r="1295" spans="1:14" ht="14.4" customHeight="1" x14ac:dyDescent="0.3">
      <c r="A1295" s="727" t="s">
        <v>566</v>
      </c>
      <c r="B1295" s="728" t="s">
        <v>567</v>
      </c>
      <c r="C1295" s="729" t="s">
        <v>593</v>
      </c>
      <c r="D1295" s="730" t="s">
        <v>594</v>
      </c>
      <c r="E1295" s="731">
        <v>50113001</v>
      </c>
      <c r="F1295" s="730" t="s">
        <v>620</v>
      </c>
      <c r="G1295" s="729" t="s">
        <v>661</v>
      </c>
      <c r="H1295" s="729">
        <v>500566</v>
      </c>
      <c r="I1295" s="729">
        <v>500566</v>
      </c>
      <c r="J1295" s="729" t="s">
        <v>1312</v>
      </c>
      <c r="K1295" s="729" t="s">
        <v>1313</v>
      </c>
      <c r="L1295" s="732">
        <v>834.67000000000007</v>
      </c>
      <c r="M1295" s="732">
        <v>4</v>
      </c>
      <c r="N1295" s="733">
        <v>3338.6800000000003</v>
      </c>
    </row>
    <row r="1296" spans="1:14" ht="14.4" customHeight="1" x14ac:dyDescent="0.3">
      <c r="A1296" s="727" t="s">
        <v>566</v>
      </c>
      <c r="B1296" s="728" t="s">
        <v>567</v>
      </c>
      <c r="C1296" s="729" t="s">
        <v>593</v>
      </c>
      <c r="D1296" s="730" t="s">
        <v>594</v>
      </c>
      <c r="E1296" s="731">
        <v>50113001</v>
      </c>
      <c r="F1296" s="730" t="s">
        <v>620</v>
      </c>
      <c r="G1296" s="729" t="s">
        <v>661</v>
      </c>
      <c r="H1296" s="729">
        <v>500570</v>
      </c>
      <c r="I1296" s="729">
        <v>500570</v>
      </c>
      <c r="J1296" s="729" t="s">
        <v>1314</v>
      </c>
      <c r="K1296" s="729" t="s">
        <v>1313</v>
      </c>
      <c r="L1296" s="732">
        <v>950.74969410118672</v>
      </c>
      <c r="M1296" s="732">
        <v>7</v>
      </c>
      <c r="N1296" s="733">
        <v>6655.2478587083069</v>
      </c>
    </row>
    <row r="1297" spans="1:14" ht="14.4" customHeight="1" x14ac:dyDescent="0.3">
      <c r="A1297" s="727" t="s">
        <v>566</v>
      </c>
      <c r="B1297" s="728" t="s">
        <v>567</v>
      </c>
      <c r="C1297" s="729" t="s">
        <v>593</v>
      </c>
      <c r="D1297" s="730" t="s">
        <v>594</v>
      </c>
      <c r="E1297" s="731">
        <v>50113001</v>
      </c>
      <c r="F1297" s="730" t="s">
        <v>620</v>
      </c>
      <c r="G1297" s="729" t="s">
        <v>661</v>
      </c>
      <c r="H1297" s="729">
        <v>101182</v>
      </c>
      <c r="I1297" s="729">
        <v>1182</v>
      </c>
      <c r="J1297" s="729" t="s">
        <v>1805</v>
      </c>
      <c r="K1297" s="729" t="s">
        <v>1632</v>
      </c>
      <c r="L1297" s="732">
        <v>1590.5341660996464</v>
      </c>
      <c r="M1297" s="732">
        <v>11</v>
      </c>
      <c r="N1297" s="733">
        <v>17495.875827096112</v>
      </c>
    </row>
    <row r="1298" spans="1:14" ht="14.4" customHeight="1" x14ac:dyDescent="0.3">
      <c r="A1298" s="727" t="s">
        <v>566</v>
      </c>
      <c r="B1298" s="728" t="s">
        <v>567</v>
      </c>
      <c r="C1298" s="729" t="s">
        <v>593</v>
      </c>
      <c r="D1298" s="730" t="s">
        <v>594</v>
      </c>
      <c r="E1298" s="731">
        <v>50113001</v>
      </c>
      <c r="F1298" s="730" t="s">
        <v>620</v>
      </c>
      <c r="G1298" s="729" t="s">
        <v>621</v>
      </c>
      <c r="H1298" s="729">
        <v>127035</v>
      </c>
      <c r="I1298" s="729">
        <v>27035</v>
      </c>
      <c r="J1298" s="729" t="s">
        <v>1806</v>
      </c>
      <c r="K1298" s="729" t="s">
        <v>1911</v>
      </c>
      <c r="L1298" s="732">
        <v>840.8</v>
      </c>
      <c r="M1298" s="732">
        <v>1</v>
      </c>
      <c r="N1298" s="733">
        <v>840.8</v>
      </c>
    </row>
    <row r="1299" spans="1:14" ht="14.4" customHeight="1" x14ac:dyDescent="0.3">
      <c r="A1299" s="727" t="s">
        <v>566</v>
      </c>
      <c r="B1299" s="728" t="s">
        <v>567</v>
      </c>
      <c r="C1299" s="729" t="s">
        <v>593</v>
      </c>
      <c r="D1299" s="730" t="s">
        <v>594</v>
      </c>
      <c r="E1299" s="731">
        <v>50113001</v>
      </c>
      <c r="F1299" s="730" t="s">
        <v>620</v>
      </c>
      <c r="G1299" s="729" t="s">
        <v>661</v>
      </c>
      <c r="H1299" s="729">
        <v>105496</v>
      </c>
      <c r="I1299" s="729">
        <v>5496</v>
      </c>
      <c r="J1299" s="729" t="s">
        <v>1315</v>
      </c>
      <c r="K1299" s="729" t="s">
        <v>1316</v>
      </c>
      <c r="L1299" s="732">
        <v>75.919999999999987</v>
      </c>
      <c r="M1299" s="732">
        <v>1</v>
      </c>
      <c r="N1299" s="733">
        <v>75.919999999999987</v>
      </c>
    </row>
    <row r="1300" spans="1:14" ht="14.4" customHeight="1" x14ac:dyDescent="0.3">
      <c r="A1300" s="727" t="s">
        <v>566</v>
      </c>
      <c r="B1300" s="728" t="s">
        <v>567</v>
      </c>
      <c r="C1300" s="729" t="s">
        <v>593</v>
      </c>
      <c r="D1300" s="730" t="s">
        <v>594</v>
      </c>
      <c r="E1300" s="731">
        <v>50113001</v>
      </c>
      <c r="F1300" s="730" t="s">
        <v>620</v>
      </c>
      <c r="G1300" s="729" t="s">
        <v>661</v>
      </c>
      <c r="H1300" s="729">
        <v>166029</v>
      </c>
      <c r="I1300" s="729">
        <v>66029</v>
      </c>
      <c r="J1300" s="729" t="s">
        <v>1315</v>
      </c>
      <c r="K1300" s="729" t="s">
        <v>1912</v>
      </c>
      <c r="L1300" s="732">
        <v>29.27</v>
      </c>
      <c r="M1300" s="732">
        <v>2</v>
      </c>
      <c r="N1300" s="733">
        <v>58.54</v>
      </c>
    </row>
    <row r="1301" spans="1:14" ht="14.4" customHeight="1" x14ac:dyDescent="0.3">
      <c r="A1301" s="727" t="s">
        <v>566</v>
      </c>
      <c r="B1301" s="728" t="s">
        <v>567</v>
      </c>
      <c r="C1301" s="729" t="s">
        <v>593</v>
      </c>
      <c r="D1301" s="730" t="s">
        <v>594</v>
      </c>
      <c r="E1301" s="731">
        <v>50113001</v>
      </c>
      <c r="F1301" s="730" t="s">
        <v>620</v>
      </c>
      <c r="G1301" s="729" t="s">
        <v>661</v>
      </c>
      <c r="H1301" s="729">
        <v>166030</v>
      </c>
      <c r="I1301" s="729">
        <v>66030</v>
      </c>
      <c r="J1301" s="729" t="s">
        <v>1315</v>
      </c>
      <c r="K1301" s="729" t="s">
        <v>1205</v>
      </c>
      <c r="L1301" s="732">
        <v>30.220000000000006</v>
      </c>
      <c r="M1301" s="732">
        <v>5</v>
      </c>
      <c r="N1301" s="733">
        <v>151.10000000000002</v>
      </c>
    </row>
    <row r="1302" spans="1:14" ht="14.4" customHeight="1" x14ac:dyDescent="0.3">
      <c r="A1302" s="727" t="s">
        <v>566</v>
      </c>
      <c r="B1302" s="728" t="s">
        <v>567</v>
      </c>
      <c r="C1302" s="729" t="s">
        <v>593</v>
      </c>
      <c r="D1302" s="730" t="s">
        <v>594</v>
      </c>
      <c r="E1302" s="731">
        <v>50113001</v>
      </c>
      <c r="F1302" s="730" t="s">
        <v>620</v>
      </c>
      <c r="G1302" s="729" t="s">
        <v>661</v>
      </c>
      <c r="H1302" s="729">
        <v>987473</v>
      </c>
      <c r="I1302" s="729">
        <v>146894</v>
      </c>
      <c r="J1302" s="729" t="s">
        <v>1325</v>
      </c>
      <c r="K1302" s="729" t="s">
        <v>1186</v>
      </c>
      <c r="L1302" s="732">
        <v>22.046666666666667</v>
      </c>
      <c r="M1302" s="732">
        <v>6</v>
      </c>
      <c r="N1302" s="733">
        <v>132.28</v>
      </c>
    </row>
    <row r="1303" spans="1:14" ht="14.4" customHeight="1" x14ac:dyDescent="0.3">
      <c r="A1303" s="727" t="s">
        <v>566</v>
      </c>
      <c r="B1303" s="728" t="s">
        <v>567</v>
      </c>
      <c r="C1303" s="729" t="s">
        <v>593</v>
      </c>
      <c r="D1303" s="730" t="s">
        <v>594</v>
      </c>
      <c r="E1303" s="731">
        <v>50113002</v>
      </c>
      <c r="F1303" s="730" t="s">
        <v>1333</v>
      </c>
      <c r="G1303" s="729" t="s">
        <v>621</v>
      </c>
      <c r="H1303" s="729">
        <v>149415</v>
      </c>
      <c r="I1303" s="729">
        <v>49415</v>
      </c>
      <c r="J1303" s="729" t="s">
        <v>1334</v>
      </c>
      <c r="K1303" s="729" t="s">
        <v>1335</v>
      </c>
      <c r="L1303" s="732">
        <v>1680.58</v>
      </c>
      <c r="M1303" s="732">
        <v>2</v>
      </c>
      <c r="N1303" s="733">
        <v>3361.16</v>
      </c>
    </row>
    <row r="1304" spans="1:14" ht="14.4" customHeight="1" x14ac:dyDescent="0.3">
      <c r="A1304" s="727" t="s">
        <v>566</v>
      </c>
      <c r="B1304" s="728" t="s">
        <v>567</v>
      </c>
      <c r="C1304" s="729" t="s">
        <v>593</v>
      </c>
      <c r="D1304" s="730" t="s">
        <v>594</v>
      </c>
      <c r="E1304" s="731">
        <v>50113002</v>
      </c>
      <c r="F1304" s="730" t="s">
        <v>1333</v>
      </c>
      <c r="G1304" s="729" t="s">
        <v>621</v>
      </c>
      <c r="H1304" s="729">
        <v>142003</v>
      </c>
      <c r="I1304" s="729">
        <v>142003</v>
      </c>
      <c r="J1304" s="729" t="s">
        <v>1338</v>
      </c>
      <c r="K1304" s="729" t="s">
        <v>1335</v>
      </c>
      <c r="L1304" s="732">
        <v>3410</v>
      </c>
      <c r="M1304" s="732">
        <v>8</v>
      </c>
      <c r="N1304" s="733">
        <v>27280</v>
      </c>
    </row>
    <row r="1305" spans="1:14" ht="14.4" customHeight="1" x14ac:dyDescent="0.3">
      <c r="A1305" s="727" t="s">
        <v>566</v>
      </c>
      <c r="B1305" s="728" t="s">
        <v>567</v>
      </c>
      <c r="C1305" s="729" t="s">
        <v>593</v>
      </c>
      <c r="D1305" s="730" t="s">
        <v>594</v>
      </c>
      <c r="E1305" s="731">
        <v>50113002</v>
      </c>
      <c r="F1305" s="730" t="s">
        <v>1333</v>
      </c>
      <c r="G1305" s="729" t="s">
        <v>621</v>
      </c>
      <c r="H1305" s="729">
        <v>132599</v>
      </c>
      <c r="I1305" s="729">
        <v>32599</v>
      </c>
      <c r="J1305" s="729" t="s">
        <v>1814</v>
      </c>
      <c r="K1305" s="729" t="s">
        <v>1815</v>
      </c>
      <c r="L1305" s="732">
        <v>2266</v>
      </c>
      <c r="M1305" s="732">
        <v>9</v>
      </c>
      <c r="N1305" s="733">
        <v>20394</v>
      </c>
    </row>
    <row r="1306" spans="1:14" ht="14.4" customHeight="1" x14ac:dyDescent="0.3">
      <c r="A1306" s="727" t="s">
        <v>566</v>
      </c>
      <c r="B1306" s="728" t="s">
        <v>567</v>
      </c>
      <c r="C1306" s="729" t="s">
        <v>593</v>
      </c>
      <c r="D1306" s="730" t="s">
        <v>594</v>
      </c>
      <c r="E1306" s="731">
        <v>50113002</v>
      </c>
      <c r="F1306" s="730" t="s">
        <v>1333</v>
      </c>
      <c r="G1306" s="729" t="s">
        <v>621</v>
      </c>
      <c r="H1306" s="729">
        <v>142603</v>
      </c>
      <c r="I1306" s="729">
        <v>42603</v>
      </c>
      <c r="J1306" s="729" t="s">
        <v>1816</v>
      </c>
      <c r="K1306" s="729" t="s">
        <v>1815</v>
      </c>
      <c r="L1306" s="732">
        <v>2596</v>
      </c>
      <c r="M1306" s="732">
        <v>17</v>
      </c>
      <c r="N1306" s="733">
        <v>44132</v>
      </c>
    </row>
    <row r="1307" spans="1:14" ht="14.4" customHeight="1" x14ac:dyDescent="0.3">
      <c r="A1307" s="727" t="s">
        <v>566</v>
      </c>
      <c r="B1307" s="728" t="s">
        <v>567</v>
      </c>
      <c r="C1307" s="729" t="s">
        <v>593</v>
      </c>
      <c r="D1307" s="730" t="s">
        <v>594</v>
      </c>
      <c r="E1307" s="731">
        <v>50113002</v>
      </c>
      <c r="F1307" s="730" t="s">
        <v>1333</v>
      </c>
      <c r="G1307" s="729" t="s">
        <v>621</v>
      </c>
      <c r="H1307" s="729">
        <v>396465</v>
      </c>
      <c r="I1307" s="729">
        <v>157107</v>
      </c>
      <c r="J1307" s="729" t="s">
        <v>1913</v>
      </c>
      <c r="K1307" s="729" t="s">
        <v>1914</v>
      </c>
      <c r="L1307" s="732">
        <v>3102</v>
      </c>
      <c r="M1307" s="732">
        <v>14</v>
      </c>
      <c r="N1307" s="733">
        <v>43428</v>
      </c>
    </row>
    <row r="1308" spans="1:14" ht="14.4" customHeight="1" x14ac:dyDescent="0.3">
      <c r="A1308" s="727" t="s">
        <v>566</v>
      </c>
      <c r="B1308" s="728" t="s">
        <v>567</v>
      </c>
      <c r="C1308" s="729" t="s">
        <v>593</v>
      </c>
      <c r="D1308" s="730" t="s">
        <v>594</v>
      </c>
      <c r="E1308" s="731">
        <v>50113002</v>
      </c>
      <c r="F1308" s="730" t="s">
        <v>1333</v>
      </c>
      <c r="G1308" s="729" t="s">
        <v>621</v>
      </c>
      <c r="H1308" s="729">
        <v>157116</v>
      </c>
      <c r="I1308" s="729">
        <v>157116</v>
      </c>
      <c r="J1308" s="729" t="s">
        <v>1817</v>
      </c>
      <c r="K1308" s="729" t="s">
        <v>1818</v>
      </c>
      <c r="L1308" s="732">
        <v>4224</v>
      </c>
      <c r="M1308" s="732">
        <v>1</v>
      </c>
      <c r="N1308" s="733">
        <v>4224</v>
      </c>
    </row>
    <row r="1309" spans="1:14" ht="14.4" customHeight="1" x14ac:dyDescent="0.3">
      <c r="A1309" s="727" t="s">
        <v>566</v>
      </c>
      <c r="B1309" s="728" t="s">
        <v>567</v>
      </c>
      <c r="C1309" s="729" t="s">
        <v>593</v>
      </c>
      <c r="D1309" s="730" t="s">
        <v>594</v>
      </c>
      <c r="E1309" s="731">
        <v>50113002</v>
      </c>
      <c r="F1309" s="730" t="s">
        <v>1333</v>
      </c>
      <c r="G1309" s="729" t="s">
        <v>621</v>
      </c>
      <c r="H1309" s="729">
        <v>397371</v>
      </c>
      <c r="I1309" s="729">
        <v>157110</v>
      </c>
      <c r="J1309" s="729" t="s">
        <v>1341</v>
      </c>
      <c r="K1309" s="729" t="s">
        <v>1342</v>
      </c>
      <c r="L1309" s="732">
        <v>4197.5999999999995</v>
      </c>
      <c r="M1309" s="732">
        <v>6</v>
      </c>
      <c r="N1309" s="733">
        <v>25185.599999999995</v>
      </c>
    </row>
    <row r="1310" spans="1:14" ht="14.4" customHeight="1" x14ac:dyDescent="0.3">
      <c r="A1310" s="727" t="s">
        <v>566</v>
      </c>
      <c r="B1310" s="728" t="s">
        <v>567</v>
      </c>
      <c r="C1310" s="729" t="s">
        <v>593</v>
      </c>
      <c r="D1310" s="730" t="s">
        <v>594</v>
      </c>
      <c r="E1310" s="731">
        <v>50113006</v>
      </c>
      <c r="F1310" s="730" t="s">
        <v>1343</v>
      </c>
      <c r="G1310" s="729" t="s">
        <v>661</v>
      </c>
      <c r="H1310" s="729">
        <v>33787</v>
      </c>
      <c r="I1310" s="729">
        <v>33787</v>
      </c>
      <c r="J1310" s="729" t="s">
        <v>1352</v>
      </c>
      <c r="K1310" s="729" t="s">
        <v>1351</v>
      </c>
      <c r="L1310" s="732">
        <v>141.16</v>
      </c>
      <c r="M1310" s="732">
        <v>5</v>
      </c>
      <c r="N1310" s="733">
        <v>705.8</v>
      </c>
    </row>
    <row r="1311" spans="1:14" ht="14.4" customHeight="1" x14ac:dyDescent="0.3">
      <c r="A1311" s="727" t="s">
        <v>566</v>
      </c>
      <c r="B1311" s="728" t="s">
        <v>567</v>
      </c>
      <c r="C1311" s="729" t="s">
        <v>593</v>
      </c>
      <c r="D1311" s="730" t="s">
        <v>594</v>
      </c>
      <c r="E1311" s="731">
        <v>50113006</v>
      </c>
      <c r="F1311" s="730" t="s">
        <v>1343</v>
      </c>
      <c r="G1311" s="729" t="s">
        <v>661</v>
      </c>
      <c r="H1311" s="729">
        <v>33898</v>
      </c>
      <c r="I1311" s="729">
        <v>33898</v>
      </c>
      <c r="J1311" s="729" t="s">
        <v>1915</v>
      </c>
      <c r="K1311" s="729" t="s">
        <v>1351</v>
      </c>
      <c r="L1311" s="732">
        <v>135.6</v>
      </c>
      <c r="M1311" s="732">
        <v>3</v>
      </c>
      <c r="N1311" s="733">
        <v>406.8</v>
      </c>
    </row>
    <row r="1312" spans="1:14" ht="14.4" customHeight="1" x14ac:dyDescent="0.3">
      <c r="A1312" s="727" t="s">
        <v>566</v>
      </c>
      <c r="B1312" s="728" t="s">
        <v>567</v>
      </c>
      <c r="C1312" s="729" t="s">
        <v>593</v>
      </c>
      <c r="D1312" s="730" t="s">
        <v>594</v>
      </c>
      <c r="E1312" s="731">
        <v>50113006</v>
      </c>
      <c r="F1312" s="730" t="s">
        <v>1343</v>
      </c>
      <c r="G1312" s="729" t="s">
        <v>661</v>
      </c>
      <c r="H1312" s="729">
        <v>33742</v>
      </c>
      <c r="I1312" s="729">
        <v>33742</v>
      </c>
      <c r="J1312" s="729" t="s">
        <v>1916</v>
      </c>
      <c r="K1312" s="729" t="s">
        <v>1351</v>
      </c>
      <c r="L1312" s="732">
        <v>137.89125000000001</v>
      </c>
      <c r="M1312" s="732">
        <v>8</v>
      </c>
      <c r="N1312" s="733">
        <v>1103.1300000000001</v>
      </c>
    </row>
    <row r="1313" spans="1:14" ht="14.4" customHeight="1" x14ac:dyDescent="0.3">
      <c r="A1313" s="727" t="s">
        <v>566</v>
      </c>
      <c r="B1313" s="728" t="s">
        <v>567</v>
      </c>
      <c r="C1313" s="729" t="s">
        <v>593</v>
      </c>
      <c r="D1313" s="730" t="s">
        <v>594</v>
      </c>
      <c r="E1313" s="731">
        <v>50113006</v>
      </c>
      <c r="F1313" s="730" t="s">
        <v>1343</v>
      </c>
      <c r="G1313" s="729" t="s">
        <v>661</v>
      </c>
      <c r="H1313" s="729">
        <v>33740</v>
      </c>
      <c r="I1313" s="729">
        <v>33740</v>
      </c>
      <c r="J1313" s="729" t="s">
        <v>1917</v>
      </c>
      <c r="K1313" s="729" t="s">
        <v>1351</v>
      </c>
      <c r="L1313" s="732">
        <v>140.10500000000002</v>
      </c>
      <c r="M1313" s="732">
        <v>8</v>
      </c>
      <c r="N1313" s="733">
        <v>1120.8400000000001</v>
      </c>
    </row>
    <row r="1314" spans="1:14" ht="14.4" customHeight="1" x14ac:dyDescent="0.3">
      <c r="A1314" s="727" t="s">
        <v>566</v>
      </c>
      <c r="B1314" s="728" t="s">
        <v>567</v>
      </c>
      <c r="C1314" s="729" t="s">
        <v>593</v>
      </c>
      <c r="D1314" s="730" t="s">
        <v>594</v>
      </c>
      <c r="E1314" s="731">
        <v>50113006</v>
      </c>
      <c r="F1314" s="730" t="s">
        <v>1343</v>
      </c>
      <c r="G1314" s="729" t="s">
        <v>661</v>
      </c>
      <c r="H1314" s="729">
        <v>33739</v>
      </c>
      <c r="I1314" s="729">
        <v>33739</v>
      </c>
      <c r="J1314" s="729" t="s">
        <v>1918</v>
      </c>
      <c r="K1314" s="729" t="s">
        <v>1351</v>
      </c>
      <c r="L1314" s="732">
        <v>148.96</v>
      </c>
      <c r="M1314" s="732">
        <v>2</v>
      </c>
      <c r="N1314" s="733">
        <v>297.92</v>
      </c>
    </row>
    <row r="1315" spans="1:14" ht="14.4" customHeight="1" x14ac:dyDescent="0.3">
      <c r="A1315" s="727" t="s">
        <v>566</v>
      </c>
      <c r="B1315" s="728" t="s">
        <v>567</v>
      </c>
      <c r="C1315" s="729" t="s">
        <v>593</v>
      </c>
      <c r="D1315" s="730" t="s">
        <v>594</v>
      </c>
      <c r="E1315" s="731">
        <v>50113006</v>
      </c>
      <c r="F1315" s="730" t="s">
        <v>1343</v>
      </c>
      <c r="G1315" s="729" t="s">
        <v>661</v>
      </c>
      <c r="H1315" s="729">
        <v>846766</v>
      </c>
      <c r="I1315" s="729">
        <v>33420</v>
      </c>
      <c r="J1315" s="729" t="s">
        <v>1356</v>
      </c>
      <c r="K1315" s="729" t="s">
        <v>1351</v>
      </c>
      <c r="L1315" s="732">
        <v>135.60000000000002</v>
      </c>
      <c r="M1315" s="732">
        <v>2</v>
      </c>
      <c r="N1315" s="733">
        <v>271.20000000000005</v>
      </c>
    </row>
    <row r="1316" spans="1:14" ht="14.4" customHeight="1" x14ac:dyDescent="0.3">
      <c r="A1316" s="727" t="s">
        <v>566</v>
      </c>
      <c r="B1316" s="728" t="s">
        <v>567</v>
      </c>
      <c r="C1316" s="729" t="s">
        <v>593</v>
      </c>
      <c r="D1316" s="730" t="s">
        <v>594</v>
      </c>
      <c r="E1316" s="731">
        <v>50113006</v>
      </c>
      <c r="F1316" s="730" t="s">
        <v>1343</v>
      </c>
      <c r="G1316" s="729" t="s">
        <v>661</v>
      </c>
      <c r="H1316" s="729">
        <v>33751</v>
      </c>
      <c r="I1316" s="729">
        <v>33751</v>
      </c>
      <c r="J1316" s="729" t="s">
        <v>1359</v>
      </c>
      <c r="K1316" s="729" t="s">
        <v>1358</v>
      </c>
      <c r="L1316" s="732">
        <v>111.94999999999997</v>
      </c>
      <c r="M1316" s="732">
        <v>2</v>
      </c>
      <c r="N1316" s="733">
        <v>223.89999999999995</v>
      </c>
    </row>
    <row r="1317" spans="1:14" ht="14.4" customHeight="1" x14ac:dyDescent="0.3">
      <c r="A1317" s="727" t="s">
        <v>566</v>
      </c>
      <c r="B1317" s="728" t="s">
        <v>567</v>
      </c>
      <c r="C1317" s="729" t="s">
        <v>593</v>
      </c>
      <c r="D1317" s="730" t="s">
        <v>594</v>
      </c>
      <c r="E1317" s="731">
        <v>50113006</v>
      </c>
      <c r="F1317" s="730" t="s">
        <v>1343</v>
      </c>
      <c r="G1317" s="729" t="s">
        <v>661</v>
      </c>
      <c r="H1317" s="729">
        <v>33850</v>
      </c>
      <c r="I1317" s="729">
        <v>33850</v>
      </c>
      <c r="J1317" s="729" t="s">
        <v>1365</v>
      </c>
      <c r="K1317" s="729" t="s">
        <v>1348</v>
      </c>
      <c r="L1317" s="732">
        <v>145.50000000000003</v>
      </c>
      <c r="M1317" s="732">
        <v>3</v>
      </c>
      <c r="N1317" s="733">
        <v>436.50000000000006</v>
      </c>
    </row>
    <row r="1318" spans="1:14" ht="14.4" customHeight="1" x14ac:dyDescent="0.3">
      <c r="A1318" s="727" t="s">
        <v>566</v>
      </c>
      <c r="B1318" s="728" t="s">
        <v>567</v>
      </c>
      <c r="C1318" s="729" t="s">
        <v>593</v>
      </c>
      <c r="D1318" s="730" t="s">
        <v>594</v>
      </c>
      <c r="E1318" s="731">
        <v>50113006</v>
      </c>
      <c r="F1318" s="730" t="s">
        <v>1343</v>
      </c>
      <c r="G1318" s="729" t="s">
        <v>661</v>
      </c>
      <c r="H1318" s="729">
        <v>33851</v>
      </c>
      <c r="I1318" s="729">
        <v>33851</v>
      </c>
      <c r="J1318" s="729" t="s">
        <v>1919</v>
      </c>
      <c r="K1318" s="729" t="s">
        <v>1348</v>
      </c>
      <c r="L1318" s="732">
        <v>145.50006416748641</v>
      </c>
      <c r="M1318" s="732">
        <v>1</v>
      </c>
      <c r="N1318" s="733">
        <v>145.50006416748641</v>
      </c>
    </row>
    <row r="1319" spans="1:14" ht="14.4" customHeight="1" x14ac:dyDescent="0.3">
      <c r="A1319" s="727" t="s">
        <v>566</v>
      </c>
      <c r="B1319" s="728" t="s">
        <v>567</v>
      </c>
      <c r="C1319" s="729" t="s">
        <v>593</v>
      </c>
      <c r="D1319" s="730" t="s">
        <v>594</v>
      </c>
      <c r="E1319" s="731">
        <v>50113006</v>
      </c>
      <c r="F1319" s="730" t="s">
        <v>1343</v>
      </c>
      <c r="G1319" s="729" t="s">
        <v>661</v>
      </c>
      <c r="H1319" s="729">
        <v>33527</v>
      </c>
      <c r="I1319" s="729">
        <v>33527</v>
      </c>
      <c r="J1319" s="729" t="s">
        <v>1825</v>
      </c>
      <c r="K1319" s="729" t="s">
        <v>1826</v>
      </c>
      <c r="L1319" s="732">
        <v>54.38</v>
      </c>
      <c r="M1319" s="732">
        <v>3</v>
      </c>
      <c r="N1319" s="733">
        <v>163.14000000000001</v>
      </c>
    </row>
    <row r="1320" spans="1:14" ht="14.4" customHeight="1" x14ac:dyDescent="0.3">
      <c r="A1320" s="727" t="s">
        <v>566</v>
      </c>
      <c r="B1320" s="728" t="s">
        <v>567</v>
      </c>
      <c r="C1320" s="729" t="s">
        <v>593</v>
      </c>
      <c r="D1320" s="730" t="s">
        <v>594</v>
      </c>
      <c r="E1320" s="731">
        <v>50113006</v>
      </c>
      <c r="F1320" s="730" t="s">
        <v>1343</v>
      </c>
      <c r="G1320" s="729" t="s">
        <v>661</v>
      </c>
      <c r="H1320" s="729">
        <v>33677</v>
      </c>
      <c r="I1320" s="729">
        <v>33677</v>
      </c>
      <c r="J1320" s="729" t="s">
        <v>1920</v>
      </c>
      <c r="K1320" s="729" t="s">
        <v>1921</v>
      </c>
      <c r="L1320" s="732">
        <v>278.52</v>
      </c>
      <c r="M1320" s="732">
        <v>1</v>
      </c>
      <c r="N1320" s="733">
        <v>278.52</v>
      </c>
    </row>
    <row r="1321" spans="1:14" ht="14.4" customHeight="1" x14ac:dyDescent="0.3">
      <c r="A1321" s="727" t="s">
        <v>566</v>
      </c>
      <c r="B1321" s="728" t="s">
        <v>567</v>
      </c>
      <c r="C1321" s="729" t="s">
        <v>593</v>
      </c>
      <c r="D1321" s="730" t="s">
        <v>594</v>
      </c>
      <c r="E1321" s="731">
        <v>50113006</v>
      </c>
      <c r="F1321" s="730" t="s">
        <v>1343</v>
      </c>
      <c r="G1321" s="729" t="s">
        <v>661</v>
      </c>
      <c r="H1321" s="729">
        <v>133220</v>
      </c>
      <c r="I1321" s="729">
        <v>33220</v>
      </c>
      <c r="J1321" s="729" t="s">
        <v>1922</v>
      </c>
      <c r="K1321" s="729" t="s">
        <v>1923</v>
      </c>
      <c r="L1321" s="732">
        <v>198.89</v>
      </c>
      <c r="M1321" s="732">
        <v>1</v>
      </c>
      <c r="N1321" s="733">
        <v>198.89</v>
      </c>
    </row>
    <row r="1322" spans="1:14" ht="14.4" customHeight="1" x14ac:dyDescent="0.3">
      <c r="A1322" s="727" t="s">
        <v>566</v>
      </c>
      <c r="B1322" s="728" t="s">
        <v>567</v>
      </c>
      <c r="C1322" s="729" t="s">
        <v>593</v>
      </c>
      <c r="D1322" s="730" t="s">
        <v>594</v>
      </c>
      <c r="E1322" s="731">
        <v>50113008</v>
      </c>
      <c r="F1322" s="730" t="s">
        <v>1376</v>
      </c>
      <c r="G1322" s="729"/>
      <c r="H1322" s="729"/>
      <c r="I1322" s="729">
        <v>138455</v>
      </c>
      <c r="J1322" s="729" t="s">
        <v>1377</v>
      </c>
      <c r="K1322" s="729" t="s">
        <v>1378</v>
      </c>
      <c r="L1322" s="732">
        <v>1287</v>
      </c>
      <c r="M1322" s="732">
        <v>506</v>
      </c>
      <c r="N1322" s="733">
        <v>651222</v>
      </c>
    </row>
    <row r="1323" spans="1:14" ht="14.4" customHeight="1" x14ac:dyDescent="0.3">
      <c r="A1323" s="727" t="s">
        <v>566</v>
      </c>
      <c r="B1323" s="728" t="s">
        <v>567</v>
      </c>
      <c r="C1323" s="729" t="s">
        <v>593</v>
      </c>
      <c r="D1323" s="730" t="s">
        <v>594</v>
      </c>
      <c r="E1323" s="731">
        <v>50113008</v>
      </c>
      <c r="F1323" s="730" t="s">
        <v>1376</v>
      </c>
      <c r="G1323" s="729"/>
      <c r="H1323" s="729"/>
      <c r="I1323" s="729">
        <v>129056</v>
      </c>
      <c r="J1323" s="729" t="s">
        <v>1379</v>
      </c>
      <c r="K1323" s="729" t="s">
        <v>1380</v>
      </c>
      <c r="L1323" s="732">
        <v>2978.6037561487269</v>
      </c>
      <c r="M1323" s="732">
        <v>270</v>
      </c>
      <c r="N1323" s="733">
        <v>804223.01416015625</v>
      </c>
    </row>
    <row r="1324" spans="1:14" ht="14.4" customHeight="1" x14ac:dyDescent="0.3">
      <c r="A1324" s="727" t="s">
        <v>566</v>
      </c>
      <c r="B1324" s="728" t="s">
        <v>567</v>
      </c>
      <c r="C1324" s="729" t="s">
        <v>593</v>
      </c>
      <c r="D1324" s="730" t="s">
        <v>594</v>
      </c>
      <c r="E1324" s="731">
        <v>50113008</v>
      </c>
      <c r="F1324" s="730" t="s">
        <v>1376</v>
      </c>
      <c r="G1324" s="729"/>
      <c r="H1324" s="729"/>
      <c r="I1324" s="729">
        <v>129057</v>
      </c>
      <c r="J1324" s="729" t="s">
        <v>1379</v>
      </c>
      <c r="K1324" s="729" t="s">
        <v>1381</v>
      </c>
      <c r="L1324" s="732">
        <v>5778.3485361231433</v>
      </c>
      <c r="M1324" s="732">
        <v>101</v>
      </c>
      <c r="N1324" s="733">
        <v>583613.2021484375</v>
      </c>
    </row>
    <row r="1325" spans="1:14" ht="14.4" customHeight="1" x14ac:dyDescent="0.3">
      <c r="A1325" s="727" t="s">
        <v>566</v>
      </c>
      <c r="B1325" s="728" t="s">
        <v>567</v>
      </c>
      <c r="C1325" s="729" t="s">
        <v>593</v>
      </c>
      <c r="D1325" s="730" t="s">
        <v>594</v>
      </c>
      <c r="E1325" s="731">
        <v>50113008</v>
      </c>
      <c r="F1325" s="730" t="s">
        <v>1376</v>
      </c>
      <c r="G1325" s="729"/>
      <c r="H1325" s="729"/>
      <c r="I1325" s="729">
        <v>29979</v>
      </c>
      <c r="J1325" s="729" t="s">
        <v>1384</v>
      </c>
      <c r="K1325" s="729" t="s">
        <v>1386</v>
      </c>
      <c r="L1325" s="732">
        <v>4893.6470588235297</v>
      </c>
      <c r="M1325" s="732">
        <v>17</v>
      </c>
      <c r="N1325" s="733">
        <v>83192</v>
      </c>
    </row>
    <row r="1326" spans="1:14" ht="14.4" customHeight="1" x14ac:dyDescent="0.3">
      <c r="A1326" s="727" t="s">
        <v>566</v>
      </c>
      <c r="B1326" s="728" t="s">
        <v>567</v>
      </c>
      <c r="C1326" s="729" t="s">
        <v>593</v>
      </c>
      <c r="D1326" s="730" t="s">
        <v>594</v>
      </c>
      <c r="E1326" s="731">
        <v>50113008</v>
      </c>
      <c r="F1326" s="730" t="s">
        <v>1376</v>
      </c>
      <c r="G1326" s="729"/>
      <c r="H1326" s="729"/>
      <c r="I1326" s="729">
        <v>29980</v>
      </c>
      <c r="J1326" s="729" t="s">
        <v>1384</v>
      </c>
      <c r="K1326" s="729" t="s">
        <v>1387</v>
      </c>
      <c r="L1326" s="732">
        <v>9548.8888888888887</v>
      </c>
      <c r="M1326" s="732">
        <v>63</v>
      </c>
      <c r="N1326" s="733">
        <v>601580</v>
      </c>
    </row>
    <row r="1327" spans="1:14" ht="14.4" customHeight="1" x14ac:dyDescent="0.3">
      <c r="A1327" s="727" t="s">
        <v>566</v>
      </c>
      <c r="B1327" s="728" t="s">
        <v>567</v>
      </c>
      <c r="C1327" s="729" t="s">
        <v>593</v>
      </c>
      <c r="D1327" s="730" t="s">
        <v>594</v>
      </c>
      <c r="E1327" s="731">
        <v>50113008</v>
      </c>
      <c r="F1327" s="730" t="s">
        <v>1376</v>
      </c>
      <c r="G1327" s="729"/>
      <c r="H1327" s="729"/>
      <c r="I1327" s="729">
        <v>29981</v>
      </c>
      <c r="J1327" s="729" t="s">
        <v>1384</v>
      </c>
      <c r="K1327" s="729" t="s">
        <v>1385</v>
      </c>
      <c r="L1327" s="732">
        <v>12897.5</v>
      </c>
      <c r="M1327" s="732">
        <v>8</v>
      </c>
      <c r="N1327" s="733">
        <v>103180</v>
      </c>
    </row>
    <row r="1328" spans="1:14" ht="14.4" customHeight="1" x14ac:dyDescent="0.3">
      <c r="A1328" s="727" t="s">
        <v>566</v>
      </c>
      <c r="B1328" s="728" t="s">
        <v>567</v>
      </c>
      <c r="C1328" s="729" t="s">
        <v>593</v>
      </c>
      <c r="D1328" s="730" t="s">
        <v>594</v>
      </c>
      <c r="E1328" s="731">
        <v>50113008</v>
      </c>
      <c r="F1328" s="730" t="s">
        <v>1376</v>
      </c>
      <c r="G1328" s="729"/>
      <c r="H1328" s="729"/>
      <c r="I1328" s="729">
        <v>137124</v>
      </c>
      <c r="J1328" s="729" t="s">
        <v>1388</v>
      </c>
      <c r="K1328" s="729" t="s">
        <v>1389</v>
      </c>
      <c r="L1328" s="732">
        <v>6699</v>
      </c>
      <c r="M1328" s="732">
        <v>20</v>
      </c>
      <c r="N1328" s="733">
        <v>133980</v>
      </c>
    </row>
    <row r="1329" spans="1:14" ht="14.4" customHeight="1" x14ac:dyDescent="0.3">
      <c r="A1329" s="727" t="s">
        <v>566</v>
      </c>
      <c r="B1329" s="728" t="s">
        <v>567</v>
      </c>
      <c r="C1329" s="729" t="s">
        <v>593</v>
      </c>
      <c r="D1329" s="730" t="s">
        <v>594</v>
      </c>
      <c r="E1329" s="731">
        <v>50113008</v>
      </c>
      <c r="F1329" s="730" t="s">
        <v>1376</v>
      </c>
      <c r="G1329" s="729"/>
      <c r="H1329" s="729"/>
      <c r="I1329" s="729">
        <v>137123</v>
      </c>
      <c r="J1329" s="729" t="s">
        <v>1388</v>
      </c>
      <c r="K1329" s="729" t="s">
        <v>1390</v>
      </c>
      <c r="L1329" s="732">
        <v>3480.3999348958332</v>
      </c>
      <c r="M1329" s="732">
        <v>15</v>
      </c>
      <c r="N1329" s="733">
        <v>52205.9990234375</v>
      </c>
    </row>
    <row r="1330" spans="1:14" ht="14.4" customHeight="1" x14ac:dyDescent="0.3">
      <c r="A1330" s="727" t="s">
        <v>566</v>
      </c>
      <c r="B1330" s="728" t="s">
        <v>567</v>
      </c>
      <c r="C1330" s="729" t="s">
        <v>593</v>
      </c>
      <c r="D1330" s="730" t="s">
        <v>594</v>
      </c>
      <c r="E1330" s="731">
        <v>50113008</v>
      </c>
      <c r="F1330" s="730" t="s">
        <v>1376</v>
      </c>
      <c r="G1330" s="729"/>
      <c r="H1330" s="729"/>
      <c r="I1330" s="729">
        <v>62464</v>
      </c>
      <c r="J1330" s="729" t="s">
        <v>1391</v>
      </c>
      <c r="K1330" s="729" t="s">
        <v>1392</v>
      </c>
      <c r="L1330" s="732">
        <v>8910.6350154433148</v>
      </c>
      <c r="M1330" s="732">
        <v>86</v>
      </c>
      <c r="N1330" s="733">
        <v>766314.611328125</v>
      </c>
    </row>
    <row r="1331" spans="1:14" ht="14.4" customHeight="1" x14ac:dyDescent="0.3">
      <c r="A1331" s="727" t="s">
        <v>566</v>
      </c>
      <c r="B1331" s="728" t="s">
        <v>567</v>
      </c>
      <c r="C1331" s="729" t="s">
        <v>593</v>
      </c>
      <c r="D1331" s="730" t="s">
        <v>594</v>
      </c>
      <c r="E1331" s="731">
        <v>50113008</v>
      </c>
      <c r="F1331" s="730" t="s">
        <v>1376</v>
      </c>
      <c r="G1331" s="729"/>
      <c r="H1331" s="729"/>
      <c r="I1331" s="729">
        <v>62465</v>
      </c>
      <c r="J1331" s="729" t="s">
        <v>1391</v>
      </c>
      <c r="K1331" s="729" t="s">
        <v>1924</v>
      </c>
      <c r="L1331" s="732">
        <v>17457.200390624999</v>
      </c>
      <c r="M1331" s="732">
        <v>10</v>
      </c>
      <c r="N1331" s="733">
        <v>174572.00390625</v>
      </c>
    </row>
    <row r="1332" spans="1:14" ht="14.4" customHeight="1" x14ac:dyDescent="0.3">
      <c r="A1332" s="727" t="s">
        <v>566</v>
      </c>
      <c r="B1332" s="728" t="s">
        <v>567</v>
      </c>
      <c r="C1332" s="729" t="s">
        <v>593</v>
      </c>
      <c r="D1332" s="730" t="s">
        <v>594</v>
      </c>
      <c r="E1332" s="731">
        <v>50113008</v>
      </c>
      <c r="F1332" s="730" t="s">
        <v>1376</v>
      </c>
      <c r="G1332" s="729"/>
      <c r="H1332" s="729"/>
      <c r="I1332" s="729">
        <v>104051</v>
      </c>
      <c r="J1332" s="729" t="s">
        <v>1393</v>
      </c>
      <c r="K1332" s="729" t="s">
        <v>1378</v>
      </c>
      <c r="L1332" s="732">
        <v>1291.3999949488148</v>
      </c>
      <c r="M1332" s="732">
        <v>29</v>
      </c>
      <c r="N1332" s="733">
        <v>37450.599853515625</v>
      </c>
    </row>
    <row r="1333" spans="1:14" ht="14.4" customHeight="1" x14ac:dyDescent="0.3">
      <c r="A1333" s="727" t="s">
        <v>566</v>
      </c>
      <c r="B1333" s="728" t="s">
        <v>567</v>
      </c>
      <c r="C1333" s="729" t="s">
        <v>593</v>
      </c>
      <c r="D1333" s="730" t="s">
        <v>594</v>
      </c>
      <c r="E1333" s="731">
        <v>50113008</v>
      </c>
      <c r="F1333" s="730" t="s">
        <v>1376</v>
      </c>
      <c r="G1333" s="729"/>
      <c r="H1333" s="729"/>
      <c r="I1333" s="729">
        <v>6480</v>
      </c>
      <c r="J1333" s="729" t="s">
        <v>1396</v>
      </c>
      <c r="K1333" s="729" t="s">
        <v>1397</v>
      </c>
      <c r="L1333" s="732">
        <v>4305.3999685513772</v>
      </c>
      <c r="M1333" s="732">
        <v>59</v>
      </c>
      <c r="N1333" s="733">
        <v>254018.59814453125</v>
      </c>
    </row>
    <row r="1334" spans="1:14" ht="14.4" customHeight="1" x14ac:dyDescent="0.3">
      <c r="A1334" s="727" t="s">
        <v>566</v>
      </c>
      <c r="B1334" s="728" t="s">
        <v>567</v>
      </c>
      <c r="C1334" s="729" t="s">
        <v>593</v>
      </c>
      <c r="D1334" s="730" t="s">
        <v>594</v>
      </c>
      <c r="E1334" s="731">
        <v>50113013</v>
      </c>
      <c r="F1334" s="730" t="s">
        <v>1406</v>
      </c>
      <c r="G1334" s="729" t="s">
        <v>661</v>
      </c>
      <c r="H1334" s="729">
        <v>195147</v>
      </c>
      <c r="I1334" s="729">
        <v>195147</v>
      </c>
      <c r="J1334" s="729" t="s">
        <v>1407</v>
      </c>
      <c r="K1334" s="729" t="s">
        <v>1408</v>
      </c>
      <c r="L1334" s="732">
        <v>595.90477978911201</v>
      </c>
      <c r="M1334" s="732">
        <v>29</v>
      </c>
      <c r="N1334" s="733">
        <v>17281.238613884248</v>
      </c>
    </row>
    <row r="1335" spans="1:14" ht="14.4" customHeight="1" x14ac:dyDescent="0.3">
      <c r="A1335" s="727" t="s">
        <v>566</v>
      </c>
      <c r="B1335" s="728" t="s">
        <v>567</v>
      </c>
      <c r="C1335" s="729" t="s">
        <v>593</v>
      </c>
      <c r="D1335" s="730" t="s">
        <v>594</v>
      </c>
      <c r="E1335" s="731">
        <v>50113013</v>
      </c>
      <c r="F1335" s="730" t="s">
        <v>1406</v>
      </c>
      <c r="G1335" s="729" t="s">
        <v>661</v>
      </c>
      <c r="H1335" s="729">
        <v>185525</v>
      </c>
      <c r="I1335" s="729">
        <v>85525</v>
      </c>
      <c r="J1335" s="729" t="s">
        <v>1409</v>
      </c>
      <c r="K1335" s="729" t="s">
        <v>1410</v>
      </c>
      <c r="L1335" s="732">
        <v>111.32000000000001</v>
      </c>
      <c r="M1335" s="732">
        <v>2</v>
      </c>
      <c r="N1335" s="733">
        <v>222.64000000000001</v>
      </c>
    </row>
    <row r="1336" spans="1:14" ht="14.4" customHeight="1" x14ac:dyDescent="0.3">
      <c r="A1336" s="727" t="s">
        <v>566</v>
      </c>
      <c r="B1336" s="728" t="s">
        <v>567</v>
      </c>
      <c r="C1336" s="729" t="s">
        <v>593</v>
      </c>
      <c r="D1336" s="730" t="s">
        <v>594</v>
      </c>
      <c r="E1336" s="731">
        <v>50113013</v>
      </c>
      <c r="F1336" s="730" t="s">
        <v>1406</v>
      </c>
      <c r="G1336" s="729" t="s">
        <v>661</v>
      </c>
      <c r="H1336" s="729">
        <v>183817</v>
      </c>
      <c r="I1336" s="729">
        <v>183817</v>
      </c>
      <c r="J1336" s="729" t="s">
        <v>1413</v>
      </c>
      <c r="K1336" s="729" t="s">
        <v>1414</v>
      </c>
      <c r="L1336" s="732">
        <v>938.12476190476161</v>
      </c>
      <c r="M1336" s="732">
        <v>63</v>
      </c>
      <c r="N1336" s="733">
        <v>59101.859999999979</v>
      </c>
    </row>
    <row r="1337" spans="1:14" ht="14.4" customHeight="1" x14ac:dyDescent="0.3">
      <c r="A1337" s="727" t="s">
        <v>566</v>
      </c>
      <c r="B1337" s="728" t="s">
        <v>567</v>
      </c>
      <c r="C1337" s="729" t="s">
        <v>593</v>
      </c>
      <c r="D1337" s="730" t="s">
        <v>594</v>
      </c>
      <c r="E1337" s="731">
        <v>50113013</v>
      </c>
      <c r="F1337" s="730" t="s">
        <v>1406</v>
      </c>
      <c r="G1337" s="729" t="s">
        <v>661</v>
      </c>
      <c r="H1337" s="729">
        <v>111706</v>
      </c>
      <c r="I1337" s="729">
        <v>11706</v>
      </c>
      <c r="J1337" s="729" t="s">
        <v>722</v>
      </c>
      <c r="K1337" s="729" t="s">
        <v>1420</v>
      </c>
      <c r="L1337" s="732">
        <v>232.92421052631579</v>
      </c>
      <c r="M1337" s="732">
        <v>95</v>
      </c>
      <c r="N1337" s="733">
        <v>22127.8</v>
      </c>
    </row>
    <row r="1338" spans="1:14" ht="14.4" customHeight="1" x14ac:dyDescent="0.3">
      <c r="A1338" s="727" t="s">
        <v>566</v>
      </c>
      <c r="B1338" s="728" t="s">
        <v>567</v>
      </c>
      <c r="C1338" s="729" t="s">
        <v>593</v>
      </c>
      <c r="D1338" s="730" t="s">
        <v>594</v>
      </c>
      <c r="E1338" s="731">
        <v>50113013</v>
      </c>
      <c r="F1338" s="730" t="s">
        <v>1406</v>
      </c>
      <c r="G1338" s="729" t="s">
        <v>621</v>
      </c>
      <c r="H1338" s="729">
        <v>206609</v>
      </c>
      <c r="I1338" s="729">
        <v>206609</v>
      </c>
      <c r="J1338" s="729" t="s">
        <v>1925</v>
      </c>
      <c r="K1338" s="729" t="s">
        <v>1926</v>
      </c>
      <c r="L1338" s="732">
        <v>246.84</v>
      </c>
      <c r="M1338" s="732">
        <v>1</v>
      </c>
      <c r="N1338" s="733">
        <v>246.84</v>
      </c>
    </row>
    <row r="1339" spans="1:14" ht="14.4" customHeight="1" x14ac:dyDescent="0.3">
      <c r="A1339" s="727" t="s">
        <v>566</v>
      </c>
      <c r="B1339" s="728" t="s">
        <v>567</v>
      </c>
      <c r="C1339" s="729" t="s">
        <v>593</v>
      </c>
      <c r="D1339" s="730" t="s">
        <v>594</v>
      </c>
      <c r="E1339" s="731">
        <v>50113013</v>
      </c>
      <c r="F1339" s="730" t="s">
        <v>1406</v>
      </c>
      <c r="G1339" s="729" t="s">
        <v>621</v>
      </c>
      <c r="H1339" s="729">
        <v>162180</v>
      </c>
      <c r="I1339" s="729">
        <v>162180</v>
      </c>
      <c r="J1339" s="729" t="s">
        <v>1423</v>
      </c>
      <c r="K1339" s="729" t="s">
        <v>1424</v>
      </c>
      <c r="L1339" s="732">
        <v>152.9</v>
      </c>
      <c r="M1339" s="732">
        <v>2</v>
      </c>
      <c r="N1339" s="733">
        <v>305.8</v>
      </c>
    </row>
    <row r="1340" spans="1:14" ht="14.4" customHeight="1" x14ac:dyDescent="0.3">
      <c r="A1340" s="727" t="s">
        <v>566</v>
      </c>
      <c r="B1340" s="728" t="s">
        <v>567</v>
      </c>
      <c r="C1340" s="729" t="s">
        <v>593</v>
      </c>
      <c r="D1340" s="730" t="s">
        <v>594</v>
      </c>
      <c r="E1340" s="731">
        <v>50113013</v>
      </c>
      <c r="F1340" s="730" t="s">
        <v>1406</v>
      </c>
      <c r="G1340" s="729" t="s">
        <v>621</v>
      </c>
      <c r="H1340" s="729">
        <v>120605</v>
      </c>
      <c r="I1340" s="729">
        <v>20605</v>
      </c>
      <c r="J1340" s="729" t="s">
        <v>1429</v>
      </c>
      <c r="K1340" s="729" t="s">
        <v>1430</v>
      </c>
      <c r="L1340" s="732">
        <v>608.24172256282941</v>
      </c>
      <c r="M1340" s="732">
        <v>14</v>
      </c>
      <c r="N1340" s="733">
        <v>8515.3841158796113</v>
      </c>
    </row>
    <row r="1341" spans="1:14" ht="14.4" customHeight="1" x14ac:dyDescent="0.3">
      <c r="A1341" s="727" t="s">
        <v>566</v>
      </c>
      <c r="B1341" s="728" t="s">
        <v>567</v>
      </c>
      <c r="C1341" s="729" t="s">
        <v>593</v>
      </c>
      <c r="D1341" s="730" t="s">
        <v>594</v>
      </c>
      <c r="E1341" s="731">
        <v>50113013</v>
      </c>
      <c r="F1341" s="730" t="s">
        <v>1406</v>
      </c>
      <c r="G1341" s="729" t="s">
        <v>621</v>
      </c>
      <c r="H1341" s="729">
        <v>175023</v>
      </c>
      <c r="I1341" s="729">
        <v>75023</v>
      </c>
      <c r="J1341" s="729" t="s">
        <v>1431</v>
      </c>
      <c r="K1341" s="729" t="s">
        <v>1433</v>
      </c>
      <c r="L1341" s="732">
        <v>60.744285714285709</v>
      </c>
      <c r="M1341" s="732">
        <v>7</v>
      </c>
      <c r="N1341" s="733">
        <v>425.21</v>
      </c>
    </row>
    <row r="1342" spans="1:14" ht="14.4" customHeight="1" x14ac:dyDescent="0.3">
      <c r="A1342" s="727" t="s">
        <v>566</v>
      </c>
      <c r="B1342" s="728" t="s">
        <v>567</v>
      </c>
      <c r="C1342" s="729" t="s">
        <v>593</v>
      </c>
      <c r="D1342" s="730" t="s">
        <v>594</v>
      </c>
      <c r="E1342" s="731">
        <v>50113013</v>
      </c>
      <c r="F1342" s="730" t="s">
        <v>1406</v>
      </c>
      <c r="G1342" s="729" t="s">
        <v>621</v>
      </c>
      <c r="H1342" s="729">
        <v>101066</v>
      </c>
      <c r="I1342" s="729">
        <v>1066</v>
      </c>
      <c r="J1342" s="729" t="s">
        <v>1438</v>
      </c>
      <c r="K1342" s="729" t="s">
        <v>1439</v>
      </c>
      <c r="L1342" s="732">
        <v>50.923333333333311</v>
      </c>
      <c r="M1342" s="732">
        <v>6</v>
      </c>
      <c r="N1342" s="733">
        <v>305.53999999999985</v>
      </c>
    </row>
    <row r="1343" spans="1:14" ht="14.4" customHeight="1" x14ac:dyDescent="0.3">
      <c r="A1343" s="727" t="s">
        <v>566</v>
      </c>
      <c r="B1343" s="728" t="s">
        <v>567</v>
      </c>
      <c r="C1343" s="729" t="s">
        <v>593</v>
      </c>
      <c r="D1343" s="730" t="s">
        <v>594</v>
      </c>
      <c r="E1343" s="731">
        <v>50113013</v>
      </c>
      <c r="F1343" s="730" t="s">
        <v>1406</v>
      </c>
      <c r="G1343" s="729" t="s">
        <v>568</v>
      </c>
      <c r="H1343" s="729">
        <v>111592</v>
      </c>
      <c r="I1343" s="729">
        <v>11592</v>
      </c>
      <c r="J1343" s="729" t="s">
        <v>1927</v>
      </c>
      <c r="K1343" s="729" t="s">
        <v>1928</v>
      </c>
      <c r="L1343" s="732">
        <v>382.44</v>
      </c>
      <c r="M1343" s="732">
        <v>2</v>
      </c>
      <c r="N1343" s="733">
        <v>764.88</v>
      </c>
    </row>
    <row r="1344" spans="1:14" ht="14.4" customHeight="1" x14ac:dyDescent="0.3">
      <c r="A1344" s="727" t="s">
        <v>566</v>
      </c>
      <c r="B1344" s="728" t="s">
        <v>567</v>
      </c>
      <c r="C1344" s="729" t="s">
        <v>593</v>
      </c>
      <c r="D1344" s="730" t="s">
        <v>594</v>
      </c>
      <c r="E1344" s="731">
        <v>50113013</v>
      </c>
      <c r="F1344" s="730" t="s">
        <v>1406</v>
      </c>
      <c r="G1344" s="729" t="s">
        <v>661</v>
      </c>
      <c r="H1344" s="729">
        <v>197000</v>
      </c>
      <c r="I1344" s="729">
        <v>97000</v>
      </c>
      <c r="J1344" s="729" t="s">
        <v>1841</v>
      </c>
      <c r="K1344" s="729" t="s">
        <v>1842</v>
      </c>
      <c r="L1344" s="732">
        <v>23.721818181818183</v>
      </c>
      <c r="M1344" s="732">
        <v>77</v>
      </c>
      <c r="N1344" s="733">
        <v>1826.58</v>
      </c>
    </row>
    <row r="1345" spans="1:14" ht="14.4" customHeight="1" x14ac:dyDescent="0.3">
      <c r="A1345" s="727" t="s">
        <v>566</v>
      </c>
      <c r="B1345" s="728" t="s">
        <v>567</v>
      </c>
      <c r="C1345" s="729" t="s">
        <v>593</v>
      </c>
      <c r="D1345" s="730" t="s">
        <v>594</v>
      </c>
      <c r="E1345" s="731">
        <v>50113013</v>
      </c>
      <c r="F1345" s="730" t="s">
        <v>1406</v>
      </c>
      <c r="G1345" s="729" t="s">
        <v>621</v>
      </c>
      <c r="H1345" s="729">
        <v>202740</v>
      </c>
      <c r="I1345" s="729">
        <v>202740</v>
      </c>
      <c r="J1345" s="729" t="s">
        <v>1843</v>
      </c>
      <c r="K1345" s="729" t="s">
        <v>1844</v>
      </c>
      <c r="L1345" s="732">
        <v>393.5310846570269</v>
      </c>
      <c r="M1345" s="732">
        <v>65</v>
      </c>
      <c r="N1345" s="733">
        <v>25579.52050270675</v>
      </c>
    </row>
    <row r="1346" spans="1:14" ht="14.4" customHeight="1" x14ac:dyDescent="0.3">
      <c r="A1346" s="727" t="s">
        <v>566</v>
      </c>
      <c r="B1346" s="728" t="s">
        <v>567</v>
      </c>
      <c r="C1346" s="729" t="s">
        <v>593</v>
      </c>
      <c r="D1346" s="730" t="s">
        <v>594</v>
      </c>
      <c r="E1346" s="731">
        <v>50113013</v>
      </c>
      <c r="F1346" s="730" t="s">
        <v>1406</v>
      </c>
      <c r="G1346" s="729" t="s">
        <v>661</v>
      </c>
      <c r="H1346" s="729">
        <v>113453</v>
      </c>
      <c r="I1346" s="729">
        <v>113453</v>
      </c>
      <c r="J1346" s="729" t="s">
        <v>1450</v>
      </c>
      <c r="K1346" s="729" t="s">
        <v>1451</v>
      </c>
      <c r="L1346" s="732">
        <v>461.76428571428568</v>
      </c>
      <c r="M1346" s="732">
        <v>28</v>
      </c>
      <c r="N1346" s="733">
        <v>12929.4</v>
      </c>
    </row>
    <row r="1347" spans="1:14" ht="14.4" customHeight="1" x14ac:dyDescent="0.3">
      <c r="A1347" s="727" t="s">
        <v>566</v>
      </c>
      <c r="B1347" s="728" t="s">
        <v>567</v>
      </c>
      <c r="C1347" s="729" t="s">
        <v>593</v>
      </c>
      <c r="D1347" s="730" t="s">
        <v>594</v>
      </c>
      <c r="E1347" s="731">
        <v>50113013</v>
      </c>
      <c r="F1347" s="730" t="s">
        <v>1406</v>
      </c>
      <c r="G1347" s="729" t="s">
        <v>621</v>
      </c>
      <c r="H1347" s="729">
        <v>105113</v>
      </c>
      <c r="I1347" s="729">
        <v>5113</v>
      </c>
      <c r="J1347" s="729" t="s">
        <v>1452</v>
      </c>
      <c r="K1347" s="729" t="s">
        <v>1453</v>
      </c>
      <c r="L1347" s="732">
        <v>127.56000000000002</v>
      </c>
      <c r="M1347" s="732">
        <v>110</v>
      </c>
      <c r="N1347" s="733">
        <v>14031.600000000002</v>
      </c>
    </row>
    <row r="1348" spans="1:14" ht="14.4" customHeight="1" x14ac:dyDescent="0.3">
      <c r="A1348" s="727" t="s">
        <v>566</v>
      </c>
      <c r="B1348" s="728" t="s">
        <v>567</v>
      </c>
      <c r="C1348" s="729" t="s">
        <v>593</v>
      </c>
      <c r="D1348" s="730" t="s">
        <v>594</v>
      </c>
      <c r="E1348" s="731">
        <v>50113013</v>
      </c>
      <c r="F1348" s="730" t="s">
        <v>1406</v>
      </c>
      <c r="G1348" s="729" t="s">
        <v>621</v>
      </c>
      <c r="H1348" s="729">
        <v>193207</v>
      </c>
      <c r="I1348" s="729">
        <v>93207</v>
      </c>
      <c r="J1348" s="729" t="s">
        <v>1454</v>
      </c>
      <c r="K1348" s="729" t="s">
        <v>1455</v>
      </c>
      <c r="L1348" s="732">
        <v>44.150000000000027</v>
      </c>
      <c r="M1348" s="732">
        <v>1</v>
      </c>
      <c r="N1348" s="733">
        <v>44.150000000000027</v>
      </c>
    </row>
    <row r="1349" spans="1:14" ht="14.4" customHeight="1" x14ac:dyDescent="0.3">
      <c r="A1349" s="727" t="s">
        <v>566</v>
      </c>
      <c r="B1349" s="728" t="s">
        <v>567</v>
      </c>
      <c r="C1349" s="729" t="s">
        <v>593</v>
      </c>
      <c r="D1349" s="730" t="s">
        <v>594</v>
      </c>
      <c r="E1349" s="731">
        <v>50113013</v>
      </c>
      <c r="F1349" s="730" t="s">
        <v>1406</v>
      </c>
      <c r="G1349" s="729" t="s">
        <v>621</v>
      </c>
      <c r="H1349" s="729">
        <v>113973</v>
      </c>
      <c r="I1349" s="729">
        <v>13973</v>
      </c>
      <c r="J1349" s="729" t="s">
        <v>1929</v>
      </c>
      <c r="K1349" s="729" t="s">
        <v>1930</v>
      </c>
      <c r="L1349" s="732">
        <v>95.79</v>
      </c>
      <c r="M1349" s="732">
        <v>1</v>
      </c>
      <c r="N1349" s="733">
        <v>95.79</v>
      </c>
    </row>
    <row r="1350" spans="1:14" ht="14.4" customHeight="1" x14ac:dyDescent="0.3">
      <c r="A1350" s="727" t="s">
        <v>566</v>
      </c>
      <c r="B1350" s="728" t="s">
        <v>567</v>
      </c>
      <c r="C1350" s="729" t="s">
        <v>593</v>
      </c>
      <c r="D1350" s="730" t="s">
        <v>594</v>
      </c>
      <c r="E1350" s="731">
        <v>50113013</v>
      </c>
      <c r="F1350" s="730" t="s">
        <v>1406</v>
      </c>
      <c r="G1350" s="729" t="s">
        <v>661</v>
      </c>
      <c r="H1350" s="729">
        <v>126127</v>
      </c>
      <c r="I1350" s="729">
        <v>26127</v>
      </c>
      <c r="J1350" s="729" t="s">
        <v>1848</v>
      </c>
      <c r="K1350" s="729" t="s">
        <v>1849</v>
      </c>
      <c r="L1350" s="732">
        <v>12433.22327889255</v>
      </c>
      <c r="M1350" s="732">
        <v>26</v>
      </c>
      <c r="N1350" s="733">
        <v>323263.80525120633</v>
      </c>
    </row>
    <row r="1351" spans="1:14" ht="14.4" customHeight="1" x14ac:dyDescent="0.3">
      <c r="A1351" s="727" t="s">
        <v>566</v>
      </c>
      <c r="B1351" s="728" t="s">
        <v>567</v>
      </c>
      <c r="C1351" s="729" t="s">
        <v>593</v>
      </c>
      <c r="D1351" s="730" t="s">
        <v>594</v>
      </c>
      <c r="E1351" s="731">
        <v>50113013</v>
      </c>
      <c r="F1351" s="730" t="s">
        <v>1406</v>
      </c>
      <c r="G1351" s="729" t="s">
        <v>661</v>
      </c>
      <c r="H1351" s="729">
        <v>166269</v>
      </c>
      <c r="I1351" s="729">
        <v>166269</v>
      </c>
      <c r="J1351" s="729" t="s">
        <v>1456</v>
      </c>
      <c r="K1351" s="729" t="s">
        <v>1457</v>
      </c>
      <c r="L1351" s="732">
        <v>55.026666666666671</v>
      </c>
      <c r="M1351" s="732">
        <v>30</v>
      </c>
      <c r="N1351" s="733">
        <v>1650.8000000000002</v>
      </c>
    </row>
    <row r="1352" spans="1:14" ht="14.4" customHeight="1" x14ac:dyDescent="0.3">
      <c r="A1352" s="727" t="s">
        <v>566</v>
      </c>
      <c r="B1352" s="728" t="s">
        <v>567</v>
      </c>
      <c r="C1352" s="729" t="s">
        <v>593</v>
      </c>
      <c r="D1352" s="730" t="s">
        <v>594</v>
      </c>
      <c r="E1352" s="731">
        <v>50113013</v>
      </c>
      <c r="F1352" s="730" t="s">
        <v>1406</v>
      </c>
      <c r="G1352" s="729" t="s">
        <v>661</v>
      </c>
      <c r="H1352" s="729">
        <v>103708</v>
      </c>
      <c r="I1352" s="729">
        <v>3708</v>
      </c>
      <c r="J1352" s="729" t="s">
        <v>1931</v>
      </c>
      <c r="K1352" s="729" t="s">
        <v>1932</v>
      </c>
      <c r="L1352" s="732">
        <v>1535.6433333333334</v>
      </c>
      <c r="M1352" s="732">
        <v>3</v>
      </c>
      <c r="N1352" s="733">
        <v>4606.93</v>
      </c>
    </row>
    <row r="1353" spans="1:14" ht="14.4" customHeight="1" x14ac:dyDescent="0.3">
      <c r="A1353" s="727" t="s">
        <v>566</v>
      </c>
      <c r="B1353" s="728" t="s">
        <v>567</v>
      </c>
      <c r="C1353" s="729" t="s">
        <v>593</v>
      </c>
      <c r="D1353" s="730" t="s">
        <v>594</v>
      </c>
      <c r="E1353" s="731">
        <v>50113014</v>
      </c>
      <c r="F1353" s="730" t="s">
        <v>1459</v>
      </c>
      <c r="G1353" s="729" t="s">
        <v>621</v>
      </c>
      <c r="H1353" s="729">
        <v>113798</v>
      </c>
      <c r="I1353" s="729">
        <v>13798</v>
      </c>
      <c r="J1353" s="729" t="s">
        <v>1463</v>
      </c>
      <c r="K1353" s="729" t="s">
        <v>1464</v>
      </c>
      <c r="L1353" s="732">
        <v>106.40999999999998</v>
      </c>
      <c r="M1353" s="732">
        <v>3</v>
      </c>
      <c r="N1353" s="733">
        <v>319.22999999999996</v>
      </c>
    </row>
    <row r="1354" spans="1:14" ht="14.4" customHeight="1" x14ac:dyDescent="0.3">
      <c r="A1354" s="727" t="s">
        <v>566</v>
      </c>
      <c r="B1354" s="728" t="s">
        <v>567</v>
      </c>
      <c r="C1354" s="729" t="s">
        <v>593</v>
      </c>
      <c r="D1354" s="730" t="s">
        <v>594</v>
      </c>
      <c r="E1354" s="731">
        <v>50113014</v>
      </c>
      <c r="F1354" s="730" t="s">
        <v>1459</v>
      </c>
      <c r="G1354" s="729" t="s">
        <v>661</v>
      </c>
      <c r="H1354" s="729">
        <v>64942</v>
      </c>
      <c r="I1354" s="729">
        <v>64942</v>
      </c>
      <c r="J1354" s="729" t="s">
        <v>1465</v>
      </c>
      <c r="K1354" s="729" t="s">
        <v>1466</v>
      </c>
      <c r="L1354" s="732">
        <v>284.54333333333335</v>
      </c>
      <c r="M1354" s="732">
        <v>12</v>
      </c>
      <c r="N1354" s="733">
        <v>3414.5200000000004</v>
      </c>
    </row>
    <row r="1355" spans="1:14" ht="14.4" customHeight="1" x14ac:dyDescent="0.3">
      <c r="A1355" s="727" t="s">
        <v>566</v>
      </c>
      <c r="B1355" s="728" t="s">
        <v>567</v>
      </c>
      <c r="C1355" s="729" t="s">
        <v>593</v>
      </c>
      <c r="D1355" s="730" t="s">
        <v>594</v>
      </c>
      <c r="E1355" s="731">
        <v>50113014</v>
      </c>
      <c r="F1355" s="730" t="s">
        <v>1459</v>
      </c>
      <c r="G1355" s="729" t="s">
        <v>621</v>
      </c>
      <c r="H1355" s="729">
        <v>850734</v>
      </c>
      <c r="I1355" s="729">
        <v>149384</v>
      </c>
      <c r="J1355" s="729" t="s">
        <v>1933</v>
      </c>
      <c r="K1355" s="729" t="s">
        <v>1934</v>
      </c>
      <c r="L1355" s="732">
        <v>5584.6431666666667</v>
      </c>
      <c r="M1355" s="732">
        <v>120</v>
      </c>
      <c r="N1355" s="733">
        <v>670157.18000000005</v>
      </c>
    </row>
    <row r="1356" spans="1:14" ht="14.4" customHeight="1" x14ac:dyDescent="0.3">
      <c r="A1356" s="727" t="s">
        <v>566</v>
      </c>
      <c r="B1356" s="728" t="s">
        <v>567</v>
      </c>
      <c r="C1356" s="729" t="s">
        <v>593</v>
      </c>
      <c r="D1356" s="730" t="s">
        <v>594</v>
      </c>
      <c r="E1356" s="731">
        <v>50113014</v>
      </c>
      <c r="F1356" s="730" t="s">
        <v>1459</v>
      </c>
      <c r="G1356" s="729" t="s">
        <v>661</v>
      </c>
      <c r="H1356" s="729">
        <v>164401</v>
      </c>
      <c r="I1356" s="729">
        <v>164401</v>
      </c>
      <c r="J1356" s="729" t="s">
        <v>1469</v>
      </c>
      <c r="K1356" s="729" t="s">
        <v>1470</v>
      </c>
      <c r="L1356" s="732">
        <v>154.91666666666666</v>
      </c>
      <c r="M1356" s="732">
        <v>12</v>
      </c>
      <c r="N1356" s="733">
        <v>1859</v>
      </c>
    </row>
    <row r="1357" spans="1:14" ht="14.4" customHeight="1" x14ac:dyDescent="0.3">
      <c r="A1357" s="727" t="s">
        <v>566</v>
      </c>
      <c r="B1357" s="728" t="s">
        <v>567</v>
      </c>
      <c r="C1357" s="729" t="s">
        <v>593</v>
      </c>
      <c r="D1357" s="730" t="s">
        <v>594</v>
      </c>
      <c r="E1357" s="731">
        <v>50113014</v>
      </c>
      <c r="F1357" s="730" t="s">
        <v>1459</v>
      </c>
      <c r="G1357" s="729" t="s">
        <v>621</v>
      </c>
      <c r="H1357" s="729">
        <v>129428</v>
      </c>
      <c r="I1357" s="729">
        <v>500720</v>
      </c>
      <c r="J1357" s="729" t="s">
        <v>1850</v>
      </c>
      <c r="K1357" s="729" t="s">
        <v>1851</v>
      </c>
      <c r="L1357" s="732">
        <v>4950</v>
      </c>
      <c r="M1357" s="732">
        <v>70</v>
      </c>
      <c r="N1357" s="733">
        <v>346500</v>
      </c>
    </row>
    <row r="1358" spans="1:14" ht="14.4" customHeight="1" x14ac:dyDescent="0.3">
      <c r="A1358" s="727" t="s">
        <v>566</v>
      </c>
      <c r="B1358" s="728" t="s">
        <v>567</v>
      </c>
      <c r="C1358" s="729" t="s">
        <v>593</v>
      </c>
      <c r="D1358" s="730" t="s">
        <v>594</v>
      </c>
      <c r="E1358" s="731">
        <v>50113014</v>
      </c>
      <c r="F1358" s="730" t="s">
        <v>1459</v>
      </c>
      <c r="G1358" s="729" t="s">
        <v>568</v>
      </c>
      <c r="H1358" s="729">
        <v>210001</v>
      </c>
      <c r="I1358" s="729">
        <v>210001</v>
      </c>
      <c r="J1358" s="729" t="s">
        <v>1473</v>
      </c>
      <c r="K1358" s="729" t="s">
        <v>1474</v>
      </c>
      <c r="L1358" s="732">
        <v>13339.675789473686</v>
      </c>
      <c r="M1358" s="732">
        <v>19</v>
      </c>
      <c r="N1358" s="733">
        <v>253453.84000000003</v>
      </c>
    </row>
    <row r="1359" spans="1:14" ht="14.4" customHeight="1" x14ac:dyDescent="0.3">
      <c r="A1359" s="727" t="s">
        <v>566</v>
      </c>
      <c r="B1359" s="728" t="s">
        <v>567</v>
      </c>
      <c r="C1359" s="729" t="s">
        <v>593</v>
      </c>
      <c r="D1359" s="730" t="s">
        <v>594</v>
      </c>
      <c r="E1359" s="731">
        <v>50113014</v>
      </c>
      <c r="F1359" s="730" t="s">
        <v>1459</v>
      </c>
      <c r="G1359" s="729" t="s">
        <v>661</v>
      </c>
      <c r="H1359" s="729">
        <v>205772</v>
      </c>
      <c r="I1359" s="729">
        <v>205772</v>
      </c>
      <c r="J1359" s="729" t="s">
        <v>1935</v>
      </c>
      <c r="K1359" s="729" t="s">
        <v>1936</v>
      </c>
      <c r="L1359" s="732">
        <v>218.9</v>
      </c>
      <c r="M1359" s="732">
        <v>10</v>
      </c>
      <c r="N1359" s="733">
        <v>2189</v>
      </c>
    </row>
    <row r="1360" spans="1:14" ht="14.4" customHeight="1" x14ac:dyDescent="0.3">
      <c r="A1360" s="727" t="s">
        <v>566</v>
      </c>
      <c r="B1360" s="728" t="s">
        <v>567</v>
      </c>
      <c r="C1360" s="729" t="s">
        <v>593</v>
      </c>
      <c r="D1360" s="730" t="s">
        <v>594</v>
      </c>
      <c r="E1360" s="731">
        <v>50113014</v>
      </c>
      <c r="F1360" s="730" t="s">
        <v>1459</v>
      </c>
      <c r="G1360" s="729" t="s">
        <v>661</v>
      </c>
      <c r="H1360" s="729">
        <v>189220</v>
      </c>
      <c r="I1360" s="729">
        <v>189220</v>
      </c>
      <c r="J1360" s="729" t="s">
        <v>1540</v>
      </c>
      <c r="K1360" s="729" t="s">
        <v>1541</v>
      </c>
      <c r="L1360" s="732">
        <v>10132.3125</v>
      </c>
      <c r="M1360" s="732">
        <v>10</v>
      </c>
      <c r="N1360" s="733">
        <v>101323.125</v>
      </c>
    </row>
    <row r="1361" spans="1:14" ht="14.4" customHeight="1" x14ac:dyDescent="0.3">
      <c r="A1361" s="727" t="s">
        <v>566</v>
      </c>
      <c r="B1361" s="728" t="s">
        <v>567</v>
      </c>
      <c r="C1361" s="729" t="s">
        <v>593</v>
      </c>
      <c r="D1361" s="730" t="s">
        <v>594</v>
      </c>
      <c r="E1361" s="731">
        <v>50113014</v>
      </c>
      <c r="F1361" s="730" t="s">
        <v>1459</v>
      </c>
      <c r="G1361" s="729" t="s">
        <v>568</v>
      </c>
      <c r="H1361" s="729">
        <v>196852</v>
      </c>
      <c r="I1361" s="729">
        <v>196852</v>
      </c>
      <c r="J1361" s="729" t="s">
        <v>1937</v>
      </c>
      <c r="K1361" s="729" t="s">
        <v>1938</v>
      </c>
      <c r="L1361" s="732">
        <v>493.46000000000004</v>
      </c>
      <c r="M1361" s="732">
        <v>40</v>
      </c>
      <c r="N1361" s="733">
        <v>19738.400000000001</v>
      </c>
    </row>
    <row r="1362" spans="1:14" ht="14.4" customHeight="1" x14ac:dyDescent="0.3">
      <c r="A1362" s="727" t="s">
        <v>566</v>
      </c>
      <c r="B1362" s="728" t="s">
        <v>567</v>
      </c>
      <c r="C1362" s="729" t="s">
        <v>593</v>
      </c>
      <c r="D1362" s="730" t="s">
        <v>594</v>
      </c>
      <c r="E1362" s="731">
        <v>50113017</v>
      </c>
      <c r="F1362" s="730" t="s">
        <v>1478</v>
      </c>
      <c r="G1362" s="729" t="s">
        <v>661</v>
      </c>
      <c r="H1362" s="729">
        <v>194117</v>
      </c>
      <c r="I1362" s="729">
        <v>194117</v>
      </c>
      <c r="J1362" s="729" t="s">
        <v>1479</v>
      </c>
      <c r="K1362" s="729" t="s">
        <v>1480</v>
      </c>
      <c r="L1362" s="732">
        <v>1000</v>
      </c>
      <c r="M1362" s="732">
        <v>1</v>
      </c>
      <c r="N1362" s="733">
        <v>1000</v>
      </c>
    </row>
    <row r="1363" spans="1:14" ht="14.4" customHeight="1" x14ac:dyDescent="0.3">
      <c r="A1363" s="727" t="s">
        <v>566</v>
      </c>
      <c r="B1363" s="728" t="s">
        <v>567</v>
      </c>
      <c r="C1363" s="729" t="s">
        <v>596</v>
      </c>
      <c r="D1363" s="730" t="s">
        <v>597</v>
      </c>
      <c r="E1363" s="731">
        <v>50113001</v>
      </c>
      <c r="F1363" s="730" t="s">
        <v>620</v>
      </c>
      <c r="G1363" s="729" t="s">
        <v>621</v>
      </c>
      <c r="H1363" s="729">
        <v>394926</v>
      </c>
      <c r="I1363" s="729">
        <v>0</v>
      </c>
      <c r="J1363" s="729" t="s">
        <v>1865</v>
      </c>
      <c r="K1363" s="729" t="s">
        <v>568</v>
      </c>
      <c r="L1363" s="732">
        <v>72.599999999999994</v>
      </c>
      <c r="M1363" s="732">
        <v>5</v>
      </c>
      <c r="N1363" s="733">
        <v>363</v>
      </c>
    </row>
    <row r="1364" spans="1:14" ht="14.4" customHeight="1" x14ac:dyDescent="0.3">
      <c r="A1364" s="727" t="s">
        <v>566</v>
      </c>
      <c r="B1364" s="728" t="s">
        <v>567</v>
      </c>
      <c r="C1364" s="729" t="s">
        <v>596</v>
      </c>
      <c r="D1364" s="730" t="s">
        <v>597</v>
      </c>
      <c r="E1364" s="731">
        <v>50113001</v>
      </c>
      <c r="F1364" s="730" t="s">
        <v>620</v>
      </c>
      <c r="G1364" s="729" t="s">
        <v>621</v>
      </c>
      <c r="H1364" s="729">
        <v>990082</v>
      </c>
      <c r="I1364" s="729">
        <v>0</v>
      </c>
      <c r="J1364" s="729" t="s">
        <v>1939</v>
      </c>
      <c r="K1364" s="729" t="s">
        <v>568</v>
      </c>
      <c r="L1364" s="732">
        <v>431.01902132683455</v>
      </c>
      <c r="M1364" s="732">
        <v>8</v>
      </c>
      <c r="N1364" s="733">
        <v>3448.1521706146764</v>
      </c>
    </row>
    <row r="1365" spans="1:14" ht="14.4" customHeight="1" x14ac:dyDescent="0.3">
      <c r="A1365" s="727" t="s">
        <v>566</v>
      </c>
      <c r="B1365" s="728" t="s">
        <v>567</v>
      </c>
      <c r="C1365" s="729" t="s">
        <v>596</v>
      </c>
      <c r="D1365" s="730" t="s">
        <v>597</v>
      </c>
      <c r="E1365" s="731">
        <v>50113001</v>
      </c>
      <c r="F1365" s="730" t="s">
        <v>620</v>
      </c>
      <c r="G1365" s="729" t="s">
        <v>621</v>
      </c>
      <c r="H1365" s="729">
        <v>920136</v>
      </c>
      <c r="I1365" s="729">
        <v>0</v>
      </c>
      <c r="J1365" s="729" t="s">
        <v>1940</v>
      </c>
      <c r="K1365" s="729" t="s">
        <v>1013</v>
      </c>
      <c r="L1365" s="732">
        <v>382.38310541789633</v>
      </c>
      <c r="M1365" s="732">
        <v>4</v>
      </c>
      <c r="N1365" s="733">
        <v>1529.5324216715853</v>
      </c>
    </row>
    <row r="1366" spans="1:14" ht="14.4" customHeight="1" x14ac:dyDescent="0.3">
      <c r="A1366" s="727" t="s">
        <v>566</v>
      </c>
      <c r="B1366" s="728" t="s">
        <v>567</v>
      </c>
      <c r="C1366" s="729" t="s">
        <v>596</v>
      </c>
      <c r="D1366" s="730" t="s">
        <v>597</v>
      </c>
      <c r="E1366" s="731">
        <v>50113001</v>
      </c>
      <c r="F1366" s="730" t="s">
        <v>620</v>
      </c>
      <c r="G1366" s="729" t="s">
        <v>621</v>
      </c>
      <c r="H1366" s="729">
        <v>900321</v>
      </c>
      <c r="I1366" s="729">
        <v>0</v>
      </c>
      <c r="J1366" s="729" t="s">
        <v>1015</v>
      </c>
      <c r="K1366" s="729" t="s">
        <v>568</v>
      </c>
      <c r="L1366" s="732">
        <v>321.42470565615798</v>
      </c>
      <c r="M1366" s="732">
        <v>7</v>
      </c>
      <c r="N1366" s="733">
        <v>2249.9729395931058</v>
      </c>
    </row>
    <row r="1367" spans="1:14" ht="14.4" customHeight="1" x14ac:dyDescent="0.3">
      <c r="A1367" s="727" t="s">
        <v>566</v>
      </c>
      <c r="B1367" s="728" t="s">
        <v>567</v>
      </c>
      <c r="C1367" s="729" t="s">
        <v>608</v>
      </c>
      <c r="D1367" s="730" t="s">
        <v>609</v>
      </c>
      <c r="E1367" s="731">
        <v>50113001</v>
      </c>
      <c r="F1367" s="730" t="s">
        <v>620</v>
      </c>
      <c r="G1367" s="729" t="s">
        <v>621</v>
      </c>
      <c r="H1367" s="729">
        <v>193746</v>
      </c>
      <c r="I1367" s="729">
        <v>93746</v>
      </c>
      <c r="J1367" s="729" t="s">
        <v>1506</v>
      </c>
      <c r="K1367" s="729" t="s">
        <v>1507</v>
      </c>
      <c r="L1367" s="732">
        <v>375.8</v>
      </c>
      <c r="M1367" s="732">
        <v>10</v>
      </c>
      <c r="N1367" s="733">
        <v>3758</v>
      </c>
    </row>
    <row r="1368" spans="1:14" ht="14.4" customHeight="1" x14ac:dyDescent="0.3">
      <c r="A1368" s="727" t="s">
        <v>566</v>
      </c>
      <c r="B1368" s="728" t="s">
        <v>567</v>
      </c>
      <c r="C1368" s="729" t="s">
        <v>611</v>
      </c>
      <c r="D1368" s="730" t="s">
        <v>612</v>
      </c>
      <c r="E1368" s="731">
        <v>50113001</v>
      </c>
      <c r="F1368" s="730" t="s">
        <v>620</v>
      </c>
      <c r="G1368" s="729" t="s">
        <v>621</v>
      </c>
      <c r="H1368" s="729">
        <v>902042</v>
      </c>
      <c r="I1368" s="729">
        <v>0</v>
      </c>
      <c r="J1368" s="729" t="s">
        <v>1941</v>
      </c>
      <c r="K1368" s="729" t="s">
        <v>1942</v>
      </c>
      <c r="L1368" s="732">
        <v>232.22994760275535</v>
      </c>
      <c r="M1368" s="732">
        <v>7</v>
      </c>
      <c r="N1368" s="733">
        <v>1625.6096332192874</v>
      </c>
    </row>
    <row r="1369" spans="1:14" ht="14.4" customHeight="1" x14ac:dyDescent="0.3">
      <c r="A1369" s="727" t="s">
        <v>566</v>
      </c>
      <c r="B1369" s="728" t="s">
        <v>567</v>
      </c>
      <c r="C1369" s="729" t="s">
        <v>611</v>
      </c>
      <c r="D1369" s="730" t="s">
        <v>612</v>
      </c>
      <c r="E1369" s="731">
        <v>50113001</v>
      </c>
      <c r="F1369" s="730" t="s">
        <v>620</v>
      </c>
      <c r="G1369" s="729" t="s">
        <v>621</v>
      </c>
      <c r="H1369" s="729">
        <v>901171</v>
      </c>
      <c r="I1369" s="729">
        <v>0</v>
      </c>
      <c r="J1369" s="729" t="s">
        <v>1943</v>
      </c>
      <c r="K1369" s="729" t="s">
        <v>1944</v>
      </c>
      <c r="L1369" s="732">
        <v>45.638103301355926</v>
      </c>
      <c r="M1369" s="732">
        <v>10</v>
      </c>
      <c r="N1369" s="733">
        <v>456.38103301355926</v>
      </c>
    </row>
    <row r="1370" spans="1:14" ht="14.4" customHeight="1" x14ac:dyDescent="0.3">
      <c r="A1370" s="727" t="s">
        <v>566</v>
      </c>
      <c r="B1370" s="728" t="s">
        <v>567</v>
      </c>
      <c r="C1370" s="729" t="s">
        <v>614</v>
      </c>
      <c r="D1370" s="730" t="s">
        <v>615</v>
      </c>
      <c r="E1370" s="731">
        <v>50113001</v>
      </c>
      <c r="F1370" s="730" t="s">
        <v>620</v>
      </c>
      <c r="G1370" s="729" t="s">
        <v>621</v>
      </c>
      <c r="H1370" s="729">
        <v>397415</v>
      </c>
      <c r="I1370" s="729">
        <v>0</v>
      </c>
      <c r="J1370" s="729" t="s">
        <v>1945</v>
      </c>
      <c r="K1370" s="729" t="s">
        <v>1946</v>
      </c>
      <c r="L1370" s="732">
        <v>1104.9488062089529</v>
      </c>
      <c r="M1370" s="732">
        <v>22</v>
      </c>
      <c r="N1370" s="733">
        <v>24308.873736596961</v>
      </c>
    </row>
    <row r="1371" spans="1:14" ht="14.4" customHeight="1" x14ac:dyDescent="0.3">
      <c r="A1371" s="727" t="s">
        <v>566</v>
      </c>
      <c r="B1371" s="728" t="s">
        <v>567</v>
      </c>
      <c r="C1371" s="729" t="s">
        <v>614</v>
      </c>
      <c r="D1371" s="730" t="s">
        <v>615</v>
      </c>
      <c r="E1371" s="731">
        <v>50113001</v>
      </c>
      <c r="F1371" s="730" t="s">
        <v>620</v>
      </c>
      <c r="G1371" s="729" t="s">
        <v>621</v>
      </c>
      <c r="H1371" s="729">
        <v>902056</v>
      </c>
      <c r="I1371" s="729">
        <v>0</v>
      </c>
      <c r="J1371" s="729" t="s">
        <v>1947</v>
      </c>
      <c r="K1371" s="729" t="s">
        <v>1948</v>
      </c>
      <c r="L1371" s="732">
        <v>6555</v>
      </c>
      <c r="M1371" s="732">
        <v>8</v>
      </c>
      <c r="N1371" s="733">
        <v>52440</v>
      </c>
    </row>
    <row r="1372" spans="1:14" ht="14.4" customHeight="1" x14ac:dyDescent="0.3">
      <c r="A1372" s="727" t="s">
        <v>566</v>
      </c>
      <c r="B1372" s="728" t="s">
        <v>567</v>
      </c>
      <c r="C1372" s="729" t="s">
        <v>614</v>
      </c>
      <c r="D1372" s="730" t="s">
        <v>615</v>
      </c>
      <c r="E1372" s="731">
        <v>50113001</v>
      </c>
      <c r="F1372" s="730" t="s">
        <v>620</v>
      </c>
      <c r="G1372" s="729" t="s">
        <v>621</v>
      </c>
      <c r="H1372" s="729">
        <v>501503</v>
      </c>
      <c r="I1372" s="729">
        <v>0</v>
      </c>
      <c r="J1372" s="729" t="s">
        <v>1949</v>
      </c>
      <c r="K1372" s="729" t="s">
        <v>1950</v>
      </c>
      <c r="L1372" s="732">
        <v>306.26930514539066</v>
      </c>
      <c r="M1372" s="732">
        <v>6</v>
      </c>
      <c r="N1372" s="733">
        <v>1837.6158308723438</v>
      </c>
    </row>
    <row r="1373" spans="1:14" ht="14.4" customHeight="1" x14ac:dyDescent="0.3">
      <c r="A1373" s="727" t="s">
        <v>566</v>
      </c>
      <c r="B1373" s="728" t="s">
        <v>567</v>
      </c>
      <c r="C1373" s="729" t="s">
        <v>617</v>
      </c>
      <c r="D1373" s="730" t="s">
        <v>618</v>
      </c>
      <c r="E1373" s="731">
        <v>50113016</v>
      </c>
      <c r="F1373" s="730" t="s">
        <v>1475</v>
      </c>
      <c r="G1373" s="729" t="s">
        <v>661</v>
      </c>
      <c r="H1373" s="729">
        <v>129695</v>
      </c>
      <c r="I1373" s="729">
        <v>129695</v>
      </c>
      <c r="J1373" s="729" t="s">
        <v>1951</v>
      </c>
      <c r="K1373" s="729" t="s">
        <v>1952</v>
      </c>
      <c r="L1373" s="732">
        <v>7776.6276120858865</v>
      </c>
      <c r="M1373" s="732">
        <v>5.8</v>
      </c>
      <c r="N1373" s="733">
        <v>45104.44015009814</v>
      </c>
    </row>
    <row r="1374" spans="1:14" ht="14.4" customHeight="1" x14ac:dyDescent="0.3">
      <c r="A1374" s="727" t="s">
        <v>566</v>
      </c>
      <c r="B1374" s="728" t="s">
        <v>567</v>
      </c>
      <c r="C1374" s="729" t="s">
        <v>617</v>
      </c>
      <c r="D1374" s="730" t="s">
        <v>618</v>
      </c>
      <c r="E1374" s="731">
        <v>50113016</v>
      </c>
      <c r="F1374" s="730" t="s">
        <v>1475</v>
      </c>
      <c r="G1374" s="729" t="s">
        <v>661</v>
      </c>
      <c r="H1374" s="729">
        <v>129698</v>
      </c>
      <c r="I1374" s="729">
        <v>129698</v>
      </c>
      <c r="J1374" s="729" t="s">
        <v>1951</v>
      </c>
      <c r="K1374" s="729" t="s">
        <v>1953</v>
      </c>
      <c r="L1374" s="732">
        <v>7776.5835762891938</v>
      </c>
      <c r="M1374" s="732">
        <v>16.999999999999982</v>
      </c>
      <c r="N1374" s="733">
        <v>132201.92079691615</v>
      </c>
    </row>
    <row r="1375" spans="1:14" ht="14.4" customHeight="1" x14ac:dyDescent="0.3">
      <c r="A1375" s="727" t="s">
        <v>566</v>
      </c>
      <c r="B1375" s="728" t="s">
        <v>567</v>
      </c>
      <c r="C1375" s="729" t="s">
        <v>617</v>
      </c>
      <c r="D1375" s="730" t="s">
        <v>618</v>
      </c>
      <c r="E1375" s="731">
        <v>50113016</v>
      </c>
      <c r="F1375" s="730" t="s">
        <v>1475</v>
      </c>
      <c r="G1375" s="729" t="s">
        <v>661</v>
      </c>
      <c r="H1375" s="729">
        <v>210912</v>
      </c>
      <c r="I1375" s="729">
        <v>210912</v>
      </c>
      <c r="J1375" s="729" t="s">
        <v>1954</v>
      </c>
      <c r="K1375" s="729" t="s">
        <v>1955</v>
      </c>
      <c r="L1375" s="732">
        <v>3503.9489737511835</v>
      </c>
      <c r="M1375" s="732">
        <v>516.00207460000036</v>
      </c>
      <c r="N1375" s="733">
        <v>1808044.9397481529</v>
      </c>
    </row>
    <row r="1376" spans="1:14" ht="14.4" customHeight="1" x14ac:dyDescent="0.3">
      <c r="A1376" s="727" t="s">
        <v>566</v>
      </c>
      <c r="B1376" s="728" t="s">
        <v>567</v>
      </c>
      <c r="C1376" s="729" t="s">
        <v>617</v>
      </c>
      <c r="D1376" s="730" t="s">
        <v>618</v>
      </c>
      <c r="E1376" s="731">
        <v>50113016</v>
      </c>
      <c r="F1376" s="730" t="s">
        <v>1475</v>
      </c>
      <c r="G1376" s="729" t="s">
        <v>621</v>
      </c>
      <c r="H1376" s="729">
        <v>127803</v>
      </c>
      <c r="I1376" s="729">
        <v>27803</v>
      </c>
      <c r="J1376" s="729" t="s">
        <v>1956</v>
      </c>
      <c r="K1376" s="729" t="s">
        <v>1957</v>
      </c>
      <c r="L1376" s="732">
        <v>16691.139719999999</v>
      </c>
      <c r="M1376" s="732">
        <v>50</v>
      </c>
      <c r="N1376" s="733">
        <v>834556.98599999992</v>
      </c>
    </row>
    <row r="1377" spans="1:14" ht="14.4" customHeight="1" x14ac:dyDescent="0.3">
      <c r="A1377" s="727" t="s">
        <v>566</v>
      </c>
      <c r="B1377" s="728" t="s">
        <v>567</v>
      </c>
      <c r="C1377" s="729" t="s">
        <v>617</v>
      </c>
      <c r="D1377" s="730" t="s">
        <v>618</v>
      </c>
      <c r="E1377" s="731">
        <v>50113016</v>
      </c>
      <c r="F1377" s="730" t="s">
        <v>1475</v>
      </c>
      <c r="G1377" s="729" t="s">
        <v>661</v>
      </c>
      <c r="H1377" s="729">
        <v>210050</v>
      </c>
      <c r="I1377" s="729">
        <v>210050</v>
      </c>
      <c r="J1377" s="729" t="s">
        <v>1958</v>
      </c>
      <c r="K1377" s="729" t="s">
        <v>1959</v>
      </c>
      <c r="L1377" s="732">
        <v>97165.072414983588</v>
      </c>
      <c r="M1377" s="732">
        <v>11</v>
      </c>
      <c r="N1377" s="733">
        <v>1068815.7965648195</v>
      </c>
    </row>
    <row r="1378" spans="1:14" ht="14.4" customHeight="1" x14ac:dyDescent="0.3">
      <c r="A1378" s="727" t="s">
        <v>566</v>
      </c>
      <c r="B1378" s="728" t="s">
        <v>567</v>
      </c>
      <c r="C1378" s="729" t="s">
        <v>617</v>
      </c>
      <c r="D1378" s="730" t="s">
        <v>618</v>
      </c>
      <c r="E1378" s="731">
        <v>50113016</v>
      </c>
      <c r="F1378" s="730" t="s">
        <v>1475</v>
      </c>
      <c r="G1378" s="729" t="s">
        <v>568</v>
      </c>
      <c r="H1378" s="729">
        <v>128026</v>
      </c>
      <c r="I1378" s="729">
        <v>28026</v>
      </c>
      <c r="J1378" s="729" t="s">
        <v>1960</v>
      </c>
      <c r="K1378" s="729" t="s">
        <v>1961</v>
      </c>
      <c r="L1378" s="732">
        <v>27812.159999999996</v>
      </c>
      <c r="M1378" s="732">
        <v>220</v>
      </c>
      <c r="N1378" s="733">
        <v>6118675.1999999993</v>
      </c>
    </row>
    <row r="1379" spans="1:14" ht="14.4" customHeight="1" x14ac:dyDescent="0.3">
      <c r="A1379" s="727" t="s">
        <v>566</v>
      </c>
      <c r="B1379" s="728" t="s">
        <v>567</v>
      </c>
      <c r="C1379" s="729" t="s">
        <v>617</v>
      </c>
      <c r="D1379" s="730" t="s">
        <v>618</v>
      </c>
      <c r="E1379" s="731">
        <v>50113016</v>
      </c>
      <c r="F1379" s="730" t="s">
        <v>1475</v>
      </c>
      <c r="G1379" s="729" t="s">
        <v>621</v>
      </c>
      <c r="H1379" s="729">
        <v>28386</v>
      </c>
      <c r="I1379" s="729">
        <v>28386</v>
      </c>
      <c r="J1379" s="729" t="s">
        <v>1962</v>
      </c>
      <c r="K1379" s="729" t="s">
        <v>1963</v>
      </c>
      <c r="L1379" s="732">
        <v>168728.91999999998</v>
      </c>
      <c r="M1379" s="732">
        <v>20</v>
      </c>
      <c r="N1379" s="733">
        <v>3374578.3999999994</v>
      </c>
    </row>
    <row r="1380" spans="1:14" ht="14.4" customHeight="1" x14ac:dyDescent="0.3">
      <c r="A1380" s="727" t="s">
        <v>566</v>
      </c>
      <c r="B1380" s="728" t="s">
        <v>567</v>
      </c>
      <c r="C1380" s="729" t="s">
        <v>617</v>
      </c>
      <c r="D1380" s="730" t="s">
        <v>618</v>
      </c>
      <c r="E1380" s="731">
        <v>50113016</v>
      </c>
      <c r="F1380" s="730" t="s">
        <v>1475</v>
      </c>
      <c r="G1380" s="729" t="s">
        <v>621</v>
      </c>
      <c r="H1380" s="729">
        <v>128028</v>
      </c>
      <c r="I1380" s="729">
        <v>28028</v>
      </c>
      <c r="J1380" s="729" t="s">
        <v>1962</v>
      </c>
      <c r="K1380" s="729" t="s">
        <v>1964</v>
      </c>
      <c r="L1380" s="732">
        <v>55624.309714122799</v>
      </c>
      <c r="M1380" s="732">
        <v>265</v>
      </c>
      <c r="N1380" s="733">
        <v>14740442.074242542</v>
      </c>
    </row>
    <row r="1381" spans="1:14" ht="14.4" customHeight="1" x14ac:dyDescent="0.3">
      <c r="A1381" s="727" t="s">
        <v>566</v>
      </c>
      <c r="B1381" s="728" t="s">
        <v>567</v>
      </c>
      <c r="C1381" s="729" t="s">
        <v>617</v>
      </c>
      <c r="D1381" s="730" t="s">
        <v>618</v>
      </c>
      <c r="E1381" s="731">
        <v>50113016</v>
      </c>
      <c r="F1381" s="730" t="s">
        <v>1475</v>
      </c>
      <c r="G1381" s="729" t="s">
        <v>661</v>
      </c>
      <c r="H1381" s="729">
        <v>209388</v>
      </c>
      <c r="I1381" s="729">
        <v>209388</v>
      </c>
      <c r="J1381" s="729" t="s">
        <v>1965</v>
      </c>
      <c r="K1381" s="729" t="s">
        <v>1966</v>
      </c>
      <c r="L1381" s="732">
        <v>1864.23</v>
      </c>
      <c r="M1381" s="732">
        <v>30</v>
      </c>
      <c r="N1381" s="733">
        <v>55926.9</v>
      </c>
    </row>
    <row r="1382" spans="1:14" ht="14.4" customHeight="1" x14ac:dyDescent="0.3">
      <c r="A1382" s="727" t="s">
        <v>566</v>
      </c>
      <c r="B1382" s="728" t="s">
        <v>567</v>
      </c>
      <c r="C1382" s="729" t="s">
        <v>617</v>
      </c>
      <c r="D1382" s="730" t="s">
        <v>618</v>
      </c>
      <c r="E1382" s="731">
        <v>50113016</v>
      </c>
      <c r="F1382" s="730" t="s">
        <v>1475</v>
      </c>
      <c r="G1382" s="729" t="s">
        <v>661</v>
      </c>
      <c r="H1382" s="729">
        <v>209392</v>
      </c>
      <c r="I1382" s="729">
        <v>209392</v>
      </c>
      <c r="J1382" s="729" t="s">
        <v>1965</v>
      </c>
      <c r="K1382" s="729" t="s">
        <v>1967</v>
      </c>
      <c r="L1382" s="732">
        <v>3728.45</v>
      </c>
      <c r="M1382" s="732">
        <v>20</v>
      </c>
      <c r="N1382" s="733">
        <v>74569</v>
      </c>
    </row>
    <row r="1383" spans="1:14" ht="14.4" customHeight="1" x14ac:dyDescent="0.3">
      <c r="A1383" s="727" t="s">
        <v>566</v>
      </c>
      <c r="B1383" s="728" t="s">
        <v>567</v>
      </c>
      <c r="C1383" s="729" t="s">
        <v>617</v>
      </c>
      <c r="D1383" s="730" t="s">
        <v>618</v>
      </c>
      <c r="E1383" s="731">
        <v>50113016</v>
      </c>
      <c r="F1383" s="730" t="s">
        <v>1475</v>
      </c>
      <c r="G1383" s="729" t="s">
        <v>661</v>
      </c>
      <c r="H1383" s="729">
        <v>194293</v>
      </c>
      <c r="I1383" s="729">
        <v>194293</v>
      </c>
      <c r="J1383" s="729" t="s">
        <v>1968</v>
      </c>
      <c r="K1383" s="729" t="s">
        <v>1969</v>
      </c>
      <c r="L1383" s="732">
        <v>248537.50983968333</v>
      </c>
      <c r="M1383" s="732">
        <v>17</v>
      </c>
      <c r="N1383" s="733">
        <v>4225137.6672746167</v>
      </c>
    </row>
    <row r="1384" spans="1:14" ht="14.4" customHeight="1" x14ac:dyDescent="0.3">
      <c r="A1384" s="727" t="s">
        <v>566</v>
      </c>
      <c r="B1384" s="728" t="s">
        <v>567</v>
      </c>
      <c r="C1384" s="729" t="s">
        <v>617</v>
      </c>
      <c r="D1384" s="730" t="s">
        <v>618</v>
      </c>
      <c r="E1384" s="731">
        <v>50113016</v>
      </c>
      <c r="F1384" s="730" t="s">
        <v>1475</v>
      </c>
      <c r="G1384" s="729" t="s">
        <v>568</v>
      </c>
      <c r="H1384" s="729">
        <v>179308</v>
      </c>
      <c r="I1384" s="729">
        <v>179308</v>
      </c>
      <c r="J1384" s="729" t="s">
        <v>1970</v>
      </c>
      <c r="K1384" s="729" t="s">
        <v>1971</v>
      </c>
      <c r="L1384" s="732">
        <v>24249.82563298169</v>
      </c>
      <c r="M1384" s="732">
        <v>2.52</v>
      </c>
      <c r="N1384" s="733">
        <v>61109.560595113857</v>
      </c>
    </row>
    <row r="1385" spans="1:14" ht="14.4" customHeight="1" x14ac:dyDescent="0.3">
      <c r="A1385" s="727" t="s">
        <v>566</v>
      </c>
      <c r="B1385" s="728" t="s">
        <v>567</v>
      </c>
      <c r="C1385" s="729" t="s">
        <v>617</v>
      </c>
      <c r="D1385" s="730" t="s">
        <v>618</v>
      </c>
      <c r="E1385" s="731">
        <v>50113016</v>
      </c>
      <c r="F1385" s="730" t="s">
        <v>1475</v>
      </c>
      <c r="G1385" s="729" t="s">
        <v>568</v>
      </c>
      <c r="H1385" s="729">
        <v>395604</v>
      </c>
      <c r="I1385" s="729">
        <v>179310</v>
      </c>
      <c r="J1385" s="729" t="s">
        <v>1970</v>
      </c>
      <c r="K1385" s="729" t="s">
        <v>1972</v>
      </c>
      <c r="L1385" s="732">
        <v>24037.747152541859</v>
      </c>
      <c r="M1385" s="732">
        <v>2.7789999999999999</v>
      </c>
      <c r="N1385" s="733">
        <v>66800.899336913819</v>
      </c>
    </row>
    <row r="1386" spans="1:14" ht="14.4" customHeight="1" x14ac:dyDescent="0.3">
      <c r="A1386" s="727" t="s">
        <v>566</v>
      </c>
      <c r="B1386" s="728" t="s">
        <v>567</v>
      </c>
      <c r="C1386" s="729" t="s">
        <v>617</v>
      </c>
      <c r="D1386" s="730" t="s">
        <v>618</v>
      </c>
      <c r="E1386" s="731">
        <v>50113016</v>
      </c>
      <c r="F1386" s="730" t="s">
        <v>1475</v>
      </c>
      <c r="G1386" s="729" t="s">
        <v>621</v>
      </c>
      <c r="H1386" s="729">
        <v>126543</v>
      </c>
      <c r="I1386" s="729">
        <v>26543</v>
      </c>
      <c r="J1386" s="729" t="s">
        <v>1973</v>
      </c>
      <c r="K1386" s="729" t="s">
        <v>1974</v>
      </c>
      <c r="L1386" s="732">
        <v>11650.866310329735</v>
      </c>
      <c r="M1386" s="732">
        <v>473.00899949999985</v>
      </c>
      <c r="N1386" s="733">
        <v>5510964.616757323</v>
      </c>
    </row>
    <row r="1387" spans="1:14" ht="14.4" customHeight="1" x14ac:dyDescent="0.3">
      <c r="A1387" s="727" t="s">
        <v>566</v>
      </c>
      <c r="B1387" s="728" t="s">
        <v>567</v>
      </c>
      <c r="C1387" s="729" t="s">
        <v>617</v>
      </c>
      <c r="D1387" s="730" t="s">
        <v>618</v>
      </c>
      <c r="E1387" s="731">
        <v>50113016</v>
      </c>
      <c r="F1387" s="730" t="s">
        <v>1475</v>
      </c>
      <c r="G1387" s="729" t="s">
        <v>621</v>
      </c>
      <c r="H1387" s="729">
        <v>194866</v>
      </c>
      <c r="I1387" s="729">
        <v>194866</v>
      </c>
      <c r="J1387" s="729" t="s">
        <v>1476</v>
      </c>
      <c r="K1387" s="729" t="s">
        <v>1477</v>
      </c>
      <c r="L1387" s="732">
        <v>40628.873760732749</v>
      </c>
      <c r="M1387" s="732">
        <v>21</v>
      </c>
      <c r="N1387" s="733">
        <v>853206.34897538775</v>
      </c>
    </row>
    <row r="1388" spans="1:14" ht="14.4" customHeight="1" x14ac:dyDescent="0.3">
      <c r="A1388" s="727" t="s">
        <v>566</v>
      </c>
      <c r="B1388" s="728" t="s">
        <v>567</v>
      </c>
      <c r="C1388" s="729" t="s">
        <v>617</v>
      </c>
      <c r="D1388" s="730" t="s">
        <v>618</v>
      </c>
      <c r="E1388" s="731">
        <v>50113016</v>
      </c>
      <c r="F1388" s="730" t="s">
        <v>1475</v>
      </c>
      <c r="G1388" s="729" t="s">
        <v>621</v>
      </c>
      <c r="H1388" s="729">
        <v>126544</v>
      </c>
      <c r="I1388" s="729">
        <v>26544</v>
      </c>
      <c r="J1388" s="729" t="s">
        <v>1975</v>
      </c>
      <c r="K1388" s="729" t="s">
        <v>1976</v>
      </c>
      <c r="L1388" s="732">
        <v>30406.534113527214</v>
      </c>
      <c r="M1388" s="732">
        <v>460</v>
      </c>
      <c r="N1388" s="733">
        <v>13987005.692222519</v>
      </c>
    </row>
    <row r="1389" spans="1:14" ht="14.4" customHeight="1" x14ac:dyDescent="0.3">
      <c r="A1389" s="727" t="s">
        <v>566</v>
      </c>
      <c r="B1389" s="728" t="s">
        <v>567</v>
      </c>
      <c r="C1389" s="729" t="s">
        <v>617</v>
      </c>
      <c r="D1389" s="730" t="s">
        <v>618</v>
      </c>
      <c r="E1389" s="731">
        <v>50113016</v>
      </c>
      <c r="F1389" s="730" t="s">
        <v>1475</v>
      </c>
      <c r="G1389" s="729" t="s">
        <v>621</v>
      </c>
      <c r="H1389" s="729">
        <v>149375</v>
      </c>
      <c r="I1389" s="729">
        <v>149375</v>
      </c>
      <c r="J1389" s="729" t="s">
        <v>1977</v>
      </c>
      <c r="K1389" s="729" t="s">
        <v>1978</v>
      </c>
      <c r="L1389" s="732">
        <v>148733.99</v>
      </c>
      <c r="M1389" s="732">
        <v>4</v>
      </c>
      <c r="N1389" s="733">
        <v>594935.96</v>
      </c>
    </row>
    <row r="1390" spans="1:14" ht="14.4" customHeight="1" x14ac:dyDescent="0.3">
      <c r="A1390" s="727" t="s">
        <v>566</v>
      </c>
      <c r="B1390" s="728" t="s">
        <v>567</v>
      </c>
      <c r="C1390" s="729" t="s">
        <v>617</v>
      </c>
      <c r="D1390" s="730" t="s">
        <v>618</v>
      </c>
      <c r="E1390" s="731">
        <v>50113016</v>
      </c>
      <c r="F1390" s="730" t="s">
        <v>1475</v>
      </c>
      <c r="G1390" s="729" t="s">
        <v>621</v>
      </c>
      <c r="H1390" s="729">
        <v>841195</v>
      </c>
      <c r="I1390" s="729">
        <v>0</v>
      </c>
      <c r="J1390" s="729" t="s">
        <v>1979</v>
      </c>
      <c r="K1390" s="729" t="s">
        <v>568</v>
      </c>
      <c r="L1390" s="732">
        <v>3436.7060000000001</v>
      </c>
      <c r="M1390" s="732">
        <v>15</v>
      </c>
      <c r="N1390" s="733">
        <v>51550.590000000004</v>
      </c>
    </row>
    <row r="1391" spans="1:14" ht="14.4" customHeight="1" x14ac:dyDescent="0.3">
      <c r="A1391" s="727" t="s">
        <v>566</v>
      </c>
      <c r="B1391" s="728" t="s">
        <v>567</v>
      </c>
      <c r="C1391" s="729" t="s">
        <v>617</v>
      </c>
      <c r="D1391" s="730" t="s">
        <v>618</v>
      </c>
      <c r="E1391" s="731">
        <v>50113016</v>
      </c>
      <c r="F1391" s="730" t="s">
        <v>1475</v>
      </c>
      <c r="G1391" s="729" t="s">
        <v>621</v>
      </c>
      <c r="H1391" s="729">
        <v>847870</v>
      </c>
      <c r="I1391" s="729">
        <v>167449</v>
      </c>
      <c r="J1391" s="729" t="s">
        <v>1542</v>
      </c>
      <c r="K1391" s="729" t="s">
        <v>1543</v>
      </c>
      <c r="L1391" s="732">
        <v>15287.832754787014</v>
      </c>
      <c r="M1391" s="732">
        <v>24</v>
      </c>
      <c r="N1391" s="733">
        <v>366907.98611488834</v>
      </c>
    </row>
    <row r="1392" spans="1:14" ht="14.4" customHeight="1" x14ac:dyDescent="0.3">
      <c r="A1392" s="727" t="s">
        <v>566</v>
      </c>
      <c r="B1392" s="728" t="s">
        <v>567</v>
      </c>
      <c r="C1392" s="729" t="s">
        <v>617</v>
      </c>
      <c r="D1392" s="730" t="s">
        <v>618</v>
      </c>
      <c r="E1392" s="731">
        <v>50113016</v>
      </c>
      <c r="F1392" s="730" t="s">
        <v>1475</v>
      </c>
      <c r="G1392" s="729" t="s">
        <v>621</v>
      </c>
      <c r="H1392" s="729">
        <v>210773</v>
      </c>
      <c r="I1392" s="729">
        <v>210773</v>
      </c>
      <c r="J1392" s="729" t="s">
        <v>1980</v>
      </c>
      <c r="K1392" s="729" t="s">
        <v>1981</v>
      </c>
      <c r="L1392" s="732">
        <v>31824.193433711829</v>
      </c>
      <c r="M1392" s="732">
        <v>11.999999999999998</v>
      </c>
      <c r="N1392" s="733">
        <v>381890.32120454189</v>
      </c>
    </row>
    <row r="1393" spans="1:14" ht="14.4" customHeight="1" x14ac:dyDescent="0.3">
      <c r="A1393" s="727" t="s">
        <v>566</v>
      </c>
      <c r="B1393" s="728" t="s">
        <v>567</v>
      </c>
      <c r="C1393" s="729" t="s">
        <v>617</v>
      </c>
      <c r="D1393" s="730" t="s">
        <v>618</v>
      </c>
      <c r="E1393" s="731">
        <v>50113016</v>
      </c>
      <c r="F1393" s="730" t="s">
        <v>1475</v>
      </c>
      <c r="G1393" s="729" t="s">
        <v>661</v>
      </c>
      <c r="H1393" s="729">
        <v>128937</v>
      </c>
      <c r="I1393" s="729">
        <v>28937</v>
      </c>
      <c r="J1393" s="729" t="s">
        <v>1982</v>
      </c>
      <c r="K1393" s="729" t="s">
        <v>1983</v>
      </c>
      <c r="L1393" s="732">
        <v>114447.20999999998</v>
      </c>
      <c r="M1393" s="732">
        <v>16</v>
      </c>
      <c r="N1393" s="733">
        <v>1831155.3599999996</v>
      </c>
    </row>
    <row r="1394" spans="1:14" ht="14.4" customHeight="1" x14ac:dyDescent="0.3">
      <c r="A1394" s="727" t="s">
        <v>566</v>
      </c>
      <c r="B1394" s="728" t="s">
        <v>567</v>
      </c>
      <c r="C1394" s="729" t="s">
        <v>617</v>
      </c>
      <c r="D1394" s="730" t="s">
        <v>618</v>
      </c>
      <c r="E1394" s="731">
        <v>50113016</v>
      </c>
      <c r="F1394" s="730" t="s">
        <v>1475</v>
      </c>
      <c r="G1394" s="729" t="s">
        <v>661</v>
      </c>
      <c r="H1394" s="729">
        <v>28938</v>
      </c>
      <c r="I1394" s="729">
        <v>28938</v>
      </c>
      <c r="J1394" s="729" t="s">
        <v>1984</v>
      </c>
      <c r="K1394" s="729" t="s">
        <v>1985</v>
      </c>
      <c r="L1394" s="732">
        <v>120440.36000000007</v>
      </c>
      <c r="M1394" s="732">
        <v>49</v>
      </c>
      <c r="N1394" s="733">
        <v>5901577.6400000034</v>
      </c>
    </row>
    <row r="1395" spans="1:14" ht="14.4" customHeight="1" x14ac:dyDescent="0.3">
      <c r="A1395" s="727" t="s">
        <v>566</v>
      </c>
      <c r="B1395" s="728" t="s">
        <v>567</v>
      </c>
      <c r="C1395" s="729" t="s">
        <v>617</v>
      </c>
      <c r="D1395" s="730" t="s">
        <v>618</v>
      </c>
      <c r="E1395" s="731">
        <v>50113016</v>
      </c>
      <c r="F1395" s="730" t="s">
        <v>1475</v>
      </c>
      <c r="G1395" s="729" t="s">
        <v>661</v>
      </c>
      <c r="H1395" s="729">
        <v>128939</v>
      </c>
      <c r="I1395" s="729">
        <v>28939</v>
      </c>
      <c r="J1395" s="729" t="s">
        <v>1986</v>
      </c>
      <c r="K1395" s="729" t="s">
        <v>1987</v>
      </c>
      <c r="L1395" s="732">
        <v>132679.77992500379</v>
      </c>
      <c r="M1395" s="732">
        <v>97</v>
      </c>
      <c r="N1395" s="733">
        <v>12869938.652725367</v>
      </c>
    </row>
    <row r="1396" spans="1:14" ht="14.4" customHeight="1" x14ac:dyDescent="0.3">
      <c r="A1396" s="727" t="s">
        <v>566</v>
      </c>
      <c r="B1396" s="728" t="s">
        <v>567</v>
      </c>
      <c r="C1396" s="729" t="s">
        <v>617</v>
      </c>
      <c r="D1396" s="730" t="s">
        <v>618</v>
      </c>
      <c r="E1396" s="731">
        <v>50113016</v>
      </c>
      <c r="F1396" s="730" t="s">
        <v>1475</v>
      </c>
      <c r="G1396" s="729" t="s">
        <v>621</v>
      </c>
      <c r="H1396" s="729">
        <v>167474</v>
      </c>
      <c r="I1396" s="729">
        <v>167474</v>
      </c>
      <c r="J1396" s="729" t="s">
        <v>1988</v>
      </c>
      <c r="K1396" s="729" t="s">
        <v>1989</v>
      </c>
      <c r="L1396" s="732">
        <v>49634.733333333337</v>
      </c>
      <c r="M1396" s="732">
        <v>12</v>
      </c>
      <c r="N1396" s="733">
        <v>595616.80000000005</v>
      </c>
    </row>
    <row r="1397" spans="1:14" ht="14.4" customHeight="1" x14ac:dyDescent="0.3">
      <c r="A1397" s="727" t="s">
        <v>566</v>
      </c>
      <c r="B1397" s="728" t="s">
        <v>567</v>
      </c>
      <c r="C1397" s="729" t="s">
        <v>617</v>
      </c>
      <c r="D1397" s="730" t="s">
        <v>618</v>
      </c>
      <c r="E1397" s="731">
        <v>50113016</v>
      </c>
      <c r="F1397" s="730" t="s">
        <v>1475</v>
      </c>
      <c r="G1397" s="729" t="s">
        <v>661</v>
      </c>
      <c r="H1397" s="729">
        <v>27921</v>
      </c>
      <c r="I1397" s="729">
        <v>27921</v>
      </c>
      <c r="J1397" s="729" t="s">
        <v>1990</v>
      </c>
      <c r="K1397" s="729" t="s">
        <v>1601</v>
      </c>
      <c r="L1397" s="732">
        <v>33438.103448275862</v>
      </c>
      <c r="M1397" s="732">
        <v>145</v>
      </c>
      <c r="N1397" s="733">
        <v>4848525</v>
      </c>
    </row>
    <row r="1398" spans="1:14" ht="14.4" customHeight="1" x14ac:dyDescent="0.3">
      <c r="A1398" s="727" t="s">
        <v>566</v>
      </c>
      <c r="B1398" s="728" t="s">
        <v>567</v>
      </c>
      <c r="C1398" s="729" t="s">
        <v>617</v>
      </c>
      <c r="D1398" s="730" t="s">
        <v>618</v>
      </c>
      <c r="E1398" s="731">
        <v>50113016</v>
      </c>
      <c r="F1398" s="730" t="s">
        <v>1475</v>
      </c>
      <c r="G1398" s="729" t="s">
        <v>661</v>
      </c>
      <c r="H1398" s="729">
        <v>127928</v>
      </c>
      <c r="I1398" s="729">
        <v>27928</v>
      </c>
      <c r="J1398" s="729" t="s">
        <v>1991</v>
      </c>
      <c r="K1398" s="729" t="s">
        <v>1992</v>
      </c>
      <c r="L1398" s="732">
        <v>83325</v>
      </c>
      <c r="M1398" s="732">
        <v>6</v>
      </c>
      <c r="N1398" s="733">
        <v>499950</v>
      </c>
    </row>
    <row r="1399" spans="1:14" ht="14.4" customHeight="1" x14ac:dyDescent="0.3">
      <c r="A1399" s="727" t="s">
        <v>566</v>
      </c>
      <c r="B1399" s="728" t="s">
        <v>567</v>
      </c>
      <c r="C1399" s="729" t="s">
        <v>617</v>
      </c>
      <c r="D1399" s="730" t="s">
        <v>618</v>
      </c>
      <c r="E1399" s="731">
        <v>50113016</v>
      </c>
      <c r="F1399" s="730" t="s">
        <v>1475</v>
      </c>
      <c r="G1399" s="729" t="s">
        <v>661</v>
      </c>
      <c r="H1399" s="729">
        <v>167973</v>
      </c>
      <c r="I1399" s="729">
        <v>167973</v>
      </c>
      <c r="J1399" s="729" t="s">
        <v>1993</v>
      </c>
      <c r="K1399" s="729" t="s">
        <v>1994</v>
      </c>
      <c r="L1399" s="732">
        <v>64678.689623551058</v>
      </c>
      <c r="M1399" s="732">
        <v>39</v>
      </c>
      <c r="N1399" s="733">
        <v>2522468.8953184914</v>
      </c>
    </row>
    <row r="1400" spans="1:14" ht="14.4" customHeight="1" x14ac:dyDescent="0.3">
      <c r="A1400" s="727" t="s">
        <v>566</v>
      </c>
      <c r="B1400" s="728" t="s">
        <v>567</v>
      </c>
      <c r="C1400" s="729" t="s">
        <v>617</v>
      </c>
      <c r="D1400" s="730" t="s">
        <v>618</v>
      </c>
      <c r="E1400" s="731">
        <v>50113016</v>
      </c>
      <c r="F1400" s="730" t="s">
        <v>1475</v>
      </c>
      <c r="G1400" s="729" t="s">
        <v>661</v>
      </c>
      <c r="H1400" s="729">
        <v>168959</v>
      </c>
      <c r="I1400" s="729">
        <v>168959</v>
      </c>
      <c r="J1400" s="729" t="s">
        <v>1995</v>
      </c>
      <c r="K1400" s="729" t="s">
        <v>1996</v>
      </c>
      <c r="L1400" s="732">
        <v>84522.978648758857</v>
      </c>
      <c r="M1400" s="732">
        <v>29</v>
      </c>
      <c r="N1400" s="733">
        <v>2451166.380814007</v>
      </c>
    </row>
    <row r="1401" spans="1:14" ht="14.4" customHeight="1" x14ac:dyDescent="0.3">
      <c r="A1401" s="727" t="s">
        <v>566</v>
      </c>
      <c r="B1401" s="728" t="s">
        <v>567</v>
      </c>
      <c r="C1401" s="729" t="s">
        <v>617</v>
      </c>
      <c r="D1401" s="730" t="s">
        <v>618</v>
      </c>
      <c r="E1401" s="731">
        <v>50113016</v>
      </c>
      <c r="F1401" s="730" t="s">
        <v>1475</v>
      </c>
      <c r="G1401" s="729" t="s">
        <v>621</v>
      </c>
      <c r="H1401" s="729">
        <v>27800</v>
      </c>
      <c r="I1401" s="729">
        <v>27800</v>
      </c>
      <c r="J1401" s="729" t="s">
        <v>1997</v>
      </c>
      <c r="K1401" s="729" t="s">
        <v>1998</v>
      </c>
      <c r="L1401" s="732">
        <v>92651.231655452604</v>
      </c>
      <c r="M1401" s="732">
        <v>3.800000000000002</v>
      </c>
      <c r="N1401" s="733">
        <v>352074.68029072008</v>
      </c>
    </row>
    <row r="1402" spans="1:14" ht="14.4" customHeight="1" x14ac:dyDescent="0.3">
      <c r="A1402" s="727" t="s">
        <v>566</v>
      </c>
      <c r="B1402" s="728" t="s">
        <v>567</v>
      </c>
      <c r="C1402" s="729" t="s">
        <v>617</v>
      </c>
      <c r="D1402" s="730" t="s">
        <v>618</v>
      </c>
      <c r="E1402" s="731">
        <v>50113016</v>
      </c>
      <c r="F1402" s="730" t="s">
        <v>1475</v>
      </c>
      <c r="G1402" s="729" t="s">
        <v>621</v>
      </c>
      <c r="H1402" s="729">
        <v>500947</v>
      </c>
      <c r="I1402" s="729">
        <v>500947</v>
      </c>
      <c r="J1402" s="729" t="s">
        <v>1999</v>
      </c>
      <c r="K1402" s="729" t="s">
        <v>2000</v>
      </c>
      <c r="L1402" s="732">
        <v>9812.3144595555714</v>
      </c>
      <c r="M1402" s="732">
        <v>479.20099999999957</v>
      </c>
      <c r="N1402" s="733">
        <v>4702070.9013334848</v>
      </c>
    </row>
    <row r="1403" spans="1:14" ht="14.4" customHeight="1" thickBot="1" x14ac:dyDescent="0.35">
      <c r="A1403" s="734" t="s">
        <v>566</v>
      </c>
      <c r="B1403" s="735" t="s">
        <v>567</v>
      </c>
      <c r="C1403" s="736" t="s">
        <v>617</v>
      </c>
      <c r="D1403" s="737" t="s">
        <v>618</v>
      </c>
      <c r="E1403" s="738">
        <v>50113017</v>
      </c>
      <c r="F1403" s="737" t="s">
        <v>1478</v>
      </c>
      <c r="G1403" s="736" t="s">
        <v>621</v>
      </c>
      <c r="H1403" s="736">
        <v>185814</v>
      </c>
      <c r="I1403" s="736">
        <v>209035</v>
      </c>
      <c r="J1403" s="736" t="s">
        <v>1481</v>
      </c>
      <c r="K1403" s="736" t="s">
        <v>1482</v>
      </c>
      <c r="L1403" s="739">
        <v>35715.24</v>
      </c>
      <c r="M1403" s="739">
        <v>4</v>
      </c>
      <c r="N1403" s="740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1" t="s">
        <v>185</v>
      </c>
      <c r="B4" s="742" t="s">
        <v>14</v>
      </c>
      <c r="C4" s="743" t="s">
        <v>2</v>
      </c>
      <c r="D4" s="742" t="s">
        <v>14</v>
      </c>
      <c r="E4" s="743" t="s">
        <v>2</v>
      </c>
      <c r="F4" s="744" t="s">
        <v>14</v>
      </c>
    </row>
    <row r="5" spans="1:6" ht="14.4" customHeight="1" x14ac:dyDescent="0.3">
      <c r="A5" s="755" t="s">
        <v>2001</v>
      </c>
      <c r="B5" s="725">
        <v>5392990.6566909635</v>
      </c>
      <c r="C5" s="745">
        <v>0.16092934770911926</v>
      </c>
      <c r="D5" s="725">
        <v>28118551.727976039</v>
      </c>
      <c r="E5" s="745">
        <v>0.83907065229088074</v>
      </c>
      <c r="F5" s="726">
        <v>33511542.384667002</v>
      </c>
    </row>
    <row r="6" spans="1:6" ht="14.4" customHeight="1" x14ac:dyDescent="0.3">
      <c r="A6" s="756" t="s">
        <v>2002</v>
      </c>
      <c r="B6" s="732">
        <v>270919.81</v>
      </c>
      <c r="C6" s="746">
        <v>0.19362242724921733</v>
      </c>
      <c r="D6" s="732">
        <v>1128297.2840574505</v>
      </c>
      <c r="E6" s="746">
        <v>0.80637757275078259</v>
      </c>
      <c r="F6" s="733">
        <v>1399217.0940574505</v>
      </c>
    </row>
    <row r="7" spans="1:6" ht="14.4" customHeight="1" x14ac:dyDescent="0.3">
      <c r="A7" s="756" t="s">
        <v>2003</v>
      </c>
      <c r="B7" s="732">
        <v>220230.5798943727</v>
      </c>
      <c r="C7" s="746">
        <v>0.10592036815598124</v>
      </c>
      <c r="D7" s="732">
        <v>1858978.3931150027</v>
      </c>
      <c r="E7" s="746">
        <v>0.89407963184401873</v>
      </c>
      <c r="F7" s="733">
        <v>2079208.9730093754</v>
      </c>
    </row>
    <row r="8" spans="1:6" ht="14.4" customHeight="1" x14ac:dyDescent="0.3">
      <c r="A8" s="756" t="s">
        <v>2004</v>
      </c>
      <c r="B8" s="732">
        <v>62362.637065850853</v>
      </c>
      <c r="C8" s="746">
        <v>0.11812011432124449</v>
      </c>
      <c r="D8" s="732">
        <v>465596.86775012634</v>
      </c>
      <c r="E8" s="746">
        <v>0.88187988567875553</v>
      </c>
      <c r="F8" s="733">
        <v>527959.50481597718</v>
      </c>
    </row>
    <row r="9" spans="1:6" ht="14.4" customHeight="1" thickBot="1" x14ac:dyDescent="0.35">
      <c r="A9" s="757" t="s">
        <v>2005</v>
      </c>
      <c r="B9" s="748">
        <v>0</v>
      </c>
      <c r="C9" s="749">
        <v>0</v>
      </c>
      <c r="D9" s="748">
        <v>12487112.488016123</v>
      </c>
      <c r="E9" s="749">
        <v>1</v>
      </c>
      <c r="F9" s="750">
        <v>12487112.488016123</v>
      </c>
    </row>
    <row r="10" spans="1:6" ht="14.4" customHeight="1" thickBot="1" x14ac:dyDescent="0.35">
      <c r="A10" s="751" t="s">
        <v>3</v>
      </c>
      <c r="B10" s="752">
        <v>5946503.6836511875</v>
      </c>
      <c r="C10" s="753">
        <v>0.11891808567264936</v>
      </c>
      <c r="D10" s="752">
        <v>44058536.760914743</v>
      </c>
      <c r="E10" s="753">
        <v>0.88108191432735061</v>
      </c>
      <c r="F10" s="754">
        <v>50005040.444565929</v>
      </c>
    </row>
    <row r="11" spans="1:6" ht="14.4" customHeight="1" thickBot="1" x14ac:dyDescent="0.35"/>
    <row r="12" spans="1:6" ht="14.4" customHeight="1" x14ac:dyDescent="0.3">
      <c r="A12" s="755" t="s">
        <v>2006</v>
      </c>
      <c r="B12" s="725">
        <v>5284310.4000000004</v>
      </c>
      <c r="C12" s="745">
        <v>0.97590017208925828</v>
      </c>
      <c r="D12" s="725">
        <v>130495.9</v>
      </c>
      <c r="E12" s="745">
        <v>2.4099827910741698E-2</v>
      </c>
      <c r="F12" s="726">
        <v>5414806.3000000007</v>
      </c>
    </row>
    <row r="13" spans="1:6" ht="14.4" customHeight="1" x14ac:dyDescent="0.3">
      <c r="A13" s="756" t="s">
        <v>2007</v>
      </c>
      <c r="B13" s="732">
        <v>514761.94</v>
      </c>
      <c r="C13" s="746">
        <v>0.98107517017042623</v>
      </c>
      <c r="D13" s="732">
        <v>9929.7000000000007</v>
      </c>
      <c r="E13" s="746">
        <v>1.8924829829573806E-2</v>
      </c>
      <c r="F13" s="733">
        <v>524691.64</v>
      </c>
    </row>
    <row r="14" spans="1:6" ht="14.4" customHeight="1" x14ac:dyDescent="0.3">
      <c r="A14" s="756" t="s">
        <v>2008</v>
      </c>
      <c r="B14" s="732">
        <v>108680.25669096311</v>
      </c>
      <c r="C14" s="746">
        <v>0.43502464384844647</v>
      </c>
      <c r="D14" s="732">
        <v>141145.26061656914</v>
      </c>
      <c r="E14" s="746">
        <v>0.56497535615155359</v>
      </c>
      <c r="F14" s="733">
        <v>249825.51730753225</v>
      </c>
    </row>
    <row r="15" spans="1:6" ht="14.4" customHeight="1" x14ac:dyDescent="0.3">
      <c r="A15" s="756" t="s">
        <v>2009</v>
      </c>
      <c r="B15" s="732">
        <v>14516.918899354599</v>
      </c>
      <c r="C15" s="746">
        <v>1</v>
      </c>
      <c r="D15" s="732"/>
      <c r="E15" s="746">
        <v>0</v>
      </c>
      <c r="F15" s="733">
        <v>14516.918899354599</v>
      </c>
    </row>
    <row r="16" spans="1:6" ht="14.4" customHeight="1" x14ac:dyDescent="0.3">
      <c r="A16" s="756" t="s">
        <v>2010</v>
      </c>
      <c r="B16" s="732">
        <v>11569.86</v>
      </c>
      <c r="C16" s="746">
        <v>0.57069896424530198</v>
      </c>
      <c r="D16" s="732">
        <v>8703.2800000000007</v>
      </c>
      <c r="E16" s="746">
        <v>0.42930103575469813</v>
      </c>
      <c r="F16" s="733">
        <v>20273.14</v>
      </c>
    </row>
    <row r="17" spans="1:6" ht="14.4" customHeight="1" x14ac:dyDescent="0.3">
      <c r="A17" s="756" t="s">
        <v>2011</v>
      </c>
      <c r="B17" s="732">
        <v>4934.6000000000004</v>
      </c>
      <c r="C17" s="746">
        <v>1.4122705146273003E-2</v>
      </c>
      <c r="D17" s="732">
        <v>344474.38</v>
      </c>
      <c r="E17" s="746">
        <v>0.9858772948537271</v>
      </c>
      <c r="F17" s="733">
        <v>349408.98</v>
      </c>
    </row>
    <row r="18" spans="1:6" ht="14.4" customHeight="1" x14ac:dyDescent="0.3">
      <c r="A18" s="756" t="s">
        <v>2012</v>
      </c>
      <c r="B18" s="732">
        <v>3531.7781664962513</v>
      </c>
      <c r="C18" s="746">
        <v>1</v>
      </c>
      <c r="D18" s="732"/>
      <c r="E18" s="746">
        <v>0</v>
      </c>
      <c r="F18" s="733">
        <v>3531.7781664962513</v>
      </c>
    </row>
    <row r="19" spans="1:6" ht="14.4" customHeight="1" x14ac:dyDescent="0.3">
      <c r="A19" s="756" t="s">
        <v>2013</v>
      </c>
      <c r="B19" s="732">
        <v>1399.0900000000001</v>
      </c>
      <c r="C19" s="746">
        <v>1</v>
      </c>
      <c r="D19" s="732"/>
      <c r="E19" s="746">
        <v>0</v>
      </c>
      <c r="F19" s="733">
        <v>1399.0900000000001</v>
      </c>
    </row>
    <row r="20" spans="1:6" ht="14.4" customHeight="1" x14ac:dyDescent="0.3">
      <c r="A20" s="756" t="s">
        <v>2014</v>
      </c>
      <c r="B20" s="732">
        <v>791.18000000000018</v>
      </c>
      <c r="C20" s="746">
        <v>0.18676684688722031</v>
      </c>
      <c r="D20" s="732">
        <v>3445.0108078779976</v>
      </c>
      <c r="E20" s="746">
        <v>0.81323315311277966</v>
      </c>
      <c r="F20" s="733">
        <v>4236.1908078779979</v>
      </c>
    </row>
    <row r="21" spans="1:6" ht="14.4" customHeight="1" x14ac:dyDescent="0.3">
      <c r="A21" s="756" t="s">
        <v>2015</v>
      </c>
      <c r="B21" s="732">
        <v>764.88</v>
      </c>
      <c r="C21" s="746">
        <v>0.18839594478763338</v>
      </c>
      <c r="D21" s="732">
        <v>3295.08</v>
      </c>
      <c r="E21" s="746">
        <v>0.81160405521236656</v>
      </c>
      <c r="F21" s="733">
        <v>4059.96</v>
      </c>
    </row>
    <row r="22" spans="1:6" ht="14.4" customHeight="1" x14ac:dyDescent="0.3">
      <c r="A22" s="756" t="s">
        <v>2016</v>
      </c>
      <c r="B22" s="732">
        <v>440.00000000000023</v>
      </c>
      <c r="C22" s="746">
        <v>0.23246598864086654</v>
      </c>
      <c r="D22" s="732">
        <v>1452.7500000000002</v>
      </c>
      <c r="E22" s="746">
        <v>0.76753401135913346</v>
      </c>
      <c r="F22" s="733">
        <v>1892.7500000000005</v>
      </c>
    </row>
    <row r="23" spans="1:6" ht="14.4" customHeight="1" x14ac:dyDescent="0.3">
      <c r="A23" s="756" t="s">
        <v>2017</v>
      </c>
      <c r="B23" s="732">
        <v>347.16</v>
      </c>
      <c r="C23" s="746">
        <v>6.685003037458806E-2</v>
      </c>
      <c r="D23" s="732">
        <v>4845.95656336909</v>
      </c>
      <c r="E23" s="746">
        <v>0.93314996962541197</v>
      </c>
      <c r="F23" s="733">
        <v>5193.1165633690898</v>
      </c>
    </row>
    <row r="24" spans="1:6" ht="14.4" customHeight="1" x14ac:dyDescent="0.3">
      <c r="A24" s="756" t="s">
        <v>2018</v>
      </c>
      <c r="B24" s="732">
        <v>309.95999999999992</v>
      </c>
      <c r="C24" s="746">
        <v>0.26251333909243357</v>
      </c>
      <c r="D24" s="732">
        <v>870.77999999999963</v>
      </c>
      <c r="E24" s="746">
        <v>0.73748666090756643</v>
      </c>
      <c r="F24" s="733">
        <v>1180.7399999999996</v>
      </c>
    </row>
    <row r="25" spans="1:6" ht="14.4" customHeight="1" x14ac:dyDescent="0.3">
      <c r="A25" s="756" t="s">
        <v>2019</v>
      </c>
      <c r="B25" s="732">
        <v>98.669894372680616</v>
      </c>
      <c r="C25" s="746">
        <v>1</v>
      </c>
      <c r="D25" s="732"/>
      <c r="E25" s="746">
        <v>0</v>
      </c>
      <c r="F25" s="733">
        <v>98.669894372680616</v>
      </c>
    </row>
    <row r="26" spans="1:6" ht="14.4" customHeight="1" x14ac:dyDescent="0.3">
      <c r="A26" s="756" t="s">
        <v>2020</v>
      </c>
      <c r="B26" s="732">
        <v>46.989999999999995</v>
      </c>
      <c r="C26" s="746">
        <v>0.10613452590685275</v>
      </c>
      <c r="D26" s="732">
        <v>395.75000000000006</v>
      </c>
      <c r="E26" s="746">
        <v>0.89386547409314721</v>
      </c>
      <c r="F26" s="733">
        <v>442.74000000000007</v>
      </c>
    </row>
    <row r="27" spans="1:6" ht="14.4" customHeight="1" x14ac:dyDescent="0.3">
      <c r="A27" s="756" t="s">
        <v>2021</v>
      </c>
      <c r="B27" s="732"/>
      <c r="C27" s="746">
        <v>0</v>
      </c>
      <c r="D27" s="732">
        <v>4679367</v>
      </c>
      <c r="E27" s="746">
        <v>1</v>
      </c>
      <c r="F27" s="733">
        <v>4679367</v>
      </c>
    </row>
    <row r="28" spans="1:6" ht="14.4" customHeight="1" x14ac:dyDescent="0.3">
      <c r="A28" s="756" t="s">
        <v>2022</v>
      </c>
      <c r="B28" s="732"/>
      <c r="C28" s="746">
        <v>0</v>
      </c>
      <c r="D28" s="732">
        <v>29118.929852375844</v>
      </c>
      <c r="E28" s="746">
        <v>1</v>
      </c>
      <c r="F28" s="733">
        <v>29118.929852375844</v>
      </c>
    </row>
    <row r="29" spans="1:6" ht="14.4" customHeight="1" x14ac:dyDescent="0.3">
      <c r="A29" s="756" t="s">
        <v>2023</v>
      </c>
      <c r="B29" s="732"/>
      <c r="C29" s="746">
        <v>0</v>
      </c>
      <c r="D29" s="732">
        <v>377.63999999999993</v>
      </c>
      <c r="E29" s="746">
        <v>1</v>
      </c>
      <c r="F29" s="733">
        <v>377.63999999999993</v>
      </c>
    </row>
    <row r="30" spans="1:6" ht="14.4" customHeight="1" x14ac:dyDescent="0.3">
      <c r="A30" s="756" t="s">
        <v>2024</v>
      </c>
      <c r="B30" s="732"/>
      <c r="C30" s="746">
        <v>0</v>
      </c>
      <c r="D30" s="732">
        <v>118460.58000000003</v>
      </c>
      <c r="E30" s="746">
        <v>1</v>
      </c>
      <c r="F30" s="733">
        <v>118460.58000000003</v>
      </c>
    </row>
    <row r="31" spans="1:6" ht="14.4" customHeight="1" x14ac:dyDescent="0.3">
      <c r="A31" s="756" t="s">
        <v>2025</v>
      </c>
      <c r="B31" s="732"/>
      <c r="C31" s="746">
        <v>0</v>
      </c>
      <c r="D31" s="732">
        <v>24.749999999999993</v>
      </c>
      <c r="E31" s="746">
        <v>1</v>
      </c>
      <c r="F31" s="733">
        <v>24.749999999999993</v>
      </c>
    </row>
    <row r="32" spans="1:6" ht="14.4" customHeight="1" x14ac:dyDescent="0.3">
      <c r="A32" s="756" t="s">
        <v>2026</v>
      </c>
      <c r="B32" s="732"/>
      <c r="C32" s="746">
        <v>0</v>
      </c>
      <c r="D32" s="732">
        <v>448.1599999999998</v>
      </c>
      <c r="E32" s="746">
        <v>1</v>
      </c>
      <c r="F32" s="733">
        <v>448.1599999999998</v>
      </c>
    </row>
    <row r="33" spans="1:6" ht="14.4" customHeight="1" x14ac:dyDescent="0.3">
      <c r="A33" s="756" t="s">
        <v>2027</v>
      </c>
      <c r="B33" s="732"/>
      <c r="C33" s="746">
        <v>0</v>
      </c>
      <c r="D33" s="732">
        <v>189.12000000000006</v>
      </c>
      <c r="E33" s="746">
        <v>1</v>
      </c>
      <c r="F33" s="733">
        <v>189.12000000000006</v>
      </c>
    </row>
    <row r="34" spans="1:6" ht="14.4" customHeight="1" x14ac:dyDescent="0.3">
      <c r="A34" s="756" t="s">
        <v>2028</v>
      </c>
      <c r="B34" s="732"/>
      <c r="C34" s="746">
        <v>0</v>
      </c>
      <c r="D34" s="732">
        <v>440902.77094535151</v>
      </c>
      <c r="E34" s="746">
        <v>1</v>
      </c>
      <c r="F34" s="733">
        <v>440902.77094535151</v>
      </c>
    </row>
    <row r="35" spans="1:6" ht="14.4" customHeight="1" x14ac:dyDescent="0.3">
      <c r="A35" s="756" t="s">
        <v>2029</v>
      </c>
      <c r="B35" s="732"/>
      <c r="C35" s="746">
        <v>0</v>
      </c>
      <c r="D35" s="732">
        <v>1299.2</v>
      </c>
      <c r="E35" s="746">
        <v>1</v>
      </c>
      <c r="F35" s="733">
        <v>1299.2</v>
      </c>
    </row>
    <row r="36" spans="1:6" ht="14.4" customHeight="1" x14ac:dyDescent="0.3">
      <c r="A36" s="756" t="s">
        <v>2030</v>
      </c>
      <c r="B36" s="732"/>
      <c r="C36" s="746">
        <v>0</v>
      </c>
      <c r="D36" s="732">
        <v>8730.3100000000031</v>
      </c>
      <c r="E36" s="746">
        <v>1</v>
      </c>
      <c r="F36" s="733">
        <v>8730.3100000000031</v>
      </c>
    </row>
    <row r="37" spans="1:6" ht="14.4" customHeight="1" x14ac:dyDescent="0.3">
      <c r="A37" s="756" t="s">
        <v>2031</v>
      </c>
      <c r="B37" s="732"/>
      <c r="C37" s="746">
        <v>0</v>
      </c>
      <c r="D37" s="732">
        <v>133.72000000000003</v>
      </c>
      <c r="E37" s="746">
        <v>1</v>
      </c>
      <c r="F37" s="733">
        <v>133.72000000000003</v>
      </c>
    </row>
    <row r="38" spans="1:6" ht="14.4" customHeight="1" x14ac:dyDescent="0.3">
      <c r="A38" s="756" t="s">
        <v>2032</v>
      </c>
      <c r="B38" s="732"/>
      <c r="C38" s="746">
        <v>0</v>
      </c>
      <c r="D38" s="732">
        <v>1846.7799999999988</v>
      </c>
      <c r="E38" s="746">
        <v>1</v>
      </c>
      <c r="F38" s="733">
        <v>1846.7799999999988</v>
      </c>
    </row>
    <row r="39" spans="1:6" ht="14.4" customHeight="1" x14ac:dyDescent="0.3">
      <c r="A39" s="756" t="s">
        <v>2033</v>
      </c>
      <c r="B39" s="732"/>
      <c r="C39" s="746">
        <v>0</v>
      </c>
      <c r="D39" s="732">
        <v>617.23</v>
      </c>
      <c r="E39" s="746">
        <v>1</v>
      </c>
      <c r="F39" s="733">
        <v>617.23</v>
      </c>
    </row>
    <row r="40" spans="1:6" ht="14.4" customHeight="1" x14ac:dyDescent="0.3">
      <c r="A40" s="756" t="s">
        <v>2034</v>
      </c>
      <c r="B40" s="732"/>
      <c r="C40" s="746">
        <v>0</v>
      </c>
      <c r="D40" s="732">
        <v>8820900</v>
      </c>
      <c r="E40" s="746">
        <v>1</v>
      </c>
      <c r="F40" s="733">
        <v>8820900</v>
      </c>
    </row>
    <row r="41" spans="1:6" ht="14.4" customHeight="1" x14ac:dyDescent="0.3">
      <c r="A41" s="756" t="s">
        <v>2035</v>
      </c>
      <c r="B41" s="732"/>
      <c r="C41" s="746">
        <v>0</v>
      </c>
      <c r="D41" s="732">
        <v>1976.34</v>
      </c>
      <c r="E41" s="746">
        <v>1</v>
      </c>
      <c r="F41" s="733">
        <v>1976.34</v>
      </c>
    </row>
    <row r="42" spans="1:6" ht="14.4" customHeight="1" x14ac:dyDescent="0.3">
      <c r="A42" s="756" t="s">
        <v>2036</v>
      </c>
      <c r="B42" s="732"/>
      <c r="C42" s="746">
        <v>0</v>
      </c>
      <c r="D42" s="732">
        <v>912608.28266888892</v>
      </c>
      <c r="E42" s="746">
        <v>1</v>
      </c>
      <c r="F42" s="733">
        <v>912608.28266888892</v>
      </c>
    </row>
    <row r="43" spans="1:6" ht="14.4" customHeight="1" x14ac:dyDescent="0.3">
      <c r="A43" s="756" t="s">
        <v>2037</v>
      </c>
      <c r="B43" s="732"/>
      <c r="C43" s="746">
        <v>0</v>
      </c>
      <c r="D43" s="732">
        <v>255.97999999999996</v>
      </c>
      <c r="E43" s="746">
        <v>1</v>
      </c>
      <c r="F43" s="733">
        <v>255.97999999999996</v>
      </c>
    </row>
    <row r="44" spans="1:6" ht="14.4" customHeight="1" x14ac:dyDescent="0.3">
      <c r="A44" s="756" t="s">
        <v>2038</v>
      </c>
      <c r="B44" s="732"/>
      <c r="C44" s="746">
        <v>0</v>
      </c>
      <c r="D44" s="732">
        <v>1489347.3126655775</v>
      </c>
      <c r="E44" s="746">
        <v>1</v>
      </c>
      <c r="F44" s="733">
        <v>1489347.3126655775</v>
      </c>
    </row>
    <row r="45" spans="1:6" ht="14.4" customHeight="1" x14ac:dyDescent="0.3">
      <c r="A45" s="756" t="s">
        <v>2039</v>
      </c>
      <c r="B45" s="732"/>
      <c r="C45" s="746">
        <v>0</v>
      </c>
      <c r="D45" s="732">
        <v>59.549999999999983</v>
      </c>
      <c r="E45" s="746">
        <v>1</v>
      </c>
      <c r="F45" s="733">
        <v>59.549999999999983</v>
      </c>
    </row>
    <row r="46" spans="1:6" ht="14.4" customHeight="1" x14ac:dyDescent="0.3">
      <c r="A46" s="756" t="s">
        <v>2040</v>
      </c>
      <c r="B46" s="732"/>
      <c r="C46" s="746">
        <v>0</v>
      </c>
      <c r="D46" s="732">
        <v>349.03999999999996</v>
      </c>
      <c r="E46" s="746">
        <v>1</v>
      </c>
      <c r="F46" s="733">
        <v>349.03999999999996</v>
      </c>
    </row>
    <row r="47" spans="1:6" ht="14.4" customHeight="1" x14ac:dyDescent="0.3">
      <c r="A47" s="756" t="s">
        <v>2041</v>
      </c>
      <c r="B47" s="732"/>
      <c r="C47" s="746">
        <v>0</v>
      </c>
      <c r="D47" s="732">
        <v>86.339999999999975</v>
      </c>
      <c r="E47" s="746">
        <v>1</v>
      </c>
      <c r="F47" s="733">
        <v>86.339999999999975</v>
      </c>
    </row>
    <row r="48" spans="1:6" ht="14.4" customHeight="1" x14ac:dyDescent="0.3">
      <c r="A48" s="756" t="s">
        <v>2042</v>
      </c>
      <c r="B48" s="732"/>
      <c r="C48" s="746">
        <v>0</v>
      </c>
      <c r="D48" s="732">
        <v>5767.1610783829201</v>
      </c>
      <c r="E48" s="746">
        <v>1</v>
      </c>
      <c r="F48" s="733">
        <v>5767.1610783829201</v>
      </c>
    </row>
    <row r="49" spans="1:6" ht="14.4" customHeight="1" x14ac:dyDescent="0.3">
      <c r="A49" s="756" t="s">
        <v>2043</v>
      </c>
      <c r="B49" s="732"/>
      <c r="C49" s="746">
        <v>0</v>
      </c>
      <c r="D49" s="732">
        <v>610.59</v>
      </c>
      <c r="E49" s="746">
        <v>1</v>
      </c>
      <c r="F49" s="733">
        <v>610.59</v>
      </c>
    </row>
    <row r="50" spans="1:6" ht="14.4" customHeight="1" x14ac:dyDescent="0.3">
      <c r="A50" s="756" t="s">
        <v>2044</v>
      </c>
      <c r="B50" s="732"/>
      <c r="C50" s="746">
        <v>0</v>
      </c>
      <c r="D50" s="732">
        <v>62.46</v>
      </c>
      <c r="E50" s="746">
        <v>1</v>
      </c>
      <c r="F50" s="733">
        <v>62.46</v>
      </c>
    </row>
    <row r="51" spans="1:6" ht="14.4" customHeight="1" x14ac:dyDescent="0.3">
      <c r="A51" s="756" t="s">
        <v>2045</v>
      </c>
      <c r="B51" s="732"/>
      <c r="C51" s="746">
        <v>0</v>
      </c>
      <c r="D51" s="732">
        <v>107.46000000000009</v>
      </c>
      <c r="E51" s="746">
        <v>1</v>
      </c>
      <c r="F51" s="733">
        <v>107.46000000000009</v>
      </c>
    </row>
    <row r="52" spans="1:6" ht="14.4" customHeight="1" x14ac:dyDescent="0.3">
      <c r="A52" s="756" t="s">
        <v>2046</v>
      </c>
      <c r="B52" s="732"/>
      <c r="C52" s="746">
        <v>0</v>
      </c>
      <c r="D52" s="732">
        <v>52.699999999999989</v>
      </c>
      <c r="E52" s="746">
        <v>1</v>
      </c>
      <c r="F52" s="733">
        <v>52.699999999999989</v>
      </c>
    </row>
    <row r="53" spans="1:6" ht="14.4" customHeight="1" x14ac:dyDescent="0.3">
      <c r="A53" s="756" t="s">
        <v>2047</v>
      </c>
      <c r="B53" s="732"/>
      <c r="C53" s="746">
        <v>0</v>
      </c>
      <c r="D53" s="732">
        <v>98.600000000000065</v>
      </c>
      <c r="E53" s="746">
        <v>1</v>
      </c>
      <c r="F53" s="733">
        <v>98.600000000000065</v>
      </c>
    </row>
    <row r="54" spans="1:6" ht="14.4" customHeight="1" x14ac:dyDescent="0.3">
      <c r="A54" s="756" t="s">
        <v>2048</v>
      </c>
      <c r="B54" s="732"/>
      <c r="C54" s="746">
        <v>0</v>
      </c>
      <c r="D54" s="732">
        <v>3151.2000000000003</v>
      </c>
      <c r="E54" s="746">
        <v>1</v>
      </c>
      <c r="F54" s="733">
        <v>3151.2000000000003</v>
      </c>
    </row>
    <row r="55" spans="1:6" ht="14.4" customHeight="1" x14ac:dyDescent="0.3">
      <c r="A55" s="756" t="s">
        <v>2049</v>
      </c>
      <c r="B55" s="732"/>
      <c r="C55" s="746">
        <v>0</v>
      </c>
      <c r="D55" s="732">
        <v>21209.337188405236</v>
      </c>
      <c r="E55" s="746">
        <v>1</v>
      </c>
      <c r="F55" s="733">
        <v>21209.337188405236</v>
      </c>
    </row>
    <row r="56" spans="1:6" ht="14.4" customHeight="1" x14ac:dyDescent="0.3">
      <c r="A56" s="756" t="s">
        <v>2050</v>
      </c>
      <c r="B56" s="732"/>
      <c r="C56" s="746">
        <v>0</v>
      </c>
      <c r="D56" s="732">
        <v>2236837.59</v>
      </c>
      <c r="E56" s="746">
        <v>1</v>
      </c>
      <c r="F56" s="733">
        <v>2236837.59</v>
      </c>
    </row>
    <row r="57" spans="1:6" ht="14.4" customHeight="1" x14ac:dyDescent="0.3">
      <c r="A57" s="756" t="s">
        <v>2051</v>
      </c>
      <c r="B57" s="732"/>
      <c r="C57" s="746">
        <v>0</v>
      </c>
      <c r="D57" s="732">
        <v>1392.48</v>
      </c>
      <c r="E57" s="746">
        <v>1</v>
      </c>
      <c r="F57" s="733">
        <v>1392.48</v>
      </c>
    </row>
    <row r="58" spans="1:6" ht="14.4" customHeight="1" x14ac:dyDescent="0.3">
      <c r="A58" s="756" t="s">
        <v>2052</v>
      </c>
      <c r="B58" s="732"/>
      <c r="C58" s="746">
        <v>0</v>
      </c>
      <c r="D58" s="732">
        <v>199.44000000000005</v>
      </c>
      <c r="E58" s="746">
        <v>1</v>
      </c>
      <c r="F58" s="733">
        <v>199.44000000000005</v>
      </c>
    </row>
    <row r="59" spans="1:6" ht="14.4" customHeight="1" x14ac:dyDescent="0.3">
      <c r="A59" s="756" t="s">
        <v>2053</v>
      </c>
      <c r="B59" s="732"/>
      <c r="C59" s="746">
        <v>0</v>
      </c>
      <c r="D59" s="732">
        <v>730540.1752512065</v>
      </c>
      <c r="E59" s="746">
        <v>1</v>
      </c>
      <c r="F59" s="733">
        <v>730540.1752512065</v>
      </c>
    </row>
    <row r="60" spans="1:6" ht="14.4" customHeight="1" x14ac:dyDescent="0.3">
      <c r="A60" s="756" t="s">
        <v>2054</v>
      </c>
      <c r="B60" s="732"/>
      <c r="C60" s="746">
        <v>0</v>
      </c>
      <c r="D60" s="732">
        <v>84340.272442372516</v>
      </c>
      <c r="E60" s="746">
        <v>1</v>
      </c>
      <c r="F60" s="733">
        <v>84340.272442372516</v>
      </c>
    </row>
    <row r="61" spans="1:6" ht="14.4" customHeight="1" x14ac:dyDescent="0.3">
      <c r="A61" s="756" t="s">
        <v>2055</v>
      </c>
      <c r="B61" s="732"/>
      <c r="C61" s="746">
        <v>0</v>
      </c>
      <c r="D61" s="732">
        <v>867.67000000000019</v>
      </c>
      <c r="E61" s="746">
        <v>1</v>
      </c>
      <c r="F61" s="733">
        <v>867.67000000000019</v>
      </c>
    </row>
    <row r="62" spans="1:6" ht="14.4" customHeight="1" x14ac:dyDescent="0.3">
      <c r="A62" s="756" t="s">
        <v>2056</v>
      </c>
      <c r="B62" s="732"/>
      <c r="C62" s="746">
        <v>0</v>
      </c>
      <c r="D62" s="732">
        <v>1208.4000000000003</v>
      </c>
      <c r="E62" s="746">
        <v>1</v>
      </c>
      <c r="F62" s="733">
        <v>1208.4000000000003</v>
      </c>
    </row>
    <row r="63" spans="1:6" ht="14.4" customHeight="1" x14ac:dyDescent="0.3">
      <c r="A63" s="756" t="s">
        <v>2057</v>
      </c>
      <c r="B63" s="732"/>
      <c r="C63" s="746">
        <v>0</v>
      </c>
      <c r="D63" s="732">
        <v>133527.9</v>
      </c>
      <c r="E63" s="746">
        <v>1</v>
      </c>
      <c r="F63" s="733">
        <v>133527.9</v>
      </c>
    </row>
    <row r="64" spans="1:6" ht="14.4" customHeight="1" x14ac:dyDescent="0.3">
      <c r="A64" s="756" t="s">
        <v>2058</v>
      </c>
      <c r="B64" s="732"/>
      <c r="C64" s="746">
        <v>0</v>
      </c>
      <c r="D64" s="732">
        <v>3034013.6199999996</v>
      </c>
      <c r="E64" s="746">
        <v>1</v>
      </c>
      <c r="F64" s="733">
        <v>3034013.6199999996</v>
      </c>
    </row>
    <row r="65" spans="1:6" ht="14.4" customHeight="1" x14ac:dyDescent="0.3">
      <c r="A65" s="756" t="s">
        <v>2059</v>
      </c>
      <c r="B65" s="732"/>
      <c r="C65" s="746">
        <v>0</v>
      </c>
      <c r="D65" s="732">
        <v>191.70994720239796</v>
      </c>
      <c r="E65" s="746">
        <v>1</v>
      </c>
      <c r="F65" s="733">
        <v>191.70994720239796</v>
      </c>
    </row>
    <row r="66" spans="1:6" ht="14.4" customHeight="1" x14ac:dyDescent="0.3">
      <c r="A66" s="756" t="s">
        <v>2060</v>
      </c>
      <c r="B66" s="732"/>
      <c r="C66" s="746">
        <v>0</v>
      </c>
      <c r="D66" s="732">
        <v>550135.96007398923</v>
      </c>
      <c r="E66" s="746">
        <v>1</v>
      </c>
      <c r="F66" s="733">
        <v>550135.96007398923</v>
      </c>
    </row>
    <row r="67" spans="1:6" ht="14.4" customHeight="1" x14ac:dyDescent="0.3">
      <c r="A67" s="756" t="s">
        <v>2061</v>
      </c>
      <c r="B67" s="732"/>
      <c r="C67" s="746">
        <v>0</v>
      </c>
      <c r="D67" s="732">
        <v>223690.58838199842</v>
      </c>
      <c r="E67" s="746">
        <v>1</v>
      </c>
      <c r="F67" s="733">
        <v>223690.58838199842</v>
      </c>
    </row>
    <row r="68" spans="1:6" ht="14.4" customHeight="1" x14ac:dyDescent="0.3">
      <c r="A68" s="756" t="s">
        <v>2062</v>
      </c>
      <c r="B68" s="732"/>
      <c r="C68" s="746">
        <v>0</v>
      </c>
      <c r="D68" s="732">
        <v>15568787.01</v>
      </c>
      <c r="E68" s="746">
        <v>1</v>
      </c>
      <c r="F68" s="733">
        <v>15568787.01</v>
      </c>
    </row>
    <row r="69" spans="1:6" ht="14.4" customHeight="1" x14ac:dyDescent="0.3">
      <c r="A69" s="756" t="s">
        <v>2063</v>
      </c>
      <c r="B69" s="732"/>
      <c r="C69" s="746">
        <v>0</v>
      </c>
      <c r="D69" s="732">
        <v>27716.079999999998</v>
      </c>
      <c r="E69" s="746">
        <v>1</v>
      </c>
      <c r="F69" s="733">
        <v>27716.079999999998</v>
      </c>
    </row>
    <row r="70" spans="1:6" ht="14.4" customHeight="1" x14ac:dyDescent="0.3">
      <c r="A70" s="756" t="s">
        <v>2064</v>
      </c>
      <c r="B70" s="732"/>
      <c r="C70" s="746">
        <v>0</v>
      </c>
      <c r="D70" s="732">
        <v>219229.09675069523</v>
      </c>
      <c r="E70" s="746">
        <v>1</v>
      </c>
      <c r="F70" s="733">
        <v>219229.09675069523</v>
      </c>
    </row>
    <row r="71" spans="1:6" ht="14.4" customHeight="1" x14ac:dyDescent="0.3">
      <c r="A71" s="756" t="s">
        <v>2065</v>
      </c>
      <c r="B71" s="732"/>
      <c r="C71" s="746">
        <v>0</v>
      </c>
      <c r="D71" s="732">
        <v>294.14</v>
      </c>
      <c r="E71" s="746">
        <v>1</v>
      </c>
      <c r="F71" s="733">
        <v>294.14</v>
      </c>
    </row>
    <row r="72" spans="1:6" ht="14.4" customHeight="1" x14ac:dyDescent="0.3">
      <c r="A72" s="756" t="s">
        <v>2066</v>
      </c>
      <c r="B72" s="732"/>
      <c r="C72" s="746">
        <v>0</v>
      </c>
      <c r="D72" s="732">
        <v>209.00000000000011</v>
      </c>
      <c r="E72" s="746">
        <v>1</v>
      </c>
      <c r="F72" s="733">
        <v>209.00000000000011</v>
      </c>
    </row>
    <row r="73" spans="1:6" ht="14.4" customHeight="1" x14ac:dyDescent="0.3">
      <c r="A73" s="756" t="s">
        <v>2067</v>
      </c>
      <c r="B73" s="732"/>
      <c r="C73" s="746">
        <v>0</v>
      </c>
      <c r="D73" s="732">
        <v>525.79999999999995</v>
      </c>
      <c r="E73" s="746">
        <v>1</v>
      </c>
      <c r="F73" s="733">
        <v>525.79999999999995</v>
      </c>
    </row>
    <row r="74" spans="1:6" ht="14.4" customHeight="1" x14ac:dyDescent="0.3">
      <c r="A74" s="756" t="s">
        <v>2068</v>
      </c>
      <c r="B74" s="732"/>
      <c r="C74" s="746">
        <v>0</v>
      </c>
      <c r="D74" s="732">
        <v>3377.44</v>
      </c>
      <c r="E74" s="746">
        <v>1</v>
      </c>
      <c r="F74" s="733">
        <v>3377.44</v>
      </c>
    </row>
    <row r="75" spans="1:6" ht="14.4" customHeight="1" x14ac:dyDescent="0.3">
      <c r="A75" s="756" t="s">
        <v>2069</v>
      </c>
      <c r="B75" s="732"/>
      <c r="C75" s="746">
        <v>0</v>
      </c>
      <c r="D75" s="732">
        <v>94212.962999999989</v>
      </c>
      <c r="E75" s="746">
        <v>1</v>
      </c>
      <c r="F75" s="733">
        <v>94212.962999999989</v>
      </c>
    </row>
    <row r="76" spans="1:6" ht="14.4" customHeight="1" x14ac:dyDescent="0.3">
      <c r="A76" s="756" t="s">
        <v>2070</v>
      </c>
      <c r="B76" s="732"/>
      <c r="C76" s="746">
        <v>0</v>
      </c>
      <c r="D76" s="732">
        <v>161.54000000000002</v>
      </c>
      <c r="E76" s="746">
        <v>1</v>
      </c>
      <c r="F76" s="733">
        <v>161.54000000000002</v>
      </c>
    </row>
    <row r="77" spans="1:6" ht="14.4" customHeight="1" x14ac:dyDescent="0.3">
      <c r="A77" s="756" t="s">
        <v>2071</v>
      </c>
      <c r="B77" s="732"/>
      <c r="C77" s="746">
        <v>0</v>
      </c>
      <c r="D77" s="732">
        <v>54023.300237326883</v>
      </c>
      <c r="E77" s="746">
        <v>1</v>
      </c>
      <c r="F77" s="733">
        <v>54023.300237326883</v>
      </c>
    </row>
    <row r="78" spans="1:6" ht="14.4" customHeight="1" x14ac:dyDescent="0.3">
      <c r="A78" s="756" t="s">
        <v>2072</v>
      </c>
      <c r="B78" s="732"/>
      <c r="C78" s="746">
        <v>0</v>
      </c>
      <c r="D78" s="732">
        <v>507.50862099668279</v>
      </c>
      <c r="E78" s="746">
        <v>1</v>
      </c>
      <c r="F78" s="733">
        <v>507.50862099668279</v>
      </c>
    </row>
    <row r="79" spans="1:6" ht="14.4" customHeight="1" x14ac:dyDescent="0.3">
      <c r="A79" s="756" t="s">
        <v>2073</v>
      </c>
      <c r="B79" s="732"/>
      <c r="C79" s="746">
        <v>0</v>
      </c>
      <c r="D79" s="732">
        <v>1384.87</v>
      </c>
      <c r="E79" s="746">
        <v>1</v>
      </c>
      <c r="F79" s="733">
        <v>1384.87</v>
      </c>
    </row>
    <row r="80" spans="1:6" ht="14.4" customHeight="1" x14ac:dyDescent="0.3">
      <c r="A80" s="756" t="s">
        <v>2074</v>
      </c>
      <c r="B80" s="732"/>
      <c r="C80" s="746">
        <v>0</v>
      </c>
      <c r="D80" s="732">
        <v>577.83999999999992</v>
      </c>
      <c r="E80" s="746">
        <v>1</v>
      </c>
      <c r="F80" s="733">
        <v>577.83999999999992</v>
      </c>
    </row>
    <row r="81" spans="1:6" ht="14.4" customHeight="1" x14ac:dyDescent="0.3">
      <c r="A81" s="756" t="s">
        <v>2075</v>
      </c>
      <c r="B81" s="732"/>
      <c r="C81" s="746">
        <v>0</v>
      </c>
      <c r="D81" s="732">
        <v>157.63999999999999</v>
      </c>
      <c r="E81" s="746">
        <v>1</v>
      </c>
      <c r="F81" s="733">
        <v>157.63999999999999</v>
      </c>
    </row>
    <row r="82" spans="1:6" ht="14.4" customHeight="1" x14ac:dyDescent="0.3">
      <c r="A82" s="756" t="s">
        <v>2076</v>
      </c>
      <c r="B82" s="732"/>
      <c r="C82" s="746">
        <v>0</v>
      </c>
      <c r="D82" s="732">
        <v>212.89999999999998</v>
      </c>
      <c r="E82" s="746">
        <v>1</v>
      </c>
      <c r="F82" s="733">
        <v>212.89999999999998</v>
      </c>
    </row>
    <row r="83" spans="1:6" ht="14.4" customHeight="1" x14ac:dyDescent="0.3">
      <c r="A83" s="756" t="s">
        <v>2077</v>
      </c>
      <c r="B83" s="732"/>
      <c r="C83" s="746">
        <v>0</v>
      </c>
      <c r="D83" s="732">
        <v>139.47000000000011</v>
      </c>
      <c r="E83" s="746">
        <v>1</v>
      </c>
      <c r="F83" s="733">
        <v>139.47000000000011</v>
      </c>
    </row>
    <row r="84" spans="1:6" ht="14.4" customHeight="1" x14ac:dyDescent="0.3">
      <c r="A84" s="756" t="s">
        <v>2078</v>
      </c>
      <c r="B84" s="732"/>
      <c r="C84" s="746">
        <v>0</v>
      </c>
      <c r="D84" s="732">
        <v>502.03324028328757</v>
      </c>
      <c r="E84" s="746">
        <v>1</v>
      </c>
      <c r="F84" s="733">
        <v>502.03324028328757</v>
      </c>
    </row>
    <row r="85" spans="1:6" ht="14.4" customHeight="1" x14ac:dyDescent="0.3">
      <c r="A85" s="756" t="s">
        <v>2079</v>
      </c>
      <c r="B85" s="732"/>
      <c r="C85" s="746">
        <v>0</v>
      </c>
      <c r="D85" s="732">
        <v>106.28999999999998</v>
      </c>
      <c r="E85" s="746">
        <v>1</v>
      </c>
      <c r="F85" s="733">
        <v>106.28999999999998</v>
      </c>
    </row>
    <row r="86" spans="1:6" ht="14.4" customHeight="1" x14ac:dyDescent="0.3">
      <c r="A86" s="756" t="s">
        <v>2080</v>
      </c>
      <c r="B86" s="732"/>
      <c r="C86" s="746">
        <v>0</v>
      </c>
      <c r="D86" s="732">
        <v>69.56</v>
      </c>
      <c r="E86" s="746">
        <v>1</v>
      </c>
      <c r="F86" s="733">
        <v>69.56</v>
      </c>
    </row>
    <row r="87" spans="1:6" ht="14.4" customHeight="1" x14ac:dyDescent="0.3">
      <c r="A87" s="756" t="s">
        <v>2081</v>
      </c>
      <c r="B87" s="732"/>
      <c r="C87" s="746">
        <v>0</v>
      </c>
      <c r="D87" s="732">
        <v>644.46999999999991</v>
      </c>
      <c r="E87" s="746">
        <v>1</v>
      </c>
      <c r="F87" s="733">
        <v>644.46999999999991</v>
      </c>
    </row>
    <row r="88" spans="1:6" ht="14.4" customHeight="1" x14ac:dyDescent="0.3">
      <c r="A88" s="756" t="s">
        <v>2082</v>
      </c>
      <c r="B88" s="732"/>
      <c r="C88" s="746">
        <v>0</v>
      </c>
      <c r="D88" s="732">
        <v>105.8900000000001</v>
      </c>
      <c r="E88" s="746">
        <v>1</v>
      </c>
      <c r="F88" s="733">
        <v>105.8900000000001</v>
      </c>
    </row>
    <row r="89" spans="1:6" ht="14.4" customHeight="1" x14ac:dyDescent="0.3">
      <c r="A89" s="756" t="s">
        <v>2083</v>
      </c>
      <c r="B89" s="732"/>
      <c r="C89" s="746">
        <v>0</v>
      </c>
      <c r="D89" s="732">
        <v>4606.93</v>
      </c>
      <c r="E89" s="746">
        <v>1</v>
      </c>
      <c r="F89" s="733">
        <v>4606.93</v>
      </c>
    </row>
    <row r="90" spans="1:6" ht="14.4" customHeight="1" x14ac:dyDescent="0.3">
      <c r="A90" s="756" t="s">
        <v>2084</v>
      </c>
      <c r="B90" s="732"/>
      <c r="C90" s="746">
        <v>0</v>
      </c>
      <c r="D90" s="732">
        <v>629.12999999999988</v>
      </c>
      <c r="E90" s="746">
        <v>1</v>
      </c>
      <c r="F90" s="733">
        <v>629.12999999999988</v>
      </c>
    </row>
    <row r="91" spans="1:6" ht="14.4" customHeight="1" x14ac:dyDescent="0.3">
      <c r="A91" s="756" t="s">
        <v>2085</v>
      </c>
      <c r="B91" s="732"/>
      <c r="C91" s="746">
        <v>0</v>
      </c>
      <c r="D91" s="732">
        <v>21105.66</v>
      </c>
      <c r="E91" s="746">
        <v>1</v>
      </c>
      <c r="F91" s="733">
        <v>21105.66</v>
      </c>
    </row>
    <row r="92" spans="1:6" ht="14.4" customHeight="1" x14ac:dyDescent="0.3">
      <c r="A92" s="756" t="s">
        <v>2086</v>
      </c>
      <c r="B92" s="732"/>
      <c r="C92" s="746">
        <v>0</v>
      </c>
      <c r="D92" s="732">
        <v>1050.6987182344164</v>
      </c>
      <c r="E92" s="746">
        <v>1</v>
      </c>
      <c r="F92" s="733">
        <v>1050.6987182344164</v>
      </c>
    </row>
    <row r="93" spans="1:6" ht="14.4" customHeight="1" x14ac:dyDescent="0.3">
      <c r="A93" s="756" t="s">
        <v>2087</v>
      </c>
      <c r="B93" s="732"/>
      <c r="C93" s="746">
        <v>0</v>
      </c>
      <c r="D93" s="732">
        <v>4023.317944788359</v>
      </c>
      <c r="E93" s="746">
        <v>1</v>
      </c>
      <c r="F93" s="733">
        <v>4023.317944788359</v>
      </c>
    </row>
    <row r="94" spans="1:6" ht="14.4" customHeight="1" x14ac:dyDescent="0.3">
      <c r="A94" s="756" t="s">
        <v>2088</v>
      </c>
      <c r="B94" s="732"/>
      <c r="C94" s="746">
        <v>0</v>
      </c>
      <c r="D94" s="732">
        <v>89.32</v>
      </c>
      <c r="E94" s="746">
        <v>1</v>
      </c>
      <c r="F94" s="733">
        <v>89.32</v>
      </c>
    </row>
    <row r="95" spans="1:6" ht="14.4" customHeight="1" x14ac:dyDescent="0.3">
      <c r="A95" s="756" t="s">
        <v>2089</v>
      </c>
      <c r="B95" s="732"/>
      <c r="C95" s="746">
        <v>0</v>
      </c>
      <c r="D95" s="732">
        <v>803.55000000000018</v>
      </c>
      <c r="E95" s="746">
        <v>1</v>
      </c>
      <c r="F95" s="733">
        <v>803.55000000000018</v>
      </c>
    </row>
    <row r="96" spans="1:6" ht="14.4" customHeight="1" x14ac:dyDescent="0.3">
      <c r="A96" s="756" t="s">
        <v>2090</v>
      </c>
      <c r="B96" s="732"/>
      <c r="C96" s="746">
        <v>0</v>
      </c>
      <c r="D96" s="732">
        <v>32781.499912632244</v>
      </c>
      <c r="E96" s="746">
        <v>1</v>
      </c>
      <c r="F96" s="733">
        <v>32781.499912632244</v>
      </c>
    </row>
    <row r="97" spans="1:6" ht="14.4" customHeight="1" x14ac:dyDescent="0.3">
      <c r="A97" s="756" t="s">
        <v>2091</v>
      </c>
      <c r="B97" s="732"/>
      <c r="C97" s="746">
        <v>0</v>
      </c>
      <c r="D97" s="732">
        <v>1564.22</v>
      </c>
      <c r="E97" s="746">
        <v>1</v>
      </c>
      <c r="F97" s="733">
        <v>1564.22</v>
      </c>
    </row>
    <row r="98" spans="1:6" ht="14.4" customHeight="1" x14ac:dyDescent="0.3">
      <c r="A98" s="756" t="s">
        <v>2092</v>
      </c>
      <c r="B98" s="732"/>
      <c r="C98" s="746">
        <v>0</v>
      </c>
      <c r="D98" s="732">
        <v>82417.710000000006</v>
      </c>
      <c r="E98" s="746">
        <v>1</v>
      </c>
      <c r="F98" s="733">
        <v>82417.710000000006</v>
      </c>
    </row>
    <row r="99" spans="1:6" ht="14.4" customHeight="1" x14ac:dyDescent="0.3">
      <c r="A99" s="756" t="s">
        <v>2093</v>
      </c>
      <c r="B99" s="732"/>
      <c r="C99" s="746">
        <v>0</v>
      </c>
      <c r="D99" s="732">
        <v>2287199.4500000002</v>
      </c>
      <c r="E99" s="746">
        <v>1</v>
      </c>
      <c r="F99" s="733">
        <v>2287199.4500000002</v>
      </c>
    </row>
    <row r="100" spans="1:6" ht="14.4" customHeight="1" x14ac:dyDescent="0.3">
      <c r="A100" s="756" t="s">
        <v>2094</v>
      </c>
      <c r="B100" s="732"/>
      <c r="C100" s="746">
        <v>0</v>
      </c>
      <c r="D100" s="732">
        <v>37458.97199265167</v>
      </c>
      <c r="E100" s="746">
        <v>1</v>
      </c>
      <c r="F100" s="733">
        <v>37458.97199265167</v>
      </c>
    </row>
    <row r="101" spans="1:6" ht="14.4" customHeight="1" x14ac:dyDescent="0.3">
      <c r="A101" s="756" t="s">
        <v>2095</v>
      </c>
      <c r="B101" s="732"/>
      <c r="C101" s="746">
        <v>0</v>
      </c>
      <c r="D101" s="732">
        <v>838558.03469388583</v>
      </c>
      <c r="E101" s="746">
        <v>1</v>
      </c>
      <c r="F101" s="733">
        <v>838558.03469388583</v>
      </c>
    </row>
    <row r="102" spans="1:6" ht="14.4" customHeight="1" x14ac:dyDescent="0.3">
      <c r="A102" s="756" t="s">
        <v>2096</v>
      </c>
      <c r="B102" s="732"/>
      <c r="C102" s="746">
        <v>0</v>
      </c>
      <c r="D102" s="732">
        <v>180484.04401284055</v>
      </c>
      <c r="E102" s="746">
        <v>1</v>
      </c>
      <c r="F102" s="733">
        <v>180484.04401284055</v>
      </c>
    </row>
    <row r="103" spans="1:6" ht="14.4" customHeight="1" x14ac:dyDescent="0.3">
      <c r="A103" s="756" t="s">
        <v>2097</v>
      </c>
      <c r="B103" s="732"/>
      <c r="C103" s="746">
        <v>0</v>
      </c>
      <c r="D103" s="732">
        <v>353400.39999999997</v>
      </c>
      <c r="E103" s="746">
        <v>1</v>
      </c>
      <c r="F103" s="733">
        <v>353400.39999999997</v>
      </c>
    </row>
    <row r="104" spans="1:6" ht="14.4" customHeight="1" x14ac:dyDescent="0.3">
      <c r="A104" s="756" t="s">
        <v>2098</v>
      </c>
      <c r="B104" s="732"/>
      <c r="C104" s="746">
        <v>0</v>
      </c>
      <c r="D104" s="732">
        <v>666.9</v>
      </c>
      <c r="E104" s="746">
        <v>1</v>
      </c>
      <c r="F104" s="733">
        <v>666.9</v>
      </c>
    </row>
    <row r="105" spans="1:6" ht="14.4" customHeight="1" x14ac:dyDescent="0.3">
      <c r="A105" s="756" t="s">
        <v>2099</v>
      </c>
      <c r="B105" s="732"/>
      <c r="C105" s="746">
        <v>0</v>
      </c>
      <c r="D105" s="732">
        <v>4744.8253145199214</v>
      </c>
      <c r="E105" s="746">
        <v>1</v>
      </c>
      <c r="F105" s="733">
        <v>4744.8253145199214</v>
      </c>
    </row>
    <row r="106" spans="1:6" ht="14.4" customHeight="1" thickBot="1" x14ac:dyDescent="0.35">
      <c r="A106" s="757" t="s">
        <v>2100</v>
      </c>
      <c r="B106" s="748"/>
      <c r="C106" s="749">
        <v>0</v>
      </c>
      <c r="D106" s="748">
        <v>49849.057992312912</v>
      </c>
      <c r="E106" s="749">
        <v>1</v>
      </c>
      <c r="F106" s="750">
        <v>49849.057992312912</v>
      </c>
    </row>
    <row r="107" spans="1:6" ht="14.4" customHeight="1" thickBot="1" x14ac:dyDescent="0.35">
      <c r="A107" s="751" t="s">
        <v>3</v>
      </c>
      <c r="B107" s="752">
        <v>5946503.6836511875</v>
      </c>
      <c r="C107" s="753">
        <v>0.11891808567264935</v>
      </c>
      <c r="D107" s="752">
        <v>44058536.760914735</v>
      </c>
      <c r="E107" s="753">
        <v>0.88108191432735039</v>
      </c>
      <c r="F107" s="754">
        <v>50005040.444565937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2017-06-21T14:52:07Z</dcterms:modified>
</cp:coreProperties>
</file>